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.xml" ContentType="application/vnd.openxmlformats-officedocument.spreadsheetml.pivotTab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inuddi\Desktop\Required Portables REC\"/>
    </mc:Choice>
  </mc:AlternateContent>
  <xr:revisionPtr revIDLastSave="0" documentId="8_{8662F81F-61BF-4317-9781-C75520A2DFC4}" xr6:coauthVersionLast="47" xr6:coauthVersionMax="47" xr10:uidLastSave="{00000000-0000-0000-0000-000000000000}"/>
  <bookViews>
    <workbookView xWindow="-108" yWindow="-108" windowWidth="23256" windowHeight="12456" tabRatio="926" firstSheet="29" activeTab="36" xr2:uid="{48D390C6-F6DF-4ACF-807E-452EA2698DDD}"/>
  </bookViews>
  <sheets>
    <sheet name="MSW battOther" sheetId="63" r:id="rId1"/>
    <sheet name="MSW battLiPrimary" sheetId="62" r:id="rId2"/>
    <sheet name="MSW battLiRechargeable" sheetId="61" r:id="rId3"/>
    <sheet name="MSW battNiCd" sheetId="60" r:id="rId4"/>
    <sheet name="MSW battNiMH" sheetId="59" r:id="rId5"/>
    <sheet name="MSW battZn" sheetId="58" r:id="rId6"/>
    <sheet name="POM Portables Li-Rechargeable" sheetId="43" r:id="rId7"/>
    <sheet name="cameras games_LiRechargable" sheetId="17" r:id="rId8"/>
    <sheet name="cellphones_LiRechargable" sheetId="4" r:id="rId9"/>
    <sheet name="Cordless Tools_LiRechargab" sheetId="20" r:id="rId10"/>
    <sheet name="PortablePCs_LiRechargab" sheetId="18" r:id="rId11"/>
    <sheet name="Tablets_LiRechargable" sheetId="21" r:id="rId12"/>
    <sheet name="others portables_LiRechargable" sheetId="45" r:id="rId13"/>
    <sheet name="POM Portables NiCd" sheetId="42" r:id="rId14"/>
    <sheet name="cameras games_NiCd" sheetId="23" r:id="rId15"/>
    <sheet name="cellphones_NiCd" sheetId="24" r:id="rId16"/>
    <sheet name="Cordless Tools_NiCd" sheetId="25" r:id="rId17"/>
    <sheet name="PortablePCs_NiCd" sheetId="26" r:id="rId18"/>
    <sheet name="Tablets_NiCd" sheetId="27" r:id="rId19"/>
    <sheet name="others portables_NiCd" sheetId="46" r:id="rId20"/>
    <sheet name="POM Portables NiMH" sheetId="39" r:id="rId21"/>
    <sheet name="cameras games_NiMH" sheetId="28" r:id="rId22"/>
    <sheet name="cellphones_NiMH" sheetId="29" r:id="rId23"/>
    <sheet name="Cordless Tools_NiMH" sheetId="30" r:id="rId24"/>
    <sheet name="PortablePCs_NiMH" sheetId="31" r:id="rId25"/>
    <sheet name="Tablets_NiMH" sheetId="32" r:id="rId26"/>
    <sheet name="others portables_NiMH" sheetId="47" r:id="rId27"/>
    <sheet name="POM Portables Lead-acid" sheetId="41" r:id="rId28"/>
    <sheet name="cameras games_Pb" sheetId="33" r:id="rId29"/>
    <sheet name="cellphones_Pb" sheetId="34" r:id="rId30"/>
    <sheet name="Cordless Tools_Pb" sheetId="35" r:id="rId31"/>
    <sheet name="PortablePCs_Pb" sheetId="36" r:id="rId32"/>
    <sheet name="Tablets_Pb" sheetId="37" r:id="rId33"/>
    <sheet name="others portable_Pb" sheetId="48" r:id="rId34"/>
    <sheet name="others portable_Zn-based" sheetId="38" r:id="rId35"/>
    <sheet name="others portable_Li-Primary" sheetId="40" r:id="rId36"/>
    <sheet name="others portable_Portables Other" sheetId="44" r:id="rId37"/>
    <sheet name="Shares Cameras and Games" sheetId="13" r:id="rId38"/>
    <sheet name="Shares Cell Phones" sheetId="12" r:id="rId39"/>
    <sheet name="Shares Cordless Tools" sheetId="15" r:id="rId40"/>
    <sheet name="Shares Others Portable" sheetId="14" r:id="rId41"/>
    <sheet name="Shares PortablePCs+Tablets" sheetId="11" r:id="rId42"/>
    <sheet name="Codelist Countries" sheetId="16" r:id="rId43"/>
    <sheet name="Template" sheetId="3" r:id="rId44"/>
    <sheet name="Avicenne Pivot" sheetId="2" r:id="rId45"/>
  </sheets>
  <externalReferences>
    <externalReference r:id="rId46"/>
    <externalReference r:id="rId47"/>
    <externalReference r:id="rId48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1" r:id="rId4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4" i="43" l="1"/>
  <c r="AA44" i="43"/>
  <c r="AB44" i="43"/>
  <c r="AC44" i="43"/>
  <c r="AD44" i="43"/>
  <c r="AE44" i="43"/>
  <c r="AF44" i="43"/>
  <c r="AG44" i="43"/>
  <c r="AH44" i="43"/>
  <c r="AI44" i="43"/>
  <c r="AJ44" i="43"/>
  <c r="AK44" i="43"/>
  <c r="AL44" i="43"/>
  <c r="AM44" i="43"/>
  <c r="AN44" i="43"/>
  <c r="AO44" i="43"/>
  <c r="AP44" i="43"/>
  <c r="AQ44" i="43"/>
  <c r="AR44" i="43"/>
  <c r="AS44" i="43"/>
  <c r="AT44" i="43"/>
  <c r="AU44" i="43"/>
  <c r="AV44" i="43"/>
  <c r="AW44" i="43"/>
  <c r="AX44" i="43"/>
  <c r="AY44" i="43"/>
  <c r="AZ44" i="43"/>
  <c r="BA44" i="43"/>
  <c r="Z44" i="20" l="1"/>
  <c r="AA44" i="20"/>
  <c r="Y44" i="20"/>
  <c r="N30" i="43" l="1"/>
  <c r="BF45" i="48"/>
  <c r="BE45" i="48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BE45" i="46"/>
  <c r="BD45" i="46"/>
  <c r="BC45" i="46"/>
  <c r="BB45" i="46"/>
  <c r="BA45" i="46"/>
  <c r="AZ45" i="46"/>
  <c r="AY45" i="46"/>
  <c r="AX45" i="46"/>
  <c r="AW45" i="46"/>
  <c r="AV45" i="46"/>
  <c r="AU45" i="46"/>
  <c r="AT45" i="46"/>
  <c r="AS45" i="46"/>
  <c r="AR45" i="46"/>
  <c r="AQ45" i="46"/>
  <c r="AP45" i="46"/>
  <c r="AO45" i="46"/>
  <c r="AN45" i="46"/>
  <c r="AM45" i="46"/>
  <c r="AL45" i="46"/>
  <c r="AK45" i="46"/>
  <c r="AJ45" i="46"/>
  <c r="AI45" i="46"/>
  <c r="AH45" i="46"/>
  <c r="AG45" i="46"/>
  <c r="X42" i="43"/>
  <c r="W42" i="43"/>
  <c r="V42" i="43"/>
  <c r="U42" i="43"/>
  <c r="T42" i="43"/>
  <c r="S42" i="43"/>
  <c r="R42" i="43"/>
  <c r="Q42" i="43"/>
  <c r="P42" i="43"/>
  <c r="O42" i="43"/>
  <c r="N42" i="43"/>
  <c r="X41" i="43"/>
  <c r="W41" i="43"/>
  <c r="V41" i="43"/>
  <c r="U41" i="43"/>
  <c r="T41" i="43"/>
  <c r="S41" i="43"/>
  <c r="R41" i="43"/>
  <c r="Q41" i="43"/>
  <c r="P41" i="43"/>
  <c r="O41" i="43"/>
  <c r="N41" i="43"/>
  <c r="X40" i="43"/>
  <c r="W40" i="43"/>
  <c r="V40" i="43"/>
  <c r="U40" i="43"/>
  <c r="T40" i="43"/>
  <c r="S40" i="43"/>
  <c r="R40" i="43"/>
  <c r="Q40" i="43"/>
  <c r="P40" i="43"/>
  <c r="O40" i="43"/>
  <c r="N40" i="43"/>
  <c r="X39" i="43"/>
  <c r="W39" i="43"/>
  <c r="V39" i="43"/>
  <c r="U39" i="43"/>
  <c r="T39" i="43"/>
  <c r="S39" i="43"/>
  <c r="R39" i="43"/>
  <c r="Q39" i="43"/>
  <c r="P39" i="43"/>
  <c r="O39" i="43"/>
  <c r="N39" i="43"/>
  <c r="M39" i="43" s="1"/>
  <c r="X38" i="43"/>
  <c r="W38" i="43"/>
  <c r="V38" i="43"/>
  <c r="U38" i="43"/>
  <c r="T38" i="43"/>
  <c r="S38" i="43"/>
  <c r="R38" i="43"/>
  <c r="Q38" i="43"/>
  <c r="P38" i="43"/>
  <c r="O38" i="43"/>
  <c r="N38" i="43"/>
  <c r="X37" i="43"/>
  <c r="W37" i="43"/>
  <c r="V37" i="43"/>
  <c r="U37" i="43"/>
  <c r="T37" i="43"/>
  <c r="S37" i="43"/>
  <c r="R37" i="43"/>
  <c r="Q37" i="43"/>
  <c r="P37" i="43"/>
  <c r="O37" i="43"/>
  <c r="N37" i="43"/>
  <c r="M37" i="43" s="1"/>
  <c r="X36" i="43"/>
  <c r="W36" i="43"/>
  <c r="V36" i="43"/>
  <c r="U36" i="43"/>
  <c r="T36" i="43"/>
  <c r="S36" i="43"/>
  <c r="R36" i="43"/>
  <c r="Q36" i="43"/>
  <c r="P36" i="43"/>
  <c r="O36" i="43"/>
  <c r="N36" i="43"/>
  <c r="X35" i="43"/>
  <c r="W35" i="43"/>
  <c r="V35" i="43"/>
  <c r="U35" i="43"/>
  <c r="T35" i="43"/>
  <c r="S35" i="43"/>
  <c r="R35" i="43"/>
  <c r="Q35" i="43"/>
  <c r="P35" i="43"/>
  <c r="O35" i="43"/>
  <c r="N35" i="43"/>
  <c r="X34" i="43"/>
  <c r="W34" i="43"/>
  <c r="V34" i="43"/>
  <c r="U34" i="43"/>
  <c r="T34" i="43"/>
  <c r="S34" i="43"/>
  <c r="R34" i="43"/>
  <c r="Q34" i="43"/>
  <c r="P34" i="43"/>
  <c r="O34" i="43"/>
  <c r="N34" i="43"/>
  <c r="X33" i="43"/>
  <c r="W33" i="43"/>
  <c r="V33" i="43"/>
  <c r="U33" i="43"/>
  <c r="T33" i="43"/>
  <c r="S33" i="43"/>
  <c r="R33" i="43"/>
  <c r="Q33" i="43"/>
  <c r="P33" i="43"/>
  <c r="O33" i="43"/>
  <c r="N33" i="43"/>
  <c r="X32" i="43"/>
  <c r="W32" i="43"/>
  <c r="V32" i="43"/>
  <c r="U32" i="43"/>
  <c r="T32" i="43"/>
  <c r="S32" i="43"/>
  <c r="R32" i="43"/>
  <c r="Q32" i="43"/>
  <c r="P32" i="43"/>
  <c r="O32" i="43"/>
  <c r="N32" i="43"/>
  <c r="X31" i="43"/>
  <c r="W31" i="43"/>
  <c r="V31" i="43"/>
  <c r="U31" i="43"/>
  <c r="T31" i="43"/>
  <c r="S31" i="43"/>
  <c r="R31" i="43"/>
  <c r="Q31" i="43"/>
  <c r="P31" i="43"/>
  <c r="O31" i="43"/>
  <c r="N31" i="43"/>
  <c r="X30" i="43"/>
  <c r="W30" i="43"/>
  <c r="V30" i="43"/>
  <c r="U30" i="43"/>
  <c r="T30" i="43"/>
  <c r="S30" i="43"/>
  <c r="R30" i="43"/>
  <c r="Q30" i="43"/>
  <c r="P30" i="43"/>
  <c r="O30" i="43"/>
  <c r="X29" i="43"/>
  <c r="W29" i="43"/>
  <c r="V29" i="43"/>
  <c r="U29" i="43"/>
  <c r="T29" i="43"/>
  <c r="S29" i="43"/>
  <c r="R29" i="43"/>
  <c r="Q29" i="43"/>
  <c r="P29" i="43"/>
  <c r="O29" i="43"/>
  <c r="N29" i="43"/>
  <c r="X28" i="43"/>
  <c r="W28" i="43"/>
  <c r="V28" i="43"/>
  <c r="U28" i="43"/>
  <c r="T28" i="43"/>
  <c r="S28" i="43"/>
  <c r="R28" i="43"/>
  <c r="Q28" i="43"/>
  <c r="P28" i="43"/>
  <c r="O28" i="43"/>
  <c r="N28" i="43"/>
  <c r="X27" i="43"/>
  <c r="W27" i="43"/>
  <c r="V27" i="43"/>
  <c r="U27" i="43"/>
  <c r="T27" i="43"/>
  <c r="S27" i="43"/>
  <c r="R27" i="43"/>
  <c r="Q27" i="43"/>
  <c r="P27" i="43"/>
  <c r="O27" i="43"/>
  <c r="N27" i="43"/>
  <c r="X26" i="43"/>
  <c r="W26" i="43"/>
  <c r="V26" i="43"/>
  <c r="U26" i="43"/>
  <c r="T26" i="43"/>
  <c r="S26" i="43"/>
  <c r="R26" i="43"/>
  <c r="Q26" i="43"/>
  <c r="P26" i="43"/>
  <c r="O26" i="43"/>
  <c r="N26" i="43"/>
  <c r="X25" i="43"/>
  <c r="W25" i="43"/>
  <c r="V25" i="43"/>
  <c r="U25" i="43"/>
  <c r="T25" i="43"/>
  <c r="S25" i="43"/>
  <c r="R25" i="43"/>
  <c r="Q25" i="43"/>
  <c r="P25" i="43"/>
  <c r="O25" i="43"/>
  <c r="N25" i="43"/>
  <c r="X24" i="43"/>
  <c r="W24" i="43"/>
  <c r="V24" i="43"/>
  <c r="U24" i="43"/>
  <c r="T24" i="43"/>
  <c r="S24" i="43"/>
  <c r="R24" i="43"/>
  <c r="Q24" i="43"/>
  <c r="P24" i="43"/>
  <c r="O24" i="43"/>
  <c r="N24" i="43"/>
  <c r="X23" i="43"/>
  <c r="W23" i="43"/>
  <c r="V23" i="43"/>
  <c r="U23" i="43"/>
  <c r="T23" i="43"/>
  <c r="S23" i="43"/>
  <c r="R23" i="43"/>
  <c r="Q23" i="43"/>
  <c r="P23" i="43"/>
  <c r="O23" i="43"/>
  <c r="N23" i="43"/>
  <c r="X22" i="43"/>
  <c r="W22" i="43"/>
  <c r="V22" i="43"/>
  <c r="U22" i="43"/>
  <c r="T22" i="43"/>
  <c r="S22" i="43"/>
  <c r="R22" i="43"/>
  <c r="Q22" i="43"/>
  <c r="P22" i="43"/>
  <c r="O22" i="43"/>
  <c r="N22" i="43"/>
  <c r="X21" i="43"/>
  <c r="W21" i="43"/>
  <c r="V21" i="43"/>
  <c r="U21" i="43"/>
  <c r="T21" i="43"/>
  <c r="S21" i="43"/>
  <c r="R21" i="43"/>
  <c r="Q21" i="43"/>
  <c r="P21" i="43"/>
  <c r="O21" i="43"/>
  <c r="N21" i="43"/>
  <c r="M21" i="43" s="1"/>
  <c r="X20" i="43"/>
  <c r="W20" i="43"/>
  <c r="V20" i="43"/>
  <c r="U20" i="43"/>
  <c r="T20" i="43"/>
  <c r="S20" i="43"/>
  <c r="R20" i="43"/>
  <c r="Q20" i="43"/>
  <c r="P20" i="43"/>
  <c r="O20" i="43"/>
  <c r="N20" i="43"/>
  <c r="M20" i="43" s="1"/>
  <c r="X19" i="43"/>
  <c r="W19" i="43"/>
  <c r="V19" i="43"/>
  <c r="U19" i="43"/>
  <c r="T19" i="43"/>
  <c r="S19" i="43"/>
  <c r="R19" i="43"/>
  <c r="Q19" i="43"/>
  <c r="P19" i="43"/>
  <c r="O19" i="43"/>
  <c r="N19" i="43"/>
  <c r="X18" i="43"/>
  <c r="W18" i="43"/>
  <c r="V18" i="43"/>
  <c r="U18" i="43"/>
  <c r="T18" i="43"/>
  <c r="S18" i="43"/>
  <c r="R18" i="43"/>
  <c r="Q18" i="43"/>
  <c r="P18" i="43"/>
  <c r="O18" i="43"/>
  <c r="N18" i="43"/>
  <c r="X17" i="43"/>
  <c r="W17" i="43"/>
  <c r="V17" i="43"/>
  <c r="U17" i="43"/>
  <c r="T17" i="43"/>
  <c r="S17" i="43"/>
  <c r="R17" i="43"/>
  <c r="Q17" i="43"/>
  <c r="P17" i="43"/>
  <c r="O17" i="43"/>
  <c r="N17" i="43"/>
  <c r="X16" i="43"/>
  <c r="W16" i="43"/>
  <c r="V16" i="43"/>
  <c r="U16" i="43"/>
  <c r="T16" i="43"/>
  <c r="S16" i="43"/>
  <c r="R16" i="43"/>
  <c r="Q16" i="43"/>
  <c r="P16" i="43"/>
  <c r="O16" i="43"/>
  <c r="N16" i="43"/>
  <c r="X15" i="43"/>
  <c r="W15" i="43"/>
  <c r="V15" i="43"/>
  <c r="U15" i="43"/>
  <c r="T15" i="43"/>
  <c r="S15" i="43"/>
  <c r="R15" i="43"/>
  <c r="Q15" i="43"/>
  <c r="P15" i="43"/>
  <c r="O15" i="43"/>
  <c r="N15" i="43"/>
  <c r="X14" i="43"/>
  <c r="W14" i="43"/>
  <c r="V14" i="43"/>
  <c r="U14" i="43"/>
  <c r="T14" i="43"/>
  <c r="S14" i="43"/>
  <c r="R14" i="43"/>
  <c r="Q14" i="43"/>
  <c r="P14" i="43"/>
  <c r="O14" i="43"/>
  <c r="N14" i="43"/>
  <c r="X13" i="43"/>
  <c r="W13" i="43"/>
  <c r="V13" i="43"/>
  <c r="U13" i="43"/>
  <c r="T13" i="43"/>
  <c r="S13" i="43"/>
  <c r="R13" i="43"/>
  <c r="Q13" i="43"/>
  <c r="P13" i="43"/>
  <c r="O13" i="43"/>
  <c r="N13" i="43"/>
  <c r="X12" i="43"/>
  <c r="W12" i="43"/>
  <c r="V12" i="43"/>
  <c r="U12" i="43"/>
  <c r="T12" i="43"/>
  <c r="S12" i="43"/>
  <c r="R12" i="43"/>
  <c r="Q12" i="43"/>
  <c r="P12" i="43"/>
  <c r="O12" i="43"/>
  <c r="N12" i="43"/>
  <c r="M12" i="43" s="1"/>
  <c r="AB42" i="42"/>
  <c r="AC42" i="42" s="1"/>
  <c r="AA42" i="42"/>
  <c r="Z42" i="42"/>
  <c r="Y42" i="42"/>
  <c r="X42" i="42"/>
  <c r="W42" i="42"/>
  <c r="V42" i="42"/>
  <c r="U42" i="42"/>
  <c r="T42" i="42"/>
  <c r="S42" i="42"/>
  <c r="R42" i="42"/>
  <c r="Q42" i="42" s="1"/>
  <c r="AB41" i="42"/>
  <c r="AC41" i="42" s="1"/>
  <c r="AA41" i="42"/>
  <c r="Z41" i="42"/>
  <c r="Y41" i="42"/>
  <c r="X41" i="42"/>
  <c r="W41" i="42"/>
  <c r="V41" i="42"/>
  <c r="U41" i="42"/>
  <c r="T41" i="42"/>
  <c r="S41" i="42"/>
  <c r="R41" i="42"/>
  <c r="AB40" i="42"/>
  <c r="AC40" i="42" s="1"/>
  <c r="AA40" i="42"/>
  <c r="Z40" i="42"/>
  <c r="Y40" i="42"/>
  <c r="X40" i="42"/>
  <c r="W40" i="42"/>
  <c r="V40" i="42"/>
  <c r="U40" i="42"/>
  <c r="T40" i="42"/>
  <c r="S40" i="42"/>
  <c r="R40" i="42"/>
  <c r="AB39" i="42"/>
  <c r="AC39" i="42" s="1"/>
  <c r="AA39" i="42"/>
  <c r="Z39" i="42"/>
  <c r="Y39" i="42"/>
  <c r="X39" i="42"/>
  <c r="W39" i="42"/>
  <c r="V39" i="42"/>
  <c r="U39" i="42"/>
  <c r="T39" i="42"/>
  <c r="S39" i="42"/>
  <c r="R39" i="42"/>
  <c r="AB38" i="42"/>
  <c r="AC38" i="42" s="1"/>
  <c r="AA38" i="42"/>
  <c r="Z38" i="42"/>
  <c r="Y38" i="42"/>
  <c r="X38" i="42"/>
  <c r="W38" i="42"/>
  <c r="V38" i="42"/>
  <c r="U38" i="42"/>
  <c r="T38" i="42"/>
  <c r="S38" i="42"/>
  <c r="R38" i="42"/>
  <c r="AB37" i="42"/>
  <c r="AC37" i="42" s="1"/>
  <c r="AA37" i="42"/>
  <c r="Z37" i="42"/>
  <c r="Y37" i="42"/>
  <c r="X37" i="42"/>
  <c r="W37" i="42"/>
  <c r="V37" i="42"/>
  <c r="U37" i="42"/>
  <c r="T37" i="42"/>
  <c r="S37" i="42"/>
  <c r="R37" i="42"/>
  <c r="AB36" i="42"/>
  <c r="AC36" i="42" s="1"/>
  <c r="AA36" i="42"/>
  <c r="Z36" i="42"/>
  <c r="Y36" i="42"/>
  <c r="X36" i="42"/>
  <c r="W36" i="42"/>
  <c r="V36" i="42"/>
  <c r="U36" i="42"/>
  <c r="T36" i="42"/>
  <c r="S36" i="42"/>
  <c r="R36" i="42"/>
  <c r="AB35" i="42"/>
  <c r="AC35" i="42" s="1"/>
  <c r="AA35" i="42"/>
  <c r="Z35" i="42"/>
  <c r="Y35" i="42"/>
  <c r="X35" i="42"/>
  <c r="W35" i="42"/>
  <c r="V35" i="42"/>
  <c r="U35" i="42"/>
  <c r="T35" i="42"/>
  <c r="S35" i="42"/>
  <c r="R35" i="42"/>
  <c r="AB34" i="42"/>
  <c r="AC34" i="42" s="1"/>
  <c r="AA34" i="42"/>
  <c r="Z34" i="42"/>
  <c r="Y34" i="42"/>
  <c r="X34" i="42"/>
  <c r="W34" i="42"/>
  <c r="V34" i="42"/>
  <c r="U34" i="42"/>
  <c r="T34" i="42"/>
  <c r="S34" i="42"/>
  <c r="R34" i="42"/>
  <c r="AB33" i="42"/>
  <c r="AC33" i="42" s="1"/>
  <c r="AA33" i="42"/>
  <c r="Z33" i="42"/>
  <c r="Y33" i="42"/>
  <c r="X33" i="42"/>
  <c r="W33" i="42"/>
  <c r="V33" i="42"/>
  <c r="U33" i="42"/>
  <c r="T33" i="42"/>
  <c r="S33" i="42"/>
  <c r="R33" i="42"/>
  <c r="AB32" i="42"/>
  <c r="AC32" i="42" s="1"/>
  <c r="AA32" i="42"/>
  <c r="Z32" i="42"/>
  <c r="Y32" i="42"/>
  <c r="X32" i="42"/>
  <c r="W32" i="42"/>
  <c r="V32" i="42"/>
  <c r="U32" i="42"/>
  <c r="T32" i="42"/>
  <c r="S32" i="42"/>
  <c r="R32" i="42"/>
  <c r="AB31" i="42"/>
  <c r="AC31" i="42" s="1"/>
  <c r="AA31" i="42"/>
  <c r="Z31" i="42"/>
  <c r="Y31" i="42"/>
  <c r="X31" i="42"/>
  <c r="W31" i="42"/>
  <c r="V31" i="42"/>
  <c r="U31" i="42"/>
  <c r="T31" i="42"/>
  <c r="S31" i="42"/>
  <c r="R31" i="42"/>
  <c r="AB30" i="42"/>
  <c r="AC30" i="42" s="1"/>
  <c r="AA30" i="42"/>
  <c r="Z30" i="42"/>
  <c r="Y30" i="42"/>
  <c r="X30" i="42"/>
  <c r="W30" i="42"/>
  <c r="V30" i="42"/>
  <c r="U30" i="42"/>
  <c r="T30" i="42"/>
  <c r="S30" i="42"/>
  <c r="R30" i="42"/>
  <c r="Q30" i="42" s="1"/>
  <c r="AB29" i="42"/>
  <c r="AC29" i="42" s="1"/>
  <c r="AA29" i="42"/>
  <c r="Z29" i="42"/>
  <c r="Y29" i="42"/>
  <c r="X29" i="42"/>
  <c r="W29" i="42"/>
  <c r="V29" i="42"/>
  <c r="U29" i="42"/>
  <c r="T29" i="42"/>
  <c r="S29" i="42"/>
  <c r="R29" i="42"/>
  <c r="AB28" i="42"/>
  <c r="AC28" i="42" s="1"/>
  <c r="AA28" i="42"/>
  <c r="Z28" i="42"/>
  <c r="Y28" i="42"/>
  <c r="X28" i="42"/>
  <c r="W28" i="42"/>
  <c r="V28" i="42"/>
  <c r="U28" i="42"/>
  <c r="T28" i="42"/>
  <c r="S28" i="42"/>
  <c r="R28" i="42"/>
  <c r="AB27" i="42"/>
  <c r="AC27" i="42" s="1"/>
  <c r="AA27" i="42"/>
  <c r="Z27" i="42"/>
  <c r="Y27" i="42"/>
  <c r="X27" i="42"/>
  <c r="W27" i="42"/>
  <c r="V27" i="42"/>
  <c r="U27" i="42"/>
  <c r="T27" i="42"/>
  <c r="S27" i="42"/>
  <c r="R27" i="42"/>
  <c r="AB26" i="42"/>
  <c r="AC26" i="42" s="1"/>
  <c r="AA26" i="42"/>
  <c r="Z26" i="42"/>
  <c r="Y26" i="42"/>
  <c r="X26" i="42"/>
  <c r="W26" i="42"/>
  <c r="V26" i="42"/>
  <c r="U26" i="42"/>
  <c r="T26" i="42"/>
  <c r="S26" i="42"/>
  <c r="R26" i="42"/>
  <c r="AB25" i="42"/>
  <c r="AC25" i="42" s="1"/>
  <c r="AA25" i="42"/>
  <c r="Z25" i="42"/>
  <c r="Y25" i="42"/>
  <c r="X25" i="42"/>
  <c r="W25" i="42"/>
  <c r="V25" i="42"/>
  <c r="U25" i="42"/>
  <c r="T25" i="42"/>
  <c r="S25" i="42"/>
  <c r="R25" i="42"/>
  <c r="AB24" i="42"/>
  <c r="AC24" i="42" s="1"/>
  <c r="AA24" i="42"/>
  <c r="Z24" i="42"/>
  <c r="Y24" i="42"/>
  <c r="X24" i="42"/>
  <c r="W24" i="42"/>
  <c r="V24" i="42"/>
  <c r="U24" i="42"/>
  <c r="T24" i="42"/>
  <c r="S24" i="42"/>
  <c r="R24" i="42"/>
  <c r="AB23" i="42"/>
  <c r="AC23" i="42" s="1"/>
  <c r="AA23" i="42"/>
  <c r="Z23" i="42"/>
  <c r="Y23" i="42"/>
  <c r="X23" i="42"/>
  <c r="W23" i="42"/>
  <c r="V23" i="42"/>
  <c r="U23" i="42"/>
  <c r="T23" i="42"/>
  <c r="S23" i="42"/>
  <c r="R23" i="42"/>
  <c r="AB22" i="42"/>
  <c r="AC22" i="42" s="1"/>
  <c r="AA22" i="42"/>
  <c r="Z22" i="42"/>
  <c r="Y22" i="42"/>
  <c r="X22" i="42"/>
  <c r="W22" i="42"/>
  <c r="V22" i="42"/>
  <c r="U22" i="42"/>
  <c r="T22" i="42"/>
  <c r="S22" i="42"/>
  <c r="R22" i="42"/>
  <c r="AB21" i="42"/>
  <c r="AC21" i="42" s="1"/>
  <c r="AA21" i="42"/>
  <c r="Z21" i="42"/>
  <c r="Y21" i="42"/>
  <c r="X21" i="42"/>
  <c r="W21" i="42"/>
  <c r="V21" i="42"/>
  <c r="U21" i="42"/>
  <c r="T21" i="42"/>
  <c r="S21" i="42"/>
  <c r="R21" i="42"/>
  <c r="AB20" i="42"/>
  <c r="AC20" i="42" s="1"/>
  <c r="AA20" i="42"/>
  <c r="Z20" i="42"/>
  <c r="Y20" i="42"/>
  <c r="X20" i="42"/>
  <c r="W20" i="42"/>
  <c r="V20" i="42"/>
  <c r="U20" i="42"/>
  <c r="T20" i="42"/>
  <c r="S20" i="42"/>
  <c r="R20" i="42"/>
  <c r="AB19" i="42"/>
  <c r="AC19" i="42" s="1"/>
  <c r="AA19" i="42"/>
  <c r="Z19" i="42"/>
  <c r="Y19" i="42"/>
  <c r="X19" i="42"/>
  <c r="W19" i="42"/>
  <c r="V19" i="42"/>
  <c r="U19" i="42"/>
  <c r="T19" i="42"/>
  <c r="S19" i="42"/>
  <c r="R19" i="42"/>
  <c r="AB18" i="42"/>
  <c r="AC18" i="42" s="1"/>
  <c r="AA18" i="42"/>
  <c r="Z18" i="42"/>
  <c r="Y18" i="42"/>
  <c r="X18" i="42"/>
  <c r="W18" i="42"/>
  <c r="V18" i="42"/>
  <c r="U18" i="42"/>
  <c r="T18" i="42"/>
  <c r="S18" i="42"/>
  <c r="R18" i="42"/>
  <c r="AB17" i="42"/>
  <c r="AC17" i="42" s="1"/>
  <c r="AA17" i="42"/>
  <c r="Z17" i="42"/>
  <c r="Y17" i="42"/>
  <c r="X17" i="42"/>
  <c r="W17" i="42"/>
  <c r="V17" i="42"/>
  <c r="U17" i="42"/>
  <c r="T17" i="42"/>
  <c r="S17" i="42"/>
  <c r="R17" i="42"/>
  <c r="AB16" i="42"/>
  <c r="AC16" i="42" s="1"/>
  <c r="AA16" i="42"/>
  <c r="Z16" i="42"/>
  <c r="Y16" i="42"/>
  <c r="X16" i="42"/>
  <c r="W16" i="42"/>
  <c r="V16" i="42"/>
  <c r="U16" i="42"/>
  <c r="T16" i="42"/>
  <c r="S16" i="42"/>
  <c r="R16" i="42"/>
  <c r="AB15" i="42"/>
  <c r="AC15" i="42" s="1"/>
  <c r="AA15" i="42"/>
  <c r="Z15" i="42"/>
  <c r="Y15" i="42"/>
  <c r="X15" i="42"/>
  <c r="W15" i="42"/>
  <c r="V15" i="42"/>
  <c r="U15" i="42"/>
  <c r="T15" i="42"/>
  <c r="S15" i="42"/>
  <c r="R15" i="42"/>
  <c r="AB14" i="42"/>
  <c r="AC14" i="42" s="1"/>
  <c r="AA14" i="42"/>
  <c r="Z14" i="42"/>
  <c r="Y14" i="42"/>
  <c r="X14" i="42"/>
  <c r="W14" i="42"/>
  <c r="V14" i="42"/>
  <c r="U14" i="42"/>
  <c r="T14" i="42"/>
  <c r="S14" i="42"/>
  <c r="R14" i="42"/>
  <c r="AB13" i="42"/>
  <c r="AC13" i="42" s="1"/>
  <c r="AA13" i="42"/>
  <c r="Z13" i="42"/>
  <c r="Y13" i="42"/>
  <c r="X13" i="42"/>
  <c r="W13" i="42"/>
  <c r="V13" i="42"/>
  <c r="U13" i="42"/>
  <c r="T13" i="42"/>
  <c r="S13" i="42"/>
  <c r="R13" i="42"/>
  <c r="AB12" i="42"/>
  <c r="AC12" i="42" s="1"/>
  <c r="AA12" i="42"/>
  <c r="Z12" i="42"/>
  <c r="Y12" i="42"/>
  <c r="X12" i="42"/>
  <c r="W12" i="42"/>
  <c r="V12" i="42"/>
  <c r="U12" i="42"/>
  <c r="T12" i="42"/>
  <c r="S12" i="42"/>
  <c r="R12" i="42"/>
  <c r="AC42" i="39"/>
  <c r="AD42" i="39" s="1"/>
  <c r="AB42" i="39"/>
  <c r="AA42" i="39"/>
  <c r="Z42" i="39"/>
  <c r="Y42" i="39"/>
  <c r="X42" i="39"/>
  <c r="W42" i="39"/>
  <c r="V42" i="39"/>
  <c r="U42" i="39"/>
  <c r="T42" i="39"/>
  <c r="S42" i="39"/>
  <c r="AC41" i="39"/>
  <c r="AD41" i="39" s="1"/>
  <c r="AB41" i="39"/>
  <c r="AA41" i="39"/>
  <c r="Z41" i="39"/>
  <c r="Y41" i="39"/>
  <c r="X41" i="39"/>
  <c r="W41" i="39"/>
  <c r="V41" i="39"/>
  <c r="U41" i="39"/>
  <c r="T41" i="39"/>
  <c r="S41" i="39"/>
  <c r="AC40" i="39"/>
  <c r="AD40" i="39" s="1"/>
  <c r="AB40" i="39"/>
  <c r="AA40" i="39"/>
  <c r="Z40" i="39"/>
  <c r="Y40" i="39"/>
  <c r="X40" i="39"/>
  <c r="W40" i="39"/>
  <c r="V40" i="39"/>
  <c r="U40" i="39"/>
  <c r="T40" i="39"/>
  <c r="S40" i="39"/>
  <c r="AC39" i="39"/>
  <c r="AD39" i="39" s="1"/>
  <c r="AB39" i="39"/>
  <c r="AA39" i="39"/>
  <c r="Z39" i="39"/>
  <c r="Y39" i="39"/>
  <c r="X39" i="39"/>
  <c r="W39" i="39"/>
  <c r="V39" i="39"/>
  <c r="U39" i="39"/>
  <c r="T39" i="39"/>
  <c r="S39" i="39"/>
  <c r="AC38" i="39"/>
  <c r="AD38" i="39" s="1"/>
  <c r="AB38" i="39"/>
  <c r="AA38" i="39"/>
  <c r="Z38" i="39"/>
  <c r="Y38" i="39"/>
  <c r="X38" i="39"/>
  <c r="W38" i="39"/>
  <c r="V38" i="39"/>
  <c r="U38" i="39"/>
  <c r="T38" i="39"/>
  <c r="S38" i="39"/>
  <c r="AC37" i="39"/>
  <c r="AD37" i="39" s="1"/>
  <c r="AB37" i="39"/>
  <c r="AA37" i="39"/>
  <c r="Z37" i="39"/>
  <c r="Y37" i="39"/>
  <c r="X37" i="39"/>
  <c r="W37" i="39"/>
  <c r="V37" i="39"/>
  <c r="U37" i="39"/>
  <c r="T37" i="39"/>
  <c r="S37" i="39"/>
  <c r="AC36" i="39"/>
  <c r="AD36" i="39" s="1"/>
  <c r="AB36" i="39"/>
  <c r="AA36" i="39"/>
  <c r="Z36" i="39"/>
  <c r="Y36" i="39"/>
  <c r="X36" i="39"/>
  <c r="W36" i="39"/>
  <c r="V36" i="39"/>
  <c r="U36" i="39"/>
  <c r="T36" i="39"/>
  <c r="S36" i="39"/>
  <c r="AC35" i="39"/>
  <c r="AD35" i="39" s="1"/>
  <c r="AB35" i="39"/>
  <c r="AA35" i="39"/>
  <c r="Z35" i="39"/>
  <c r="Y35" i="39"/>
  <c r="X35" i="39"/>
  <c r="W35" i="39"/>
  <c r="V35" i="39"/>
  <c r="U35" i="39"/>
  <c r="T35" i="39"/>
  <c r="S35" i="39"/>
  <c r="AC34" i="39"/>
  <c r="AD34" i="39" s="1"/>
  <c r="AB34" i="39"/>
  <c r="AA34" i="39"/>
  <c r="Z34" i="39"/>
  <c r="Y34" i="39"/>
  <c r="X34" i="39"/>
  <c r="W34" i="39"/>
  <c r="V34" i="39"/>
  <c r="U34" i="39"/>
  <c r="T34" i="39"/>
  <c r="S34" i="39"/>
  <c r="AC33" i="39"/>
  <c r="AD33" i="39" s="1"/>
  <c r="AB33" i="39"/>
  <c r="AA33" i="39"/>
  <c r="Z33" i="39"/>
  <c r="Y33" i="39"/>
  <c r="X33" i="39"/>
  <c r="W33" i="39"/>
  <c r="V33" i="39"/>
  <c r="U33" i="39"/>
  <c r="T33" i="39"/>
  <c r="S33" i="39"/>
  <c r="AC32" i="39"/>
  <c r="AD32" i="39" s="1"/>
  <c r="AB32" i="39"/>
  <c r="AA32" i="39"/>
  <c r="Z32" i="39"/>
  <c r="Y32" i="39"/>
  <c r="X32" i="39"/>
  <c r="W32" i="39"/>
  <c r="V32" i="39"/>
  <c r="U32" i="39"/>
  <c r="T32" i="39"/>
  <c r="S32" i="39"/>
  <c r="AC31" i="39"/>
  <c r="AD31" i="39" s="1"/>
  <c r="AB31" i="39"/>
  <c r="AA31" i="39"/>
  <c r="Z31" i="39"/>
  <c r="Y31" i="39"/>
  <c r="X31" i="39"/>
  <c r="W31" i="39"/>
  <c r="V31" i="39"/>
  <c r="U31" i="39"/>
  <c r="T31" i="39"/>
  <c r="S31" i="39"/>
  <c r="AC30" i="39"/>
  <c r="AD30" i="39" s="1"/>
  <c r="AB30" i="39"/>
  <c r="AA30" i="39"/>
  <c r="Z30" i="39"/>
  <c r="Y30" i="39"/>
  <c r="X30" i="39"/>
  <c r="W30" i="39"/>
  <c r="V30" i="39"/>
  <c r="U30" i="39"/>
  <c r="T30" i="39"/>
  <c r="S30" i="39"/>
  <c r="AC29" i="39"/>
  <c r="AD29" i="39" s="1"/>
  <c r="AB29" i="39"/>
  <c r="AA29" i="39"/>
  <c r="Z29" i="39"/>
  <c r="Y29" i="39"/>
  <c r="X29" i="39"/>
  <c r="W29" i="39"/>
  <c r="V29" i="39"/>
  <c r="U29" i="39"/>
  <c r="T29" i="39"/>
  <c r="S29" i="39"/>
  <c r="AC28" i="39"/>
  <c r="AD28" i="39" s="1"/>
  <c r="AB28" i="39"/>
  <c r="AA28" i="39"/>
  <c r="Z28" i="39"/>
  <c r="Y28" i="39"/>
  <c r="X28" i="39"/>
  <c r="W28" i="39"/>
  <c r="V28" i="39"/>
  <c r="U28" i="39"/>
  <c r="T28" i="39"/>
  <c r="S28" i="39"/>
  <c r="AC27" i="39"/>
  <c r="AD27" i="39" s="1"/>
  <c r="AB27" i="39"/>
  <c r="AA27" i="39"/>
  <c r="Z27" i="39"/>
  <c r="Y27" i="39"/>
  <c r="X27" i="39"/>
  <c r="W27" i="39"/>
  <c r="V27" i="39"/>
  <c r="U27" i="39"/>
  <c r="T27" i="39"/>
  <c r="S27" i="39"/>
  <c r="AC26" i="39"/>
  <c r="AD26" i="39" s="1"/>
  <c r="AB26" i="39"/>
  <c r="AA26" i="39"/>
  <c r="Z26" i="39"/>
  <c r="Y26" i="39"/>
  <c r="X26" i="39"/>
  <c r="W26" i="39"/>
  <c r="V26" i="39"/>
  <c r="U26" i="39"/>
  <c r="T26" i="39"/>
  <c r="S26" i="39"/>
  <c r="AC25" i="39"/>
  <c r="AD25" i="39" s="1"/>
  <c r="AB25" i="39"/>
  <c r="AA25" i="39"/>
  <c r="Z25" i="39"/>
  <c r="Y25" i="39"/>
  <c r="X25" i="39"/>
  <c r="W25" i="39"/>
  <c r="V25" i="39"/>
  <c r="U25" i="39"/>
  <c r="T25" i="39"/>
  <c r="S25" i="39"/>
  <c r="AC24" i="39"/>
  <c r="AD24" i="39" s="1"/>
  <c r="AB24" i="39"/>
  <c r="AA24" i="39"/>
  <c r="Z24" i="39"/>
  <c r="Y24" i="39"/>
  <c r="X24" i="39"/>
  <c r="W24" i="39"/>
  <c r="V24" i="39"/>
  <c r="U24" i="39"/>
  <c r="T24" i="39"/>
  <c r="S24" i="39"/>
  <c r="AC23" i="39"/>
  <c r="AD23" i="39" s="1"/>
  <c r="AB23" i="39"/>
  <c r="AA23" i="39"/>
  <c r="Z23" i="39"/>
  <c r="Y23" i="39"/>
  <c r="X23" i="39"/>
  <c r="W23" i="39"/>
  <c r="V23" i="39"/>
  <c r="U23" i="39"/>
  <c r="T23" i="39"/>
  <c r="S23" i="39"/>
  <c r="AC22" i="39"/>
  <c r="AD22" i="39" s="1"/>
  <c r="AB22" i="39"/>
  <c r="AA22" i="39"/>
  <c r="Z22" i="39"/>
  <c r="Y22" i="39"/>
  <c r="X22" i="39"/>
  <c r="W22" i="39"/>
  <c r="V22" i="39"/>
  <c r="U22" i="39"/>
  <c r="T22" i="39"/>
  <c r="S22" i="39"/>
  <c r="AC21" i="39"/>
  <c r="AD21" i="39" s="1"/>
  <c r="AB21" i="39"/>
  <c r="AA21" i="39"/>
  <c r="Z21" i="39"/>
  <c r="Y21" i="39"/>
  <c r="X21" i="39"/>
  <c r="W21" i="39"/>
  <c r="V21" i="39"/>
  <c r="U21" i="39"/>
  <c r="T21" i="39"/>
  <c r="S21" i="39"/>
  <c r="AC20" i="39"/>
  <c r="AD20" i="39" s="1"/>
  <c r="AB20" i="39"/>
  <c r="AA20" i="39"/>
  <c r="Z20" i="39"/>
  <c r="Y20" i="39"/>
  <c r="X20" i="39"/>
  <c r="W20" i="39"/>
  <c r="V20" i="39"/>
  <c r="U20" i="39"/>
  <c r="T20" i="39"/>
  <c r="S20" i="39"/>
  <c r="AC19" i="39"/>
  <c r="AD19" i="39" s="1"/>
  <c r="AB19" i="39"/>
  <c r="AA19" i="39"/>
  <c r="Z19" i="39"/>
  <c r="Y19" i="39"/>
  <c r="X19" i="39"/>
  <c r="W19" i="39"/>
  <c r="V19" i="39"/>
  <c r="U19" i="39"/>
  <c r="T19" i="39"/>
  <c r="S19" i="39"/>
  <c r="AC18" i="39"/>
  <c r="AD18" i="39" s="1"/>
  <c r="AB18" i="39"/>
  <c r="AA18" i="39"/>
  <c r="Z18" i="39"/>
  <c r="Y18" i="39"/>
  <c r="X18" i="39"/>
  <c r="W18" i="39"/>
  <c r="V18" i="39"/>
  <c r="U18" i="39"/>
  <c r="T18" i="39"/>
  <c r="S18" i="39"/>
  <c r="AC17" i="39"/>
  <c r="AD17" i="39" s="1"/>
  <c r="AB17" i="39"/>
  <c r="AA17" i="39"/>
  <c r="Z17" i="39"/>
  <c r="Y17" i="39"/>
  <c r="X17" i="39"/>
  <c r="W17" i="39"/>
  <c r="V17" i="39"/>
  <c r="U17" i="39"/>
  <c r="T17" i="39"/>
  <c r="S17" i="39"/>
  <c r="AC16" i="39"/>
  <c r="AD16" i="39" s="1"/>
  <c r="AB16" i="39"/>
  <c r="AA16" i="39"/>
  <c r="Z16" i="39"/>
  <c r="Y16" i="39"/>
  <c r="X16" i="39"/>
  <c r="W16" i="39"/>
  <c r="V16" i="39"/>
  <c r="U16" i="39"/>
  <c r="T16" i="39"/>
  <c r="S16" i="39"/>
  <c r="AC15" i="39"/>
  <c r="AD15" i="39" s="1"/>
  <c r="AB15" i="39"/>
  <c r="AA15" i="39"/>
  <c r="Z15" i="39"/>
  <c r="Y15" i="39"/>
  <c r="X15" i="39"/>
  <c r="W15" i="39"/>
  <c r="V15" i="39"/>
  <c r="U15" i="39"/>
  <c r="T15" i="39"/>
  <c r="S15" i="39"/>
  <c r="R15" i="39" s="1"/>
  <c r="AC14" i="39"/>
  <c r="AD14" i="39" s="1"/>
  <c r="AB14" i="39"/>
  <c r="AA14" i="39"/>
  <c r="Z14" i="39"/>
  <c r="Y14" i="39"/>
  <c r="X14" i="39"/>
  <c r="W14" i="39"/>
  <c r="V14" i="39"/>
  <c r="U14" i="39"/>
  <c r="T14" i="39"/>
  <c r="S14" i="39"/>
  <c r="AC13" i="39"/>
  <c r="AD13" i="39" s="1"/>
  <c r="AB13" i="39"/>
  <c r="AA13" i="39"/>
  <c r="Z13" i="39"/>
  <c r="Y13" i="39"/>
  <c r="X13" i="39"/>
  <c r="W13" i="39"/>
  <c r="V13" i="39"/>
  <c r="U13" i="39"/>
  <c r="T13" i="39"/>
  <c r="S13" i="39"/>
  <c r="AC12" i="39"/>
  <c r="AD12" i="39" s="1"/>
  <c r="AB12" i="39"/>
  <c r="AA12" i="39"/>
  <c r="Z12" i="39"/>
  <c r="Y12" i="39"/>
  <c r="X12" i="39"/>
  <c r="W12" i="39"/>
  <c r="V12" i="39"/>
  <c r="U12" i="39"/>
  <c r="T12" i="39"/>
  <c r="S12" i="39"/>
  <c r="AE31" i="43" l="1"/>
  <c r="AL35" i="43"/>
  <c r="AC39" i="43"/>
  <c r="AT39" i="43"/>
  <c r="AE16" i="39"/>
  <c r="AE20" i="39"/>
  <c r="AE24" i="39"/>
  <c r="AE28" i="39"/>
  <c r="AE32" i="39"/>
  <c r="AE36" i="39"/>
  <c r="AE40" i="39"/>
  <c r="AD15" i="42"/>
  <c r="AD19" i="42"/>
  <c r="AD23" i="42"/>
  <c r="AD35" i="42"/>
  <c r="AD39" i="42"/>
  <c r="AE14" i="39"/>
  <c r="AE15" i="39"/>
  <c r="AE19" i="39"/>
  <c r="AE23" i="39"/>
  <c r="AE27" i="39"/>
  <c r="AE31" i="39"/>
  <c r="AE35" i="39"/>
  <c r="AE39" i="39"/>
  <c r="AD14" i="42"/>
  <c r="AD18" i="42"/>
  <c r="AD22" i="42"/>
  <c r="AD26" i="42"/>
  <c r="AD30" i="42"/>
  <c r="AD34" i="42"/>
  <c r="AD38" i="42"/>
  <c r="AE13" i="39"/>
  <c r="AE18" i="39"/>
  <c r="AE22" i="39"/>
  <c r="AE26" i="39"/>
  <c r="AE30" i="39"/>
  <c r="AE34" i="39"/>
  <c r="AE38" i="39"/>
  <c r="AE42" i="39"/>
  <c r="AD13" i="42"/>
  <c r="AD17" i="42"/>
  <c r="AD21" i="42"/>
  <c r="AD25" i="42"/>
  <c r="AD29" i="42"/>
  <c r="AD33" i="42"/>
  <c r="AD37" i="42"/>
  <c r="AD41" i="42"/>
  <c r="AD42" i="42"/>
  <c r="AD27" i="42"/>
  <c r="AD31" i="42"/>
  <c r="AE12" i="39"/>
  <c r="AE17" i="39"/>
  <c r="AE21" i="39"/>
  <c r="AE25" i="39"/>
  <c r="AE29" i="39"/>
  <c r="AE33" i="39"/>
  <c r="AE37" i="39"/>
  <c r="AE41" i="39"/>
  <c r="AD12" i="42"/>
  <c r="AC43" i="42"/>
  <c r="AD16" i="42"/>
  <c r="AD20" i="42"/>
  <c r="AD24" i="42"/>
  <c r="AD28" i="42"/>
  <c r="AD32" i="42"/>
  <c r="AD36" i="42"/>
  <c r="AD40" i="42"/>
  <c r="M24" i="43"/>
  <c r="M19" i="43"/>
  <c r="L20" i="43"/>
  <c r="M27" i="43"/>
  <c r="M28" i="43"/>
  <c r="L28" i="43" s="1"/>
  <c r="M32" i="43"/>
  <c r="M34" i="43"/>
  <c r="M41" i="43"/>
  <c r="L41" i="43" s="1"/>
  <c r="Q15" i="39"/>
  <c r="R16" i="39"/>
  <c r="R28" i="39"/>
  <c r="R33" i="39"/>
  <c r="R37" i="39"/>
  <c r="Q22" i="42"/>
  <c r="Q40" i="42"/>
  <c r="M22" i="43"/>
  <c r="L24" i="43"/>
  <c r="M30" i="43"/>
  <c r="L30" i="43" s="1"/>
  <c r="R41" i="39"/>
  <c r="Q18" i="42"/>
  <c r="Q26" i="42"/>
  <c r="Q31" i="42"/>
  <c r="Q35" i="42"/>
  <c r="R14" i="39"/>
  <c r="R19" i="39"/>
  <c r="R23" i="39"/>
  <c r="R27" i="39"/>
  <c r="R32" i="39"/>
  <c r="R40" i="39"/>
  <c r="Q21" i="42"/>
  <c r="Q25" i="42"/>
  <c r="Q29" i="42"/>
  <c r="Q39" i="42"/>
  <c r="M17" i="43"/>
  <c r="M18" i="43"/>
  <c r="L21" i="43"/>
  <c r="M25" i="43"/>
  <c r="M26" i="43"/>
  <c r="L32" i="43"/>
  <c r="M40" i="43"/>
  <c r="R13" i="39"/>
  <c r="R18" i="39"/>
  <c r="R22" i="39"/>
  <c r="R26" i="39"/>
  <c r="R31" i="39"/>
  <c r="R35" i="39"/>
  <c r="R39" i="39"/>
  <c r="Q12" i="42"/>
  <c r="Q16" i="42"/>
  <c r="Q20" i="42"/>
  <c r="Q24" i="42"/>
  <c r="Q28" i="42"/>
  <c r="Q33" i="42"/>
  <c r="Q38" i="42"/>
  <c r="P42" i="42"/>
  <c r="Q43" i="43"/>
  <c r="U43" i="43"/>
  <c r="M23" i="43"/>
  <c r="M35" i="43"/>
  <c r="L37" i="43"/>
  <c r="L39" i="43"/>
  <c r="R20" i="39"/>
  <c r="R24" i="39"/>
  <c r="Q14" i="42"/>
  <c r="P30" i="42"/>
  <c r="M13" i="43"/>
  <c r="M14" i="43"/>
  <c r="R36" i="39"/>
  <c r="Q13" i="42"/>
  <c r="Q17" i="42"/>
  <c r="Q34" i="42"/>
  <c r="R17" i="39"/>
  <c r="R21" i="39"/>
  <c r="R25" i="39"/>
  <c r="R29" i="39"/>
  <c r="R30" i="39"/>
  <c r="R34" i="39"/>
  <c r="R38" i="39"/>
  <c r="R42" i="39"/>
  <c r="Q15" i="42"/>
  <c r="Q19" i="42"/>
  <c r="Q23" i="42"/>
  <c r="Q27" i="42"/>
  <c r="Q32" i="42"/>
  <c r="Q36" i="42"/>
  <c r="Q37" i="42"/>
  <c r="Q41" i="42"/>
  <c r="M15" i="43"/>
  <c r="M16" i="43"/>
  <c r="L19" i="43"/>
  <c r="M29" i="43"/>
  <c r="M31" i="43"/>
  <c r="M33" i="43"/>
  <c r="M36" i="43"/>
  <c r="M38" i="43"/>
  <c r="M42" i="43"/>
  <c r="U44" i="38"/>
  <c r="V43" i="39"/>
  <c r="Z43" i="39"/>
  <c r="W43" i="39"/>
  <c r="AA43" i="39"/>
  <c r="U43" i="42"/>
  <c r="Y43" i="42"/>
  <c r="S43" i="42"/>
  <c r="W43" i="42"/>
  <c r="AA43" i="42"/>
  <c r="AB43" i="42"/>
  <c r="T43" i="42"/>
  <c r="AC44" i="38"/>
  <c r="T43" i="39"/>
  <c r="X43" i="39"/>
  <c r="AB43" i="39"/>
  <c r="U43" i="39"/>
  <c r="Y43" i="39"/>
  <c r="AC43" i="39"/>
  <c r="R12" i="39"/>
  <c r="S43" i="39"/>
  <c r="L12" i="43"/>
  <c r="X43" i="42"/>
  <c r="V43" i="43"/>
  <c r="R43" i="42"/>
  <c r="V43" i="42"/>
  <c r="Z43" i="42"/>
  <c r="O43" i="43"/>
  <c r="P43" i="43"/>
  <c r="T43" i="43"/>
  <c r="X43" i="43"/>
  <c r="AS12" i="43" s="1"/>
  <c r="N43" i="43"/>
  <c r="R43" i="43"/>
  <c r="S43" i="43"/>
  <c r="W43" i="43"/>
  <c r="AG20" i="43" l="1"/>
  <c r="U44" i="43"/>
  <c r="AB16" i="43"/>
  <c r="AO31" i="43"/>
  <c r="AS24" i="43"/>
  <c r="AN20" i="43"/>
  <c r="AH12" i="43"/>
  <c r="T44" i="43"/>
  <c r="AH28" i="43"/>
  <c r="AC28" i="43"/>
  <c r="AZ24" i="43"/>
  <c r="Y44" i="43"/>
  <c r="AC15" i="43"/>
  <c r="AS15" i="43"/>
  <c r="AE15" i="43"/>
  <c r="AU15" i="43"/>
  <c r="AJ15" i="43"/>
  <c r="AZ15" i="43"/>
  <c r="AT15" i="43"/>
  <c r="Y15" i="43"/>
  <c r="AN27" i="43"/>
  <c r="AC27" i="43"/>
  <c r="AS27" i="43"/>
  <c r="AH27" i="43"/>
  <c r="AT27" i="43"/>
  <c r="AY27" i="43"/>
  <c r="AE27" i="43"/>
  <c r="AJ30" i="43"/>
  <c r="AZ30" i="43"/>
  <c r="AO30" i="43"/>
  <c r="AD30" i="43"/>
  <c r="AE30" i="43"/>
  <c r="AP30" i="43"/>
  <c r="AY30" i="43"/>
  <c r="AF34" i="43"/>
  <c r="AV34" i="43"/>
  <c r="AI34" i="43"/>
  <c r="Z34" i="43"/>
  <c r="AK34" i="43"/>
  <c r="AG34" i="43"/>
  <c r="AM34" i="43"/>
  <c r="AC38" i="43"/>
  <c r="AS38" i="43"/>
  <c r="AQ38" i="43"/>
  <c r="AH38" i="43"/>
  <c r="AX38" i="43"/>
  <c r="AU38" i="43"/>
  <c r="AB38" i="43"/>
  <c r="AR38" i="43"/>
  <c r="AO42" i="43"/>
  <c r="AA42" i="43"/>
  <c r="Z42" i="43"/>
  <c r="AP42" i="43"/>
  <c r="AM42" i="43"/>
  <c r="AZ42" i="43"/>
  <c r="AJ42" i="43"/>
  <c r="AK14" i="43"/>
  <c r="BA14" i="43"/>
  <c r="AM14" i="43"/>
  <c r="AB14" i="43"/>
  <c r="AR14" i="43"/>
  <c r="AX14" i="43"/>
  <c r="AT14" i="43"/>
  <c r="AG22" i="43"/>
  <c r="AW22" i="43"/>
  <c r="AI22" i="43"/>
  <c r="AY22" i="43"/>
  <c r="AN22" i="43"/>
  <c r="AH22" i="43"/>
  <c r="Z22" i="43"/>
  <c r="AC41" i="43"/>
  <c r="AS41" i="43"/>
  <c r="AE41" i="43"/>
  <c r="Z41" i="43"/>
  <c r="AP41" i="43"/>
  <c r="AI41" i="43"/>
  <c r="AF41" i="43"/>
  <c r="AZ41" i="43"/>
  <c r="AO13" i="43"/>
  <c r="Z13" i="43"/>
  <c r="AM13" i="43"/>
  <c r="AB13" i="43"/>
  <c r="AR13" i="43"/>
  <c r="AT13" i="43"/>
  <c r="AP13" i="43"/>
  <c r="AK17" i="43"/>
  <c r="BA17" i="43"/>
  <c r="AM17" i="43"/>
  <c r="AB17" i="43"/>
  <c r="AR17" i="43"/>
  <c r="AT17" i="43"/>
  <c r="Y17" i="43"/>
  <c r="AG21" i="43"/>
  <c r="AW21" i="43"/>
  <c r="AI21" i="43"/>
  <c r="AY21" i="43"/>
  <c r="AN21" i="43"/>
  <c r="AD21" i="43"/>
  <c r="AL21" i="43"/>
  <c r="AA25" i="43"/>
  <c r="AN25" i="43"/>
  <c r="AC25" i="43"/>
  <c r="AS25" i="43"/>
  <c r="AP25" i="43"/>
  <c r="Z25" i="43"/>
  <c r="Y25" i="43"/>
  <c r="AE25" i="43"/>
  <c r="AN29" i="43"/>
  <c r="AC29" i="43"/>
  <c r="AS29" i="43"/>
  <c r="AH29" i="43"/>
  <c r="AT29" i="43"/>
  <c r="AY29" i="43"/>
  <c r="AM29" i="43"/>
  <c r="AJ32" i="43"/>
  <c r="AZ32" i="43"/>
  <c r="AO32" i="43"/>
  <c r="AD32" i="43"/>
  <c r="Z32" i="43"/>
  <c r="AU32" i="43"/>
  <c r="AI32" i="43"/>
  <c r="AG36" i="43"/>
  <c r="AW36" i="43"/>
  <c r="AM36" i="43"/>
  <c r="AH36" i="43"/>
  <c r="AX36" i="43"/>
  <c r="AU36" i="43"/>
  <c r="AZ36" i="43"/>
  <c r="AC40" i="43"/>
  <c r="AS40" i="43"/>
  <c r="AE40" i="43"/>
  <c r="Z40" i="43"/>
  <c r="AP40" i="43"/>
  <c r="AM40" i="43"/>
  <c r="AJ40" i="43"/>
  <c r="AZ40" i="43"/>
  <c r="AO19" i="43"/>
  <c r="AA19" i="43"/>
  <c r="AQ19" i="43"/>
  <c r="AF19" i="43"/>
  <c r="AV19" i="43"/>
  <c r="AP19" i="43"/>
  <c r="Y19" i="43"/>
  <c r="AK23" i="43"/>
  <c r="BA23" i="43"/>
  <c r="AM23" i="43"/>
  <c r="AB23" i="43"/>
  <c r="AR23" i="43"/>
  <c r="Z23" i="43"/>
  <c r="AD23" i="43"/>
  <c r="AG18" i="43"/>
  <c r="AW18" i="43"/>
  <c r="AI18" i="43"/>
  <c r="AY18" i="43"/>
  <c r="AN18" i="43"/>
  <c r="AH18" i="43"/>
  <c r="AP18" i="43"/>
  <c r="AB26" i="43"/>
  <c r="AR26" i="43"/>
  <c r="AG26" i="43"/>
  <c r="AW26" i="43"/>
  <c r="AT26" i="43"/>
  <c r="AU26" i="43"/>
  <c r="AY26" i="43"/>
  <c r="AI26" i="43"/>
  <c r="AG15" i="43"/>
  <c r="AW15" i="43"/>
  <c r="AI15" i="43"/>
  <c r="AY15" i="43"/>
  <c r="AN15" i="43"/>
  <c r="AL15" i="43"/>
  <c r="AX15" i="43"/>
  <c r="AB27" i="43"/>
  <c r="AR27" i="43"/>
  <c r="AG27" i="43"/>
  <c r="AW27" i="43"/>
  <c r="AP27" i="43"/>
  <c r="AA27" i="43"/>
  <c r="AL27" i="43"/>
  <c r="AM27" i="43"/>
  <c r="AN30" i="43"/>
  <c r="AC30" i="43"/>
  <c r="AS30" i="43"/>
  <c r="AL30" i="43"/>
  <c r="AM30" i="43"/>
  <c r="AX30" i="43"/>
  <c r="AQ30" i="43"/>
  <c r="AJ34" i="43"/>
  <c r="AZ34" i="43"/>
  <c r="AO34" i="43"/>
  <c r="AL34" i="43"/>
  <c r="AP34" i="43"/>
  <c r="AQ34" i="43"/>
  <c r="AA34" i="43"/>
  <c r="AG38" i="43"/>
  <c r="AW38" i="43"/>
  <c r="AY38" i="43"/>
  <c r="AL38" i="43"/>
  <c r="AA38" i="43"/>
  <c r="AF38" i="43"/>
  <c r="AJ38" i="43"/>
  <c r="AC42" i="43"/>
  <c r="AS42" i="43"/>
  <c r="AI42" i="43"/>
  <c r="AD42" i="43"/>
  <c r="AT42" i="43"/>
  <c r="AU42" i="43"/>
  <c r="AN42" i="43"/>
  <c r="AB42" i="43"/>
  <c r="AO14" i="43"/>
  <c r="AA14" i="43"/>
  <c r="AQ14" i="43"/>
  <c r="AF14" i="43"/>
  <c r="AV14" i="43"/>
  <c r="AL14" i="43"/>
  <c r="Y14" i="43"/>
  <c r="AK22" i="43"/>
  <c r="BA22" i="43"/>
  <c r="AM22" i="43"/>
  <c r="AB22" i="43"/>
  <c r="AR22" i="43"/>
  <c r="AX22" i="43"/>
  <c r="AT22" i="43"/>
  <c r="AG41" i="43"/>
  <c r="AW41" i="43"/>
  <c r="AM41" i="43"/>
  <c r="AD41" i="43"/>
  <c r="AT41" i="43"/>
  <c r="AU41" i="43"/>
  <c r="AV41" i="43"/>
  <c r="AC13" i="43"/>
  <c r="AS13" i="43"/>
  <c r="AA13" i="43"/>
  <c r="AQ13" i="43"/>
  <c r="AF13" i="43"/>
  <c r="AV13" i="43"/>
  <c r="AH13" i="43"/>
  <c r="Y13" i="43"/>
  <c r="AO17" i="43"/>
  <c r="AA17" i="43"/>
  <c r="AQ17" i="43"/>
  <c r="AF17" i="43"/>
  <c r="AV17" i="43"/>
  <c r="AH17" i="43"/>
  <c r="AL17" i="43"/>
  <c r="AK21" i="43"/>
  <c r="BA21" i="43"/>
  <c r="AM21" i="43"/>
  <c r="AB21" i="43"/>
  <c r="AR21" i="43"/>
  <c r="AT21" i="43"/>
  <c r="AP21" i="43"/>
  <c r="AB25" i="43"/>
  <c r="AR25" i="43"/>
  <c r="AG25" i="43"/>
  <c r="AW25" i="43"/>
  <c r="AX25" i="43"/>
  <c r="AI25" i="43"/>
  <c r="AL25" i="43"/>
  <c r="AB29" i="43"/>
  <c r="AR29" i="43"/>
  <c r="AG29" i="43"/>
  <c r="AW29" i="43"/>
  <c r="AP29" i="43"/>
  <c r="AA29" i="43"/>
  <c r="Y29" i="43"/>
  <c r="AU29" i="43"/>
  <c r="AN32" i="43"/>
  <c r="AC32" i="43"/>
  <c r="AS32" i="43"/>
  <c r="AL32" i="43"/>
  <c r="AP32" i="43"/>
  <c r="AH32" i="43"/>
  <c r="AY32" i="43"/>
  <c r="AK36" i="43"/>
  <c r="BA36" i="43"/>
  <c r="AY36" i="43"/>
  <c r="AL36" i="43"/>
  <c r="AA36" i="43"/>
  <c r="AN36" i="43"/>
  <c r="AB36" i="43"/>
  <c r="AG40" i="43"/>
  <c r="AW40" i="43"/>
  <c r="AI40" i="43"/>
  <c r="AD40" i="43"/>
  <c r="AT40" i="43"/>
  <c r="AY40" i="43"/>
  <c r="AR40" i="43"/>
  <c r="AC19" i="43"/>
  <c r="AS19" i="43"/>
  <c r="AE19" i="43"/>
  <c r="AU19" i="43"/>
  <c r="AJ19" i="43"/>
  <c r="AZ19" i="43"/>
  <c r="AD19" i="43"/>
  <c r="AX19" i="43"/>
  <c r="AO23" i="43"/>
  <c r="AA23" i="43"/>
  <c r="AQ23" i="43"/>
  <c r="AF23" i="43"/>
  <c r="AV23" i="43"/>
  <c r="AP23" i="43"/>
  <c r="AH23" i="43"/>
  <c r="AK18" i="43"/>
  <c r="BA18" i="43"/>
  <c r="AM18" i="43"/>
  <c r="AB18" i="43"/>
  <c r="AR18" i="43"/>
  <c r="AX18" i="43"/>
  <c r="AD18" i="43"/>
  <c r="AF26" i="43"/>
  <c r="AV26" i="43"/>
  <c r="AK26" i="43"/>
  <c r="BA26" i="43"/>
  <c r="AP26" i="43"/>
  <c r="Z26" i="43"/>
  <c r="AQ26" i="43"/>
  <c r="AB33" i="43"/>
  <c r="AR33" i="43"/>
  <c r="AG33" i="43"/>
  <c r="AW33" i="43"/>
  <c r="AP33" i="43"/>
  <c r="AA33" i="43"/>
  <c r="Y33" i="43"/>
  <c r="AM33" i="43"/>
  <c r="AO37" i="43"/>
  <c r="AE37" i="43"/>
  <c r="Z37" i="43"/>
  <c r="AP37" i="43"/>
  <c r="AA37" i="43"/>
  <c r="AR37" i="43"/>
  <c r="AZ37" i="43"/>
  <c r="AJ12" i="43"/>
  <c r="AZ12" i="43"/>
  <c r="AO12" i="43"/>
  <c r="AK15" i="43"/>
  <c r="AM15" i="43"/>
  <c r="AR15" i="43"/>
  <c r="AD15" i="43"/>
  <c r="AV27" i="43"/>
  <c r="BA27" i="43"/>
  <c r="AI27" i="43"/>
  <c r="AB30" i="43"/>
  <c r="AG30" i="43"/>
  <c r="AT30" i="43"/>
  <c r="AI30" i="43"/>
  <c r="AN34" i="43"/>
  <c r="AT34" i="43"/>
  <c r="AU34" i="43"/>
  <c r="AX34" i="43"/>
  <c r="BA38" i="43"/>
  <c r="AP38" i="43"/>
  <c r="AV38" i="43"/>
  <c r="AG42" i="43"/>
  <c r="AQ42" i="43"/>
  <c r="AX42" i="43"/>
  <c r="AR42" i="43"/>
  <c r="AS14" i="43"/>
  <c r="AU14" i="43"/>
  <c r="AZ14" i="43"/>
  <c r="AD14" i="43"/>
  <c r="AA22" i="43"/>
  <c r="AF22" i="43"/>
  <c r="AL22" i="43"/>
  <c r="AK41" i="43"/>
  <c r="AQ41" i="43"/>
  <c r="AX41" i="43"/>
  <c r="AJ41" i="43"/>
  <c r="AW13" i="43"/>
  <c r="AU13" i="43"/>
  <c r="AZ13" i="43"/>
  <c r="AC17" i="43"/>
  <c r="AE17" i="43"/>
  <c r="AJ17" i="43"/>
  <c r="AX17" i="43"/>
  <c r="AO21" i="43"/>
  <c r="AQ21" i="43"/>
  <c r="AV21" i="43"/>
  <c r="Y21" i="43"/>
  <c r="AV25" i="43"/>
  <c r="BA25" i="43"/>
  <c r="AQ25" i="43"/>
  <c r="AF29" i="43"/>
  <c r="AK29" i="43"/>
  <c r="AX29" i="43"/>
  <c r="AL29" i="43"/>
  <c r="AR32" i="43"/>
  <c r="AW32" i="43"/>
  <c r="AE32" i="43"/>
  <c r="AA32" i="43"/>
  <c r="Y36" i="43"/>
  <c r="AP36" i="43"/>
  <c r="AF36" i="43"/>
  <c r="AK40" i="43"/>
  <c r="AQ40" i="43"/>
  <c r="AX40" i="43"/>
  <c r="AF40" i="43"/>
  <c r="AW19" i="43"/>
  <c r="AY19" i="43"/>
  <c r="AL19" i="43"/>
  <c r="AC23" i="43"/>
  <c r="AE23" i="43"/>
  <c r="AJ23" i="43"/>
  <c r="AT23" i="43"/>
  <c r="AO18" i="43"/>
  <c r="AQ18" i="43"/>
  <c r="AV18" i="43"/>
  <c r="AT18" i="43"/>
  <c r="AZ26" i="43"/>
  <c r="AD26" i="43"/>
  <c r="AH26" i="43"/>
  <c r="AF33" i="43"/>
  <c r="AZ33" i="43"/>
  <c r="AS33" i="43"/>
  <c r="AX33" i="43"/>
  <c r="AQ33" i="43"/>
  <c r="AE33" i="43"/>
  <c r="AS37" i="43"/>
  <c r="AQ37" i="43"/>
  <c r="AL37" i="43"/>
  <c r="AM37" i="43"/>
  <c r="AF37" i="43"/>
  <c r="AF12" i="43"/>
  <c r="AC12" i="43"/>
  <c r="AW12" i="43"/>
  <c r="AQ12" i="43"/>
  <c r="AT12" i="43"/>
  <c r="AE12" i="43"/>
  <c r="AX12" i="43"/>
  <c r="AO16" i="43"/>
  <c r="AA16" i="43"/>
  <c r="AQ16" i="43"/>
  <c r="AF16" i="43"/>
  <c r="AV16" i="43"/>
  <c r="AD16" i="43"/>
  <c r="AH16" i="43"/>
  <c r="AK20" i="43"/>
  <c r="BA20" i="43"/>
  <c r="AM20" i="43"/>
  <c r="AB20" i="43"/>
  <c r="AR20" i="43"/>
  <c r="AP20" i="43"/>
  <c r="Y20" i="43"/>
  <c r="AG24" i="43"/>
  <c r="AW24" i="43"/>
  <c r="AI24" i="43"/>
  <c r="AY24" i="43"/>
  <c r="AN24" i="43"/>
  <c r="Z24" i="43"/>
  <c r="AX24" i="43"/>
  <c r="AB28" i="43"/>
  <c r="AR28" i="43"/>
  <c r="AG28" i="43"/>
  <c r="AW28" i="43"/>
  <c r="AT28" i="43"/>
  <c r="AM28" i="43"/>
  <c r="AX28" i="43"/>
  <c r="AQ28" i="43"/>
  <c r="AN31" i="43"/>
  <c r="AC31" i="43"/>
  <c r="AS31" i="43"/>
  <c r="AH31" i="43"/>
  <c r="AA31" i="43"/>
  <c r="AL31" i="43"/>
  <c r="AU31" i="43"/>
  <c r="AG35" i="43"/>
  <c r="AW35" i="43"/>
  <c r="AY35" i="43"/>
  <c r="AP35" i="43"/>
  <c r="AI35" i="43"/>
  <c r="AZ35" i="43"/>
  <c r="AA35" i="43"/>
  <c r="AG39" i="43"/>
  <c r="AW39" i="43"/>
  <c r="AU39" i="43"/>
  <c r="AH39" i="43"/>
  <c r="AX39" i="43"/>
  <c r="AJ39" i="43"/>
  <c r="AF39" i="43"/>
  <c r="AO15" i="43"/>
  <c r="AQ15" i="43"/>
  <c r="AV15" i="43"/>
  <c r="AH15" i="43"/>
  <c r="AZ27" i="43"/>
  <c r="Z27" i="43"/>
  <c r="AQ27" i="43"/>
  <c r="AF30" i="43"/>
  <c r="AK30" i="43"/>
  <c r="AH30" i="43"/>
  <c r="Y30" i="43"/>
  <c r="AR34" i="43"/>
  <c r="AY34" i="43"/>
  <c r="BA34" i="43"/>
  <c r="Y34" i="43"/>
  <c r="AE38" i="43"/>
  <c r="AT38" i="43"/>
  <c r="AN38" i="43"/>
  <c r="AK42" i="43"/>
  <c r="AY42" i="43"/>
  <c r="AE42" i="43"/>
  <c r="Y42" i="43"/>
  <c r="AW14" i="43"/>
  <c r="AY14" i="43"/>
  <c r="AH14" i="43"/>
  <c r="AC22" i="43"/>
  <c r="AE22" i="43"/>
  <c r="AJ22" i="43"/>
  <c r="AP22" i="43"/>
  <c r="AO41" i="43"/>
  <c r="AY41" i="43"/>
  <c r="Y41" i="43"/>
  <c r="AN41" i="43"/>
  <c r="BA13" i="43"/>
  <c r="AY13" i="43"/>
  <c r="AD13" i="43"/>
  <c r="AG17" i="43"/>
  <c r="AI17" i="43"/>
  <c r="AN17" i="43"/>
  <c r="Z17" i="43"/>
  <c r="AS21" i="43"/>
  <c r="AU21" i="43"/>
  <c r="AZ21" i="43"/>
  <c r="Z21" i="43"/>
  <c r="AZ25" i="43"/>
  <c r="AH25" i="43"/>
  <c r="AY25" i="43"/>
  <c r="AJ29" i="43"/>
  <c r="AO29" i="43"/>
  <c r="AD29" i="43"/>
  <c r="AE29" i="43"/>
  <c r="AV32" i="43"/>
  <c r="BA32" i="43"/>
  <c r="AM32" i="43"/>
  <c r="AC36" i="43"/>
  <c r="AE36" i="43"/>
  <c r="AT36" i="43"/>
  <c r="AJ36" i="43"/>
  <c r="AO40" i="43"/>
  <c r="AU40" i="43"/>
  <c r="AA40" i="43"/>
  <c r="AV40" i="43"/>
  <c r="BA19" i="43"/>
  <c r="AB19" i="43"/>
  <c r="Z19" i="43"/>
  <c r="AG23" i="43"/>
  <c r="AI23" i="43"/>
  <c r="AN23" i="43"/>
  <c r="AX23" i="43"/>
  <c r="AS18" i="43"/>
  <c r="AU18" i="43"/>
  <c r="AZ18" i="43"/>
  <c r="Y18" i="43"/>
  <c r="AC26" i="43"/>
  <c r="AL26" i="43"/>
  <c r="AX26" i="43"/>
  <c r="AJ33" i="43"/>
  <c r="AC33" i="43"/>
  <c r="BA33" i="43"/>
  <c r="AD33" i="43"/>
  <c r="AY33" i="43"/>
  <c r="AC37" i="43"/>
  <c r="AW37" i="43"/>
  <c r="AY37" i="43"/>
  <c r="AT37" i="43"/>
  <c r="AU37" i="43"/>
  <c r="AV37" i="43"/>
  <c r="AN12" i="43"/>
  <c r="AG12" i="43"/>
  <c r="BA12" i="43"/>
  <c r="AY12" i="43"/>
  <c r="Z12" i="43"/>
  <c r="AU12" i="43"/>
  <c r="AC16" i="43"/>
  <c r="AS16" i="43"/>
  <c r="AE16" i="43"/>
  <c r="AU16" i="43"/>
  <c r="AJ16" i="43"/>
  <c r="AZ16" i="43"/>
  <c r="AT16" i="43"/>
  <c r="AL16" i="43"/>
  <c r="AO20" i="43"/>
  <c r="AA20" i="43"/>
  <c r="AQ20" i="43"/>
  <c r="AF20" i="43"/>
  <c r="AV20" i="43"/>
  <c r="AD20" i="43"/>
  <c r="AL20" i="43"/>
  <c r="AK24" i="43"/>
  <c r="BA24" i="43"/>
  <c r="AM24" i="43"/>
  <c r="AB24" i="43"/>
  <c r="AR24" i="43"/>
  <c r="AP24" i="43"/>
  <c r="Y24" i="43"/>
  <c r="AF28" i="43"/>
  <c r="AV28" i="43"/>
  <c r="AK28" i="43"/>
  <c r="BA28" i="43"/>
  <c r="Y28" i="43"/>
  <c r="AU28" i="43"/>
  <c r="AA28" i="43"/>
  <c r="AB31" i="43"/>
  <c r="AR31" i="43"/>
  <c r="AG31" i="43"/>
  <c r="AW31" i="43"/>
  <c r="AP31" i="43"/>
  <c r="AI31" i="43"/>
  <c r="AT31" i="43"/>
  <c r="Y31" i="43"/>
  <c r="AK35" i="43"/>
  <c r="BA35" i="43"/>
  <c r="AD35" i="43"/>
  <c r="AT35" i="43"/>
  <c r="AM35" i="43"/>
  <c r="Y35" i="43"/>
  <c r="AR35" i="43"/>
  <c r="AK39" i="43"/>
  <c r="BA39" i="43"/>
  <c r="AY39" i="43"/>
  <c r="AL39" i="43"/>
  <c r="AA39" i="43"/>
  <c r="AZ39" i="43"/>
  <c r="AN39" i="43"/>
  <c r="BA15" i="43"/>
  <c r="AB15" i="43"/>
  <c r="Z15" i="43"/>
  <c r="AF27" i="43"/>
  <c r="AK27" i="43"/>
  <c r="AX27" i="43"/>
  <c r="Y27" i="43"/>
  <c r="AR30" i="43"/>
  <c r="AW30" i="43"/>
  <c r="AU30" i="43"/>
  <c r="AA30" i="43"/>
  <c r="AC34" i="43"/>
  <c r="AW34" i="43"/>
  <c r="AS34" i="43"/>
  <c r="AK38" i="43"/>
  <c r="Z38" i="43"/>
  <c r="AI38" i="43"/>
  <c r="AZ38" i="43"/>
  <c r="AW42" i="43"/>
  <c r="AH42" i="43"/>
  <c r="AF42" i="43"/>
  <c r="AC14" i="43"/>
  <c r="AE14" i="43"/>
  <c r="AJ14" i="43"/>
  <c r="AP14" i="43"/>
  <c r="AO22" i="43"/>
  <c r="AQ22" i="43"/>
  <c r="AV22" i="43"/>
  <c r="Y22" i="43"/>
  <c r="BA41" i="43"/>
  <c r="AH41" i="43"/>
  <c r="AB41" i="43"/>
  <c r="AG13" i="43"/>
  <c r="AE13" i="43"/>
  <c r="AJ13" i="43"/>
  <c r="AX13" i="43"/>
  <c r="AS17" i="43"/>
  <c r="AU17" i="43"/>
  <c r="AZ17" i="43"/>
  <c r="AP17" i="43"/>
  <c r="AA21" i="43"/>
  <c r="AF21" i="43"/>
  <c r="AH21" i="43"/>
  <c r="AF25" i="43"/>
  <c r="AK25" i="43"/>
  <c r="AD25" i="43"/>
  <c r="AU25" i="43"/>
  <c r="AV29" i="43"/>
  <c r="BA29" i="43"/>
  <c r="AI29" i="43"/>
  <c r="AB32" i="43"/>
  <c r="AG32" i="43"/>
  <c r="AT32" i="43"/>
  <c r="AX32" i="43"/>
  <c r="AO36" i="43"/>
  <c r="Z36" i="43"/>
  <c r="AI36" i="43"/>
  <c r="AR36" i="43"/>
  <c r="BA40" i="43"/>
  <c r="AH40" i="43"/>
  <c r="AN40" i="43"/>
  <c r="AG19" i="43"/>
  <c r="AI19" i="43"/>
  <c r="AN19" i="43"/>
  <c r="AT19" i="43"/>
  <c r="AS23" i="43"/>
  <c r="AU23" i="43"/>
  <c r="AZ23" i="43"/>
  <c r="Y23" i="43"/>
  <c r="AA18" i="43"/>
  <c r="AF18" i="43"/>
  <c r="AL18" i="43"/>
  <c r="AJ26" i="43"/>
  <c r="AO26" i="43"/>
  <c r="AE26" i="43"/>
  <c r="Y26" i="43"/>
  <c r="AN33" i="43"/>
  <c r="AK33" i="43"/>
  <c r="Z33" i="43"/>
  <c r="AT33" i="43"/>
  <c r="AL33" i="43"/>
  <c r="AG37" i="43"/>
  <c r="BA37" i="43"/>
  <c r="AD37" i="43"/>
  <c r="AX37" i="43"/>
  <c r="AB37" i="43"/>
  <c r="AN37" i="43"/>
  <c r="AR12" i="43"/>
  <c r="AK12" i="43"/>
  <c r="AA12" i="43"/>
  <c r="AD12" i="43"/>
  <c r="AM12" i="43"/>
  <c r="Y12" i="43"/>
  <c r="AG16" i="43"/>
  <c r="AW16" i="43"/>
  <c r="AI16" i="43"/>
  <c r="AY16" i="43"/>
  <c r="AN16" i="43"/>
  <c r="Z16" i="43"/>
  <c r="AX16" i="43"/>
  <c r="AC20" i="43"/>
  <c r="AS20" i="43"/>
  <c r="AE20" i="43"/>
  <c r="AU20" i="43"/>
  <c r="AJ20" i="43"/>
  <c r="AZ20" i="43"/>
  <c r="AT20" i="43"/>
  <c r="AX20" i="43"/>
  <c r="AO24" i="43"/>
  <c r="AA24" i="43"/>
  <c r="AQ24" i="43"/>
  <c r="AF24" i="43"/>
  <c r="AV24" i="43"/>
  <c r="AD24" i="43"/>
  <c r="AH24" i="43"/>
  <c r="AJ28" i="43"/>
  <c r="AZ28" i="43"/>
  <c r="AO28" i="43"/>
  <c r="AD28" i="43"/>
  <c r="AP28" i="43"/>
  <c r="Z28" i="43"/>
  <c r="AY28" i="43"/>
  <c r="AF31" i="43"/>
  <c r="AV31" i="43"/>
  <c r="AK31" i="43"/>
  <c r="BA31" i="43"/>
  <c r="AX31" i="43"/>
  <c r="AQ31" i="43"/>
  <c r="AM31" i="43"/>
  <c r="AB35" i="43"/>
  <c r="AO35" i="43"/>
  <c r="AE35" i="43"/>
  <c r="AH35" i="43"/>
  <c r="AX35" i="43"/>
  <c r="AU35" i="43"/>
  <c r="AF35" i="43"/>
  <c r="AV35" i="43"/>
  <c r="AO39" i="43"/>
  <c r="AE39" i="43"/>
  <c r="Z39" i="43"/>
  <c r="AP39" i="43"/>
  <c r="AI39" i="43"/>
  <c r="AR39" i="43"/>
  <c r="AB39" i="43"/>
  <c r="AA15" i="43"/>
  <c r="AF15" i="43"/>
  <c r="AP15" i="43"/>
  <c r="AJ27" i="43"/>
  <c r="AO27" i="43"/>
  <c r="AD27" i="43"/>
  <c r="AU27" i="43"/>
  <c r="AV30" i="43"/>
  <c r="BA30" i="43"/>
  <c r="Z30" i="43"/>
  <c r="AB34" i="43"/>
  <c r="AD34" i="43"/>
  <c r="AE34" i="43"/>
  <c r="AH34" i="43"/>
  <c r="AO38" i="43"/>
  <c r="AD38" i="43"/>
  <c r="AM38" i="43"/>
  <c r="Y38" i="43"/>
  <c r="BA42" i="43"/>
  <c r="AL42" i="43"/>
  <c r="AV42" i="43"/>
  <c r="AG14" i="43"/>
  <c r="AI14" i="43"/>
  <c r="AN14" i="43"/>
  <c r="Z14" i="43"/>
  <c r="AS22" i="43"/>
  <c r="AU22" i="43"/>
  <c r="AZ22" i="43"/>
  <c r="AD22" i="43"/>
  <c r="AA41" i="43"/>
  <c r="AL41" i="43"/>
  <c r="AR41" i="43"/>
  <c r="AK13" i="43"/>
  <c r="AI13" i="43"/>
  <c r="AN13" i="43"/>
  <c r="AL13" i="43"/>
  <c r="AW17" i="43"/>
  <c r="AY17" i="43"/>
  <c r="AD17" i="43"/>
  <c r="AC21" i="43"/>
  <c r="AE21" i="43"/>
  <c r="AJ21" i="43"/>
  <c r="AX21" i="43"/>
  <c r="AJ25" i="43"/>
  <c r="AO25" i="43"/>
  <c r="AT25" i="43"/>
  <c r="AM25" i="43"/>
  <c r="AZ29" i="43"/>
  <c r="Z29" i="43"/>
  <c r="AQ29" i="43"/>
  <c r="AF32" i="43"/>
  <c r="AK32" i="43"/>
  <c r="Y32" i="43"/>
  <c r="AQ32" i="43"/>
  <c r="AS36" i="43"/>
  <c r="AD36" i="43"/>
  <c r="AQ36" i="43"/>
  <c r="AV36" i="43"/>
  <c r="Y40" i="43"/>
  <c r="AL40" i="43"/>
  <c r="AB40" i="43"/>
  <c r="AK19" i="43"/>
  <c r="AM19" i="43"/>
  <c r="AR19" i="43"/>
  <c r="AH19" i="43"/>
  <c r="AW23" i="43"/>
  <c r="AY23" i="43"/>
  <c r="AL23" i="43"/>
  <c r="AC18" i="43"/>
  <c r="AE18" i="43"/>
  <c r="AJ18" i="43"/>
  <c r="Z18" i="43"/>
  <c r="AN26" i="43"/>
  <c r="AS26" i="43"/>
  <c r="AM26" i="43"/>
  <c r="AA26" i="43"/>
  <c r="AV33" i="43"/>
  <c r="AO33" i="43"/>
  <c r="AH33" i="43"/>
  <c r="AI33" i="43"/>
  <c r="AU33" i="43"/>
  <c r="AK37" i="43"/>
  <c r="AH37" i="43"/>
  <c r="Y37" i="43"/>
  <c r="AJ37" i="43"/>
  <c r="AV39" i="43"/>
  <c r="AD39" i="43"/>
  <c r="AN35" i="43"/>
  <c r="AQ35" i="43"/>
  <c r="AY31" i="43"/>
  <c r="AZ31" i="43"/>
  <c r="AE28" i="43"/>
  <c r="AN28" i="43"/>
  <c r="AJ24" i="43"/>
  <c r="AC24" i="43"/>
  <c r="AY20" i="43"/>
  <c r="Y16" i="43"/>
  <c r="AM16" i="43"/>
  <c r="AV12" i="43"/>
  <c r="Y39" i="43"/>
  <c r="AM39" i="43"/>
  <c r="AJ35" i="43"/>
  <c r="AS35" i="43"/>
  <c r="AD31" i="43"/>
  <c r="AJ31" i="43"/>
  <c r="AL28" i="43"/>
  <c r="AL24" i="43"/>
  <c r="AU24" i="43"/>
  <c r="AH20" i="43"/>
  <c r="AI20" i="43"/>
  <c r="AP16" i="43"/>
  <c r="BA16" i="43"/>
  <c r="AL12" i="43"/>
  <c r="AB12" i="43"/>
  <c r="AP12" i="43"/>
  <c r="AQ39" i="43"/>
  <c r="AS39" i="43"/>
  <c r="Z35" i="43"/>
  <c r="AC35" i="43"/>
  <c r="Z31" i="43"/>
  <c r="AI28" i="43"/>
  <c r="AS28" i="43"/>
  <c r="AT24" i="43"/>
  <c r="AE24" i="43"/>
  <c r="Z20" i="43"/>
  <c r="AW20" i="43"/>
  <c r="AR16" i="43"/>
  <c r="AK16" i="43"/>
  <c r="AI12" i="43"/>
  <c r="AI37" i="43"/>
  <c r="AC45" i="46"/>
  <c r="Q43" i="42"/>
  <c r="U44" i="40"/>
  <c r="Z44" i="40"/>
  <c r="AF37" i="39"/>
  <c r="AF29" i="39"/>
  <c r="AF21" i="39"/>
  <c r="AF12" i="39"/>
  <c r="AE27" i="42"/>
  <c r="AE42" i="42"/>
  <c r="AE37" i="42"/>
  <c r="AE29" i="42"/>
  <c r="AE21" i="42"/>
  <c r="AE13" i="42"/>
  <c r="AF38" i="39"/>
  <c r="AF30" i="39"/>
  <c r="AF22" i="39"/>
  <c r="AF13" i="39"/>
  <c r="AE34" i="42"/>
  <c r="AE26" i="42"/>
  <c r="AE18" i="42"/>
  <c r="AF23" i="39"/>
  <c r="AF15" i="39"/>
  <c r="AE39" i="42"/>
  <c r="AE23" i="42"/>
  <c r="AE15" i="42"/>
  <c r="AF28" i="39"/>
  <c r="AF20" i="39"/>
  <c r="AE36" i="42"/>
  <c r="AE28" i="42"/>
  <c r="AE20" i="42"/>
  <c r="AC45" i="47"/>
  <c r="AF39" i="39"/>
  <c r="AF31" i="39"/>
  <c r="AF36" i="39"/>
  <c r="Y44" i="39"/>
  <c r="AE12" i="42"/>
  <c r="AD43" i="42"/>
  <c r="Q44" i="43"/>
  <c r="Z44" i="42"/>
  <c r="X44" i="42"/>
  <c r="AE40" i="42"/>
  <c r="AE32" i="42"/>
  <c r="AE24" i="42"/>
  <c r="AE16" i="42"/>
  <c r="AF25" i="39"/>
  <c r="AF17" i="39"/>
  <c r="N44" i="43"/>
  <c r="T44" i="42"/>
  <c r="Y44" i="38"/>
  <c r="Z44" i="41"/>
  <c r="AF41" i="39"/>
  <c r="AF33" i="39"/>
  <c r="AE31" i="42"/>
  <c r="AE41" i="42"/>
  <c r="AE33" i="42"/>
  <c r="AE25" i="42"/>
  <c r="AE17" i="42"/>
  <c r="AF42" i="39"/>
  <c r="AF34" i="39"/>
  <c r="AF26" i="39"/>
  <c r="AF18" i="39"/>
  <c r="AE38" i="42"/>
  <c r="AE30" i="42"/>
  <c r="AE22" i="42"/>
  <c r="AE14" i="42"/>
  <c r="AF35" i="39"/>
  <c r="AF27" i="39"/>
  <c r="AF19" i="39"/>
  <c r="AF14" i="39"/>
  <c r="AE35" i="42"/>
  <c r="AE19" i="42"/>
  <c r="AF40" i="39"/>
  <c r="AF32" i="39"/>
  <c r="AF24" i="39"/>
  <c r="AF16" i="39"/>
  <c r="L34" i="43"/>
  <c r="P44" i="43"/>
  <c r="K20" i="43"/>
  <c r="U44" i="39"/>
  <c r="L27" i="43"/>
  <c r="K28" i="43"/>
  <c r="Q36" i="39"/>
  <c r="K39" i="43"/>
  <c r="P38" i="42"/>
  <c r="P28" i="42"/>
  <c r="P20" i="42"/>
  <c r="Q26" i="39"/>
  <c r="Q22" i="39"/>
  <c r="Q18" i="39"/>
  <c r="Q13" i="39"/>
  <c r="K21" i="43"/>
  <c r="L17" i="43"/>
  <c r="P39" i="42"/>
  <c r="P25" i="42"/>
  <c r="L33" i="43"/>
  <c r="K19" i="43"/>
  <c r="L16" i="43"/>
  <c r="P32" i="42"/>
  <c r="P15" i="42"/>
  <c r="M43" i="43"/>
  <c r="M44" i="43" s="1"/>
  <c r="L36" i="43"/>
  <c r="L15" i="43"/>
  <c r="P36" i="42"/>
  <c r="P27" i="42"/>
  <c r="P19" i="42"/>
  <c r="Q29" i="39"/>
  <c r="Q25" i="39"/>
  <c r="Q21" i="39"/>
  <c r="Q17" i="39"/>
  <c r="U44" i="44"/>
  <c r="S44" i="43"/>
  <c r="AA44" i="39"/>
  <c r="L29" i="43"/>
  <c r="P41" i="42"/>
  <c r="P17" i="42"/>
  <c r="L13" i="43"/>
  <c r="O30" i="42"/>
  <c r="Q24" i="39"/>
  <c r="Q20" i="39"/>
  <c r="K37" i="43"/>
  <c r="L23" i="43"/>
  <c r="K41" i="43"/>
  <c r="K32" i="43"/>
  <c r="L25" i="43"/>
  <c r="P35" i="42"/>
  <c r="P26" i="42"/>
  <c r="Q41" i="39"/>
  <c r="P22" i="42"/>
  <c r="Q28" i="39"/>
  <c r="Q16" i="39"/>
  <c r="L38" i="43"/>
  <c r="P23" i="42"/>
  <c r="O42" i="42"/>
  <c r="P33" i="42"/>
  <c r="P24" i="42"/>
  <c r="P16" i="42"/>
  <c r="P12" i="42"/>
  <c r="Q39" i="39"/>
  <c r="Q35" i="39"/>
  <c r="Q31" i="39"/>
  <c r="L18" i="43"/>
  <c r="P29" i="42"/>
  <c r="P21" i="42"/>
  <c r="T44" i="39"/>
  <c r="W44" i="38"/>
  <c r="AA44" i="42"/>
  <c r="V44" i="44"/>
  <c r="G48" i="41"/>
  <c r="L42" i="43"/>
  <c r="L31" i="43"/>
  <c r="P37" i="42"/>
  <c r="Q42" i="39"/>
  <c r="Q38" i="39"/>
  <c r="Q34" i="39"/>
  <c r="Q30" i="39"/>
  <c r="P34" i="42"/>
  <c r="P13" i="42"/>
  <c r="L14" i="43"/>
  <c r="P14" i="42"/>
  <c r="L35" i="43"/>
  <c r="L40" i="43"/>
  <c r="L26" i="43"/>
  <c r="Q40" i="39"/>
  <c r="Q32" i="39"/>
  <c r="Q27" i="39"/>
  <c r="Q23" i="39"/>
  <c r="Q19" i="39"/>
  <c r="Q14" i="39"/>
  <c r="P31" i="42"/>
  <c r="P18" i="42"/>
  <c r="K24" i="43"/>
  <c r="L22" i="43"/>
  <c r="P40" i="42"/>
  <c r="Q37" i="39"/>
  <c r="Q33" i="39"/>
  <c r="P15" i="39"/>
  <c r="AA44" i="44"/>
  <c r="W44" i="40"/>
  <c r="Y44" i="40"/>
  <c r="S44" i="40"/>
  <c r="Y44" i="41"/>
  <c r="U44" i="41"/>
  <c r="V44" i="41"/>
  <c r="T44" i="41"/>
  <c r="Q44" i="44"/>
  <c r="S44" i="44"/>
  <c r="S44" i="38"/>
  <c r="X44" i="38"/>
  <c r="T44" i="38"/>
  <c r="H48" i="39"/>
  <c r="W44" i="39"/>
  <c r="Z44" i="39"/>
  <c r="S44" i="39"/>
  <c r="V44" i="39"/>
  <c r="R44" i="42"/>
  <c r="V44" i="42"/>
  <c r="S44" i="42"/>
  <c r="K30" i="43"/>
  <c r="P44" i="44"/>
  <c r="X44" i="40"/>
  <c r="G48" i="44"/>
  <c r="Q12" i="39"/>
  <c r="R43" i="39"/>
  <c r="R44" i="39" s="1"/>
  <c r="T44" i="40"/>
  <c r="U44" i="42"/>
  <c r="S44" i="41"/>
  <c r="Z44" i="44"/>
  <c r="Y44" i="44"/>
  <c r="X44" i="44"/>
  <c r="W44" i="43"/>
  <c r="W44" i="44"/>
  <c r="O44" i="43"/>
  <c r="V44" i="43"/>
  <c r="W44" i="42"/>
  <c r="AA44" i="40"/>
  <c r="V44" i="40"/>
  <c r="G48" i="40"/>
  <c r="K12" i="43"/>
  <c r="R44" i="41"/>
  <c r="AB44" i="39"/>
  <c r="R44" i="38"/>
  <c r="AA44" i="38"/>
  <c r="V44" i="38"/>
  <c r="C48" i="43"/>
  <c r="R44" i="43"/>
  <c r="R44" i="40"/>
  <c r="R44" i="44"/>
  <c r="T44" i="44"/>
  <c r="O44" i="44"/>
  <c r="Q44" i="42"/>
  <c r="Y44" i="42"/>
  <c r="X44" i="41"/>
  <c r="AA44" i="41"/>
  <c r="Q44" i="40"/>
  <c r="W44" i="41"/>
  <c r="X44" i="39"/>
  <c r="Z44" i="38"/>
  <c r="G48" i="38"/>
  <c r="AD45" i="46" l="1"/>
  <c r="AG24" i="39"/>
  <c r="AF35" i="42"/>
  <c r="AG35" i="39"/>
  <c r="AF38" i="42"/>
  <c r="AG42" i="39"/>
  <c r="AF41" i="42"/>
  <c r="AF16" i="42"/>
  <c r="AF32" i="42"/>
  <c r="AG25" i="39"/>
  <c r="AG31" i="39"/>
  <c r="AF28" i="42"/>
  <c r="AF15" i="42"/>
  <c r="AG23" i="39"/>
  <c r="AG13" i="39"/>
  <c r="AF13" i="42"/>
  <c r="AF42" i="42"/>
  <c r="AG12" i="39"/>
  <c r="AG16" i="39"/>
  <c r="AG32" i="39"/>
  <c r="AF19" i="42"/>
  <c r="AG14" i="39"/>
  <c r="AG27" i="39"/>
  <c r="AF14" i="42"/>
  <c r="AF30" i="42"/>
  <c r="AG18" i="39"/>
  <c r="AG34" i="39"/>
  <c r="AF17" i="42"/>
  <c r="AF33" i="42"/>
  <c r="AF31" i="42"/>
  <c r="AG41" i="39"/>
  <c r="AF24" i="42"/>
  <c r="AF40" i="42"/>
  <c r="AG40" i="39"/>
  <c r="AG19" i="39"/>
  <c r="AF22" i="42"/>
  <c r="AG26" i="39"/>
  <c r="AF25" i="42"/>
  <c r="AG33" i="39"/>
  <c r="AG17" i="39"/>
  <c r="AD45" i="47"/>
  <c r="AG20" i="39"/>
  <c r="AF39" i="42"/>
  <c r="AF26" i="42"/>
  <c r="AG30" i="39"/>
  <c r="AF29" i="42"/>
  <c r="AG29" i="39"/>
  <c r="AB51" i="44"/>
  <c r="AF12" i="42"/>
  <c r="AE43" i="42"/>
  <c r="AG36" i="39"/>
  <c r="AG39" i="39"/>
  <c r="AF20" i="42"/>
  <c r="AF36" i="42"/>
  <c r="AG28" i="39"/>
  <c r="AF23" i="42"/>
  <c r="AG15" i="39"/>
  <c r="AF18" i="42"/>
  <c r="AF34" i="42"/>
  <c r="AG22" i="39"/>
  <c r="AG38" i="39"/>
  <c r="AF21" i="42"/>
  <c r="AF37" i="42"/>
  <c r="AF27" i="42"/>
  <c r="AG21" i="39"/>
  <c r="AG37" i="39"/>
  <c r="AC48" i="39"/>
  <c r="J20" i="43"/>
  <c r="I20" i="43" s="1"/>
  <c r="K27" i="43"/>
  <c r="K34" i="43"/>
  <c r="L43" i="43"/>
  <c r="L44" i="43" s="1"/>
  <c r="P33" i="39"/>
  <c r="J24" i="43"/>
  <c r="P19" i="39"/>
  <c r="P40" i="39"/>
  <c r="K40" i="43"/>
  <c r="K14" i="43"/>
  <c r="O34" i="42"/>
  <c r="P34" i="39"/>
  <c r="P42" i="39"/>
  <c r="P16" i="39"/>
  <c r="K13" i="43"/>
  <c r="P29" i="39"/>
  <c r="O27" i="42"/>
  <c r="O29" i="42"/>
  <c r="P35" i="39"/>
  <c r="O12" i="42"/>
  <c r="P43" i="42"/>
  <c r="P44" i="42" s="1"/>
  <c r="O24" i="42"/>
  <c r="N42" i="42"/>
  <c r="K25" i="43"/>
  <c r="J41" i="43"/>
  <c r="K23" i="43"/>
  <c r="O41" i="42"/>
  <c r="K29" i="43"/>
  <c r="O32" i="42"/>
  <c r="P13" i="39"/>
  <c r="P22" i="39"/>
  <c r="O20" i="42"/>
  <c r="O38" i="42"/>
  <c r="P36" i="39"/>
  <c r="O40" i="42"/>
  <c r="O31" i="42"/>
  <c r="P27" i="39"/>
  <c r="K35" i="43"/>
  <c r="K38" i="43"/>
  <c r="O22" i="42"/>
  <c r="O26" i="42"/>
  <c r="P24" i="39"/>
  <c r="P21" i="39"/>
  <c r="J19" i="43"/>
  <c r="O39" i="42"/>
  <c r="O15" i="39"/>
  <c r="P37" i="39"/>
  <c r="K22" i="43"/>
  <c r="O18" i="42"/>
  <c r="P14" i="39"/>
  <c r="P23" i="39"/>
  <c r="P32" i="39"/>
  <c r="K26" i="43"/>
  <c r="O14" i="42"/>
  <c r="O13" i="42"/>
  <c r="P30" i="39"/>
  <c r="P38" i="39"/>
  <c r="O37" i="42"/>
  <c r="K42" i="43"/>
  <c r="P28" i="39"/>
  <c r="P41" i="39"/>
  <c r="O35" i="42"/>
  <c r="P20" i="39"/>
  <c r="N30" i="42"/>
  <c r="O17" i="42"/>
  <c r="P17" i="39"/>
  <c r="P25" i="39"/>
  <c r="O19" i="42"/>
  <c r="O36" i="42"/>
  <c r="K36" i="43"/>
  <c r="O25" i="42"/>
  <c r="J39" i="43"/>
  <c r="K31" i="43"/>
  <c r="O21" i="42"/>
  <c r="K18" i="43"/>
  <c r="P31" i="39"/>
  <c r="P39" i="39"/>
  <c r="O16" i="42"/>
  <c r="O33" i="42"/>
  <c r="O23" i="42"/>
  <c r="J32" i="43"/>
  <c r="J37" i="43"/>
  <c r="K15" i="43"/>
  <c r="O15" i="42"/>
  <c r="K16" i="43"/>
  <c r="K33" i="43"/>
  <c r="K17" i="43"/>
  <c r="J21" i="43"/>
  <c r="P18" i="39"/>
  <c r="P26" i="39"/>
  <c r="O28" i="42"/>
  <c r="J28" i="43"/>
  <c r="J30" i="43"/>
  <c r="J12" i="43"/>
  <c r="Q44" i="38"/>
  <c r="Q44" i="41"/>
  <c r="Q43" i="39"/>
  <c r="Q44" i="39" s="1"/>
  <c r="P12" i="39"/>
  <c r="P44" i="40"/>
  <c r="N44" i="44"/>
  <c r="AH26" i="39" l="1"/>
  <c r="AH21" i="39"/>
  <c r="AE45" i="46"/>
  <c r="AH29" i="39"/>
  <c r="AH30" i="39"/>
  <c r="AH19" i="39"/>
  <c r="AH34" i="39"/>
  <c r="AH27" i="39"/>
  <c r="AH16" i="39"/>
  <c r="AH15" i="39"/>
  <c r="AH28" i="39"/>
  <c r="AH36" i="39"/>
  <c r="AH20" i="39"/>
  <c r="AH17" i="39"/>
  <c r="AH40" i="39"/>
  <c r="AH18" i="39"/>
  <c r="AH14" i="39"/>
  <c r="AH32" i="39"/>
  <c r="AE45" i="47"/>
  <c r="AH41" i="39"/>
  <c r="AH38" i="39"/>
  <c r="AH13" i="39"/>
  <c r="AH31" i="39"/>
  <c r="AH37" i="39"/>
  <c r="AH22" i="39"/>
  <c r="AH39" i="39"/>
  <c r="AF43" i="42"/>
  <c r="AH33" i="39"/>
  <c r="AH12" i="39"/>
  <c r="AH23" i="39"/>
  <c r="AH25" i="39"/>
  <c r="AH42" i="39"/>
  <c r="AH35" i="39"/>
  <c r="AH24" i="39"/>
  <c r="J34" i="43"/>
  <c r="J27" i="43"/>
  <c r="K43" i="43"/>
  <c r="K44" i="43" s="1"/>
  <c r="O41" i="39"/>
  <c r="N18" i="42"/>
  <c r="J38" i="43"/>
  <c r="J23" i="43"/>
  <c r="N27" i="42"/>
  <c r="J13" i="43"/>
  <c r="O42" i="39"/>
  <c r="N34" i="42"/>
  <c r="J40" i="43"/>
  <c r="O19" i="39"/>
  <c r="O33" i="39"/>
  <c r="N33" i="42"/>
  <c r="O39" i="39"/>
  <c r="J26" i="43"/>
  <c r="N31" i="42"/>
  <c r="N20" i="42"/>
  <c r="N32" i="42"/>
  <c r="I41" i="43"/>
  <c r="O43" i="42"/>
  <c r="O44" i="42" s="1"/>
  <c r="N12" i="42"/>
  <c r="O26" i="39"/>
  <c r="J33" i="43"/>
  <c r="N36" i="42"/>
  <c r="N17" i="42"/>
  <c r="J42" i="43"/>
  <c r="O38" i="39"/>
  <c r="N13" i="42"/>
  <c r="O23" i="39"/>
  <c r="N39" i="42"/>
  <c r="O21" i="39"/>
  <c r="J15" i="43"/>
  <c r="I37" i="43"/>
  <c r="N23" i="42"/>
  <c r="N16" i="42"/>
  <c r="O31" i="39"/>
  <c r="N21" i="42"/>
  <c r="J36" i="43"/>
  <c r="O27" i="39"/>
  <c r="N40" i="42"/>
  <c r="N38" i="42"/>
  <c r="O22" i="39"/>
  <c r="H20" i="43"/>
  <c r="J29" i="43"/>
  <c r="J25" i="43"/>
  <c r="N24" i="42"/>
  <c r="J14" i="43"/>
  <c r="I32" i="43"/>
  <c r="J31" i="43"/>
  <c r="J35" i="43"/>
  <c r="O36" i="39"/>
  <c r="O13" i="39"/>
  <c r="N41" i="42"/>
  <c r="M42" i="42"/>
  <c r="I28" i="43"/>
  <c r="I21" i="43"/>
  <c r="N15" i="42"/>
  <c r="N25" i="42"/>
  <c r="O25" i="39"/>
  <c r="O20" i="39"/>
  <c r="O37" i="39"/>
  <c r="N26" i="42"/>
  <c r="N28" i="42"/>
  <c r="O18" i="39"/>
  <c r="J17" i="43"/>
  <c r="J16" i="43"/>
  <c r="J18" i="43"/>
  <c r="I39" i="43"/>
  <c r="N19" i="42"/>
  <c r="O17" i="39"/>
  <c r="M30" i="42"/>
  <c r="N35" i="42"/>
  <c r="O28" i="39"/>
  <c r="N37" i="42"/>
  <c r="O30" i="39"/>
  <c r="N14" i="42"/>
  <c r="O32" i="39"/>
  <c r="O14" i="39"/>
  <c r="J22" i="43"/>
  <c r="N15" i="39"/>
  <c r="I19" i="43"/>
  <c r="O24" i="39"/>
  <c r="N22" i="42"/>
  <c r="O35" i="39"/>
  <c r="N29" i="42"/>
  <c r="O29" i="39"/>
  <c r="O16" i="39"/>
  <c r="O34" i="39"/>
  <c r="O40" i="39"/>
  <c r="I24" i="43"/>
  <c r="I30" i="43"/>
  <c r="O44" i="40"/>
  <c r="I12" i="43"/>
  <c r="P44" i="41"/>
  <c r="M44" i="44"/>
  <c r="P43" i="39"/>
  <c r="P44" i="39" s="1"/>
  <c r="O12" i="39"/>
  <c r="P44" i="38"/>
  <c r="AF45" i="46" l="1"/>
  <c r="AI35" i="39"/>
  <c r="AI25" i="39"/>
  <c r="AI12" i="39"/>
  <c r="AI22" i="39"/>
  <c r="AI31" i="39"/>
  <c r="AI38" i="39"/>
  <c r="AI14" i="39"/>
  <c r="AI40" i="39"/>
  <c r="AI20" i="39"/>
  <c r="AI28" i="39"/>
  <c r="AI16" i="39"/>
  <c r="AI34" i="39"/>
  <c r="AI30" i="39"/>
  <c r="AI21" i="39"/>
  <c r="AI24" i="39"/>
  <c r="AI42" i="39"/>
  <c r="AI23" i="39"/>
  <c r="AI33" i="39"/>
  <c r="AI39" i="39"/>
  <c r="AI37" i="39"/>
  <c r="AI13" i="39"/>
  <c r="AI41" i="39"/>
  <c r="AI32" i="39"/>
  <c r="AI18" i="39"/>
  <c r="AI17" i="39"/>
  <c r="AI36" i="39"/>
  <c r="AI15" i="39"/>
  <c r="AI27" i="39"/>
  <c r="AI19" i="39"/>
  <c r="AI29" i="39"/>
  <c r="AF45" i="47"/>
  <c r="AI26" i="39"/>
  <c r="I34" i="43"/>
  <c r="J43" i="43"/>
  <c r="J44" i="43" s="1"/>
  <c r="I27" i="43"/>
  <c r="N40" i="39"/>
  <c r="M29" i="42"/>
  <c r="H19" i="43"/>
  <c r="N32" i="39"/>
  <c r="N28" i="39"/>
  <c r="L30" i="42"/>
  <c r="M19" i="42"/>
  <c r="I17" i="43"/>
  <c r="M26" i="42"/>
  <c r="M25" i="42"/>
  <c r="H28" i="43"/>
  <c r="G20" i="43"/>
  <c r="M21" i="42"/>
  <c r="H37" i="43"/>
  <c r="N23" i="39"/>
  <c r="M17" i="42"/>
  <c r="N33" i="39"/>
  <c r="I40" i="43"/>
  <c r="N42" i="39"/>
  <c r="M27" i="42"/>
  <c r="H24" i="43"/>
  <c r="N43" i="42"/>
  <c r="N44" i="42" s="1"/>
  <c r="M12" i="42"/>
  <c r="H41" i="43"/>
  <c r="M20" i="42"/>
  <c r="I26" i="43"/>
  <c r="M33" i="42"/>
  <c r="I23" i="43"/>
  <c r="M18" i="42"/>
  <c r="I35" i="43"/>
  <c r="H32" i="43"/>
  <c r="N34" i="39"/>
  <c r="N29" i="39"/>
  <c r="N35" i="39"/>
  <c r="N24" i="39"/>
  <c r="M15" i="39"/>
  <c r="N14" i="39"/>
  <c r="M14" i="42"/>
  <c r="M37" i="42"/>
  <c r="M35" i="42"/>
  <c r="N17" i="39"/>
  <c r="H39" i="43"/>
  <c r="I16" i="43"/>
  <c r="N18" i="39"/>
  <c r="N37" i="39"/>
  <c r="N25" i="39"/>
  <c r="H21" i="43"/>
  <c r="L42" i="42"/>
  <c r="N13" i="39"/>
  <c r="M24" i="42"/>
  <c r="I29" i="43"/>
  <c r="N22" i="39"/>
  <c r="M40" i="42"/>
  <c r="I36" i="43"/>
  <c r="N31" i="39"/>
  <c r="M23" i="42"/>
  <c r="I15" i="43"/>
  <c r="M39" i="42"/>
  <c r="M13" i="42"/>
  <c r="I42" i="43"/>
  <c r="M36" i="42"/>
  <c r="N26" i="39"/>
  <c r="N19" i="39"/>
  <c r="M34" i="42"/>
  <c r="I13" i="43"/>
  <c r="N16" i="39"/>
  <c r="M22" i="42"/>
  <c r="I22" i="43"/>
  <c r="N30" i="39"/>
  <c r="M28" i="42"/>
  <c r="N20" i="39"/>
  <c r="M15" i="42"/>
  <c r="M41" i="42"/>
  <c r="N36" i="39"/>
  <c r="I31" i="43"/>
  <c r="I25" i="43"/>
  <c r="M38" i="42"/>
  <c r="N27" i="39"/>
  <c r="M16" i="42"/>
  <c r="N21" i="39"/>
  <c r="N38" i="39"/>
  <c r="I33" i="43"/>
  <c r="I18" i="43"/>
  <c r="I14" i="43"/>
  <c r="M32" i="42"/>
  <c r="M31" i="42"/>
  <c r="N39" i="39"/>
  <c r="I38" i="43"/>
  <c r="N41" i="39"/>
  <c r="H30" i="43"/>
  <c r="H12" i="43"/>
  <c r="O44" i="38"/>
  <c r="N12" i="39"/>
  <c r="O43" i="39"/>
  <c r="O44" i="39" s="1"/>
  <c r="O44" i="41"/>
  <c r="L44" i="44"/>
  <c r="N44" i="40"/>
  <c r="AJ26" i="39" l="1"/>
  <c r="AJ29" i="39"/>
  <c r="AJ27" i="39"/>
  <c r="AJ36" i="39"/>
  <c r="AJ18" i="39"/>
  <c r="AJ41" i="39"/>
  <c r="AJ37" i="39"/>
  <c r="AJ33" i="39"/>
  <c r="AJ42" i="39"/>
  <c r="AJ21" i="39"/>
  <c r="AJ34" i="39"/>
  <c r="AJ28" i="39"/>
  <c r="AJ40" i="39"/>
  <c r="AJ38" i="39"/>
  <c r="AJ22" i="39"/>
  <c r="AJ25" i="39"/>
  <c r="AG45" i="47"/>
  <c r="AJ19" i="39"/>
  <c r="AJ15" i="39"/>
  <c r="AJ17" i="39"/>
  <c r="AJ32" i="39"/>
  <c r="AJ13" i="39"/>
  <c r="AJ39" i="39"/>
  <c r="AJ23" i="39"/>
  <c r="AJ24" i="39"/>
  <c r="AJ30" i="39"/>
  <c r="AJ16" i="39"/>
  <c r="AJ20" i="39"/>
  <c r="AJ14" i="39"/>
  <c r="AJ31" i="39"/>
  <c r="AJ12" i="39"/>
  <c r="AJ35" i="39"/>
  <c r="H34" i="43"/>
  <c r="I43" i="43"/>
  <c r="I44" i="43" s="1"/>
  <c r="H27" i="43"/>
  <c r="H38" i="43"/>
  <c r="L31" i="42"/>
  <c r="H14" i="43"/>
  <c r="M21" i="39"/>
  <c r="H25" i="43"/>
  <c r="L15" i="42"/>
  <c r="H22" i="43"/>
  <c r="H13" i="43"/>
  <c r="L36" i="42"/>
  <c r="M25" i="39"/>
  <c r="G39" i="43"/>
  <c r="L14" i="42"/>
  <c r="L27" i="42"/>
  <c r="L17" i="42"/>
  <c r="F20" i="43"/>
  <c r="K30" i="42"/>
  <c r="L29" i="42"/>
  <c r="L18" i="42"/>
  <c r="H26" i="43"/>
  <c r="G41" i="43"/>
  <c r="G28" i="43"/>
  <c r="H29" i="43"/>
  <c r="H23" i="43"/>
  <c r="L33" i="42"/>
  <c r="L20" i="42"/>
  <c r="H33" i="43"/>
  <c r="M27" i="39"/>
  <c r="M36" i="39"/>
  <c r="L28" i="42"/>
  <c r="M16" i="39"/>
  <c r="M19" i="39"/>
  <c r="L13" i="42"/>
  <c r="H15" i="43"/>
  <c r="M31" i="39"/>
  <c r="L40" i="42"/>
  <c r="M13" i="39"/>
  <c r="G21" i="43"/>
  <c r="M18" i="39"/>
  <c r="L35" i="42"/>
  <c r="L15" i="39"/>
  <c r="M35" i="39"/>
  <c r="M34" i="39"/>
  <c r="H35" i="43"/>
  <c r="H40" i="43"/>
  <c r="G37" i="43"/>
  <c r="L25" i="42"/>
  <c r="H17" i="43"/>
  <c r="M32" i="39"/>
  <c r="M41" i="39"/>
  <c r="M39" i="39"/>
  <c r="L32" i="42"/>
  <c r="H18" i="43"/>
  <c r="M38" i="39"/>
  <c r="L16" i="42"/>
  <c r="L38" i="42"/>
  <c r="H31" i="43"/>
  <c r="L41" i="42"/>
  <c r="M20" i="39"/>
  <c r="M30" i="39"/>
  <c r="L22" i="42"/>
  <c r="L34" i="42"/>
  <c r="M26" i="39"/>
  <c r="H42" i="43"/>
  <c r="L39" i="42"/>
  <c r="L23" i="42"/>
  <c r="H36" i="43"/>
  <c r="M22" i="39"/>
  <c r="L24" i="42"/>
  <c r="K42" i="42"/>
  <c r="M37" i="39"/>
  <c r="H16" i="43"/>
  <c r="M17" i="39"/>
  <c r="L37" i="42"/>
  <c r="M14" i="39"/>
  <c r="M24" i="39"/>
  <c r="M29" i="39"/>
  <c r="G32" i="43"/>
  <c r="M43" i="42"/>
  <c r="M44" i="42" s="1"/>
  <c r="L12" i="42"/>
  <c r="G24" i="43"/>
  <c r="M42" i="39"/>
  <c r="M33" i="39"/>
  <c r="M23" i="39"/>
  <c r="L21" i="42"/>
  <c r="L26" i="42"/>
  <c r="L19" i="42"/>
  <c r="M28" i="39"/>
  <c r="G19" i="43"/>
  <c r="M40" i="39"/>
  <c r="G30" i="43"/>
  <c r="N44" i="41"/>
  <c r="N44" i="38"/>
  <c r="G12" i="43"/>
  <c r="K44" i="44"/>
  <c r="M44" i="40"/>
  <c r="N43" i="39"/>
  <c r="N44" i="39" s="1"/>
  <c r="M12" i="39"/>
  <c r="AK35" i="39" l="1"/>
  <c r="AK31" i="39"/>
  <c r="AK20" i="39"/>
  <c r="AK30" i="39"/>
  <c r="AK23" i="39"/>
  <c r="AK13" i="39"/>
  <c r="AK17" i="39"/>
  <c r="AK19" i="39"/>
  <c r="AK25" i="39"/>
  <c r="AK38" i="39"/>
  <c r="AK28" i="39"/>
  <c r="AK21" i="39"/>
  <c r="AK33" i="39"/>
  <c r="AK41" i="39"/>
  <c r="AK36" i="39"/>
  <c r="AK29" i="39"/>
  <c r="AH45" i="47"/>
  <c r="AK12" i="39"/>
  <c r="AK14" i="39"/>
  <c r="AK16" i="39"/>
  <c r="AK24" i="39"/>
  <c r="AK39" i="39"/>
  <c r="AK32" i="39"/>
  <c r="AK15" i="39"/>
  <c r="AK22" i="39"/>
  <c r="AK40" i="39"/>
  <c r="AK34" i="39"/>
  <c r="AK42" i="39"/>
  <c r="AK37" i="39"/>
  <c r="AK18" i="39"/>
  <c r="AK27" i="39"/>
  <c r="AK26" i="39"/>
  <c r="G27" i="43"/>
  <c r="G34" i="43"/>
  <c r="K19" i="42"/>
  <c r="L33" i="39"/>
  <c r="F24" i="43"/>
  <c r="G31" i="43"/>
  <c r="G35" i="43"/>
  <c r="L35" i="39"/>
  <c r="K40" i="42"/>
  <c r="L19" i="39"/>
  <c r="F28" i="43"/>
  <c r="K17" i="42"/>
  <c r="L25" i="39"/>
  <c r="K15" i="42"/>
  <c r="F32" i="43"/>
  <c r="K37" i="42"/>
  <c r="J42" i="42"/>
  <c r="L22" i="39"/>
  <c r="K23" i="42"/>
  <c r="G42" i="43"/>
  <c r="K34" i="42"/>
  <c r="K22" i="42"/>
  <c r="L20" i="39"/>
  <c r="G18" i="43"/>
  <c r="L32" i="39"/>
  <c r="K25" i="42"/>
  <c r="G40" i="43"/>
  <c r="L28" i="39"/>
  <c r="K26" i="42"/>
  <c r="L23" i="39"/>
  <c r="L42" i="39"/>
  <c r="L34" i="39"/>
  <c r="K15" i="39"/>
  <c r="L18" i="39"/>
  <c r="L13" i="39"/>
  <c r="L31" i="39"/>
  <c r="K13" i="42"/>
  <c r="L16" i="39"/>
  <c r="L36" i="39"/>
  <c r="G33" i="43"/>
  <c r="K33" i="42"/>
  <c r="G29" i="43"/>
  <c r="F41" i="43"/>
  <c r="K18" i="42"/>
  <c r="K29" i="42"/>
  <c r="E20" i="43"/>
  <c r="K27" i="42"/>
  <c r="F39" i="43"/>
  <c r="K36" i="42"/>
  <c r="G22" i="43"/>
  <c r="G25" i="43"/>
  <c r="G14" i="43"/>
  <c r="G38" i="43"/>
  <c r="F19" i="43"/>
  <c r="K21" i="42"/>
  <c r="K35" i="42"/>
  <c r="F21" i="43"/>
  <c r="G15" i="43"/>
  <c r="K28" i="42"/>
  <c r="L27" i="39"/>
  <c r="K20" i="42"/>
  <c r="G26" i="43"/>
  <c r="J30" i="42"/>
  <c r="K14" i="42"/>
  <c r="G13" i="43"/>
  <c r="L21" i="39"/>
  <c r="L43" i="42"/>
  <c r="L44" i="42" s="1"/>
  <c r="K12" i="42"/>
  <c r="L24" i="39"/>
  <c r="G16" i="43"/>
  <c r="K16" i="42"/>
  <c r="L39" i="39"/>
  <c r="K31" i="42"/>
  <c r="L40" i="39"/>
  <c r="H43" i="43"/>
  <c r="H44" i="43" s="1"/>
  <c r="L29" i="39"/>
  <c r="L14" i="39"/>
  <c r="L17" i="39"/>
  <c r="L37" i="39"/>
  <c r="K24" i="42"/>
  <c r="G36" i="43"/>
  <c r="K39" i="42"/>
  <c r="L26" i="39"/>
  <c r="L30" i="39"/>
  <c r="K41" i="42"/>
  <c r="K38" i="42"/>
  <c r="L38" i="39"/>
  <c r="K32" i="42"/>
  <c r="L41" i="39"/>
  <c r="G17" i="43"/>
  <c r="F37" i="43"/>
  <c r="G23" i="43"/>
  <c r="F30" i="43"/>
  <c r="F12" i="43"/>
  <c r="M44" i="38"/>
  <c r="M43" i="39"/>
  <c r="M44" i="39" s="1"/>
  <c r="L12" i="39"/>
  <c r="M44" i="41"/>
  <c r="L44" i="40"/>
  <c r="J44" i="44"/>
  <c r="AI45" i="47" l="1"/>
  <c r="AL26" i="39"/>
  <c r="AL18" i="39"/>
  <c r="AL42" i="39"/>
  <c r="AL40" i="39"/>
  <c r="AL15" i="39"/>
  <c r="AL39" i="39"/>
  <c r="AL16" i="39"/>
  <c r="AL12" i="39"/>
  <c r="AL29" i="39"/>
  <c r="AL41" i="39"/>
  <c r="AL21" i="39"/>
  <c r="AL38" i="39"/>
  <c r="AL19" i="39"/>
  <c r="AL13" i="39"/>
  <c r="AL30" i="39"/>
  <c r="AL31" i="39"/>
  <c r="AL27" i="39"/>
  <c r="AL37" i="39"/>
  <c r="AL34" i="39"/>
  <c r="AL22" i="39"/>
  <c r="AL32" i="39"/>
  <c r="AL24" i="39"/>
  <c r="AL14" i="39"/>
  <c r="AL36" i="39"/>
  <c r="AL33" i="39"/>
  <c r="AL28" i="39"/>
  <c r="AL25" i="39"/>
  <c r="AL17" i="39"/>
  <c r="AL23" i="39"/>
  <c r="AL20" i="39"/>
  <c r="AL35" i="39"/>
  <c r="F27" i="43"/>
  <c r="F34" i="43"/>
  <c r="K43" i="42"/>
  <c r="K44" i="42" s="1"/>
  <c r="J12" i="42"/>
  <c r="F26" i="43"/>
  <c r="F14" i="43"/>
  <c r="E37" i="43"/>
  <c r="K38" i="39"/>
  <c r="K26" i="39"/>
  <c r="K39" i="39"/>
  <c r="F16" i="43"/>
  <c r="K27" i="39"/>
  <c r="F15" i="43"/>
  <c r="J35" i="42"/>
  <c r="E19" i="43"/>
  <c r="F22" i="43"/>
  <c r="J18" i="42"/>
  <c r="F33" i="43"/>
  <c r="K31" i="39"/>
  <c r="K34" i="39"/>
  <c r="J26" i="42"/>
  <c r="K32" i="39"/>
  <c r="J34" i="42"/>
  <c r="I42" i="42"/>
  <c r="K25" i="39"/>
  <c r="K35" i="39"/>
  <c r="K33" i="39"/>
  <c r="F18" i="43"/>
  <c r="K41" i="39"/>
  <c r="J41" i="42"/>
  <c r="F36" i="43"/>
  <c r="K37" i="39"/>
  <c r="K14" i="39"/>
  <c r="K21" i="39"/>
  <c r="J14" i="42"/>
  <c r="E39" i="43"/>
  <c r="D20" i="43"/>
  <c r="F29" i="43"/>
  <c r="K16" i="39"/>
  <c r="K18" i="39"/>
  <c r="K42" i="39"/>
  <c r="F40" i="43"/>
  <c r="K20" i="39"/>
  <c r="J23" i="42"/>
  <c r="E32" i="43"/>
  <c r="K19" i="39"/>
  <c r="F31" i="43"/>
  <c r="G43" i="43"/>
  <c r="G44" i="43" s="1"/>
  <c r="F23" i="43"/>
  <c r="F17" i="43"/>
  <c r="J32" i="42"/>
  <c r="J38" i="42"/>
  <c r="K30" i="39"/>
  <c r="J39" i="42"/>
  <c r="J24" i="42"/>
  <c r="K17" i="39"/>
  <c r="K29" i="39"/>
  <c r="K40" i="39"/>
  <c r="J31" i="42"/>
  <c r="J16" i="42"/>
  <c r="K24" i="39"/>
  <c r="F13" i="43"/>
  <c r="I30" i="42"/>
  <c r="J20" i="42"/>
  <c r="J28" i="42"/>
  <c r="E21" i="43"/>
  <c r="J21" i="42"/>
  <c r="F38" i="43"/>
  <c r="F25" i="43"/>
  <c r="J36" i="42"/>
  <c r="J27" i="42"/>
  <c r="J29" i="42"/>
  <c r="E41" i="43"/>
  <c r="J33" i="42"/>
  <c r="K36" i="39"/>
  <c r="J13" i="42"/>
  <c r="K13" i="39"/>
  <c r="J15" i="39"/>
  <c r="K23" i="39"/>
  <c r="K28" i="39"/>
  <c r="J25" i="42"/>
  <c r="J22" i="42"/>
  <c r="F42" i="43"/>
  <c r="K22" i="39"/>
  <c r="J37" i="42"/>
  <c r="J15" i="42"/>
  <c r="J17" i="42"/>
  <c r="E28" i="43"/>
  <c r="J40" i="42"/>
  <c r="F35" i="43"/>
  <c r="E24" i="43"/>
  <c r="J19" i="42"/>
  <c r="E30" i="43"/>
  <c r="I44" i="44"/>
  <c r="L44" i="38"/>
  <c r="L43" i="39"/>
  <c r="L44" i="39" s="1"/>
  <c r="K12" i="39"/>
  <c r="K44" i="40"/>
  <c r="L44" i="41"/>
  <c r="E12" i="43"/>
  <c r="AM35" i="39" l="1"/>
  <c r="AM23" i="39"/>
  <c r="AM25" i="39"/>
  <c r="AM33" i="39"/>
  <c r="AM14" i="39"/>
  <c r="AM32" i="39"/>
  <c r="AM34" i="39"/>
  <c r="AM27" i="39"/>
  <c r="AM30" i="39"/>
  <c r="AM19" i="39"/>
  <c r="AM21" i="39"/>
  <c r="AM29" i="39"/>
  <c r="AM16" i="39"/>
  <c r="AM15" i="39"/>
  <c r="AM42" i="39"/>
  <c r="AM26" i="39"/>
  <c r="AJ45" i="47"/>
  <c r="AM20" i="39"/>
  <c r="AM17" i="39"/>
  <c r="AM28" i="39"/>
  <c r="AM36" i="39"/>
  <c r="AM24" i="39"/>
  <c r="AM22" i="39"/>
  <c r="AM37" i="39"/>
  <c r="AM31" i="39"/>
  <c r="AM13" i="39"/>
  <c r="AM38" i="39"/>
  <c r="AM41" i="39"/>
  <c r="AM12" i="39"/>
  <c r="AM39" i="39"/>
  <c r="AM40" i="39"/>
  <c r="AM18" i="39"/>
  <c r="F43" i="43"/>
  <c r="F44" i="43" s="1"/>
  <c r="E34" i="43"/>
  <c r="E27" i="43"/>
  <c r="J19" i="39"/>
  <c r="J35" i="39"/>
  <c r="J32" i="39"/>
  <c r="E33" i="43"/>
  <c r="I35" i="42"/>
  <c r="J39" i="39"/>
  <c r="E26" i="43"/>
  <c r="J43" i="42"/>
  <c r="J44" i="42" s="1"/>
  <c r="I12" i="42"/>
  <c r="D24" i="43"/>
  <c r="E42" i="43"/>
  <c r="E13" i="43"/>
  <c r="E17" i="43"/>
  <c r="E31" i="43"/>
  <c r="I23" i="42"/>
  <c r="E40" i="43"/>
  <c r="J18" i="39"/>
  <c r="E29" i="43"/>
  <c r="D39" i="43"/>
  <c r="J21" i="39"/>
  <c r="J37" i="39"/>
  <c r="I41" i="42"/>
  <c r="J33" i="39"/>
  <c r="J25" i="39"/>
  <c r="I34" i="42"/>
  <c r="I26" i="42"/>
  <c r="J31" i="39"/>
  <c r="I18" i="42"/>
  <c r="D19" i="43"/>
  <c r="E15" i="43"/>
  <c r="E16" i="43"/>
  <c r="J26" i="39"/>
  <c r="D37" i="43"/>
  <c r="E14" i="43"/>
  <c r="J20" i="39"/>
  <c r="J42" i="39"/>
  <c r="J16" i="39"/>
  <c r="I14" i="42"/>
  <c r="J14" i="39"/>
  <c r="E36" i="43"/>
  <c r="J41" i="39"/>
  <c r="H42" i="42"/>
  <c r="J34" i="39"/>
  <c r="E22" i="43"/>
  <c r="J27" i="39"/>
  <c r="J38" i="39"/>
  <c r="I19" i="42"/>
  <c r="E35" i="43"/>
  <c r="D28" i="43"/>
  <c r="I15" i="42"/>
  <c r="J22" i="39"/>
  <c r="I22" i="42"/>
  <c r="J28" i="39"/>
  <c r="J13" i="39"/>
  <c r="J36" i="39"/>
  <c r="D41" i="43"/>
  <c r="I27" i="42"/>
  <c r="E25" i="43"/>
  <c r="I21" i="42"/>
  <c r="I28" i="42"/>
  <c r="H30" i="42"/>
  <c r="J24" i="39"/>
  <c r="I31" i="42"/>
  <c r="J29" i="39"/>
  <c r="I24" i="42"/>
  <c r="J30" i="39"/>
  <c r="I32" i="42"/>
  <c r="E23" i="43"/>
  <c r="I40" i="42"/>
  <c r="I17" i="42"/>
  <c r="I37" i="42"/>
  <c r="I25" i="42"/>
  <c r="J23" i="39"/>
  <c r="I15" i="39"/>
  <c r="I13" i="42"/>
  <c r="I33" i="42"/>
  <c r="I29" i="42"/>
  <c r="I36" i="42"/>
  <c r="E38" i="43"/>
  <c r="D21" i="43"/>
  <c r="I20" i="42"/>
  <c r="I16" i="42"/>
  <c r="J40" i="39"/>
  <c r="J17" i="39"/>
  <c r="I39" i="42"/>
  <c r="I38" i="42"/>
  <c r="D32" i="43"/>
  <c r="C20" i="43"/>
  <c r="E18" i="43"/>
  <c r="D30" i="43"/>
  <c r="J44" i="40"/>
  <c r="J12" i="39"/>
  <c r="K43" i="39"/>
  <c r="K44" i="39" s="1"/>
  <c r="D12" i="43"/>
  <c r="K44" i="41"/>
  <c r="K44" i="38"/>
  <c r="H44" i="44"/>
  <c r="AN18" i="39" l="1"/>
  <c r="AN39" i="39"/>
  <c r="AN41" i="39"/>
  <c r="AN13" i="39"/>
  <c r="AN37" i="39"/>
  <c r="AN24" i="39"/>
  <c r="AN28" i="39"/>
  <c r="AN20" i="39"/>
  <c r="AN26" i="39"/>
  <c r="AN15" i="39"/>
  <c r="AN29" i="39"/>
  <c r="AN19" i="39"/>
  <c r="AN27" i="39"/>
  <c r="AN32" i="39"/>
  <c r="AN33" i="39"/>
  <c r="AN23" i="39"/>
  <c r="AK45" i="47"/>
  <c r="AN40" i="39"/>
  <c r="AN12" i="39"/>
  <c r="AN38" i="39"/>
  <c r="AN31" i="39"/>
  <c r="AN22" i="39"/>
  <c r="AN36" i="39"/>
  <c r="AN17" i="39"/>
  <c r="AN42" i="39"/>
  <c r="AN16" i="39"/>
  <c r="AN21" i="39"/>
  <c r="AN30" i="39"/>
  <c r="AN34" i="39"/>
  <c r="AN14" i="39"/>
  <c r="AN25" i="39"/>
  <c r="AN35" i="39"/>
  <c r="D27" i="43"/>
  <c r="E43" i="43"/>
  <c r="E44" i="43" s="1"/>
  <c r="D34" i="43"/>
  <c r="D35" i="43"/>
  <c r="C37" i="43"/>
  <c r="H16" i="42"/>
  <c r="D38" i="43"/>
  <c r="I23" i="39"/>
  <c r="H40" i="42"/>
  <c r="H24" i="42"/>
  <c r="G30" i="42"/>
  <c r="H21" i="42"/>
  <c r="H27" i="42"/>
  <c r="I36" i="39"/>
  <c r="I27" i="39"/>
  <c r="C19" i="43"/>
  <c r="H34" i="42"/>
  <c r="I37" i="39"/>
  <c r="H23" i="42"/>
  <c r="D13" i="43"/>
  <c r="D33" i="43"/>
  <c r="D29" i="43"/>
  <c r="H12" i="42"/>
  <c r="I43" i="42"/>
  <c r="I44" i="42" s="1"/>
  <c r="H38" i="42"/>
  <c r="I17" i="39"/>
  <c r="H20" i="42"/>
  <c r="H29" i="42"/>
  <c r="H13" i="42"/>
  <c r="H37" i="42"/>
  <c r="H32" i="42"/>
  <c r="H31" i="42"/>
  <c r="H22" i="42"/>
  <c r="H15" i="42"/>
  <c r="I34" i="39"/>
  <c r="I41" i="39"/>
  <c r="I14" i="39"/>
  <c r="I16" i="39"/>
  <c r="I20" i="39"/>
  <c r="D16" i="43"/>
  <c r="I31" i="39"/>
  <c r="I33" i="39"/>
  <c r="C39" i="43"/>
  <c r="I18" i="39"/>
  <c r="D31" i="43"/>
  <c r="C24" i="43"/>
  <c r="I39" i="39"/>
  <c r="I35" i="39"/>
  <c r="D18" i="43"/>
  <c r="C32" i="43"/>
  <c r="H39" i="42"/>
  <c r="I40" i="39"/>
  <c r="C21" i="43"/>
  <c r="H36" i="42"/>
  <c r="H33" i="42"/>
  <c r="H15" i="39"/>
  <c r="H25" i="42"/>
  <c r="H17" i="42"/>
  <c r="D23" i="43"/>
  <c r="I30" i="39"/>
  <c r="I29" i="39"/>
  <c r="I24" i="39"/>
  <c r="H28" i="42"/>
  <c r="D25" i="43"/>
  <c r="C41" i="43"/>
  <c r="I13" i="39"/>
  <c r="I28" i="39"/>
  <c r="I22" i="39"/>
  <c r="C28" i="43"/>
  <c r="H19" i="42"/>
  <c r="I38" i="39"/>
  <c r="D22" i="43"/>
  <c r="G42" i="42"/>
  <c r="D36" i="43"/>
  <c r="H14" i="42"/>
  <c r="I42" i="39"/>
  <c r="D14" i="43"/>
  <c r="I26" i="39"/>
  <c r="D15" i="43"/>
  <c r="H18" i="42"/>
  <c r="H26" i="42"/>
  <c r="I25" i="39"/>
  <c r="H41" i="42"/>
  <c r="I21" i="39"/>
  <c r="D40" i="43"/>
  <c r="D17" i="43"/>
  <c r="D42" i="43"/>
  <c r="D26" i="43"/>
  <c r="H35" i="42"/>
  <c r="I32" i="39"/>
  <c r="I19" i="39"/>
  <c r="C30" i="43"/>
  <c r="J44" i="38"/>
  <c r="I44" i="40"/>
  <c r="J44" i="41"/>
  <c r="J43" i="39"/>
  <c r="J44" i="39" s="1"/>
  <c r="I12" i="39"/>
  <c r="G44" i="44"/>
  <c r="C12" i="43"/>
  <c r="AO35" i="39" l="1"/>
  <c r="AO14" i="39"/>
  <c r="AO30" i="39"/>
  <c r="AO16" i="39"/>
  <c r="AO17" i="39"/>
  <c r="AO22" i="39"/>
  <c r="AO38" i="39"/>
  <c r="AO40" i="39"/>
  <c r="AO23" i="39"/>
  <c r="AO32" i="39"/>
  <c r="AO19" i="39"/>
  <c r="AO15" i="39"/>
  <c r="AO20" i="39"/>
  <c r="AO24" i="39"/>
  <c r="AO13" i="39"/>
  <c r="AO39" i="39"/>
  <c r="AL45" i="47"/>
  <c r="AO25" i="39"/>
  <c r="AO34" i="39"/>
  <c r="AO21" i="39"/>
  <c r="AO42" i="39"/>
  <c r="AO36" i="39"/>
  <c r="AO31" i="39"/>
  <c r="AO12" i="39"/>
  <c r="AO33" i="39"/>
  <c r="AO27" i="39"/>
  <c r="AO29" i="39"/>
  <c r="AO26" i="39"/>
  <c r="AO28" i="39"/>
  <c r="AO37" i="39"/>
  <c r="AO41" i="39"/>
  <c r="AO18" i="39"/>
  <c r="C34" i="43"/>
  <c r="C27" i="43"/>
  <c r="G35" i="42"/>
  <c r="C40" i="43"/>
  <c r="G26" i="42"/>
  <c r="C15" i="43"/>
  <c r="C14" i="43"/>
  <c r="G14" i="42"/>
  <c r="H28" i="39"/>
  <c r="G28" i="42"/>
  <c r="G39" i="42"/>
  <c r="C18" i="43"/>
  <c r="H35" i="39"/>
  <c r="H18" i="39"/>
  <c r="C16" i="43"/>
  <c r="H41" i="39"/>
  <c r="G31" i="42"/>
  <c r="G29" i="42"/>
  <c r="G12" i="42"/>
  <c r="H43" i="42"/>
  <c r="H44" i="42" s="1"/>
  <c r="C36" i="43"/>
  <c r="C33" i="43"/>
  <c r="G23" i="42"/>
  <c r="G34" i="42"/>
  <c r="H27" i="39"/>
  <c r="G27" i="42"/>
  <c r="G40" i="42"/>
  <c r="C38" i="43"/>
  <c r="H32" i="39"/>
  <c r="C26" i="43"/>
  <c r="C17" i="43"/>
  <c r="H21" i="39"/>
  <c r="H25" i="39"/>
  <c r="G18" i="42"/>
  <c r="H26" i="39"/>
  <c r="H42" i="39"/>
  <c r="C22" i="43"/>
  <c r="G19" i="42"/>
  <c r="H22" i="39"/>
  <c r="H13" i="39"/>
  <c r="C25" i="43"/>
  <c r="H24" i="39"/>
  <c r="H30" i="39"/>
  <c r="G17" i="42"/>
  <c r="G36" i="42"/>
  <c r="H40" i="39"/>
  <c r="H39" i="39"/>
  <c r="C31" i="43"/>
  <c r="H31" i="39"/>
  <c r="H20" i="39"/>
  <c r="H14" i="39"/>
  <c r="H34" i="39"/>
  <c r="G22" i="42"/>
  <c r="G32" i="42"/>
  <c r="G13" i="42"/>
  <c r="G20" i="42"/>
  <c r="G38" i="42"/>
  <c r="H19" i="39"/>
  <c r="C42" i="43"/>
  <c r="G41" i="42"/>
  <c r="H38" i="39"/>
  <c r="H29" i="39"/>
  <c r="C23" i="43"/>
  <c r="G25" i="42"/>
  <c r="G33" i="42"/>
  <c r="H33" i="39"/>
  <c r="H16" i="39"/>
  <c r="G15" i="42"/>
  <c r="G37" i="42"/>
  <c r="H17" i="39"/>
  <c r="D43" i="43"/>
  <c r="D44" i="43" s="1"/>
  <c r="C29" i="43"/>
  <c r="C13" i="43"/>
  <c r="H37" i="39"/>
  <c r="H36" i="39"/>
  <c r="G21" i="42"/>
  <c r="G24" i="42"/>
  <c r="H23" i="39"/>
  <c r="G16" i="42"/>
  <c r="C35" i="43"/>
  <c r="H44" i="40"/>
  <c r="I43" i="39"/>
  <c r="I44" i="39" s="1"/>
  <c r="H12" i="39"/>
  <c r="I44" i="41"/>
  <c r="I44" i="38"/>
  <c r="AM45" i="47" l="1"/>
  <c r="AP18" i="39"/>
  <c r="AP37" i="39"/>
  <c r="AP26" i="39"/>
  <c r="AP27" i="39"/>
  <c r="AP12" i="39"/>
  <c r="AP36" i="39"/>
  <c r="AP21" i="39"/>
  <c r="AP25" i="39"/>
  <c r="AP39" i="39"/>
  <c r="AP24" i="39"/>
  <c r="AP15" i="39"/>
  <c r="AP32" i="39"/>
  <c r="AP40" i="39"/>
  <c r="AP22" i="39"/>
  <c r="AP16" i="39"/>
  <c r="AP14" i="39"/>
  <c r="AP41" i="39"/>
  <c r="AP28" i="39"/>
  <c r="AP29" i="39"/>
  <c r="AP33" i="39"/>
  <c r="AP31" i="39"/>
  <c r="AP42" i="39"/>
  <c r="AP34" i="39"/>
  <c r="AP13" i="39"/>
  <c r="AP20" i="39"/>
  <c r="AP19" i="39"/>
  <c r="AP23" i="39"/>
  <c r="AP38" i="39"/>
  <c r="AP17" i="39"/>
  <c r="AP30" i="39"/>
  <c r="AP35" i="39"/>
  <c r="G43" i="42"/>
  <c r="G44" i="42" s="1"/>
  <c r="H43" i="39"/>
  <c r="H44" i="39" s="1"/>
  <c r="C43" i="43"/>
  <c r="C44" i="43" s="1"/>
  <c r="H44" i="38"/>
  <c r="G44" i="38"/>
  <c r="G44" i="40"/>
  <c r="H44" i="41"/>
  <c r="G44" i="41"/>
  <c r="AN45" i="47" l="1"/>
  <c r="AQ35" i="39"/>
  <c r="AQ17" i="39"/>
  <c r="AQ23" i="39"/>
  <c r="AQ20" i="39"/>
  <c r="AQ34" i="39"/>
  <c r="AQ31" i="39"/>
  <c r="AQ29" i="39"/>
  <c r="AQ41" i="39"/>
  <c r="AQ16" i="39"/>
  <c r="AQ40" i="39"/>
  <c r="AQ15" i="39"/>
  <c r="AQ39" i="39"/>
  <c r="AQ21" i="39"/>
  <c r="AQ12" i="39"/>
  <c r="AQ26" i="39"/>
  <c r="AQ18" i="39"/>
  <c r="AQ30" i="39"/>
  <c r="AQ38" i="39"/>
  <c r="AQ19" i="39"/>
  <c r="AQ13" i="39"/>
  <c r="AQ42" i="39"/>
  <c r="AQ33" i="39"/>
  <c r="AQ28" i="39"/>
  <c r="AQ14" i="39"/>
  <c r="AQ22" i="39"/>
  <c r="AQ32" i="39"/>
  <c r="AQ24" i="39"/>
  <c r="AQ25" i="39"/>
  <c r="AQ36" i="39"/>
  <c r="AQ27" i="39"/>
  <c r="AQ37" i="39"/>
  <c r="AR37" i="39" l="1"/>
  <c r="AR36" i="39"/>
  <c r="AR24" i="39"/>
  <c r="AR22" i="39"/>
  <c r="AR28" i="39"/>
  <c r="AR42" i="39"/>
  <c r="AR19" i="39"/>
  <c r="AR30" i="39"/>
  <c r="AR26" i="39"/>
  <c r="AR21" i="39"/>
  <c r="AR15" i="39"/>
  <c r="AR16" i="39"/>
  <c r="AR29" i="39"/>
  <c r="AR34" i="39"/>
  <c r="AR23" i="39"/>
  <c r="AR35" i="39"/>
  <c r="AO45" i="47"/>
  <c r="AR27" i="39"/>
  <c r="AR25" i="39"/>
  <c r="AR32" i="39"/>
  <c r="AR14" i="39"/>
  <c r="AR33" i="39"/>
  <c r="AR13" i="39"/>
  <c r="AR38" i="39"/>
  <c r="AR18" i="39"/>
  <c r="AR12" i="39"/>
  <c r="AR39" i="39"/>
  <c r="AR40" i="39"/>
  <c r="AR41" i="39"/>
  <c r="AR31" i="39"/>
  <c r="AR20" i="39"/>
  <c r="AR17" i="39"/>
  <c r="AS17" i="39" l="1"/>
  <c r="AS31" i="39"/>
  <c r="AS40" i="39"/>
  <c r="AS12" i="39"/>
  <c r="AS38" i="39"/>
  <c r="AS33" i="39"/>
  <c r="AS32" i="39"/>
  <c r="AS27" i="39"/>
  <c r="AS35" i="39"/>
  <c r="AS34" i="39"/>
  <c r="AS16" i="39"/>
  <c r="AS21" i="39"/>
  <c r="AS30" i="39"/>
  <c r="AS42" i="39"/>
  <c r="AS22" i="39"/>
  <c r="AS36" i="39"/>
  <c r="AP45" i="47"/>
  <c r="AS20" i="39"/>
  <c r="AS41" i="39"/>
  <c r="AS39" i="39"/>
  <c r="AS18" i="39"/>
  <c r="AS13" i="39"/>
  <c r="AS14" i="39"/>
  <c r="AS25" i="39"/>
  <c r="AS23" i="39"/>
  <c r="AS29" i="39"/>
  <c r="AS15" i="39"/>
  <c r="AS26" i="39"/>
  <c r="AS19" i="39"/>
  <c r="AS28" i="39"/>
  <c r="AS24" i="39"/>
  <c r="AS37" i="39"/>
  <c r="AQ45" i="47" l="1"/>
  <c r="AT37" i="39"/>
  <c r="AT28" i="39"/>
  <c r="AT26" i="39"/>
  <c r="AT29" i="39"/>
  <c r="AT25" i="39"/>
  <c r="AT13" i="39"/>
  <c r="AT39" i="39"/>
  <c r="AT20" i="39"/>
  <c r="AT36" i="39"/>
  <c r="AT42" i="39"/>
  <c r="AT21" i="39"/>
  <c r="AT34" i="39"/>
  <c r="AT27" i="39"/>
  <c r="AT33" i="39"/>
  <c r="AT12" i="39"/>
  <c r="AT31" i="39"/>
  <c r="AT24" i="39"/>
  <c r="AT19" i="39"/>
  <c r="AT15" i="39"/>
  <c r="AT23" i="39"/>
  <c r="AT14" i="39"/>
  <c r="AT18" i="39"/>
  <c r="AT41" i="39"/>
  <c r="AT22" i="39"/>
  <c r="AT30" i="39"/>
  <c r="AT16" i="39"/>
  <c r="AT35" i="39"/>
  <c r="AT32" i="39"/>
  <c r="AT38" i="39"/>
  <c r="AT40" i="39"/>
  <c r="AT17" i="39"/>
  <c r="AR45" i="47" l="1"/>
  <c r="AU17" i="39"/>
  <c r="AU38" i="39"/>
  <c r="AU35" i="39"/>
  <c r="AU30" i="39"/>
  <c r="AU41" i="39"/>
  <c r="AU14" i="39"/>
  <c r="AU15" i="39"/>
  <c r="AU24" i="39"/>
  <c r="AU12" i="39"/>
  <c r="AU27" i="39"/>
  <c r="AU21" i="39"/>
  <c r="AU36" i="39"/>
  <c r="AU39" i="39"/>
  <c r="AU25" i="39"/>
  <c r="AU26" i="39"/>
  <c r="AU37" i="39"/>
  <c r="AU40" i="39"/>
  <c r="AU32" i="39"/>
  <c r="AU16" i="39"/>
  <c r="AU22" i="39"/>
  <c r="AU18" i="39"/>
  <c r="AU23" i="39"/>
  <c r="AU19" i="39"/>
  <c r="AU31" i="39"/>
  <c r="AU33" i="39"/>
  <c r="AU34" i="39"/>
  <c r="AU42" i="39"/>
  <c r="AU20" i="39"/>
  <c r="AU13" i="39"/>
  <c r="AU29" i="39"/>
  <c r="AU28" i="39"/>
  <c r="AS45" i="47" l="1"/>
  <c r="AV28" i="39"/>
  <c r="AV13" i="39"/>
  <c r="AV42" i="39"/>
  <c r="AV33" i="39"/>
  <c r="AV19" i="39"/>
  <c r="AV18" i="39"/>
  <c r="AV16" i="39"/>
  <c r="AV40" i="39"/>
  <c r="AV26" i="39"/>
  <c r="AV39" i="39"/>
  <c r="AV21" i="39"/>
  <c r="AV12" i="39"/>
  <c r="AV15" i="39"/>
  <c r="AV41" i="39"/>
  <c r="AV35" i="39"/>
  <c r="AV17" i="39"/>
  <c r="AV29" i="39"/>
  <c r="AV20" i="39"/>
  <c r="AV34" i="39"/>
  <c r="AV31" i="39"/>
  <c r="AV23" i="39"/>
  <c r="AV22" i="39"/>
  <c r="AV32" i="39"/>
  <c r="AV37" i="39"/>
  <c r="AV25" i="39"/>
  <c r="AV36" i="39"/>
  <c r="AV27" i="39"/>
  <c r="AV24" i="39"/>
  <c r="AV14" i="39"/>
  <c r="AV30" i="39"/>
  <c r="AV38" i="39"/>
  <c r="AW38" i="39" l="1"/>
  <c r="AW14" i="39"/>
  <c r="AW27" i="39"/>
  <c r="AW25" i="39"/>
  <c r="AW32" i="39"/>
  <c r="AW23" i="39"/>
  <c r="AW34" i="39"/>
  <c r="AW29" i="39"/>
  <c r="AW35" i="39"/>
  <c r="AW15" i="39"/>
  <c r="AW21" i="39"/>
  <c r="AW26" i="39"/>
  <c r="AW16" i="39"/>
  <c r="AW19" i="39"/>
  <c r="AW42" i="39"/>
  <c r="AW28" i="39"/>
  <c r="AT45" i="47"/>
  <c r="AW30" i="39"/>
  <c r="AW24" i="39"/>
  <c r="AW36" i="39"/>
  <c r="AW37" i="39"/>
  <c r="AW22" i="39"/>
  <c r="AW31" i="39"/>
  <c r="AW20" i="39"/>
  <c r="AW17" i="39"/>
  <c r="AW41" i="39"/>
  <c r="AW12" i="39"/>
  <c r="AW39" i="39"/>
  <c r="AW40" i="39"/>
  <c r="AW18" i="39"/>
  <c r="AW33" i="39"/>
  <c r="AW13" i="39"/>
  <c r="AX13" i="39" l="1"/>
  <c r="AX18" i="39"/>
  <c r="AX39" i="39"/>
  <c r="AX41" i="39"/>
  <c r="AX20" i="39"/>
  <c r="AX22" i="39"/>
  <c r="AX36" i="39"/>
  <c r="AX30" i="39"/>
  <c r="AX28" i="39"/>
  <c r="AX19" i="39"/>
  <c r="AX26" i="39"/>
  <c r="AX15" i="39"/>
  <c r="AX29" i="39"/>
  <c r="AX23" i="39"/>
  <c r="AX25" i="39"/>
  <c r="AX14" i="39"/>
  <c r="AU45" i="47"/>
  <c r="AX33" i="39"/>
  <c r="AX40" i="39"/>
  <c r="AX12" i="39"/>
  <c r="AX17" i="39"/>
  <c r="AX31" i="39"/>
  <c r="AX37" i="39"/>
  <c r="AX24" i="39"/>
  <c r="AX42" i="39"/>
  <c r="AX16" i="39"/>
  <c r="AX21" i="39"/>
  <c r="AX35" i="39"/>
  <c r="AX34" i="39"/>
  <c r="AX32" i="39"/>
  <c r="AX27" i="39"/>
  <c r="AX38" i="39"/>
  <c r="AY38" i="39" l="1"/>
  <c r="AY32" i="39"/>
  <c r="AY35" i="39"/>
  <c r="AY16" i="39"/>
  <c r="AY24" i="39"/>
  <c r="AY31" i="39"/>
  <c r="AY12" i="39"/>
  <c r="AY33" i="39"/>
  <c r="AY14" i="39"/>
  <c r="AY23" i="39"/>
  <c r="AY15" i="39"/>
  <c r="AY19" i="39"/>
  <c r="AY30" i="39"/>
  <c r="AY22" i="39"/>
  <c r="AY41" i="39"/>
  <c r="AY18" i="39"/>
  <c r="AV45" i="47"/>
  <c r="AY27" i="39"/>
  <c r="AY34" i="39"/>
  <c r="AY21" i="39"/>
  <c r="AY42" i="39"/>
  <c r="AY37" i="39"/>
  <c r="AY17" i="39"/>
  <c r="AY40" i="39"/>
  <c r="AY25" i="39"/>
  <c r="AY29" i="39"/>
  <c r="AY26" i="39"/>
  <c r="AY28" i="39"/>
  <c r="AY36" i="39"/>
  <c r="AY20" i="39"/>
  <c r="AY39" i="39"/>
  <c r="AY13" i="39"/>
  <c r="AZ13" i="39" l="1"/>
  <c r="AZ20" i="39"/>
  <c r="AZ28" i="39"/>
  <c r="AZ29" i="39"/>
  <c r="AZ40" i="39"/>
  <c r="AZ37" i="39"/>
  <c r="AZ21" i="39"/>
  <c r="AZ27" i="39"/>
  <c r="AZ18" i="39"/>
  <c r="AZ22" i="39"/>
  <c r="AZ19" i="39"/>
  <c r="AZ23" i="39"/>
  <c r="AZ33" i="39"/>
  <c r="AZ31" i="39"/>
  <c r="AZ16" i="39"/>
  <c r="AZ32" i="39"/>
  <c r="AW45" i="47"/>
  <c r="AZ39" i="39"/>
  <c r="AZ36" i="39"/>
  <c r="AZ26" i="39"/>
  <c r="AZ25" i="39"/>
  <c r="AZ17" i="39"/>
  <c r="AZ42" i="39"/>
  <c r="AZ34" i="39"/>
  <c r="AZ41" i="39"/>
  <c r="AZ30" i="39"/>
  <c r="AZ15" i="39"/>
  <c r="AZ14" i="39"/>
  <c r="AZ12" i="39"/>
  <c r="AZ24" i="39"/>
  <c r="AZ35" i="39"/>
  <c r="AZ38" i="39"/>
  <c r="BA38" i="39" l="1"/>
  <c r="BA24" i="39"/>
  <c r="BA14" i="39"/>
  <c r="BA30" i="39"/>
  <c r="BA34" i="39"/>
  <c r="BA17" i="39"/>
  <c r="BA26" i="39"/>
  <c r="BA39" i="39"/>
  <c r="BA32" i="39"/>
  <c r="BA31" i="39"/>
  <c r="BA23" i="39"/>
  <c r="BA22" i="39"/>
  <c r="BA27" i="39"/>
  <c r="BA37" i="39"/>
  <c r="BA29" i="39"/>
  <c r="BA20" i="39"/>
  <c r="AX45" i="47"/>
  <c r="BA35" i="39"/>
  <c r="BA12" i="39"/>
  <c r="BA15" i="39"/>
  <c r="BA41" i="39"/>
  <c r="BA42" i="39"/>
  <c r="BA25" i="39"/>
  <c r="BA36" i="39"/>
  <c r="BA16" i="39"/>
  <c r="BA33" i="39"/>
  <c r="BA19" i="39"/>
  <c r="BA18" i="39"/>
  <c r="BA21" i="39"/>
  <c r="BA40" i="39"/>
  <c r="BA28" i="39"/>
  <c r="BA13" i="39"/>
  <c r="BB13" i="39" l="1"/>
  <c r="BB40" i="39"/>
  <c r="BB18" i="39"/>
  <c r="BB33" i="39"/>
  <c r="BB36" i="39"/>
  <c r="BB42" i="39"/>
  <c r="BB15" i="39"/>
  <c r="BB35" i="39"/>
  <c r="BB20" i="39"/>
  <c r="BB37" i="39"/>
  <c r="BB22" i="39"/>
  <c r="BB31" i="39"/>
  <c r="BB39" i="39"/>
  <c r="BB17" i="39"/>
  <c r="BB30" i="39"/>
  <c r="BB24" i="39"/>
  <c r="AY45" i="47"/>
  <c r="BB28" i="39"/>
  <c r="BB21" i="39"/>
  <c r="BB19" i="39"/>
  <c r="BB16" i="39"/>
  <c r="BB25" i="39"/>
  <c r="BB41" i="39"/>
  <c r="BB12" i="39"/>
  <c r="BB29" i="39"/>
  <c r="BB27" i="39"/>
  <c r="BB23" i="39"/>
  <c r="BB32" i="39"/>
  <c r="BB26" i="39"/>
  <c r="BB34" i="39"/>
  <c r="BB14" i="39"/>
  <c r="BB38" i="39"/>
  <c r="AZ45" i="47" l="1"/>
  <c r="BC38" i="39"/>
  <c r="BC34" i="39"/>
  <c r="BC32" i="39"/>
  <c r="BC27" i="39"/>
  <c r="BC12" i="39"/>
  <c r="BC25" i="39"/>
  <c r="BC19" i="39"/>
  <c r="BC28" i="39"/>
  <c r="BC24" i="39"/>
  <c r="BC17" i="39"/>
  <c r="BC31" i="39"/>
  <c r="BC37" i="39"/>
  <c r="BC35" i="39"/>
  <c r="BC42" i="39"/>
  <c r="BC33" i="39"/>
  <c r="BC40" i="39"/>
  <c r="BC14" i="39"/>
  <c r="BC26" i="39"/>
  <c r="BC23" i="39"/>
  <c r="BC29" i="39"/>
  <c r="BC41" i="39"/>
  <c r="BC16" i="39"/>
  <c r="BC21" i="39"/>
  <c r="BC30" i="39"/>
  <c r="BC39" i="39"/>
  <c r="BC22" i="39"/>
  <c r="BC20" i="39"/>
  <c r="BC15" i="39"/>
  <c r="BC36" i="39"/>
  <c r="BC18" i="39"/>
  <c r="BC13" i="39"/>
  <c r="BA45" i="47" l="1"/>
  <c r="BD13" i="39"/>
  <c r="BD36" i="39"/>
  <c r="BD20" i="39"/>
  <c r="BD39" i="39"/>
  <c r="BD21" i="39"/>
  <c r="BD41" i="39"/>
  <c r="BD23" i="39"/>
  <c r="BD14" i="39"/>
  <c r="BD33" i="39"/>
  <c r="BD35" i="39"/>
  <c r="BD31" i="39"/>
  <c r="BD24" i="39"/>
  <c r="BD19" i="39"/>
  <c r="BD12" i="39"/>
  <c r="BD32" i="39"/>
  <c r="BD38" i="39"/>
  <c r="BD18" i="39"/>
  <c r="BD15" i="39"/>
  <c r="BD22" i="39"/>
  <c r="BD30" i="39"/>
  <c r="BD16" i="39"/>
  <c r="BD29" i="39"/>
  <c r="BD26" i="39"/>
  <c r="BD40" i="39"/>
  <c r="BD42" i="39"/>
  <c r="BD37" i="39"/>
  <c r="BD17" i="39"/>
  <c r="BD28" i="39"/>
  <c r="BD25" i="39"/>
  <c r="BD27" i="39"/>
  <c r="BD34" i="39"/>
  <c r="BE25" i="39" l="1"/>
  <c r="BE17" i="39"/>
  <c r="BE42" i="39"/>
  <c r="BE26" i="39"/>
  <c r="BE16" i="39"/>
  <c r="BE22" i="39"/>
  <c r="BE18" i="39"/>
  <c r="BE32" i="39"/>
  <c r="BE19" i="39"/>
  <c r="BE31" i="39"/>
  <c r="BE33" i="39"/>
  <c r="BE23" i="39"/>
  <c r="BE21" i="39"/>
  <c r="BE20" i="39"/>
  <c r="BE13" i="39"/>
  <c r="BB45" i="47"/>
  <c r="BE34" i="39"/>
  <c r="BE27" i="39"/>
  <c r="BE28" i="39"/>
  <c r="BE37" i="39"/>
  <c r="BE40" i="39"/>
  <c r="BE29" i="39"/>
  <c r="BE30" i="39"/>
  <c r="BE15" i="39"/>
  <c r="BE38" i="39"/>
  <c r="BE12" i="39"/>
  <c r="BE24" i="39"/>
  <c r="BE35" i="39"/>
  <c r="BE14" i="39"/>
  <c r="BE41" i="39"/>
  <c r="BE39" i="39"/>
  <c r="BE36" i="39"/>
  <c r="BC45" i="47" l="1"/>
  <c r="BF36" i="39"/>
  <c r="BF41" i="39"/>
  <c r="BF35" i="39"/>
  <c r="BF12" i="39"/>
  <c r="BF15" i="39"/>
  <c r="BF29" i="39"/>
  <c r="BF37" i="39"/>
  <c r="BF27" i="39"/>
  <c r="BF20" i="39"/>
  <c r="BF23" i="39"/>
  <c r="BF31" i="39"/>
  <c r="BF32" i="39"/>
  <c r="BF22" i="39"/>
  <c r="BF26" i="39"/>
  <c r="BF17" i="39"/>
  <c r="BF39" i="39"/>
  <c r="BF14" i="39"/>
  <c r="BF24" i="39"/>
  <c r="BF38" i="39"/>
  <c r="BF30" i="39"/>
  <c r="BF40" i="39"/>
  <c r="BF28" i="39"/>
  <c r="BF34" i="39"/>
  <c r="BF13" i="39"/>
  <c r="BF21" i="39"/>
  <c r="BF33" i="39"/>
  <c r="BF19" i="39"/>
  <c r="BF18" i="39"/>
  <c r="BF16" i="39"/>
  <c r="BF42" i="39"/>
  <c r="BF25" i="39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G18" i="37"/>
  <c r="H18" i="37"/>
  <c r="I18" i="37"/>
  <c r="I45" i="37" s="1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Z45" i="35" s="1"/>
  <c r="AA19" i="35"/>
  <c r="AB19" i="35"/>
  <c r="AC19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Z33" i="35"/>
  <c r="AA33" i="35"/>
  <c r="AB33" i="35"/>
  <c r="AC33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AC40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AC41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B41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A42" i="33"/>
  <c r="AB4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N45" i="32"/>
  <c r="L45" i="32"/>
  <c r="G12" i="37"/>
  <c r="G12" i="36"/>
  <c r="H12" i="35"/>
  <c r="G12" i="34"/>
  <c r="G12" i="33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G44" i="24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AE45" i="26"/>
  <c r="AD45" i="26"/>
  <c r="AC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BE45" i="25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Y45" i="37" l="1"/>
  <c r="O45" i="33"/>
  <c r="P45" i="34"/>
  <c r="R12" i="48"/>
  <c r="U41" i="48"/>
  <c r="Y39" i="48"/>
  <c r="AC37" i="48"/>
  <c r="K36" i="48"/>
  <c r="O34" i="48"/>
  <c r="S32" i="48"/>
  <c r="W30" i="48"/>
  <c r="AA28" i="48"/>
  <c r="I27" i="48"/>
  <c r="M25" i="48"/>
  <c r="S22" i="48"/>
  <c r="W20" i="48"/>
  <c r="AC17" i="48"/>
  <c r="K16" i="48"/>
  <c r="Q13" i="48"/>
  <c r="L45" i="30"/>
  <c r="M45" i="31"/>
  <c r="X45" i="32"/>
  <c r="S42" i="48"/>
  <c r="W40" i="48"/>
  <c r="AA38" i="48"/>
  <c r="I37" i="48"/>
  <c r="M35" i="48"/>
  <c r="Q33" i="48"/>
  <c r="U31" i="48"/>
  <c r="Y29" i="48"/>
  <c r="AC27" i="48"/>
  <c r="K26" i="48"/>
  <c r="O24" i="48"/>
  <c r="Q23" i="48"/>
  <c r="U21" i="48"/>
  <c r="Y19" i="48"/>
  <c r="AA18" i="48"/>
  <c r="I17" i="48"/>
  <c r="M15" i="48"/>
  <c r="O14" i="48"/>
  <c r="G45" i="33"/>
  <c r="AB45" i="30"/>
  <c r="K45" i="33"/>
  <c r="N12" i="48"/>
  <c r="O42" i="48"/>
  <c r="Q41" i="48"/>
  <c r="S40" i="48"/>
  <c r="U39" i="48"/>
  <c r="W38" i="48"/>
  <c r="Y37" i="48"/>
  <c r="AA36" i="48"/>
  <c r="AC35" i="48"/>
  <c r="I35" i="48"/>
  <c r="K34" i="48"/>
  <c r="M33" i="48"/>
  <c r="O32" i="48"/>
  <c r="Q31" i="48"/>
  <c r="S30" i="48"/>
  <c r="U29" i="48"/>
  <c r="W28" i="48"/>
  <c r="Y27" i="48"/>
  <c r="AA26" i="48"/>
  <c r="AC25" i="48"/>
  <c r="I25" i="48"/>
  <c r="K24" i="48"/>
  <c r="M23" i="48"/>
  <c r="O22" i="48"/>
  <c r="Q21" i="48"/>
  <c r="S20" i="48"/>
  <c r="U19" i="48"/>
  <c r="W18" i="48"/>
  <c r="Y17" i="48"/>
  <c r="AA16" i="48"/>
  <c r="AC15" i="48"/>
  <c r="I15" i="48"/>
  <c r="K14" i="48"/>
  <c r="M13" i="48"/>
  <c r="AA45" i="33"/>
  <c r="K42" i="48"/>
  <c r="O40" i="48"/>
  <c r="S38" i="48"/>
  <c r="W36" i="48"/>
  <c r="AA34" i="48"/>
  <c r="I33" i="48"/>
  <c r="M31" i="48"/>
  <c r="Q29" i="48"/>
  <c r="U27" i="48"/>
  <c r="Y25" i="48"/>
  <c r="AC23" i="48"/>
  <c r="I23" i="48"/>
  <c r="M21" i="48"/>
  <c r="S18" i="48"/>
  <c r="AC13" i="48"/>
  <c r="T45" i="30"/>
  <c r="U45" i="31"/>
  <c r="K45" i="32"/>
  <c r="W45" i="33"/>
  <c r="Z12" i="48"/>
  <c r="AA42" i="48"/>
  <c r="AC41" i="48"/>
  <c r="I41" i="48"/>
  <c r="K40" i="48"/>
  <c r="M39" i="48"/>
  <c r="O38" i="48"/>
  <c r="Q37" i="48"/>
  <c r="S36" i="48"/>
  <c r="U35" i="48"/>
  <c r="W34" i="48"/>
  <c r="Y33" i="48"/>
  <c r="AA32" i="48"/>
  <c r="AC31" i="48"/>
  <c r="I31" i="48"/>
  <c r="K30" i="48"/>
  <c r="M29" i="48"/>
  <c r="O28" i="48"/>
  <c r="Q27" i="48"/>
  <c r="S26" i="48"/>
  <c r="U25" i="48"/>
  <c r="W24" i="48"/>
  <c r="Y23" i="48"/>
  <c r="AA22" i="48"/>
  <c r="AC21" i="48"/>
  <c r="I21" i="48"/>
  <c r="K20" i="48"/>
  <c r="M19" i="48"/>
  <c r="O18" i="48"/>
  <c r="Q17" i="48"/>
  <c r="S16" i="48"/>
  <c r="U15" i="48"/>
  <c r="W14" i="48"/>
  <c r="Y13" i="48"/>
  <c r="J12" i="48"/>
  <c r="M41" i="48"/>
  <c r="Q39" i="48"/>
  <c r="U37" i="48"/>
  <c r="Y35" i="48"/>
  <c r="AC33" i="48"/>
  <c r="K32" i="48"/>
  <c r="O30" i="48"/>
  <c r="S28" i="48"/>
  <c r="W26" i="48"/>
  <c r="AA24" i="48"/>
  <c r="K22" i="48"/>
  <c r="O20" i="48"/>
  <c r="Q19" i="48"/>
  <c r="U17" i="48"/>
  <c r="W16" i="48"/>
  <c r="Y15" i="48"/>
  <c r="AA14" i="48"/>
  <c r="I13" i="48"/>
  <c r="S45" i="33"/>
  <c r="V12" i="48"/>
  <c r="W42" i="48"/>
  <c r="Y41" i="48"/>
  <c r="AA40" i="48"/>
  <c r="AC39" i="48"/>
  <c r="I39" i="48"/>
  <c r="K38" i="48"/>
  <c r="M37" i="48"/>
  <c r="O36" i="48"/>
  <c r="Q35" i="48"/>
  <c r="S34" i="48"/>
  <c r="U33" i="48"/>
  <c r="W32" i="48"/>
  <c r="Y31" i="48"/>
  <c r="AA30" i="48"/>
  <c r="AC29" i="48"/>
  <c r="I29" i="48"/>
  <c r="K28" i="48"/>
  <c r="M27" i="48"/>
  <c r="O26" i="48"/>
  <c r="Q25" i="48"/>
  <c r="S24" i="48"/>
  <c r="U23" i="48"/>
  <c r="W22" i="48"/>
  <c r="Y21" i="48"/>
  <c r="AA20" i="48"/>
  <c r="AC19" i="48"/>
  <c r="I19" i="48"/>
  <c r="K18" i="48"/>
  <c r="M17" i="48"/>
  <c r="O16" i="48"/>
  <c r="Q15" i="48"/>
  <c r="S14" i="48"/>
  <c r="U13" i="48"/>
  <c r="U45" i="20"/>
  <c r="K45" i="20"/>
  <c r="AA45" i="20"/>
  <c r="R45" i="24"/>
  <c r="AA51" i="20"/>
  <c r="J45" i="32"/>
  <c r="O45" i="32"/>
  <c r="AB45" i="32"/>
  <c r="T45" i="32"/>
  <c r="Z45" i="32"/>
  <c r="V45" i="32"/>
  <c r="G45" i="31"/>
  <c r="Y45" i="31"/>
  <c r="Q45" i="31"/>
  <c r="I45" i="31"/>
  <c r="AB45" i="26"/>
  <c r="L45" i="26"/>
  <c r="M45" i="23"/>
  <c r="U45" i="23"/>
  <c r="Y45" i="23"/>
  <c r="Q45" i="23"/>
  <c r="I45" i="23"/>
  <c r="I45" i="18"/>
  <c r="M45" i="18"/>
  <c r="AA52" i="18"/>
  <c r="AB54" i="21"/>
  <c r="M45" i="24"/>
  <c r="X45" i="24"/>
  <c r="Y45" i="27"/>
  <c r="U45" i="27"/>
  <c r="Q45" i="27"/>
  <c r="M45" i="27"/>
  <c r="I45" i="27"/>
  <c r="U45" i="28"/>
  <c r="AA45" i="31"/>
  <c r="W45" i="31"/>
  <c r="S45" i="31"/>
  <c r="O45" i="31"/>
  <c r="H45" i="32"/>
  <c r="R45" i="32"/>
  <c r="P45" i="32"/>
  <c r="BD45" i="47"/>
  <c r="BE45" i="47"/>
  <c r="AC45" i="18"/>
  <c r="U45" i="37"/>
  <c r="Q45" i="37"/>
  <c r="M45" i="37"/>
  <c r="G45" i="37"/>
  <c r="AA45" i="37"/>
  <c r="W45" i="37"/>
  <c r="S45" i="37"/>
  <c r="O45" i="37"/>
  <c r="K45" i="37"/>
  <c r="T45" i="37"/>
  <c r="N45" i="37"/>
  <c r="AB45" i="37"/>
  <c r="X45" i="37"/>
  <c r="P45" i="37"/>
  <c r="L45" i="37"/>
  <c r="H45" i="37"/>
  <c r="Z45" i="37"/>
  <c r="V45" i="37"/>
  <c r="R45" i="37"/>
  <c r="J45" i="37"/>
  <c r="U45" i="36"/>
  <c r="M45" i="36"/>
  <c r="O45" i="36"/>
  <c r="G45" i="36"/>
  <c r="Y45" i="36"/>
  <c r="Q45" i="36"/>
  <c r="I45" i="36"/>
  <c r="AA45" i="36"/>
  <c r="W45" i="36"/>
  <c r="S45" i="36"/>
  <c r="K45" i="36"/>
  <c r="AB45" i="36"/>
  <c r="X45" i="36"/>
  <c r="T45" i="36"/>
  <c r="P45" i="36"/>
  <c r="L45" i="36"/>
  <c r="H45" i="36"/>
  <c r="Z45" i="36"/>
  <c r="V45" i="36"/>
  <c r="R45" i="36"/>
  <c r="N45" i="36"/>
  <c r="J45" i="36"/>
  <c r="R45" i="35"/>
  <c r="S45" i="35"/>
  <c r="J45" i="35"/>
  <c r="V45" i="35"/>
  <c r="N45" i="35"/>
  <c r="Y45" i="35"/>
  <c r="M45" i="34"/>
  <c r="U45" i="34"/>
  <c r="Y45" i="34"/>
  <c r="Q45" i="34"/>
  <c r="AA45" i="34"/>
  <c r="S45" i="34"/>
  <c r="G45" i="34"/>
  <c r="I45" i="34"/>
  <c r="W45" i="34"/>
  <c r="K45" i="34"/>
  <c r="O45" i="34"/>
  <c r="AB45" i="34"/>
  <c r="X45" i="34"/>
  <c r="T45" i="34"/>
  <c r="L45" i="34"/>
  <c r="H45" i="34"/>
  <c r="H45" i="33"/>
  <c r="X45" i="33"/>
  <c r="P45" i="33"/>
  <c r="R45" i="33"/>
  <c r="AC12" i="48"/>
  <c r="Y12" i="48"/>
  <c r="U12" i="48"/>
  <c r="Q12" i="48"/>
  <c r="M12" i="48"/>
  <c r="I12" i="48"/>
  <c r="Z42" i="48"/>
  <c r="V42" i="48"/>
  <c r="R42" i="48"/>
  <c r="N42" i="48"/>
  <c r="T45" i="33"/>
  <c r="V45" i="33"/>
  <c r="J45" i="33"/>
  <c r="Y45" i="33"/>
  <c r="U45" i="33"/>
  <c r="Q45" i="33"/>
  <c r="M45" i="33"/>
  <c r="I45" i="33"/>
  <c r="AB45" i="33"/>
  <c r="L45" i="33"/>
  <c r="Z45" i="33"/>
  <c r="N45" i="33"/>
  <c r="J42" i="48"/>
  <c r="AB41" i="48"/>
  <c r="X41" i="48"/>
  <c r="T41" i="48"/>
  <c r="P41" i="48"/>
  <c r="L41" i="48"/>
  <c r="H41" i="48"/>
  <c r="Z40" i="48"/>
  <c r="V40" i="48"/>
  <c r="R40" i="48"/>
  <c r="N40" i="48"/>
  <c r="J40" i="48"/>
  <c r="AB39" i="48"/>
  <c r="X39" i="48"/>
  <c r="T39" i="48"/>
  <c r="P39" i="48"/>
  <c r="L39" i="48"/>
  <c r="H39" i="48"/>
  <c r="Z38" i="48"/>
  <c r="V38" i="48"/>
  <c r="R38" i="48"/>
  <c r="N38" i="48"/>
  <c r="J38" i="48"/>
  <c r="AB37" i="48"/>
  <c r="X37" i="48"/>
  <c r="T37" i="48"/>
  <c r="P37" i="48"/>
  <c r="L37" i="48"/>
  <c r="H37" i="48"/>
  <c r="Z36" i="48"/>
  <c r="V36" i="48"/>
  <c r="R36" i="48"/>
  <c r="N36" i="48"/>
  <c r="J36" i="48"/>
  <c r="AB35" i="48"/>
  <c r="X35" i="48"/>
  <c r="T35" i="48"/>
  <c r="P35" i="48"/>
  <c r="L35" i="48"/>
  <c r="H35" i="48"/>
  <c r="Z34" i="48"/>
  <c r="V34" i="48"/>
  <c r="R34" i="48"/>
  <c r="N34" i="48"/>
  <c r="J34" i="48"/>
  <c r="AB33" i="48"/>
  <c r="X33" i="48"/>
  <c r="T33" i="48"/>
  <c r="P33" i="48"/>
  <c r="L33" i="48"/>
  <c r="H33" i="48"/>
  <c r="Z32" i="48"/>
  <c r="V32" i="48"/>
  <c r="R32" i="48"/>
  <c r="N32" i="48"/>
  <c r="J32" i="48"/>
  <c r="AB31" i="48"/>
  <c r="X31" i="48"/>
  <c r="T31" i="48"/>
  <c r="P31" i="48"/>
  <c r="L31" i="48"/>
  <c r="H31" i="48"/>
  <c r="Z30" i="48"/>
  <c r="V30" i="48"/>
  <c r="R30" i="48"/>
  <c r="N30" i="48"/>
  <c r="J30" i="48"/>
  <c r="AB29" i="48"/>
  <c r="X29" i="48"/>
  <c r="T29" i="48"/>
  <c r="P29" i="48"/>
  <c r="L29" i="48"/>
  <c r="H29" i="48"/>
  <c r="Z28" i="48"/>
  <c r="V28" i="48"/>
  <c r="R28" i="48"/>
  <c r="N28" i="48"/>
  <c r="J28" i="48"/>
  <c r="AB27" i="48"/>
  <c r="X27" i="48"/>
  <c r="T27" i="48"/>
  <c r="P27" i="48"/>
  <c r="L27" i="48"/>
  <c r="H27" i="48"/>
  <c r="Z26" i="48"/>
  <c r="AC42" i="48"/>
  <c r="Y42" i="48"/>
  <c r="U42" i="48"/>
  <c r="Q42" i="48"/>
  <c r="M42" i="48"/>
  <c r="I42" i="48"/>
  <c r="AA41" i="48"/>
  <c r="W41" i="48"/>
  <c r="S41" i="48"/>
  <c r="O41" i="48"/>
  <c r="K41" i="48"/>
  <c r="AC40" i="48"/>
  <c r="Y40" i="48"/>
  <c r="U40" i="48"/>
  <c r="Q40" i="48"/>
  <c r="M40" i="48"/>
  <c r="I40" i="48"/>
  <c r="AA39" i="48"/>
  <c r="W39" i="48"/>
  <c r="S39" i="48"/>
  <c r="O39" i="48"/>
  <c r="K39" i="48"/>
  <c r="AC38" i="48"/>
  <c r="Y38" i="48"/>
  <c r="U38" i="48"/>
  <c r="Q38" i="48"/>
  <c r="M38" i="48"/>
  <c r="I38" i="48"/>
  <c r="AA37" i="48"/>
  <c r="W37" i="48"/>
  <c r="S37" i="48"/>
  <c r="O37" i="48"/>
  <c r="K37" i="48"/>
  <c r="AC36" i="48"/>
  <c r="Y36" i="48"/>
  <c r="U36" i="48"/>
  <c r="Q36" i="48"/>
  <c r="M36" i="48"/>
  <c r="I36" i="48"/>
  <c r="AA35" i="48"/>
  <c r="W35" i="48"/>
  <c r="S35" i="48"/>
  <c r="O35" i="48"/>
  <c r="K35" i="48"/>
  <c r="AC34" i="48"/>
  <c r="Y34" i="48"/>
  <c r="U34" i="48"/>
  <c r="Q34" i="48"/>
  <c r="M34" i="48"/>
  <c r="I34" i="48"/>
  <c r="AA33" i="48"/>
  <c r="W33" i="48"/>
  <c r="S33" i="48"/>
  <c r="O33" i="48"/>
  <c r="K33" i="48"/>
  <c r="AC32" i="48"/>
  <c r="Y32" i="48"/>
  <c r="U32" i="48"/>
  <c r="Q32" i="48"/>
  <c r="M32" i="48"/>
  <c r="I32" i="48"/>
  <c r="AA31" i="48"/>
  <c r="W31" i="48"/>
  <c r="S31" i="48"/>
  <c r="O31" i="48"/>
  <c r="K31" i="48"/>
  <c r="AC30" i="48"/>
  <c r="Y30" i="48"/>
  <c r="U30" i="48"/>
  <c r="Q30" i="48"/>
  <c r="M30" i="48"/>
  <c r="I30" i="48"/>
  <c r="AA29" i="48"/>
  <c r="W29" i="48"/>
  <c r="S29" i="48"/>
  <c r="O29" i="48"/>
  <c r="K29" i="48"/>
  <c r="AC28" i="48"/>
  <c r="Y28" i="48"/>
  <c r="U28" i="48"/>
  <c r="AA12" i="48"/>
  <c r="W12" i="48"/>
  <c r="S12" i="48"/>
  <c r="O12" i="48"/>
  <c r="K12" i="48"/>
  <c r="AB42" i="48"/>
  <c r="X42" i="48"/>
  <c r="T42" i="48"/>
  <c r="P42" i="48"/>
  <c r="L42" i="48"/>
  <c r="H42" i="48"/>
  <c r="Z41" i="48"/>
  <c r="V41" i="48"/>
  <c r="R41" i="48"/>
  <c r="N41" i="48"/>
  <c r="J41" i="48"/>
  <c r="AB40" i="48"/>
  <c r="X40" i="48"/>
  <c r="T40" i="48"/>
  <c r="P40" i="48"/>
  <c r="L40" i="48"/>
  <c r="H40" i="48"/>
  <c r="Z39" i="48"/>
  <c r="V39" i="48"/>
  <c r="R39" i="48"/>
  <c r="N39" i="48"/>
  <c r="J39" i="48"/>
  <c r="AB38" i="48"/>
  <c r="X38" i="48"/>
  <c r="T38" i="48"/>
  <c r="P38" i="48"/>
  <c r="L38" i="48"/>
  <c r="H38" i="48"/>
  <c r="Z37" i="48"/>
  <c r="V37" i="48"/>
  <c r="R37" i="48"/>
  <c r="N37" i="48"/>
  <c r="J37" i="48"/>
  <c r="AB36" i="48"/>
  <c r="X36" i="48"/>
  <c r="T36" i="48"/>
  <c r="P36" i="48"/>
  <c r="L36" i="48"/>
  <c r="H36" i="48"/>
  <c r="Z35" i="48"/>
  <c r="V35" i="48"/>
  <c r="R35" i="48"/>
  <c r="N35" i="48"/>
  <c r="J35" i="48"/>
  <c r="AB34" i="48"/>
  <c r="X34" i="48"/>
  <c r="T34" i="48"/>
  <c r="P34" i="48"/>
  <c r="L34" i="48"/>
  <c r="H34" i="48"/>
  <c r="Z33" i="48"/>
  <c r="V33" i="48"/>
  <c r="R33" i="48"/>
  <c r="N33" i="48"/>
  <c r="J33" i="48"/>
  <c r="AB32" i="48"/>
  <c r="X32" i="48"/>
  <c r="T32" i="48"/>
  <c r="P32" i="48"/>
  <c r="L32" i="48"/>
  <c r="H32" i="48"/>
  <c r="Z31" i="48"/>
  <c r="V31" i="48"/>
  <c r="R31" i="48"/>
  <c r="N31" i="48"/>
  <c r="J31" i="48"/>
  <c r="AB30" i="48"/>
  <c r="X30" i="48"/>
  <c r="T30" i="48"/>
  <c r="P30" i="48"/>
  <c r="L30" i="48"/>
  <c r="H30" i="48"/>
  <c r="Z29" i="48"/>
  <c r="V29" i="48"/>
  <c r="R29" i="48"/>
  <c r="N29" i="48"/>
  <c r="J29" i="48"/>
  <c r="AB28" i="48"/>
  <c r="X28" i="48"/>
  <c r="T28" i="48"/>
  <c r="V26" i="48"/>
  <c r="R26" i="48"/>
  <c r="N26" i="48"/>
  <c r="J26" i="48"/>
  <c r="AB25" i="48"/>
  <c r="X25" i="48"/>
  <c r="T25" i="48"/>
  <c r="P25" i="48"/>
  <c r="L25" i="48"/>
  <c r="H25" i="48"/>
  <c r="Z24" i="48"/>
  <c r="V24" i="48"/>
  <c r="R24" i="48"/>
  <c r="N24" i="48"/>
  <c r="J24" i="48"/>
  <c r="AB23" i="48"/>
  <c r="X23" i="48"/>
  <c r="T23" i="48"/>
  <c r="P23" i="48"/>
  <c r="L23" i="48"/>
  <c r="H23" i="48"/>
  <c r="Z22" i="48"/>
  <c r="V22" i="48"/>
  <c r="R22" i="48"/>
  <c r="N22" i="48"/>
  <c r="J22" i="48"/>
  <c r="AB21" i="48"/>
  <c r="X21" i="48"/>
  <c r="T21" i="48"/>
  <c r="P21" i="48"/>
  <c r="L21" i="48"/>
  <c r="H21" i="48"/>
  <c r="Z20" i="48"/>
  <c r="V20" i="48"/>
  <c r="R20" i="48"/>
  <c r="N20" i="48"/>
  <c r="J20" i="48"/>
  <c r="AB19" i="48"/>
  <c r="X19" i="48"/>
  <c r="T19" i="48"/>
  <c r="P19" i="48"/>
  <c r="L19" i="48"/>
  <c r="H19" i="48"/>
  <c r="Z18" i="48"/>
  <c r="V18" i="48"/>
  <c r="R18" i="48"/>
  <c r="N18" i="48"/>
  <c r="J18" i="48"/>
  <c r="AB17" i="48"/>
  <c r="X17" i="48"/>
  <c r="T17" i="48"/>
  <c r="P17" i="48"/>
  <c r="L17" i="48"/>
  <c r="H17" i="48"/>
  <c r="Z16" i="48"/>
  <c r="V16" i="48"/>
  <c r="R16" i="48"/>
  <c r="N16" i="48"/>
  <c r="J16" i="48"/>
  <c r="AB15" i="48"/>
  <c r="X15" i="48"/>
  <c r="T15" i="48"/>
  <c r="P15" i="48"/>
  <c r="L15" i="48"/>
  <c r="H15" i="48"/>
  <c r="Z14" i="48"/>
  <c r="V14" i="48"/>
  <c r="R14" i="48"/>
  <c r="N14" i="48"/>
  <c r="J14" i="48"/>
  <c r="AB13" i="48"/>
  <c r="X13" i="48"/>
  <c r="T13" i="48"/>
  <c r="P13" i="48"/>
  <c r="L13" i="48"/>
  <c r="H13" i="48"/>
  <c r="Q28" i="48"/>
  <c r="M28" i="48"/>
  <c r="I28" i="48"/>
  <c r="AA27" i="48"/>
  <c r="W27" i="48"/>
  <c r="S27" i="48"/>
  <c r="O27" i="48"/>
  <c r="K27" i="48"/>
  <c r="AC26" i="48"/>
  <c r="Y26" i="48"/>
  <c r="U26" i="48"/>
  <c r="Q26" i="48"/>
  <c r="M26" i="48"/>
  <c r="I26" i="48"/>
  <c r="AA25" i="48"/>
  <c r="W25" i="48"/>
  <c r="S25" i="48"/>
  <c r="O25" i="48"/>
  <c r="K25" i="48"/>
  <c r="AC24" i="48"/>
  <c r="Y24" i="48"/>
  <c r="U24" i="48"/>
  <c r="Q24" i="48"/>
  <c r="M24" i="48"/>
  <c r="I24" i="48"/>
  <c r="AA23" i="48"/>
  <c r="W23" i="48"/>
  <c r="S23" i="48"/>
  <c r="O23" i="48"/>
  <c r="K23" i="48"/>
  <c r="AC22" i="48"/>
  <c r="Y22" i="48"/>
  <c r="U22" i="48"/>
  <c r="Q22" i="48"/>
  <c r="M22" i="48"/>
  <c r="I22" i="48"/>
  <c r="AA21" i="48"/>
  <c r="W21" i="48"/>
  <c r="S21" i="48"/>
  <c r="O21" i="48"/>
  <c r="K21" i="48"/>
  <c r="AC20" i="48"/>
  <c r="Y20" i="48"/>
  <c r="U20" i="48"/>
  <c r="Q20" i="48"/>
  <c r="M20" i="48"/>
  <c r="I20" i="48"/>
  <c r="AA19" i="48"/>
  <c r="W19" i="48"/>
  <c r="S19" i="48"/>
  <c r="O19" i="48"/>
  <c r="K19" i="48"/>
  <c r="AC18" i="48"/>
  <c r="Y18" i="48"/>
  <c r="U18" i="48"/>
  <c r="Q18" i="48"/>
  <c r="M18" i="48"/>
  <c r="I18" i="48"/>
  <c r="AA17" i="48"/>
  <c r="W17" i="48"/>
  <c r="S17" i="48"/>
  <c r="O17" i="48"/>
  <c r="K17" i="48"/>
  <c r="AC16" i="48"/>
  <c r="Y16" i="48"/>
  <c r="U16" i="48"/>
  <c r="Q16" i="48"/>
  <c r="M16" i="48"/>
  <c r="I16" i="48"/>
  <c r="AA15" i="48"/>
  <c r="W15" i="48"/>
  <c r="S15" i="48"/>
  <c r="O15" i="48"/>
  <c r="K15" i="48"/>
  <c r="Y14" i="48"/>
  <c r="S13" i="48"/>
  <c r="K13" i="48"/>
  <c r="P28" i="48"/>
  <c r="L28" i="48"/>
  <c r="H28" i="48"/>
  <c r="Z27" i="48"/>
  <c r="V27" i="48"/>
  <c r="R27" i="48"/>
  <c r="N27" i="48"/>
  <c r="J27" i="48"/>
  <c r="AB26" i="48"/>
  <c r="X26" i="48"/>
  <c r="T26" i="48"/>
  <c r="P26" i="48"/>
  <c r="L26" i="48"/>
  <c r="H26" i="48"/>
  <c r="Z25" i="48"/>
  <c r="V25" i="48"/>
  <c r="R25" i="48"/>
  <c r="N25" i="48"/>
  <c r="J25" i="48"/>
  <c r="AB24" i="48"/>
  <c r="X24" i="48"/>
  <c r="T24" i="48"/>
  <c r="P24" i="48"/>
  <c r="L24" i="48"/>
  <c r="H24" i="48"/>
  <c r="Z23" i="48"/>
  <c r="V23" i="48"/>
  <c r="R23" i="48"/>
  <c r="N23" i="48"/>
  <c r="J23" i="48"/>
  <c r="AB22" i="48"/>
  <c r="X22" i="48"/>
  <c r="T22" i="48"/>
  <c r="P22" i="48"/>
  <c r="L22" i="48"/>
  <c r="H22" i="48"/>
  <c r="Z21" i="48"/>
  <c r="V21" i="48"/>
  <c r="R21" i="48"/>
  <c r="N21" i="48"/>
  <c r="J21" i="48"/>
  <c r="AB20" i="48"/>
  <c r="X20" i="48"/>
  <c r="T20" i="48"/>
  <c r="P20" i="48"/>
  <c r="L20" i="48"/>
  <c r="H20" i="48"/>
  <c r="Z19" i="48"/>
  <c r="V19" i="48"/>
  <c r="R19" i="48"/>
  <c r="N19" i="48"/>
  <c r="J19" i="48"/>
  <c r="AB18" i="48"/>
  <c r="X18" i="48"/>
  <c r="T18" i="48"/>
  <c r="P18" i="48"/>
  <c r="L18" i="48"/>
  <c r="H18" i="48"/>
  <c r="Z17" i="48"/>
  <c r="V17" i="48"/>
  <c r="R17" i="48"/>
  <c r="N17" i="48"/>
  <c r="J17" i="48"/>
  <c r="AB16" i="48"/>
  <c r="X16" i="48"/>
  <c r="T16" i="48"/>
  <c r="P16" i="48"/>
  <c r="L16" i="48"/>
  <c r="H16" i="48"/>
  <c r="Z15" i="48"/>
  <c r="V15" i="48"/>
  <c r="R15" i="48"/>
  <c r="N15" i="48"/>
  <c r="J15" i="48"/>
  <c r="AB14" i="48"/>
  <c r="X14" i="48"/>
  <c r="T14" i="48"/>
  <c r="P14" i="48"/>
  <c r="L14" i="48"/>
  <c r="H14" i="48"/>
  <c r="Z13" i="48"/>
  <c r="V13" i="48"/>
  <c r="R13" i="48"/>
  <c r="N13" i="48"/>
  <c r="J13" i="48"/>
  <c r="AA45" i="32"/>
  <c r="W45" i="32"/>
  <c r="S45" i="32"/>
  <c r="G45" i="32"/>
  <c r="Q45" i="32"/>
  <c r="M45" i="32"/>
  <c r="I45" i="32"/>
  <c r="Y45" i="32"/>
  <c r="K45" i="31"/>
  <c r="AB45" i="31"/>
  <c r="U45" i="30"/>
  <c r="G45" i="30"/>
  <c r="M45" i="30"/>
  <c r="AA45" i="30"/>
  <c r="S45" i="30"/>
  <c r="K45" i="30"/>
  <c r="W45" i="30"/>
  <c r="O45" i="30"/>
  <c r="M45" i="28"/>
  <c r="Q45" i="28"/>
  <c r="T45" i="28"/>
  <c r="G45" i="27"/>
  <c r="AA45" i="27"/>
  <c r="W45" i="27"/>
  <c r="S45" i="27"/>
  <c r="O45" i="27"/>
  <c r="K45" i="27"/>
  <c r="T45" i="27"/>
  <c r="N45" i="27"/>
  <c r="AB45" i="27"/>
  <c r="X45" i="27"/>
  <c r="P45" i="27"/>
  <c r="L45" i="27"/>
  <c r="H45" i="27"/>
  <c r="Z45" i="27"/>
  <c r="V45" i="27"/>
  <c r="R45" i="27"/>
  <c r="J45" i="27"/>
  <c r="G45" i="26"/>
  <c r="Q45" i="26"/>
  <c r="U45" i="26"/>
  <c r="M45" i="26"/>
  <c r="I45" i="26"/>
  <c r="V45" i="26"/>
  <c r="Y45" i="26"/>
  <c r="W45" i="26"/>
  <c r="S45" i="26"/>
  <c r="X45" i="26"/>
  <c r="P45" i="26"/>
  <c r="Z45" i="26"/>
  <c r="N45" i="26"/>
  <c r="K45" i="26"/>
  <c r="AA45" i="26"/>
  <c r="O45" i="26"/>
  <c r="T45" i="26"/>
  <c r="H45" i="26"/>
  <c r="R45" i="26"/>
  <c r="J45" i="26"/>
  <c r="Q45" i="25"/>
  <c r="S45" i="25"/>
  <c r="M45" i="25"/>
  <c r="X45" i="25"/>
  <c r="U45" i="24"/>
  <c r="I45" i="24"/>
  <c r="H45" i="24"/>
  <c r="Y45" i="24"/>
  <c r="Q45" i="24"/>
  <c r="G45" i="24"/>
  <c r="AA45" i="24"/>
  <c r="W45" i="24"/>
  <c r="S45" i="24"/>
  <c r="O45" i="24"/>
  <c r="K45" i="24"/>
  <c r="AB45" i="24"/>
  <c r="T45" i="24"/>
  <c r="P45" i="24"/>
  <c r="L45" i="24"/>
  <c r="Z45" i="24"/>
  <c r="V45" i="24"/>
  <c r="N45" i="24"/>
  <c r="J45" i="24"/>
  <c r="G45" i="23"/>
  <c r="O45" i="23"/>
  <c r="W45" i="23"/>
  <c r="S45" i="23"/>
  <c r="P45" i="23"/>
  <c r="AA45" i="23"/>
  <c r="K45" i="23"/>
  <c r="AB45" i="23"/>
  <c r="X45" i="23"/>
  <c r="T45" i="23"/>
  <c r="L45" i="23"/>
  <c r="H45" i="23"/>
  <c r="Q45" i="21"/>
  <c r="Y45" i="21"/>
  <c r="U45" i="21"/>
  <c r="M45" i="21"/>
  <c r="I45" i="21"/>
  <c r="AA45" i="18"/>
  <c r="W45" i="18"/>
  <c r="S45" i="18"/>
  <c r="O45" i="18"/>
  <c r="K45" i="18"/>
  <c r="R45" i="18"/>
  <c r="H45" i="18"/>
  <c r="X45" i="18"/>
  <c r="H45" i="20"/>
  <c r="X45" i="20"/>
  <c r="P45" i="20"/>
  <c r="S45" i="20"/>
  <c r="Q45" i="20"/>
  <c r="M45" i="20"/>
  <c r="Z45" i="20"/>
  <c r="V45" i="20"/>
  <c r="R45" i="20"/>
  <c r="Y45" i="20"/>
  <c r="I45" i="20"/>
  <c r="AB45" i="20"/>
  <c r="T45" i="20"/>
  <c r="L45" i="20"/>
  <c r="W45" i="20"/>
  <c r="O45" i="20"/>
  <c r="G45" i="20"/>
  <c r="H45" i="35"/>
  <c r="H12" i="48"/>
  <c r="AB45" i="35"/>
  <c r="AB12" i="48"/>
  <c r="X45" i="35"/>
  <c r="X12" i="48"/>
  <c r="T45" i="35"/>
  <c r="T12" i="48"/>
  <c r="P45" i="35"/>
  <c r="P12" i="48"/>
  <c r="L45" i="35"/>
  <c r="L12" i="48"/>
  <c r="AC45" i="35"/>
  <c r="AC14" i="48"/>
  <c r="U45" i="35"/>
  <c r="U14" i="48"/>
  <c r="Q45" i="35"/>
  <c r="Q14" i="48"/>
  <c r="M45" i="35"/>
  <c r="M14" i="48"/>
  <c r="I45" i="35"/>
  <c r="I14" i="48"/>
  <c r="AA45" i="35"/>
  <c r="AA13" i="48"/>
  <c r="W45" i="35"/>
  <c r="W13" i="48"/>
  <c r="O45" i="35"/>
  <c r="O13" i="48"/>
  <c r="V45" i="31"/>
  <c r="L45" i="31"/>
  <c r="X45" i="31"/>
  <c r="T45" i="31"/>
  <c r="P45" i="31"/>
  <c r="H45" i="31"/>
  <c r="Z45" i="31"/>
  <c r="R45" i="31"/>
  <c r="N45" i="31"/>
  <c r="J45" i="31"/>
  <c r="X45" i="30"/>
  <c r="P45" i="30"/>
  <c r="H45" i="30"/>
  <c r="Y45" i="30"/>
  <c r="Q45" i="30"/>
  <c r="I45" i="30"/>
  <c r="N45" i="28"/>
  <c r="Y45" i="28"/>
  <c r="G45" i="28"/>
  <c r="I45" i="28"/>
  <c r="AA45" i="28"/>
  <c r="W45" i="28"/>
  <c r="S45" i="28"/>
  <c r="O45" i="28"/>
  <c r="K45" i="28"/>
  <c r="AB45" i="28"/>
  <c r="X45" i="28"/>
  <c r="P45" i="28"/>
  <c r="L45" i="28"/>
  <c r="H45" i="28"/>
  <c r="Z45" i="28"/>
  <c r="V45" i="28"/>
  <c r="R45" i="28"/>
  <c r="J45" i="28"/>
  <c r="G45" i="25"/>
  <c r="K45" i="25"/>
  <c r="Z45" i="25"/>
  <c r="R45" i="25"/>
  <c r="N45" i="25"/>
  <c r="AB45" i="25"/>
  <c r="W45" i="25"/>
  <c r="L45" i="25"/>
  <c r="AA45" i="25"/>
  <c r="U45" i="25"/>
  <c r="P45" i="25"/>
  <c r="I45" i="25"/>
  <c r="H45" i="25"/>
  <c r="V45" i="25"/>
  <c r="J45" i="25"/>
  <c r="Y45" i="25"/>
  <c r="T45" i="25"/>
  <c r="O45" i="25"/>
  <c r="AB45" i="18"/>
  <c r="T45" i="18"/>
  <c r="P45" i="18"/>
  <c r="L45" i="18"/>
  <c r="Z45" i="18"/>
  <c r="V45" i="18"/>
  <c r="N45" i="18"/>
  <c r="J45" i="18"/>
  <c r="G45" i="18"/>
  <c r="U45" i="18"/>
  <c r="Q45" i="18"/>
  <c r="T45" i="21"/>
  <c r="L45" i="21"/>
  <c r="Z45" i="21"/>
  <c r="V45" i="21"/>
  <c r="N45" i="21"/>
  <c r="K45" i="21"/>
  <c r="S45" i="21"/>
  <c r="AA45" i="21"/>
  <c r="AB45" i="21"/>
  <c r="X45" i="21"/>
  <c r="P45" i="21"/>
  <c r="H45" i="21"/>
  <c r="R45" i="21"/>
  <c r="J45" i="21"/>
  <c r="G45" i="21"/>
  <c r="O45" i="21"/>
  <c r="W45" i="21"/>
  <c r="K45" i="35"/>
  <c r="Z45" i="34"/>
  <c r="V45" i="34"/>
  <c r="R45" i="34"/>
  <c r="N45" i="34"/>
  <c r="J45" i="34"/>
  <c r="U45" i="32"/>
  <c r="Z45" i="30"/>
  <c r="V45" i="30"/>
  <c r="R45" i="30"/>
  <c r="N45" i="30"/>
  <c r="J45" i="30"/>
  <c r="Z45" i="23"/>
  <c r="V45" i="23"/>
  <c r="R45" i="23"/>
  <c r="N45" i="23"/>
  <c r="J45" i="23"/>
  <c r="N45" i="20"/>
  <c r="J45" i="20"/>
  <c r="Y45" i="18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45" i="3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I71" i="45"/>
  <c r="Q71" i="45"/>
  <c r="T71" i="45"/>
  <c r="U71" i="45"/>
  <c r="V71" i="45"/>
  <c r="Y71" i="45"/>
  <c r="G72" i="45"/>
  <c r="H72" i="45"/>
  <c r="O72" i="45"/>
  <c r="P72" i="45"/>
  <c r="S72" i="45"/>
  <c r="W72" i="45"/>
  <c r="X72" i="45"/>
  <c r="AA72" i="45"/>
  <c r="M73" i="45"/>
  <c r="P73" i="45"/>
  <c r="Q73" i="45"/>
  <c r="R73" i="45"/>
  <c r="U73" i="45"/>
  <c r="Y73" i="45"/>
  <c r="Z73" i="45"/>
  <c r="K74" i="45"/>
  <c r="L74" i="45"/>
  <c r="O74" i="45"/>
  <c r="S74" i="45"/>
  <c r="T74" i="45"/>
  <c r="W74" i="45"/>
  <c r="I75" i="45"/>
  <c r="L75" i="45"/>
  <c r="M75" i="45"/>
  <c r="N75" i="45"/>
  <c r="Q75" i="45"/>
  <c r="U75" i="45"/>
  <c r="V75" i="45"/>
  <c r="G76" i="45"/>
  <c r="H76" i="45"/>
  <c r="K76" i="45"/>
  <c r="O76" i="45"/>
  <c r="P76" i="45"/>
  <c r="S76" i="45"/>
  <c r="AA76" i="45"/>
  <c r="H77" i="45"/>
  <c r="I77" i="45"/>
  <c r="J77" i="45"/>
  <c r="M77" i="45"/>
  <c r="Q77" i="45"/>
  <c r="R77" i="45"/>
  <c r="Y77" i="45"/>
  <c r="Z77" i="45"/>
  <c r="G78" i="45"/>
  <c r="K78" i="45"/>
  <c r="L78" i="45"/>
  <c r="O78" i="45"/>
  <c r="W78" i="45"/>
  <c r="Z78" i="45"/>
  <c r="AA78" i="45"/>
  <c r="I79" i="45"/>
  <c r="M79" i="45"/>
  <c r="N79" i="45"/>
  <c r="U79" i="45"/>
  <c r="V79" i="45"/>
  <c r="Y79" i="45"/>
  <c r="G80" i="45"/>
  <c r="H80" i="45"/>
  <c r="K80" i="45"/>
  <c r="S80" i="45"/>
  <c r="V80" i="45"/>
  <c r="W80" i="45"/>
  <c r="X80" i="45"/>
  <c r="AA80" i="45"/>
  <c r="I81" i="45"/>
  <c r="J81" i="45"/>
  <c r="Q81" i="45"/>
  <c r="R81" i="45"/>
  <c r="U81" i="45"/>
  <c r="Y81" i="45"/>
  <c r="Z81" i="45"/>
  <c r="G82" i="45"/>
  <c r="O82" i="45"/>
  <c r="R82" i="45"/>
  <c r="S82" i="45"/>
  <c r="T82" i="45"/>
  <c r="W82" i="45"/>
  <c r="AA82" i="45"/>
  <c r="M83" i="45"/>
  <c r="N83" i="45"/>
  <c r="Q83" i="45"/>
  <c r="U83" i="45"/>
  <c r="V83" i="45"/>
  <c r="Y83" i="45"/>
  <c r="K84" i="45"/>
  <c r="N84" i="45"/>
  <c r="O84" i="45"/>
  <c r="P84" i="45"/>
  <c r="S84" i="45"/>
  <c r="W84" i="45"/>
  <c r="X84" i="45"/>
  <c r="I85" i="45"/>
  <c r="J85" i="45"/>
  <c r="M85" i="45"/>
  <c r="Q85" i="45"/>
  <c r="R85" i="45"/>
  <c r="U85" i="45"/>
  <c r="G86" i="45"/>
  <c r="J86" i="45"/>
  <c r="K86" i="45"/>
  <c r="L86" i="45"/>
  <c r="O86" i="45"/>
  <c r="S86" i="45"/>
  <c r="T86" i="45"/>
  <c r="AA86" i="45"/>
  <c r="I87" i="45"/>
  <c r="M87" i="45"/>
  <c r="N87" i="45"/>
  <c r="Q87" i="45"/>
  <c r="Y87" i="45"/>
  <c r="G88" i="45"/>
  <c r="H88" i="45"/>
  <c r="K88" i="45"/>
  <c r="O88" i="45"/>
  <c r="P88" i="45"/>
  <c r="W88" i="45"/>
  <c r="X88" i="45"/>
  <c r="AA88" i="45"/>
  <c r="I89" i="45"/>
  <c r="J89" i="45"/>
  <c r="M89" i="45"/>
  <c r="U89" i="45"/>
  <c r="X89" i="45"/>
  <c r="Y89" i="45"/>
  <c r="Z89" i="45"/>
  <c r="G90" i="45"/>
  <c r="K90" i="45"/>
  <c r="L90" i="45"/>
  <c r="S90" i="45"/>
  <c r="T90" i="45"/>
  <c r="W90" i="45"/>
  <c r="AA90" i="45"/>
  <c r="I91" i="45"/>
  <c r="Q91" i="45"/>
  <c r="T91" i="45"/>
  <c r="U91" i="45"/>
  <c r="V91" i="45"/>
  <c r="Y91" i="45"/>
  <c r="G92" i="45"/>
  <c r="H92" i="45"/>
  <c r="O92" i="45"/>
  <c r="P92" i="45"/>
  <c r="S92" i="45"/>
  <c r="W92" i="45"/>
  <c r="X92" i="45"/>
  <c r="AA92" i="45"/>
  <c r="M93" i="45"/>
  <c r="P93" i="45"/>
  <c r="Q93" i="45"/>
  <c r="R93" i="45"/>
  <c r="U93" i="45"/>
  <c r="Y93" i="45"/>
  <c r="Z93" i="45"/>
  <c r="K94" i="45"/>
  <c r="L94" i="45"/>
  <c r="O94" i="45"/>
  <c r="S94" i="45"/>
  <c r="T94" i="45"/>
  <c r="W94" i="45"/>
  <c r="I95" i="45"/>
  <c r="L95" i="45"/>
  <c r="M95" i="45"/>
  <c r="N95" i="45"/>
  <c r="Q95" i="45"/>
  <c r="U95" i="45"/>
  <c r="V95" i="45"/>
  <c r="G96" i="45"/>
  <c r="H96" i="45"/>
  <c r="K96" i="45"/>
  <c r="O96" i="45"/>
  <c r="P96" i="45"/>
  <c r="S96" i="45"/>
  <c r="AA96" i="45"/>
  <c r="H97" i="45"/>
  <c r="I97" i="45"/>
  <c r="J97" i="45"/>
  <c r="M97" i="45"/>
  <c r="Q97" i="45"/>
  <c r="R97" i="45"/>
  <c r="Y97" i="45"/>
  <c r="Z97" i="45"/>
  <c r="G98" i="45"/>
  <c r="K98" i="45"/>
  <c r="L98" i="45"/>
  <c r="O98" i="45"/>
  <c r="W98" i="45"/>
  <c r="Z98" i="45"/>
  <c r="AA98" i="45"/>
  <c r="I99" i="45"/>
  <c r="M99" i="45"/>
  <c r="N99" i="45"/>
  <c r="U99" i="45"/>
  <c r="V99" i="45"/>
  <c r="Y99" i="45"/>
  <c r="G100" i="45"/>
  <c r="H100" i="45"/>
  <c r="K100" i="45"/>
  <c r="S100" i="45"/>
  <c r="V100" i="45"/>
  <c r="W100" i="45"/>
  <c r="X100" i="45"/>
  <c r="AA100" i="45"/>
  <c r="J70" i="45"/>
  <c r="K70" i="45"/>
  <c r="R70" i="45"/>
  <c r="S70" i="45"/>
  <c r="V70" i="45"/>
  <c r="Z70" i="45"/>
  <c r="AA70" i="45"/>
  <c r="R4" i="15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Q4" i="15"/>
  <c r="P4" i="15"/>
  <c r="O4" i="15"/>
  <c r="N4" i="15"/>
  <c r="M4" i="15"/>
  <c r="L4" i="15"/>
  <c r="K4" i="15"/>
  <c r="J4" i="15" s="1"/>
  <c r="I4" i="15" s="1"/>
  <c r="H4" i="15" s="1"/>
  <c r="G4" i="15" s="1"/>
  <c r="F4" i="15" s="1"/>
  <c r="E4" i="15" s="1"/>
  <c r="D4" i="15" s="1"/>
  <c r="C4" i="15" s="1"/>
  <c r="R4" i="14"/>
  <c r="S4" i="14" s="1"/>
  <c r="T4" i="14" s="1"/>
  <c r="U4" i="14" s="1"/>
  <c r="V4" i="14" s="1"/>
  <c r="W4" i="14" s="1"/>
  <c r="X4" i="14" s="1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Q4" i="13"/>
  <c r="P4" i="13"/>
  <c r="O4" i="13"/>
  <c r="N4" i="13"/>
  <c r="M4" i="13"/>
  <c r="L4" i="13"/>
  <c r="K4" i="13"/>
  <c r="J4" i="13" s="1"/>
  <c r="I4" i="13" s="1"/>
  <c r="H4" i="13" s="1"/>
  <c r="G4" i="13" s="1"/>
  <c r="F4" i="13" s="1"/>
  <c r="E4" i="13" s="1"/>
  <c r="D4" i="13" s="1"/>
  <c r="C4" i="13" s="1"/>
  <c r="R4" i="12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Q4" i="12"/>
  <c r="P4" i="12"/>
  <c r="O4" i="12"/>
  <c r="N4" i="12"/>
  <c r="M4" i="12"/>
  <c r="L4" i="12"/>
  <c r="K4" i="12"/>
  <c r="J4" i="12"/>
  <c r="I4" i="12" s="1"/>
  <c r="H4" i="12" s="1"/>
  <c r="G4" i="12" s="1"/>
  <c r="F4" i="12" s="1"/>
  <c r="E4" i="12" s="1"/>
  <c r="D4" i="12" s="1"/>
  <c r="C4" i="12" s="1"/>
  <c r="R4" i="1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Q4" i="11"/>
  <c r="P4" i="11"/>
  <c r="O4" i="11"/>
  <c r="N4" i="11"/>
  <c r="M4" i="11"/>
  <c r="L4" i="11"/>
  <c r="K4" i="11"/>
  <c r="J4" i="11" s="1"/>
  <c r="I4" i="11" s="1"/>
  <c r="H4" i="11" s="1"/>
  <c r="G4" i="11" s="1"/>
  <c r="F4" i="11" s="1"/>
  <c r="E4" i="11" s="1"/>
  <c r="D4" i="11" s="1"/>
  <c r="C4" i="11" s="1"/>
  <c r="T99" i="45" l="1"/>
  <c r="J94" i="45"/>
  <c r="V88" i="45"/>
  <c r="Z86" i="45"/>
  <c r="P81" i="45"/>
  <c r="X77" i="45"/>
  <c r="J74" i="45"/>
  <c r="Q70" i="45"/>
  <c r="X97" i="45"/>
  <c r="N92" i="45"/>
  <c r="R90" i="45"/>
  <c r="H85" i="45"/>
  <c r="L83" i="45"/>
  <c r="T79" i="45"/>
  <c r="N72" i="45"/>
  <c r="P100" i="45"/>
  <c r="H84" i="45"/>
  <c r="N70" i="45"/>
  <c r="O100" i="45"/>
  <c r="Q99" i="45"/>
  <c r="S98" i="45"/>
  <c r="U97" i="45"/>
  <c r="W96" i="45"/>
  <c r="Y95" i="45"/>
  <c r="AA94" i="45"/>
  <c r="G94" i="45"/>
  <c r="I93" i="45"/>
  <c r="K92" i="45"/>
  <c r="M91" i="45"/>
  <c r="O90" i="45"/>
  <c r="Q89" i="45"/>
  <c r="S88" i="45"/>
  <c r="U87" i="45"/>
  <c r="W86" i="45"/>
  <c r="Y85" i="45"/>
  <c r="AA84" i="45"/>
  <c r="G84" i="45"/>
  <c r="I83" i="45"/>
  <c r="K82" i="45"/>
  <c r="M81" i="45"/>
  <c r="O80" i="45"/>
  <c r="Q79" i="45"/>
  <c r="S78" i="45"/>
  <c r="U77" i="45"/>
  <c r="W76" i="45"/>
  <c r="Y75" i="45"/>
  <c r="AA74" i="45"/>
  <c r="G74" i="45"/>
  <c r="I73" i="45"/>
  <c r="K72" i="45"/>
  <c r="M71" i="45"/>
  <c r="T98" i="45"/>
  <c r="N91" i="45"/>
  <c r="N100" i="45"/>
  <c r="R98" i="45"/>
  <c r="H93" i="45"/>
  <c r="P89" i="45"/>
  <c r="X85" i="45"/>
  <c r="J82" i="45"/>
  <c r="N80" i="45"/>
  <c r="V76" i="45"/>
  <c r="Z74" i="45"/>
  <c r="H73" i="45"/>
  <c r="L71" i="45"/>
  <c r="J93" i="45"/>
  <c r="Z85" i="45"/>
  <c r="T78" i="45"/>
  <c r="X76" i="45"/>
  <c r="J73" i="45"/>
  <c r="N71" i="45"/>
  <c r="V96" i="45"/>
  <c r="Z94" i="45"/>
  <c r="L91" i="45"/>
  <c r="T87" i="45"/>
  <c r="R78" i="45"/>
  <c r="L82" i="45"/>
  <c r="V87" i="45"/>
  <c r="I70" i="45"/>
  <c r="X93" i="45"/>
  <c r="N88" i="45"/>
  <c r="R86" i="45"/>
  <c r="V84" i="45"/>
  <c r="H81" i="45"/>
  <c r="L79" i="45"/>
  <c r="P77" i="45"/>
  <c r="T75" i="45"/>
  <c r="X73" i="45"/>
  <c r="L99" i="45"/>
  <c r="P97" i="45"/>
  <c r="T95" i="45"/>
  <c r="J90" i="45"/>
  <c r="Z82" i="45"/>
  <c r="X96" i="45"/>
  <c r="P80" i="45"/>
  <c r="Y70" i="45"/>
  <c r="J98" i="45"/>
  <c r="V92" i="45"/>
  <c r="Z90" i="45"/>
  <c r="H89" i="45"/>
  <c r="P85" i="45"/>
  <c r="T83" i="45"/>
  <c r="X81" i="45"/>
  <c r="J78" i="45"/>
  <c r="N76" i="45"/>
  <c r="R74" i="45"/>
  <c r="V72" i="45"/>
  <c r="R89" i="45"/>
  <c r="N96" i="45"/>
  <c r="R94" i="45"/>
  <c r="L87" i="45"/>
  <c r="X70" i="45"/>
  <c r="T70" i="45"/>
  <c r="P70" i="45"/>
  <c r="L70" i="45"/>
  <c r="H70" i="45"/>
  <c r="Y100" i="45"/>
  <c r="U100" i="45"/>
  <c r="Q100" i="45"/>
  <c r="M100" i="45"/>
  <c r="I100" i="45"/>
  <c r="AA99" i="45"/>
  <c r="W99" i="45"/>
  <c r="S99" i="45"/>
  <c r="O99" i="45"/>
  <c r="K99" i="45"/>
  <c r="G99" i="45"/>
  <c r="Y98" i="45"/>
  <c r="U98" i="45"/>
  <c r="Q98" i="45"/>
  <c r="M98" i="45"/>
  <c r="I98" i="45"/>
  <c r="AA97" i="45"/>
  <c r="W97" i="45"/>
  <c r="S97" i="45"/>
  <c r="O97" i="45"/>
  <c r="K97" i="45"/>
  <c r="G97" i="45"/>
  <c r="Y96" i="45"/>
  <c r="U96" i="45"/>
  <c r="Q96" i="45"/>
  <c r="M96" i="45"/>
  <c r="I96" i="45"/>
  <c r="AA95" i="45"/>
  <c r="W95" i="45"/>
  <c r="S95" i="45"/>
  <c r="O95" i="45"/>
  <c r="K95" i="45"/>
  <c r="G95" i="45"/>
  <c r="Y94" i="45"/>
  <c r="U94" i="45"/>
  <c r="Q94" i="45"/>
  <c r="M94" i="45"/>
  <c r="I94" i="45"/>
  <c r="W93" i="45"/>
  <c r="S93" i="45"/>
  <c r="O93" i="45"/>
  <c r="K93" i="45"/>
  <c r="G93" i="45"/>
  <c r="Y92" i="45"/>
  <c r="U92" i="45"/>
  <c r="Q92" i="45"/>
  <c r="M92" i="45"/>
  <c r="I92" i="45"/>
  <c r="AA91" i="45"/>
  <c r="W91" i="45"/>
  <c r="S91" i="45"/>
  <c r="O91" i="45"/>
  <c r="K91" i="45"/>
  <c r="G91" i="45"/>
  <c r="Y90" i="45"/>
  <c r="U90" i="45"/>
  <c r="Q90" i="45"/>
  <c r="M90" i="45"/>
  <c r="I90" i="45"/>
  <c r="AA89" i="45"/>
  <c r="W89" i="45"/>
  <c r="S89" i="45"/>
  <c r="O89" i="45"/>
  <c r="K89" i="45"/>
  <c r="G89" i="45"/>
  <c r="Y88" i="45"/>
  <c r="U88" i="45"/>
  <c r="Q88" i="45"/>
  <c r="M88" i="45"/>
  <c r="I88" i="45"/>
  <c r="AA87" i="45"/>
  <c r="W87" i="45"/>
  <c r="S87" i="45"/>
  <c r="O87" i="45"/>
  <c r="K87" i="45"/>
  <c r="G87" i="45"/>
  <c r="Y86" i="45"/>
  <c r="U86" i="45"/>
  <c r="Q86" i="45"/>
  <c r="M86" i="45"/>
  <c r="I86" i="45"/>
  <c r="AA85" i="45"/>
  <c r="W85" i="45"/>
  <c r="S85" i="45"/>
  <c r="O85" i="45"/>
  <c r="K85" i="45"/>
  <c r="G85" i="45"/>
  <c r="Y84" i="45"/>
  <c r="U84" i="45"/>
  <c r="Q84" i="45"/>
  <c r="M84" i="45"/>
  <c r="I84" i="45"/>
  <c r="AA83" i="45"/>
  <c r="W83" i="45"/>
  <c r="S83" i="45"/>
  <c r="O83" i="45"/>
  <c r="K83" i="45"/>
  <c r="G83" i="45"/>
  <c r="Y82" i="45"/>
  <c r="U82" i="45"/>
  <c r="Q82" i="45"/>
  <c r="M82" i="45"/>
  <c r="I82" i="45"/>
  <c r="AA81" i="45"/>
  <c r="W81" i="45"/>
  <c r="S81" i="45"/>
  <c r="O81" i="45"/>
  <c r="K81" i="45"/>
  <c r="G81" i="45"/>
  <c r="Y80" i="45"/>
  <c r="U80" i="45"/>
  <c r="Q80" i="45"/>
  <c r="M80" i="45"/>
  <c r="I80" i="45"/>
  <c r="AA79" i="45"/>
  <c r="W79" i="45"/>
  <c r="S79" i="45"/>
  <c r="O79" i="45"/>
  <c r="K79" i="45"/>
  <c r="G79" i="45"/>
  <c r="Y78" i="45"/>
  <c r="U78" i="45"/>
  <c r="Q78" i="45"/>
  <c r="M78" i="45"/>
  <c r="I78" i="45"/>
  <c r="AA77" i="45"/>
  <c r="W77" i="45"/>
  <c r="S77" i="45"/>
  <c r="O77" i="45"/>
  <c r="K77" i="45"/>
  <c r="G77" i="45"/>
  <c r="Y76" i="45"/>
  <c r="U76" i="45"/>
  <c r="Q76" i="45"/>
  <c r="M76" i="45"/>
  <c r="I76" i="45"/>
  <c r="AA75" i="45"/>
  <c r="W75" i="45"/>
  <c r="S75" i="45"/>
  <c r="O75" i="45"/>
  <c r="K75" i="45"/>
  <c r="G75" i="45"/>
  <c r="Y74" i="45"/>
  <c r="U74" i="45"/>
  <c r="Q74" i="45"/>
  <c r="M74" i="45"/>
  <c r="I74" i="45"/>
  <c r="AA73" i="45"/>
  <c r="W73" i="45"/>
  <c r="S73" i="45"/>
  <c r="O73" i="45"/>
  <c r="K73" i="45"/>
  <c r="G73" i="45"/>
  <c r="Y72" i="45"/>
  <c r="U72" i="45"/>
  <c r="Q72" i="45"/>
  <c r="M72" i="45"/>
  <c r="I72" i="45"/>
  <c r="AA71" i="45"/>
  <c r="W71" i="45"/>
  <c r="S71" i="45"/>
  <c r="O71" i="45"/>
  <c r="K71" i="45"/>
  <c r="G71" i="45"/>
  <c r="AA93" i="45"/>
  <c r="N44" i="46"/>
  <c r="Q44" i="46"/>
  <c r="V44" i="46"/>
  <c r="K44" i="46"/>
  <c r="P44" i="46"/>
  <c r="AB44" i="46"/>
  <c r="Y52" i="17"/>
  <c r="W70" i="45"/>
  <c r="O70" i="45"/>
  <c r="T100" i="45"/>
  <c r="L100" i="45"/>
  <c r="Z99" i="45"/>
  <c r="R99" i="45"/>
  <c r="J99" i="45"/>
  <c r="X98" i="45"/>
  <c r="P98" i="45"/>
  <c r="H98" i="45"/>
  <c r="V97" i="45"/>
  <c r="N97" i="45"/>
  <c r="T96" i="45"/>
  <c r="L96" i="45"/>
  <c r="Z95" i="45"/>
  <c r="R95" i="45"/>
  <c r="J95" i="45"/>
  <c r="X94" i="45"/>
  <c r="P94" i="45"/>
  <c r="H94" i="45"/>
  <c r="V93" i="45"/>
  <c r="N93" i="45"/>
  <c r="T92" i="45"/>
  <c r="L92" i="45"/>
  <c r="Z91" i="45"/>
  <c r="R91" i="45"/>
  <c r="J91" i="45"/>
  <c r="X90" i="45"/>
  <c r="P90" i="45"/>
  <c r="H90" i="45"/>
  <c r="V89" i="45"/>
  <c r="N89" i="45"/>
  <c r="T88" i="45"/>
  <c r="L88" i="45"/>
  <c r="Z87" i="45"/>
  <c r="R87" i="45"/>
  <c r="J87" i="45"/>
  <c r="X86" i="45"/>
  <c r="P86" i="45"/>
  <c r="H86" i="45"/>
  <c r="V85" i="45"/>
  <c r="N85" i="45"/>
  <c r="T84" i="45"/>
  <c r="L84" i="45"/>
  <c r="Z83" i="45"/>
  <c r="R83" i="45"/>
  <c r="J83" i="45"/>
  <c r="X82" i="45"/>
  <c r="P82" i="45"/>
  <c r="H82" i="45"/>
  <c r="V81" i="45"/>
  <c r="N81" i="45"/>
  <c r="T80" i="45"/>
  <c r="L80" i="45"/>
  <c r="Z79" i="45"/>
  <c r="R79" i="45"/>
  <c r="J79" i="45"/>
  <c r="X78" i="45"/>
  <c r="P78" i="45"/>
  <c r="H78" i="45"/>
  <c r="V77" i="45"/>
  <c r="N77" i="45"/>
  <c r="T76" i="45"/>
  <c r="L76" i="45"/>
  <c r="Z75" i="45"/>
  <c r="R75" i="45"/>
  <c r="J75" i="45"/>
  <c r="X74" i="45"/>
  <c r="P74" i="45"/>
  <c r="H74" i="45"/>
  <c r="V73" i="45"/>
  <c r="N73" i="45"/>
  <c r="T72" i="45"/>
  <c r="L72" i="45"/>
  <c r="Z71" i="45"/>
  <c r="R71" i="45"/>
  <c r="J71" i="45"/>
  <c r="U70" i="45"/>
  <c r="M70" i="45"/>
  <c r="Z100" i="45"/>
  <c r="R100" i="45"/>
  <c r="J100" i="45"/>
  <c r="X99" i="45"/>
  <c r="P99" i="45"/>
  <c r="H99" i="45"/>
  <c r="V98" i="45"/>
  <c r="N98" i="45"/>
  <c r="T97" i="45"/>
  <c r="L97" i="45"/>
  <c r="Z96" i="45"/>
  <c r="R96" i="45"/>
  <c r="J96" i="45"/>
  <c r="X95" i="45"/>
  <c r="P95" i="45"/>
  <c r="H95" i="45"/>
  <c r="V94" i="45"/>
  <c r="N94" i="45"/>
  <c r="T93" i="45"/>
  <c r="L93" i="45"/>
  <c r="Z92" i="45"/>
  <c r="R92" i="45"/>
  <c r="J92" i="45"/>
  <c r="X91" i="45"/>
  <c r="P91" i="45"/>
  <c r="H91" i="45"/>
  <c r="V90" i="45"/>
  <c r="N90" i="45"/>
  <c r="T89" i="45"/>
  <c r="L89" i="45"/>
  <c r="Z88" i="45"/>
  <c r="R88" i="45"/>
  <c r="J88" i="45"/>
  <c r="X87" i="45"/>
  <c r="P87" i="45"/>
  <c r="H87" i="45"/>
  <c r="V86" i="45"/>
  <c r="N86" i="45"/>
  <c r="T85" i="45"/>
  <c r="L85" i="45"/>
  <c r="Z84" i="45"/>
  <c r="R84" i="45"/>
  <c r="J84" i="45"/>
  <c r="X83" i="45"/>
  <c r="P83" i="45"/>
  <c r="H83" i="45"/>
  <c r="V82" i="45"/>
  <c r="N82" i="45"/>
  <c r="T81" i="45"/>
  <c r="L81" i="45"/>
  <c r="Z80" i="45"/>
  <c r="R80" i="45"/>
  <c r="J80" i="45"/>
  <c r="X79" i="45"/>
  <c r="P79" i="45"/>
  <c r="H79" i="45"/>
  <c r="V78" i="45"/>
  <c r="N78" i="45"/>
  <c r="T77" i="45"/>
  <c r="L77" i="45"/>
  <c r="Z76" i="45"/>
  <c r="R76" i="45"/>
  <c r="J76" i="45"/>
  <c r="X75" i="45"/>
  <c r="P75" i="45"/>
  <c r="H75" i="45"/>
  <c r="V74" i="45"/>
  <c r="N74" i="45"/>
  <c r="T73" i="45"/>
  <c r="L73" i="45"/>
  <c r="Z72" i="45"/>
  <c r="R72" i="45"/>
  <c r="J72" i="45"/>
  <c r="X71" i="45"/>
  <c r="P71" i="45"/>
  <c r="H71" i="45"/>
  <c r="AB44" i="47"/>
  <c r="AD45" i="18"/>
  <c r="AB93" i="45"/>
  <c r="AB70" i="45"/>
  <c r="AB95" i="45"/>
  <c r="AB87" i="45"/>
  <c r="AB85" i="45"/>
  <c r="AB83" i="45"/>
  <c r="AB75" i="45"/>
  <c r="AB71" i="45"/>
  <c r="AB100" i="45"/>
  <c r="AB98" i="45"/>
  <c r="AB96" i="45"/>
  <c r="AB94" i="45"/>
  <c r="AB92" i="45"/>
  <c r="AB90" i="45"/>
  <c r="AB88" i="45"/>
  <c r="AB86" i="45"/>
  <c r="AB84" i="45"/>
  <c r="AB82" i="45"/>
  <c r="AB80" i="45"/>
  <c r="AB78" i="45"/>
  <c r="AB76" i="45"/>
  <c r="AB74" i="45"/>
  <c r="AB72" i="45"/>
  <c r="AB99" i="45"/>
  <c r="AB97" i="45"/>
  <c r="AB91" i="45"/>
  <c r="AB89" i="45"/>
  <c r="AB81" i="45"/>
  <c r="AB79" i="45"/>
  <c r="AB77" i="45"/>
  <c r="AB73" i="45"/>
  <c r="N45" i="48"/>
  <c r="W45" i="48"/>
  <c r="O45" i="48"/>
  <c r="AA45" i="48"/>
  <c r="M45" i="48"/>
  <c r="U45" i="48"/>
  <c r="L45" i="48"/>
  <c r="T45" i="48"/>
  <c r="AB45" i="48"/>
  <c r="J45" i="48"/>
  <c r="Z45" i="48"/>
  <c r="R45" i="48"/>
  <c r="V45" i="48"/>
  <c r="Y45" i="48"/>
  <c r="S45" i="48"/>
  <c r="I45" i="48"/>
  <c r="Q45" i="48"/>
  <c r="AC45" i="48"/>
  <c r="P45" i="48"/>
  <c r="X45" i="48"/>
  <c r="H45" i="48"/>
  <c r="K45" i="48"/>
  <c r="U45" i="47"/>
  <c r="Q45" i="47"/>
  <c r="I45" i="47"/>
  <c r="Y45" i="47"/>
  <c r="M45" i="47"/>
  <c r="K45" i="47"/>
  <c r="G45" i="47"/>
  <c r="S45" i="47"/>
  <c r="AA45" i="47"/>
  <c r="O45" i="47"/>
  <c r="W45" i="47"/>
  <c r="N45" i="47"/>
  <c r="M45" i="46"/>
  <c r="X45" i="46"/>
  <c r="Z45" i="46"/>
  <c r="O45" i="46"/>
  <c r="Y45" i="46"/>
  <c r="Q45" i="46"/>
  <c r="L45" i="46"/>
  <c r="P45" i="46"/>
  <c r="AB45" i="46"/>
  <c r="N45" i="46"/>
  <c r="W45" i="46"/>
  <c r="U45" i="46"/>
  <c r="T45" i="46"/>
  <c r="G45" i="46"/>
  <c r="I45" i="46"/>
  <c r="S45" i="46"/>
  <c r="AA45" i="46"/>
  <c r="H45" i="46"/>
  <c r="R45" i="46"/>
  <c r="K45" i="46"/>
  <c r="J45" i="46"/>
  <c r="V45" i="46"/>
  <c r="G45" i="4"/>
  <c r="Y45" i="4"/>
  <c r="U45" i="4"/>
  <c r="Q45" i="4"/>
  <c r="M45" i="4"/>
  <c r="I45" i="4"/>
  <c r="T45" i="4"/>
  <c r="X45" i="4"/>
  <c r="L45" i="4"/>
  <c r="G70" i="45"/>
  <c r="V45" i="17"/>
  <c r="N45" i="17"/>
  <c r="J45" i="17"/>
  <c r="Y45" i="17"/>
  <c r="U45" i="17"/>
  <c r="Q45" i="17"/>
  <c r="M45" i="17"/>
  <c r="I45" i="17"/>
  <c r="AB45" i="17"/>
  <c r="X45" i="17"/>
  <c r="T45" i="17"/>
  <c r="P45" i="17"/>
  <c r="L45" i="17"/>
  <c r="H45" i="17"/>
  <c r="Z45" i="17"/>
  <c r="R45" i="17"/>
  <c r="AA45" i="17"/>
  <c r="W45" i="17"/>
  <c r="S45" i="17"/>
  <c r="O45" i="17"/>
  <c r="K45" i="17"/>
  <c r="AB45" i="47"/>
  <c r="T45" i="47"/>
  <c r="Z45" i="47"/>
  <c r="J45" i="47"/>
  <c r="X45" i="47"/>
  <c r="R45" i="47"/>
  <c r="L45" i="47"/>
  <c r="V45" i="47"/>
  <c r="H45" i="47"/>
  <c r="P45" i="47"/>
  <c r="G45" i="17"/>
  <c r="AB45" i="4"/>
  <c r="P45" i="4"/>
  <c r="H45" i="4"/>
  <c r="AA45" i="4"/>
  <c r="W45" i="4"/>
  <c r="S45" i="4"/>
  <c r="O45" i="4"/>
  <c r="K45" i="4"/>
  <c r="Z45" i="4"/>
  <c r="V45" i="4"/>
  <c r="R45" i="4"/>
  <c r="N45" i="4"/>
  <c r="J45" i="4"/>
  <c r="S44" i="4"/>
  <c r="AA44" i="4"/>
  <c r="W44" i="4"/>
  <c r="N44" i="3"/>
  <c r="W44" i="3"/>
  <c r="V44" i="3"/>
  <c r="R44" i="3"/>
  <c r="Y44" i="46" l="1"/>
  <c r="AA101" i="45"/>
  <c r="K101" i="45"/>
  <c r="AA44" i="46"/>
  <c r="U44" i="46"/>
  <c r="M44" i="46"/>
  <c r="I101" i="45"/>
  <c r="Y101" i="45"/>
  <c r="S101" i="45"/>
  <c r="Q101" i="45"/>
  <c r="G101" i="45"/>
  <c r="O101" i="45"/>
  <c r="M101" i="45"/>
  <c r="W101" i="45"/>
  <c r="U101" i="45"/>
  <c r="U44" i="47"/>
  <c r="I44" i="46"/>
  <c r="H44" i="46"/>
  <c r="T44" i="46"/>
  <c r="G44" i="46"/>
  <c r="S44" i="46"/>
  <c r="L44" i="46"/>
  <c r="J44" i="46"/>
  <c r="Z44" i="46"/>
  <c r="X44" i="46"/>
  <c r="W44" i="46"/>
  <c r="R44" i="46"/>
  <c r="O44" i="46"/>
  <c r="N44" i="47"/>
  <c r="L44" i="47"/>
  <c r="W44" i="47"/>
  <c r="I44" i="47"/>
  <c r="J44" i="47"/>
  <c r="Y44" i="47"/>
  <c r="N101" i="45"/>
  <c r="R101" i="45"/>
  <c r="H101" i="45"/>
  <c r="L101" i="45"/>
  <c r="V101" i="45"/>
  <c r="T101" i="45"/>
  <c r="Z101" i="45"/>
  <c r="J101" i="45"/>
  <c r="P101" i="45"/>
  <c r="X101" i="45"/>
  <c r="H44" i="47"/>
  <c r="M44" i="47"/>
  <c r="P44" i="47"/>
  <c r="T44" i="47"/>
  <c r="R44" i="47"/>
  <c r="V44" i="47"/>
  <c r="Q44" i="47"/>
  <c r="X44" i="47"/>
  <c r="Z44" i="47"/>
  <c r="AA44" i="47"/>
  <c r="O44" i="47"/>
  <c r="S44" i="47"/>
  <c r="K44" i="47"/>
  <c r="G44" i="47"/>
  <c r="AE45" i="18"/>
  <c r="AB101" i="45"/>
  <c r="Z44" i="4"/>
  <c r="R44" i="4"/>
  <c r="V44" i="4"/>
  <c r="T44" i="4"/>
  <c r="U44" i="4"/>
  <c r="Y44" i="4"/>
  <c r="T44" i="3"/>
  <c r="S44" i="3"/>
  <c r="P44" i="3"/>
  <c r="M44" i="3"/>
  <c r="U44" i="3"/>
  <c r="L44" i="3"/>
  <c r="Q44" i="3"/>
  <c r="AF45" i="18" l="1"/>
  <c r="Q44" i="4"/>
  <c r="X44" i="4"/>
  <c r="AA53" i="4" s="1"/>
  <c r="K44" i="3"/>
  <c r="J44" i="3"/>
  <c r="O44" i="3"/>
  <c r="AG45" i="18" l="1"/>
  <c r="P44" i="4"/>
  <c r="I44" i="3"/>
  <c r="AH45" i="18" l="1"/>
  <c r="O44" i="4"/>
  <c r="H44" i="3"/>
  <c r="AI45" i="18" l="1"/>
  <c r="N44" i="4"/>
  <c r="G44" i="3"/>
  <c r="AJ45" i="18" l="1"/>
  <c r="M44" i="4"/>
  <c r="F44" i="3"/>
  <c r="AK45" i="18" l="1"/>
  <c r="L44" i="4"/>
  <c r="E44" i="3"/>
  <c r="AL45" i="18" l="1"/>
  <c r="K44" i="4"/>
  <c r="D44" i="3"/>
  <c r="AM45" i="18" l="1"/>
  <c r="J44" i="4"/>
  <c r="C44" i="3"/>
  <c r="B44" i="3"/>
  <c r="AN45" i="18" l="1"/>
  <c r="I44" i="4"/>
  <c r="AO45" i="18" l="1"/>
  <c r="H44" i="4"/>
  <c r="G44" i="4"/>
  <c r="G44" i="29"/>
  <c r="K44" i="29"/>
  <c r="O44" i="29"/>
  <c r="O45" i="29"/>
  <c r="S44" i="29"/>
  <c r="W44" i="29"/>
  <c r="W45" i="29"/>
  <c r="AA44" i="29"/>
  <c r="I44" i="29"/>
  <c r="M44" i="29"/>
  <c r="Q44" i="29"/>
  <c r="U44" i="29"/>
  <c r="G45" i="29"/>
  <c r="S45" i="29"/>
  <c r="Q45" i="29"/>
  <c r="K45" i="29"/>
  <c r="Y44" i="29"/>
  <c r="H44" i="29"/>
  <c r="L44" i="29"/>
  <c r="P44" i="29"/>
  <c r="T44" i="29"/>
  <c r="X44" i="29"/>
  <c r="AB44" i="29"/>
  <c r="J44" i="29"/>
  <c r="I45" i="29"/>
  <c r="Y45" i="29"/>
  <c r="H45" i="29"/>
  <c r="P45" i="29"/>
  <c r="X45" i="29"/>
  <c r="AA45" i="29"/>
  <c r="M45" i="29"/>
  <c r="U45" i="29"/>
  <c r="J45" i="29"/>
  <c r="N44" i="29"/>
  <c r="R44" i="29"/>
  <c r="V44" i="29"/>
  <c r="Z44" i="29"/>
  <c r="Z45" i="29"/>
  <c r="V45" i="29"/>
  <c r="T45" i="29"/>
  <c r="L45" i="29"/>
  <c r="AB45" i="29"/>
  <c r="R45" i="29"/>
  <c r="N45" i="29"/>
  <c r="AP45" i="18" l="1"/>
  <c r="AQ45" i="18" l="1"/>
  <c r="AR45" i="18" l="1"/>
  <c r="AC45" i="21"/>
  <c r="AS45" i="18" l="1"/>
  <c r="AD45" i="21"/>
  <c r="AT45" i="18" l="1"/>
  <c r="AE45" i="21"/>
  <c r="AU45" i="18" l="1"/>
  <c r="AF45" i="21"/>
  <c r="AV45" i="18" l="1"/>
  <c r="AG45" i="21"/>
  <c r="AW45" i="18" l="1"/>
  <c r="AH45" i="21"/>
  <c r="AX45" i="18" l="1"/>
  <c r="AI45" i="21"/>
  <c r="AY45" i="18" l="1"/>
  <c r="AJ45" i="21"/>
  <c r="AZ45" i="18" l="1"/>
  <c r="AK45" i="21"/>
  <c r="BA45" i="18" l="1"/>
  <c r="AL45" i="21"/>
  <c r="BB45" i="18" l="1"/>
  <c r="AM45" i="21"/>
  <c r="BC45" i="18" l="1"/>
  <c r="AN45" i="21"/>
  <c r="BD45" i="18" l="1"/>
  <c r="AP45" i="21"/>
  <c r="AO45" i="21"/>
  <c r="BE45" i="18" l="1"/>
  <c r="AQ45" i="21" l="1"/>
  <c r="AR45" i="21" l="1"/>
  <c r="AS45" i="21"/>
  <c r="AT45" i="21" l="1"/>
  <c r="AU45" i="21" l="1"/>
  <c r="AV45" i="21" l="1"/>
  <c r="AW45" i="21" l="1"/>
  <c r="AX45" i="21" l="1"/>
  <c r="AY45" i="21" l="1"/>
  <c r="AZ45" i="21"/>
  <c r="BA45" i="21" l="1"/>
  <c r="BB45" i="21" l="1"/>
  <c r="BC45" i="21" l="1"/>
  <c r="BD45" i="21" l="1"/>
  <c r="BE45" i="21" l="1"/>
  <c r="AD43" i="39" l="1"/>
  <c r="AE43" i="39" l="1"/>
  <c r="AF43" i="39" l="1"/>
  <c r="AG43" i="39" l="1"/>
  <c r="AH43" i="39" l="1"/>
  <c r="AI43" i="39" l="1"/>
  <c r="AJ43" i="39" l="1"/>
  <c r="AK43" i="39" l="1"/>
  <c r="AL43" i="39" l="1"/>
  <c r="AM43" i="39" l="1"/>
  <c r="AN43" i="39" l="1"/>
  <c r="AO43" i="39" l="1"/>
  <c r="AP43" i="39" l="1"/>
  <c r="AQ43" i="39" l="1"/>
  <c r="AR43" i="39" l="1"/>
  <c r="AS43" i="39" l="1"/>
  <c r="AT43" i="39" l="1"/>
  <c r="AU43" i="39" l="1"/>
  <c r="AV43" i="39" l="1"/>
  <c r="AW43" i="39" l="1"/>
  <c r="AX43" i="39" l="1"/>
  <c r="AY43" i="39" l="1"/>
  <c r="AZ43" i="39" l="1"/>
  <c r="BA43" i="39" l="1"/>
  <c r="BB43" i="39" l="1"/>
  <c r="BC43" i="39" l="1"/>
  <c r="BD43" i="39" l="1"/>
  <c r="BF43" i="39" l="1"/>
  <c r="BE43" i="39"/>
  <c r="AE44" i="38" l="1"/>
  <c r="AD44" i="38"/>
  <c r="AF44" i="38"/>
  <c r="AG44" i="38" l="1"/>
  <c r="AH44" i="38" l="1"/>
  <c r="AI44" i="38" l="1"/>
  <c r="AJ44" i="38" l="1"/>
  <c r="AK44" i="38" l="1"/>
  <c r="AL44" i="38" l="1"/>
  <c r="AM44" i="38" l="1"/>
  <c r="AN44" i="38"/>
  <c r="AO44" i="38" l="1"/>
  <c r="AP44" i="38" l="1"/>
  <c r="AQ44" i="38" l="1"/>
  <c r="AR44" i="38" l="1"/>
  <c r="AS44" i="38" l="1"/>
  <c r="AU44" i="38" l="1"/>
  <c r="AT44" i="38"/>
  <c r="AW44" i="38"/>
  <c r="AV44" i="38" l="1"/>
  <c r="AX44" i="38" l="1"/>
  <c r="AY44" i="38" l="1"/>
  <c r="AZ44" i="38" l="1"/>
  <c r="BA44" i="38" l="1"/>
  <c r="BB44" i="38" l="1"/>
  <c r="BC44" i="38" l="1"/>
  <c r="BE44" i="38" l="1"/>
  <c r="BD44" i="38"/>
  <c r="AC91" i="45" l="1"/>
  <c r="AC73" i="45"/>
  <c r="AC79" i="45"/>
  <c r="AC95" i="45"/>
  <c r="AC74" i="45"/>
  <c r="AC71" i="45"/>
  <c r="AC82" i="45"/>
  <c r="AC75" i="45"/>
  <c r="AC93" i="45"/>
  <c r="AC97" i="45"/>
  <c r="AC98" i="45"/>
  <c r="AC77" i="45"/>
  <c r="AC72" i="45"/>
  <c r="AC83" i="45"/>
  <c r="AC78" i="45"/>
  <c r="AC86" i="45"/>
  <c r="AC92" i="45"/>
  <c r="AC76" i="45"/>
  <c r="AC87" i="45"/>
  <c r="AC94" i="45"/>
  <c r="AC85" i="45"/>
  <c r="AC81" i="45"/>
  <c r="AC90" i="45"/>
  <c r="AC100" i="45"/>
  <c r="AD73" i="45" l="1"/>
  <c r="AD76" i="45"/>
  <c r="AD86" i="45"/>
  <c r="AD98" i="45"/>
  <c r="AD81" i="45"/>
  <c r="AE73" i="45"/>
  <c r="AD85" i="45"/>
  <c r="AD97" i="45"/>
  <c r="AD79" i="45"/>
  <c r="AC80" i="45"/>
  <c r="AC96" i="45"/>
  <c r="AC99" i="45"/>
  <c r="AD100" i="45"/>
  <c r="AC84" i="45"/>
  <c r="AC88" i="45"/>
  <c r="AC89" i="45"/>
  <c r="AC45" i="20"/>
  <c r="AE97" i="45" l="1"/>
  <c r="AF73" i="45"/>
  <c r="AD74" i="45"/>
  <c r="AE79" i="45"/>
  <c r="AD72" i="45"/>
  <c r="AD77" i="45"/>
  <c r="AD90" i="45"/>
  <c r="AD95" i="45"/>
  <c r="AD82" i="45"/>
  <c r="AE70" i="45"/>
  <c r="AE100" i="45"/>
  <c r="AD91" i="45"/>
  <c r="AD75" i="45"/>
  <c r="AD78" i="45"/>
  <c r="AE86" i="45"/>
  <c r="AC70" i="45"/>
  <c r="AC101" i="45" s="1"/>
  <c r="AD89" i="45"/>
  <c r="AD87" i="45"/>
  <c r="AD92" i="45"/>
  <c r="AD84" i="45"/>
  <c r="AD71" i="45"/>
  <c r="AD94" i="45"/>
  <c r="AD99" i="45"/>
  <c r="AD80" i="45"/>
  <c r="AD70" i="45"/>
  <c r="AE85" i="45"/>
  <c r="AD45" i="20"/>
  <c r="AD83" i="45"/>
  <c r="AD88" i="45"/>
  <c r="AE76" i="45"/>
  <c r="AD96" i="45"/>
  <c r="AD93" i="45"/>
  <c r="AE98" i="45"/>
  <c r="AE81" i="45"/>
  <c r="AF97" i="45" l="1"/>
  <c r="AE72" i="45"/>
  <c r="AE77" i="45"/>
  <c r="AE74" i="45"/>
  <c r="AE82" i="45"/>
  <c r="AE95" i="45"/>
  <c r="AE90" i="45"/>
  <c r="AE94" i="45"/>
  <c r="AE91" i="45"/>
  <c r="AE92" i="45"/>
  <c r="AF98" i="45"/>
  <c r="AF76" i="45"/>
  <c r="AF86" i="45"/>
  <c r="AD101" i="45"/>
  <c r="AF85" i="45"/>
  <c r="AE45" i="20"/>
  <c r="AE93" i="45"/>
  <c r="AG97" i="45"/>
  <c r="AE80" i="45"/>
  <c r="AE84" i="45"/>
  <c r="AE87" i="45"/>
  <c r="AE78" i="45"/>
  <c r="AF100" i="45"/>
  <c r="AE88" i="45"/>
  <c r="AE99" i="45"/>
  <c r="AE89" i="45"/>
  <c r="AF70" i="45"/>
  <c r="AF81" i="45"/>
  <c r="AE96" i="45"/>
  <c r="AE83" i="45"/>
  <c r="AG73" i="45"/>
  <c r="AE75" i="45"/>
  <c r="AF79" i="45" l="1"/>
  <c r="AF77" i="45"/>
  <c r="AF72" i="45"/>
  <c r="AF74" i="45"/>
  <c r="AF90" i="45"/>
  <c r="AF95" i="45"/>
  <c r="AF82" i="45"/>
  <c r="AF80" i="45"/>
  <c r="AF89" i="45"/>
  <c r="AG86" i="45"/>
  <c r="AF75" i="45"/>
  <c r="AG100" i="45"/>
  <c r="AF45" i="20"/>
  <c r="AF92" i="45"/>
  <c r="AE71" i="45"/>
  <c r="AE101" i="45" s="1"/>
  <c r="AG81" i="45"/>
  <c r="AF78" i="45"/>
  <c r="AF87" i="45"/>
  <c r="AG70" i="45"/>
  <c r="AG85" i="45"/>
  <c r="AG76" i="45"/>
  <c r="AF91" i="45"/>
  <c r="AF99" i="45"/>
  <c r="AH97" i="45"/>
  <c r="AF96" i="45"/>
  <c r="AH73" i="45"/>
  <c r="AF83" i="45"/>
  <c r="AF84" i="45"/>
  <c r="AG98" i="45"/>
  <c r="AF94" i="45"/>
  <c r="AG79" i="45"/>
  <c r="AF88" i="45"/>
  <c r="AF93" i="45"/>
  <c r="AG74" i="45" l="1"/>
  <c r="AG72" i="45"/>
  <c r="AG77" i="45"/>
  <c r="AG82" i="45"/>
  <c r="AG95" i="45"/>
  <c r="AG90" i="45"/>
  <c r="AG87" i="45"/>
  <c r="AG75" i="45"/>
  <c r="AH79" i="45"/>
  <c r="AG96" i="45"/>
  <c r="AH76" i="45"/>
  <c r="AH81" i="45"/>
  <c r="AG45" i="20"/>
  <c r="AF71" i="45"/>
  <c r="AF101" i="45" s="1"/>
  <c r="AI97" i="45"/>
  <c r="AH70" i="45"/>
  <c r="AG89" i="45"/>
  <c r="AG78" i="45"/>
  <c r="AG94" i="45"/>
  <c r="AH85" i="45"/>
  <c r="AI73" i="45"/>
  <c r="AG93" i="45"/>
  <c r="AG83" i="45"/>
  <c r="AG92" i="45"/>
  <c r="AH100" i="45"/>
  <c r="AG80" i="45"/>
  <c r="AH86" i="45"/>
  <c r="AG88" i="45"/>
  <c r="AH98" i="45"/>
  <c r="AG99" i="45"/>
  <c r="AG84" i="45"/>
  <c r="AG91" i="45"/>
  <c r="AH77" i="45" l="1"/>
  <c r="AH72" i="45"/>
  <c r="AH74" i="45"/>
  <c r="AH90" i="45"/>
  <c r="AH95" i="45"/>
  <c r="AH82" i="45"/>
  <c r="AJ73" i="45"/>
  <c r="AI81" i="45"/>
  <c r="AI79" i="45"/>
  <c r="AH89" i="45"/>
  <c r="AI86" i="45"/>
  <c r="AH83" i="45"/>
  <c r="AH99" i="45"/>
  <c r="AH93" i="45"/>
  <c r="AI70" i="45"/>
  <c r="AH96" i="45"/>
  <c r="AH75" i="45"/>
  <c r="AI76" i="45"/>
  <c r="AH91" i="45"/>
  <c r="AH80" i="45"/>
  <c r="AI98" i="45"/>
  <c r="AJ97" i="45"/>
  <c r="AI85" i="45"/>
  <c r="AH94" i="45"/>
  <c r="AI100" i="45"/>
  <c r="AH78" i="45"/>
  <c r="AH45" i="20"/>
  <c r="AH87" i="45"/>
  <c r="AH84" i="45"/>
  <c r="AH88" i="45"/>
  <c r="AH92" i="45"/>
  <c r="AG71" i="45"/>
  <c r="AG101" i="45" s="1"/>
  <c r="AI74" i="45" l="1"/>
  <c r="AI72" i="45"/>
  <c r="AI77" i="45"/>
  <c r="AI82" i="45"/>
  <c r="AI95" i="45"/>
  <c r="AI90" i="45"/>
  <c r="AH71" i="45"/>
  <c r="AH101" i="45" s="1"/>
  <c r="AI83" i="45"/>
  <c r="AI89" i="45"/>
  <c r="AI78" i="45"/>
  <c r="AJ85" i="45"/>
  <c r="AI80" i="45"/>
  <c r="AI96" i="45"/>
  <c r="AI99" i="45"/>
  <c r="AI87" i="45"/>
  <c r="AJ81" i="45"/>
  <c r="AI84" i="45"/>
  <c r="AJ86" i="45"/>
  <c r="AJ79" i="45"/>
  <c r="AJ100" i="45"/>
  <c r="AK97" i="45"/>
  <c r="AI91" i="45"/>
  <c r="AJ76" i="45"/>
  <c r="AI92" i="45"/>
  <c r="AI88" i="45"/>
  <c r="AK73" i="45"/>
  <c r="AI45" i="20"/>
  <c r="AI94" i="45"/>
  <c r="AJ98" i="45"/>
  <c r="AI75" i="45"/>
  <c r="AI93" i="45"/>
  <c r="AJ70" i="45"/>
  <c r="AJ77" i="45" l="1"/>
  <c r="AJ72" i="45"/>
  <c r="AJ74" i="45"/>
  <c r="AJ90" i="45"/>
  <c r="AJ95" i="45"/>
  <c r="AJ82" i="45"/>
  <c r="AK98" i="45"/>
  <c r="AK79" i="45"/>
  <c r="AJ96" i="45"/>
  <c r="AJ89" i="45"/>
  <c r="AJ88" i="45"/>
  <c r="AK76" i="45"/>
  <c r="AJ91" i="45"/>
  <c r="AK86" i="45"/>
  <c r="AJ80" i="45"/>
  <c r="AJ83" i="45"/>
  <c r="AJ93" i="45"/>
  <c r="AJ94" i="45"/>
  <c r="AJ45" i="20"/>
  <c r="AJ92" i="45"/>
  <c r="AL97" i="45"/>
  <c r="AJ84" i="45"/>
  <c r="AJ87" i="45"/>
  <c r="AK85" i="45"/>
  <c r="AI71" i="45"/>
  <c r="AI101" i="45" s="1"/>
  <c r="AK70" i="45"/>
  <c r="AJ75" i="45"/>
  <c r="AL73" i="45"/>
  <c r="AK100" i="45"/>
  <c r="AK81" i="45"/>
  <c r="AJ99" i="45"/>
  <c r="AJ78" i="45"/>
  <c r="AK74" i="45" l="1"/>
  <c r="AK72" i="45"/>
  <c r="AK77" i="45"/>
  <c r="AK82" i="45"/>
  <c r="AK95" i="45"/>
  <c r="AK90" i="45"/>
  <c r="AL86" i="45"/>
  <c r="AK89" i="45"/>
  <c r="AK75" i="45"/>
  <c r="AK87" i="45"/>
  <c r="AL70" i="45"/>
  <c r="AK84" i="45"/>
  <c r="AK83" i="45"/>
  <c r="AK91" i="45"/>
  <c r="AK96" i="45"/>
  <c r="AL79" i="45"/>
  <c r="AK78" i="45"/>
  <c r="AK93" i="45"/>
  <c r="AK45" i="20"/>
  <c r="AK92" i="45"/>
  <c r="AL81" i="45"/>
  <c r="AM73" i="45"/>
  <c r="AM97" i="45"/>
  <c r="AJ71" i="45"/>
  <c r="AJ101" i="45" s="1"/>
  <c r="AK80" i="45"/>
  <c r="AL76" i="45"/>
  <c r="AL98" i="45"/>
  <c r="AL85" i="45"/>
  <c r="AK88" i="45"/>
  <c r="AK99" i="45"/>
  <c r="AL100" i="45"/>
  <c r="AK94" i="45"/>
  <c r="AL77" i="45" l="1"/>
  <c r="AL72" i="45"/>
  <c r="AL74" i="45"/>
  <c r="AL90" i="45"/>
  <c r="AL95" i="45"/>
  <c r="AL82" i="45"/>
  <c r="AM76" i="45"/>
  <c r="AN73" i="45"/>
  <c r="AK71" i="45"/>
  <c r="AK101" i="45" s="1"/>
  <c r="AL88" i="45"/>
  <c r="AL45" i="20"/>
  <c r="AL75" i="45"/>
  <c r="AM81" i="45"/>
  <c r="AM98" i="45"/>
  <c r="AL78" i="45"/>
  <c r="AL91" i="45"/>
  <c r="AL89" i="45"/>
  <c r="AL84" i="45"/>
  <c r="AM85" i="45"/>
  <c r="AL93" i="45"/>
  <c r="AL92" i="45"/>
  <c r="AL87" i="45"/>
  <c r="AM70" i="45"/>
  <c r="AL94" i="45"/>
  <c r="AL80" i="45"/>
  <c r="AL96" i="45"/>
  <c r="AM100" i="45"/>
  <c r="AL99" i="45"/>
  <c r="AM79" i="45"/>
  <c r="AL83" i="45"/>
  <c r="AM86" i="45"/>
  <c r="AN97" i="45"/>
  <c r="AM74" i="45" l="1"/>
  <c r="AM72" i="45"/>
  <c r="AM77" i="45"/>
  <c r="AM82" i="45"/>
  <c r="AM95" i="45"/>
  <c r="AM90" i="45"/>
  <c r="AM91" i="45"/>
  <c r="AM75" i="45"/>
  <c r="AM84" i="45"/>
  <c r="AM99" i="45"/>
  <c r="AM78" i="45"/>
  <c r="AO73" i="45"/>
  <c r="AM80" i="45"/>
  <c r="AO97" i="45"/>
  <c r="AN79" i="45"/>
  <c r="AN98" i="45"/>
  <c r="AM45" i="20"/>
  <c r="AM92" i="45"/>
  <c r="AN100" i="45"/>
  <c r="AM89" i="45"/>
  <c r="AM93" i="45"/>
  <c r="AM88" i="45"/>
  <c r="AN70" i="45"/>
  <c r="AN86" i="45"/>
  <c r="AN81" i="45"/>
  <c r="AN76" i="45"/>
  <c r="AM83" i="45"/>
  <c r="AM94" i="45"/>
  <c r="AL71" i="45"/>
  <c r="AL101" i="45" s="1"/>
  <c r="AM96" i="45"/>
  <c r="AM87" i="45"/>
  <c r="AN85" i="45"/>
  <c r="AN72" i="45" l="1"/>
  <c r="AN74" i="45"/>
  <c r="AN77" i="45"/>
  <c r="AN90" i="45"/>
  <c r="AN95" i="45"/>
  <c r="AN82" i="45"/>
  <c r="AO70" i="45"/>
  <c r="AN80" i="45"/>
  <c r="AN99" i="45"/>
  <c r="AO81" i="45"/>
  <c r="AN84" i="45"/>
  <c r="AN89" i="45"/>
  <c r="AN87" i="45"/>
  <c r="AO79" i="45"/>
  <c r="AP73" i="45"/>
  <c r="AN75" i="45"/>
  <c r="AO76" i="45"/>
  <c r="AO85" i="45"/>
  <c r="AO100" i="45"/>
  <c r="AN96" i="45"/>
  <c r="AN88" i="45"/>
  <c r="AN94" i="45"/>
  <c r="AN45" i="20"/>
  <c r="AN83" i="45"/>
  <c r="AM71" i="45"/>
  <c r="AM101" i="45" s="1"/>
  <c r="AP97" i="45"/>
  <c r="AN78" i="45"/>
  <c r="AN91" i="45"/>
  <c r="AO86" i="45"/>
  <c r="AN92" i="45"/>
  <c r="AN93" i="45"/>
  <c r="AO98" i="45"/>
  <c r="AO77" i="45" l="1"/>
  <c r="AO74" i="45"/>
  <c r="AO72" i="45"/>
  <c r="AO82" i="45"/>
  <c r="AO95" i="45"/>
  <c r="AO90" i="45"/>
  <c r="AP85" i="45"/>
  <c r="AP79" i="45"/>
  <c r="AO99" i="45"/>
  <c r="AP98" i="45"/>
  <c r="AP76" i="45"/>
  <c r="AO87" i="45"/>
  <c r="AO80" i="45"/>
  <c r="AO45" i="20"/>
  <c r="AO91" i="45"/>
  <c r="AO88" i="45"/>
  <c r="AO83" i="45"/>
  <c r="AN71" i="45"/>
  <c r="AN101" i="45" s="1"/>
  <c r="AO96" i="45"/>
  <c r="AO75" i="45"/>
  <c r="AO89" i="45"/>
  <c r="AO93" i="45"/>
  <c r="AO78" i="45"/>
  <c r="AP70" i="45"/>
  <c r="AO92" i="45"/>
  <c r="AQ97" i="45"/>
  <c r="AP86" i="45"/>
  <c r="AO94" i="45"/>
  <c r="AP100" i="45"/>
  <c r="AQ73" i="45"/>
  <c r="AO84" i="45"/>
  <c r="AP81" i="45"/>
  <c r="AP72" i="45" l="1"/>
  <c r="AP74" i="45"/>
  <c r="AP77" i="45"/>
  <c r="AP90" i="45"/>
  <c r="AP95" i="45"/>
  <c r="AP82" i="45"/>
  <c r="AP91" i="45"/>
  <c r="AP99" i="45"/>
  <c r="AQ70" i="45"/>
  <c r="AP84" i="45"/>
  <c r="AP87" i="45"/>
  <c r="AQ86" i="45"/>
  <c r="AP78" i="45"/>
  <c r="AP83" i="45"/>
  <c r="AQ79" i="45"/>
  <c r="AQ81" i="45"/>
  <c r="AQ76" i="45"/>
  <c r="AP89" i="45"/>
  <c r="AP93" i="45"/>
  <c r="AP88" i="45"/>
  <c r="AO71" i="45"/>
  <c r="AO101" i="45" s="1"/>
  <c r="AQ98" i="45"/>
  <c r="AQ85" i="45"/>
  <c r="AP94" i="45"/>
  <c r="AR73" i="45"/>
  <c r="AR97" i="45"/>
  <c r="AP75" i="45"/>
  <c r="AP45" i="20"/>
  <c r="AQ100" i="45"/>
  <c r="AP92" i="45"/>
  <c r="AP96" i="45"/>
  <c r="AP80" i="45"/>
  <c r="AQ77" i="45" l="1"/>
  <c r="AQ74" i="45"/>
  <c r="AQ72" i="45"/>
  <c r="AQ82" i="45"/>
  <c r="AQ95" i="45"/>
  <c r="AQ90" i="45"/>
  <c r="AS97" i="45"/>
  <c r="AR81" i="45"/>
  <c r="AS73" i="45"/>
  <c r="AR98" i="45"/>
  <c r="AR79" i="45"/>
  <c r="AR86" i="45"/>
  <c r="AR70" i="45"/>
  <c r="AQ78" i="45"/>
  <c r="AR100" i="45"/>
  <c r="AQ93" i="45"/>
  <c r="AQ80" i="45"/>
  <c r="AQ87" i="45"/>
  <c r="AR85" i="45"/>
  <c r="AQ96" i="45"/>
  <c r="AQ75" i="45"/>
  <c r="AQ94" i="45"/>
  <c r="AR76" i="45"/>
  <c r="AQ83" i="45"/>
  <c r="AQ84" i="45"/>
  <c r="AQ91" i="45"/>
  <c r="AQ89" i="45"/>
  <c r="AQ45" i="20"/>
  <c r="AP71" i="45"/>
  <c r="AP101" i="45" s="1"/>
  <c r="AQ92" i="45"/>
  <c r="AQ88" i="45"/>
  <c r="AQ99" i="45"/>
  <c r="AR72" i="45" l="1"/>
  <c r="AR74" i="45"/>
  <c r="AR77" i="45"/>
  <c r="AR90" i="45"/>
  <c r="AR95" i="45"/>
  <c r="AR82" i="45"/>
  <c r="AR93" i="45"/>
  <c r="AT73" i="45"/>
  <c r="AR99" i="45"/>
  <c r="AS85" i="45"/>
  <c r="AR45" i="20"/>
  <c r="AR75" i="45"/>
  <c r="AS98" i="45"/>
  <c r="AR88" i="45"/>
  <c r="AR92" i="45"/>
  <c r="AR89" i="45"/>
  <c r="AS76" i="45"/>
  <c r="AR96" i="45"/>
  <c r="AR87" i="45"/>
  <c r="AS100" i="45"/>
  <c r="AS86" i="45"/>
  <c r="AS81" i="45"/>
  <c r="AS70" i="45"/>
  <c r="AR83" i="45"/>
  <c r="AQ71" i="45"/>
  <c r="AQ101" i="45" s="1"/>
  <c r="AR84" i="45"/>
  <c r="AR80" i="45"/>
  <c r="AR91" i="45"/>
  <c r="AR94" i="45"/>
  <c r="AR78" i="45"/>
  <c r="AS79" i="45"/>
  <c r="AT97" i="45"/>
  <c r="AS77" i="45" l="1"/>
  <c r="AS74" i="45"/>
  <c r="AS72" i="45"/>
  <c r="AS82" i="45"/>
  <c r="AS95" i="45"/>
  <c r="AS90" i="45"/>
  <c r="AT81" i="45"/>
  <c r="AS96" i="45"/>
  <c r="AS99" i="45"/>
  <c r="AU73" i="45"/>
  <c r="AS88" i="45"/>
  <c r="AS80" i="45"/>
  <c r="AS45" i="20"/>
  <c r="AS93" i="45"/>
  <c r="AT86" i="45"/>
  <c r="AS78" i="45"/>
  <c r="AS84" i="45"/>
  <c r="AT100" i="45"/>
  <c r="AS89" i="45"/>
  <c r="AT98" i="45"/>
  <c r="AR71" i="45"/>
  <c r="AR101" i="45" s="1"/>
  <c r="AU97" i="45"/>
  <c r="AT70" i="45"/>
  <c r="AS94" i="45"/>
  <c r="AS83" i="45"/>
  <c r="AT85" i="45"/>
  <c r="AT79" i="45"/>
  <c r="AT76" i="45"/>
  <c r="AS91" i="45"/>
  <c r="AS87" i="45"/>
  <c r="AS92" i="45"/>
  <c r="AS75" i="45"/>
  <c r="AT72" i="45" l="1"/>
  <c r="AT74" i="45"/>
  <c r="AT77" i="45"/>
  <c r="AT90" i="45"/>
  <c r="AT95" i="45"/>
  <c r="AT82" i="45"/>
  <c r="AU100" i="45"/>
  <c r="AT93" i="45"/>
  <c r="AU70" i="45"/>
  <c r="AT88" i="45"/>
  <c r="AT75" i="45"/>
  <c r="AT83" i="45"/>
  <c r="AT91" i="45"/>
  <c r="AT94" i="45"/>
  <c r="AT84" i="45"/>
  <c r="AT45" i="20"/>
  <c r="AV73" i="45"/>
  <c r="AT96" i="45"/>
  <c r="AU76" i="45"/>
  <c r="AU98" i="45"/>
  <c r="AT78" i="45"/>
  <c r="AS71" i="45"/>
  <c r="AS101" i="45" s="1"/>
  <c r="AT92" i="45"/>
  <c r="AT87" i="45"/>
  <c r="AT80" i="45"/>
  <c r="AT99" i="45"/>
  <c r="AV97" i="45"/>
  <c r="AU85" i="45"/>
  <c r="AU79" i="45"/>
  <c r="AT89" i="45"/>
  <c r="AU86" i="45"/>
  <c r="AU81" i="45"/>
  <c r="AU77" i="45" l="1"/>
  <c r="AU74" i="45"/>
  <c r="AU72" i="45"/>
  <c r="AU82" i="45"/>
  <c r="AU95" i="45"/>
  <c r="AU90" i="45"/>
  <c r="AU93" i="45"/>
  <c r="AU45" i="20"/>
  <c r="AU94" i="45"/>
  <c r="AT71" i="45"/>
  <c r="AT101" i="45" s="1"/>
  <c r="AV100" i="45"/>
  <c r="AU91" i="45"/>
  <c r="AU88" i="45"/>
  <c r="AU96" i="45"/>
  <c r="AU99" i="45"/>
  <c r="AV85" i="45"/>
  <c r="AU89" i="45"/>
  <c r="AU83" i="45"/>
  <c r="AV98" i="45"/>
  <c r="AU80" i="45"/>
  <c r="AV70" i="45"/>
  <c r="AV81" i="45"/>
  <c r="AW97" i="45"/>
  <c r="AU92" i="45"/>
  <c r="AV76" i="45"/>
  <c r="AV86" i="45"/>
  <c r="AU78" i="45"/>
  <c r="AV79" i="45"/>
  <c r="AU87" i="45"/>
  <c r="AW73" i="45"/>
  <c r="AU84" i="45"/>
  <c r="AU75" i="45"/>
  <c r="AV72" i="45" l="1"/>
  <c r="AV74" i="45"/>
  <c r="AV77" i="45"/>
  <c r="AV90" i="45"/>
  <c r="AV95" i="45"/>
  <c r="AV82" i="45"/>
  <c r="AW81" i="45"/>
  <c r="AW76" i="45"/>
  <c r="AW85" i="45"/>
  <c r="AW100" i="45"/>
  <c r="AV94" i="45"/>
  <c r="AV89" i="45"/>
  <c r="AV75" i="45"/>
  <c r="AW98" i="45"/>
  <c r="AV84" i="45"/>
  <c r="AV92" i="45"/>
  <c r="AV83" i="45"/>
  <c r="AV88" i="45"/>
  <c r="AV45" i="20"/>
  <c r="AV96" i="45"/>
  <c r="AW70" i="45"/>
  <c r="AV99" i="45"/>
  <c r="AU71" i="45"/>
  <c r="AU101" i="45" s="1"/>
  <c r="AW86" i="45"/>
  <c r="AW79" i="45"/>
  <c r="AV78" i="45"/>
  <c r="AX97" i="45"/>
  <c r="AV91" i="45"/>
  <c r="AV93" i="45"/>
  <c r="AX73" i="45"/>
  <c r="AV87" i="45"/>
  <c r="AV80" i="45"/>
  <c r="AW77" i="45" l="1"/>
  <c r="AW74" i="45"/>
  <c r="AW72" i="45"/>
  <c r="AW82" i="45"/>
  <c r="AW95" i="45"/>
  <c r="AW90" i="45"/>
  <c r="AY97" i="45"/>
  <c r="AW75" i="45"/>
  <c r="AW92" i="45"/>
  <c r="AW91" i="45"/>
  <c r="AW99" i="45"/>
  <c r="AW45" i="20"/>
  <c r="AW84" i="45"/>
  <c r="AW89" i="45"/>
  <c r="AX85" i="45"/>
  <c r="AX70" i="45"/>
  <c r="AW87" i="45"/>
  <c r="AV71" i="45"/>
  <c r="AV101" i="45" s="1"/>
  <c r="AX81" i="45"/>
  <c r="AW78" i="45"/>
  <c r="AW88" i="45"/>
  <c r="AX98" i="45"/>
  <c r="AW94" i="45"/>
  <c r="AW93" i="45"/>
  <c r="AW96" i="45"/>
  <c r="AX79" i="45"/>
  <c r="AX86" i="45"/>
  <c r="AW80" i="45"/>
  <c r="AY73" i="45"/>
  <c r="AW83" i="45"/>
  <c r="AX100" i="45"/>
  <c r="AX76" i="45"/>
  <c r="AX72" i="45" l="1"/>
  <c r="AX74" i="45"/>
  <c r="AX77" i="45"/>
  <c r="AX90" i="45"/>
  <c r="AX95" i="45"/>
  <c r="AX82" i="45"/>
  <c r="AX89" i="45"/>
  <c r="AY79" i="45"/>
  <c r="AY81" i="45"/>
  <c r="AX92" i="45"/>
  <c r="AX78" i="45"/>
  <c r="AX94" i="45"/>
  <c r="AX96" i="45"/>
  <c r="AY70" i="45"/>
  <c r="AX87" i="45"/>
  <c r="AX75" i="45"/>
  <c r="AZ73" i="45"/>
  <c r="AX45" i="20"/>
  <c r="AX84" i="45"/>
  <c r="AY100" i="45"/>
  <c r="AX80" i="45"/>
  <c r="AY98" i="45"/>
  <c r="AX93" i="45"/>
  <c r="AY85" i="45"/>
  <c r="AW71" i="45"/>
  <c r="AW101" i="45" s="1"/>
  <c r="AZ97" i="45"/>
  <c r="AX91" i="45"/>
  <c r="AY76" i="45"/>
  <c r="AX83" i="45"/>
  <c r="AX88" i="45"/>
  <c r="AY86" i="45"/>
  <c r="AX99" i="45"/>
  <c r="AY77" i="45" l="1"/>
  <c r="AY74" i="45"/>
  <c r="AY72" i="45"/>
  <c r="AY82" i="45"/>
  <c r="AY95" i="45"/>
  <c r="AY90" i="45"/>
  <c r="AZ85" i="45"/>
  <c r="AZ100" i="45"/>
  <c r="AY94" i="45"/>
  <c r="AZ81" i="45"/>
  <c r="BA73" i="45"/>
  <c r="AY80" i="45"/>
  <c r="AY92" i="45"/>
  <c r="AY88" i="45"/>
  <c r="AY93" i="45"/>
  <c r="AY84" i="45"/>
  <c r="AZ79" i="45"/>
  <c r="AZ70" i="45"/>
  <c r="AY75" i="45"/>
  <c r="AY96" i="45"/>
  <c r="AY99" i="45"/>
  <c r="AY91" i="45"/>
  <c r="BA97" i="45"/>
  <c r="AY87" i="45"/>
  <c r="AY78" i="45"/>
  <c r="AY89" i="45"/>
  <c r="AX71" i="45"/>
  <c r="AX101" i="45" s="1"/>
  <c r="AY83" i="45"/>
  <c r="AZ86" i="45"/>
  <c r="AZ76" i="45"/>
  <c r="AZ98" i="45"/>
  <c r="AY45" i="20"/>
  <c r="AZ72" i="45" l="1"/>
  <c r="AZ74" i="45"/>
  <c r="AZ77" i="45"/>
  <c r="AZ90" i="45"/>
  <c r="AZ95" i="45"/>
  <c r="AZ82" i="45"/>
  <c r="AZ87" i="45"/>
  <c r="AZ99" i="45"/>
  <c r="AZ93" i="45"/>
  <c r="AZ92" i="45"/>
  <c r="AZ94" i="45"/>
  <c r="BA81" i="45"/>
  <c r="BA76" i="45"/>
  <c r="BB97" i="45"/>
  <c r="AZ96" i="45"/>
  <c r="BA79" i="45"/>
  <c r="AZ88" i="45"/>
  <c r="AZ80" i="45"/>
  <c r="BA100" i="45"/>
  <c r="AZ78" i="45"/>
  <c r="AZ84" i="45"/>
  <c r="AZ91" i="45"/>
  <c r="AZ45" i="20"/>
  <c r="BA70" i="45"/>
  <c r="BA86" i="45"/>
  <c r="AY71" i="45"/>
  <c r="AY101" i="45" s="1"/>
  <c r="AZ89" i="45"/>
  <c r="BB73" i="45"/>
  <c r="BA85" i="45"/>
  <c r="BA98" i="45"/>
  <c r="AZ83" i="45"/>
  <c r="AZ75" i="45"/>
  <c r="BA77" i="45" l="1"/>
  <c r="BA74" i="45"/>
  <c r="BA72" i="45"/>
  <c r="BA82" i="45"/>
  <c r="BA95" i="45"/>
  <c r="BA90" i="45"/>
  <c r="BA45" i="20"/>
  <c r="BB100" i="45"/>
  <c r="BA96" i="45"/>
  <c r="BA94" i="45"/>
  <c r="AZ71" i="45"/>
  <c r="AZ101" i="45" s="1"/>
  <c r="BA80" i="45"/>
  <c r="BB70" i="45"/>
  <c r="BA99" i="45"/>
  <c r="BC97" i="45"/>
  <c r="BA84" i="45"/>
  <c r="BA88" i="45"/>
  <c r="BB76" i="45"/>
  <c r="BA75" i="45"/>
  <c r="BA91" i="45"/>
  <c r="BC73" i="45"/>
  <c r="BB86" i="45"/>
  <c r="BA92" i="45"/>
  <c r="BA87" i="45"/>
  <c r="BA83" i="45"/>
  <c r="BA78" i="45"/>
  <c r="BB79" i="45"/>
  <c r="BB81" i="45"/>
  <c r="BB85" i="45"/>
  <c r="BA89" i="45"/>
  <c r="BB98" i="45"/>
  <c r="BA93" i="45"/>
  <c r="BB72" i="45" l="1"/>
  <c r="BB74" i="45"/>
  <c r="BB77" i="45"/>
  <c r="BB90" i="45"/>
  <c r="BB95" i="45"/>
  <c r="BB82" i="45"/>
  <c r="BB88" i="45"/>
  <c r="BB96" i="45"/>
  <c r="BB84" i="45"/>
  <c r="BB80" i="45"/>
  <c r="BC79" i="45"/>
  <c r="BC85" i="45"/>
  <c r="BB78" i="45"/>
  <c r="BC86" i="45"/>
  <c r="BB75" i="45"/>
  <c r="BD97" i="45"/>
  <c r="BE97" i="45"/>
  <c r="BC100" i="45"/>
  <c r="BC70" i="45"/>
  <c r="BE73" i="45"/>
  <c r="BD73" i="45"/>
  <c r="BC76" i="45"/>
  <c r="BB99" i="45"/>
  <c r="BC98" i="45"/>
  <c r="BB83" i="45"/>
  <c r="BA71" i="45"/>
  <c r="BA101" i="45" s="1"/>
  <c r="BB92" i="45"/>
  <c r="BB93" i="45"/>
  <c r="BB89" i="45"/>
  <c r="BC81" i="45"/>
  <c r="BB87" i="45"/>
  <c r="BB91" i="45"/>
  <c r="BB94" i="45"/>
  <c r="BB45" i="20"/>
  <c r="BC77" i="45" l="1"/>
  <c r="BC74" i="45"/>
  <c r="BC72" i="45"/>
  <c r="BC82" i="45"/>
  <c r="BC95" i="45"/>
  <c r="BC90" i="45"/>
  <c r="BC91" i="45"/>
  <c r="BC96" i="45"/>
  <c r="BC83" i="45"/>
  <c r="BC78" i="45"/>
  <c r="BC87" i="45"/>
  <c r="BE85" i="45"/>
  <c r="BD85" i="45"/>
  <c r="BC84" i="45"/>
  <c r="BD76" i="45"/>
  <c r="BE76" i="45"/>
  <c r="BD70" i="45"/>
  <c r="BC75" i="45"/>
  <c r="BD79" i="45"/>
  <c r="BE79" i="45"/>
  <c r="BC45" i="20"/>
  <c r="BB71" i="45"/>
  <c r="BB101" i="45" s="1"/>
  <c r="BE81" i="45"/>
  <c r="BD81" i="45"/>
  <c r="BD98" i="45"/>
  <c r="BE98" i="45"/>
  <c r="BC94" i="45"/>
  <c r="BE86" i="45"/>
  <c r="BD86" i="45"/>
  <c r="BC80" i="45"/>
  <c r="BE100" i="45"/>
  <c r="BD100" i="45"/>
  <c r="BC93" i="45"/>
  <c r="BC92" i="45"/>
  <c r="BC89" i="45"/>
  <c r="BC99" i="45"/>
  <c r="BC88" i="45"/>
  <c r="BE72" i="45" l="1"/>
  <c r="BD72" i="45"/>
  <c r="BD74" i="45"/>
  <c r="BE74" i="45"/>
  <c r="BE77" i="45"/>
  <c r="BD77" i="45"/>
  <c r="BD90" i="45"/>
  <c r="BE90" i="45"/>
  <c r="BD95" i="45"/>
  <c r="BE95" i="45"/>
  <c r="BD82" i="45"/>
  <c r="BE82" i="45"/>
  <c r="BE84" i="45"/>
  <c r="BD84" i="45"/>
  <c r="BD83" i="45"/>
  <c r="BE83" i="45"/>
  <c r="BD78" i="45"/>
  <c r="BE78" i="45"/>
  <c r="BD96" i="45"/>
  <c r="BE96" i="45"/>
  <c r="BD93" i="45"/>
  <c r="BE93" i="45"/>
  <c r="BD94" i="45"/>
  <c r="BE94" i="45"/>
  <c r="BE75" i="45"/>
  <c r="BD75" i="45"/>
  <c r="BE92" i="45"/>
  <c r="BD92" i="45"/>
  <c r="BC71" i="45"/>
  <c r="BC101" i="45" s="1"/>
  <c r="BE70" i="45"/>
  <c r="BD88" i="45"/>
  <c r="BE88" i="45"/>
  <c r="BD99" i="45"/>
  <c r="BE99" i="45"/>
  <c r="BD80" i="45"/>
  <c r="BE80" i="45"/>
  <c r="BD89" i="45"/>
  <c r="BE89" i="45"/>
  <c r="BD45" i="20"/>
  <c r="BD87" i="45"/>
  <c r="BE87" i="45"/>
  <c r="BD91" i="45"/>
  <c r="BE91" i="45"/>
  <c r="BE45" i="20" l="1"/>
  <c r="BD71" i="45"/>
  <c r="BD101" i="45" s="1"/>
  <c r="BE71" i="45" l="1"/>
  <c r="BE101" i="4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9CDDA-E324-43F7-8E15-EF5C4D40F2D2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  <connection id="2" xr16:uid="{EEA1423C-9B1D-4613-B068-1412844EC1FC}" keepAlive="1" name="Abfrage - Tabelle3" description="Verbindung mit der Abfrage 'Tabelle3' in der Arbeitsmappe." type="5" refreshedVersion="6" background="1" saveData="1">
    <dbPr connection="Provider=Microsoft.Mashup.OleDb.1;Data Source=$Workbook$;Location=Tabelle3;Extended Properties=&quot;&quot;" command="SELECT * FROM [Tabelle3]"/>
  </connection>
  <connection id="3" xr16:uid="{DFCE125D-99B7-4A7E-B9B5-9F8C6B8DEE87}" keepAlive="1" name="Abfrage - Tabelle5" description="Verbindung mit der Abfrage 'Tabelle5' in der Arbeitsmappe." type="5" refreshedVersion="6" background="1" saveData="1">
    <dbPr connection="Provider=Microsoft.Mashup.OleDb.1;Data Source=$Workbook$;Location=Tabelle5;Extended Properties=&quot;&quot;" command="SELECT * FROM [Tabelle5]"/>
  </connection>
  <connection id="4" xr16:uid="{D289FFA6-D481-43DA-A7E0-D67A80863857}" keepAlive="1" name="Abfrage - Tabelle7" description="Verbindung mit der Abfrage 'Tabelle7' in der Arbeitsmappe." type="5" refreshedVersion="6" background="1" saveData="1">
    <dbPr connection="Provider=Microsoft.Mashup.OleDb.1;Data Source=$Workbook$;Location=Tabelle7;Extended Properties=&quot;&quot;" command="SELECT * FROM [Tabelle7]"/>
  </connection>
</connections>
</file>

<file path=xl/sharedStrings.xml><?xml version="1.0" encoding="utf-8"?>
<sst xmlns="http://schemas.openxmlformats.org/spreadsheetml/2006/main" count="7133" uniqueCount="624">
  <si>
    <t>Summe von Wert</t>
  </si>
  <si>
    <t>Spaltenbeschriftungen</t>
  </si>
  <si>
    <t>Zeilenbeschriftungen</t>
  </si>
  <si>
    <t>battLiRechargeable</t>
  </si>
  <si>
    <t>battNiCd</t>
  </si>
  <si>
    <t>battNiMH</t>
  </si>
  <si>
    <t>battNiother</t>
  </si>
  <si>
    <t>battOther</t>
  </si>
  <si>
    <t>battPb</t>
  </si>
  <si>
    <t>Gesamtergebnis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</si>
  <si>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</si>
  <si>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</si>
  <si>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</si>
  <si>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</si>
  <si>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</si>
  <si>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</si>
  <si>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</si>
  <si>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</si>
  <si>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</si>
  <si>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</si>
  <si>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</si>
  <si>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</si>
  <si>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</si>
  <si>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</si>
  <si>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</si>
  <si>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</si>
  <si>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</si>
  <si>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</si>
  <si>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</si>
  <si>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</si>
  <si>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</si>
  <si>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</si>
  <si>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Portable batt. POM (tonnes) </t>
  </si>
  <si>
    <t>BattKey</t>
  </si>
  <si>
    <t>Germany</t>
  </si>
  <si>
    <t>France</t>
  </si>
  <si>
    <t>Spain</t>
  </si>
  <si>
    <t>Sweden</t>
  </si>
  <si>
    <t>Historic data</t>
  </si>
  <si>
    <t>Data from Source</t>
  </si>
  <si>
    <t>Future prediction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</si>
  <si>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</si>
  <si>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</si>
  <si>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</si>
  <si>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</si>
  <si>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</si>
  <si>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</si>
  <si>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</si>
  <si>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</si>
  <si>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</si>
  <si>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</si>
  <si>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</si>
  <si>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</si>
  <si>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</si>
  <si>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</si>
  <si>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</si>
  <si>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</si>
  <si>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</si>
  <si>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</si>
  <si>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</si>
  <si>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</si>
  <si>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</si>
  <si>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</si>
  <si>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</si>
  <si>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</si>
  <si>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</si>
  <si>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Switzerland</t>
  </si>
  <si>
    <t>UK</t>
  </si>
  <si>
    <t>SUMME</t>
  </si>
  <si>
    <t>CAGR</t>
  </si>
  <si>
    <t>Calculated by market assumption for Li rechargeable-batteries</t>
  </si>
  <si>
    <t xml:space="preserve">Future predictions </t>
  </si>
  <si>
    <t>battLiRechargeable Ergebnis</t>
  </si>
  <si>
    <t>battNiCd Ergebnis</t>
  </si>
  <si>
    <t>battNiMH Ergebnis</t>
  </si>
  <si>
    <t>battNiother Ergebnis</t>
  </si>
  <si>
    <t>battOther Ergebnis</t>
  </si>
  <si>
    <t>battPb Ergebnis</t>
  </si>
  <si>
    <t>cameras/games</t>
  </si>
  <si>
    <t>cell phones</t>
  </si>
  <si>
    <t>cordless tools</t>
  </si>
  <si>
    <t>others portable</t>
  </si>
  <si>
    <t>Portable PC</t>
  </si>
  <si>
    <t>tablets</t>
  </si>
  <si>
    <t>Application Group:</t>
  </si>
  <si>
    <t>PortablePCs + Tablets</t>
  </si>
  <si>
    <t xml:space="preserve">UNU Keys: </t>
  </si>
  <si>
    <t>0303</t>
  </si>
  <si>
    <t>Country</t>
  </si>
  <si>
    <t>Total</t>
  </si>
  <si>
    <t>Cell Phones</t>
  </si>
  <si>
    <t>0306</t>
  </si>
  <si>
    <t>Cameras and Games</t>
  </si>
  <si>
    <t>0406, 0702, 0701</t>
  </si>
  <si>
    <t>0406</t>
  </si>
  <si>
    <t>0702</t>
  </si>
  <si>
    <t>0701</t>
  </si>
  <si>
    <t>Others Portable</t>
  </si>
  <si>
    <t>0303, 0201, 0205, 0301, 0305, 0401, 0402, 0403, 0404, 0405, 0406, 0501, 0505, 0801, 0901, 0601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</si>
  <si>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</si>
  <si>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</si>
  <si>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</si>
  <si>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</si>
  <si>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</si>
  <si>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</si>
  <si>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</si>
  <si>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</si>
  <si>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</si>
  <si>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0501</t>
  </si>
  <si>
    <t>0505</t>
  </si>
  <si>
    <t>0801</t>
  </si>
  <si>
    <t>0901</t>
  </si>
  <si>
    <t>0601</t>
  </si>
  <si>
    <t>Cordless Tools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</si>
  <si>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</si>
  <si>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</si>
  <si>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</si>
  <si>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</si>
  <si>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</si>
  <si>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</si>
  <si>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</si>
  <si>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</si>
  <si>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</si>
  <si>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</si>
  <si>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</si>
  <si>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</si>
  <si>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</si>
  <si>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</si>
  <si>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</si>
  <si>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</si>
  <si>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</si>
  <si>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</si>
  <si>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</si>
  <si>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</si>
  <si>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</si>
  <si>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</si>
  <si>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</si>
  <si>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</si>
  <si>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</si>
  <si>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</si>
  <si>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</si>
  <si>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</si>
  <si>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</si>
  <si>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</si>
  <si>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</si>
  <si>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</si>
  <si>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</si>
  <si>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</si>
  <si>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</si>
  <si>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</si>
  <si>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</si>
  <si>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</si>
  <si>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</si>
  <si>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</si>
  <si>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</si>
  <si>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</si>
  <si>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</si>
  <si>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</si>
  <si>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</si>
  <si>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</si>
  <si>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</si>
  <si>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</si>
  <si>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</si>
  <si>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</si>
  <si>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</si>
  <si>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</si>
  <si>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</si>
  <si>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</si>
  <si>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</si>
  <si>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</si>
  <si>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</si>
  <si>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</si>
  <si>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</si>
  <si>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</si>
  <si>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</si>
  <si>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</si>
  <si>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</si>
  <si>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</si>
  <si>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</si>
  <si>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</si>
  <si>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</si>
  <si>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</si>
  <si>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</si>
  <si>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</si>
  <si>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</si>
  <si>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</si>
  <si>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</si>
  <si>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</si>
  <si>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</si>
  <si>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</si>
  <si>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</si>
  <si>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</si>
  <si>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</si>
  <si>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</si>
  <si>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</si>
  <si>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</si>
  <si>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</si>
  <si>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</si>
  <si>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</si>
  <si>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</si>
  <si>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</si>
  <si>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</si>
  <si>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</si>
  <si>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</si>
  <si>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</si>
  <si>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</si>
  <si>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</si>
  <si>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</si>
  <si>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</si>
  <si>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</si>
  <si>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</si>
  <si>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</si>
  <si>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</si>
  <si>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</si>
  <si>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</si>
  <si>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</si>
  <si>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</si>
  <si>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</si>
  <si>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</si>
  <si>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</si>
  <si>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</si>
  <si>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</si>
  <si>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</si>
  <si>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</si>
  <si>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</si>
  <si>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</si>
  <si>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</si>
  <si>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</si>
  <si>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</si>
  <si>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</si>
  <si>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DNK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</si>
  <si>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</si>
  <si>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</si>
  <si>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</si>
  <si>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</si>
  <si>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</si>
  <si>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</si>
  <si>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</si>
  <si>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</si>
  <si>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</si>
  <si>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</si>
  <si>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</si>
  <si>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</si>
  <si>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</si>
  <si>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</si>
  <si>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</si>
  <si>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</si>
  <si>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</si>
  <si>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</si>
  <si>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</si>
  <si>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</si>
  <si>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</si>
  <si>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</si>
  <si>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</si>
  <si>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</si>
  <si>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</si>
  <si>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</si>
  <si>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</si>
  <si>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</si>
  <si>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</si>
  <si>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</si>
  <si>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</si>
  <si>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</si>
  <si>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</si>
  <si>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</si>
  <si>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</si>
  <si>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</si>
  <si>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</si>
  <si>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</si>
  <si>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</si>
  <si>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</si>
  <si>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</si>
  <si>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</si>
  <si>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</si>
  <si>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</si>
  <si>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</si>
  <si>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</si>
  <si>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</si>
  <si>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</si>
  <si>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</si>
  <si>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</si>
  <si>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</si>
  <si>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</si>
  <si>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</si>
  <si>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</si>
  <si>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</si>
  <si>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</si>
  <si>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</si>
  <si>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</si>
  <si>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</si>
  <si>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</si>
  <si>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</si>
  <si>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</si>
  <si>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</si>
  <si>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</si>
  <si>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</si>
  <si>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</si>
  <si>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</si>
  <si>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</si>
  <si>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</si>
  <si>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</si>
  <si>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</si>
  <si>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</si>
  <si>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</si>
  <si>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</si>
  <si>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ISL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</si>
  <si>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</si>
  <si>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</si>
  <si>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</si>
  <si>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</si>
  <si>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</si>
  <si>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</si>
  <si>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</si>
  <si>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</si>
  <si>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</si>
  <si>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</si>
  <si>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</si>
  <si>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</si>
  <si>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</si>
  <si>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</si>
  <si>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</si>
  <si>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</si>
  <si>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</si>
  <si>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</si>
  <si>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</si>
  <si>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</si>
  <si>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</si>
  <si>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</si>
  <si>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</si>
  <si>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</si>
  <si>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</si>
  <si>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</si>
  <si>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</si>
  <si>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</si>
  <si>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</si>
  <si>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</si>
  <si>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</si>
  <si>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</si>
  <si>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</si>
  <si>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</si>
  <si>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</si>
  <si>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</si>
  <si>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</si>
  <si>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</si>
  <si>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</si>
  <si>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</si>
  <si>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</si>
  <si>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</si>
  <si>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</si>
  <si>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</si>
  <si>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</si>
  <si>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</si>
  <si>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</si>
  <si>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</si>
  <si>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</si>
  <si>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</si>
  <si>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</si>
  <si>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LUX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</si>
  <si>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</si>
  <si>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</si>
  <si>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</si>
  <si>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</si>
  <si>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</si>
  <si>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</si>
  <si>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</si>
  <si>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</si>
  <si>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</si>
  <si>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</si>
  <si>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</si>
  <si>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</si>
  <si>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</si>
  <si>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</si>
  <si>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</si>
  <si>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</si>
  <si>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</si>
  <si>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</si>
  <si>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</si>
  <si>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</si>
  <si>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</si>
  <si>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</si>
  <si>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</si>
  <si>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</si>
  <si>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</si>
  <si>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</si>
  <si>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</si>
  <si>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</si>
  <si>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</si>
  <si>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</si>
  <si>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</si>
  <si>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</si>
  <si>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</si>
  <si>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</si>
  <si>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</si>
  <si>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</si>
  <si>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</si>
  <si>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</si>
  <si>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</si>
  <si>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</si>
  <si>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</si>
  <si>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</si>
  <si>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</si>
  <si>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</si>
  <si>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</si>
  <si>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</si>
  <si>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</si>
  <si>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</si>
  <si>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</si>
  <si>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</si>
  <si>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</si>
  <si>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</si>
  <si>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</si>
  <si>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</si>
  <si>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</si>
  <si>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</si>
  <si>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</si>
  <si>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</si>
  <si>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</si>
  <si>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</si>
  <si>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</si>
  <si>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</si>
  <si>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</si>
  <si>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</si>
  <si>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</si>
  <si>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</si>
  <si>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</si>
  <si>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</si>
  <si>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</si>
  <si>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</si>
  <si>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</si>
  <si>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</si>
  <si>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</si>
  <si>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</si>
  <si>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</si>
  <si>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</si>
  <si>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</si>
  <si>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</si>
  <si>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</si>
  <si>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</si>
  <si>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</si>
  <si>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</si>
  <si>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</si>
  <si>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</si>
  <si>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</si>
  <si>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</si>
  <si>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</si>
  <si>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</si>
  <si>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</si>
  <si>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</si>
  <si>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PRT</t>
  </si>
  <si>
    <t>PRI</t>
  </si>
  <si>
    <t>Puerto Rico</t>
  </si>
  <si>
    <t>QAT</t>
  </si>
  <si>
    <t>Qatar</t>
  </si>
  <si>
    <t>REU</t>
  </si>
  <si>
    <t>Réunion</t>
  </si>
  <si>
    <t>ROU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</si>
  <si>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</si>
  <si>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</si>
  <si>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</si>
  <si>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</si>
  <si>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</si>
  <si>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</si>
  <si>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</si>
  <si>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</si>
  <si>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</si>
  <si>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</si>
  <si>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</si>
  <si>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</si>
  <si>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</si>
  <si>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</si>
  <si>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</si>
  <si>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</si>
  <si>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</si>
  <si>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</si>
  <si>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</si>
  <si>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</si>
  <si>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</si>
  <si>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</si>
  <si>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</si>
  <si>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</si>
  <si>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</si>
  <si>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</si>
  <si>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</si>
  <si>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</si>
  <si>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</si>
  <si>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</si>
  <si>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</si>
  <si>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</si>
  <si>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</si>
  <si>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</si>
  <si>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</si>
  <si>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</si>
  <si>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</si>
  <si>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</si>
  <si>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</si>
  <si>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SVN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</si>
  <si>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</si>
  <si>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</si>
  <si>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</si>
  <si>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</si>
  <si>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</si>
  <si>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</si>
  <si>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</si>
  <si>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</si>
  <si>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</si>
  <si>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</si>
  <si>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ESP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</si>
  <si>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</si>
  <si>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</si>
  <si>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</si>
  <si>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</si>
  <si>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</si>
  <si>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</si>
  <si>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</si>
  <si>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</si>
  <si>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</si>
  <si>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</si>
  <si>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</si>
  <si>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CHE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</si>
  <si>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</si>
  <si>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</si>
  <si>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</si>
  <si>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</si>
  <si>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</si>
  <si>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</si>
  <si>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</si>
  <si>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</si>
  <si>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</si>
  <si>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</si>
  <si>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</si>
  <si>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</si>
  <si>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</si>
  <si>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</si>
  <si>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</si>
  <si>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</si>
  <si>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</si>
  <si>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</si>
  <si>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</si>
  <si>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</si>
  <si>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</si>
  <si>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</si>
  <si>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</si>
  <si>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</si>
  <si>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</si>
  <si>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</si>
  <si>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</si>
  <si>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</si>
  <si>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</si>
  <si>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</si>
  <si>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</si>
  <si>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</si>
  <si>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</si>
  <si>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</si>
  <si>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</si>
  <si>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</si>
  <si>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</si>
  <si>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</si>
  <si>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</si>
  <si>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</si>
  <si>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</si>
  <si>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</si>
  <si>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</si>
  <si>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</si>
  <si>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</si>
  <si>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</si>
  <si>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</si>
  <si>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</si>
  <si>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</si>
  <si>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</si>
  <si>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</si>
  <si>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</si>
  <si>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</si>
  <si>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</si>
  <si>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</si>
  <si>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</si>
  <si>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</si>
  <si>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</si>
  <si>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</si>
  <si>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</si>
  <si>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</si>
  <si>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</si>
  <si>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</si>
  <si>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</si>
  <si>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</si>
  <si>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</si>
  <si>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</t>
  </si>
  <si>
    <t>battLiRechargable</t>
  </si>
  <si>
    <t>CHECK</t>
  </si>
  <si>
    <t>LiRechargable</t>
  </si>
  <si>
    <t>Battery category</t>
  </si>
  <si>
    <t>(Alle)</t>
  </si>
  <si>
    <t>battZn</t>
  </si>
  <si>
    <t>Share of battery types</t>
  </si>
  <si>
    <t>Weighted Average</t>
  </si>
  <si>
    <t>BAU Scenario</t>
  </si>
  <si>
    <t>CAGR (2015-2020)</t>
  </si>
  <si>
    <t>Battery type share NiMH</t>
  </si>
  <si>
    <t>Calculated by market assumption for NiMH-batteries</t>
  </si>
  <si>
    <t>battLiPrimary</t>
  </si>
  <si>
    <t>battCd</t>
  </si>
  <si>
    <t>Battery type share NiCd</t>
  </si>
  <si>
    <t>Calculated by market assumption for NiCd-batteries</t>
  </si>
  <si>
    <t>Battery type share Li-recharg.</t>
  </si>
  <si>
    <t>others portables</t>
  </si>
  <si>
    <t>Reference</t>
  </si>
  <si>
    <t>Location</t>
  </si>
  <si>
    <t>Stock/Flow ID</t>
  </si>
  <si>
    <t>POM</t>
  </si>
  <si>
    <t>camerasAndGames</t>
  </si>
  <si>
    <t>Substance_main_parent</t>
  </si>
  <si>
    <t>additionalSpecification</t>
  </si>
  <si>
    <t>Unit</t>
  </si>
  <si>
    <t>Mg</t>
  </si>
  <si>
    <t>cellPhones</t>
  </si>
  <si>
    <t>cordlessTools</t>
  </si>
  <si>
    <t>portablePC</t>
  </si>
  <si>
    <t>othersPortable</t>
  </si>
  <si>
    <t>EU27+4</t>
  </si>
  <si>
    <t>BATT_portableGeneratedComplementaryMSW</t>
  </si>
  <si>
    <t>M18</t>
  </si>
  <si>
    <t>LiRechargeable</t>
  </si>
  <si>
    <t>Others portables</t>
  </si>
  <si>
    <t>https://straitsresearch.com/report/cordless-power-tools-market</t>
  </si>
  <si>
    <t>CAGR 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</si>
</sst>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pivotButton="1"/>
    <xf numFmtId="164" fontId="0" fillId="0" borderId="0" xfId="1" applyNumberFormat="1" applyFont="1"/>
    <xf numFmtId="9" fontId="0" fillId="0" borderId="0" xfId="1" applyFont="1"/>
    <xf numFmtId="164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64" fontId="1" fillId="0" borderId="0" xfId="3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14" borderId="0" xfId="1" applyNumberFormat="1" applyFont="1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0" fontId="3" fillId="0" borderId="0" xfId="2" applyNumberFormat="1" applyAlignment="1">
      <alignment horizontal="center"/>
    </xf>
    <xf numFmtId="9" fontId="3" fillId="0" borderId="0" xfId="1" applyNumberFormat="1" applyFont="1" applyFill="1"/>
    <xf numFmtId="10" fontId="1" fillId="14" borderId="0" xfId="3" applyNumberFormat="1" applyFont="1" applyFill="1" applyAlignment="1">
      <alignment horizontal="center"/>
    </xf>
    <xf numFmtId="9" fontId="3" fillId="0" borderId="0" xfId="1" applyFont="1" applyFill="1" applyBorder="1"/>
    <xf numFmtId="9" fontId="3" fillId="0" borderId="0" xfId="1" applyFont="1" applyFill="1"/>
    <xf numFmtId="0" fontId="3" fillId="0" borderId="0" xfId="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9" fontId="0" fillId="15" borderId="0" xfId="1" applyFont="1" applyFill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Prozent" xfId="1" builtinId="5"/>
    <cellStyle name="Prozent 2" xfId="3" xr:uid="{BC46C080-AA18-47A2-9B5A-803D8BB93E76}"/>
    <cellStyle name="Standard" xfId="0" builtinId="0"/>
    <cellStyle name="Standard 2" xfId="4" xr:uid="{1AD1D74C-51F7-4A5F-9DAF-1B6ABE816790}"/>
    <cellStyle name="Standard 3" xfId="2" xr:uid="{3B136660-9292-43B5-ADB9-5575BD41A83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theme" Target="theme/theme1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Li-Rechargeable'!$C$11:$X$11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Li-Rechargeable'!$C$43:$X$43</c:f>
              <c:numCache>
                <c:formatCode>0.00</c:formatCode>
                <c:ptCount val="22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BC9-985B-F3458D11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NiCd'!$G$43:$BE$43</c:f>
              <c:numCache>
                <c:formatCode>0.00</c:formatCode>
                <c:ptCount val="51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  <c:pt idx="22" formatCode="General">
                  <c:v>1095.3300573213162</c:v>
                </c:pt>
                <c:pt idx="23" formatCode="General">
                  <c:v>273.83251433032905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B12-A623-1BFBDC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12-962D-F47175C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8A2-8360-E5F6CA5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AF3-B12A-83CA5CA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6D4-946B-429D9E4B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B1-85ED-CBEBE0B9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portables_NiCd'!$G$43:$BE$43</c:f>
              <c:numCache>
                <c:formatCode>0.00</c:formatCode>
                <c:ptCount val="51"/>
                <c:pt idx="0">
                  <c:v>8378.9896494490076</c:v>
                </c:pt>
                <c:pt idx="1">
                  <c:v>9350.0437835366611</c:v>
                </c:pt>
                <c:pt idx="2">
                  <c:v>10425.211497830063</c:v>
                </c:pt>
                <c:pt idx="3">
                  <c:v>11750.672524198759</c:v>
                </c:pt>
                <c:pt idx="4">
                  <c:v>15034.860528392566</c:v>
                </c:pt>
                <c:pt idx="5">
                  <c:v>10971.136167608425</c:v>
                </c:pt>
                <c:pt idx="6">
                  <c:v>16183.418053352027</c:v>
                </c:pt>
                <c:pt idx="7">
                  <c:v>8179.22441267452</c:v>
                </c:pt>
                <c:pt idx="8">
                  <c:v>6990.9976416277705</c:v>
                </c:pt>
                <c:pt idx="9">
                  <c:v>4297.7801331472565</c:v>
                </c:pt>
                <c:pt idx="10">
                  <c:v>647.409870290865</c:v>
                </c:pt>
                <c:pt idx="11">
                  <c:v>2857.8020171820399</c:v>
                </c:pt>
                <c:pt idx="12">
                  <c:v>1287.7521170522423</c:v>
                </c:pt>
                <c:pt idx="13">
                  <c:v>581.37324350289418</c:v>
                </c:pt>
                <c:pt idx="14">
                  <c:v>484.93890956931364</c:v>
                </c:pt>
                <c:pt idx="15">
                  <c:v>1651.1938543850044</c:v>
                </c:pt>
                <c:pt idx="16">
                  <c:v>1369.7973812333903</c:v>
                </c:pt>
                <c:pt idx="17">
                  <c:v>1297.0465256100977</c:v>
                </c:pt>
                <c:pt idx="18">
                  <c:v>1501.1346010239399</c:v>
                </c:pt>
                <c:pt idx="19">
                  <c:v>1541.3783917532146</c:v>
                </c:pt>
                <c:pt idx="20">
                  <c:v>1477.0056791114123</c:v>
                </c:pt>
                <c:pt idx="21">
                  <c:v>1552.6603559999999</c:v>
                </c:pt>
                <c:pt idx="22">
                  <c:v>1242.1282847999998</c:v>
                </c:pt>
                <c:pt idx="23">
                  <c:v>310.53207120000002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CCB-8BED-F05D83EB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NiMH'!$H$43:$AC$43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588-B7A6-224164F2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NiMH'!$H$43:$BF$43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872-8532-869F12E5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DA-B214-89B1B6B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Li-Rechargeable'!$C$11:$BA$11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Li-Rechargeable'!$C$43:$BA$43</c:f>
              <c:numCache>
                <c:formatCode>0.00</c:formatCode>
                <c:ptCount val="51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  <c:pt idx="22">
                  <c:v>87735.76675108989</c:v>
                </c:pt>
                <c:pt idx="23">
                  <c:v>93171.603559733005</c:v>
                </c:pt>
                <c:pt idx="24">
                  <c:v>98344.708841429994</c:v>
                </c:pt>
                <c:pt idx="25">
                  <c:v>103241.74253172248</c:v>
                </c:pt>
                <c:pt idx="26">
                  <c:v>107856.51956423931</c:v>
                </c:pt>
                <c:pt idx="27">
                  <c:v>112188.72616785433</c:v>
                </c:pt>
                <c:pt idx="28">
                  <c:v>116242.70018932657</c:v>
                </c:pt>
                <c:pt idx="29">
                  <c:v>120026.32696200938</c:v>
                </c:pt>
                <c:pt idx="30">
                  <c:v>123550.07741362843</c:v>
                </c:pt>
                <c:pt idx="31">
                  <c:v>126826.19668679254</c:v>
                </c:pt>
                <c:pt idx="32">
                  <c:v>129868.03900135172</c:v>
                </c:pt>
                <c:pt idx="33">
                  <c:v>132689.53679005697</c:v>
                </c:pt>
                <c:pt idx="34">
                  <c:v>135304.78812763022</c:v>
                </c:pt>
                <c:pt idx="35">
                  <c:v>137727.745067763</c:v>
                </c:pt>
                <c:pt idx="36">
                  <c:v>139971.98580262691</c:v>
                </c:pt>
                <c:pt idx="37">
                  <c:v>142050.55487285045</c:v>
                </c:pt>
                <c:pt idx="38">
                  <c:v>143975.85748427693</c:v>
                </c:pt>
                <c:pt idx="39">
                  <c:v>145759.59599460423</c:v>
                </c:pt>
                <c:pt idx="40">
                  <c:v>147412.73860646485</c:v>
                </c:pt>
                <c:pt idx="41">
                  <c:v>148945.51212243954</c:v>
                </c:pt>
                <c:pt idx="42">
                  <c:v>150367.41222288786</c:v>
                </c:pt>
                <c:pt idx="43">
                  <c:v>151687.22610061552</c:v>
                </c:pt>
                <c:pt idx="44">
                  <c:v>152913.06343299602</c:v>
                </c:pt>
                <c:pt idx="45">
                  <c:v>154052.39261135331</c:v>
                </c:pt>
                <c:pt idx="46">
                  <c:v>155112.07990448334</c:v>
                </c:pt>
                <c:pt idx="47">
                  <c:v>156098.42983505098</c:v>
                </c:pt>
                <c:pt idx="48">
                  <c:v>157017.22552012865</c:v>
                </c:pt>
                <c:pt idx="49">
                  <c:v>157873.76809379095</c:v>
                </c:pt>
                <c:pt idx="50">
                  <c:v>158672.91461089795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BDD-A452-F14119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B-4F9E-A620-631ACCD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823-B551-760F42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70-B27F-CBE3151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26-AD38-B1B9A27F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portables_NiMH'!$G$43:$BE$43</c:f>
              <c:numCache>
                <c:formatCode>0.00</c:formatCode>
                <c:ptCount val="51"/>
                <c:pt idx="0">
                  <c:v>4719.6049701769798</c:v>
                </c:pt>
                <c:pt idx="1">
                  <c:v>5382.8477761037393</c:v>
                </c:pt>
                <c:pt idx="2">
                  <c:v>6135.1521665210394</c:v>
                </c:pt>
                <c:pt idx="3">
                  <c:v>6965.2880449558706</c:v>
                </c:pt>
                <c:pt idx="4">
                  <c:v>7388.1777379344985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8128.4979462090423</c:v>
                </c:pt>
                <c:pt idx="8">
                  <c:v>9415.7993532854889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12970.748996595827</c:v>
                </c:pt>
                <c:pt idx="12">
                  <c:v>10944.710699793604</c:v>
                </c:pt>
                <c:pt idx="13">
                  <c:v>12475.784242067601</c:v>
                </c:pt>
                <c:pt idx="14">
                  <c:v>11900.442313277757</c:v>
                </c:pt>
                <c:pt idx="15">
                  <c:v>11409.410008643013</c:v>
                </c:pt>
                <c:pt idx="16">
                  <c:v>10469.916449827413</c:v>
                </c:pt>
                <c:pt idx="17">
                  <c:v>11209.448761425636</c:v>
                </c:pt>
                <c:pt idx="18">
                  <c:v>10708.358301797865</c:v>
                </c:pt>
                <c:pt idx="19">
                  <c:v>10661.121551860875</c:v>
                </c:pt>
                <c:pt idx="20">
                  <c:v>11006.937429776148</c:v>
                </c:pt>
                <c:pt idx="21">
                  <c:v>9352.3952322520709</c:v>
                </c:pt>
                <c:pt idx="22">
                  <c:v>9165.347327607029</c:v>
                </c:pt>
                <c:pt idx="23">
                  <c:v>8982.0403810548887</c:v>
                </c:pt>
                <c:pt idx="24">
                  <c:v>8802.3995734337914</c:v>
                </c:pt>
                <c:pt idx="25">
                  <c:v>8626.3515819651147</c:v>
                </c:pt>
                <c:pt idx="26">
                  <c:v>8453.8245503258131</c:v>
                </c:pt>
                <c:pt idx="27">
                  <c:v>8284.7480593192977</c:v>
                </c:pt>
                <c:pt idx="28">
                  <c:v>8119.0530981329121</c:v>
                </c:pt>
                <c:pt idx="29">
                  <c:v>7956.6720361702537</c:v>
                </c:pt>
                <c:pt idx="30">
                  <c:v>7797.5385954468484</c:v>
                </c:pt>
                <c:pt idx="31">
                  <c:v>7641.5878235379114</c:v>
                </c:pt>
                <c:pt idx="32">
                  <c:v>7488.7560670671528</c:v>
                </c:pt>
                <c:pt idx="33">
                  <c:v>7338.9809457258098</c:v>
                </c:pt>
                <c:pt idx="34">
                  <c:v>7192.2013268112933</c:v>
                </c:pt>
                <c:pt idx="35">
                  <c:v>7048.3573002750672</c:v>
                </c:pt>
                <c:pt idx="36">
                  <c:v>6907.3901542695658</c:v>
                </c:pt>
                <c:pt idx="37">
                  <c:v>6769.2423511841744</c:v>
                </c:pt>
                <c:pt idx="38">
                  <c:v>6633.8575041604909</c:v>
                </c:pt>
                <c:pt idx="39">
                  <c:v>6567.5189291188863</c:v>
                </c:pt>
                <c:pt idx="40">
                  <c:v>6501.8437398276974</c:v>
                </c:pt>
                <c:pt idx="41">
                  <c:v>6436.8253024294208</c:v>
                </c:pt>
                <c:pt idx="42">
                  <c:v>6372.4570494051268</c:v>
                </c:pt>
                <c:pt idx="43">
                  <c:v>6308.7324789110753</c:v>
                </c:pt>
                <c:pt idx="44">
                  <c:v>6245.6451541219649</c:v>
                </c:pt>
                <c:pt idx="45">
                  <c:v>6183.1887025807455</c:v>
                </c:pt>
                <c:pt idx="46">
                  <c:v>6121.3568155549383</c:v>
                </c:pt>
                <c:pt idx="47">
                  <c:v>6060.1432473993891</c:v>
                </c:pt>
                <c:pt idx="48">
                  <c:v>5999.5418149253956</c:v>
                </c:pt>
                <c:pt idx="49">
                  <c:v>5939.5463967761416</c:v>
                </c:pt>
                <c:pt idx="50">
                  <c:v>5880.1509328083803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E61-A5F4-FAC3E37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4151.4770318128594</c:v>
                </c:pt>
                <c:pt idx="1">
                  <c:v>4234.5065724491169</c:v>
                </c:pt>
                <c:pt idx="2">
                  <c:v>4319.1967038980993</c:v>
                </c:pt>
                <c:pt idx="3">
                  <c:v>4405.5806379760616</c:v>
                </c:pt>
                <c:pt idx="4">
                  <c:v>4493.692250735583</c:v>
                </c:pt>
                <c:pt idx="5">
                  <c:v>4583.5660957502951</c:v>
                </c:pt>
                <c:pt idx="6">
                  <c:v>4675.2374176653011</c:v>
                </c:pt>
                <c:pt idx="7">
                  <c:v>4768.7421660186073</c:v>
                </c:pt>
                <c:pt idx="8">
                  <c:v>4864.1170093389792</c:v>
                </c:pt>
                <c:pt idx="9">
                  <c:v>4961.3993495257591</c:v>
                </c:pt>
                <c:pt idx="10">
                  <c:v>5060.6273365162742</c:v>
                </c:pt>
                <c:pt idx="11">
                  <c:v>5161.8398832466</c:v>
                </c:pt>
                <c:pt idx="12">
                  <c:v>5210.8043900188177</c:v>
                </c:pt>
                <c:pt idx="13">
                  <c:v>5383.9078628267607</c:v>
                </c:pt>
                <c:pt idx="14">
                  <c:v>5145.392742431347</c:v>
                </c:pt>
                <c:pt idx="15">
                  <c:v>4461.2414482030754</c:v>
                </c:pt>
                <c:pt idx="16">
                  <c:v>4691.3893045964778</c:v>
                </c:pt>
                <c:pt idx="17">
                  <c:v>7145.2039962509734</c:v>
                </c:pt>
                <c:pt idx="18">
                  <c:v>7162.8348479248589</c:v>
                </c:pt>
                <c:pt idx="19">
                  <c:v>8482.7268624425033</c:v>
                </c:pt>
                <c:pt idx="20">
                  <c:v>9184.2695042782179</c:v>
                </c:pt>
                <c:pt idx="21">
                  <c:v>8199.0500275036775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8FE-829A-037DC885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4151.4770318128594</c:v>
                </c:pt>
                <c:pt idx="1">
                  <c:v>4234.5065724491169</c:v>
                </c:pt>
                <c:pt idx="2">
                  <c:v>4319.1967038980993</c:v>
                </c:pt>
                <c:pt idx="3">
                  <c:v>4405.5806379760616</c:v>
                </c:pt>
                <c:pt idx="4">
                  <c:v>4493.692250735583</c:v>
                </c:pt>
                <c:pt idx="5">
                  <c:v>4583.5660957502951</c:v>
                </c:pt>
                <c:pt idx="6">
                  <c:v>4675.2374176653011</c:v>
                </c:pt>
                <c:pt idx="7">
                  <c:v>4768.7421660186073</c:v>
                </c:pt>
                <c:pt idx="8">
                  <c:v>4864.1170093389792</c:v>
                </c:pt>
                <c:pt idx="9">
                  <c:v>4961.3993495257591</c:v>
                </c:pt>
                <c:pt idx="10">
                  <c:v>5060.6273365162742</c:v>
                </c:pt>
                <c:pt idx="11">
                  <c:v>5161.8398832466</c:v>
                </c:pt>
                <c:pt idx="12">
                  <c:v>5210.8043900188177</c:v>
                </c:pt>
                <c:pt idx="13">
                  <c:v>5383.9078628267607</c:v>
                </c:pt>
                <c:pt idx="14">
                  <c:v>5145.392742431347</c:v>
                </c:pt>
                <c:pt idx="15">
                  <c:v>4461.2414482030754</c:v>
                </c:pt>
                <c:pt idx="16">
                  <c:v>4691.3893045964778</c:v>
                </c:pt>
                <c:pt idx="17">
                  <c:v>7145.2039962509734</c:v>
                </c:pt>
                <c:pt idx="18">
                  <c:v>7162.8348479248589</c:v>
                </c:pt>
                <c:pt idx="19">
                  <c:v>8482.7268624425033</c:v>
                </c:pt>
                <c:pt idx="20">
                  <c:v>9184.2695042782179</c:v>
                </c:pt>
                <c:pt idx="21">
                  <c:v>8199.0500275036775</c:v>
                </c:pt>
                <c:pt idx="22">
                  <c:v>8363.0310280537506</c:v>
                </c:pt>
                <c:pt idx="23">
                  <c:v>8530.291648614826</c:v>
                </c:pt>
                <c:pt idx="24">
                  <c:v>8700.8974815871225</c:v>
                </c:pt>
                <c:pt idx="25">
                  <c:v>8787.9064564029941</c:v>
                </c:pt>
                <c:pt idx="26">
                  <c:v>4393.953228201497</c:v>
                </c:pt>
                <c:pt idx="27">
                  <c:v>1098.4883070503743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587-8FC7-87CFB526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games_Pb'!$G$11:$AB$11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games_Pb'!$G$43:$AB$43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2-4B12-8ED7-6E7D6154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39F-AEBC-5C715013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Tools_Pb'!$H$43:$AC$43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040-8CEC-26846D3E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5773.8333333333339</c:v>
                </c:pt>
                <c:pt idx="23">
                  <c:v>5831.5716666666676</c:v>
                </c:pt>
                <c:pt idx="24">
                  <c:v>5889.8873833333346</c:v>
                </c:pt>
                <c:pt idx="25">
                  <c:v>5948.7862571666683</c:v>
                </c:pt>
                <c:pt idx="26">
                  <c:v>6008.2741197383348</c:v>
                </c:pt>
                <c:pt idx="27">
                  <c:v>6068.356860935718</c:v>
                </c:pt>
                <c:pt idx="28">
                  <c:v>6129.0404295450753</c:v>
                </c:pt>
                <c:pt idx="29">
                  <c:v>6190.3308338405259</c:v>
                </c:pt>
                <c:pt idx="30">
                  <c:v>6252.2341421789315</c:v>
                </c:pt>
                <c:pt idx="31">
                  <c:v>6314.7564836007205</c:v>
                </c:pt>
                <c:pt idx="32">
                  <c:v>6377.9040484367279</c:v>
                </c:pt>
                <c:pt idx="33">
                  <c:v>6441.6830889210951</c:v>
                </c:pt>
                <c:pt idx="34">
                  <c:v>6506.0999198103063</c:v>
                </c:pt>
                <c:pt idx="35">
                  <c:v>6571.1609190084091</c:v>
                </c:pt>
                <c:pt idx="36">
                  <c:v>6636.8725281984935</c:v>
                </c:pt>
                <c:pt idx="37">
                  <c:v>6703.241253480478</c:v>
                </c:pt>
                <c:pt idx="38">
                  <c:v>6770.2736660152832</c:v>
                </c:pt>
                <c:pt idx="39">
                  <c:v>6837.9764026754365</c:v>
                </c:pt>
                <c:pt idx="40">
                  <c:v>6906.3561667021904</c:v>
                </c:pt>
                <c:pt idx="41">
                  <c:v>6975.419728369212</c:v>
                </c:pt>
                <c:pt idx="42">
                  <c:v>7045.1739256529045</c:v>
                </c:pt>
                <c:pt idx="43">
                  <c:v>7115.6256649094339</c:v>
                </c:pt>
                <c:pt idx="44">
                  <c:v>7186.7819215585287</c:v>
                </c:pt>
                <c:pt idx="45">
                  <c:v>7258.6497407741135</c:v>
                </c:pt>
                <c:pt idx="46">
                  <c:v>7331.2362381818548</c:v>
                </c:pt>
                <c:pt idx="47">
                  <c:v>7404.5486005636731</c:v>
                </c:pt>
                <c:pt idx="48">
                  <c:v>7478.5940865693101</c:v>
                </c:pt>
                <c:pt idx="49">
                  <c:v>7553.3800274350033</c:v>
                </c:pt>
                <c:pt idx="50">
                  <c:v>7628.9138277093534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0CA-A062-747A610A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474-BD9A-AE794E54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DA6-87AE-2242BC70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portable_Pb'!$H$43:$AC$43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257-B00A-A0C7A48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121008.5055132893</c:v>
                </c:pt>
                <c:pt idx="1">
                  <c:v>123428.67562355509</c:v>
                </c:pt>
                <c:pt idx="2">
                  <c:v>125897.24913602619</c:v>
                </c:pt>
                <c:pt idx="3">
                  <c:v>128415.19411874672</c:v>
                </c:pt>
                <c:pt idx="4">
                  <c:v>130983.49800112165</c:v>
                </c:pt>
                <c:pt idx="5">
                  <c:v>133603.16796114409</c:v>
                </c:pt>
                <c:pt idx="6">
                  <c:v>136275.23132036696</c:v>
                </c:pt>
                <c:pt idx="7">
                  <c:v>139000.73594677431</c:v>
                </c:pt>
                <c:pt idx="8">
                  <c:v>141780.75066570978</c:v>
                </c:pt>
                <c:pt idx="9">
                  <c:v>144616.36567902399</c:v>
                </c:pt>
                <c:pt idx="10">
                  <c:v>147508.69299260448</c:v>
                </c:pt>
                <c:pt idx="11">
                  <c:v>150458.86685245659</c:v>
                </c:pt>
                <c:pt idx="12">
                  <c:v>149547.7899327667</c:v>
                </c:pt>
                <c:pt idx="13">
                  <c:v>147096.60469859742</c:v>
                </c:pt>
                <c:pt idx="14">
                  <c:v>147454.81657939576</c:v>
                </c:pt>
                <c:pt idx="15">
                  <c:v>152939.08995870742</c:v>
                </c:pt>
                <c:pt idx="16">
                  <c:v>151795.78954216922</c:v>
                </c:pt>
                <c:pt idx="17">
                  <c:v>155670.16236778317</c:v>
                </c:pt>
                <c:pt idx="18">
                  <c:v>156435.32875104618</c:v>
                </c:pt>
                <c:pt idx="19">
                  <c:v>162395.91291367551</c:v>
                </c:pt>
                <c:pt idx="20">
                  <c:v>175754.71900709107</c:v>
                </c:pt>
                <c:pt idx="21">
                  <c:v>189579.75631484287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2ED-B83B-0F69959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121008.5055132893</c:v>
                </c:pt>
                <c:pt idx="1">
                  <c:v>123428.67562355509</c:v>
                </c:pt>
                <c:pt idx="2">
                  <c:v>125897.24913602619</c:v>
                </c:pt>
                <c:pt idx="3">
                  <c:v>128415.19411874672</c:v>
                </c:pt>
                <c:pt idx="4">
                  <c:v>130983.49800112165</c:v>
                </c:pt>
                <c:pt idx="5">
                  <c:v>133603.16796114409</c:v>
                </c:pt>
                <c:pt idx="6">
                  <c:v>136275.23132036696</c:v>
                </c:pt>
                <c:pt idx="7">
                  <c:v>139000.73594677431</c:v>
                </c:pt>
                <c:pt idx="8">
                  <c:v>141780.75066570978</c:v>
                </c:pt>
                <c:pt idx="9">
                  <c:v>144616.36567902399</c:v>
                </c:pt>
                <c:pt idx="10">
                  <c:v>147508.69299260448</c:v>
                </c:pt>
                <c:pt idx="11">
                  <c:v>150458.86685245659</c:v>
                </c:pt>
                <c:pt idx="12">
                  <c:v>149547.7899327667</c:v>
                </c:pt>
                <c:pt idx="13">
                  <c:v>147096.60469859742</c:v>
                </c:pt>
                <c:pt idx="14">
                  <c:v>147454.81657939576</c:v>
                </c:pt>
                <c:pt idx="15">
                  <c:v>152939.08995870742</c:v>
                </c:pt>
                <c:pt idx="16">
                  <c:v>151795.78954216922</c:v>
                </c:pt>
                <c:pt idx="17">
                  <c:v>155670.16236778317</c:v>
                </c:pt>
                <c:pt idx="18">
                  <c:v>156435.32875104618</c:v>
                </c:pt>
                <c:pt idx="19">
                  <c:v>162395.91291367551</c:v>
                </c:pt>
                <c:pt idx="20">
                  <c:v>175754.71900709107</c:v>
                </c:pt>
                <c:pt idx="21">
                  <c:v>189579.75631484287</c:v>
                </c:pt>
                <c:pt idx="22">
                  <c:v>193371.35144113973</c:v>
                </c:pt>
                <c:pt idx="23">
                  <c:v>197028.64514393022</c:v>
                </c:pt>
                <c:pt idx="24">
                  <c:v>200891.95191145819</c:v>
                </c:pt>
                <c:pt idx="25">
                  <c:v>204755.25867898625</c:v>
                </c:pt>
                <c:pt idx="26">
                  <c:v>208618.56544651426</c:v>
                </c:pt>
                <c:pt idx="27">
                  <c:v>212481.87221404235</c:v>
                </c:pt>
                <c:pt idx="28">
                  <c:v>216345.17898157038</c:v>
                </c:pt>
                <c:pt idx="29">
                  <c:v>220208.48574909841</c:v>
                </c:pt>
                <c:pt idx="30">
                  <c:v>224071.79251662648</c:v>
                </c:pt>
                <c:pt idx="31">
                  <c:v>227935.09928415445</c:v>
                </c:pt>
                <c:pt idx="32">
                  <c:v>231798.40605168257</c:v>
                </c:pt>
                <c:pt idx="33">
                  <c:v>235661.71281921066</c:v>
                </c:pt>
                <c:pt idx="34">
                  <c:v>239525.01958673866</c:v>
                </c:pt>
                <c:pt idx="35">
                  <c:v>243388.3263542667</c:v>
                </c:pt>
                <c:pt idx="36">
                  <c:v>247251.63312179479</c:v>
                </c:pt>
                <c:pt idx="37">
                  <c:v>251114.93988932276</c:v>
                </c:pt>
                <c:pt idx="38">
                  <c:v>254978.2466568508</c:v>
                </c:pt>
                <c:pt idx="39">
                  <c:v>258841.55342437883</c:v>
                </c:pt>
                <c:pt idx="40">
                  <c:v>262704.86019190686</c:v>
                </c:pt>
                <c:pt idx="41">
                  <c:v>266568.16695943492</c:v>
                </c:pt>
                <c:pt idx="42">
                  <c:v>270431.47372696293</c:v>
                </c:pt>
                <c:pt idx="43">
                  <c:v>274294.78049449099</c:v>
                </c:pt>
                <c:pt idx="44">
                  <c:v>278158.08726201899</c:v>
                </c:pt>
                <c:pt idx="45">
                  <c:v>282021.39402954705</c:v>
                </c:pt>
                <c:pt idx="46">
                  <c:v>285884.70079707511</c:v>
                </c:pt>
                <c:pt idx="47">
                  <c:v>289748.00756460312</c:v>
                </c:pt>
                <c:pt idx="48">
                  <c:v>293611.31433213118</c:v>
                </c:pt>
                <c:pt idx="49">
                  <c:v>297474.62109965924</c:v>
                </c:pt>
                <c:pt idx="50">
                  <c:v>301337.92786718736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211-B32E-C0CF8D7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203.34362652958839</c:v>
                </c:pt>
                <c:pt idx="1">
                  <c:v>272.48045954964851</c:v>
                </c:pt>
                <c:pt idx="2">
                  <c:v>365.12381579652896</c:v>
                </c:pt>
                <c:pt idx="3">
                  <c:v>547.6857236947933</c:v>
                </c:pt>
                <c:pt idx="4">
                  <c:v>821.52858554219017</c:v>
                </c:pt>
                <c:pt idx="5">
                  <c:v>1002.2648743614719</c:v>
                </c:pt>
                <c:pt idx="6">
                  <c:v>1182.672551746537</c:v>
                </c:pt>
                <c:pt idx="7">
                  <c:v>1407.380336578379</c:v>
                </c:pt>
                <c:pt idx="8">
                  <c:v>1899.963454380812</c:v>
                </c:pt>
                <c:pt idx="9">
                  <c:v>1405.9729562418006</c:v>
                </c:pt>
                <c:pt idx="10">
                  <c:v>2362.0345664862248</c:v>
                </c:pt>
                <c:pt idx="11">
                  <c:v>3094.2652820969552</c:v>
                </c:pt>
                <c:pt idx="12">
                  <c:v>3591.6243145842955</c:v>
                </c:pt>
                <c:pt idx="13">
                  <c:v>3528.1493356147125</c:v>
                </c:pt>
                <c:pt idx="14">
                  <c:v>4232.1540789785222</c:v>
                </c:pt>
                <c:pt idx="15">
                  <c:v>5044.5601953053765</c:v>
                </c:pt>
                <c:pt idx="16">
                  <c:v>5263.9371464291326</c:v>
                </c:pt>
                <c:pt idx="17">
                  <c:v>5805.9594922472852</c:v>
                </c:pt>
                <c:pt idx="18">
                  <c:v>5723.6682771162405</c:v>
                </c:pt>
                <c:pt idx="19">
                  <c:v>6296.0456650322085</c:v>
                </c:pt>
                <c:pt idx="20">
                  <c:v>7115.3807442804782</c:v>
                </c:pt>
                <c:pt idx="21">
                  <c:v>6788.2302806086054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EF5-971C-F7E1DFA0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203.34362652958839</c:v>
                </c:pt>
                <c:pt idx="1">
                  <c:v>272.48045954964851</c:v>
                </c:pt>
                <c:pt idx="2">
                  <c:v>365.12381579652896</c:v>
                </c:pt>
                <c:pt idx="3">
                  <c:v>547.6857236947933</c:v>
                </c:pt>
                <c:pt idx="4">
                  <c:v>821.52858554219017</c:v>
                </c:pt>
                <c:pt idx="5">
                  <c:v>1002.2648743614719</c:v>
                </c:pt>
                <c:pt idx="6">
                  <c:v>1182.672551746537</c:v>
                </c:pt>
                <c:pt idx="7">
                  <c:v>1407.380336578379</c:v>
                </c:pt>
                <c:pt idx="8">
                  <c:v>1899.963454380812</c:v>
                </c:pt>
                <c:pt idx="9">
                  <c:v>1405.9729562418006</c:v>
                </c:pt>
                <c:pt idx="10">
                  <c:v>2362.0345664862248</c:v>
                </c:pt>
                <c:pt idx="11">
                  <c:v>3094.2652820969552</c:v>
                </c:pt>
                <c:pt idx="12">
                  <c:v>3591.6243145842955</c:v>
                </c:pt>
                <c:pt idx="13">
                  <c:v>3528.1493356147125</c:v>
                </c:pt>
                <c:pt idx="14">
                  <c:v>4232.1540789785222</c:v>
                </c:pt>
                <c:pt idx="15">
                  <c:v>5044.5601953053765</c:v>
                </c:pt>
                <c:pt idx="16">
                  <c:v>5263.9371464291326</c:v>
                </c:pt>
                <c:pt idx="17">
                  <c:v>5805.9594922472852</c:v>
                </c:pt>
                <c:pt idx="18">
                  <c:v>5723.6682771162405</c:v>
                </c:pt>
                <c:pt idx="19">
                  <c:v>6296.0456650322085</c:v>
                </c:pt>
                <c:pt idx="20">
                  <c:v>7115.3807442804782</c:v>
                </c:pt>
                <c:pt idx="21">
                  <c:v>6788.2302806086054</c:v>
                </c:pt>
                <c:pt idx="22">
                  <c:v>7195.5240974451217</c:v>
                </c:pt>
                <c:pt idx="23">
                  <c:v>7627.2555432918289</c:v>
                </c:pt>
                <c:pt idx="24">
                  <c:v>8084.8908758893385</c:v>
                </c:pt>
                <c:pt idx="25">
                  <c:v>8569.9843284426988</c:v>
                </c:pt>
                <c:pt idx="26">
                  <c:v>9084.1833881492603</c:v>
                </c:pt>
                <c:pt idx="27">
                  <c:v>9629.2343914382163</c:v>
                </c:pt>
                <c:pt idx="28">
                  <c:v>10206.988454924509</c:v>
                </c:pt>
                <c:pt idx="29">
                  <c:v>10717.337877670734</c:v>
                </c:pt>
                <c:pt idx="30">
                  <c:v>11253.20477155427</c:v>
                </c:pt>
                <c:pt idx="31">
                  <c:v>11815.865010131984</c:v>
                </c:pt>
                <c:pt idx="32">
                  <c:v>12406.658260638582</c:v>
                </c:pt>
                <c:pt idx="33">
                  <c:v>13026.991173670511</c:v>
                </c:pt>
                <c:pt idx="34">
                  <c:v>13678.340732354036</c:v>
                </c:pt>
                <c:pt idx="35">
                  <c:v>14362.257768971738</c:v>
                </c:pt>
                <c:pt idx="36">
                  <c:v>15080.370657420324</c:v>
                </c:pt>
                <c:pt idx="37">
                  <c:v>15834.38919029134</c:v>
                </c:pt>
                <c:pt idx="38">
                  <c:v>16309.42086600008</c:v>
                </c:pt>
                <c:pt idx="39">
                  <c:v>16798.703491980083</c:v>
                </c:pt>
                <c:pt idx="40">
                  <c:v>17302.664596739483</c:v>
                </c:pt>
                <c:pt idx="41">
                  <c:v>17821.744534641668</c:v>
                </c:pt>
                <c:pt idx="42">
                  <c:v>18356.396870680917</c:v>
                </c:pt>
                <c:pt idx="43">
                  <c:v>18907.088776801345</c:v>
                </c:pt>
                <c:pt idx="44">
                  <c:v>19474.301440105384</c:v>
                </c:pt>
                <c:pt idx="45">
                  <c:v>19669.044454506438</c:v>
                </c:pt>
                <c:pt idx="46">
                  <c:v>19865.734899051502</c:v>
                </c:pt>
                <c:pt idx="47">
                  <c:v>20064.392248042019</c:v>
                </c:pt>
                <c:pt idx="48">
                  <c:v>20265.036170522439</c:v>
                </c:pt>
                <c:pt idx="49">
                  <c:v>20467.686532227664</c:v>
                </c:pt>
                <c:pt idx="50">
                  <c:v>20672.36339754994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8A1-9F56-152F0E74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97.050245135177775</c:v>
                </c:pt>
                <c:pt idx="1">
                  <c:v>98.991250037881329</c:v>
                </c:pt>
                <c:pt idx="2">
                  <c:v>100.97107503863896</c:v>
                </c:pt>
                <c:pt idx="3">
                  <c:v>102.99049653941174</c:v>
                </c:pt>
                <c:pt idx="4">
                  <c:v>105.05030647019997</c:v>
                </c:pt>
                <c:pt idx="5">
                  <c:v>107.15131259960397</c:v>
                </c:pt>
                <c:pt idx="6">
                  <c:v>109.29433885159605</c:v>
                </c:pt>
                <c:pt idx="7">
                  <c:v>111.48022562862798</c:v>
                </c:pt>
                <c:pt idx="8">
                  <c:v>113.70983014120054</c:v>
                </c:pt>
                <c:pt idx="9">
                  <c:v>115.98402674402455</c:v>
                </c:pt>
                <c:pt idx="10">
                  <c:v>118.30370727890504</c:v>
                </c:pt>
                <c:pt idx="11">
                  <c:v>120.66978142448313</c:v>
                </c:pt>
                <c:pt idx="12">
                  <c:v>270.20876610155949</c:v>
                </c:pt>
                <c:pt idx="13">
                  <c:v>1385.2423174614748</c:v>
                </c:pt>
                <c:pt idx="14">
                  <c:v>1396.2514908869514</c:v>
                </c:pt>
                <c:pt idx="15">
                  <c:v>1071.366388282202</c:v>
                </c:pt>
                <c:pt idx="16">
                  <c:v>151.93992006149082</c:v>
                </c:pt>
                <c:pt idx="17">
                  <c:v>441.01689703699736</c:v>
                </c:pt>
                <c:pt idx="18">
                  <c:v>463.56159570143717</c:v>
                </c:pt>
                <c:pt idx="19">
                  <c:v>501.69087712343651</c:v>
                </c:pt>
                <c:pt idx="20">
                  <c:v>397.40819204268081</c:v>
                </c:pt>
                <c:pt idx="21">
                  <c:v>1204.3003014957683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6F9-84ED-6E653EE7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97.050245135177775</c:v>
                </c:pt>
                <c:pt idx="1">
                  <c:v>98.991250037881329</c:v>
                </c:pt>
                <c:pt idx="2">
                  <c:v>100.97107503863896</c:v>
                </c:pt>
                <c:pt idx="3">
                  <c:v>102.99049653941174</c:v>
                </c:pt>
                <c:pt idx="4">
                  <c:v>105.05030647019997</c:v>
                </c:pt>
                <c:pt idx="5">
                  <c:v>107.15131259960397</c:v>
                </c:pt>
                <c:pt idx="6">
                  <c:v>109.29433885159605</c:v>
                </c:pt>
                <c:pt idx="7">
                  <c:v>111.48022562862798</c:v>
                </c:pt>
                <c:pt idx="8">
                  <c:v>113.70983014120054</c:v>
                </c:pt>
                <c:pt idx="9">
                  <c:v>115.98402674402455</c:v>
                </c:pt>
                <c:pt idx="10">
                  <c:v>118.30370727890504</c:v>
                </c:pt>
                <c:pt idx="11">
                  <c:v>120.66978142448313</c:v>
                </c:pt>
                <c:pt idx="12">
                  <c:v>270.20876610155949</c:v>
                </c:pt>
                <c:pt idx="13">
                  <c:v>1385.2423174614748</c:v>
                </c:pt>
                <c:pt idx="14">
                  <c:v>1396.2514908869514</c:v>
                </c:pt>
                <c:pt idx="15">
                  <c:v>1071.366388282202</c:v>
                </c:pt>
                <c:pt idx="16">
                  <c:v>151.93992006149082</c:v>
                </c:pt>
                <c:pt idx="17">
                  <c:v>441.01689703699736</c:v>
                </c:pt>
                <c:pt idx="18">
                  <c:v>463.56159570143717</c:v>
                </c:pt>
                <c:pt idx="19">
                  <c:v>501.69087712343651</c:v>
                </c:pt>
                <c:pt idx="20">
                  <c:v>397.40819204268081</c:v>
                </c:pt>
                <c:pt idx="21">
                  <c:v>1204.3003014957683</c:v>
                </c:pt>
                <c:pt idx="22">
                  <c:v>1276.5583195855143</c:v>
                </c:pt>
                <c:pt idx="23">
                  <c:v>1353.151818760645</c:v>
                </c:pt>
                <c:pt idx="24">
                  <c:v>1434.3409278862837</c:v>
                </c:pt>
                <c:pt idx="25">
                  <c:v>1520.4013835594608</c:v>
                </c:pt>
                <c:pt idx="26">
                  <c:v>1611.6254665730285</c:v>
                </c:pt>
                <c:pt idx="27">
                  <c:v>1708.3229945674102</c:v>
                </c:pt>
                <c:pt idx="28">
                  <c:v>1810.8223742414548</c:v>
                </c:pt>
                <c:pt idx="29">
                  <c:v>1919.4717166959422</c:v>
                </c:pt>
                <c:pt idx="30">
                  <c:v>1996.2505853637799</c:v>
                </c:pt>
                <c:pt idx="31">
                  <c:v>2076.1006087783312</c:v>
                </c:pt>
                <c:pt idx="32">
                  <c:v>2159.1446331294646</c:v>
                </c:pt>
                <c:pt idx="33">
                  <c:v>2245.5104184546431</c:v>
                </c:pt>
                <c:pt idx="34">
                  <c:v>2335.330835192829</c:v>
                </c:pt>
                <c:pt idx="35">
                  <c:v>2428.7440686005421</c:v>
                </c:pt>
                <c:pt idx="36">
                  <c:v>2525.8938313445638</c:v>
                </c:pt>
                <c:pt idx="37">
                  <c:v>2626.9295845983461</c:v>
                </c:pt>
                <c:pt idx="38">
                  <c:v>2732.0067679822801</c:v>
                </c:pt>
                <c:pt idx="39">
                  <c:v>2841.2870387015714</c:v>
                </c:pt>
                <c:pt idx="40">
                  <c:v>2954.9385202496342</c:v>
                </c:pt>
                <c:pt idx="41">
                  <c:v>3043.5866758571233</c:v>
                </c:pt>
                <c:pt idx="42">
                  <c:v>3134.8942761328371</c:v>
                </c:pt>
                <c:pt idx="43">
                  <c:v>3228.9411044168223</c:v>
                </c:pt>
                <c:pt idx="44">
                  <c:v>3325.8093375493272</c:v>
                </c:pt>
                <c:pt idx="45">
                  <c:v>3425.5836176758071</c:v>
                </c:pt>
                <c:pt idx="46">
                  <c:v>3459.8394538525654</c:v>
                </c:pt>
                <c:pt idx="47">
                  <c:v>3494.4378483910909</c:v>
                </c:pt>
                <c:pt idx="48">
                  <c:v>3529.3822268750018</c:v>
                </c:pt>
                <c:pt idx="49">
                  <c:v>3564.6760491437517</c:v>
                </c:pt>
                <c:pt idx="50">
                  <c:v>3600.3228096351891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415-A7E1-6F35238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Template!$B$43:$W$43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2C-9ED5-3E47D50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Celphones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 formatCode="0.00">
                  <c:v>8292.9777777777763</c:v>
                </c:pt>
                <c:pt idx="23" formatCode="0.00">
                  <c:v>8458.8373333333311</c:v>
                </c:pt>
                <c:pt idx="24" formatCode="0.00">
                  <c:v>8628.0140799999972</c:v>
                </c:pt>
                <c:pt idx="25" formatCode="0.00">
                  <c:v>8800.5743615999963</c:v>
                </c:pt>
                <c:pt idx="26" formatCode="0.00">
                  <c:v>8976.5858488319955</c:v>
                </c:pt>
                <c:pt idx="27" formatCode="0.00">
                  <c:v>9156.1175658086358</c:v>
                </c:pt>
                <c:pt idx="28" formatCode="0.00">
                  <c:v>9339.2399171248089</c:v>
                </c:pt>
                <c:pt idx="29" formatCode="0.00">
                  <c:v>9526.0247154673052</c:v>
                </c:pt>
                <c:pt idx="30" formatCode="0.00">
                  <c:v>9716.545209776652</c:v>
                </c:pt>
                <c:pt idx="31" formatCode="0.00">
                  <c:v>9910.8761139721846</c:v>
                </c:pt>
                <c:pt idx="32" formatCode="0.00">
                  <c:v>10109.093636251628</c:v>
                </c:pt>
                <c:pt idx="33" formatCode="0.00">
                  <c:v>10311.27550897666</c:v>
                </c:pt>
                <c:pt idx="34" formatCode="0.00">
                  <c:v>10517.501019156192</c:v>
                </c:pt>
                <c:pt idx="35" formatCode="0.00">
                  <c:v>10727.851039539317</c:v>
                </c:pt>
                <c:pt idx="36" formatCode="0.00">
                  <c:v>10942.408060330103</c:v>
                </c:pt>
                <c:pt idx="37" formatCode="0.00">
                  <c:v>11161.256221536705</c:v>
                </c:pt>
                <c:pt idx="38" formatCode="0.00">
                  <c:v>11384.481345967439</c:v>
                </c:pt>
                <c:pt idx="39" formatCode="0.00">
                  <c:v>11612.170972886788</c:v>
                </c:pt>
                <c:pt idx="40" formatCode="0.00">
                  <c:v>11844.414392344524</c:v>
                </c:pt>
                <c:pt idx="41" formatCode="0.00">
                  <c:v>11962.85853626797</c:v>
                </c:pt>
                <c:pt idx="42" formatCode="0.00">
                  <c:v>12082.487121630649</c:v>
                </c:pt>
                <c:pt idx="43" formatCode="0.00">
                  <c:v>12203.311992846955</c:v>
                </c:pt>
                <c:pt idx="44" formatCode="0.00">
                  <c:v>12325.345112775425</c:v>
                </c:pt>
                <c:pt idx="45" formatCode="0.00">
                  <c:v>12448.598563903179</c:v>
                </c:pt>
                <c:pt idx="46" formatCode="0.00">
                  <c:v>12573.084549542211</c:v>
                </c:pt>
                <c:pt idx="47" formatCode="0.00">
                  <c:v>12698.815395037633</c:v>
                </c:pt>
                <c:pt idx="48" formatCode="0.00">
                  <c:v>12825.803548988009</c:v>
                </c:pt>
                <c:pt idx="49" formatCode="0.00">
                  <c:v>12954.061584477889</c:v>
                </c:pt>
                <c:pt idx="50" formatCode="0.00">
                  <c:v>13083.602200322668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815-ACD2-C507F847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[POM_portables_Rec_Updates.xlsx]Avicenne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'Avicenne Pivot'!$B$3:$B$5</c:f>
              <c:strCache>
                <c:ptCount val="1"/>
                <c:pt idx="0">
                  <c:v>battLiRechargeable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Pivot'!$B$6:$B$28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82A-B034-0AA83D14AA3E}"/>
            </c:ext>
          </c:extLst>
        </c:ser>
        <c:ser>
          <c:idx val="1"/>
          <c:order val="1"/>
          <c:tx>
            <c:strRef>
              <c:f>'Avicenne Pivot'!$C$3:$C$5</c:f>
              <c:strCache>
                <c:ptCount val="1"/>
                <c:pt idx="0">
                  <c:v>battLiRechargeable - cell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Pivot'!$C$6:$C$28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82A-B034-0AA83D14AA3E}"/>
            </c:ext>
          </c:extLst>
        </c:ser>
        <c:ser>
          <c:idx val="2"/>
          <c:order val="2"/>
          <c:tx>
            <c:strRef>
              <c:f>'Avicenne Pivot'!$D$3:$D$5</c:f>
              <c:strCache>
                <c:ptCount val="1"/>
                <c:pt idx="0">
                  <c:v>battLiRechargeable - cordless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Pivot'!$D$6:$D$28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82A-B034-0AA83D14AA3E}"/>
            </c:ext>
          </c:extLst>
        </c:ser>
        <c:ser>
          <c:idx val="3"/>
          <c:order val="3"/>
          <c:tx>
            <c:strRef>
              <c:f>'Avicenne Pivot'!$E$3:$E$5</c:f>
              <c:strCache>
                <c:ptCount val="1"/>
                <c:pt idx="0">
                  <c:v>battLiRechargeable - others portable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Pivot'!$E$6:$E$28</c:f>
              <c:numCache>
                <c:formatCode>General</c:formatCode>
                <c:ptCount val="22"/>
                <c:pt idx="0">
                  <c:v>495.85984514924314</c:v>
                </c:pt>
                <c:pt idx="1">
                  <c:v>521.95773173604539</c:v>
                </c:pt>
                <c:pt idx="2">
                  <c:v>549.42919130110045</c:v>
                </c:pt>
                <c:pt idx="3">
                  <c:v>578.34651715905318</c:v>
                </c:pt>
                <c:pt idx="4">
                  <c:v>608.78580753584538</c:v>
                </c:pt>
                <c:pt idx="5">
                  <c:v>640.82716582720582</c:v>
                </c:pt>
                <c:pt idx="6">
                  <c:v>674.55491139705885</c:v>
                </c:pt>
                <c:pt idx="7">
                  <c:v>710.05780147058829</c:v>
                </c:pt>
                <c:pt idx="8">
                  <c:v>747.42926470588236</c:v>
                </c:pt>
                <c:pt idx="9">
                  <c:v>786.76764705882363</c:v>
                </c:pt>
                <c:pt idx="10">
                  <c:v>828.17647058823536</c:v>
                </c:pt>
                <c:pt idx="11">
                  <c:v>871.76470588235304</c:v>
                </c:pt>
                <c:pt idx="12">
                  <c:v>917.64705882352951</c:v>
                </c:pt>
                <c:pt idx="13">
                  <c:v>1070.5882352941176</c:v>
                </c:pt>
                <c:pt idx="14">
                  <c:v>1223.5294117647061</c:v>
                </c:pt>
                <c:pt idx="15">
                  <c:v>1270.5882352941178</c:v>
                </c:pt>
                <c:pt idx="16">
                  <c:v>1364.7058823529412</c:v>
                </c:pt>
                <c:pt idx="17">
                  <c:v>1458.8235294117651</c:v>
                </c:pt>
                <c:pt idx="18">
                  <c:v>3105.8823529411775</c:v>
                </c:pt>
                <c:pt idx="19">
                  <c:v>5823.5294117647054</c:v>
                </c:pt>
                <c:pt idx="20">
                  <c:v>5823.5294117647054</c:v>
                </c:pt>
                <c:pt idx="21">
                  <c:v>5823.5294117647054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82A-B034-0AA83D14AA3E}"/>
            </c:ext>
          </c:extLst>
        </c:ser>
        <c:ser>
          <c:idx val="4"/>
          <c:order val="4"/>
          <c:tx>
            <c:strRef>
              <c:f>'Avicenne Pivot'!$F$3:$F$5</c:f>
              <c:strCache>
                <c:ptCount val="1"/>
                <c:pt idx="0">
                  <c:v>battLiRechargeable - Portable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Pivot'!$F$6:$F$28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8-482A-B034-0AA83D14AA3E}"/>
            </c:ext>
          </c:extLst>
        </c:ser>
        <c:ser>
          <c:idx val="5"/>
          <c:order val="5"/>
          <c:tx>
            <c:strRef>
              <c:f>'Avicenne Pivot'!$G$3:$G$5</c:f>
              <c:strCache>
                <c:ptCount val="1"/>
                <c:pt idx="0">
                  <c:v>battLiRechargeable - tablets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Pivot'!$G$6:$G$28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8-482A-B034-0AA83D14AA3E}"/>
            </c:ext>
          </c:extLst>
        </c:ser>
        <c:ser>
          <c:idx val="6"/>
          <c:order val="6"/>
          <c:tx>
            <c:strRef>
              <c:f>'Avicenne Pivot'!$I$3:$I$5</c:f>
              <c:strCache>
                <c:ptCount val="1"/>
                <c:pt idx="0">
                  <c:v>battNiCd - cameras/games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Pivot'!$I$6:$I$28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D1-427B-99FA-D1A80272BD42}"/>
            </c:ext>
          </c:extLst>
        </c:ser>
        <c:ser>
          <c:idx val="7"/>
          <c:order val="7"/>
          <c:tx>
            <c:strRef>
              <c:f>'Avicenne Pivot'!$J$3:$J$5</c:f>
              <c:strCache>
                <c:ptCount val="1"/>
                <c:pt idx="0">
                  <c:v>battNiCd - cell phones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Pivot'!$J$6:$J$28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D1-427B-99FA-D1A80272BD42}"/>
            </c:ext>
          </c:extLst>
        </c:ser>
        <c:ser>
          <c:idx val="8"/>
          <c:order val="8"/>
          <c:tx>
            <c:strRef>
              <c:f>'Avicenne Pivot'!$K$3:$K$5</c:f>
              <c:strCache>
                <c:ptCount val="1"/>
                <c:pt idx="0">
                  <c:v>battNiCd - cordless tools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Pivot'!$K$6:$K$28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D1-427B-99FA-D1A80272BD42}"/>
            </c:ext>
          </c:extLst>
        </c:ser>
        <c:ser>
          <c:idx val="9"/>
          <c:order val="9"/>
          <c:tx>
            <c:strRef>
              <c:f>'Avicenne Pivot'!$L$3:$L$5</c:f>
              <c:strCache>
                <c:ptCount val="1"/>
                <c:pt idx="0">
                  <c:v>battNiCd - others portable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Pivot'!$L$6:$L$28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933.33333333333326</c:v>
                </c:pt>
                <c:pt idx="14">
                  <c:v>980.00000000000011</c:v>
                </c:pt>
                <c:pt idx="15">
                  <c:v>784</c:v>
                </c:pt>
                <c:pt idx="16">
                  <c:v>392</c:v>
                </c:pt>
                <c:pt idx="17">
                  <c:v>196</c:v>
                </c:pt>
                <c:pt idx="18">
                  <c:v>54.44444444444445</c:v>
                </c:pt>
                <c:pt idx="19">
                  <c:v>42.222222222222221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D1-427B-99FA-D1A80272BD42}"/>
            </c:ext>
          </c:extLst>
        </c:ser>
        <c:ser>
          <c:idx val="10"/>
          <c:order val="10"/>
          <c:tx>
            <c:strRef>
              <c:f>'Avicenne Pivot'!$M$3:$M$5</c:f>
              <c:strCache>
                <c:ptCount val="1"/>
                <c:pt idx="0">
                  <c:v>battNiCd - Portable PC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Pivot'!$M$6:$M$28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D1-427B-99FA-D1A80272BD42}"/>
            </c:ext>
          </c:extLst>
        </c:ser>
        <c:ser>
          <c:idx val="11"/>
          <c:order val="11"/>
          <c:tx>
            <c:strRef>
              <c:f>'Avicenne Pivot'!$N$3:$N$5</c:f>
              <c:strCache>
                <c:ptCount val="1"/>
                <c:pt idx="0">
                  <c:v>battNiCd - tablets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Pivot'!$N$6:$N$28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D1-427B-99FA-D1A80272BD42}"/>
            </c:ext>
          </c:extLst>
        </c:ser>
        <c:ser>
          <c:idx val="12"/>
          <c:order val="12"/>
          <c:tx>
            <c:strRef>
              <c:f>'Avicenne Pivot'!$P$3:$P$5</c:f>
              <c:strCache>
                <c:ptCount val="1"/>
                <c:pt idx="0">
                  <c:v>battNiMH - cameras/games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Pivot'!$P$6:$P$28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D1-427B-99FA-D1A80272BD42}"/>
            </c:ext>
          </c:extLst>
        </c:ser>
        <c:ser>
          <c:idx val="13"/>
          <c:order val="13"/>
          <c:tx>
            <c:strRef>
              <c:f>'Avicenne Pivot'!$Q$3:$Q$5</c:f>
              <c:strCache>
                <c:ptCount val="1"/>
                <c:pt idx="0">
                  <c:v>battNiMH - cell phones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Pivot'!$Q$6:$Q$28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D1-427B-99FA-D1A80272BD42}"/>
            </c:ext>
          </c:extLst>
        </c:ser>
        <c:ser>
          <c:idx val="14"/>
          <c:order val="14"/>
          <c:tx>
            <c:strRef>
              <c:f>'Avicenne Pivot'!$R$3:$R$5</c:f>
              <c:strCache>
                <c:ptCount val="1"/>
                <c:pt idx="0">
                  <c:v>battNiMH - cordless tools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Pivot'!$R$6:$R$28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D1-427B-99FA-D1A80272BD42}"/>
            </c:ext>
          </c:extLst>
        </c:ser>
        <c:ser>
          <c:idx val="15"/>
          <c:order val="15"/>
          <c:tx>
            <c:strRef>
              <c:f>'Avicenne Pivot'!$S$3:$S$5</c:f>
              <c:strCache>
                <c:ptCount val="1"/>
                <c:pt idx="0">
                  <c:v>battNiMH - others portable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Pivot'!$S$6:$S$28</c:f>
              <c:numCache>
                <c:formatCode>General</c:formatCode>
                <c:ptCount val="22"/>
                <c:pt idx="0">
                  <c:v>4816.9242100212177</c:v>
                </c:pt>
                <c:pt idx="1">
                  <c:v>5070.4465368644396</c:v>
                </c:pt>
                <c:pt idx="2">
                  <c:v>5337.3121440678315</c:v>
                </c:pt>
                <c:pt idx="3">
                  <c:v>5618.2233095450856</c:v>
                </c:pt>
                <c:pt idx="4">
                  <c:v>5913.9192732053543</c:v>
                </c:pt>
                <c:pt idx="5">
                  <c:v>6225.178182321426</c:v>
                </c:pt>
                <c:pt idx="6">
                  <c:v>6552.8191392857125</c:v>
                </c:pt>
                <c:pt idx="7">
                  <c:v>6897.7043571428549</c:v>
                </c:pt>
                <c:pt idx="8">
                  <c:v>7260.7414285714267</c:v>
                </c:pt>
                <c:pt idx="9">
                  <c:v>7642.8857142857132</c:v>
                </c:pt>
                <c:pt idx="10">
                  <c:v>8045.1428571428569</c:v>
                </c:pt>
                <c:pt idx="11">
                  <c:v>8468.5714285714275</c:v>
                </c:pt>
                <c:pt idx="12">
                  <c:v>8914.2857142857138</c:v>
                </c:pt>
                <c:pt idx="13">
                  <c:v>8171.4285714285706</c:v>
                </c:pt>
                <c:pt idx="14">
                  <c:v>7057.1428571428569</c:v>
                </c:pt>
                <c:pt idx="15">
                  <c:v>7057.1428571428569</c:v>
                </c:pt>
                <c:pt idx="16">
                  <c:v>6685.7142857142862</c:v>
                </c:pt>
                <c:pt idx="17">
                  <c:v>6314.2857142857138</c:v>
                </c:pt>
                <c:pt idx="18">
                  <c:v>5571.4285714285716</c:v>
                </c:pt>
                <c:pt idx="19">
                  <c:v>2080</c:v>
                </c:pt>
                <c:pt idx="20">
                  <c:v>1203.4285714285716</c:v>
                </c:pt>
                <c:pt idx="21">
                  <c:v>1203.4285714285716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D1-427B-99FA-D1A80272BD42}"/>
            </c:ext>
          </c:extLst>
        </c:ser>
        <c:ser>
          <c:idx val="16"/>
          <c:order val="16"/>
          <c:tx>
            <c:strRef>
              <c:f>'Avicenne Pivot'!$T$3:$T$5</c:f>
              <c:strCache>
                <c:ptCount val="1"/>
                <c:pt idx="0">
                  <c:v>battNiMH - Portable PC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Pivot'!$T$6:$T$28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D1-427B-99FA-D1A80272BD42}"/>
            </c:ext>
          </c:extLst>
        </c:ser>
        <c:ser>
          <c:idx val="17"/>
          <c:order val="17"/>
          <c:tx>
            <c:strRef>
              <c:f>'Avicenne Pivot'!$U$3:$U$5</c:f>
              <c:strCache>
                <c:ptCount val="1"/>
                <c:pt idx="0">
                  <c:v>battNiMH - tablets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Pivot'!$U$6:$U$28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D1-427B-99FA-D1A80272BD42}"/>
            </c:ext>
          </c:extLst>
        </c:ser>
        <c:ser>
          <c:idx val="18"/>
          <c:order val="18"/>
          <c:tx>
            <c:strRef>
              <c:f>'Avicenne Pivot'!$W$3:$W$5</c:f>
              <c:strCache>
                <c:ptCount val="1"/>
                <c:pt idx="0">
                  <c:v>battNiother - cameras/games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Pivot'!$W$6:$W$28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D1-427B-99FA-D1A80272BD42}"/>
            </c:ext>
          </c:extLst>
        </c:ser>
        <c:ser>
          <c:idx val="19"/>
          <c:order val="19"/>
          <c:tx>
            <c:strRef>
              <c:f>'Avicenne Pivot'!$X$3:$X$5</c:f>
              <c:strCache>
                <c:ptCount val="1"/>
                <c:pt idx="0">
                  <c:v>battNiother - cell phones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Pivot'!$X$6:$X$28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D1-427B-99FA-D1A80272BD42}"/>
            </c:ext>
          </c:extLst>
        </c:ser>
        <c:ser>
          <c:idx val="20"/>
          <c:order val="20"/>
          <c:tx>
            <c:strRef>
              <c:f>'Avicenne Pivot'!$Y$3:$Y$5</c:f>
              <c:strCache>
                <c:ptCount val="1"/>
                <c:pt idx="0">
                  <c:v>battNiother - cordless tools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Pivot'!$Y$6:$Y$28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D1-427B-99FA-D1A80272BD42}"/>
            </c:ext>
          </c:extLst>
        </c:ser>
        <c:ser>
          <c:idx val="21"/>
          <c:order val="21"/>
          <c:tx>
            <c:strRef>
              <c:f>'Avicenne Pivot'!$Z$3:$Z$5</c:f>
              <c:strCache>
                <c:ptCount val="1"/>
                <c:pt idx="0">
                  <c:v>battNiother - others portable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Pivot'!$Z$6:$Z$28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D1-427B-99FA-D1A80272BD42}"/>
            </c:ext>
          </c:extLst>
        </c:ser>
        <c:ser>
          <c:idx val="22"/>
          <c:order val="22"/>
          <c:tx>
            <c:strRef>
              <c:f>'Avicenne Pivot'!$AA$3:$AA$5</c:f>
              <c:strCache>
                <c:ptCount val="1"/>
                <c:pt idx="0">
                  <c:v>battNiother - Portable PC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Pivot'!$AA$6:$AA$28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D1-427B-99FA-D1A80272BD42}"/>
            </c:ext>
          </c:extLst>
        </c:ser>
        <c:ser>
          <c:idx val="23"/>
          <c:order val="23"/>
          <c:tx>
            <c:strRef>
              <c:f>'Avicenne Pivot'!$AB$3:$AB$5</c:f>
              <c:strCache>
                <c:ptCount val="1"/>
                <c:pt idx="0">
                  <c:v>battNiother - tablets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Pivot'!$AB$6:$AB$28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D1-427B-99FA-D1A80272BD42}"/>
            </c:ext>
          </c:extLst>
        </c:ser>
        <c:ser>
          <c:idx val="24"/>
          <c:order val="24"/>
          <c:tx>
            <c:strRef>
              <c:f>'Avicenne Pivot'!$AD$3:$AD$5</c:f>
              <c:strCache>
                <c:ptCount val="1"/>
                <c:pt idx="0">
                  <c:v>battOther - cameras/games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Pivot'!$AD$6:$AD$28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BD1-427B-99FA-D1A80272BD42}"/>
            </c:ext>
          </c:extLst>
        </c:ser>
        <c:ser>
          <c:idx val="25"/>
          <c:order val="25"/>
          <c:tx>
            <c:strRef>
              <c:f>'Avicenne Pivot'!$AE$3:$AE$5</c:f>
              <c:strCache>
                <c:ptCount val="1"/>
                <c:pt idx="0">
                  <c:v>battOther - cell phones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Pivot'!$AE$6:$AE$28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D1-427B-99FA-D1A80272BD42}"/>
            </c:ext>
          </c:extLst>
        </c:ser>
        <c:ser>
          <c:idx val="26"/>
          <c:order val="26"/>
          <c:tx>
            <c:strRef>
              <c:f>'Avicenne Pivot'!$AF$3:$AF$5</c:f>
              <c:strCache>
                <c:ptCount val="1"/>
                <c:pt idx="0">
                  <c:v>battOther - cordless tools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Pivot'!$AF$6:$AF$28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D1-427B-99FA-D1A80272BD42}"/>
            </c:ext>
          </c:extLst>
        </c:ser>
        <c:ser>
          <c:idx val="27"/>
          <c:order val="27"/>
          <c:tx>
            <c:strRef>
              <c:f>'Avicenne Pivot'!$AG$3:$AG$5</c:f>
              <c:strCache>
                <c:ptCount val="1"/>
                <c:pt idx="0">
                  <c:v>battOther - others portable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Pivot'!$AG$6:$AG$28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D1-427B-99FA-D1A80272BD42}"/>
            </c:ext>
          </c:extLst>
        </c:ser>
        <c:ser>
          <c:idx val="28"/>
          <c:order val="28"/>
          <c:tx>
            <c:strRef>
              <c:f>'Avicenne Pivot'!$AH$3:$AH$5</c:f>
              <c:strCache>
                <c:ptCount val="1"/>
                <c:pt idx="0">
                  <c:v>battOther - Portable PC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Pivot'!$AH$6:$AH$28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D1-427B-99FA-D1A80272BD42}"/>
            </c:ext>
          </c:extLst>
        </c:ser>
        <c:ser>
          <c:idx val="29"/>
          <c:order val="29"/>
          <c:tx>
            <c:strRef>
              <c:f>'Avicenne Pivot'!$AI$3:$AI$5</c:f>
              <c:strCache>
                <c:ptCount val="1"/>
                <c:pt idx="0">
                  <c:v>battOther - tablets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Pivot'!$AI$6:$AI$28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D1-427B-99FA-D1A80272BD42}"/>
            </c:ext>
          </c:extLst>
        </c:ser>
        <c:ser>
          <c:idx val="30"/>
          <c:order val="30"/>
          <c:tx>
            <c:strRef>
              <c:f>'Avicenne Pivot'!$AK$3:$AK$5</c:f>
              <c:strCache>
                <c:ptCount val="1"/>
                <c:pt idx="0">
                  <c:v>battPb - cameras/games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Pivot'!$AK$6:$AK$28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D1-427B-99FA-D1A80272BD42}"/>
            </c:ext>
          </c:extLst>
        </c:ser>
        <c:ser>
          <c:idx val="31"/>
          <c:order val="31"/>
          <c:tx>
            <c:strRef>
              <c:f>'Avicenne Pivot'!$AL$3:$AL$5</c:f>
              <c:strCache>
                <c:ptCount val="1"/>
                <c:pt idx="0">
                  <c:v>battPb - cell phones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Pivot'!$AL$6:$AL$28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D1-427B-99FA-D1A80272BD42}"/>
            </c:ext>
          </c:extLst>
        </c:ser>
        <c:ser>
          <c:idx val="32"/>
          <c:order val="32"/>
          <c:tx>
            <c:strRef>
              <c:f>'Avicenne Pivot'!$AM$3:$AM$5</c:f>
              <c:strCache>
                <c:ptCount val="1"/>
                <c:pt idx="0">
                  <c:v>battPb - cordless tools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Pivot'!$AM$6:$AM$28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D1-427B-99FA-D1A80272BD42}"/>
            </c:ext>
          </c:extLst>
        </c:ser>
        <c:ser>
          <c:idx val="33"/>
          <c:order val="33"/>
          <c:tx>
            <c:strRef>
              <c:f>'Avicenne Pivot'!$AN$3:$AN$5</c:f>
              <c:strCache>
                <c:ptCount val="1"/>
                <c:pt idx="0">
                  <c:v>battPb - others portable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Pivot'!$AN$6:$AN$28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D1-427B-99FA-D1A80272BD42}"/>
            </c:ext>
          </c:extLst>
        </c:ser>
        <c:ser>
          <c:idx val="34"/>
          <c:order val="34"/>
          <c:tx>
            <c:strRef>
              <c:f>'Avicenne Pivot'!$AO$3:$AO$5</c:f>
              <c:strCache>
                <c:ptCount val="1"/>
                <c:pt idx="0">
                  <c:v>battPb - Portable 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Pivot'!$AO$6:$AO$28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1-427B-99FA-D1A80272BD42}"/>
            </c:ext>
          </c:extLst>
        </c:ser>
        <c:ser>
          <c:idx val="35"/>
          <c:order val="35"/>
          <c:tx>
            <c:strRef>
              <c:f>'Avicenne Pivot'!$AP$3:$AP$5</c:f>
              <c:strCache>
                <c:ptCount val="1"/>
                <c:pt idx="0">
                  <c:v>battPb - tablets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Pivot'!$AP$6:$AP$28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D1-427B-99FA-D1A8027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24207"/>
        <c:axId val="1659732767"/>
      </c:barChart>
      <c:catAx>
        <c:axId val="205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32767"/>
        <c:crosses val="autoZero"/>
        <c:auto val="1"/>
        <c:lblAlgn val="ctr"/>
        <c:lblOffset val="100"/>
        <c:noMultiLvlLbl val="0"/>
      </c:catAx>
      <c:valAx>
        <c:axId val="1659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Cordless Tools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8327.6470588235297</c:v>
                </c:pt>
                <c:pt idx="23">
                  <c:v>9160.4117647058829</c:v>
                </c:pt>
                <c:pt idx="24">
                  <c:v>10076.452941176471</c:v>
                </c:pt>
                <c:pt idx="25">
                  <c:v>11084.098235294117</c:v>
                </c:pt>
                <c:pt idx="26">
                  <c:v>12192.508058823529</c:v>
                </c:pt>
                <c:pt idx="27">
                  <c:v>13411.758864705882</c:v>
                </c:pt>
                <c:pt idx="28">
                  <c:v>14752.93475117647</c:v>
                </c:pt>
                <c:pt idx="29">
                  <c:v>16228.228226294117</c:v>
                </c:pt>
                <c:pt idx="30">
                  <c:v>17851.051048923528</c:v>
                </c:pt>
                <c:pt idx="31">
                  <c:v>18922.11411185894</c:v>
                </c:pt>
                <c:pt idx="32">
                  <c:v>20057.440958570478</c:v>
                </c:pt>
                <c:pt idx="33">
                  <c:v>21260.887416084708</c:v>
                </c:pt>
                <c:pt idx="34">
                  <c:v>22536.540661049792</c:v>
                </c:pt>
                <c:pt idx="35">
                  <c:v>23888.73310071278</c:v>
                </c:pt>
                <c:pt idx="36">
                  <c:v>25322.057086755547</c:v>
                </c:pt>
                <c:pt idx="37">
                  <c:v>26841.380511960881</c:v>
                </c:pt>
                <c:pt idx="38">
                  <c:v>28451.863342678535</c:v>
                </c:pt>
                <c:pt idx="39">
                  <c:v>30158.975143239248</c:v>
                </c:pt>
                <c:pt idx="40">
                  <c:v>31968.513651833604</c:v>
                </c:pt>
                <c:pt idx="41">
                  <c:v>32927.569061388611</c:v>
                </c:pt>
                <c:pt idx="42">
                  <c:v>33915.396133230272</c:v>
                </c:pt>
                <c:pt idx="43">
                  <c:v>34932.858017227183</c:v>
                </c:pt>
                <c:pt idx="44">
                  <c:v>35980.843757743998</c:v>
                </c:pt>
                <c:pt idx="45">
                  <c:v>37060.269070476315</c:v>
                </c:pt>
                <c:pt idx="46">
                  <c:v>38172.077142590606</c:v>
                </c:pt>
                <c:pt idx="47">
                  <c:v>39317.239456868323</c:v>
                </c:pt>
                <c:pt idx="48">
                  <c:v>40496.756640574371</c:v>
                </c:pt>
                <c:pt idx="49">
                  <c:v>41711.6593397916</c:v>
                </c:pt>
                <c:pt idx="50">
                  <c:v>42963.009119985349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74-AAD8-CBE77EC1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Portable PCs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PortablePCs_LiRechargab!$G$43:$BE$43</c:f>
              <c:numCache>
                <c:formatCode>General</c:formatCode>
                <c:ptCount val="51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  <c:pt idx="22">
                  <c:v>8888</c:v>
                </c:pt>
                <c:pt idx="23">
                  <c:v>8976.8799999999992</c:v>
                </c:pt>
                <c:pt idx="24">
                  <c:v>9066.648799999999</c:v>
                </c:pt>
                <c:pt idx="25">
                  <c:v>9157.3152879999998</c:v>
                </c:pt>
                <c:pt idx="26">
                  <c:v>9248.8884408800004</c:v>
                </c:pt>
                <c:pt idx="27">
                  <c:v>9341.3773252888004</c:v>
                </c:pt>
                <c:pt idx="28">
                  <c:v>9434.7910985416893</c:v>
                </c:pt>
                <c:pt idx="29">
                  <c:v>9529.1390095271054</c:v>
                </c:pt>
                <c:pt idx="30">
                  <c:v>9624.4303996223771</c:v>
                </c:pt>
                <c:pt idx="31">
                  <c:v>9720.6747036186007</c:v>
                </c:pt>
                <c:pt idx="32">
                  <c:v>9817.881450654786</c:v>
                </c:pt>
                <c:pt idx="33">
                  <c:v>9916.0602651613335</c:v>
                </c:pt>
                <c:pt idx="34">
                  <c:v>10015.220867812946</c:v>
                </c:pt>
                <c:pt idx="35">
                  <c:v>10115.373076491076</c:v>
                </c:pt>
                <c:pt idx="36">
                  <c:v>10216.526807255987</c:v>
                </c:pt>
                <c:pt idx="37">
                  <c:v>10318.692075328547</c:v>
                </c:pt>
                <c:pt idx="38">
                  <c:v>10421.878996081832</c:v>
                </c:pt>
                <c:pt idx="39">
                  <c:v>10526.09778604265</c:v>
                </c:pt>
                <c:pt idx="40">
                  <c:v>10631.358763903077</c:v>
                </c:pt>
                <c:pt idx="41">
                  <c:v>10737.672351542109</c:v>
                </c:pt>
                <c:pt idx="42">
                  <c:v>10845.04907505753</c:v>
                </c:pt>
                <c:pt idx="43">
                  <c:v>10953.499565808106</c:v>
                </c:pt>
                <c:pt idx="44">
                  <c:v>11063.034561466187</c:v>
                </c:pt>
                <c:pt idx="45">
                  <c:v>11173.664907080849</c:v>
                </c:pt>
                <c:pt idx="46">
                  <c:v>11285.401556151657</c:v>
                </c:pt>
                <c:pt idx="47">
                  <c:v>11398.255571713175</c:v>
                </c:pt>
                <c:pt idx="48">
                  <c:v>11512.238127430306</c:v>
                </c:pt>
                <c:pt idx="49">
                  <c:v>11627.360508704609</c:v>
                </c:pt>
                <c:pt idx="50">
                  <c:v>11743.634113791655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E1C-BA39-8A1EA68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Tablets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 formatCode="0.00">
                  <c:v>4069.7684210526309</c:v>
                </c:pt>
                <c:pt idx="23" formatCode="0.00">
                  <c:v>4110.4661052631573</c:v>
                </c:pt>
                <c:pt idx="24" formatCode="0.00">
                  <c:v>4151.5707663157891</c:v>
                </c:pt>
                <c:pt idx="25" formatCode="0.00">
                  <c:v>4193.0864739789467</c:v>
                </c:pt>
                <c:pt idx="26" formatCode="0.00">
                  <c:v>4235.017338718736</c:v>
                </c:pt>
                <c:pt idx="27" formatCode="0.00">
                  <c:v>4277.3675121059232</c:v>
                </c:pt>
                <c:pt idx="28" formatCode="0.00">
                  <c:v>4320.1411872269828</c:v>
                </c:pt>
                <c:pt idx="29" formatCode="0.00">
                  <c:v>4363.3425990992528</c:v>
                </c:pt>
                <c:pt idx="30" formatCode="0.00">
                  <c:v>4406.9760250902455</c:v>
                </c:pt>
                <c:pt idx="31" formatCode="0.00">
                  <c:v>4451.0457853411481</c:v>
                </c:pt>
                <c:pt idx="32" formatCode="0.00">
                  <c:v>4495.55624319456</c:v>
                </c:pt>
                <c:pt idx="33" formatCode="0.00">
                  <c:v>4540.5118056265055</c:v>
                </c:pt>
                <c:pt idx="34" formatCode="0.00">
                  <c:v>4585.9169236827702</c:v>
                </c:pt>
                <c:pt idx="35" formatCode="0.00">
                  <c:v>4631.7760929195974</c:v>
                </c:pt>
                <c:pt idx="36" formatCode="0.00">
                  <c:v>4678.0938538487935</c:v>
                </c:pt>
                <c:pt idx="37" formatCode="0.00">
                  <c:v>4724.8747923872816</c:v>
                </c:pt>
                <c:pt idx="38" formatCode="0.00">
                  <c:v>4772.1235403111541</c:v>
                </c:pt>
                <c:pt idx="39" formatCode="0.00">
                  <c:v>4819.8447757142658</c:v>
                </c:pt>
                <c:pt idx="40" formatCode="0.00">
                  <c:v>4868.0432234714081</c:v>
                </c:pt>
                <c:pt idx="41" formatCode="0.00">
                  <c:v>4916.7236557061224</c:v>
                </c:pt>
                <c:pt idx="42" formatCode="0.00">
                  <c:v>4965.8908922631836</c:v>
                </c:pt>
                <c:pt idx="43" formatCode="0.00">
                  <c:v>5015.5498011858153</c:v>
                </c:pt>
                <c:pt idx="44" formatCode="0.00">
                  <c:v>5065.7052991976734</c:v>
                </c:pt>
                <c:pt idx="45" formatCode="0.00">
                  <c:v>5116.3623521896498</c:v>
                </c:pt>
                <c:pt idx="46" formatCode="0.00">
                  <c:v>5167.5259757115464</c:v>
                </c:pt>
                <c:pt idx="47" formatCode="0.00">
                  <c:v>5219.2012354686622</c:v>
                </c:pt>
                <c:pt idx="48" formatCode="0.00">
                  <c:v>5271.3932478233492</c:v>
                </c:pt>
                <c:pt idx="49" formatCode="0.00">
                  <c:v>5324.107180301583</c:v>
                </c:pt>
                <c:pt idx="50" formatCode="0.00">
                  <c:v>5377.3482521045989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0-B841-E169214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-577.8877738805943</c:v>
                </c:pt>
                <c:pt idx="1">
                  <c:v>-578.0692685062138</c:v>
                </c:pt>
                <c:pt idx="2">
                  <c:v>-428.03326419660448</c:v>
                </c:pt>
                <c:pt idx="3">
                  <c:v>-93.79614273782181</c:v>
                </c:pt>
                <c:pt idx="4">
                  <c:v>2477.6861038927059</c:v>
                </c:pt>
                <c:pt idx="5">
                  <c:v>3036.4171154807827</c:v>
                </c:pt>
                <c:pt idx="6">
                  <c:v>3217.1703004560695</c:v>
                </c:pt>
                <c:pt idx="7">
                  <c:v>3670.0690337939814</c:v>
                </c:pt>
                <c:pt idx="8">
                  <c:v>6741.2402204216914</c:v>
                </c:pt>
                <c:pt idx="9">
                  <c:v>-1358.9926938804588</c:v>
                </c:pt>
                <c:pt idx="10">
                  <c:v>7983.9580611148131</c:v>
                </c:pt>
                <c:pt idx="11">
                  <c:v>11930.337363883935</c:v>
                </c:pt>
                <c:pt idx="12">
                  <c:v>5687.2917483781503</c:v>
                </c:pt>
                <c:pt idx="13">
                  <c:v>1153.5629102903522</c:v>
                </c:pt>
                <c:pt idx="14">
                  <c:v>3115.4520990138017</c:v>
                </c:pt>
                <c:pt idx="15">
                  <c:v>5906.676670997439</c:v>
                </c:pt>
                <c:pt idx="16">
                  <c:v>11883.842894698799</c:v>
                </c:pt>
                <c:pt idx="17">
                  <c:v>19641.527328647622</c:v>
                </c:pt>
                <c:pt idx="18">
                  <c:v>21648.94307479656</c:v>
                </c:pt>
                <c:pt idx="19">
                  <c:v>31243.604707374201</c:v>
                </c:pt>
                <c:pt idx="20">
                  <c:v>41872.761499469758</c:v>
                </c:pt>
                <c:pt idx="21">
                  <c:v>47404.51437003701</c:v>
                </c:pt>
                <c:pt idx="22">
                  <c:v>52383.540160102639</c:v>
                </c:pt>
                <c:pt idx="23">
                  <c:v>56633.436689763963</c:v>
                </c:pt>
                <c:pt idx="24">
                  <c:v>60532.134870604415</c:v>
                </c:pt>
                <c:pt idx="25">
                  <c:v>64057.881915682759</c:v>
                </c:pt>
                <c:pt idx="26">
                  <c:v>67195.245757246725</c:v>
                </c:pt>
                <c:pt idx="27">
                  <c:v>69933.748039009384</c:v>
                </c:pt>
                <c:pt idx="28">
                  <c:v>72266.552805711573</c:v>
                </c:pt>
                <c:pt idx="29">
                  <c:v>74189.261577781086</c:v>
                </c:pt>
                <c:pt idx="30">
                  <c:v>75698.840588036706</c:v>
                </c:pt>
                <c:pt idx="31">
                  <c:v>77506.729488400961</c:v>
                </c:pt>
                <c:pt idx="32">
                  <c:v>79010.162664243573</c:v>
                </c:pt>
                <c:pt idx="33">
                  <c:v>80219.118705286703</c:v>
                </c:pt>
                <c:pt idx="34">
                  <c:v>81143.508736118252</c:v>
                </c:pt>
                <c:pt idx="35">
                  <c:v>81792.850839091858</c:v>
                </c:pt>
                <c:pt idx="36">
                  <c:v>82176.027466238011</c:v>
                </c:pt>
                <c:pt idx="37">
                  <c:v>82301.110018156571</c:v>
                </c:pt>
                <c:pt idx="38">
                  <c:v>82175.23659322274</c:v>
                </c:pt>
                <c:pt idx="39">
                  <c:v>81804.530914045856</c:v>
                </c:pt>
                <c:pt idx="40">
                  <c:v>81194.05240821006</c:v>
                </c:pt>
                <c:pt idx="41">
                  <c:v>81425.268789165537</c:v>
                </c:pt>
                <c:pt idx="42">
                  <c:v>81513.415075053374</c:v>
                </c:pt>
                <c:pt idx="43">
                  <c:v>81466.381058638101</c:v>
                </c:pt>
                <c:pt idx="44">
                  <c:v>81291.352780254267</c:v>
                </c:pt>
                <c:pt idx="45">
                  <c:v>80994.847976929203</c:v>
                </c:pt>
                <c:pt idx="46">
                  <c:v>80582.754442305493</c:v>
                </c:pt>
                <c:pt idx="47">
                  <c:v>80060.369575399542</c:v>
                </c:pt>
                <c:pt idx="48">
                  <c:v>79432.439868743342</c:v>
                </c:pt>
                <c:pt idx="49">
                  <c:v>78703.199453080291</c:v>
                </c:pt>
                <c:pt idx="50">
                  <c:v>77876.407096984345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4FF9-B805-B6F64F4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NiCd'!$G$43:$AB$43</c:f>
              <c:numCache>
                <c:formatCode>0.00</c:formatCode>
                <c:ptCount val="22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B30-A406-B89A2B7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305707</xdr:colOff>
      <xdr:row>45</xdr:row>
      <xdr:rowOff>41841</xdr:rowOff>
    </xdr:from>
    <xdr:to>
      <xdr:col>11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31EF-79F7-4234-BC8F-DA8F0F4A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680357</xdr:colOff>
      <xdr:row>45</xdr:row>
      <xdr:rowOff>2721</xdr:rowOff>
    </xdr:from>
    <xdr:to>
      <xdr:col>17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FC9AF-128C-4A99-824B-4635FE6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0454-5AF5-496E-B5B8-74EFE2A4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15096-234E-4D5D-B339-B86DE51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BA133-9F11-4144-B963-994595D8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FA8C4-1A96-4D0C-877B-9CCBE275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652071</xdr:colOff>
      <xdr:row>49</xdr:row>
      <xdr:rowOff>7205</xdr:rowOff>
    </xdr:from>
    <xdr:to>
      <xdr:col>15</xdr:col>
      <xdr:colOff>571109</xdr:colOff>
      <xdr:row>64</xdr:row>
      <xdr:rowOff>100189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19BE9-5513-42FD-9998-3B7F17DB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651555</xdr:colOff>
      <xdr:row>45</xdr:row>
      <xdr:rowOff>11111</xdr:rowOff>
    </xdr:from>
    <xdr:to>
      <xdr:col>15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A42447-BCB4-4D4D-BF89-F138F07B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755196</xdr:colOff>
      <xdr:row>46</xdr:row>
      <xdr:rowOff>37193</xdr:rowOff>
    </xdr:from>
    <xdr:to>
      <xdr:col>24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C52D1B9-9B26-4437-B6FC-21DC573F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4910B-4E30-420E-8AAA-7F8D10E3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0C219-870B-4DE3-83B3-D96B8A3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67EBD3-0738-4465-BE70-8EC37D15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F8807-B8E5-4402-AF1A-562DEA1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385458</xdr:colOff>
      <xdr:row>49</xdr:row>
      <xdr:rowOff>66799</xdr:rowOff>
    </xdr:from>
    <xdr:to>
      <xdr:col>38</xdr:col>
      <xdr:colOff>156349</xdr:colOff>
      <xdr:row>64</xdr:row>
      <xdr:rowOff>159391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E46C4-8288-4317-AD11-D42A98B4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CBF3F8-1BEF-467B-9CE8-6DAB1A64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7301D9-F417-4320-B2B4-276DB1D9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34E8-D6A9-4D06-9066-C33A5A1F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219D45-BF12-49E2-AF16-8D87FD4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0C3CC-FA19-43FB-9559-B7A1776F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C1DE2-459C-4E14-9E5E-82125489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7C77F-5114-4EE8-B55B-D9F949BA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6F4D20-25A1-4C52-BADA-98478EEC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42817F-3B2B-4652-BA00-6920DC08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7D6E7-EE70-4600-AA33-6E24CBEA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11C7C-EFCC-485D-95CA-08B11769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14852F-57E3-4252-8C47-8FC18843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608527</xdr:colOff>
      <xdr:row>53</xdr:row>
      <xdr:rowOff>115071</xdr:rowOff>
    </xdr:from>
    <xdr:to>
      <xdr:col>16</xdr:col>
      <xdr:colOff>527566</xdr:colOff>
      <xdr:row>69</xdr:row>
      <xdr:rowOff>23000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1F0537-F5E0-47B4-99F6-9A4C801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420232</xdr:colOff>
      <xdr:row>49</xdr:row>
      <xdr:rowOff>173737</xdr:rowOff>
    </xdr:from>
    <xdr:to>
      <xdr:col>4</xdr:col>
      <xdr:colOff>878567</xdr:colOff>
      <xdr:row>65</xdr:row>
      <xdr:rowOff>87453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3F867-91E6-4775-8AD3-13D41D25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1204406</xdr:colOff>
      <xdr:row>51</xdr:row>
      <xdr:rowOff>39042</xdr:rowOff>
    </xdr:from>
    <xdr:to>
      <xdr:col>10</xdr:col>
      <xdr:colOff>559636</xdr:colOff>
      <xdr:row>71</xdr:row>
      <xdr:rowOff>155610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054922-28D1-4A36-99BA-1A576C50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CBAB83-5F84-4E98-9209-6918C46E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F46490-DC0C-4C09-A3DE-882ED576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3318D-8647-482C-A312-A9101623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1401856</xdr:colOff>
      <xdr:row>42</xdr:row>
      <xdr:rowOff>29415</xdr:rowOff>
    </xdr:from>
    <xdr:to>
      <xdr:col>11</xdr:col>
      <xdr:colOff>825874</xdr:colOff>
      <xdr:row>81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D20D02-0822-4A10-AC46-286A111D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CADB7E-8332-4A77-97E0-9DC0BFCB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D5586-9AED-4682-9FD6-4277BF3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721343</xdr:colOff>
      <xdr:row>52</xdr:row>
      <xdr:rowOff>27986</xdr:rowOff>
    </xdr:from>
    <xdr:to>
      <xdr:col>15</xdr:col>
      <xdr:colOff>640381</xdr:colOff>
      <xdr:row>67</xdr:row>
      <xdr:rowOff>120970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1A5AD-2C6A-4190-8FA9-92DC4504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386303</xdr:colOff>
      <xdr:row>48</xdr:row>
      <xdr:rowOff>137091</xdr:rowOff>
    </xdr:from>
    <xdr:to>
      <xdr:col>16</xdr:col>
      <xdr:colOff>305341</xdr:colOff>
      <xdr:row>64</xdr:row>
      <xdr:rowOff>39575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C8ACE-E277-40A0-93EA-FD671457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460601</xdr:colOff>
      <xdr:row>45</xdr:row>
      <xdr:rowOff>12019</xdr:rowOff>
    </xdr:from>
    <xdr:to>
      <xdr:col>14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BBA5E-0EFA-420D-9D15-5A8A7D25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703942</xdr:colOff>
      <xdr:row>45</xdr:row>
      <xdr:rowOff>49893</xdr:rowOff>
    </xdr:from>
    <xdr:to>
      <xdr:col>21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4D1E8A-DAED-4FAF-BF79-86670E48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67686-39DC-48E0-817D-F57E2A5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erlin\ere\Users\tippner.BERLIN\Desktop\EUShareforAvicennePortableEEE_2000-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401.712274305559" createdVersion="6" refreshedVersion="6" minRefreshableVersion="3" recordCount="1584" xr:uid="{8F330781-441B-4745-86BE-F43983F933A4}">
  <cacheSource type="worksheet">
    <worksheetSource name="Tabelle3__2" r:id="rId2"/>
  </cacheSource>
  <cacheFields count="6">
    <cacheField name="battery key" numFmtId="0">
      <sharedItems count="6">
        <s v="battLiRechargeable"/>
        <s v="battNiother"/>
        <s v="battNiCd"/>
        <s v="battNiMH"/>
        <s v="battOther"/>
        <s v="battPb"/>
      </sharedItems>
    </cacheField>
    <cacheField name="battery subkey" numFmtId="0">
      <sharedItems count="11">
        <s v="battLiCO"/>
        <s v="battLiFP"/>
        <s v="battLiMO"/>
        <s v="Li-ion others"/>
        <s v="battLiNMC"/>
        <s v="battNiother_sub"/>
        <s v="battNiCd_sub"/>
        <s v="battNiMH_sub"/>
        <s v="Other"/>
        <s v="Pb sealed"/>
        <s v="Pb vented"/>
      </sharedItems>
    </cacheField>
    <cacheField name="Battery category" numFmtId="0">
      <sharedItems count="1">
        <s v="Portable Batteries"/>
      </sharedItems>
    </cacheField>
    <cacheField name="application" numFmtId="0">
      <sharedItems count="6">
        <s v="cameras/games"/>
        <s v="cell phones"/>
        <s v="cordless tools"/>
        <s v="others portable"/>
        <s v="Portable PC"/>
        <s v="tablets"/>
      </sharedItems>
    </cacheField>
    <cacheField name="Jahr" numFmtId="0">
      <sharedItems count="22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Wert" numFmtId="0">
      <sharedItems containsSemiMixedTypes="0" containsString="0" containsNumber="1" minValue="0" maxValue="24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x v="0"/>
    <x v="0"/>
    <n v="35.866746522330239"/>
  </r>
  <r>
    <x v="0"/>
    <x v="0"/>
    <x v="0"/>
    <x v="0"/>
    <x v="1"/>
    <n v="44.279933978185475"/>
  </r>
  <r>
    <x v="0"/>
    <x v="0"/>
    <x v="0"/>
    <x v="0"/>
    <x v="2"/>
    <n v="54.666585158253667"/>
  </r>
  <r>
    <x v="0"/>
    <x v="0"/>
    <x v="0"/>
    <x v="0"/>
    <x v="3"/>
    <n v="67.489611306486012"/>
  </r>
  <r>
    <x v="0"/>
    <x v="0"/>
    <x v="0"/>
    <x v="0"/>
    <x v="4"/>
    <n v="83.320507785785182"/>
  </r>
  <r>
    <x v="0"/>
    <x v="0"/>
    <x v="0"/>
    <x v="0"/>
    <x v="5"/>
    <n v="102.8648244268953"/>
  </r>
  <r>
    <x v="0"/>
    <x v="0"/>
    <x v="0"/>
    <x v="0"/>
    <x v="6"/>
    <n v="126.99361040357444"/>
  </r>
  <r>
    <x v="0"/>
    <x v="0"/>
    <x v="0"/>
    <x v="0"/>
    <x v="7"/>
    <n v="156.78223506614125"/>
  </r>
  <r>
    <x v="0"/>
    <x v="0"/>
    <x v="0"/>
    <x v="0"/>
    <x v="8"/>
    <n v="193.55831489647065"/>
  </r>
  <r>
    <x v="0"/>
    <x v="0"/>
    <x v="0"/>
    <x v="0"/>
    <x v="9"/>
    <n v="238.96088258823536"/>
  </r>
  <r>
    <x v="0"/>
    <x v="0"/>
    <x v="0"/>
    <x v="0"/>
    <x v="10"/>
    <n v="295.0134352941177"/>
  </r>
  <r>
    <x v="0"/>
    <x v="0"/>
    <x v="0"/>
    <x v="0"/>
    <x v="11"/>
    <n v="364.21411764705891"/>
  </r>
  <r>
    <x v="0"/>
    <x v="0"/>
    <x v="0"/>
    <x v="0"/>
    <x v="12"/>
    <n v="449.64705882352945"/>
  </r>
  <r>
    <x v="0"/>
    <x v="0"/>
    <x v="0"/>
    <x v="0"/>
    <x v="13"/>
    <n v="449.64705882352945"/>
  </r>
  <r>
    <x v="0"/>
    <x v="0"/>
    <x v="0"/>
    <x v="0"/>
    <x v="14"/>
    <n v="449.64705882352945"/>
  </r>
  <r>
    <x v="0"/>
    <x v="0"/>
    <x v="0"/>
    <x v="0"/>
    <x v="15"/>
    <n v="3026.4705882352937"/>
  </r>
  <r>
    <x v="0"/>
    <x v="0"/>
    <x v="0"/>
    <x v="0"/>
    <x v="16"/>
    <n v="3026.4705882352937"/>
  </r>
  <r>
    <x v="0"/>
    <x v="0"/>
    <x v="0"/>
    <x v="0"/>
    <x v="17"/>
    <n v="3026.4705882352937"/>
  </r>
  <r>
    <x v="0"/>
    <x v="0"/>
    <x v="0"/>
    <x v="0"/>
    <x v="18"/>
    <n v="4669.4117647058829"/>
  </r>
  <r>
    <x v="0"/>
    <x v="0"/>
    <x v="0"/>
    <x v="0"/>
    <x v="19"/>
    <n v="5145.0000000000009"/>
  </r>
  <r>
    <x v="0"/>
    <x v="0"/>
    <x v="0"/>
    <x v="0"/>
    <x v="20"/>
    <n v="5145.0000000000009"/>
  </r>
  <r>
    <x v="0"/>
    <x v="0"/>
    <x v="0"/>
    <x v="0"/>
    <x v="21"/>
    <n v="5145.0000000000009"/>
  </r>
  <r>
    <x v="0"/>
    <x v="0"/>
    <x v="0"/>
    <x v="1"/>
    <x v="0"/>
    <n v="180.66136030467354"/>
  </r>
  <r>
    <x v="0"/>
    <x v="0"/>
    <x v="0"/>
    <x v="1"/>
    <x v="1"/>
    <n v="410.59400069243986"/>
  </r>
  <r>
    <x v="0"/>
    <x v="0"/>
    <x v="0"/>
    <x v="1"/>
    <x v="2"/>
    <n v="562.45753519512311"/>
  </r>
  <r>
    <x v="0"/>
    <x v="0"/>
    <x v="0"/>
    <x v="1"/>
    <x v="3"/>
    <n v="770.48977423989459"/>
  </r>
  <r>
    <x v="0"/>
    <x v="0"/>
    <x v="0"/>
    <x v="1"/>
    <x v="4"/>
    <n v="1055.4654441642392"/>
  </r>
  <r>
    <x v="0"/>
    <x v="0"/>
    <x v="0"/>
    <x v="1"/>
    <x v="5"/>
    <n v="1388.7703212687359"/>
  </r>
  <r>
    <x v="0"/>
    <x v="0"/>
    <x v="0"/>
    <x v="1"/>
    <x v="6"/>
    <n v="2012.7106105344001"/>
  </r>
  <r>
    <x v="0"/>
    <x v="0"/>
    <x v="0"/>
    <x v="1"/>
    <x v="7"/>
    <n v="2236.3451228160002"/>
  </r>
  <r>
    <x v="0"/>
    <x v="0"/>
    <x v="0"/>
    <x v="1"/>
    <x v="8"/>
    <n v="2600.4013056000003"/>
  </r>
  <r>
    <x v="0"/>
    <x v="0"/>
    <x v="0"/>
    <x v="1"/>
    <x v="9"/>
    <n v="2203.7299200000002"/>
  </r>
  <r>
    <x v="0"/>
    <x v="0"/>
    <x v="0"/>
    <x v="1"/>
    <x v="10"/>
    <n v="2623.4880000000003"/>
  </r>
  <r>
    <x v="0"/>
    <x v="0"/>
    <x v="0"/>
    <x v="1"/>
    <x v="11"/>
    <n v="3279.3600000000006"/>
  </r>
  <r>
    <x v="0"/>
    <x v="0"/>
    <x v="0"/>
    <x v="1"/>
    <x v="12"/>
    <n v="4099.2000000000007"/>
  </r>
  <r>
    <x v="0"/>
    <x v="0"/>
    <x v="0"/>
    <x v="1"/>
    <x v="13"/>
    <n v="3900.0000000000005"/>
  </r>
  <r>
    <x v="0"/>
    <x v="0"/>
    <x v="0"/>
    <x v="1"/>
    <x v="14"/>
    <n v="6880.0588235294117"/>
  </r>
  <r>
    <x v="0"/>
    <x v="0"/>
    <x v="0"/>
    <x v="1"/>
    <x v="15"/>
    <n v="4032"/>
  </r>
  <r>
    <x v="0"/>
    <x v="0"/>
    <x v="0"/>
    <x v="1"/>
    <x v="16"/>
    <n v="4229.6470588235297"/>
  </r>
  <r>
    <x v="0"/>
    <x v="0"/>
    <x v="0"/>
    <x v="1"/>
    <x v="17"/>
    <n v="3835.1895424836594"/>
  </r>
  <r>
    <x v="0"/>
    <x v="0"/>
    <x v="0"/>
    <x v="1"/>
    <x v="18"/>
    <n v="4595.4878892733577"/>
  </r>
  <r>
    <x v="0"/>
    <x v="0"/>
    <x v="0"/>
    <x v="1"/>
    <x v="19"/>
    <n v="3659.1240000000003"/>
  </r>
  <r>
    <x v="0"/>
    <x v="0"/>
    <x v="0"/>
    <x v="1"/>
    <x v="20"/>
    <n v="3453.7813333333334"/>
  </r>
  <r>
    <x v="0"/>
    <x v="0"/>
    <x v="0"/>
    <x v="1"/>
    <x v="21"/>
    <n v="3122.0622222222214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2"/>
    <x v="12"/>
    <n v="0"/>
  </r>
  <r>
    <x v="0"/>
    <x v="0"/>
    <x v="0"/>
    <x v="2"/>
    <x v="13"/>
    <n v="0"/>
  </r>
  <r>
    <x v="0"/>
    <x v="0"/>
    <x v="0"/>
    <x v="2"/>
    <x v="14"/>
    <n v="0"/>
  </r>
  <r>
    <x v="0"/>
    <x v="0"/>
    <x v="0"/>
    <x v="2"/>
    <x v="15"/>
    <n v="1083.1764705882354"/>
  </r>
  <r>
    <x v="0"/>
    <x v="0"/>
    <x v="0"/>
    <x v="2"/>
    <x v="16"/>
    <n v="1164.7058823529412"/>
  </r>
  <r>
    <x v="0"/>
    <x v="0"/>
    <x v="0"/>
    <x v="2"/>
    <x v="17"/>
    <n v="1630.5882352941173"/>
  </r>
  <r>
    <x v="0"/>
    <x v="0"/>
    <x v="0"/>
    <x v="2"/>
    <x v="18"/>
    <n v="1589.8235294117646"/>
  </r>
  <r>
    <x v="0"/>
    <x v="0"/>
    <x v="0"/>
    <x v="2"/>
    <x v="19"/>
    <n v="2271.1764705882351"/>
  </r>
  <r>
    <x v="0"/>
    <x v="0"/>
    <x v="0"/>
    <x v="2"/>
    <x v="20"/>
    <n v="2271.1764705882351"/>
  </r>
  <r>
    <x v="0"/>
    <x v="0"/>
    <x v="0"/>
    <x v="2"/>
    <x v="2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3"/>
    <x v="12"/>
    <n v="0"/>
  </r>
  <r>
    <x v="0"/>
    <x v="0"/>
    <x v="0"/>
    <x v="3"/>
    <x v="13"/>
    <n v="0"/>
  </r>
  <r>
    <x v="0"/>
    <x v="0"/>
    <x v="0"/>
    <x v="3"/>
    <x v="14"/>
    <n v="0"/>
  </r>
  <r>
    <x v="0"/>
    <x v="0"/>
    <x v="0"/>
    <x v="3"/>
    <x v="15"/>
    <n v="1016.4705882352943"/>
  </r>
  <r>
    <x v="0"/>
    <x v="0"/>
    <x v="0"/>
    <x v="3"/>
    <x v="16"/>
    <n v="1091.7647058823529"/>
  </r>
  <r>
    <x v="0"/>
    <x v="0"/>
    <x v="0"/>
    <x v="3"/>
    <x v="17"/>
    <n v="1167.0588235294119"/>
  </r>
  <r>
    <x v="0"/>
    <x v="0"/>
    <x v="0"/>
    <x v="3"/>
    <x v="18"/>
    <n v="2484.7058823529419"/>
  </r>
  <r>
    <x v="0"/>
    <x v="0"/>
    <x v="0"/>
    <x v="3"/>
    <x v="19"/>
    <n v="4658.8235294117649"/>
  </r>
  <r>
    <x v="0"/>
    <x v="0"/>
    <x v="0"/>
    <x v="3"/>
    <x v="20"/>
    <n v="4658.8235294117649"/>
  </r>
  <r>
    <x v="0"/>
    <x v="0"/>
    <x v="0"/>
    <x v="3"/>
    <x v="21"/>
    <n v="4658.8235294117649"/>
  </r>
  <r>
    <x v="0"/>
    <x v="0"/>
    <x v="0"/>
    <x v="4"/>
    <x v="0"/>
    <n v="646.60704152585652"/>
  </r>
  <r>
    <x v="0"/>
    <x v="0"/>
    <x v="0"/>
    <x v="4"/>
    <x v="1"/>
    <n v="923.72434503693785"/>
  </r>
  <r>
    <x v="0"/>
    <x v="0"/>
    <x v="0"/>
    <x v="4"/>
    <x v="2"/>
    <n v="1319.6062071956255"/>
  </r>
  <r>
    <x v="0"/>
    <x v="0"/>
    <x v="0"/>
    <x v="4"/>
    <x v="3"/>
    <n v="2275.1831158545269"/>
  </r>
  <r>
    <x v="0"/>
    <x v="0"/>
    <x v="0"/>
    <x v="4"/>
    <x v="4"/>
    <n v="2345.5496039737391"/>
  </r>
  <r>
    <x v="0"/>
    <x v="0"/>
    <x v="0"/>
    <x v="4"/>
    <x v="5"/>
    <n v="2895.7402518194308"/>
  </r>
  <r>
    <x v="0"/>
    <x v="0"/>
    <x v="0"/>
    <x v="4"/>
    <x v="6"/>
    <n v="3574.9879652091731"/>
  </r>
  <r>
    <x v="0"/>
    <x v="0"/>
    <x v="0"/>
    <x v="4"/>
    <x v="7"/>
    <n v="4642.8415132586661"/>
  </r>
  <r>
    <x v="0"/>
    <x v="0"/>
    <x v="0"/>
    <x v="4"/>
    <x v="8"/>
    <n v="6029.6643029333327"/>
  </r>
  <r>
    <x v="0"/>
    <x v="0"/>
    <x v="0"/>
    <x v="4"/>
    <x v="9"/>
    <n v="7093.7227093333331"/>
  </r>
  <r>
    <x v="0"/>
    <x v="0"/>
    <x v="0"/>
    <x v="4"/>
    <x v="10"/>
    <n v="7389.2944888888887"/>
  </r>
  <r>
    <x v="0"/>
    <x v="0"/>
    <x v="0"/>
    <x v="4"/>
    <x v="11"/>
    <n v="8902.764444444445"/>
  </r>
  <r>
    <x v="0"/>
    <x v="0"/>
    <x v="0"/>
    <x v="4"/>
    <x v="12"/>
    <n v="10726.222222222223"/>
  </r>
  <r>
    <x v="0"/>
    <x v="0"/>
    <x v="0"/>
    <x v="4"/>
    <x v="13"/>
    <n v="9668.2666666666664"/>
  </r>
  <r>
    <x v="0"/>
    <x v="0"/>
    <x v="0"/>
    <x v="4"/>
    <x v="14"/>
    <n v="4800"/>
  </r>
  <r>
    <x v="0"/>
    <x v="0"/>
    <x v="0"/>
    <x v="4"/>
    <x v="15"/>
    <n v="4395.5555555555557"/>
  </r>
  <r>
    <x v="0"/>
    <x v="0"/>
    <x v="0"/>
    <x v="4"/>
    <x v="16"/>
    <n v="4395.5555555555557"/>
  </r>
  <r>
    <x v="0"/>
    <x v="0"/>
    <x v="0"/>
    <x v="4"/>
    <x v="17"/>
    <n v="3363.5555555555557"/>
  </r>
  <r>
    <x v="0"/>
    <x v="0"/>
    <x v="0"/>
    <x v="4"/>
    <x v="18"/>
    <n v="6160"/>
  </r>
  <r>
    <x v="0"/>
    <x v="0"/>
    <x v="0"/>
    <x v="4"/>
    <x v="19"/>
    <n v="5471.0526315789475"/>
  </r>
  <r>
    <x v="0"/>
    <x v="0"/>
    <x v="0"/>
    <x v="4"/>
    <x v="20"/>
    <n v="4890.6000000000004"/>
  </r>
  <r>
    <x v="0"/>
    <x v="0"/>
    <x v="0"/>
    <x v="4"/>
    <x v="21"/>
    <n v="5148.0000000000009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5"/>
    <x v="12"/>
    <n v="0"/>
  </r>
  <r>
    <x v="0"/>
    <x v="0"/>
    <x v="0"/>
    <x v="5"/>
    <x v="13"/>
    <n v="0"/>
  </r>
  <r>
    <x v="0"/>
    <x v="0"/>
    <x v="0"/>
    <x v="5"/>
    <x v="14"/>
    <n v="6545.4545454545441"/>
  </r>
  <r>
    <x v="0"/>
    <x v="0"/>
    <x v="0"/>
    <x v="5"/>
    <x v="15"/>
    <n v="3577.7777777777787"/>
  </r>
  <r>
    <x v="0"/>
    <x v="0"/>
    <x v="0"/>
    <x v="5"/>
    <x v="16"/>
    <n v="3194.4444444444448"/>
  </r>
  <r>
    <x v="0"/>
    <x v="0"/>
    <x v="0"/>
    <x v="5"/>
    <x v="17"/>
    <n v="2675.6756756756754"/>
  </r>
  <r>
    <x v="0"/>
    <x v="0"/>
    <x v="0"/>
    <x v="5"/>
    <x v="18"/>
    <n v="4253.333333333333"/>
  </r>
  <r>
    <x v="0"/>
    <x v="0"/>
    <x v="0"/>
    <x v="5"/>
    <x v="19"/>
    <n v="4029.4736842105258"/>
  </r>
  <r>
    <x v="0"/>
    <x v="0"/>
    <x v="0"/>
    <x v="5"/>
    <x v="20"/>
    <n v="3828"/>
  </r>
  <r>
    <x v="0"/>
    <x v="0"/>
    <x v="0"/>
    <x v="5"/>
    <x v="21"/>
    <n v="4029.4736842105258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0"/>
  </r>
  <r>
    <x v="0"/>
    <x v="1"/>
    <x v="0"/>
    <x v="0"/>
    <x v="9"/>
    <n v="0"/>
  </r>
  <r>
    <x v="0"/>
    <x v="1"/>
    <x v="0"/>
    <x v="0"/>
    <x v="10"/>
    <n v="0"/>
  </r>
  <r>
    <x v="0"/>
    <x v="1"/>
    <x v="0"/>
    <x v="0"/>
    <x v="11"/>
    <n v="0"/>
  </r>
  <r>
    <x v="0"/>
    <x v="1"/>
    <x v="0"/>
    <x v="0"/>
    <x v="12"/>
    <n v="0"/>
  </r>
  <r>
    <x v="0"/>
    <x v="1"/>
    <x v="0"/>
    <x v="0"/>
    <x v="13"/>
    <n v="0"/>
  </r>
  <r>
    <x v="0"/>
    <x v="1"/>
    <x v="0"/>
    <x v="0"/>
    <x v="14"/>
    <n v="0"/>
  </r>
  <r>
    <x v="0"/>
    <x v="1"/>
    <x v="0"/>
    <x v="0"/>
    <x v="15"/>
    <n v="0"/>
  </r>
  <r>
    <x v="0"/>
    <x v="1"/>
    <x v="0"/>
    <x v="0"/>
    <x v="16"/>
    <n v="0"/>
  </r>
  <r>
    <x v="0"/>
    <x v="1"/>
    <x v="0"/>
    <x v="0"/>
    <x v="17"/>
    <n v="0"/>
  </r>
  <r>
    <x v="0"/>
    <x v="1"/>
    <x v="0"/>
    <x v="0"/>
    <x v="18"/>
    <n v="0"/>
  </r>
  <r>
    <x v="0"/>
    <x v="1"/>
    <x v="0"/>
    <x v="0"/>
    <x v="19"/>
    <n v="0"/>
  </r>
  <r>
    <x v="0"/>
    <x v="1"/>
    <x v="0"/>
    <x v="0"/>
    <x v="20"/>
    <n v="0"/>
  </r>
  <r>
    <x v="0"/>
    <x v="1"/>
    <x v="0"/>
    <x v="0"/>
    <x v="21"/>
    <n v="0"/>
  </r>
  <r>
    <x v="0"/>
    <x v="1"/>
    <x v="0"/>
    <x v="1"/>
    <x v="0"/>
    <n v="0"/>
  </r>
  <r>
    <x v="0"/>
    <x v="1"/>
    <x v="0"/>
    <x v="1"/>
    <x v="1"/>
    <n v="0"/>
  </r>
  <r>
    <x v="0"/>
    <x v="1"/>
    <x v="0"/>
    <x v="1"/>
    <x v="2"/>
    <n v="0"/>
  </r>
  <r>
    <x v="0"/>
    <x v="1"/>
    <x v="0"/>
    <x v="1"/>
    <x v="3"/>
    <n v="0"/>
  </r>
  <r>
    <x v="0"/>
    <x v="1"/>
    <x v="0"/>
    <x v="1"/>
    <x v="4"/>
    <n v="0"/>
  </r>
  <r>
    <x v="0"/>
    <x v="1"/>
    <x v="0"/>
    <x v="1"/>
    <x v="5"/>
    <n v="0"/>
  </r>
  <r>
    <x v="0"/>
    <x v="1"/>
    <x v="0"/>
    <x v="1"/>
    <x v="6"/>
    <n v="0"/>
  </r>
  <r>
    <x v="0"/>
    <x v="1"/>
    <x v="0"/>
    <x v="1"/>
    <x v="7"/>
    <n v="0"/>
  </r>
  <r>
    <x v="0"/>
    <x v="1"/>
    <x v="0"/>
    <x v="1"/>
    <x v="8"/>
    <n v="0"/>
  </r>
  <r>
    <x v="0"/>
    <x v="1"/>
    <x v="0"/>
    <x v="1"/>
    <x v="9"/>
    <n v="0"/>
  </r>
  <r>
    <x v="0"/>
    <x v="1"/>
    <x v="0"/>
    <x v="1"/>
    <x v="10"/>
    <n v="0"/>
  </r>
  <r>
    <x v="0"/>
    <x v="1"/>
    <x v="0"/>
    <x v="1"/>
    <x v="11"/>
    <n v="0"/>
  </r>
  <r>
    <x v="0"/>
    <x v="1"/>
    <x v="0"/>
    <x v="1"/>
    <x v="12"/>
    <n v="0"/>
  </r>
  <r>
    <x v="0"/>
    <x v="1"/>
    <x v="0"/>
    <x v="1"/>
    <x v="13"/>
    <n v="0"/>
  </r>
  <r>
    <x v="0"/>
    <x v="1"/>
    <x v="0"/>
    <x v="1"/>
    <x v="14"/>
    <n v="0"/>
  </r>
  <r>
    <x v="0"/>
    <x v="1"/>
    <x v="0"/>
    <x v="1"/>
    <x v="15"/>
    <n v="0"/>
  </r>
  <r>
    <x v="0"/>
    <x v="1"/>
    <x v="0"/>
    <x v="1"/>
    <x v="16"/>
    <n v="0"/>
  </r>
  <r>
    <x v="0"/>
    <x v="1"/>
    <x v="0"/>
    <x v="1"/>
    <x v="17"/>
    <n v="0"/>
  </r>
  <r>
    <x v="0"/>
    <x v="1"/>
    <x v="0"/>
    <x v="1"/>
    <x v="18"/>
    <n v="0"/>
  </r>
  <r>
    <x v="0"/>
    <x v="1"/>
    <x v="0"/>
    <x v="1"/>
    <x v="19"/>
    <n v="0"/>
  </r>
  <r>
    <x v="0"/>
    <x v="1"/>
    <x v="0"/>
    <x v="1"/>
    <x v="20"/>
    <n v="0"/>
  </r>
  <r>
    <x v="0"/>
    <x v="1"/>
    <x v="0"/>
    <x v="1"/>
    <x v="21"/>
    <n v="0"/>
  </r>
  <r>
    <x v="0"/>
    <x v="1"/>
    <x v="0"/>
    <x v="2"/>
    <x v="0"/>
    <n v="0"/>
  </r>
  <r>
    <x v="0"/>
    <x v="1"/>
    <x v="0"/>
    <x v="2"/>
    <x v="1"/>
    <n v="0"/>
  </r>
  <r>
    <x v="0"/>
    <x v="1"/>
    <x v="0"/>
    <x v="2"/>
    <x v="2"/>
    <n v="0"/>
  </r>
  <r>
    <x v="0"/>
    <x v="1"/>
    <x v="0"/>
    <x v="2"/>
    <x v="3"/>
    <n v="0"/>
  </r>
  <r>
    <x v="0"/>
    <x v="1"/>
    <x v="0"/>
    <x v="2"/>
    <x v="4"/>
    <n v="0"/>
  </r>
  <r>
    <x v="0"/>
    <x v="1"/>
    <x v="0"/>
    <x v="2"/>
    <x v="5"/>
    <n v="0"/>
  </r>
  <r>
    <x v="0"/>
    <x v="1"/>
    <x v="0"/>
    <x v="2"/>
    <x v="6"/>
    <n v="0"/>
  </r>
  <r>
    <x v="0"/>
    <x v="1"/>
    <x v="0"/>
    <x v="2"/>
    <x v="7"/>
    <n v="0"/>
  </r>
  <r>
    <x v="0"/>
    <x v="1"/>
    <x v="0"/>
    <x v="2"/>
    <x v="8"/>
    <n v="0"/>
  </r>
  <r>
    <x v="0"/>
    <x v="1"/>
    <x v="0"/>
    <x v="2"/>
    <x v="9"/>
    <n v="0"/>
  </r>
  <r>
    <x v="0"/>
    <x v="1"/>
    <x v="0"/>
    <x v="2"/>
    <x v="10"/>
    <n v="0"/>
  </r>
  <r>
    <x v="0"/>
    <x v="1"/>
    <x v="0"/>
    <x v="2"/>
    <x v="11"/>
    <n v="0"/>
  </r>
  <r>
    <x v="0"/>
    <x v="1"/>
    <x v="0"/>
    <x v="2"/>
    <x v="12"/>
    <n v="0"/>
  </r>
  <r>
    <x v="0"/>
    <x v="1"/>
    <x v="0"/>
    <x v="2"/>
    <x v="13"/>
    <n v="0"/>
  </r>
  <r>
    <x v="0"/>
    <x v="1"/>
    <x v="0"/>
    <x v="2"/>
    <x v="14"/>
    <n v="0"/>
  </r>
  <r>
    <x v="0"/>
    <x v="1"/>
    <x v="0"/>
    <x v="2"/>
    <x v="15"/>
    <n v="0"/>
  </r>
  <r>
    <x v="0"/>
    <x v="1"/>
    <x v="0"/>
    <x v="2"/>
    <x v="16"/>
    <n v="0"/>
  </r>
  <r>
    <x v="0"/>
    <x v="1"/>
    <x v="0"/>
    <x v="2"/>
    <x v="17"/>
    <n v="0"/>
  </r>
  <r>
    <x v="0"/>
    <x v="1"/>
    <x v="0"/>
    <x v="2"/>
    <x v="18"/>
    <n v="0"/>
  </r>
  <r>
    <x v="0"/>
    <x v="1"/>
    <x v="0"/>
    <x v="2"/>
    <x v="19"/>
    <n v="0"/>
  </r>
  <r>
    <x v="0"/>
    <x v="1"/>
    <x v="0"/>
    <x v="2"/>
    <x v="20"/>
    <n v="0"/>
  </r>
  <r>
    <x v="0"/>
    <x v="1"/>
    <x v="0"/>
    <x v="2"/>
    <x v="21"/>
    <n v="0"/>
  </r>
  <r>
    <x v="0"/>
    <x v="1"/>
    <x v="0"/>
    <x v="3"/>
    <x v="0"/>
    <n v="198.34393805969725"/>
  </r>
  <r>
    <x v="0"/>
    <x v="1"/>
    <x v="0"/>
    <x v="3"/>
    <x v="1"/>
    <n v="208.78309269441817"/>
  </r>
  <r>
    <x v="0"/>
    <x v="1"/>
    <x v="0"/>
    <x v="3"/>
    <x v="2"/>
    <n v="219.7716765204402"/>
  </r>
  <r>
    <x v="0"/>
    <x v="1"/>
    <x v="0"/>
    <x v="3"/>
    <x v="3"/>
    <n v="231.33860686362127"/>
  </r>
  <r>
    <x v="0"/>
    <x v="1"/>
    <x v="0"/>
    <x v="3"/>
    <x v="4"/>
    <n v="243.51432301433817"/>
  </r>
  <r>
    <x v="0"/>
    <x v="1"/>
    <x v="0"/>
    <x v="3"/>
    <x v="5"/>
    <n v="256.33086633088232"/>
  </r>
  <r>
    <x v="0"/>
    <x v="1"/>
    <x v="0"/>
    <x v="3"/>
    <x v="6"/>
    <n v="269.82196455882354"/>
  </r>
  <r>
    <x v="0"/>
    <x v="1"/>
    <x v="0"/>
    <x v="3"/>
    <x v="7"/>
    <n v="284.02312058823532"/>
  </r>
  <r>
    <x v="0"/>
    <x v="1"/>
    <x v="0"/>
    <x v="3"/>
    <x v="8"/>
    <n v="298.97170588235292"/>
  </r>
  <r>
    <x v="0"/>
    <x v="1"/>
    <x v="0"/>
    <x v="3"/>
    <x v="9"/>
    <n v="314.70705882352945"/>
  </r>
  <r>
    <x v="0"/>
    <x v="1"/>
    <x v="0"/>
    <x v="3"/>
    <x v="10"/>
    <n v="331.27058823529416"/>
  </r>
  <r>
    <x v="0"/>
    <x v="1"/>
    <x v="0"/>
    <x v="3"/>
    <x v="11"/>
    <n v="348.70588235294122"/>
  </r>
  <r>
    <x v="0"/>
    <x v="1"/>
    <x v="0"/>
    <x v="3"/>
    <x v="12"/>
    <n v="367.05882352941182"/>
  </r>
  <r>
    <x v="0"/>
    <x v="1"/>
    <x v="0"/>
    <x v="3"/>
    <x v="13"/>
    <n v="428.23529411764707"/>
  </r>
  <r>
    <x v="0"/>
    <x v="1"/>
    <x v="0"/>
    <x v="3"/>
    <x v="14"/>
    <n v="489.41176470588243"/>
  </r>
  <r>
    <x v="0"/>
    <x v="1"/>
    <x v="0"/>
    <x v="3"/>
    <x v="15"/>
    <n v="127.05882352941178"/>
  </r>
  <r>
    <x v="0"/>
    <x v="1"/>
    <x v="0"/>
    <x v="3"/>
    <x v="16"/>
    <n v="136.47058823529412"/>
  </r>
  <r>
    <x v="0"/>
    <x v="1"/>
    <x v="0"/>
    <x v="3"/>
    <x v="17"/>
    <n v="145.88235294117649"/>
  </r>
  <r>
    <x v="0"/>
    <x v="1"/>
    <x v="0"/>
    <x v="3"/>
    <x v="18"/>
    <n v="310.58823529411774"/>
  </r>
  <r>
    <x v="0"/>
    <x v="1"/>
    <x v="0"/>
    <x v="3"/>
    <x v="19"/>
    <n v="582.35294117647061"/>
  </r>
  <r>
    <x v="0"/>
    <x v="1"/>
    <x v="0"/>
    <x v="3"/>
    <x v="20"/>
    <n v="582.35294117647061"/>
  </r>
  <r>
    <x v="0"/>
    <x v="1"/>
    <x v="0"/>
    <x v="3"/>
    <x v="21"/>
    <n v="582.35294117647061"/>
  </r>
  <r>
    <x v="0"/>
    <x v="1"/>
    <x v="0"/>
    <x v="4"/>
    <x v="0"/>
    <n v="0"/>
  </r>
  <r>
    <x v="0"/>
    <x v="1"/>
    <x v="0"/>
    <x v="4"/>
    <x v="1"/>
    <n v="0"/>
  </r>
  <r>
    <x v="0"/>
    <x v="1"/>
    <x v="0"/>
    <x v="4"/>
    <x v="2"/>
    <n v="0"/>
  </r>
  <r>
    <x v="0"/>
    <x v="1"/>
    <x v="0"/>
    <x v="4"/>
    <x v="3"/>
    <n v="0"/>
  </r>
  <r>
    <x v="0"/>
    <x v="1"/>
    <x v="0"/>
    <x v="4"/>
    <x v="4"/>
    <n v="0"/>
  </r>
  <r>
    <x v="0"/>
    <x v="1"/>
    <x v="0"/>
    <x v="4"/>
    <x v="5"/>
    <n v="0"/>
  </r>
  <r>
    <x v="0"/>
    <x v="1"/>
    <x v="0"/>
    <x v="4"/>
    <x v="6"/>
    <n v="0"/>
  </r>
  <r>
    <x v="0"/>
    <x v="1"/>
    <x v="0"/>
    <x v="4"/>
    <x v="7"/>
    <n v="0"/>
  </r>
  <r>
    <x v="0"/>
    <x v="1"/>
    <x v="0"/>
    <x v="4"/>
    <x v="8"/>
    <n v="0"/>
  </r>
  <r>
    <x v="0"/>
    <x v="1"/>
    <x v="0"/>
    <x v="4"/>
    <x v="9"/>
    <n v="0"/>
  </r>
  <r>
    <x v="0"/>
    <x v="1"/>
    <x v="0"/>
    <x v="4"/>
    <x v="10"/>
    <n v="0"/>
  </r>
  <r>
    <x v="0"/>
    <x v="1"/>
    <x v="0"/>
    <x v="4"/>
    <x v="11"/>
    <n v="0"/>
  </r>
  <r>
    <x v="0"/>
    <x v="1"/>
    <x v="0"/>
    <x v="4"/>
    <x v="12"/>
    <n v="0"/>
  </r>
  <r>
    <x v="0"/>
    <x v="1"/>
    <x v="0"/>
    <x v="4"/>
    <x v="13"/>
    <n v="0"/>
  </r>
  <r>
    <x v="0"/>
    <x v="1"/>
    <x v="0"/>
    <x v="4"/>
    <x v="14"/>
    <n v="0"/>
  </r>
  <r>
    <x v="0"/>
    <x v="1"/>
    <x v="0"/>
    <x v="4"/>
    <x v="15"/>
    <n v="0"/>
  </r>
  <r>
    <x v="0"/>
    <x v="1"/>
    <x v="0"/>
    <x v="4"/>
    <x v="16"/>
    <n v="0"/>
  </r>
  <r>
    <x v="0"/>
    <x v="1"/>
    <x v="0"/>
    <x v="4"/>
    <x v="17"/>
    <n v="0"/>
  </r>
  <r>
    <x v="0"/>
    <x v="1"/>
    <x v="0"/>
    <x v="4"/>
    <x v="18"/>
    <n v="0"/>
  </r>
  <r>
    <x v="0"/>
    <x v="1"/>
    <x v="0"/>
    <x v="4"/>
    <x v="19"/>
    <n v="0"/>
  </r>
  <r>
    <x v="0"/>
    <x v="1"/>
    <x v="0"/>
    <x v="4"/>
    <x v="20"/>
    <n v="0"/>
  </r>
  <r>
    <x v="0"/>
    <x v="1"/>
    <x v="0"/>
    <x v="4"/>
    <x v="21"/>
    <n v="0"/>
  </r>
  <r>
    <x v="0"/>
    <x v="1"/>
    <x v="0"/>
    <x v="5"/>
    <x v="0"/>
    <n v="0"/>
  </r>
  <r>
    <x v="0"/>
    <x v="1"/>
    <x v="0"/>
    <x v="5"/>
    <x v="1"/>
    <n v="0"/>
  </r>
  <r>
    <x v="0"/>
    <x v="1"/>
    <x v="0"/>
    <x v="5"/>
    <x v="2"/>
    <n v="0"/>
  </r>
  <r>
    <x v="0"/>
    <x v="1"/>
    <x v="0"/>
    <x v="5"/>
    <x v="3"/>
    <n v="0"/>
  </r>
  <r>
    <x v="0"/>
    <x v="1"/>
    <x v="0"/>
    <x v="5"/>
    <x v="4"/>
    <n v="0"/>
  </r>
  <r>
    <x v="0"/>
    <x v="1"/>
    <x v="0"/>
    <x v="5"/>
    <x v="5"/>
    <n v="0"/>
  </r>
  <r>
    <x v="0"/>
    <x v="1"/>
    <x v="0"/>
    <x v="5"/>
    <x v="6"/>
    <n v="0"/>
  </r>
  <r>
    <x v="0"/>
    <x v="1"/>
    <x v="0"/>
    <x v="5"/>
    <x v="7"/>
    <n v="0"/>
  </r>
  <r>
    <x v="0"/>
    <x v="1"/>
    <x v="0"/>
    <x v="5"/>
    <x v="8"/>
    <n v="0"/>
  </r>
  <r>
    <x v="0"/>
    <x v="1"/>
    <x v="0"/>
    <x v="5"/>
    <x v="9"/>
    <n v="0"/>
  </r>
  <r>
    <x v="0"/>
    <x v="1"/>
    <x v="0"/>
    <x v="5"/>
    <x v="10"/>
    <n v="0"/>
  </r>
  <r>
    <x v="0"/>
    <x v="1"/>
    <x v="0"/>
    <x v="5"/>
    <x v="11"/>
    <n v="0"/>
  </r>
  <r>
    <x v="0"/>
    <x v="1"/>
    <x v="0"/>
    <x v="5"/>
    <x v="12"/>
    <n v="0"/>
  </r>
  <r>
    <x v="0"/>
    <x v="1"/>
    <x v="0"/>
    <x v="5"/>
    <x v="13"/>
    <n v="0"/>
  </r>
  <r>
    <x v="0"/>
    <x v="1"/>
    <x v="0"/>
    <x v="5"/>
    <x v="14"/>
    <n v="0"/>
  </r>
  <r>
    <x v="0"/>
    <x v="1"/>
    <x v="0"/>
    <x v="5"/>
    <x v="15"/>
    <n v="0"/>
  </r>
  <r>
    <x v="0"/>
    <x v="1"/>
    <x v="0"/>
    <x v="5"/>
    <x v="16"/>
    <n v="0"/>
  </r>
  <r>
    <x v="0"/>
    <x v="1"/>
    <x v="0"/>
    <x v="5"/>
    <x v="17"/>
    <n v="0"/>
  </r>
  <r>
    <x v="0"/>
    <x v="1"/>
    <x v="0"/>
    <x v="5"/>
    <x v="18"/>
    <n v="0"/>
  </r>
  <r>
    <x v="0"/>
    <x v="1"/>
    <x v="0"/>
    <x v="5"/>
    <x v="19"/>
    <n v="0"/>
  </r>
  <r>
    <x v="0"/>
    <x v="1"/>
    <x v="0"/>
    <x v="5"/>
    <x v="20"/>
    <n v="0"/>
  </r>
  <r>
    <x v="0"/>
    <x v="1"/>
    <x v="0"/>
    <x v="5"/>
    <x v="21"/>
    <n v="0"/>
  </r>
  <r>
    <x v="0"/>
    <x v="2"/>
    <x v="0"/>
    <x v="0"/>
    <x v="0"/>
    <n v="71.733493044660477"/>
  </r>
  <r>
    <x v="0"/>
    <x v="2"/>
    <x v="0"/>
    <x v="0"/>
    <x v="1"/>
    <n v="88.559867956370951"/>
  </r>
  <r>
    <x v="0"/>
    <x v="2"/>
    <x v="0"/>
    <x v="0"/>
    <x v="2"/>
    <n v="109.33317031650733"/>
  </r>
  <r>
    <x v="0"/>
    <x v="2"/>
    <x v="0"/>
    <x v="0"/>
    <x v="3"/>
    <n v="134.97922261297202"/>
  </r>
  <r>
    <x v="0"/>
    <x v="2"/>
    <x v="0"/>
    <x v="0"/>
    <x v="4"/>
    <n v="166.64101557157036"/>
  </r>
  <r>
    <x v="0"/>
    <x v="2"/>
    <x v="0"/>
    <x v="0"/>
    <x v="5"/>
    <n v="205.72964885379059"/>
  </r>
  <r>
    <x v="0"/>
    <x v="2"/>
    <x v="0"/>
    <x v="0"/>
    <x v="6"/>
    <n v="253.98722080714887"/>
  </r>
  <r>
    <x v="0"/>
    <x v="2"/>
    <x v="0"/>
    <x v="0"/>
    <x v="7"/>
    <n v="313.56447013228251"/>
  </r>
  <r>
    <x v="0"/>
    <x v="2"/>
    <x v="0"/>
    <x v="0"/>
    <x v="8"/>
    <n v="387.1166297929413"/>
  </r>
  <r>
    <x v="0"/>
    <x v="2"/>
    <x v="0"/>
    <x v="0"/>
    <x v="9"/>
    <n v="477.92176517647073"/>
  </r>
  <r>
    <x v="0"/>
    <x v="2"/>
    <x v="0"/>
    <x v="0"/>
    <x v="10"/>
    <n v="590.0268705882354"/>
  </r>
  <r>
    <x v="0"/>
    <x v="2"/>
    <x v="0"/>
    <x v="0"/>
    <x v="11"/>
    <n v="728.42823529411783"/>
  </r>
  <r>
    <x v="0"/>
    <x v="2"/>
    <x v="0"/>
    <x v="0"/>
    <x v="12"/>
    <n v="899.2941176470589"/>
  </r>
  <r>
    <x v="0"/>
    <x v="2"/>
    <x v="0"/>
    <x v="0"/>
    <x v="13"/>
    <n v="899.2941176470589"/>
  </r>
  <r>
    <x v="0"/>
    <x v="2"/>
    <x v="0"/>
    <x v="0"/>
    <x v="14"/>
    <n v="899.2941176470589"/>
  </r>
  <r>
    <x v="0"/>
    <x v="2"/>
    <x v="0"/>
    <x v="0"/>
    <x v="15"/>
    <n v="216.1764705882353"/>
  </r>
  <r>
    <x v="0"/>
    <x v="2"/>
    <x v="0"/>
    <x v="0"/>
    <x v="16"/>
    <n v="216.1764705882353"/>
  </r>
  <r>
    <x v="0"/>
    <x v="2"/>
    <x v="0"/>
    <x v="0"/>
    <x v="17"/>
    <n v="216.1764705882353"/>
  </r>
  <r>
    <x v="0"/>
    <x v="2"/>
    <x v="0"/>
    <x v="0"/>
    <x v="18"/>
    <n v="259.41176470588238"/>
  </r>
  <r>
    <x v="0"/>
    <x v="2"/>
    <x v="0"/>
    <x v="0"/>
    <x v="19"/>
    <n v="285.83333333333331"/>
  </r>
  <r>
    <x v="0"/>
    <x v="2"/>
    <x v="0"/>
    <x v="0"/>
    <x v="20"/>
    <n v="285.83333333333331"/>
  </r>
  <r>
    <x v="0"/>
    <x v="2"/>
    <x v="0"/>
    <x v="0"/>
    <x v="21"/>
    <n v="285.83333333333331"/>
  </r>
  <r>
    <x v="0"/>
    <x v="2"/>
    <x v="0"/>
    <x v="1"/>
    <x v="0"/>
    <n v="0"/>
  </r>
  <r>
    <x v="0"/>
    <x v="2"/>
    <x v="0"/>
    <x v="1"/>
    <x v="1"/>
    <n v="0"/>
  </r>
  <r>
    <x v="0"/>
    <x v="2"/>
    <x v="0"/>
    <x v="1"/>
    <x v="2"/>
    <n v="0"/>
  </r>
  <r>
    <x v="0"/>
    <x v="2"/>
    <x v="0"/>
    <x v="1"/>
    <x v="3"/>
    <n v="0"/>
  </r>
  <r>
    <x v="0"/>
    <x v="2"/>
    <x v="0"/>
    <x v="1"/>
    <x v="4"/>
    <n v="0"/>
  </r>
  <r>
    <x v="0"/>
    <x v="2"/>
    <x v="0"/>
    <x v="1"/>
    <x v="5"/>
    <n v="0"/>
  </r>
  <r>
    <x v="0"/>
    <x v="2"/>
    <x v="0"/>
    <x v="1"/>
    <x v="6"/>
    <n v="0"/>
  </r>
  <r>
    <x v="0"/>
    <x v="2"/>
    <x v="0"/>
    <x v="1"/>
    <x v="7"/>
    <n v="0"/>
  </r>
  <r>
    <x v="0"/>
    <x v="2"/>
    <x v="0"/>
    <x v="1"/>
    <x v="8"/>
    <n v="0"/>
  </r>
  <r>
    <x v="0"/>
    <x v="2"/>
    <x v="0"/>
    <x v="1"/>
    <x v="9"/>
    <n v="0"/>
  </r>
  <r>
    <x v="0"/>
    <x v="2"/>
    <x v="0"/>
    <x v="1"/>
    <x v="10"/>
    <n v="0"/>
  </r>
  <r>
    <x v="0"/>
    <x v="2"/>
    <x v="0"/>
    <x v="1"/>
    <x v="11"/>
    <n v="0"/>
  </r>
  <r>
    <x v="0"/>
    <x v="2"/>
    <x v="0"/>
    <x v="1"/>
    <x v="12"/>
    <n v="0"/>
  </r>
  <r>
    <x v="0"/>
    <x v="2"/>
    <x v="0"/>
    <x v="1"/>
    <x v="13"/>
    <n v="0"/>
  </r>
  <r>
    <x v="0"/>
    <x v="2"/>
    <x v="0"/>
    <x v="1"/>
    <x v="14"/>
    <n v="0"/>
  </r>
  <r>
    <x v="0"/>
    <x v="2"/>
    <x v="0"/>
    <x v="1"/>
    <x v="15"/>
    <n v="0"/>
  </r>
  <r>
    <x v="0"/>
    <x v="2"/>
    <x v="0"/>
    <x v="1"/>
    <x v="16"/>
    <n v="0"/>
  </r>
  <r>
    <x v="0"/>
    <x v="2"/>
    <x v="0"/>
    <x v="1"/>
    <x v="17"/>
    <n v="0"/>
  </r>
  <r>
    <x v="0"/>
    <x v="2"/>
    <x v="0"/>
    <x v="1"/>
    <x v="18"/>
    <n v="0"/>
  </r>
  <r>
    <x v="0"/>
    <x v="2"/>
    <x v="0"/>
    <x v="1"/>
    <x v="19"/>
    <n v="0"/>
  </r>
  <r>
    <x v="0"/>
    <x v="2"/>
    <x v="0"/>
    <x v="1"/>
    <x v="20"/>
    <n v="0"/>
  </r>
  <r>
    <x v="0"/>
    <x v="2"/>
    <x v="0"/>
    <x v="1"/>
    <x v="21"/>
    <n v="0"/>
  </r>
  <r>
    <x v="0"/>
    <x v="2"/>
    <x v="0"/>
    <x v="2"/>
    <x v="0"/>
    <n v="0"/>
  </r>
  <r>
    <x v="0"/>
    <x v="2"/>
    <x v="0"/>
    <x v="2"/>
    <x v="1"/>
    <n v="0"/>
  </r>
  <r>
    <x v="0"/>
    <x v="2"/>
    <x v="0"/>
    <x v="2"/>
    <x v="2"/>
    <n v="0"/>
  </r>
  <r>
    <x v="0"/>
    <x v="2"/>
    <x v="0"/>
    <x v="2"/>
    <x v="3"/>
    <n v="0"/>
  </r>
  <r>
    <x v="0"/>
    <x v="2"/>
    <x v="0"/>
    <x v="2"/>
    <x v="4"/>
    <n v="0"/>
  </r>
  <r>
    <x v="0"/>
    <x v="2"/>
    <x v="0"/>
    <x v="2"/>
    <x v="5"/>
    <n v="0"/>
  </r>
  <r>
    <x v="0"/>
    <x v="2"/>
    <x v="0"/>
    <x v="2"/>
    <x v="6"/>
    <n v="0"/>
  </r>
  <r>
    <x v="0"/>
    <x v="2"/>
    <x v="0"/>
    <x v="2"/>
    <x v="7"/>
    <n v="0"/>
  </r>
  <r>
    <x v="0"/>
    <x v="2"/>
    <x v="0"/>
    <x v="2"/>
    <x v="8"/>
    <n v="0"/>
  </r>
  <r>
    <x v="0"/>
    <x v="2"/>
    <x v="0"/>
    <x v="2"/>
    <x v="9"/>
    <n v="0"/>
  </r>
  <r>
    <x v="0"/>
    <x v="2"/>
    <x v="0"/>
    <x v="2"/>
    <x v="10"/>
    <n v="0"/>
  </r>
  <r>
    <x v="0"/>
    <x v="2"/>
    <x v="0"/>
    <x v="2"/>
    <x v="11"/>
    <n v="0"/>
  </r>
  <r>
    <x v="0"/>
    <x v="2"/>
    <x v="0"/>
    <x v="2"/>
    <x v="12"/>
    <n v="0"/>
  </r>
  <r>
    <x v="0"/>
    <x v="2"/>
    <x v="0"/>
    <x v="2"/>
    <x v="13"/>
    <n v="0"/>
  </r>
  <r>
    <x v="0"/>
    <x v="2"/>
    <x v="0"/>
    <x v="2"/>
    <x v="14"/>
    <n v="0"/>
  </r>
  <r>
    <x v="0"/>
    <x v="2"/>
    <x v="0"/>
    <x v="2"/>
    <x v="15"/>
    <n v="0"/>
  </r>
  <r>
    <x v="0"/>
    <x v="2"/>
    <x v="0"/>
    <x v="2"/>
    <x v="16"/>
    <n v="0"/>
  </r>
  <r>
    <x v="0"/>
    <x v="2"/>
    <x v="0"/>
    <x v="2"/>
    <x v="17"/>
    <n v="0"/>
  </r>
  <r>
    <x v="0"/>
    <x v="2"/>
    <x v="0"/>
    <x v="2"/>
    <x v="18"/>
    <n v="0"/>
  </r>
  <r>
    <x v="0"/>
    <x v="2"/>
    <x v="0"/>
    <x v="2"/>
    <x v="19"/>
    <n v="0"/>
  </r>
  <r>
    <x v="0"/>
    <x v="2"/>
    <x v="0"/>
    <x v="2"/>
    <x v="20"/>
    <n v="0"/>
  </r>
  <r>
    <x v="0"/>
    <x v="2"/>
    <x v="0"/>
    <x v="2"/>
    <x v="21"/>
    <n v="0"/>
  </r>
  <r>
    <x v="0"/>
    <x v="2"/>
    <x v="0"/>
    <x v="3"/>
    <x v="0"/>
    <n v="198.34393805969725"/>
  </r>
  <r>
    <x v="0"/>
    <x v="2"/>
    <x v="0"/>
    <x v="3"/>
    <x v="1"/>
    <n v="208.78309269441817"/>
  </r>
  <r>
    <x v="0"/>
    <x v="2"/>
    <x v="0"/>
    <x v="3"/>
    <x v="2"/>
    <n v="219.7716765204402"/>
  </r>
  <r>
    <x v="0"/>
    <x v="2"/>
    <x v="0"/>
    <x v="3"/>
    <x v="3"/>
    <n v="231.33860686362127"/>
  </r>
  <r>
    <x v="0"/>
    <x v="2"/>
    <x v="0"/>
    <x v="3"/>
    <x v="4"/>
    <n v="243.51432301433817"/>
  </r>
  <r>
    <x v="0"/>
    <x v="2"/>
    <x v="0"/>
    <x v="3"/>
    <x v="5"/>
    <n v="256.33086633088232"/>
  </r>
  <r>
    <x v="0"/>
    <x v="2"/>
    <x v="0"/>
    <x v="3"/>
    <x v="6"/>
    <n v="269.82196455882354"/>
  </r>
  <r>
    <x v="0"/>
    <x v="2"/>
    <x v="0"/>
    <x v="3"/>
    <x v="7"/>
    <n v="284.02312058823532"/>
  </r>
  <r>
    <x v="0"/>
    <x v="2"/>
    <x v="0"/>
    <x v="3"/>
    <x v="8"/>
    <n v="298.97170588235292"/>
  </r>
  <r>
    <x v="0"/>
    <x v="2"/>
    <x v="0"/>
    <x v="3"/>
    <x v="9"/>
    <n v="314.70705882352945"/>
  </r>
  <r>
    <x v="0"/>
    <x v="2"/>
    <x v="0"/>
    <x v="3"/>
    <x v="10"/>
    <n v="331.27058823529416"/>
  </r>
  <r>
    <x v="0"/>
    <x v="2"/>
    <x v="0"/>
    <x v="3"/>
    <x v="11"/>
    <n v="348.70588235294122"/>
  </r>
  <r>
    <x v="0"/>
    <x v="2"/>
    <x v="0"/>
    <x v="3"/>
    <x v="12"/>
    <n v="367.05882352941182"/>
  </r>
  <r>
    <x v="0"/>
    <x v="2"/>
    <x v="0"/>
    <x v="3"/>
    <x v="13"/>
    <n v="428.23529411764707"/>
  </r>
  <r>
    <x v="0"/>
    <x v="2"/>
    <x v="0"/>
    <x v="3"/>
    <x v="14"/>
    <n v="489.41176470588243"/>
  </r>
  <r>
    <x v="0"/>
    <x v="2"/>
    <x v="0"/>
    <x v="3"/>
    <x v="15"/>
    <n v="63.529411764705891"/>
  </r>
  <r>
    <x v="0"/>
    <x v="2"/>
    <x v="0"/>
    <x v="3"/>
    <x v="16"/>
    <n v="68.235294117647058"/>
  </r>
  <r>
    <x v="0"/>
    <x v="2"/>
    <x v="0"/>
    <x v="3"/>
    <x v="17"/>
    <n v="72.941176470588246"/>
  </r>
  <r>
    <x v="0"/>
    <x v="2"/>
    <x v="0"/>
    <x v="3"/>
    <x v="18"/>
    <n v="155.29411764705887"/>
  </r>
  <r>
    <x v="0"/>
    <x v="2"/>
    <x v="0"/>
    <x v="3"/>
    <x v="19"/>
    <n v="291.1764705882353"/>
  </r>
  <r>
    <x v="0"/>
    <x v="2"/>
    <x v="0"/>
    <x v="3"/>
    <x v="20"/>
    <n v="291.1764705882353"/>
  </r>
  <r>
    <x v="0"/>
    <x v="2"/>
    <x v="0"/>
    <x v="3"/>
    <x v="21"/>
    <n v="291.1764705882353"/>
  </r>
  <r>
    <x v="0"/>
    <x v="2"/>
    <x v="0"/>
    <x v="4"/>
    <x v="0"/>
    <n v="0"/>
  </r>
  <r>
    <x v="0"/>
    <x v="2"/>
    <x v="0"/>
    <x v="4"/>
    <x v="1"/>
    <n v="0"/>
  </r>
  <r>
    <x v="0"/>
    <x v="2"/>
    <x v="0"/>
    <x v="4"/>
    <x v="2"/>
    <n v="0"/>
  </r>
  <r>
    <x v="0"/>
    <x v="2"/>
    <x v="0"/>
    <x v="4"/>
    <x v="3"/>
    <n v="0"/>
  </r>
  <r>
    <x v="0"/>
    <x v="2"/>
    <x v="0"/>
    <x v="4"/>
    <x v="4"/>
    <n v="0"/>
  </r>
  <r>
    <x v="0"/>
    <x v="2"/>
    <x v="0"/>
    <x v="4"/>
    <x v="5"/>
    <n v="0"/>
  </r>
  <r>
    <x v="0"/>
    <x v="2"/>
    <x v="0"/>
    <x v="4"/>
    <x v="6"/>
    <n v="0"/>
  </r>
  <r>
    <x v="0"/>
    <x v="2"/>
    <x v="0"/>
    <x v="4"/>
    <x v="7"/>
    <n v="0"/>
  </r>
  <r>
    <x v="0"/>
    <x v="2"/>
    <x v="0"/>
    <x v="4"/>
    <x v="8"/>
    <n v="0"/>
  </r>
  <r>
    <x v="0"/>
    <x v="2"/>
    <x v="0"/>
    <x v="4"/>
    <x v="9"/>
    <n v="0"/>
  </r>
  <r>
    <x v="0"/>
    <x v="2"/>
    <x v="0"/>
    <x v="4"/>
    <x v="10"/>
    <n v="0"/>
  </r>
  <r>
    <x v="0"/>
    <x v="2"/>
    <x v="0"/>
    <x v="4"/>
    <x v="11"/>
    <n v="0"/>
  </r>
  <r>
    <x v="0"/>
    <x v="2"/>
    <x v="0"/>
    <x v="4"/>
    <x v="12"/>
    <n v="0"/>
  </r>
  <r>
    <x v="0"/>
    <x v="2"/>
    <x v="0"/>
    <x v="4"/>
    <x v="13"/>
    <n v="0"/>
  </r>
  <r>
    <x v="0"/>
    <x v="2"/>
    <x v="0"/>
    <x v="4"/>
    <x v="14"/>
    <n v="0"/>
  </r>
  <r>
    <x v="0"/>
    <x v="2"/>
    <x v="0"/>
    <x v="4"/>
    <x v="15"/>
    <n v="0"/>
  </r>
  <r>
    <x v="0"/>
    <x v="2"/>
    <x v="0"/>
    <x v="4"/>
    <x v="16"/>
    <n v="0"/>
  </r>
  <r>
    <x v="0"/>
    <x v="2"/>
    <x v="0"/>
    <x v="4"/>
    <x v="17"/>
    <n v="0"/>
  </r>
  <r>
    <x v="0"/>
    <x v="2"/>
    <x v="0"/>
    <x v="4"/>
    <x v="18"/>
    <n v="0"/>
  </r>
  <r>
    <x v="0"/>
    <x v="2"/>
    <x v="0"/>
    <x v="4"/>
    <x v="19"/>
    <n v="0"/>
  </r>
  <r>
    <x v="0"/>
    <x v="2"/>
    <x v="0"/>
    <x v="4"/>
    <x v="20"/>
    <n v="0"/>
  </r>
  <r>
    <x v="0"/>
    <x v="2"/>
    <x v="0"/>
    <x v="4"/>
    <x v="21"/>
    <n v="0"/>
  </r>
  <r>
    <x v="0"/>
    <x v="2"/>
    <x v="0"/>
    <x v="5"/>
    <x v="0"/>
    <n v="0"/>
  </r>
  <r>
    <x v="0"/>
    <x v="2"/>
    <x v="0"/>
    <x v="5"/>
    <x v="1"/>
    <n v="0"/>
  </r>
  <r>
    <x v="0"/>
    <x v="2"/>
    <x v="0"/>
    <x v="5"/>
    <x v="2"/>
    <n v="0"/>
  </r>
  <r>
    <x v="0"/>
    <x v="2"/>
    <x v="0"/>
    <x v="5"/>
    <x v="3"/>
    <n v="0"/>
  </r>
  <r>
    <x v="0"/>
    <x v="2"/>
    <x v="0"/>
    <x v="5"/>
    <x v="4"/>
    <n v="0"/>
  </r>
  <r>
    <x v="0"/>
    <x v="2"/>
    <x v="0"/>
    <x v="5"/>
    <x v="5"/>
    <n v="0"/>
  </r>
  <r>
    <x v="0"/>
    <x v="2"/>
    <x v="0"/>
    <x v="5"/>
    <x v="6"/>
    <n v="0"/>
  </r>
  <r>
    <x v="0"/>
    <x v="2"/>
    <x v="0"/>
    <x v="5"/>
    <x v="7"/>
    <n v="0"/>
  </r>
  <r>
    <x v="0"/>
    <x v="2"/>
    <x v="0"/>
    <x v="5"/>
    <x v="8"/>
    <n v="0"/>
  </r>
  <r>
    <x v="0"/>
    <x v="2"/>
    <x v="0"/>
    <x v="5"/>
    <x v="9"/>
    <n v="0"/>
  </r>
  <r>
    <x v="0"/>
    <x v="2"/>
    <x v="0"/>
    <x v="5"/>
    <x v="10"/>
    <n v="0"/>
  </r>
  <r>
    <x v="0"/>
    <x v="2"/>
    <x v="0"/>
    <x v="5"/>
    <x v="11"/>
    <n v="0"/>
  </r>
  <r>
    <x v="0"/>
    <x v="2"/>
    <x v="0"/>
    <x v="5"/>
    <x v="12"/>
    <n v="0"/>
  </r>
  <r>
    <x v="0"/>
    <x v="2"/>
    <x v="0"/>
    <x v="5"/>
    <x v="13"/>
    <n v="0"/>
  </r>
  <r>
    <x v="0"/>
    <x v="2"/>
    <x v="0"/>
    <x v="5"/>
    <x v="14"/>
    <n v="0"/>
  </r>
  <r>
    <x v="0"/>
    <x v="2"/>
    <x v="0"/>
    <x v="5"/>
    <x v="15"/>
    <n v="0"/>
  </r>
  <r>
    <x v="0"/>
    <x v="2"/>
    <x v="0"/>
    <x v="5"/>
    <x v="16"/>
    <n v="0"/>
  </r>
  <r>
    <x v="0"/>
    <x v="2"/>
    <x v="0"/>
    <x v="5"/>
    <x v="17"/>
    <n v="0"/>
  </r>
  <r>
    <x v="0"/>
    <x v="2"/>
    <x v="0"/>
    <x v="5"/>
    <x v="18"/>
    <n v="0"/>
  </r>
  <r>
    <x v="0"/>
    <x v="2"/>
    <x v="0"/>
    <x v="5"/>
    <x v="19"/>
    <n v="0"/>
  </r>
  <r>
    <x v="0"/>
    <x v="2"/>
    <x v="0"/>
    <x v="5"/>
    <x v="20"/>
    <n v="0"/>
  </r>
  <r>
    <x v="0"/>
    <x v="2"/>
    <x v="0"/>
    <x v="5"/>
    <x v="21"/>
    <n v="0"/>
  </r>
  <r>
    <x v="0"/>
    <x v="3"/>
    <x v="0"/>
    <x v="0"/>
    <x v="0"/>
    <n v="0"/>
  </r>
  <r>
    <x v="0"/>
    <x v="3"/>
    <x v="0"/>
    <x v="0"/>
    <x v="1"/>
    <n v="0"/>
  </r>
  <r>
    <x v="0"/>
    <x v="3"/>
    <x v="0"/>
    <x v="0"/>
    <x v="2"/>
    <n v="0"/>
  </r>
  <r>
    <x v="0"/>
    <x v="3"/>
    <x v="0"/>
    <x v="0"/>
    <x v="3"/>
    <n v="0"/>
  </r>
  <r>
    <x v="0"/>
    <x v="3"/>
    <x v="0"/>
    <x v="0"/>
    <x v="4"/>
    <n v="0"/>
  </r>
  <r>
    <x v="0"/>
    <x v="3"/>
    <x v="0"/>
    <x v="0"/>
    <x v="5"/>
    <n v="0"/>
  </r>
  <r>
    <x v="0"/>
    <x v="3"/>
    <x v="0"/>
    <x v="0"/>
    <x v="6"/>
    <n v="0"/>
  </r>
  <r>
    <x v="0"/>
    <x v="3"/>
    <x v="0"/>
    <x v="0"/>
    <x v="7"/>
    <n v="0"/>
  </r>
  <r>
    <x v="0"/>
    <x v="3"/>
    <x v="0"/>
    <x v="0"/>
    <x v="8"/>
    <n v="0"/>
  </r>
  <r>
    <x v="0"/>
    <x v="3"/>
    <x v="0"/>
    <x v="0"/>
    <x v="9"/>
    <n v="0"/>
  </r>
  <r>
    <x v="0"/>
    <x v="3"/>
    <x v="0"/>
    <x v="0"/>
    <x v="10"/>
    <n v="0"/>
  </r>
  <r>
    <x v="0"/>
    <x v="3"/>
    <x v="0"/>
    <x v="0"/>
    <x v="11"/>
    <n v="0"/>
  </r>
  <r>
    <x v="0"/>
    <x v="3"/>
    <x v="0"/>
    <x v="0"/>
    <x v="12"/>
    <n v="0"/>
  </r>
  <r>
    <x v="0"/>
    <x v="3"/>
    <x v="0"/>
    <x v="0"/>
    <x v="13"/>
    <n v="0"/>
  </r>
  <r>
    <x v="0"/>
    <x v="3"/>
    <x v="0"/>
    <x v="0"/>
    <x v="14"/>
    <n v="0"/>
  </r>
  <r>
    <x v="0"/>
    <x v="3"/>
    <x v="0"/>
    <x v="0"/>
    <x v="15"/>
    <n v="0"/>
  </r>
  <r>
    <x v="0"/>
    <x v="3"/>
    <x v="0"/>
    <x v="0"/>
    <x v="16"/>
    <n v="0"/>
  </r>
  <r>
    <x v="0"/>
    <x v="3"/>
    <x v="0"/>
    <x v="0"/>
    <x v="17"/>
    <n v="0"/>
  </r>
  <r>
    <x v="0"/>
    <x v="3"/>
    <x v="0"/>
    <x v="0"/>
    <x v="18"/>
    <n v="0"/>
  </r>
  <r>
    <x v="0"/>
    <x v="3"/>
    <x v="0"/>
    <x v="0"/>
    <x v="19"/>
    <n v="0"/>
  </r>
  <r>
    <x v="0"/>
    <x v="3"/>
    <x v="0"/>
    <x v="0"/>
    <x v="20"/>
    <n v="0"/>
  </r>
  <r>
    <x v="0"/>
    <x v="3"/>
    <x v="0"/>
    <x v="0"/>
    <x v="21"/>
    <n v="0"/>
  </r>
  <r>
    <x v="0"/>
    <x v="3"/>
    <x v="0"/>
    <x v="1"/>
    <x v="0"/>
    <n v="0"/>
  </r>
  <r>
    <x v="0"/>
    <x v="3"/>
    <x v="0"/>
    <x v="1"/>
    <x v="1"/>
    <n v="0"/>
  </r>
  <r>
    <x v="0"/>
    <x v="3"/>
    <x v="0"/>
    <x v="1"/>
    <x v="2"/>
    <n v="0"/>
  </r>
  <r>
    <x v="0"/>
    <x v="3"/>
    <x v="0"/>
    <x v="1"/>
    <x v="3"/>
    <n v="0"/>
  </r>
  <r>
    <x v="0"/>
    <x v="3"/>
    <x v="0"/>
    <x v="1"/>
    <x v="4"/>
    <n v="0"/>
  </r>
  <r>
    <x v="0"/>
    <x v="3"/>
    <x v="0"/>
    <x v="1"/>
    <x v="5"/>
    <n v="0"/>
  </r>
  <r>
    <x v="0"/>
    <x v="3"/>
    <x v="0"/>
    <x v="1"/>
    <x v="6"/>
    <n v="0"/>
  </r>
  <r>
    <x v="0"/>
    <x v="3"/>
    <x v="0"/>
    <x v="1"/>
    <x v="7"/>
    <n v="0"/>
  </r>
  <r>
    <x v="0"/>
    <x v="3"/>
    <x v="0"/>
    <x v="1"/>
    <x v="8"/>
    <n v="0"/>
  </r>
  <r>
    <x v="0"/>
    <x v="3"/>
    <x v="0"/>
    <x v="1"/>
    <x v="9"/>
    <n v="0"/>
  </r>
  <r>
    <x v="0"/>
    <x v="3"/>
    <x v="0"/>
    <x v="1"/>
    <x v="10"/>
    <n v="0"/>
  </r>
  <r>
    <x v="0"/>
    <x v="3"/>
    <x v="0"/>
    <x v="1"/>
    <x v="11"/>
    <n v="0"/>
  </r>
  <r>
    <x v="0"/>
    <x v="3"/>
    <x v="0"/>
    <x v="1"/>
    <x v="12"/>
    <n v="0"/>
  </r>
  <r>
    <x v="0"/>
    <x v="3"/>
    <x v="0"/>
    <x v="1"/>
    <x v="13"/>
    <n v="0"/>
  </r>
  <r>
    <x v="0"/>
    <x v="3"/>
    <x v="0"/>
    <x v="1"/>
    <x v="14"/>
    <n v="0"/>
  </r>
  <r>
    <x v="0"/>
    <x v="3"/>
    <x v="0"/>
    <x v="1"/>
    <x v="15"/>
    <n v="0"/>
  </r>
  <r>
    <x v="0"/>
    <x v="3"/>
    <x v="0"/>
    <x v="1"/>
    <x v="16"/>
    <n v="0"/>
  </r>
  <r>
    <x v="0"/>
    <x v="3"/>
    <x v="0"/>
    <x v="1"/>
    <x v="17"/>
    <n v="0"/>
  </r>
  <r>
    <x v="0"/>
    <x v="3"/>
    <x v="0"/>
    <x v="1"/>
    <x v="18"/>
    <n v="0"/>
  </r>
  <r>
    <x v="0"/>
    <x v="3"/>
    <x v="0"/>
    <x v="1"/>
    <x v="19"/>
    <n v="0"/>
  </r>
  <r>
    <x v="0"/>
    <x v="3"/>
    <x v="0"/>
    <x v="1"/>
    <x v="20"/>
    <n v="0"/>
  </r>
  <r>
    <x v="0"/>
    <x v="3"/>
    <x v="0"/>
    <x v="1"/>
    <x v="21"/>
    <n v="0"/>
  </r>
  <r>
    <x v="0"/>
    <x v="3"/>
    <x v="0"/>
    <x v="2"/>
    <x v="0"/>
    <n v="0"/>
  </r>
  <r>
    <x v="0"/>
    <x v="3"/>
    <x v="0"/>
    <x v="2"/>
    <x v="1"/>
    <n v="0"/>
  </r>
  <r>
    <x v="0"/>
    <x v="3"/>
    <x v="0"/>
    <x v="2"/>
    <x v="2"/>
    <n v="0"/>
  </r>
  <r>
    <x v="0"/>
    <x v="3"/>
    <x v="0"/>
    <x v="2"/>
    <x v="3"/>
    <n v="0"/>
  </r>
  <r>
    <x v="0"/>
    <x v="3"/>
    <x v="0"/>
    <x v="2"/>
    <x v="4"/>
    <n v="0"/>
  </r>
  <r>
    <x v="0"/>
    <x v="3"/>
    <x v="0"/>
    <x v="2"/>
    <x v="5"/>
    <n v="0"/>
  </r>
  <r>
    <x v="0"/>
    <x v="3"/>
    <x v="0"/>
    <x v="2"/>
    <x v="6"/>
    <n v="0"/>
  </r>
  <r>
    <x v="0"/>
    <x v="3"/>
    <x v="0"/>
    <x v="2"/>
    <x v="7"/>
    <n v="0"/>
  </r>
  <r>
    <x v="0"/>
    <x v="3"/>
    <x v="0"/>
    <x v="2"/>
    <x v="8"/>
    <n v="0"/>
  </r>
  <r>
    <x v="0"/>
    <x v="3"/>
    <x v="0"/>
    <x v="2"/>
    <x v="9"/>
    <n v="0"/>
  </r>
  <r>
    <x v="0"/>
    <x v="3"/>
    <x v="0"/>
    <x v="2"/>
    <x v="10"/>
    <n v="0"/>
  </r>
  <r>
    <x v="0"/>
    <x v="3"/>
    <x v="0"/>
    <x v="2"/>
    <x v="11"/>
    <n v="0"/>
  </r>
  <r>
    <x v="0"/>
    <x v="3"/>
    <x v="0"/>
    <x v="2"/>
    <x v="12"/>
    <n v="0"/>
  </r>
  <r>
    <x v="0"/>
    <x v="3"/>
    <x v="0"/>
    <x v="2"/>
    <x v="13"/>
    <n v="0"/>
  </r>
  <r>
    <x v="0"/>
    <x v="3"/>
    <x v="0"/>
    <x v="2"/>
    <x v="14"/>
    <n v="0"/>
  </r>
  <r>
    <x v="0"/>
    <x v="3"/>
    <x v="0"/>
    <x v="2"/>
    <x v="15"/>
    <n v="0"/>
  </r>
  <r>
    <x v="0"/>
    <x v="3"/>
    <x v="0"/>
    <x v="2"/>
    <x v="16"/>
    <n v="0"/>
  </r>
  <r>
    <x v="0"/>
    <x v="3"/>
    <x v="0"/>
    <x v="2"/>
    <x v="17"/>
    <n v="0"/>
  </r>
  <r>
    <x v="0"/>
    <x v="3"/>
    <x v="0"/>
    <x v="2"/>
    <x v="18"/>
    <n v="0"/>
  </r>
  <r>
    <x v="0"/>
    <x v="3"/>
    <x v="0"/>
    <x v="2"/>
    <x v="19"/>
    <n v="0"/>
  </r>
  <r>
    <x v="0"/>
    <x v="3"/>
    <x v="0"/>
    <x v="2"/>
    <x v="20"/>
    <n v="0"/>
  </r>
  <r>
    <x v="0"/>
    <x v="3"/>
    <x v="0"/>
    <x v="2"/>
    <x v="21"/>
    <n v="0"/>
  </r>
  <r>
    <x v="0"/>
    <x v="3"/>
    <x v="0"/>
    <x v="3"/>
    <x v="0"/>
    <n v="0"/>
  </r>
  <r>
    <x v="0"/>
    <x v="3"/>
    <x v="0"/>
    <x v="3"/>
    <x v="1"/>
    <n v="0"/>
  </r>
  <r>
    <x v="0"/>
    <x v="3"/>
    <x v="0"/>
    <x v="3"/>
    <x v="2"/>
    <n v="0"/>
  </r>
  <r>
    <x v="0"/>
    <x v="3"/>
    <x v="0"/>
    <x v="3"/>
    <x v="3"/>
    <n v="0"/>
  </r>
  <r>
    <x v="0"/>
    <x v="3"/>
    <x v="0"/>
    <x v="3"/>
    <x v="4"/>
    <n v="0"/>
  </r>
  <r>
    <x v="0"/>
    <x v="3"/>
    <x v="0"/>
    <x v="3"/>
    <x v="5"/>
    <n v="0"/>
  </r>
  <r>
    <x v="0"/>
    <x v="3"/>
    <x v="0"/>
    <x v="3"/>
    <x v="6"/>
    <n v="0"/>
  </r>
  <r>
    <x v="0"/>
    <x v="3"/>
    <x v="0"/>
    <x v="3"/>
    <x v="7"/>
    <n v="0"/>
  </r>
  <r>
    <x v="0"/>
    <x v="3"/>
    <x v="0"/>
    <x v="3"/>
    <x v="8"/>
    <n v="0"/>
  </r>
  <r>
    <x v="0"/>
    <x v="3"/>
    <x v="0"/>
    <x v="3"/>
    <x v="9"/>
    <n v="0"/>
  </r>
  <r>
    <x v="0"/>
    <x v="3"/>
    <x v="0"/>
    <x v="3"/>
    <x v="10"/>
    <n v="0"/>
  </r>
  <r>
    <x v="0"/>
    <x v="3"/>
    <x v="0"/>
    <x v="3"/>
    <x v="11"/>
    <n v="0"/>
  </r>
  <r>
    <x v="0"/>
    <x v="3"/>
    <x v="0"/>
    <x v="3"/>
    <x v="12"/>
    <n v="0"/>
  </r>
  <r>
    <x v="0"/>
    <x v="3"/>
    <x v="0"/>
    <x v="3"/>
    <x v="13"/>
    <n v="0"/>
  </r>
  <r>
    <x v="0"/>
    <x v="3"/>
    <x v="0"/>
    <x v="3"/>
    <x v="14"/>
    <n v="0"/>
  </r>
  <r>
    <x v="0"/>
    <x v="3"/>
    <x v="0"/>
    <x v="3"/>
    <x v="15"/>
    <n v="0"/>
  </r>
  <r>
    <x v="0"/>
    <x v="3"/>
    <x v="0"/>
    <x v="3"/>
    <x v="16"/>
    <n v="0"/>
  </r>
  <r>
    <x v="0"/>
    <x v="3"/>
    <x v="0"/>
    <x v="3"/>
    <x v="17"/>
    <n v="0"/>
  </r>
  <r>
    <x v="0"/>
    <x v="3"/>
    <x v="0"/>
    <x v="3"/>
    <x v="18"/>
    <n v="0"/>
  </r>
  <r>
    <x v="0"/>
    <x v="3"/>
    <x v="0"/>
    <x v="3"/>
    <x v="19"/>
    <n v="0"/>
  </r>
  <r>
    <x v="0"/>
    <x v="3"/>
    <x v="0"/>
    <x v="3"/>
    <x v="20"/>
    <n v="0"/>
  </r>
  <r>
    <x v="0"/>
    <x v="3"/>
    <x v="0"/>
    <x v="3"/>
    <x v="21"/>
    <n v="0"/>
  </r>
  <r>
    <x v="0"/>
    <x v="3"/>
    <x v="0"/>
    <x v="4"/>
    <x v="0"/>
    <n v="0"/>
  </r>
  <r>
    <x v="0"/>
    <x v="3"/>
    <x v="0"/>
    <x v="4"/>
    <x v="1"/>
    <n v="0"/>
  </r>
  <r>
    <x v="0"/>
    <x v="3"/>
    <x v="0"/>
    <x v="4"/>
    <x v="2"/>
    <n v="0"/>
  </r>
  <r>
    <x v="0"/>
    <x v="3"/>
    <x v="0"/>
    <x v="4"/>
    <x v="3"/>
    <n v="0"/>
  </r>
  <r>
    <x v="0"/>
    <x v="3"/>
    <x v="0"/>
    <x v="4"/>
    <x v="4"/>
    <n v="0"/>
  </r>
  <r>
    <x v="0"/>
    <x v="3"/>
    <x v="0"/>
    <x v="4"/>
    <x v="5"/>
    <n v="0"/>
  </r>
  <r>
    <x v="0"/>
    <x v="3"/>
    <x v="0"/>
    <x v="4"/>
    <x v="6"/>
    <n v="0"/>
  </r>
  <r>
    <x v="0"/>
    <x v="3"/>
    <x v="0"/>
    <x v="4"/>
    <x v="7"/>
    <n v="0"/>
  </r>
  <r>
    <x v="0"/>
    <x v="3"/>
    <x v="0"/>
    <x v="4"/>
    <x v="8"/>
    <n v="0"/>
  </r>
  <r>
    <x v="0"/>
    <x v="3"/>
    <x v="0"/>
    <x v="4"/>
    <x v="9"/>
    <n v="0"/>
  </r>
  <r>
    <x v="0"/>
    <x v="3"/>
    <x v="0"/>
    <x v="4"/>
    <x v="10"/>
    <n v="0"/>
  </r>
  <r>
    <x v="0"/>
    <x v="3"/>
    <x v="0"/>
    <x v="4"/>
    <x v="11"/>
    <n v="0"/>
  </r>
  <r>
    <x v="0"/>
    <x v="3"/>
    <x v="0"/>
    <x v="4"/>
    <x v="12"/>
    <n v="0"/>
  </r>
  <r>
    <x v="0"/>
    <x v="3"/>
    <x v="0"/>
    <x v="4"/>
    <x v="13"/>
    <n v="0"/>
  </r>
  <r>
    <x v="0"/>
    <x v="3"/>
    <x v="0"/>
    <x v="4"/>
    <x v="14"/>
    <n v="0"/>
  </r>
  <r>
    <x v="0"/>
    <x v="3"/>
    <x v="0"/>
    <x v="4"/>
    <x v="15"/>
    <n v="0"/>
  </r>
  <r>
    <x v="0"/>
    <x v="3"/>
    <x v="0"/>
    <x v="4"/>
    <x v="16"/>
    <n v="0"/>
  </r>
  <r>
    <x v="0"/>
    <x v="3"/>
    <x v="0"/>
    <x v="4"/>
    <x v="17"/>
    <n v="0"/>
  </r>
  <r>
    <x v="0"/>
    <x v="3"/>
    <x v="0"/>
    <x v="4"/>
    <x v="18"/>
    <n v="0"/>
  </r>
  <r>
    <x v="0"/>
    <x v="3"/>
    <x v="0"/>
    <x v="4"/>
    <x v="19"/>
    <n v="0"/>
  </r>
  <r>
    <x v="0"/>
    <x v="3"/>
    <x v="0"/>
    <x v="4"/>
    <x v="20"/>
    <n v="0"/>
  </r>
  <r>
    <x v="0"/>
    <x v="3"/>
    <x v="0"/>
    <x v="4"/>
    <x v="21"/>
    <n v="0"/>
  </r>
  <r>
    <x v="0"/>
    <x v="3"/>
    <x v="0"/>
    <x v="5"/>
    <x v="0"/>
    <n v="0"/>
  </r>
  <r>
    <x v="0"/>
    <x v="3"/>
    <x v="0"/>
    <x v="5"/>
    <x v="1"/>
    <n v="0"/>
  </r>
  <r>
    <x v="0"/>
    <x v="3"/>
    <x v="0"/>
    <x v="5"/>
    <x v="2"/>
    <n v="0"/>
  </r>
  <r>
    <x v="0"/>
    <x v="3"/>
    <x v="0"/>
    <x v="5"/>
    <x v="3"/>
    <n v="0"/>
  </r>
  <r>
    <x v="0"/>
    <x v="3"/>
    <x v="0"/>
    <x v="5"/>
    <x v="4"/>
    <n v="0"/>
  </r>
  <r>
    <x v="0"/>
    <x v="3"/>
    <x v="0"/>
    <x v="5"/>
    <x v="5"/>
    <n v="0"/>
  </r>
  <r>
    <x v="0"/>
    <x v="3"/>
    <x v="0"/>
    <x v="5"/>
    <x v="6"/>
    <n v="0"/>
  </r>
  <r>
    <x v="0"/>
    <x v="3"/>
    <x v="0"/>
    <x v="5"/>
    <x v="7"/>
    <n v="0"/>
  </r>
  <r>
    <x v="0"/>
    <x v="3"/>
    <x v="0"/>
    <x v="5"/>
    <x v="8"/>
    <n v="0"/>
  </r>
  <r>
    <x v="0"/>
    <x v="3"/>
    <x v="0"/>
    <x v="5"/>
    <x v="9"/>
    <n v="0"/>
  </r>
  <r>
    <x v="0"/>
    <x v="3"/>
    <x v="0"/>
    <x v="5"/>
    <x v="10"/>
    <n v="0"/>
  </r>
  <r>
    <x v="0"/>
    <x v="3"/>
    <x v="0"/>
    <x v="5"/>
    <x v="11"/>
    <n v="0"/>
  </r>
  <r>
    <x v="0"/>
    <x v="3"/>
    <x v="0"/>
    <x v="5"/>
    <x v="12"/>
    <n v="0"/>
  </r>
  <r>
    <x v="0"/>
    <x v="3"/>
    <x v="0"/>
    <x v="5"/>
    <x v="13"/>
    <n v="0"/>
  </r>
  <r>
    <x v="0"/>
    <x v="3"/>
    <x v="0"/>
    <x v="5"/>
    <x v="14"/>
    <n v="0"/>
  </r>
  <r>
    <x v="0"/>
    <x v="3"/>
    <x v="0"/>
    <x v="5"/>
    <x v="15"/>
    <n v="0"/>
  </r>
  <r>
    <x v="0"/>
    <x v="3"/>
    <x v="0"/>
    <x v="5"/>
    <x v="16"/>
    <n v="0"/>
  </r>
  <r>
    <x v="0"/>
    <x v="3"/>
    <x v="0"/>
    <x v="5"/>
    <x v="17"/>
    <n v="0"/>
  </r>
  <r>
    <x v="0"/>
    <x v="3"/>
    <x v="0"/>
    <x v="5"/>
    <x v="18"/>
    <n v="0"/>
  </r>
  <r>
    <x v="0"/>
    <x v="3"/>
    <x v="0"/>
    <x v="5"/>
    <x v="19"/>
    <n v="0"/>
  </r>
  <r>
    <x v="0"/>
    <x v="3"/>
    <x v="0"/>
    <x v="5"/>
    <x v="20"/>
    <n v="0"/>
  </r>
  <r>
    <x v="0"/>
    <x v="3"/>
    <x v="0"/>
    <x v="5"/>
    <x v="21"/>
    <n v="0"/>
  </r>
  <r>
    <x v="0"/>
    <x v="4"/>
    <x v="0"/>
    <x v="0"/>
    <x v="0"/>
    <n v="251.06722565631162"/>
  </r>
  <r>
    <x v="0"/>
    <x v="4"/>
    <x v="0"/>
    <x v="0"/>
    <x v="1"/>
    <n v="309.95953784729829"/>
  </r>
  <r>
    <x v="0"/>
    <x v="4"/>
    <x v="0"/>
    <x v="0"/>
    <x v="2"/>
    <n v="382.66609610777562"/>
  </r>
  <r>
    <x v="0"/>
    <x v="4"/>
    <x v="0"/>
    <x v="0"/>
    <x v="3"/>
    <n v="472.427279145402"/>
  </r>
  <r>
    <x v="0"/>
    <x v="4"/>
    <x v="0"/>
    <x v="0"/>
    <x v="4"/>
    <n v="583.2435545004962"/>
  </r>
  <r>
    <x v="0"/>
    <x v="4"/>
    <x v="0"/>
    <x v="0"/>
    <x v="5"/>
    <n v="720.05377098826693"/>
  </r>
  <r>
    <x v="0"/>
    <x v="4"/>
    <x v="0"/>
    <x v="0"/>
    <x v="6"/>
    <n v="888.95527282502087"/>
  </r>
  <r>
    <x v="0"/>
    <x v="4"/>
    <x v="0"/>
    <x v="0"/>
    <x v="7"/>
    <n v="1097.4756454629885"/>
  </r>
  <r>
    <x v="0"/>
    <x v="4"/>
    <x v="0"/>
    <x v="0"/>
    <x v="8"/>
    <n v="1354.9082042752946"/>
  </r>
  <r>
    <x v="0"/>
    <x v="4"/>
    <x v="0"/>
    <x v="0"/>
    <x v="9"/>
    <n v="1672.7261781176471"/>
  </r>
  <r>
    <x v="0"/>
    <x v="4"/>
    <x v="0"/>
    <x v="0"/>
    <x v="10"/>
    <n v="2065.0940470588239"/>
  </r>
  <r>
    <x v="0"/>
    <x v="4"/>
    <x v="0"/>
    <x v="0"/>
    <x v="11"/>
    <n v="2549.4988235294118"/>
  </r>
  <r>
    <x v="0"/>
    <x v="4"/>
    <x v="0"/>
    <x v="0"/>
    <x v="12"/>
    <n v="3147.5294117647054"/>
  </r>
  <r>
    <x v="0"/>
    <x v="4"/>
    <x v="0"/>
    <x v="0"/>
    <x v="13"/>
    <n v="3147.5294117647054"/>
  </r>
  <r>
    <x v="0"/>
    <x v="4"/>
    <x v="0"/>
    <x v="0"/>
    <x v="14"/>
    <n v="3147.5294117647054"/>
  </r>
  <r>
    <x v="0"/>
    <x v="4"/>
    <x v="0"/>
    <x v="0"/>
    <x v="15"/>
    <n v="1080.8823529411764"/>
  </r>
  <r>
    <x v="0"/>
    <x v="4"/>
    <x v="0"/>
    <x v="0"/>
    <x v="16"/>
    <n v="1080.8823529411764"/>
  </r>
  <r>
    <x v="0"/>
    <x v="4"/>
    <x v="0"/>
    <x v="0"/>
    <x v="17"/>
    <n v="1080.8823529411764"/>
  </r>
  <r>
    <x v="0"/>
    <x v="4"/>
    <x v="0"/>
    <x v="0"/>
    <x v="18"/>
    <n v="259.41176470588238"/>
  </r>
  <r>
    <x v="0"/>
    <x v="4"/>
    <x v="0"/>
    <x v="0"/>
    <x v="19"/>
    <n v="285.83333333333331"/>
  </r>
  <r>
    <x v="0"/>
    <x v="4"/>
    <x v="0"/>
    <x v="0"/>
    <x v="20"/>
    <n v="285.83333333333331"/>
  </r>
  <r>
    <x v="0"/>
    <x v="4"/>
    <x v="0"/>
    <x v="0"/>
    <x v="21"/>
    <n v="285.83333333333331"/>
  </r>
  <r>
    <x v="0"/>
    <x v="4"/>
    <x v="0"/>
    <x v="1"/>
    <x v="0"/>
    <n v="154.57656496656563"/>
  </r>
  <r>
    <x v="0"/>
    <x v="4"/>
    <x v="0"/>
    <x v="1"/>
    <x v="1"/>
    <n v="211.74871913228168"/>
  </r>
  <r>
    <x v="0"/>
    <x v="4"/>
    <x v="0"/>
    <x v="1"/>
    <x v="2"/>
    <n v="290.0667385373722"/>
  </r>
  <r>
    <x v="0"/>
    <x v="4"/>
    <x v="0"/>
    <x v="1"/>
    <x v="3"/>
    <n v="397.35169662653726"/>
  </r>
  <r>
    <x v="0"/>
    <x v="4"/>
    <x v="0"/>
    <x v="1"/>
    <x v="4"/>
    <n v="522.83117977175948"/>
  </r>
  <r>
    <x v="0"/>
    <x v="4"/>
    <x v="0"/>
    <x v="1"/>
    <x v="5"/>
    <n v="757.7263474953038"/>
  </r>
  <r>
    <x v="0"/>
    <x v="4"/>
    <x v="0"/>
    <x v="1"/>
    <x v="6"/>
    <n v="841.91816388367079"/>
  </r>
  <r>
    <x v="0"/>
    <x v="4"/>
    <x v="0"/>
    <x v="1"/>
    <x v="7"/>
    <n v="978.97460916705916"/>
  </r>
  <r>
    <x v="0"/>
    <x v="4"/>
    <x v="0"/>
    <x v="1"/>
    <x v="8"/>
    <n v="829.63949929411797"/>
  </r>
  <r>
    <x v="0"/>
    <x v="4"/>
    <x v="0"/>
    <x v="1"/>
    <x v="9"/>
    <n v="987.66607058823558"/>
  </r>
  <r>
    <x v="0"/>
    <x v="4"/>
    <x v="0"/>
    <x v="1"/>
    <x v="10"/>
    <n v="1234.5825882352945"/>
  </r>
  <r>
    <x v="0"/>
    <x v="4"/>
    <x v="0"/>
    <x v="1"/>
    <x v="11"/>
    <n v="1543.2282352941181"/>
  </r>
  <r>
    <x v="0"/>
    <x v="4"/>
    <x v="0"/>
    <x v="1"/>
    <x v="12"/>
    <n v="1929.0352941176475"/>
  </r>
  <r>
    <x v="0"/>
    <x v="4"/>
    <x v="0"/>
    <x v="1"/>
    <x v="13"/>
    <n v="2600"/>
  </r>
  <r>
    <x v="0"/>
    <x v="4"/>
    <x v="0"/>
    <x v="1"/>
    <x v="14"/>
    <n v="354.05882352941182"/>
  </r>
  <r>
    <x v="0"/>
    <x v="4"/>
    <x v="0"/>
    <x v="1"/>
    <x v="15"/>
    <n v="3168"/>
  </r>
  <r>
    <x v="0"/>
    <x v="4"/>
    <x v="0"/>
    <x v="1"/>
    <x v="16"/>
    <n v="3323.2941176470599"/>
  </r>
  <r>
    <x v="0"/>
    <x v="4"/>
    <x v="0"/>
    <x v="1"/>
    <x v="17"/>
    <n v="4067.5555555555557"/>
  </r>
  <r>
    <x v="0"/>
    <x v="4"/>
    <x v="0"/>
    <x v="1"/>
    <x v="18"/>
    <n v="3759.9446366782008"/>
  </r>
  <r>
    <x v="0"/>
    <x v="4"/>
    <x v="0"/>
    <x v="1"/>
    <x v="19"/>
    <n v="3543.8759999999997"/>
  </r>
  <r>
    <x v="0"/>
    <x v="4"/>
    <x v="0"/>
    <x v="1"/>
    <x v="20"/>
    <n v="3863.5519999999992"/>
  </r>
  <r>
    <x v="0"/>
    <x v="4"/>
    <x v="0"/>
    <x v="1"/>
    <x v="21"/>
    <n v="5008.3081481481468"/>
  </r>
  <r>
    <x v="0"/>
    <x v="4"/>
    <x v="0"/>
    <x v="2"/>
    <x v="0"/>
    <n v="1437.0399743075177"/>
  </r>
  <r>
    <x v="0"/>
    <x v="4"/>
    <x v="0"/>
    <x v="2"/>
    <x v="1"/>
    <n v="1512.6736571658082"/>
  </r>
  <r>
    <x v="0"/>
    <x v="4"/>
    <x v="0"/>
    <x v="2"/>
    <x v="2"/>
    <n v="1592.2880601745351"/>
  </r>
  <r>
    <x v="0"/>
    <x v="4"/>
    <x v="0"/>
    <x v="2"/>
    <x v="3"/>
    <n v="1676.0926949205632"/>
  </r>
  <r>
    <x v="0"/>
    <x v="4"/>
    <x v="0"/>
    <x v="2"/>
    <x v="4"/>
    <n v="1764.3080999163824"/>
  </r>
  <r>
    <x v="0"/>
    <x v="4"/>
    <x v="0"/>
    <x v="2"/>
    <x v="5"/>
    <n v="1857.1664209646133"/>
  </r>
  <r>
    <x v="0"/>
    <x v="4"/>
    <x v="0"/>
    <x v="2"/>
    <x v="6"/>
    <n v="1954.912022068014"/>
  </r>
  <r>
    <x v="0"/>
    <x v="4"/>
    <x v="0"/>
    <x v="2"/>
    <x v="7"/>
    <n v="2057.8021284926463"/>
  </r>
  <r>
    <x v="0"/>
    <x v="4"/>
    <x v="0"/>
    <x v="2"/>
    <x v="8"/>
    <n v="2166.1075036764701"/>
  </r>
  <r>
    <x v="0"/>
    <x v="4"/>
    <x v="0"/>
    <x v="2"/>
    <x v="9"/>
    <n v="2280.1131617647056"/>
  </r>
  <r>
    <x v="0"/>
    <x v="4"/>
    <x v="0"/>
    <x v="2"/>
    <x v="10"/>
    <n v="2400.1191176470588"/>
  </r>
  <r>
    <x v="0"/>
    <x v="4"/>
    <x v="0"/>
    <x v="2"/>
    <x v="11"/>
    <n v="2526.4411764705887"/>
  </r>
  <r>
    <x v="0"/>
    <x v="4"/>
    <x v="0"/>
    <x v="2"/>
    <x v="12"/>
    <n v="2659.4117647058824"/>
  </r>
  <r>
    <x v="0"/>
    <x v="4"/>
    <x v="0"/>
    <x v="2"/>
    <x v="13"/>
    <n v="3416.4705882352946"/>
  </r>
  <r>
    <x v="0"/>
    <x v="4"/>
    <x v="0"/>
    <x v="2"/>
    <x v="14"/>
    <n v="3591.1764705882356"/>
  </r>
  <r>
    <x v="0"/>
    <x v="4"/>
    <x v="0"/>
    <x v="2"/>
    <x v="15"/>
    <n v="2527.4117647058824"/>
  </r>
  <r>
    <x v="0"/>
    <x v="4"/>
    <x v="0"/>
    <x v="2"/>
    <x v="16"/>
    <n v="2717.6470588235302"/>
  </r>
  <r>
    <x v="0"/>
    <x v="4"/>
    <x v="0"/>
    <x v="2"/>
    <x v="17"/>
    <n v="3804.7058823529405"/>
  </r>
  <r>
    <x v="0"/>
    <x v="4"/>
    <x v="0"/>
    <x v="2"/>
    <x v="18"/>
    <n v="3709.5882352941176"/>
  </r>
  <r>
    <x v="0"/>
    <x v="4"/>
    <x v="0"/>
    <x v="2"/>
    <x v="19"/>
    <n v="5299.4117647058829"/>
  </r>
  <r>
    <x v="0"/>
    <x v="4"/>
    <x v="0"/>
    <x v="2"/>
    <x v="20"/>
    <n v="5299.4117647058829"/>
  </r>
  <r>
    <x v="0"/>
    <x v="4"/>
    <x v="0"/>
    <x v="2"/>
    <x v="21"/>
    <n v="7570.588235294118"/>
  </r>
  <r>
    <x v="0"/>
    <x v="4"/>
    <x v="0"/>
    <x v="3"/>
    <x v="0"/>
    <n v="99.171969029848626"/>
  </r>
  <r>
    <x v="0"/>
    <x v="4"/>
    <x v="0"/>
    <x v="3"/>
    <x v="1"/>
    <n v="104.39154634720909"/>
  </r>
  <r>
    <x v="0"/>
    <x v="4"/>
    <x v="0"/>
    <x v="3"/>
    <x v="2"/>
    <n v="109.8858382602201"/>
  </r>
  <r>
    <x v="0"/>
    <x v="4"/>
    <x v="0"/>
    <x v="3"/>
    <x v="3"/>
    <n v="115.66930343181063"/>
  </r>
  <r>
    <x v="0"/>
    <x v="4"/>
    <x v="0"/>
    <x v="3"/>
    <x v="4"/>
    <n v="121.75716150716909"/>
  </r>
  <r>
    <x v="0"/>
    <x v="4"/>
    <x v="0"/>
    <x v="3"/>
    <x v="5"/>
    <n v="128.16543316544116"/>
  </r>
  <r>
    <x v="0"/>
    <x v="4"/>
    <x v="0"/>
    <x v="3"/>
    <x v="6"/>
    <n v="134.91098227941177"/>
  </r>
  <r>
    <x v="0"/>
    <x v="4"/>
    <x v="0"/>
    <x v="3"/>
    <x v="7"/>
    <n v="142.01156029411766"/>
  </r>
  <r>
    <x v="0"/>
    <x v="4"/>
    <x v="0"/>
    <x v="3"/>
    <x v="8"/>
    <n v="149.48585294117646"/>
  </r>
  <r>
    <x v="0"/>
    <x v="4"/>
    <x v="0"/>
    <x v="3"/>
    <x v="9"/>
    <n v="157.35352941176473"/>
  </r>
  <r>
    <x v="0"/>
    <x v="4"/>
    <x v="0"/>
    <x v="3"/>
    <x v="10"/>
    <n v="165.63529411764708"/>
  </r>
  <r>
    <x v="0"/>
    <x v="4"/>
    <x v="0"/>
    <x v="3"/>
    <x v="11"/>
    <n v="174.35294117647061"/>
  </r>
  <r>
    <x v="0"/>
    <x v="4"/>
    <x v="0"/>
    <x v="3"/>
    <x v="12"/>
    <n v="183.52941176470591"/>
  </r>
  <r>
    <x v="0"/>
    <x v="4"/>
    <x v="0"/>
    <x v="3"/>
    <x v="13"/>
    <n v="214.11764705882354"/>
  </r>
  <r>
    <x v="0"/>
    <x v="4"/>
    <x v="0"/>
    <x v="3"/>
    <x v="14"/>
    <n v="244.70588235294122"/>
  </r>
  <r>
    <x v="0"/>
    <x v="4"/>
    <x v="0"/>
    <x v="3"/>
    <x v="15"/>
    <n v="63.529411764705891"/>
  </r>
  <r>
    <x v="0"/>
    <x v="4"/>
    <x v="0"/>
    <x v="3"/>
    <x v="16"/>
    <n v="68.235294117647058"/>
  </r>
  <r>
    <x v="0"/>
    <x v="4"/>
    <x v="0"/>
    <x v="3"/>
    <x v="17"/>
    <n v="72.941176470588246"/>
  </r>
  <r>
    <x v="0"/>
    <x v="4"/>
    <x v="0"/>
    <x v="3"/>
    <x v="18"/>
    <n v="155.29411764705887"/>
  </r>
  <r>
    <x v="0"/>
    <x v="4"/>
    <x v="0"/>
    <x v="3"/>
    <x v="19"/>
    <n v="291.1764705882353"/>
  </r>
  <r>
    <x v="0"/>
    <x v="4"/>
    <x v="0"/>
    <x v="3"/>
    <x v="20"/>
    <n v="291.1764705882353"/>
  </r>
  <r>
    <x v="0"/>
    <x v="4"/>
    <x v="0"/>
    <x v="3"/>
    <x v="21"/>
    <n v="291.1764705882353"/>
  </r>
  <r>
    <x v="0"/>
    <x v="4"/>
    <x v="0"/>
    <x v="4"/>
    <x v="0"/>
    <n v="271.86886973246226"/>
  </r>
  <r>
    <x v="0"/>
    <x v="4"/>
    <x v="0"/>
    <x v="4"/>
    <x v="1"/>
    <n v="388.38409961780326"/>
  </r>
  <r>
    <x v="0"/>
    <x v="4"/>
    <x v="0"/>
    <x v="4"/>
    <x v="2"/>
    <n v="554.83442802543323"/>
  </r>
  <r>
    <x v="0"/>
    <x v="4"/>
    <x v="0"/>
    <x v="4"/>
    <x v="3"/>
    <n v="956.61108280247117"/>
  </r>
  <r>
    <x v="0"/>
    <x v="4"/>
    <x v="0"/>
    <x v="4"/>
    <x v="4"/>
    <n v="986.19699257986724"/>
  </r>
  <r>
    <x v="0"/>
    <x v="4"/>
    <x v="0"/>
    <x v="4"/>
    <x v="5"/>
    <n v="1217.5271513331693"/>
  </r>
  <r>
    <x v="0"/>
    <x v="4"/>
    <x v="0"/>
    <x v="4"/>
    <x v="6"/>
    <n v="1503.119939917493"/>
  </r>
  <r>
    <x v="0"/>
    <x v="4"/>
    <x v="0"/>
    <x v="4"/>
    <x v="7"/>
    <n v="1952.1038180746664"/>
  </r>
  <r>
    <x v="0"/>
    <x v="4"/>
    <x v="0"/>
    <x v="4"/>
    <x v="8"/>
    <n v="2535.1997637333329"/>
  </r>
  <r>
    <x v="0"/>
    <x v="4"/>
    <x v="0"/>
    <x v="4"/>
    <x v="9"/>
    <n v="2982.5879573333332"/>
  </r>
  <r>
    <x v="0"/>
    <x v="4"/>
    <x v="0"/>
    <x v="4"/>
    <x v="10"/>
    <n v="3106.8624555555557"/>
  </r>
  <r>
    <x v="0"/>
    <x v="4"/>
    <x v="0"/>
    <x v="4"/>
    <x v="11"/>
    <n v="3743.2077777777777"/>
  </r>
  <r>
    <x v="0"/>
    <x v="4"/>
    <x v="0"/>
    <x v="4"/>
    <x v="12"/>
    <n v="4509.8888888888887"/>
  </r>
  <r>
    <x v="0"/>
    <x v="4"/>
    <x v="0"/>
    <x v="4"/>
    <x v="13"/>
    <n v="4065.0666666666666"/>
  </r>
  <r>
    <x v="0"/>
    <x v="4"/>
    <x v="0"/>
    <x v="4"/>
    <x v="14"/>
    <n v="7199.9999999999991"/>
  </r>
  <r>
    <x v="0"/>
    <x v="4"/>
    <x v="0"/>
    <x v="4"/>
    <x v="15"/>
    <n v="6593.333333333333"/>
  </r>
  <r>
    <x v="0"/>
    <x v="4"/>
    <x v="0"/>
    <x v="4"/>
    <x v="16"/>
    <n v="6593.333333333333"/>
  </r>
  <r>
    <x v="0"/>
    <x v="4"/>
    <x v="0"/>
    <x v="4"/>
    <x v="17"/>
    <n v="7090.7387387387389"/>
  </r>
  <r>
    <x v="0"/>
    <x v="4"/>
    <x v="0"/>
    <x v="4"/>
    <x v="18"/>
    <n v="3617.7777777777783"/>
  </r>
  <r>
    <x v="0"/>
    <x v="4"/>
    <x v="0"/>
    <x v="4"/>
    <x v="19"/>
    <n v="3213.1578947368421"/>
  </r>
  <r>
    <x v="0"/>
    <x v="4"/>
    <x v="0"/>
    <x v="4"/>
    <x v="20"/>
    <n v="3469.4"/>
  </r>
  <r>
    <x v="0"/>
    <x v="4"/>
    <x v="0"/>
    <x v="4"/>
    <x v="21"/>
    <n v="3652"/>
  </r>
  <r>
    <x v="0"/>
    <x v="4"/>
    <x v="0"/>
    <x v="5"/>
    <x v="0"/>
    <n v="0"/>
  </r>
  <r>
    <x v="0"/>
    <x v="4"/>
    <x v="0"/>
    <x v="5"/>
    <x v="1"/>
    <n v="0"/>
  </r>
  <r>
    <x v="0"/>
    <x v="4"/>
    <x v="0"/>
    <x v="5"/>
    <x v="2"/>
    <n v="0"/>
  </r>
  <r>
    <x v="0"/>
    <x v="4"/>
    <x v="0"/>
    <x v="5"/>
    <x v="3"/>
    <n v="0"/>
  </r>
  <r>
    <x v="0"/>
    <x v="4"/>
    <x v="0"/>
    <x v="5"/>
    <x v="4"/>
    <n v="0"/>
  </r>
  <r>
    <x v="0"/>
    <x v="4"/>
    <x v="0"/>
    <x v="5"/>
    <x v="5"/>
    <n v="0"/>
  </r>
  <r>
    <x v="0"/>
    <x v="4"/>
    <x v="0"/>
    <x v="5"/>
    <x v="6"/>
    <n v="0"/>
  </r>
  <r>
    <x v="0"/>
    <x v="4"/>
    <x v="0"/>
    <x v="5"/>
    <x v="7"/>
    <n v="0"/>
  </r>
  <r>
    <x v="0"/>
    <x v="4"/>
    <x v="0"/>
    <x v="5"/>
    <x v="8"/>
    <n v="255.20833333333331"/>
  </r>
  <r>
    <x v="0"/>
    <x v="4"/>
    <x v="0"/>
    <x v="5"/>
    <x v="9"/>
    <n v="510.41666666666663"/>
  </r>
  <r>
    <x v="0"/>
    <x v="4"/>
    <x v="0"/>
    <x v="5"/>
    <x v="10"/>
    <n v="1020.8333333333333"/>
  </r>
  <r>
    <x v="0"/>
    <x v="4"/>
    <x v="0"/>
    <x v="5"/>
    <x v="11"/>
    <n v="2041.6666666666665"/>
  </r>
  <r>
    <x v="0"/>
    <x v="4"/>
    <x v="0"/>
    <x v="5"/>
    <x v="12"/>
    <n v="4083.333333333333"/>
  </r>
  <r>
    <x v="0"/>
    <x v="4"/>
    <x v="0"/>
    <x v="5"/>
    <x v="13"/>
    <n v="6079.9999999999991"/>
  </r>
  <r>
    <x v="0"/>
    <x v="4"/>
    <x v="0"/>
    <x v="5"/>
    <x v="14"/>
    <n v="727.27272727272725"/>
  </r>
  <r>
    <x v="0"/>
    <x v="4"/>
    <x v="0"/>
    <x v="5"/>
    <x v="15"/>
    <n v="3577.7777777777787"/>
  </r>
  <r>
    <x v="0"/>
    <x v="4"/>
    <x v="0"/>
    <x v="5"/>
    <x v="16"/>
    <n v="3194.4444444444448"/>
  </r>
  <r>
    <x v="0"/>
    <x v="4"/>
    <x v="0"/>
    <x v="5"/>
    <x v="17"/>
    <n v="2675.6756756756754"/>
  </r>
  <r>
    <x v="0"/>
    <x v="4"/>
    <x v="0"/>
    <x v="5"/>
    <x v="18"/>
    <n v="0"/>
  </r>
  <r>
    <x v="0"/>
    <x v="4"/>
    <x v="0"/>
    <x v="5"/>
    <x v="19"/>
    <n v="0"/>
  </r>
  <r>
    <x v="0"/>
    <x v="4"/>
    <x v="0"/>
    <x v="5"/>
    <x v="20"/>
    <n v="0"/>
  </r>
  <r>
    <x v="0"/>
    <x v="4"/>
    <x v="0"/>
    <x v="5"/>
    <x v="21"/>
    <n v="0"/>
  </r>
  <r>
    <x v="1"/>
    <x v="5"/>
    <x v="0"/>
    <x v="0"/>
    <x v="0"/>
    <n v="0"/>
  </r>
  <r>
    <x v="1"/>
    <x v="5"/>
    <x v="0"/>
    <x v="0"/>
    <x v="1"/>
    <n v="0"/>
  </r>
  <r>
    <x v="1"/>
    <x v="5"/>
    <x v="0"/>
    <x v="0"/>
    <x v="2"/>
    <n v="0"/>
  </r>
  <r>
    <x v="1"/>
    <x v="5"/>
    <x v="0"/>
    <x v="0"/>
    <x v="3"/>
    <n v="0"/>
  </r>
  <r>
    <x v="1"/>
    <x v="5"/>
    <x v="0"/>
    <x v="0"/>
    <x v="4"/>
    <n v="0"/>
  </r>
  <r>
    <x v="1"/>
    <x v="5"/>
    <x v="0"/>
    <x v="0"/>
    <x v="5"/>
    <n v="0"/>
  </r>
  <r>
    <x v="1"/>
    <x v="5"/>
    <x v="0"/>
    <x v="0"/>
    <x v="6"/>
    <n v="0"/>
  </r>
  <r>
    <x v="1"/>
    <x v="5"/>
    <x v="0"/>
    <x v="0"/>
    <x v="7"/>
    <n v="0"/>
  </r>
  <r>
    <x v="1"/>
    <x v="5"/>
    <x v="0"/>
    <x v="0"/>
    <x v="8"/>
    <n v="0"/>
  </r>
  <r>
    <x v="1"/>
    <x v="5"/>
    <x v="0"/>
    <x v="0"/>
    <x v="9"/>
    <n v="0"/>
  </r>
  <r>
    <x v="1"/>
    <x v="5"/>
    <x v="0"/>
    <x v="0"/>
    <x v="10"/>
    <n v="0"/>
  </r>
  <r>
    <x v="1"/>
    <x v="5"/>
    <x v="0"/>
    <x v="0"/>
    <x v="11"/>
    <n v="0"/>
  </r>
  <r>
    <x v="1"/>
    <x v="5"/>
    <x v="0"/>
    <x v="0"/>
    <x v="12"/>
    <n v="0"/>
  </r>
  <r>
    <x v="1"/>
    <x v="5"/>
    <x v="0"/>
    <x v="0"/>
    <x v="13"/>
    <n v="0"/>
  </r>
  <r>
    <x v="1"/>
    <x v="5"/>
    <x v="0"/>
    <x v="0"/>
    <x v="14"/>
    <n v="0"/>
  </r>
  <r>
    <x v="1"/>
    <x v="5"/>
    <x v="0"/>
    <x v="0"/>
    <x v="15"/>
    <n v="0"/>
  </r>
  <r>
    <x v="1"/>
    <x v="5"/>
    <x v="0"/>
    <x v="0"/>
    <x v="16"/>
    <n v="0"/>
  </r>
  <r>
    <x v="1"/>
    <x v="5"/>
    <x v="0"/>
    <x v="0"/>
    <x v="17"/>
    <n v="0"/>
  </r>
  <r>
    <x v="1"/>
    <x v="5"/>
    <x v="0"/>
    <x v="0"/>
    <x v="18"/>
    <n v="0"/>
  </r>
  <r>
    <x v="1"/>
    <x v="5"/>
    <x v="0"/>
    <x v="0"/>
    <x v="19"/>
    <n v="0"/>
  </r>
  <r>
    <x v="1"/>
    <x v="5"/>
    <x v="0"/>
    <x v="0"/>
    <x v="20"/>
    <n v="0"/>
  </r>
  <r>
    <x v="1"/>
    <x v="5"/>
    <x v="0"/>
    <x v="0"/>
    <x v="21"/>
    <n v="0"/>
  </r>
  <r>
    <x v="1"/>
    <x v="5"/>
    <x v="0"/>
    <x v="1"/>
    <x v="0"/>
    <n v="0"/>
  </r>
  <r>
    <x v="1"/>
    <x v="5"/>
    <x v="0"/>
    <x v="1"/>
    <x v="1"/>
    <n v="0"/>
  </r>
  <r>
    <x v="1"/>
    <x v="5"/>
    <x v="0"/>
    <x v="1"/>
    <x v="2"/>
    <n v="0"/>
  </r>
  <r>
    <x v="1"/>
    <x v="5"/>
    <x v="0"/>
    <x v="1"/>
    <x v="3"/>
    <n v="0"/>
  </r>
  <r>
    <x v="1"/>
    <x v="5"/>
    <x v="0"/>
    <x v="1"/>
    <x v="4"/>
    <n v="0"/>
  </r>
  <r>
    <x v="1"/>
    <x v="5"/>
    <x v="0"/>
    <x v="1"/>
    <x v="5"/>
    <n v="0"/>
  </r>
  <r>
    <x v="1"/>
    <x v="5"/>
    <x v="0"/>
    <x v="1"/>
    <x v="6"/>
    <n v="0"/>
  </r>
  <r>
    <x v="1"/>
    <x v="5"/>
    <x v="0"/>
    <x v="1"/>
    <x v="7"/>
    <n v="0"/>
  </r>
  <r>
    <x v="1"/>
    <x v="5"/>
    <x v="0"/>
    <x v="1"/>
    <x v="8"/>
    <n v="0"/>
  </r>
  <r>
    <x v="1"/>
    <x v="5"/>
    <x v="0"/>
    <x v="1"/>
    <x v="9"/>
    <n v="0"/>
  </r>
  <r>
    <x v="1"/>
    <x v="5"/>
    <x v="0"/>
    <x v="1"/>
    <x v="10"/>
    <n v="0"/>
  </r>
  <r>
    <x v="1"/>
    <x v="5"/>
    <x v="0"/>
    <x v="1"/>
    <x v="11"/>
    <n v="0"/>
  </r>
  <r>
    <x v="1"/>
    <x v="5"/>
    <x v="0"/>
    <x v="1"/>
    <x v="12"/>
    <n v="0"/>
  </r>
  <r>
    <x v="1"/>
    <x v="5"/>
    <x v="0"/>
    <x v="1"/>
    <x v="13"/>
    <n v="0"/>
  </r>
  <r>
    <x v="1"/>
    <x v="5"/>
    <x v="0"/>
    <x v="1"/>
    <x v="14"/>
    <n v="0"/>
  </r>
  <r>
    <x v="1"/>
    <x v="5"/>
    <x v="0"/>
    <x v="1"/>
    <x v="15"/>
    <n v="0"/>
  </r>
  <r>
    <x v="1"/>
    <x v="5"/>
    <x v="0"/>
    <x v="1"/>
    <x v="16"/>
    <n v="0"/>
  </r>
  <r>
    <x v="1"/>
    <x v="5"/>
    <x v="0"/>
    <x v="1"/>
    <x v="17"/>
    <n v="0"/>
  </r>
  <r>
    <x v="1"/>
    <x v="5"/>
    <x v="0"/>
    <x v="1"/>
    <x v="18"/>
    <n v="0"/>
  </r>
  <r>
    <x v="1"/>
    <x v="5"/>
    <x v="0"/>
    <x v="1"/>
    <x v="19"/>
    <n v="0"/>
  </r>
  <r>
    <x v="1"/>
    <x v="5"/>
    <x v="0"/>
    <x v="1"/>
    <x v="20"/>
    <n v="0"/>
  </r>
  <r>
    <x v="1"/>
    <x v="5"/>
    <x v="0"/>
    <x v="1"/>
    <x v="21"/>
    <n v="0"/>
  </r>
  <r>
    <x v="1"/>
    <x v="5"/>
    <x v="0"/>
    <x v="2"/>
    <x v="0"/>
    <n v="0"/>
  </r>
  <r>
    <x v="1"/>
    <x v="5"/>
    <x v="0"/>
    <x v="2"/>
    <x v="1"/>
    <n v="0"/>
  </r>
  <r>
    <x v="1"/>
    <x v="5"/>
    <x v="0"/>
    <x v="2"/>
    <x v="2"/>
    <n v="0"/>
  </r>
  <r>
    <x v="1"/>
    <x v="5"/>
    <x v="0"/>
    <x v="2"/>
    <x v="3"/>
    <n v="0"/>
  </r>
  <r>
    <x v="1"/>
    <x v="5"/>
    <x v="0"/>
    <x v="2"/>
    <x v="4"/>
    <n v="0"/>
  </r>
  <r>
    <x v="1"/>
    <x v="5"/>
    <x v="0"/>
    <x v="2"/>
    <x v="5"/>
    <n v="0"/>
  </r>
  <r>
    <x v="1"/>
    <x v="5"/>
    <x v="0"/>
    <x v="2"/>
    <x v="6"/>
    <n v="0"/>
  </r>
  <r>
    <x v="1"/>
    <x v="5"/>
    <x v="0"/>
    <x v="2"/>
    <x v="7"/>
    <n v="0"/>
  </r>
  <r>
    <x v="1"/>
    <x v="5"/>
    <x v="0"/>
    <x v="2"/>
    <x v="8"/>
    <n v="0"/>
  </r>
  <r>
    <x v="1"/>
    <x v="5"/>
    <x v="0"/>
    <x v="2"/>
    <x v="9"/>
    <n v="0"/>
  </r>
  <r>
    <x v="1"/>
    <x v="5"/>
    <x v="0"/>
    <x v="2"/>
    <x v="10"/>
    <n v="0"/>
  </r>
  <r>
    <x v="1"/>
    <x v="5"/>
    <x v="0"/>
    <x v="2"/>
    <x v="11"/>
    <n v="0"/>
  </r>
  <r>
    <x v="1"/>
    <x v="5"/>
    <x v="0"/>
    <x v="2"/>
    <x v="12"/>
    <n v="0"/>
  </r>
  <r>
    <x v="1"/>
    <x v="5"/>
    <x v="0"/>
    <x v="2"/>
    <x v="13"/>
    <n v="0"/>
  </r>
  <r>
    <x v="1"/>
    <x v="5"/>
    <x v="0"/>
    <x v="2"/>
    <x v="14"/>
    <n v="0"/>
  </r>
  <r>
    <x v="1"/>
    <x v="5"/>
    <x v="0"/>
    <x v="2"/>
    <x v="15"/>
    <n v="0"/>
  </r>
  <r>
    <x v="1"/>
    <x v="5"/>
    <x v="0"/>
    <x v="2"/>
    <x v="16"/>
    <n v="0"/>
  </r>
  <r>
    <x v="1"/>
    <x v="5"/>
    <x v="0"/>
    <x v="2"/>
    <x v="17"/>
    <n v="0"/>
  </r>
  <r>
    <x v="1"/>
    <x v="5"/>
    <x v="0"/>
    <x v="2"/>
    <x v="18"/>
    <n v="0"/>
  </r>
  <r>
    <x v="1"/>
    <x v="5"/>
    <x v="0"/>
    <x v="2"/>
    <x v="19"/>
    <n v="0"/>
  </r>
  <r>
    <x v="1"/>
    <x v="5"/>
    <x v="0"/>
    <x v="2"/>
    <x v="20"/>
    <n v="0"/>
  </r>
  <r>
    <x v="1"/>
    <x v="5"/>
    <x v="0"/>
    <x v="2"/>
    <x v="21"/>
    <n v="0"/>
  </r>
  <r>
    <x v="1"/>
    <x v="5"/>
    <x v="0"/>
    <x v="3"/>
    <x v="0"/>
    <n v="0"/>
  </r>
  <r>
    <x v="1"/>
    <x v="5"/>
    <x v="0"/>
    <x v="3"/>
    <x v="1"/>
    <n v="0"/>
  </r>
  <r>
    <x v="1"/>
    <x v="5"/>
    <x v="0"/>
    <x v="3"/>
    <x v="2"/>
    <n v="0"/>
  </r>
  <r>
    <x v="1"/>
    <x v="5"/>
    <x v="0"/>
    <x v="3"/>
    <x v="3"/>
    <n v="0"/>
  </r>
  <r>
    <x v="1"/>
    <x v="5"/>
    <x v="0"/>
    <x v="3"/>
    <x v="4"/>
    <n v="0"/>
  </r>
  <r>
    <x v="1"/>
    <x v="5"/>
    <x v="0"/>
    <x v="3"/>
    <x v="5"/>
    <n v="0"/>
  </r>
  <r>
    <x v="1"/>
    <x v="5"/>
    <x v="0"/>
    <x v="3"/>
    <x v="6"/>
    <n v="0"/>
  </r>
  <r>
    <x v="1"/>
    <x v="5"/>
    <x v="0"/>
    <x v="3"/>
    <x v="7"/>
    <n v="0"/>
  </r>
  <r>
    <x v="1"/>
    <x v="5"/>
    <x v="0"/>
    <x v="3"/>
    <x v="8"/>
    <n v="0"/>
  </r>
  <r>
    <x v="1"/>
    <x v="5"/>
    <x v="0"/>
    <x v="3"/>
    <x v="9"/>
    <n v="0"/>
  </r>
  <r>
    <x v="1"/>
    <x v="5"/>
    <x v="0"/>
    <x v="3"/>
    <x v="10"/>
    <n v="0"/>
  </r>
  <r>
    <x v="1"/>
    <x v="5"/>
    <x v="0"/>
    <x v="3"/>
    <x v="11"/>
    <n v="0"/>
  </r>
  <r>
    <x v="1"/>
    <x v="5"/>
    <x v="0"/>
    <x v="3"/>
    <x v="12"/>
    <n v="0"/>
  </r>
  <r>
    <x v="1"/>
    <x v="5"/>
    <x v="0"/>
    <x v="3"/>
    <x v="13"/>
    <n v="0"/>
  </r>
  <r>
    <x v="1"/>
    <x v="5"/>
    <x v="0"/>
    <x v="3"/>
    <x v="14"/>
    <n v="0"/>
  </r>
  <r>
    <x v="1"/>
    <x v="5"/>
    <x v="0"/>
    <x v="3"/>
    <x v="15"/>
    <n v="0"/>
  </r>
  <r>
    <x v="1"/>
    <x v="5"/>
    <x v="0"/>
    <x v="3"/>
    <x v="16"/>
    <n v="0"/>
  </r>
  <r>
    <x v="1"/>
    <x v="5"/>
    <x v="0"/>
    <x v="3"/>
    <x v="17"/>
    <n v="0"/>
  </r>
  <r>
    <x v="1"/>
    <x v="5"/>
    <x v="0"/>
    <x v="3"/>
    <x v="18"/>
    <n v="0"/>
  </r>
  <r>
    <x v="1"/>
    <x v="5"/>
    <x v="0"/>
    <x v="3"/>
    <x v="19"/>
    <n v="0"/>
  </r>
  <r>
    <x v="1"/>
    <x v="5"/>
    <x v="0"/>
    <x v="3"/>
    <x v="20"/>
    <n v="0"/>
  </r>
  <r>
    <x v="1"/>
    <x v="5"/>
    <x v="0"/>
    <x v="3"/>
    <x v="21"/>
    <n v="0"/>
  </r>
  <r>
    <x v="1"/>
    <x v="5"/>
    <x v="0"/>
    <x v="4"/>
    <x v="0"/>
    <n v="0"/>
  </r>
  <r>
    <x v="1"/>
    <x v="5"/>
    <x v="0"/>
    <x v="4"/>
    <x v="1"/>
    <n v="0"/>
  </r>
  <r>
    <x v="1"/>
    <x v="5"/>
    <x v="0"/>
    <x v="4"/>
    <x v="2"/>
    <n v="0"/>
  </r>
  <r>
    <x v="1"/>
    <x v="5"/>
    <x v="0"/>
    <x v="4"/>
    <x v="3"/>
    <n v="0"/>
  </r>
  <r>
    <x v="1"/>
    <x v="5"/>
    <x v="0"/>
    <x v="4"/>
    <x v="4"/>
    <n v="0"/>
  </r>
  <r>
    <x v="1"/>
    <x v="5"/>
    <x v="0"/>
    <x v="4"/>
    <x v="5"/>
    <n v="0"/>
  </r>
  <r>
    <x v="1"/>
    <x v="5"/>
    <x v="0"/>
    <x v="4"/>
    <x v="6"/>
    <n v="0"/>
  </r>
  <r>
    <x v="1"/>
    <x v="5"/>
    <x v="0"/>
    <x v="4"/>
    <x v="7"/>
    <n v="0"/>
  </r>
  <r>
    <x v="1"/>
    <x v="5"/>
    <x v="0"/>
    <x v="4"/>
    <x v="8"/>
    <n v="0"/>
  </r>
  <r>
    <x v="1"/>
    <x v="5"/>
    <x v="0"/>
    <x v="4"/>
    <x v="9"/>
    <n v="0"/>
  </r>
  <r>
    <x v="1"/>
    <x v="5"/>
    <x v="0"/>
    <x v="4"/>
    <x v="10"/>
    <n v="0"/>
  </r>
  <r>
    <x v="1"/>
    <x v="5"/>
    <x v="0"/>
    <x v="4"/>
    <x v="11"/>
    <n v="0"/>
  </r>
  <r>
    <x v="1"/>
    <x v="5"/>
    <x v="0"/>
    <x v="4"/>
    <x v="12"/>
    <n v="0"/>
  </r>
  <r>
    <x v="1"/>
    <x v="5"/>
    <x v="0"/>
    <x v="4"/>
    <x v="13"/>
    <n v="0"/>
  </r>
  <r>
    <x v="1"/>
    <x v="5"/>
    <x v="0"/>
    <x v="4"/>
    <x v="14"/>
    <n v="0"/>
  </r>
  <r>
    <x v="1"/>
    <x v="5"/>
    <x v="0"/>
    <x v="4"/>
    <x v="15"/>
    <n v="0"/>
  </r>
  <r>
    <x v="1"/>
    <x v="5"/>
    <x v="0"/>
    <x v="4"/>
    <x v="16"/>
    <n v="0"/>
  </r>
  <r>
    <x v="1"/>
    <x v="5"/>
    <x v="0"/>
    <x v="4"/>
    <x v="17"/>
    <n v="0"/>
  </r>
  <r>
    <x v="1"/>
    <x v="5"/>
    <x v="0"/>
    <x v="4"/>
    <x v="18"/>
    <n v="0"/>
  </r>
  <r>
    <x v="1"/>
    <x v="5"/>
    <x v="0"/>
    <x v="4"/>
    <x v="19"/>
    <n v="0"/>
  </r>
  <r>
    <x v="1"/>
    <x v="5"/>
    <x v="0"/>
    <x v="4"/>
    <x v="20"/>
    <n v="0"/>
  </r>
  <r>
    <x v="1"/>
    <x v="5"/>
    <x v="0"/>
    <x v="4"/>
    <x v="21"/>
    <n v="0"/>
  </r>
  <r>
    <x v="1"/>
    <x v="5"/>
    <x v="0"/>
    <x v="5"/>
    <x v="0"/>
    <n v="0"/>
  </r>
  <r>
    <x v="1"/>
    <x v="5"/>
    <x v="0"/>
    <x v="5"/>
    <x v="1"/>
    <n v="0"/>
  </r>
  <r>
    <x v="1"/>
    <x v="5"/>
    <x v="0"/>
    <x v="5"/>
    <x v="2"/>
    <n v="0"/>
  </r>
  <r>
    <x v="1"/>
    <x v="5"/>
    <x v="0"/>
    <x v="5"/>
    <x v="3"/>
    <n v="0"/>
  </r>
  <r>
    <x v="1"/>
    <x v="5"/>
    <x v="0"/>
    <x v="5"/>
    <x v="4"/>
    <n v="0"/>
  </r>
  <r>
    <x v="1"/>
    <x v="5"/>
    <x v="0"/>
    <x v="5"/>
    <x v="5"/>
    <n v="0"/>
  </r>
  <r>
    <x v="1"/>
    <x v="5"/>
    <x v="0"/>
    <x v="5"/>
    <x v="6"/>
    <n v="0"/>
  </r>
  <r>
    <x v="1"/>
    <x v="5"/>
    <x v="0"/>
    <x v="5"/>
    <x v="7"/>
    <n v="0"/>
  </r>
  <r>
    <x v="1"/>
    <x v="5"/>
    <x v="0"/>
    <x v="5"/>
    <x v="8"/>
    <n v="0"/>
  </r>
  <r>
    <x v="1"/>
    <x v="5"/>
    <x v="0"/>
    <x v="5"/>
    <x v="9"/>
    <n v="0"/>
  </r>
  <r>
    <x v="1"/>
    <x v="5"/>
    <x v="0"/>
    <x v="5"/>
    <x v="10"/>
    <n v="0"/>
  </r>
  <r>
    <x v="1"/>
    <x v="5"/>
    <x v="0"/>
    <x v="5"/>
    <x v="11"/>
    <n v="0"/>
  </r>
  <r>
    <x v="1"/>
    <x v="5"/>
    <x v="0"/>
    <x v="5"/>
    <x v="12"/>
    <n v="0"/>
  </r>
  <r>
    <x v="1"/>
    <x v="5"/>
    <x v="0"/>
    <x v="5"/>
    <x v="13"/>
    <n v="0"/>
  </r>
  <r>
    <x v="1"/>
    <x v="5"/>
    <x v="0"/>
    <x v="5"/>
    <x v="14"/>
    <n v="0"/>
  </r>
  <r>
    <x v="1"/>
    <x v="5"/>
    <x v="0"/>
    <x v="5"/>
    <x v="15"/>
    <n v="0"/>
  </r>
  <r>
    <x v="1"/>
    <x v="5"/>
    <x v="0"/>
    <x v="5"/>
    <x v="16"/>
    <n v="0"/>
  </r>
  <r>
    <x v="1"/>
    <x v="5"/>
    <x v="0"/>
    <x v="5"/>
    <x v="17"/>
    <n v="0"/>
  </r>
  <r>
    <x v="1"/>
    <x v="5"/>
    <x v="0"/>
    <x v="5"/>
    <x v="18"/>
    <n v="0"/>
  </r>
  <r>
    <x v="1"/>
    <x v="5"/>
    <x v="0"/>
    <x v="5"/>
    <x v="19"/>
    <n v="0"/>
  </r>
  <r>
    <x v="1"/>
    <x v="5"/>
    <x v="0"/>
    <x v="5"/>
    <x v="20"/>
    <n v="0"/>
  </r>
  <r>
    <x v="1"/>
    <x v="5"/>
    <x v="0"/>
    <x v="5"/>
    <x v="21"/>
    <n v="0"/>
  </r>
  <r>
    <x v="2"/>
    <x v="6"/>
    <x v="0"/>
    <x v="0"/>
    <x v="0"/>
    <n v="0"/>
  </r>
  <r>
    <x v="2"/>
    <x v="6"/>
    <x v="0"/>
    <x v="0"/>
    <x v="1"/>
    <n v="0"/>
  </r>
  <r>
    <x v="2"/>
    <x v="6"/>
    <x v="0"/>
    <x v="0"/>
    <x v="2"/>
    <n v="0"/>
  </r>
  <r>
    <x v="2"/>
    <x v="6"/>
    <x v="0"/>
    <x v="0"/>
    <x v="3"/>
    <n v="0"/>
  </r>
  <r>
    <x v="2"/>
    <x v="6"/>
    <x v="0"/>
    <x v="0"/>
    <x v="4"/>
    <n v="0"/>
  </r>
  <r>
    <x v="2"/>
    <x v="6"/>
    <x v="0"/>
    <x v="0"/>
    <x v="5"/>
    <n v="0"/>
  </r>
  <r>
    <x v="2"/>
    <x v="6"/>
    <x v="0"/>
    <x v="0"/>
    <x v="6"/>
    <n v="0"/>
  </r>
  <r>
    <x v="2"/>
    <x v="6"/>
    <x v="0"/>
    <x v="0"/>
    <x v="7"/>
    <n v="0"/>
  </r>
  <r>
    <x v="2"/>
    <x v="6"/>
    <x v="0"/>
    <x v="0"/>
    <x v="8"/>
    <n v="0"/>
  </r>
  <r>
    <x v="2"/>
    <x v="6"/>
    <x v="0"/>
    <x v="0"/>
    <x v="9"/>
    <n v="0"/>
  </r>
  <r>
    <x v="2"/>
    <x v="6"/>
    <x v="0"/>
    <x v="0"/>
    <x v="10"/>
    <n v="0"/>
  </r>
  <r>
    <x v="2"/>
    <x v="6"/>
    <x v="0"/>
    <x v="0"/>
    <x v="11"/>
    <n v="0"/>
  </r>
  <r>
    <x v="2"/>
    <x v="6"/>
    <x v="0"/>
    <x v="0"/>
    <x v="12"/>
    <n v="0"/>
  </r>
  <r>
    <x v="2"/>
    <x v="6"/>
    <x v="0"/>
    <x v="0"/>
    <x v="13"/>
    <n v="0"/>
  </r>
  <r>
    <x v="2"/>
    <x v="6"/>
    <x v="0"/>
    <x v="0"/>
    <x v="14"/>
    <n v="0"/>
  </r>
  <r>
    <x v="2"/>
    <x v="6"/>
    <x v="0"/>
    <x v="0"/>
    <x v="15"/>
    <n v="0"/>
  </r>
  <r>
    <x v="2"/>
    <x v="6"/>
    <x v="0"/>
    <x v="0"/>
    <x v="16"/>
    <n v="0"/>
  </r>
  <r>
    <x v="2"/>
    <x v="6"/>
    <x v="0"/>
    <x v="0"/>
    <x v="17"/>
    <n v="0"/>
  </r>
  <r>
    <x v="2"/>
    <x v="6"/>
    <x v="0"/>
    <x v="0"/>
    <x v="18"/>
    <n v="0"/>
  </r>
  <r>
    <x v="2"/>
    <x v="6"/>
    <x v="0"/>
    <x v="0"/>
    <x v="19"/>
    <n v="0"/>
  </r>
  <r>
    <x v="2"/>
    <x v="6"/>
    <x v="0"/>
    <x v="0"/>
    <x v="20"/>
    <n v="0"/>
  </r>
  <r>
    <x v="2"/>
    <x v="6"/>
    <x v="0"/>
    <x v="0"/>
    <x v="21"/>
    <n v="0"/>
  </r>
  <r>
    <x v="2"/>
    <x v="6"/>
    <x v="0"/>
    <x v="1"/>
    <x v="0"/>
    <n v="0"/>
  </r>
  <r>
    <x v="2"/>
    <x v="6"/>
    <x v="0"/>
    <x v="1"/>
    <x v="1"/>
    <n v="0"/>
  </r>
  <r>
    <x v="2"/>
    <x v="6"/>
    <x v="0"/>
    <x v="1"/>
    <x v="2"/>
    <n v="0"/>
  </r>
  <r>
    <x v="2"/>
    <x v="6"/>
    <x v="0"/>
    <x v="1"/>
    <x v="3"/>
    <n v="0"/>
  </r>
  <r>
    <x v="2"/>
    <x v="6"/>
    <x v="0"/>
    <x v="1"/>
    <x v="4"/>
    <n v="0"/>
  </r>
  <r>
    <x v="2"/>
    <x v="6"/>
    <x v="0"/>
    <x v="1"/>
    <x v="5"/>
    <n v="0"/>
  </r>
  <r>
    <x v="2"/>
    <x v="6"/>
    <x v="0"/>
    <x v="1"/>
    <x v="6"/>
    <n v="0"/>
  </r>
  <r>
    <x v="2"/>
    <x v="6"/>
    <x v="0"/>
    <x v="1"/>
    <x v="7"/>
    <n v="0"/>
  </r>
  <r>
    <x v="2"/>
    <x v="6"/>
    <x v="0"/>
    <x v="1"/>
    <x v="8"/>
    <n v="0"/>
  </r>
  <r>
    <x v="2"/>
    <x v="6"/>
    <x v="0"/>
    <x v="1"/>
    <x v="9"/>
    <n v="0"/>
  </r>
  <r>
    <x v="2"/>
    <x v="6"/>
    <x v="0"/>
    <x v="1"/>
    <x v="10"/>
    <n v="0"/>
  </r>
  <r>
    <x v="2"/>
    <x v="6"/>
    <x v="0"/>
    <x v="1"/>
    <x v="11"/>
    <n v="0"/>
  </r>
  <r>
    <x v="2"/>
    <x v="6"/>
    <x v="0"/>
    <x v="1"/>
    <x v="12"/>
    <n v="0"/>
  </r>
  <r>
    <x v="2"/>
    <x v="6"/>
    <x v="0"/>
    <x v="1"/>
    <x v="13"/>
    <n v="0"/>
  </r>
  <r>
    <x v="2"/>
    <x v="6"/>
    <x v="0"/>
    <x v="1"/>
    <x v="14"/>
    <n v="0"/>
  </r>
  <r>
    <x v="2"/>
    <x v="6"/>
    <x v="0"/>
    <x v="1"/>
    <x v="15"/>
    <n v="0"/>
  </r>
  <r>
    <x v="2"/>
    <x v="6"/>
    <x v="0"/>
    <x v="1"/>
    <x v="16"/>
    <n v="0"/>
  </r>
  <r>
    <x v="2"/>
    <x v="6"/>
    <x v="0"/>
    <x v="1"/>
    <x v="17"/>
    <n v="0"/>
  </r>
  <r>
    <x v="2"/>
    <x v="6"/>
    <x v="0"/>
    <x v="1"/>
    <x v="18"/>
    <n v="0"/>
  </r>
  <r>
    <x v="2"/>
    <x v="6"/>
    <x v="0"/>
    <x v="1"/>
    <x v="19"/>
    <n v="0"/>
  </r>
  <r>
    <x v="2"/>
    <x v="6"/>
    <x v="0"/>
    <x v="1"/>
    <x v="20"/>
    <n v="0"/>
  </r>
  <r>
    <x v="2"/>
    <x v="6"/>
    <x v="0"/>
    <x v="1"/>
    <x v="21"/>
    <n v="0"/>
  </r>
  <r>
    <x v="2"/>
    <x v="6"/>
    <x v="0"/>
    <x v="2"/>
    <x v="0"/>
    <n v="2811.0535707914223"/>
  </r>
  <r>
    <x v="2"/>
    <x v="6"/>
    <x v="0"/>
    <x v="2"/>
    <x v="1"/>
    <n v="2959.003758727813"/>
  </r>
  <r>
    <x v="2"/>
    <x v="6"/>
    <x v="0"/>
    <x v="2"/>
    <x v="2"/>
    <n v="3114.7407986608559"/>
  </r>
  <r>
    <x v="2"/>
    <x v="6"/>
    <x v="0"/>
    <x v="2"/>
    <x v="3"/>
    <n v="3278.6745249061646"/>
  </r>
  <r>
    <x v="2"/>
    <x v="6"/>
    <x v="0"/>
    <x v="2"/>
    <x v="4"/>
    <n v="3451.2363420064889"/>
  </r>
  <r>
    <x v="2"/>
    <x v="6"/>
    <x v="0"/>
    <x v="2"/>
    <x v="5"/>
    <n v="3632.8803600068309"/>
  </r>
  <r>
    <x v="2"/>
    <x v="6"/>
    <x v="0"/>
    <x v="2"/>
    <x v="6"/>
    <n v="3824.0845894808745"/>
  </r>
  <r>
    <x v="2"/>
    <x v="6"/>
    <x v="0"/>
    <x v="2"/>
    <x v="7"/>
    <n v="4025.3521994535522"/>
  </r>
  <r>
    <x v="2"/>
    <x v="6"/>
    <x v="0"/>
    <x v="2"/>
    <x v="8"/>
    <n v="4237.2128415300549"/>
  </r>
  <r>
    <x v="2"/>
    <x v="6"/>
    <x v="0"/>
    <x v="2"/>
    <x v="9"/>
    <n v="4460.2240437158471"/>
  </r>
  <r>
    <x v="2"/>
    <x v="6"/>
    <x v="0"/>
    <x v="2"/>
    <x v="10"/>
    <n v="4694.9726775956287"/>
  </r>
  <r>
    <x v="2"/>
    <x v="6"/>
    <x v="0"/>
    <x v="2"/>
    <x v="11"/>
    <n v="4942.0765027322404"/>
  </r>
  <r>
    <x v="2"/>
    <x v="6"/>
    <x v="0"/>
    <x v="2"/>
    <x v="12"/>
    <n v="5202.1857923497273"/>
  </r>
  <r>
    <x v="2"/>
    <x v="6"/>
    <x v="0"/>
    <x v="2"/>
    <x v="13"/>
    <n v="4371.5846994535523"/>
  </r>
  <r>
    <x v="2"/>
    <x v="6"/>
    <x v="0"/>
    <x v="2"/>
    <x v="14"/>
    <n v="3666.6666666666665"/>
  </r>
  <r>
    <x v="2"/>
    <x v="6"/>
    <x v="0"/>
    <x v="2"/>
    <x v="15"/>
    <n v="1777.7777777777776"/>
  </r>
  <r>
    <x v="2"/>
    <x v="6"/>
    <x v="0"/>
    <x v="2"/>
    <x v="16"/>
    <n v="1466.6666666666665"/>
  </r>
  <r>
    <x v="2"/>
    <x v="6"/>
    <x v="0"/>
    <x v="2"/>
    <x v="17"/>
    <n v="733.33333333333326"/>
  </r>
  <r>
    <x v="2"/>
    <x v="6"/>
    <x v="0"/>
    <x v="2"/>
    <x v="18"/>
    <n v="293.33333333333331"/>
  </r>
  <r>
    <x v="2"/>
    <x v="6"/>
    <x v="0"/>
    <x v="2"/>
    <x v="19"/>
    <n v="210"/>
  </r>
  <r>
    <x v="2"/>
    <x v="6"/>
    <x v="0"/>
    <x v="2"/>
    <x v="20"/>
    <n v="0"/>
  </r>
  <r>
    <x v="2"/>
    <x v="6"/>
    <x v="0"/>
    <x v="2"/>
    <x v="21"/>
    <n v="0"/>
  </r>
  <r>
    <x v="2"/>
    <x v="6"/>
    <x v="0"/>
    <x v="3"/>
    <x v="0"/>
    <n v="0"/>
  </r>
  <r>
    <x v="2"/>
    <x v="6"/>
    <x v="0"/>
    <x v="3"/>
    <x v="1"/>
    <n v="0"/>
  </r>
  <r>
    <x v="2"/>
    <x v="6"/>
    <x v="0"/>
    <x v="3"/>
    <x v="2"/>
    <n v="0"/>
  </r>
  <r>
    <x v="2"/>
    <x v="6"/>
    <x v="0"/>
    <x v="3"/>
    <x v="3"/>
    <n v="0"/>
  </r>
  <r>
    <x v="2"/>
    <x v="6"/>
    <x v="0"/>
    <x v="3"/>
    <x v="4"/>
    <n v="0"/>
  </r>
  <r>
    <x v="2"/>
    <x v="6"/>
    <x v="0"/>
    <x v="3"/>
    <x v="5"/>
    <n v="0"/>
  </r>
  <r>
    <x v="2"/>
    <x v="6"/>
    <x v="0"/>
    <x v="3"/>
    <x v="6"/>
    <n v="0"/>
  </r>
  <r>
    <x v="2"/>
    <x v="6"/>
    <x v="0"/>
    <x v="3"/>
    <x v="7"/>
    <n v="0"/>
  </r>
  <r>
    <x v="2"/>
    <x v="6"/>
    <x v="0"/>
    <x v="3"/>
    <x v="8"/>
    <n v="0"/>
  </r>
  <r>
    <x v="2"/>
    <x v="6"/>
    <x v="0"/>
    <x v="3"/>
    <x v="9"/>
    <n v="0"/>
  </r>
  <r>
    <x v="2"/>
    <x v="6"/>
    <x v="0"/>
    <x v="3"/>
    <x v="10"/>
    <n v="0"/>
  </r>
  <r>
    <x v="2"/>
    <x v="6"/>
    <x v="0"/>
    <x v="3"/>
    <x v="11"/>
    <n v="0"/>
  </r>
  <r>
    <x v="2"/>
    <x v="6"/>
    <x v="0"/>
    <x v="3"/>
    <x v="12"/>
    <n v="0"/>
  </r>
  <r>
    <x v="2"/>
    <x v="6"/>
    <x v="0"/>
    <x v="3"/>
    <x v="13"/>
    <n v="933.33333333333326"/>
  </r>
  <r>
    <x v="2"/>
    <x v="6"/>
    <x v="0"/>
    <x v="3"/>
    <x v="14"/>
    <n v="980.00000000000011"/>
  </r>
  <r>
    <x v="2"/>
    <x v="6"/>
    <x v="0"/>
    <x v="3"/>
    <x v="15"/>
    <n v="784"/>
  </r>
  <r>
    <x v="2"/>
    <x v="6"/>
    <x v="0"/>
    <x v="3"/>
    <x v="16"/>
    <n v="392"/>
  </r>
  <r>
    <x v="2"/>
    <x v="6"/>
    <x v="0"/>
    <x v="3"/>
    <x v="17"/>
    <n v="196"/>
  </r>
  <r>
    <x v="2"/>
    <x v="6"/>
    <x v="0"/>
    <x v="3"/>
    <x v="18"/>
    <n v="54.44444444444445"/>
  </r>
  <r>
    <x v="2"/>
    <x v="6"/>
    <x v="0"/>
    <x v="3"/>
    <x v="19"/>
    <n v="42.222222222222221"/>
  </r>
  <r>
    <x v="2"/>
    <x v="6"/>
    <x v="0"/>
    <x v="3"/>
    <x v="20"/>
    <n v="0"/>
  </r>
  <r>
    <x v="2"/>
    <x v="6"/>
    <x v="0"/>
    <x v="3"/>
    <x v="21"/>
    <n v="0"/>
  </r>
  <r>
    <x v="2"/>
    <x v="6"/>
    <x v="0"/>
    <x v="4"/>
    <x v="0"/>
    <n v="0"/>
  </r>
  <r>
    <x v="2"/>
    <x v="6"/>
    <x v="0"/>
    <x v="4"/>
    <x v="1"/>
    <n v="0"/>
  </r>
  <r>
    <x v="2"/>
    <x v="6"/>
    <x v="0"/>
    <x v="4"/>
    <x v="2"/>
    <n v="0"/>
  </r>
  <r>
    <x v="2"/>
    <x v="6"/>
    <x v="0"/>
    <x v="4"/>
    <x v="3"/>
    <n v="0"/>
  </r>
  <r>
    <x v="2"/>
    <x v="6"/>
    <x v="0"/>
    <x v="4"/>
    <x v="4"/>
    <n v="0"/>
  </r>
  <r>
    <x v="2"/>
    <x v="6"/>
    <x v="0"/>
    <x v="4"/>
    <x v="5"/>
    <n v="0"/>
  </r>
  <r>
    <x v="2"/>
    <x v="6"/>
    <x v="0"/>
    <x v="4"/>
    <x v="6"/>
    <n v="0"/>
  </r>
  <r>
    <x v="2"/>
    <x v="6"/>
    <x v="0"/>
    <x v="4"/>
    <x v="7"/>
    <n v="0"/>
  </r>
  <r>
    <x v="2"/>
    <x v="6"/>
    <x v="0"/>
    <x v="4"/>
    <x v="8"/>
    <n v="0"/>
  </r>
  <r>
    <x v="2"/>
    <x v="6"/>
    <x v="0"/>
    <x v="4"/>
    <x v="9"/>
    <n v="0"/>
  </r>
  <r>
    <x v="2"/>
    <x v="6"/>
    <x v="0"/>
    <x v="4"/>
    <x v="10"/>
    <n v="0"/>
  </r>
  <r>
    <x v="2"/>
    <x v="6"/>
    <x v="0"/>
    <x v="4"/>
    <x v="11"/>
    <n v="0"/>
  </r>
  <r>
    <x v="2"/>
    <x v="6"/>
    <x v="0"/>
    <x v="4"/>
    <x v="12"/>
    <n v="0"/>
  </r>
  <r>
    <x v="2"/>
    <x v="6"/>
    <x v="0"/>
    <x v="4"/>
    <x v="13"/>
    <n v="0"/>
  </r>
  <r>
    <x v="2"/>
    <x v="6"/>
    <x v="0"/>
    <x v="4"/>
    <x v="14"/>
    <n v="0"/>
  </r>
  <r>
    <x v="2"/>
    <x v="6"/>
    <x v="0"/>
    <x v="4"/>
    <x v="15"/>
    <n v="0"/>
  </r>
  <r>
    <x v="2"/>
    <x v="6"/>
    <x v="0"/>
    <x v="4"/>
    <x v="16"/>
    <n v="0"/>
  </r>
  <r>
    <x v="2"/>
    <x v="6"/>
    <x v="0"/>
    <x v="4"/>
    <x v="17"/>
    <n v="0"/>
  </r>
  <r>
    <x v="2"/>
    <x v="6"/>
    <x v="0"/>
    <x v="4"/>
    <x v="18"/>
    <n v="0"/>
  </r>
  <r>
    <x v="2"/>
    <x v="6"/>
    <x v="0"/>
    <x v="4"/>
    <x v="19"/>
    <n v="0"/>
  </r>
  <r>
    <x v="2"/>
    <x v="6"/>
    <x v="0"/>
    <x v="4"/>
    <x v="20"/>
    <n v="0"/>
  </r>
  <r>
    <x v="2"/>
    <x v="6"/>
    <x v="0"/>
    <x v="4"/>
    <x v="21"/>
    <n v="0"/>
  </r>
  <r>
    <x v="2"/>
    <x v="6"/>
    <x v="0"/>
    <x v="5"/>
    <x v="0"/>
    <n v="0"/>
  </r>
  <r>
    <x v="2"/>
    <x v="6"/>
    <x v="0"/>
    <x v="5"/>
    <x v="1"/>
    <n v="0"/>
  </r>
  <r>
    <x v="2"/>
    <x v="6"/>
    <x v="0"/>
    <x v="5"/>
    <x v="2"/>
    <n v="0"/>
  </r>
  <r>
    <x v="2"/>
    <x v="6"/>
    <x v="0"/>
    <x v="5"/>
    <x v="3"/>
    <n v="0"/>
  </r>
  <r>
    <x v="2"/>
    <x v="6"/>
    <x v="0"/>
    <x v="5"/>
    <x v="4"/>
    <n v="0"/>
  </r>
  <r>
    <x v="2"/>
    <x v="6"/>
    <x v="0"/>
    <x v="5"/>
    <x v="5"/>
    <n v="0"/>
  </r>
  <r>
    <x v="2"/>
    <x v="6"/>
    <x v="0"/>
    <x v="5"/>
    <x v="6"/>
    <n v="0"/>
  </r>
  <r>
    <x v="2"/>
    <x v="6"/>
    <x v="0"/>
    <x v="5"/>
    <x v="7"/>
    <n v="0"/>
  </r>
  <r>
    <x v="2"/>
    <x v="6"/>
    <x v="0"/>
    <x v="5"/>
    <x v="8"/>
    <n v="0"/>
  </r>
  <r>
    <x v="2"/>
    <x v="6"/>
    <x v="0"/>
    <x v="5"/>
    <x v="9"/>
    <n v="0"/>
  </r>
  <r>
    <x v="2"/>
    <x v="6"/>
    <x v="0"/>
    <x v="5"/>
    <x v="10"/>
    <n v="0"/>
  </r>
  <r>
    <x v="2"/>
    <x v="6"/>
    <x v="0"/>
    <x v="5"/>
    <x v="11"/>
    <n v="0"/>
  </r>
  <r>
    <x v="2"/>
    <x v="6"/>
    <x v="0"/>
    <x v="5"/>
    <x v="12"/>
    <n v="0"/>
  </r>
  <r>
    <x v="2"/>
    <x v="6"/>
    <x v="0"/>
    <x v="5"/>
    <x v="13"/>
    <n v="0"/>
  </r>
  <r>
    <x v="2"/>
    <x v="6"/>
    <x v="0"/>
    <x v="5"/>
    <x v="14"/>
    <n v="0"/>
  </r>
  <r>
    <x v="2"/>
    <x v="6"/>
    <x v="0"/>
    <x v="5"/>
    <x v="15"/>
    <n v="0"/>
  </r>
  <r>
    <x v="2"/>
    <x v="6"/>
    <x v="0"/>
    <x v="5"/>
    <x v="16"/>
    <n v="0"/>
  </r>
  <r>
    <x v="2"/>
    <x v="6"/>
    <x v="0"/>
    <x v="5"/>
    <x v="17"/>
    <n v="0"/>
  </r>
  <r>
    <x v="2"/>
    <x v="6"/>
    <x v="0"/>
    <x v="5"/>
    <x v="18"/>
    <n v="0"/>
  </r>
  <r>
    <x v="2"/>
    <x v="6"/>
    <x v="0"/>
    <x v="5"/>
    <x v="19"/>
    <n v="0"/>
  </r>
  <r>
    <x v="2"/>
    <x v="6"/>
    <x v="0"/>
    <x v="5"/>
    <x v="20"/>
    <n v="0"/>
  </r>
  <r>
    <x v="2"/>
    <x v="6"/>
    <x v="0"/>
    <x v="5"/>
    <x v="21"/>
    <n v="0"/>
  </r>
  <r>
    <x v="3"/>
    <x v="7"/>
    <x v="0"/>
    <x v="0"/>
    <x v="0"/>
    <n v="0"/>
  </r>
  <r>
    <x v="3"/>
    <x v="7"/>
    <x v="0"/>
    <x v="0"/>
    <x v="1"/>
    <n v="0"/>
  </r>
  <r>
    <x v="3"/>
    <x v="7"/>
    <x v="0"/>
    <x v="0"/>
    <x v="2"/>
    <n v="0"/>
  </r>
  <r>
    <x v="3"/>
    <x v="7"/>
    <x v="0"/>
    <x v="0"/>
    <x v="3"/>
    <n v="0"/>
  </r>
  <r>
    <x v="3"/>
    <x v="7"/>
    <x v="0"/>
    <x v="0"/>
    <x v="4"/>
    <n v="0"/>
  </r>
  <r>
    <x v="3"/>
    <x v="7"/>
    <x v="0"/>
    <x v="0"/>
    <x v="5"/>
    <n v="0"/>
  </r>
  <r>
    <x v="3"/>
    <x v="7"/>
    <x v="0"/>
    <x v="0"/>
    <x v="6"/>
    <n v="0"/>
  </r>
  <r>
    <x v="3"/>
    <x v="7"/>
    <x v="0"/>
    <x v="0"/>
    <x v="7"/>
    <n v="0"/>
  </r>
  <r>
    <x v="3"/>
    <x v="7"/>
    <x v="0"/>
    <x v="0"/>
    <x v="8"/>
    <n v="0"/>
  </r>
  <r>
    <x v="3"/>
    <x v="7"/>
    <x v="0"/>
    <x v="0"/>
    <x v="9"/>
    <n v="0"/>
  </r>
  <r>
    <x v="3"/>
    <x v="7"/>
    <x v="0"/>
    <x v="0"/>
    <x v="10"/>
    <n v="0"/>
  </r>
  <r>
    <x v="3"/>
    <x v="7"/>
    <x v="0"/>
    <x v="0"/>
    <x v="11"/>
    <n v="0"/>
  </r>
  <r>
    <x v="3"/>
    <x v="7"/>
    <x v="0"/>
    <x v="0"/>
    <x v="12"/>
    <n v="0"/>
  </r>
  <r>
    <x v="3"/>
    <x v="7"/>
    <x v="0"/>
    <x v="0"/>
    <x v="13"/>
    <n v="0"/>
  </r>
  <r>
    <x v="3"/>
    <x v="7"/>
    <x v="0"/>
    <x v="0"/>
    <x v="14"/>
    <n v="0"/>
  </r>
  <r>
    <x v="3"/>
    <x v="7"/>
    <x v="0"/>
    <x v="0"/>
    <x v="15"/>
    <n v="0"/>
  </r>
  <r>
    <x v="3"/>
    <x v="7"/>
    <x v="0"/>
    <x v="0"/>
    <x v="16"/>
    <n v="0"/>
  </r>
  <r>
    <x v="3"/>
    <x v="7"/>
    <x v="0"/>
    <x v="0"/>
    <x v="17"/>
    <n v="0"/>
  </r>
  <r>
    <x v="3"/>
    <x v="7"/>
    <x v="0"/>
    <x v="0"/>
    <x v="18"/>
    <n v="0"/>
  </r>
  <r>
    <x v="3"/>
    <x v="7"/>
    <x v="0"/>
    <x v="0"/>
    <x v="19"/>
    <n v="0"/>
  </r>
  <r>
    <x v="3"/>
    <x v="7"/>
    <x v="0"/>
    <x v="0"/>
    <x v="20"/>
    <n v="0"/>
  </r>
  <r>
    <x v="3"/>
    <x v="7"/>
    <x v="0"/>
    <x v="0"/>
    <x v="21"/>
    <n v="0"/>
  </r>
  <r>
    <x v="3"/>
    <x v="7"/>
    <x v="0"/>
    <x v="1"/>
    <x v="0"/>
    <n v="0"/>
  </r>
  <r>
    <x v="3"/>
    <x v="7"/>
    <x v="0"/>
    <x v="1"/>
    <x v="1"/>
    <n v="0"/>
  </r>
  <r>
    <x v="3"/>
    <x v="7"/>
    <x v="0"/>
    <x v="1"/>
    <x v="2"/>
    <n v="0"/>
  </r>
  <r>
    <x v="3"/>
    <x v="7"/>
    <x v="0"/>
    <x v="1"/>
    <x v="3"/>
    <n v="0"/>
  </r>
  <r>
    <x v="3"/>
    <x v="7"/>
    <x v="0"/>
    <x v="1"/>
    <x v="4"/>
    <n v="0"/>
  </r>
  <r>
    <x v="3"/>
    <x v="7"/>
    <x v="0"/>
    <x v="1"/>
    <x v="5"/>
    <n v="0"/>
  </r>
  <r>
    <x v="3"/>
    <x v="7"/>
    <x v="0"/>
    <x v="1"/>
    <x v="6"/>
    <n v="0"/>
  </r>
  <r>
    <x v="3"/>
    <x v="7"/>
    <x v="0"/>
    <x v="1"/>
    <x v="7"/>
    <n v="0"/>
  </r>
  <r>
    <x v="3"/>
    <x v="7"/>
    <x v="0"/>
    <x v="1"/>
    <x v="8"/>
    <n v="0"/>
  </r>
  <r>
    <x v="3"/>
    <x v="7"/>
    <x v="0"/>
    <x v="1"/>
    <x v="9"/>
    <n v="0"/>
  </r>
  <r>
    <x v="3"/>
    <x v="7"/>
    <x v="0"/>
    <x v="1"/>
    <x v="10"/>
    <n v="0"/>
  </r>
  <r>
    <x v="3"/>
    <x v="7"/>
    <x v="0"/>
    <x v="1"/>
    <x v="11"/>
    <n v="0"/>
  </r>
  <r>
    <x v="3"/>
    <x v="7"/>
    <x v="0"/>
    <x v="1"/>
    <x v="12"/>
    <n v="0"/>
  </r>
  <r>
    <x v="3"/>
    <x v="7"/>
    <x v="0"/>
    <x v="1"/>
    <x v="13"/>
    <n v="0"/>
  </r>
  <r>
    <x v="3"/>
    <x v="7"/>
    <x v="0"/>
    <x v="1"/>
    <x v="14"/>
    <n v="0"/>
  </r>
  <r>
    <x v="3"/>
    <x v="7"/>
    <x v="0"/>
    <x v="1"/>
    <x v="15"/>
    <n v="0"/>
  </r>
  <r>
    <x v="3"/>
    <x v="7"/>
    <x v="0"/>
    <x v="1"/>
    <x v="16"/>
    <n v="0"/>
  </r>
  <r>
    <x v="3"/>
    <x v="7"/>
    <x v="0"/>
    <x v="1"/>
    <x v="17"/>
    <n v="0"/>
  </r>
  <r>
    <x v="3"/>
    <x v="7"/>
    <x v="0"/>
    <x v="1"/>
    <x v="18"/>
    <n v="0"/>
  </r>
  <r>
    <x v="3"/>
    <x v="7"/>
    <x v="0"/>
    <x v="1"/>
    <x v="19"/>
    <n v="0"/>
  </r>
  <r>
    <x v="3"/>
    <x v="7"/>
    <x v="0"/>
    <x v="1"/>
    <x v="20"/>
    <n v="0"/>
  </r>
  <r>
    <x v="3"/>
    <x v="7"/>
    <x v="0"/>
    <x v="1"/>
    <x v="21"/>
    <n v="0"/>
  </r>
  <r>
    <x v="3"/>
    <x v="7"/>
    <x v="0"/>
    <x v="2"/>
    <x v="0"/>
    <n v="148.05866401956246"/>
  </r>
  <r>
    <x v="3"/>
    <x v="7"/>
    <x v="0"/>
    <x v="2"/>
    <x v="1"/>
    <n v="155.85122528374998"/>
  </r>
  <r>
    <x v="3"/>
    <x v="7"/>
    <x v="0"/>
    <x v="2"/>
    <x v="2"/>
    <n v="164.05392135131578"/>
  </r>
  <r>
    <x v="3"/>
    <x v="7"/>
    <x v="0"/>
    <x v="2"/>
    <x v="3"/>
    <n v="172.68833826454295"/>
  </r>
  <r>
    <x v="3"/>
    <x v="7"/>
    <x v="0"/>
    <x v="2"/>
    <x v="4"/>
    <n v="181.77719817320309"/>
  </r>
  <r>
    <x v="3"/>
    <x v="7"/>
    <x v="0"/>
    <x v="2"/>
    <x v="5"/>
    <n v="191.34441912968748"/>
  </r>
  <r>
    <x v="3"/>
    <x v="7"/>
    <x v="0"/>
    <x v="2"/>
    <x v="6"/>
    <n v="201.41517803124998"/>
  </r>
  <r>
    <x v="3"/>
    <x v="7"/>
    <x v="0"/>
    <x v="2"/>
    <x v="7"/>
    <n v="212.01597687499998"/>
  </r>
  <r>
    <x v="3"/>
    <x v="7"/>
    <x v="0"/>
    <x v="2"/>
    <x v="8"/>
    <n v="223.17471249999997"/>
  </r>
  <r>
    <x v="3"/>
    <x v="7"/>
    <x v="0"/>
    <x v="2"/>
    <x v="9"/>
    <n v="234.92074999999997"/>
  </r>
  <r>
    <x v="3"/>
    <x v="7"/>
    <x v="0"/>
    <x v="2"/>
    <x v="10"/>
    <n v="247.285"/>
  </r>
  <r>
    <x v="3"/>
    <x v="7"/>
    <x v="0"/>
    <x v="2"/>
    <x v="11"/>
    <n v="260.3"/>
  </r>
  <r>
    <x v="3"/>
    <x v="7"/>
    <x v="0"/>
    <x v="2"/>
    <x v="12"/>
    <n v="274"/>
  </r>
  <r>
    <x v="3"/>
    <x v="7"/>
    <x v="0"/>
    <x v="2"/>
    <x v="13"/>
    <n v="70.40000000000002"/>
  </r>
  <r>
    <x v="3"/>
    <x v="7"/>
    <x v="0"/>
    <x v="2"/>
    <x v="14"/>
    <n v="74"/>
  </r>
  <r>
    <x v="3"/>
    <x v="7"/>
    <x v="0"/>
    <x v="2"/>
    <x v="15"/>
    <n v="74.40000000000002"/>
  </r>
  <r>
    <x v="3"/>
    <x v="7"/>
    <x v="0"/>
    <x v="2"/>
    <x v="16"/>
    <n v="80"/>
  </r>
  <r>
    <x v="3"/>
    <x v="7"/>
    <x v="0"/>
    <x v="2"/>
    <x v="17"/>
    <n v="112.00000000000001"/>
  </r>
  <r>
    <x v="3"/>
    <x v="7"/>
    <x v="0"/>
    <x v="2"/>
    <x v="18"/>
    <n v="109.2"/>
  </r>
  <r>
    <x v="3"/>
    <x v="7"/>
    <x v="0"/>
    <x v="2"/>
    <x v="19"/>
    <n v="156"/>
  </r>
  <r>
    <x v="3"/>
    <x v="7"/>
    <x v="0"/>
    <x v="2"/>
    <x v="20"/>
    <n v="78"/>
  </r>
  <r>
    <x v="3"/>
    <x v="7"/>
    <x v="0"/>
    <x v="2"/>
    <x v="21"/>
    <n v="0"/>
  </r>
  <r>
    <x v="3"/>
    <x v="7"/>
    <x v="0"/>
    <x v="3"/>
    <x v="0"/>
    <n v="4816.9242100212177"/>
  </r>
  <r>
    <x v="3"/>
    <x v="7"/>
    <x v="0"/>
    <x v="3"/>
    <x v="1"/>
    <n v="5070.4465368644396"/>
  </r>
  <r>
    <x v="3"/>
    <x v="7"/>
    <x v="0"/>
    <x v="3"/>
    <x v="2"/>
    <n v="5337.3121440678315"/>
  </r>
  <r>
    <x v="3"/>
    <x v="7"/>
    <x v="0"/>
    <x v="3"/>
    <x v="3"/>
    <n v="5618.2233095450856"/>
  </r>
  <r>
    <x v="3"/>
    <x v="7"/>
    <x v="0"/>
    <x v="3"/>
    <x v="4"/>
    <n v="5913.9192732053543"/>
  </r>
  <r>
    <x v="3"/>
    <x v="7"/>
    <x v="0"/>
    <x v="3"/>
    <x v="5"/>
    <n v="6225.178182321426"/>
  </r>
  <r>
    <x v="3"/>
    <x v="7"/>
    <x v="0"/>
    <x v="3"/>
    <x v="6"/>
    <n v="6552.8191392857125"/>
  </r>
  <r>
    <x v="3"/>
    <x v="7"/>
    <x v="0"/>
    <x v="3"/>
    <x v="7"/>
    <n v="6897.7043571428549"/>
  </r>
  <r>
    <x v="3"/>
    <x v="7"/>
    <x v="0"/>
    <x v="3"/>
    <x v="8"/>
    <n v="7260.7414285714267"/>
  </r>
  <r>
    <x v="3"/>
    <x v="7"/>
    <x v="0"/>
    <x v="3"/>
    <x v="9"/>
    <n v="7642.8857142857132"/>
  </r>
  <r>
    <x v="3"/>
    <x v="7"/>
    <x v="0"/>
    <x v="3"/>
    <x v="10"/>
    <n v="8045.1428571428569"/>
  </r>
  <r>
    <x v="3"/>
    <x v="7"/>
    <x v="0"/>
    <x v="3"/>
    <x v="11"/>
    <n v="8468.5714285714275"/>
  </r>
  <r>
    <x v="3"/>
    <x v="7"/>
    <x v="0"/>
    <x v="3"/>
    <x v="12"/>
    <n v="8914.2857142857138"/>
  </r>
  <r>
    <x v="3"/>
    <x v="7"/>
    <x v="0"/>
    <x v="3"/>
    <x v="13"/>
    <n v="8171.4285714285706"/>
  </r>
  <r>
    <x v="3"/>
    <x v="7"/>
    <x v="0"/>
    <x v="3"/>
    <x v="14"/>
    <n v="7057.1428571428569"/>
  </r>
  <r>
    <x v="3"/>
    <x v="7"/>
    <x v="0"/>
    <x v="3"/>
    <x v="15"/>
    <n v="7057.1428571428569"/>
  </r>
  <r>
    <x v="3"/>
    <x v="7"/>
    <x v="0"/>
    <x v="3"/>
    <x v="16"/>
    <n v="6685.7142857142862"/>
  </r>
  <r>
    <x v="3"/>
    <x v="7"/>
    <x v="0"/>
    <x v="3"/>
    <x v="17"/>
    <n v="6314.2857142857138"/>
  </r>
  <r>
    <x v="3"/>
    <x v="7"/>
    <x v="0"/>
    <x v="3"/>
    <x v="18"/>
    <n v="5571.4285714285716"/>
  </r>
  <r>
    <x v="3"/>
    <x v="7"/>
    <x v="0"/>
    <x v="3"/>
    <x v="19"/>
    <n v="2080"/>
  </r>
  <r>
    <x v="3"/>
    <x v="7"/>
    <x v="0"/>
    <x v="3"/>
    <x v="20"/>
    <n v="1203.4285714285716"/>
  </r>
  <r>
    <x v="3"/>
    <x v="7"/>
    <x v="0"/>
    <x v="3"/>
    <x v="21"/>
    <n v="1203.4285714285716"/>
  </r>
  <r>
    <x v="3"/>
    <x v="7"/>
    <x v="0"/>
    <x v="4"/>
    <x v="0"/>
    <n v="36.16969860196842"/>
  </r>
  <r>
    <x v="3"/>
    <x v="7"/>
    <x v="0"/>
    <x v="4"/>
    <x v="1"/>
    <n v="51.670998002812034"/>
  </r>
  <r>
    <x v="3"/>
    <x v="7"/>
    <x v="0"/>
    <x v="4"/>
    <x v="2"/>
    <n v="73.815711432588628"/>
  </r>
  <r>
    <x v="3"/>
    <x v="7"/>
    <x v="0"/>
    <x v="4"/>
    <x v="3"/>
    <n v="127.26846798722177"/>
  </r>
  <r>
    <x v="3"/>
    <x v="7"/>
    <x v="0"/>
    <x v="4"/>
    <x v="4"/>
    <n v="131.20460617239357"/>
  </r>
  <r>
    <x v="3"/>
    <x v="7"/>
    <x v="0"/>
    <x v="4"/>
    <x v="5"/>
    <n v="161.98099527455994"/>
  </r>
  <r>
    <x v="3"/>
    <x v="7"/>
    <x v="0"/>
    <x v="4"/>
    <x v="6"/>
    <n v="199.97653737599992"/>
  </r>
  <r>
    <x v="3"/>
    <x v="7"/>
    <x v="0"/>
    <x v="4"/>
    <x v="7"/>
    <n v="259.7097887999999"/>
  </r>
  <r>
    <x v="3"/>
    <x v="7"/>
    <x v="0"/>
    <x v="4"/>
    <x v="8"/>
    <n v="337.28543999999988"/>
  </r>
  <r>
    <x v="3"/>
    <x v="7"/>
    <x v="0"/>
    <x v="4"/>
    <x v="9"/>
    <n v="396.80639999999988"/>
  </r>
  <r>
    <x v="3"/>
    <x v="7"/>
    <x v="0"/>
    <x v="4"/>
    <x v="10"/>
    <n v="413.33999999999992"/>
  </r>
  <r>
    <x v="3"/>
    <x v="7"/>
    <x v="0"/>
    <x v="4"/>
    <x v="11"/>
    <n v="497.99999999999994"/>
  </r>
  <r>
    <x v="3"/>
    <x v="7"/>
    <x v="0"/>
    <x v="4"/>
    <x v="12"/>
    <n v="600"/>
  </r>
  <r>
    <x v="3"/>
    <x v="7"/>
    <x v="0"/>
    <x v="4"/>
    <x v="13"/>
    <n v="200"/>
  </r>
  <r>
    <x v="3"/>
    <x v="7"/>
    <x v="0"/>
    <x v="4"/>
    <x v="14"/>
    <n v="0"/>
  </r>
  <r>
    <x v="3"/>
    <x v="7"/>
    <x v="0"/>
    <x v="4"/>
    <x v="15"/>
    <n v="0"/>
  </r>
  <r>
    <x v="3"/>
    <x v="7"/>
    <x v="0"/>
    <x v="4"/>
    <x v="16"/>
    <n v="0"/>
  </r>
  <r>
    <x v="3"/>
    <x v="7"/>
    <x v="0"/>
    <x v="4"/>
    <x v="17"/>
    <n v="0"/>
  </r>
  <r>
    <x v="3"/>
    <x v="7"/>
    <x v="0"/>
    <x v="4"/>
    <x v="18"/>
    <n v="0"/>
  </r>
  <r>
    <x v="3"/>
    <x v="7"/>
    <x v="0"/>
    <x v="4"/>
    <x v="19"/>
    <n v="0"/>
  </r>
  <r>
    <x v="3"/>
    <x v="7"/>
    <x v="0"/>
    <x v="4"/>
    <x v="20"/>
    <n v="0"/>
  </r>
  <r>
    <x v="3"/>
    <x v="7"/>
    <x v="0"/>
    <x v="4"/>
    <x v="21"/>
    <n v="0"/>
  </r>
  <r>
    <x v="3"/>
    <x v="7"/>
    <x v="0"/>
    <x v="5"/>
    <x v="0"/>
    <n v="0"/>
  </r>
  <r>
    <x v="3"/>
    <x v="7"/>
    <x v="0"/>
    <x v="5"/>
    <x v="1"/>
    <n v="0"/>
  </r>
  <r>
    <x v="3"/>
    <x v="7"/>
    <x v="0"/>
    <x v="5"/>
    <x v="2"/>
    <n v="0"/>
  </r>
  <r>
    <x v="3"/>
    <x v="7"/>
    <x v="0"/>
    <x v="5"/>
    <x v="3"/>
    <n v="0"/>
  </r>
  <r>
    <x v="3"/>
    <x v="7"/>
    <x v="0"/>
    <x v="5"/>
    <x v="4"/>
    <n v="0"/>
  </r>
  <r>
    <x v="3"/>
    <x v="7"/>
    <x v="0"/>
    <x v="5"/>
    <x v="5"/>
    <n v="0"/>
  </r>
  <r>
    <x v="3"/>
    <x v="7"/>
    <x v="0"/>
    <x v="5"/>
    <x v="6"/>
    <n v="0"/>
  </r>
  <r>
    <x v="3"/>
    <x v="7"/>
    <x v="0"/>
    <x v="5"/>
    <x v="7"/>
    <n v="0"/>
  </r>
  <r>
    <x v="3"/>
    <x v="7"/>
    <x v="0"/>
    <x v="5"/>
    <x v="8"/>
    <n v="0"/>
  </r>
  <r>
    <x v="3"/>
    <x v="7"/>
    <x v="0"/>
    <x v="5"/>
    <x v="9"/>
    <n v="0"/>
  </r>
  <r>
    <x v="3"/>
    <x v="7"/>
    <x v="0"/>
    <x v="5"/>
    <x v="10"/>
    <n v="0"/>
  </r>
  <r>
    <x v="3"/>
    <x v="7"/>
    <x v="0"/>
    <x v="5"/>
    <x v="11"/>
    <n v="0"/>
  </r>
  <r>
    <x v="3"/>
    <x v="7"/>
    <x v="0"/>
    <x v="5"/>
    <x v="12"/>
    <n v="0"/>
  </r>
  <r>
    <x v="3"/>
    <x v="7"/>
    <x v="0"/>
    <x v="5"/>
    <x v="13"/>
    <n v="0"/>
  </r>
  <r>
    <x v="3"/>
    <x v="7"/>
    <x v="0"/>
    <x v="5"/>
    <x v="14"/>
    <n v="0"/>
  </r>
  <r>
    <x v="3"/>
    <x v="7"/>
    <x v="0"/>
    <x v="5"/>
    <x v="15"/>
    <n v="0"/>
  </r>
  <r>
    <x v="3"/>
    <x v="7"/>
    <x v="0"/>
    <x v="5"/>
    <x v="16"/>
    <n v="0"/>
  </r>
  <r>
    <x v="3"/>
    <x v="7"/>
    <x v="0"/>
    <x v="5"/>
    <x v="17"/>
    <n v="0"/>
  </r>
  <r>
    <x v="3"/>
    <x v="7"/>
    <x v="0"/>
    <x v="5"/>
    <x v="18"/>
    <n v="0"/>
  </r>
  <r>
    <x v="3"/>
    <x v="7"/>
    <x v="0"/>
    <x v="5"/>
    <x v="19"/>
    <n v="0"/>
  </r>
  <r>
    <x v="3"/>
    <x v="7"/>
    <x v="0"/>
    <x v="5"/>
    <x v="20"/>
    <n v="0"/>
  </r>
  <r>
    <x v="3"/>
    <x v="7"/>
    <x v="0"/>
    <x v="5"/>
    <x v="21"/>
    <n v="0"/>
  </r>
  <r>
    <x v="4"/>
    <x v="8"/>
    <x v="0"/>
    <x v="0"/>
    <x v="0"/>
    <n v="0"/>
  </r>
  <r>
    <x v="4"/>
    <x v="8"/>
    <x v="0"/>
    <x v="0"/>
    <x v="1"/>
    <n v="0"/>
  </r>
  <r>
    <x v="4"/>
    <x v="8"/>
    <x v="0"/>
    <x v="0"/>
    <x v="2"/>
    <n v="0"/>
  </r>
  <r>
    <x v="4"/>
    <x v="8"/>
    <x v="0"/>
    <x v="0"/>
    <x v="3"/>
    <n v="0"/>
  </r>
  <r>
    <x v="4"/>
    <x v="8"/>
    <x v="0"/>
    <x v="0"/>
    <x v="4"/>
    <n v="0"/>
  </r>
  <r>
    <x v="4"/>
    <x v="8"/>
    <x v="0"/>
    <x v="0"/>
    <x v="5"/>
    <n v="0"/>
  </r>
  <r>
    <x v="4"/>
    <x v="8"/>
    <x v="0"/>
    <x v="0"/>
    <x v="6"/>
    <n v="0"/>
  </r>
  <r>
    <x v="4"/>
    <x v="8"/>
    <x v="0"/>
    <x v="0"/>
    <x v="7"/>
    <n v="0"/>
  </r>
  <r>
    <x v="4"/>
    <x v="8"/>
    <x v="0"/>
    <x v="0"/>
    <x v="8"/>
    <n v="0"/>
  </r>
  <r>
    <x v="4"/>
    <x v="8"/>
    <x v="0"/>
    <x v="0"/>
    <x v="9"/>
    <n v="0"/>
  </r>
  <r>
    <x v="4"/>
    <x v="8"/>
    <x v="0"/>
    <x v="0"/>
    <x v="10"/>
    <n v="0"/>
  </r>
  <r>
    <x v="4"/>
    <x v="8"/>
    <x v="0"/>
    <x v="0"/>
    <x v="11"/>
    <n v="0"/>
  </r>
  <r>
    <x v="4"/>
    <x v="8"/>
    <x v="0"/>
    <x v="0"/>
    <x v="12"/>
    <n v="0"/>
  </r>
  <r>
    <x v="4"/>
    <x v="8"/>
    <x v="0"/>
    <x v="0"/>
    <x v="13"/>
    <n v="0"/>
  </r>
  <r>
    <x v="4"/>
    <x v="8"/>
    <x v="0"/>
    <x v="0"/>
    <x v="14"/>
    <n v="0"/>
  </r>
  <r>
    <x v="4"/>
    <x v="8"/>
    <x v="0"/>
    <x v="0"/>
    <x v="15"/>
    <n v="0"/>
  </r>
  <r>
    <x v="4"/>
    <x v="8"/>
    <x v="0"/>
    <x v="0"/>
    <x v="16"/>
    <n v="0"/>
  </r>
  <r>
    <x v="4"/>
    <x v="8"/>
    <x v="0"/>
    <x v="0"/>
    <x v="17"/>
    <n v="0"/>
  </r>
  <r>
    <x v="4"/>
    <x v="8"/>
    <x v="0"/>
    <x v="0"/>
    <x v="18"/>
    <n v="0"/>
  </r>
  <r>
    <x v="4"/>
    <x v="8"/>
    <x v="0"/>
    <x v="0"/>
    <x v="19"/>
    <n v="0"/>
  </r>
  <r>
    <x v="4"/>
    <x v="8"/>
    <x v="0"/>
    <x v="0"/>
    <x v="20"/>
    <n v="0"/>
  </r>
  <r>
    <x v="4"/>
    <x v="8"/>
    <x v="0"/>
    <x v="0"/>
    <x v="21"/>
    <n v="0"/>
  </r>
  <r>
    <x v="4"/>
    <x v="8"/>
    <x v="0"/>
    <x v="1"/>
    <x v="0"/>
    <n v="0"/>
  </r>
  <r>
    <x v="4"/>
    <x v="8"/>
    <x v="0"/>
    <x v="1"/>
    <x v="1"/>
    <n v="0"/>
  </r>
  <r>
    <x v="4"/>
    <x v="8"/>
    <x v="0"/>
    <x v="1"/>
    <x v="2"/>
    <n v="0"/>
  </r>
  <r>
    <x v="4"/>
    <x v="8"/>
    <x v="0"/>
    <x v="1"/>
    <x v="3"/>
    <n v="0"/>
  </r>
  <r>
    <x v="4"/>
    <x v="8"/>
    <x v="0"/>
    <x v="1"/>
    <x v="4"/>
    <n v="0"/>
  </r>
  <r>
    <x v="4"/>
    <x v="8"/>
    <x v="0"/>
    <x v="1"/>
    <x v="5"/>
    <n v="0"/>
  </r>
  <r>
    <x v="4"/>
    <x v="8"/>
    <x v="0"/>
    <x v="1"/>
    <x v="6"/>
    <n v="0"/>
  </r>
  <r>
    <x v="4"/>
    <x v="8"/>
    <x v="0"/>
    <x v="1"/>
    <x v="7"/>
    <n v="0"/>
  </r>
  <r>
    <x v="4"/>
    <x v="8"/>
    <x v="0"/>
    <x v="1"/>
    <x v="8"/>
    <n v="0"/>
  </r>
  <r>
    <x v="4"/>
    <x v="8"/>
    <x v="0"/>
    <x v="1"/>
    <x v="9"/>
    <n v="0"/>
  </r>
  <r>
    <x v="4"/>
    <x v="8"/>
    <x v="0"/>
    <x v="1"/>
    <x v="10"/>
    <n v="0"/>
  </r>
  <r>
    <x v="4"/>
    <x v="8"/>
    <x v="0"/>
    <x v="1"/>
    <x v="11"/>
    <n v="0"/>
  </r>
  <r>
    <x v="4"/>
    <x v="8"/>
    <x v="0"/>
    <x v="1"/>
    <x v="12"/>
    <n v="0"/>
  </r>
  <r>
    <x v="4"/>
    <x v="8"/>
    <x v="0"/>
    <x v="1"/>
    <x v="13"/>
    <n v="0"/>
  </r>
  <r>
    <x v="4"/>
    <x v="8"/>
    <x v="0"/>
    <x v="1"/>
    <x v="14"/>
    <n v="0"/>
  </r>
  <r>
    <x v="4"/>
    <x v="8"/>
    <x v="0"/>
    <x v="1"/>
    <x v="15"/>
    <n v="0"/>
  </r>
  <r>
    <x v="4"/>
    <x v="8"/>
    <x v="0"/>
    <x v="1"/>
    <x v="16"/>
    <n v="0"/>
  </r>
  <r>
    <x v="4"/>
    <x v="8"/>
    <x v="0"/>
    <x v="1"/>
    <x v="17"/>
    <n v="0"/>
  </r>
  <r>
    <x v="4"/>
    <x v="8"/>
    <x v="0"/>
    <x v="1"/>
    <x v="18"/>
    <n v="0"/>
  </r>
  <r>
    <x v="4"/>
    <x v="8"/>
    <x v="0"/>
    <x v="1"/>
    <x v="19"/>
    <n v="0"/>
  </r>
  <r>
    <x v="4"/>
    <x v="8"/>
    <x v="0"/>
    <x v="1"/>
    <x v="20"/>
    <n v="0"/>
  </r>
  <r>
    <x v="4"/>
    <x v="8"/>
    <x v="0"/>
    <x v="1"/>
    <x v="21"/>
    <n v="0"/>
  </r>
  <r>
    <x v="4"/>
    <x v="8"/>
    <x v="0"/>
    <x v="2"/>
    <x v="0"/>
    <n v="0"/>
  </r>
  <r>
    <x v="4"/>
    <x v="8"/>
    <x v="0"/>
    <x v="2"/>
    <x v="1"/>
    <n v="0"/>
  </r>
  <r>
    <x v="4"/>
    <x v="8"/>
    <x v="0"/>
    <x v="2"/>
    <x v="2"/>
    <n v="0"/>
  </r>
  <r>
    <x v="4"/>
    <x v="8"/>
    <x v="0"/>
    <x v="2"/>
    <x v="3"/>
    <n v="0"/>
  </r>
  <r>
    <x v="4"/>
    <x v="8"/>
    <x v="0"/>
    <x v="2"/>
    <x v="4"/>
    <n v="0"/>
  </r>
  <r>
    <x v="4"/>
    <x v="8"/>
    <x v="0"/>
    <x v="2"/>
    <x v="5"/>
    <n v="0"/>
  </r>
  <r>
    <x v="4"/>
    <x v="8"/>
    <x v="0"/>
    <x v="2"/>
    <x v="6"/>
    <n v="0"/>
  </r>
  <r>
    <x v="4"/>
    <x v="8"/>
    <x v="0"/>
    <x v="2"/>
    <x v="7"/>
    <n v="0"/>
  </r>
  <r>
    <x v="4"/>
    <x v="8"/>
    <x v="0"/>
    <x v="2"/>
    <x v="8"/>
    <n v="0"/>
  </r>
  <r>
    <x v="4"/>
    <x v="8"/>
    <x v="0"/>
    <x v="2"/>
    <x v="9"/>
    <n v="0"/>
  </r>
  <r>
    <x v="4"/>
    <x v="8"/>
    <x v="0"/>
    <x v="2"/>
    <x v="10"/>
    <n v="0"/>
  </r>
  <r>
    <x v="4"/>
    <x v="8"/>
    <x v="0"/>
    <x v="2"/>
    <x v="11"/>
    <n v="0"/>
  </r>
  <r>
    <x v="4"/>
    <x v="8"/>
    <x v="0"/>
    <x v="2"/>
    <x v="12"/>
    <n v="0"/>
  </r>
  <r>
    <x v="4"/>
    <x v="8"/>
    <x v="0"/>
    <x v="2"/>
    <x v="13"/>
    <n v="0"/>
  </r>
  <r>
    <x v="4"/>
    <x v="8"/>
    <x v="0"/>
    <x v="2"/>
    <x v="14"/>
    <n v="0"/>
  </r>
  <r>
    <x v="4"/>
    <x v="8"/>
    <x v="0"/>
    <x v="2"/>
    <x v="15"/>
    <n v="0"/>
  </r>
  <r>
    <x v="4"/>
    <x v="8"/>
    <x v="0"/>
    <x v="2"/>
    <x v="16"/>
    <n v="0"/>
  </r>
  <r>
    <x v="4"/>
    <x v="8"/>
    <x v="0"/>
    <x v="2"/>
    <x v="17"/>
    <n v="0"/>
  </r>
  <r>
    <x v="4"/>
    <x v="8"/>
    <x v="0"/>
    <x v="2"/>
    <x v="18"/>
    <n v="0"/>
  </r>
  <r>
    <x v="4"/>
    <x v="8"/>
    <x v="0"/>
    <x v="2"/>
    <x v="19"/>
    <n v="0"/>
  </r>
  <r>
    <x v="4"/>
    <x v="8"/>
    <x v="0"/>
    <x v="2"/>
    <x v="20"/>
    <n v="0"/>
  </r>
  <r>
    <x v="4"/>
    <x v="8"/>
    <x v="0"/>
    <x v="2"/>
    <x v="21"/>
    <n v="0"/>
  </r>
  <r>
    <x v="4"/>
    <x v="8"/>
    <x v="0"/>
    <x v="3"/>
    <x v="0"/>
    <n v="0"/>
  </r>
  <r>
    <x v="4"/>
    <x v="8"/>
    <x v="0"/>
    <x v="3"/>
    <x v="1"/>
    <n v="0"/>
  </r>
  <r>
    <x v="4"/>
    <x v="8"/>
    <x v="0"/>
    <x v="3"/>
    <x v="2"/>
    <n v="0"/>
  </r>
  <r>
    <x v="4"/>
    <x v="8"/>
    <x v="0"/>
    <x v="3"/>
    <x v="3"/>
    <n v="0"/>
  </r>
  <r>
    <x v="4"/>
    <x v="8"/>
    <x v="0"/>
    <x v="3"/>
    <x v="4"/>
    <n v="0"/>
  </r>
  <r>
    <x v="4"/>
    <x v="8"/>
    <x v="0"/>
    <x v="3"/>
    <x v="5"/>
    <n v="0"/>
  </r>
  <r>
    <x v="4"/>
    <x v="8"/>
    <x v="0"/>
    <x v="3"/>
    <x v="6"/>
    <n v="0"/>
  </r>
  <r>
    <x v="4"/>
    <x v="8"/>
    <x v="0"/>
    <x v="3"/>
    <x v="7"/>
    <n v="0"/>
  </r>
  <r>
    <x v="4"/>
    <x v="8"/>
    <x v="0"/>
    <x v="3"/>
    <x v="8"/>
    <n v="0"/>
  </r>
  <r>
    <x v="4"/>
    <x v="8"/>
    <x v="0"/>
    <x v="3"/>
    <x v="9"/>
    <n v="0"/>
  </r>
  <r>
    <x v="4"/>
    <x v="8"/>
    <x v="0"/>
    <x v="3"/>
    <x v="10"/>
    <n v="0"/>
  </r>
  <r>
    <x v="4"/>
    <x v="8"/>
    <x v="0"/>
    <x v="3"/>
    <x v="11"/>
    <n v="0"/>
  </r>
  <r>
    <x v="4"/>
    <x v="8"/>
    <x v="0"/>
    <x v="3"/>
    <x v="12"/>
    <n v="0"/>
  </r>
  <r>
    <x v="4"/>
    <x v="8"/>
    <x v="0"/>
    <x v="3"/>
    <x v="13"/>
    <n v="0"/>
  </r>
  <r>
    <x v="4"/>
    <x v="8"/>
    <x v="0"/>
    <x v="3"/>
    <x v="14"/>
    <n v="0"/>
  </r>
  <r>
    <x v="4"/>
    <x v="8"/>
    <x v="0"/>
    <x v="3"/>
    <x v="15"/>
    <n v="0"/>
  </r>
  <r>
    <x v="4"/>
    <x v="8"/>
    <x v="0"/>
    <x v="3"/>
    <x v="16"/>
    <n v="0"/>
  </r>
  <r>
    <x v="4"/>
    <x v="8"/>
    <x v="0"/>
    <x v="3"/>
    <x v="17"/>
    <n v="0"/>
  </r>
  <r>
    <x v="4"/>
    <x v="8"/>
    <x v="0"/>
    <x v="3"/>
    <x v="18"/>
    <n v="0"/>
  </r>
  <r>
    <x v="4"/>
    <x v="8"/>
    <x v="0"/>
    <x v="3"/>
    <x v="19"/>
    <n v="0"/>
  </r>
  <r>
    <x v="4"/>
    <x v="8"/>
    <x v="0"/>
    <x v="3"/>
    <x v="20"/>
    <n v="0"/>
  </r>
  <r>
    <x v="4"/>
    <x v="8"/>
    <x v="0"/>
    <x v="3"/>
    <x v="21"/>
    <n v="0"/>
  </r>
  <r>
    <x v="4"/>
    <x v="8"/>
    <x v="0"/>
    <x v="4"/>
    <x v="0"/>
    <n v="0"/>
  </r>
  <r>
    <x v="4"/>
    <x v="8"/>
    <x v="0"/>
    <x v="4"/>
    <x v="1"/>
    <n v="0"/>
  </r>
  <r>
    <x v="4"/>
    <x v="8"/>
    <x v="0"/>
    <x v="4"/>
    <x v="2"/>
    <n v="0"/>
  </r>
  <r>
    <x v="4"/>
    <x v="8"/>
    <x v="0"/>
    <x v="4"/>
    <x v="3"/>
    <n v="0"/>
  </r>
  <r>
    <x v="4"/>
    <x v="8"/>
    <x v="0"/>
    <x v="4"/>
    <x v="4"/>
    <n v="0"/>
  </r>
  <r>
    <x v="4"/>
    <x v="8"/>
    <x v="0"/>
    <x v="4"/>
    <x v="5"/>
    <n v="0"/>
  </r>
  <r>
    <x v="4"/>
    <x v="8"/>
    <x v="0"/>
    <x v="4"/>
    <x v="6"/>
    <n v="0"/>
  </r>
  <r>
    <x v="4"/>
    <x v="8"/>
    <x v="0"/>
    <x v="4"/>
    <x v="7"/>
    <n v="0"/>
  </r>
  <r>
    <x v="4"/>
    <x v="8"/>
    <x v="0"/>
    <x v="4"/>
    <x v="8"/>
    <n v="0"/>
  </r>
  <r>
    <x v="4"/>
    <x v="8"/>
    <x v="0"/>
    <x v="4"/>
    <x v="9"/>
    <n v="0"/>
  </r>
  <r>
    <x v="4"/>
    <x v="8"/>
    <x v="0"/>
    <x v="4"/>
    <x v="10"/>
    <n v="0"/>
  </r>
  <r>
    <x v="4"/>
    <x v="8"/>
    <x v="0"/>
    <x v="4"/>
    <x v="11"/>
    <n v="0"/>
  </r>
  <r>
    <x v="4"/>
    <x v="8"/>
    <x v="0"/>
    <x v="4"/>
    <x v="12"/>
    <n v="0"/>
  </r>
  <r>
    <x v="4"/>
    <x v="8"/>
    <x v="0"/>
    <x v="4"/>
    <x v="13"/>
    <n v="0"/>
  </r>
  <r>
    <x v="4"/>
    <x v="8"/>
    <x v="0"/>
    <x v="4"/>
    <x v="14"/>
    <n v="0"/>
  </r>
  <r>
    <x v="4"/>
    <x v="8"/>
    <x v="0"/>
    <x v="4"/>
    <x v="15"/>
    <n v="0"/>
  </r>
  <r>
    <x v="4"/>
    <x v="8"/>
    <x v="0"/>
    <x v="4"/>
    <x v="16"/>
    <n v="0"/>
  </r>
  <r>
    <x v="4"/>
    <x v="8"/>
    <x v="0"/>
    <x v="4"/>
    <x v="17"/>
    <n v="0"/>
  </r>
  <r>
    <x v="4"/>
    <x v="8"/>
    <x v="0"/>
    <x v="4"/>
    <x v="18"/>
    <n v="0"/>
  </r>
  <r>
    <x v="4"/>
    <x v="8"/>
    <x v="0"/>
    <x v="4"/>
    <x v="19"/>
    <n v="0"/>
  </r>
  <r>
    <x v="4"/>
    <x v="8"/>
    <x v="0"/>
    <x v="4"/>
    <x v="20"/>
    <n v="0"/>
  </r>
  <r>
    <x v="4"/>
    <x v="8"/>
    <x v="0"/>
    <x v="4"/>
    <x v="21"/>
    <n v="0"/>
  </r>
  <r>
    <x v="4"/>
    <x v="8"/>
    <x v="0"/>
    <x v="5"/>
    <x v="0"/>
    <n v="0"/>
  </r>
  <r>
    <x v="4"/>
    <x v="8"/>
    <x v="0"/>
    <x v="5"/>
    <x v="1"/>
    <n v="0"/>
  </r>
  <r>
    <x v="4"/>
    <x v="8"/>
    <x v="0"/>
    <x v="5"/>
    <x v="2"/>
    <n v="0"/>
  </r>
  <r>
    <x v="4"/>
    <x v="8"/>
    <x v="0"/>
    <x v="5"/>
    <x v="3"/>
    <n v="0"/>
  </r>
  <r>
    <x v="4"/>
    <x v="8"/>
    <x v="0"/>
    <x v="5"/>
    <x v="4"/>
    <n v="0"/>
  </r>
  <r>
    <x v="4"/>
    <x v="8"/>
    <x v="0"/>
    <x v="5"/>
    <x v="5"/>
    <n v="0"/>
  </r>
  <r>
    <x v="4"/>
    <x v="8"/>
    <x v="0"/>
    <x v="5"/>
    <x v="6"/>
    <n v="0"/>
  </r>
  <r>
    <x v="4"/>
    <x v="8"/>
    <x v="0"/>
    <x v="5"/>
    <x v="7"/>
    <n v="0"/>
  </r>
  <r>
    <x v="4"/>
    <x v="8"/>
    <x v="0"/>
    <x v="5"/>
    <x v="8"/>
    <n v="0"/>
  </r>
  <r>
    <x v="4"/>
    <x v="8"/>
    <x v="0"/>
    <x v="5"/>
    <x v="9"/>
    <n v="0"/>
  </r>
  <r>
    <x v="4"/>
    <x v="8"/>
    <x v="0"/>
    <x v="5"/>
    <x v="10"/>
    <n v="0"/>
  </r>
  <r>
    <x v="4"/>
    <x v="8"/>
    <x v="0"/>
    <x v="5"/>
    <x v="11"/>
    <n v="0"/>
  </r>
  <r>
    <x v="4"/>
    <x v="8"/>
    <x v="0"/>
    <x v="5"/>
    <x v="12"/>
    <n v="0"/>
  </r>
  <r>
    <x v="4"/>
    <x v="8"/>
    <x v="0"/>
    <x v="5"/>
    <x v="13"/>
    <n v="0"/>
  </r>
  <r>
    <x v="4"/>
    <x v="8"/>
    <x v="0"/>
    <x v="5"/>
    <x v="14"/>
    <n v="0"/>
  </r>
  <r>
    <x v="4"/>
    <x v="8"/>
    <x v="0"/>
    <x v="5"/>
    <x v="15"/>
    <n v="0"/>
  </r>
  <r>
    <x v="4"/>
    <x v="8"/>
    <x v="0"/>
    <x v="5"/>
    <x v="16"/>
    <n v="0"/>
  </r>
  <r>
    <x v="4"/>
    <x v="8"/>
    <x v="0"/>
    <x v="5"/>
    <x v="17"/>
    <n v="0"/>
  </r>
  <r>
    <x v="4"/>
    <x v="8"/>
    <x v="0"/>
    <x v="5"/>
    <x v="18"/>
    <n v="0"/>
  </r>
  <r>
    <x v="4"/>
    <x v="8"/>
    <x v="0"/>
    <x v="5"/>
    <x v="19"/>
    <n v="0"/>
  </r>
  <r>
    <x v="4"/>
    <x v="8"/>
    <x v="0"/>
    <x v="5"/>
    <x v="20"/>
    <n v="0"/>
  </r>
  <r>
    <x v="4"/>
    <x v="8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0"/>
  </r>
  <r>
    <x v="5"/>
    <x v="9"/>
    <x v="0"/>
    <x v="2"/>
    <x v="1"/>
    <n v="0"/>
  </r>
  <r>
    <x v="5"/>
    <x v="9"/>
    <x v="0"/>
    <x v="2"/>
    <x v="2"/>
    <n v="0"/>
  </r>
  <r>
    <x v="5"/>
    <x v="9"/>
    <x v="0"/>
    <x v="2"/>
    <x v="3"/>
    <n v="0"/>
  </r>
  <r>
    <x v="5"/>
    <x v="9"/>
    <x v="0"/>
    <x v="2"/>
    <x v="4"/>
    <n v="0"/>
  </r>
  <r>
    <x v="5"/>
    <x v="9"/>
    <x v="0"/>
    <x v="2"/>
    <x v="5"/>
    <n v="0"/>
  </r>
  <r>
    <x v="5"/>
    <x v="9"/>
    <x v="0"/>
    <x v="2"/>
    <x v="6"/>
    <n v="0"/>
  </r>
  <r>
    <x v="5"/>
    <x v="9"/>
    <x v="0"/>
    <x v="2"/>
    <x v="7"/>
    <n v="0"/>
  </r>
  <r>
    <x v="5"/>
    <x v="9"/>
    <x v="0"/>
    <x v="2"/>
    <x v="8"/>
    <n v="0"/>
  </r>
  <r>
    <x v="5"/>
    <x v="9"/>
    <x v="0"/>
    <x v="2"/>
    <x v="9"/>
    <n v="0"/>
  </r>
  <r>
    <x v="5"/>
    <x v="9"/>
    <x v="0"/>
    <x v="2"/>
    <x v="10"/>
    <n v="0"/>
  </r>
  <r>
    <x v="5"/>
    <x v="9"/>
    <x v="0"/>
    <x v="2"/>
    <x v="11"/>
    <n v="0"/>
  </r>
  <r>
    <x v="5"/>
    <x v="9"/>
    <x v="0"/>
    <x v="2"/>
    <x v="12"/>
    <n v="0"/>
  </r>
  <r>
    <x v="5"/>
    <x v="9"/>
    <x v="0"/>
    <x v="2"/>
    <x v="13"/>
    <n v="0"/>
  </r>
  <r>
    <x v="5"/>
    <x v="9"/>
    <x v="0"/>
    <x v="2"/>
    <x v="14"/>
    <n v="0"/>
  </r>
  <r>
    <x v="5"/>
    <x v="9"/>
    <x v="0"/>
    <x v="2"/>
    <x v="15"/>
    <n v="0"/>
  </r>
  <r>
    <x v="5"/>
    <x v="9"/>
    <x v="0"/>
    <x v="2"/>
    <x v="16"/>
    <n v="0"/>
  </r>
  <r>
    <x v="5"/>
    <x v="9"/>
    <x v="0"/>
    <x v="2"/>
    <x v="17"/>
    <n v="0"/>
  </r>
  <r>
    <x v="5"/>
    <x v="9"/>
    <x v="0"/>
    <x v="2"/>
    <x v="18"/>
    <n v="0"/>
  </r>
  <r>
    <x v="5"/>
    <x v="9"/>
    <x v="0"/>
    <x v="2"/>
    <x v="19"/>
    <n v="0"/>
  </r>
  <r>
    <x v="5"/>
    <x v="9"/>
    <x v="0"/>
    <x v="2"/>
    <x v="20"/>
    <n v="0"/>
  </r>
  <r>
    <x v="5"/>
    <x v="9"/>
    <x v="0"/>
    <x v="2"/>
    <x v="21"/>
    <n v="0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9906.6016071483391"/>
  </r>
  <r>
    <x v="5"/>
    <x v="9"/>
    <x v="0"/>
    <x v="2"/>
    <x v="1"/>
    <n v="10428.001691735095"/>
  </r>
  <r>
    <x v="5"/>
    <x v="9"/>
    <x v="0"/>
    <x v="2"/>
    <x v="2"/>
    <n v="10976.843886036942"/>
  </r>
  <r>
    <x v="5"/>
    <x v="9"/>
    <x v="0"/>
    <x v="2"/>
    <x v="3"/>
    <n v="11554.572511617835"/>
  </r>
  <r>
    <x v="5"/>
    <x v="9"/>
    <x v="0"/>
    <x v="2"/>
    <x v="4"/>
    <n v="12162.707906966143"/>
  </r>
  <r>
    <x v="5"/>
    <x v="9"/>
    <x v="0"/>
    <x v="2"/>
    <x v="5"/>
    <n v="12802.850428385414"/>
  </r>
  <r>
    <x v="5"/>
    <x v="9"/>
    <x v="0"/>
    <x v="2"/>
    <x v="6"/>
    <n v="13476.68466145833"/>
  </r>
  <r>
    <x v="5"/>
    <x v="9"/>
    <x v="0"/>
    <x v="2"/>
    <x v="7"/>
    <n v="14185.983854166665"/>
  </r>
  <r>
    <x v="5"/>
    <x v="9"/>
    <x v="0"/>
    <x v="2"/>
    <x v="8"/>
    <n v="14932.614583333332"/>
  </r>
  <r>
    <x v="5"/>
    <x v="9"/>
    <x v="0"/>
    <x v="2"/>
    <x v="9"/>
    <n v="15718.541666666666"/>
  </r>
  <r>
    <x v="5"/>
    <x v="9"/>
    <x v="0"/>
    <x v="2"/>
    <x v="10"/>
    <n v="16545.833333333336"/>
  </r>
  <r>
    <x v="5"/>
    <x v="9"/>
    <x v="0"/>
    <x v="2"/>
    <x v="11"/>
    <n v="17416.666666666668"/>
  </r>
  <r>
    <x v="5"/>
    <x v="9"/>
    <x v="0"/>
    <x v="2"/>
    <x v="12"/>
    <n v="18333.333333333336"/>
  </r>
  <r>
    <x v="5"/>
    <x v="9"/>
    <x v="0"/>
    <x v="2"/>
    <x v="13"/>
    <n v="18333.333333333336"/>
  </r>
  <r>
    <x v="5"/>
    <x v="9"/>
    <x v="0"/>
    <x v="2"/>
    <x v="14"/>
    <n v="21875"/>
  </r>
  <r>
    <x v="5"/>
    <x v="9"/>
    <x v="0"/>
    <x v="2"/>
    <x v="15"/>
    <n v="24062.5"/>
  </r>
  <r>
    <x v="5"/>
    <x v="9"/>
    <x v="0"/>
    <x v="2"/>
    <x v="16"/>
    <n v="22916.666666666672"/>
  </r>
  <r>
    <x v="5"/>
    <x v="9"/>
    <x v="0"/>
    <x v="2"/>
    <x v="17"/>
    <n v="22423.958333333336"/>
  </r>
  <r>
    <x v="5"/>
    <x v="9"/>
    <x v="0"/>
    <x v="2"/>
    <x v="18"/>
    <n v="20625"/>
  </r>
  <r>
    <x v="5"/>
    <x v="9"/>
    <x v="0"/>
    <x v="2"/>
    <x v="19"/>
    <n v="19479.166666666672"/>
  </r>
  <r>
    <x v="5"/>
    <x v="9"/>
    <x v="0"/>
    <x v="2"/>
    <x v="20"/>
    <n v="7437.5000000000009"/>
  </r>
  <r>
    <x v="5"/>
    <x v="9"/>
    <x v="0"/>
    <x v="2"/>
    <x v="21"/>
    <n v="9916.6666666666679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10"/>
    <x v="0"/>
    <x v="0"/>
    <x v="0"/>
    <n v="0"/>
  </r>
  <r>
    <x v="5"/>
    <x v="10"/>
    <x v="0"/>
    <x v="0"/>
    <x v="1"/>
    <n v="0"/>
  </r>
  <r>
    <x v="5"/>
    <x v="10"/>
    <x v="0"/>
    <x v="0"/>
    <x v="2"/>
    <n v="0"/>
  </r>
  <r>
    <x v="5"/>
    <x v="10"/>
    <x v="0"/>
    <x v="0"/>
    <x v="3"/>
    <n v="0"/>
  </r>
  <r>
    <x v="5"/>
    <x v="10"/>
    <x v="0"/>
    <x v="0"/>
    <x v="4"/>
    <n v="0"/>
  </r>
  <r>
    <x v="5"/>
    <x v="10"/>
    <x v="0"/>
    <x v="0"/>
    <x v="5"/>
    <n v="0"/>
  </r>
  <r>
    <x v="5"/>
    <x v="10"/>
    <x v="0"/>
    <x v="0"/>
    <x v="6"/>
    <n v="0"/>
  </r>
  <r>
    <x v="5"/>
    <x v="10"/>
    <x v="0"/>
    <x v="0"/>
    <x v="7"/>
    <n v="0"/>
  </r>
  <r>
    <x v="5"/>
    <x v="10"/>
    <x v="0"/>
    <x v="0"/>
    <x v="8"/>
    <n v="0"/>
  </r>
  <r>
    <x v="5"/>
    <x v="10"/>
    <x v="0"/>
    <x v="0"/>
    <x v="9"/>
    <n v="0"/>
  </r>
  <r>
    <x v="5"/>
    <x v="10"/>
    <x v="0"/>
    <x v="0"/>
    <x v="10"/>
    <n v="0"/>
  </r>
  <r>
    <x v="5"/>
    <x v="10"/>
    <x v="0"/>
    <x v="0"/>
    <x v="11"/>
    <n v="0"/>
  </r>
  <r>
    <x v="5"/>
    <x v="10"/>
    <x v="0"/>
    <x v="0"/>
    <x v="12"/>
    <n v="0"/>
  </r>
  <r>
    <x v="5"/>
    <x v="10"/>
    <x v="0"/>
    <x v="0"/>
    <x v="13"/>
    <n v="0"/>
  </r>
  <r>
    <x v="5"/>
    <x v="10"/>
    <x v="0"/>
    <x v="0"/>
    <x v="14"/>
    <n v="0"/>
  </r>
  <r>
    <x v="5"/>
    <x v="10"/>
    <x v="0"/>
    <x v="0"/>
    <x v="15"/>
    <n v="0"/>
  </r>
  <r>
    <x v="5"/>
    <x v="10"/>
    <x v="0"/>
    <x v="0"/>
    <x v="16"/>
    <n v="0"/>
  </r>
  <r>
    <x v="5"/>
    <x v="10"/>
    <x v="0"/>
    <x v="0"/>
    <x v="17"/>
    <n v="0"/>
  </r>
  <r>
    <x v="5"/>
    <x v="10"/>
    <x v="0"/>
    <x v="0"/>
    <x v="18"/>
    <n v="0"/>
  </r>
  <r>
    <x v="5"/>
    <x v="10"/>
    <x v="0"/>
    <x v="0"/>
    <x v="19"/>
    <n v="0"/>
  </r>
  <r>
    <x v="5"/>
    <x v="10"/>
    <x v="0"/>
    <x v="0"/>
    <x v="20"/>
    <n v="0"/>
  </r>
  <r>
    <x v="5"/>
    <x v="10"/>
    <x v="0"/>
    <x v="0"/>
    <x v="21"/>
    <n v="0"/>
  </r>
  <r>
    <x v="5"/>
    <x v="10"/>
    <x v="0"/>
    <x v="1"/>
    <x v="0"/>
    <n v="0"/>
  </r>
  <r>
    <x v="5"/>
    <x v="10"/>
    <x v="0"/>
    <x v="1"/>
    <x v="1"/>
    <n v="0"/>
  </r>
  <r>
    <x v="5"/>
    <x v="10"/>
    <x v="0"/>
    <x v="1"/>
    <x v="2"/>
    <n v="0"/>
  </r>
  <r>
    <x v="5"/>
    <x v="10"/>
    <x v="0"/>
    <x v="1"/>
    <x v="3"/>
    <n v="0"/>
  </r>
  <r>
    <x v="5"/>
    <x v="10"/>
    <x v="0"/>
    <x v="1"/>
    <x v="4"/>
    <n v="0"/>
  </r>
  <r>
    <x v="5"/>
    <x v="10"/>
    <x v="0"/>
    <x v="1"/>
    <x v="5"/>
    <n v="0"/>
  </r>
  <r>
    <x v="5"/>
    <x v="10"/>
    <x v="0"/>
    <x v="1"/>
    <x v="6"/>
    <n v="0"/>
  </r>
  <r>
    <x v="5"/>
    <x v="10"/>
    <x v="0"/>
    <x v="1"/>
    <x v="7"/>
    <n v="0"/>
  </r>
  <r>
    <x v="5"/>
    <x v="10"/>
    <x v="0"/>
    <x v="1"/>
    <x v="8"/>
    <n v="0"/>
  </r>
  <r>
    <x v="5"/>
    <x v="10"/>
    <x v="0"/>
    <x v="1"/>
    <x v="9"/>
    <n v="0"/>
  </r>
  <r>
    <x v="5"/>
    <x v="10"/>
    <x v="0"/>
    <x v="1"/>
    <x v="10"/>
    <n v="0"/>
  </r>
  <r>
    <x v="5"/>
    <x v="10"/>
    <x v="0"/>
    <x v="1"/>
    <x v="11"/>
    <n v="0"/>
  </r>
  <r>
    <x v="5"/>
    <x v="10"/>
    <x v="0"/>
    <x v="1"/>
    <x v="12"/>
    <n v="0"/>
  </r>
  <r>
    <x v="5"/>
    <x v="10"/>
    <x v="0"/>
    <x v="1"/>
    <x v="13"/>
    <n v="0"/>
  </r>
  <r>
    <x v="5"/>
    <x v="10"/>
    <x v="0"/>
    <x v="1"/>
    <x v="14"/>
    <n v="0"/>
  </r>
  <r>
    <x v="5"/>
    <x v="10"/>
    <x v="0"/>
    <x v="1"/>
    <x v="15"/>
    <n v="0"/>
  </r>
  <r>
    <x v="5"/>
    <x v="10"/>
    <x v="0"/>
    <x v="1"/>
    <x v="16"/>
    <n v="0"/>
  </r>
  <r>
    <x v="5"/>
    <x v="10"/>
    <x v="0"/>
    <x v="1"/>
    <x v="17"/>
    <n v="0"/>
  </r>
  <r>
    <x v="5"/>
    <x v="10"/>
    <x v="0"/>
    <x v="1"/>
    <x v="18"/>
    <n v="0"/>
  </r>
  <r>
    <x v="5"/>
    <x v="10"/>
    <x v="0"/>
    <x v="1"/>
    <x v="19"/>
    <n v="0"/>
  </r>
  <r>
    <x v="5"/>
    <x v="10"/>
    <x v="0"/>
    <x v="1"/>
    <x v="20"/>
    <n v="0"/>
  </r>
  <r>
    <x v="5"/>
    <x v="10"/>
    <x v="0"/>
    <x v="1"/>
    <x v="21"/>
    <n v="0"/>
  </r>
  <r>
    <x v="5"/>
    <x v="10"/>
    <x v="0"/>
    <x v="2"/>
    <x v="0"/>
    <n v="0"/>
  </r>
  <r>
    <x v="5"/>
    <x v="10"/>
    <x v="0"/>
    <x v="2"/>
    <x v="1"/>
    <n v="0"/>
  </r>
  <r>
    <x v="5"/>
    <x v="10"/>
    <x v="0"/>
    <x v="2"/>
    <x v="2"/>
    <n v="0"/>
  </r>
  <r>
    <x v="5"/>
    <x v="10"/>
    <x v="0"/>
    <x v="2"/>
    <x v="3"/>
    <n v="0"/>
  </r>
  <r>
    <x v="5"/>
    <x v="10"/>
    <x v="0"/>
    <x v="2"/>
    <x v="4"/>
    <n v="0"/>
  </r>
  <r>
    <x v="5"/>
    <x v="10"/>
    <x v="0"/>
    <x v="2"/>
    <x v="5"/>
    <n v="0"/>
  </r>
  <r>
    <x v="5"/>
    <x v="10"/>
    <x v="0"/>
    <x v="2"/>
    <x v="6"/>
    <n v="0"/>
  </r>
  <r>
    <x v="5"/>
    <x v="10"/>
    <x v="0"/>
    <x v="2"/>
    <x v="7"/>
    <n v="0"/>
  </r>
  <r>
    <x v="5"/>
    <x v="10"/>
    <x v="0"/>
    <x v="2"/>
    <x v="8"/>
    <n v="0"/>
  </r>
  <r>
    <x v="5"/>
    <x v="10"/>
    <x v="0"/>
    <x v="2"/>
    <x v="9"/>
    <n v="0"/>
  </r>
  <r>
    <x v="5"/>
    <x v="10"/>
    <x v="0"/>
    <x v="2"/>
    <x v="10"/>
    <n v="0"/>
  </r>
  <r>
    <x v="5"/>
    <x v="10"/>
    <x v="0"/>
    <x v="2"/>
    <x v="11"/>
    <n v="0"/>
  </r>
  <r>
    <x v="5"/>
    <x v="10"/>
    <x v="0"/>
    <x v="2"/>
    <x v="12"/>
    <n v="0"/>
  </r>
  <r>
    <x v="5"/>
    <x v="10"/>
    <x v="0"/>
    <x v="2"/>
    <x v="13"/>
    <n v="0"/>
  </r>
  <r>
    <x v="5"/>
    <x v="10"/>
    <x v="0"/>
    <x v="2"/>
    <x v="14"/>
    <n v="0"/>
  </r>
  <r>
    <x v="5"/>
    <x v="10"/>
    <x v="0"/>
    <x v="2"/>
    <x v="15"/>
    <n v="0"/>
  </r>
  <r>
    <x v="5"/>
    <x v="10"/>
    <x v="0"/>
    <x v="2"/>
    <x v="16"/>
    <n v="0"/>
  </r>
  <r>
    <x v="5"/>
    <x v="10"/>
    <x v="0"/>
    <x v="2"/>
    <x v="17"/>
    <n v="0"/>
  </r>
  <r>
    <x v="5"/>
    <x v="10"/>
    <x v="0"/>
    <x v="2"/>
    <x v="18"/>
    <n v="0"/>
  </r>
  <r>
    <x v="5"/>
    <x v="10"/>
    <x v="0"/>
    <x v="2"/>
    <x v="19"/>
    <n v="0"/>
  </r>
  <r>
    <x v="5"/>
    <x v="10"/>
    <x v="0"/>
    <x v="2"/>
    <x v="20"/>
    <n v="0"/>
  </r>
  <r>
    <x v="5"/>
    <x v="10"/>
    <x v="0"/>
    <x v="2"/>
    <x v="21"/>
    <n v="0"/>
  </r>
  <r>
    <x v="5"/>
    <x v="10"/>
    <x v="0"/>
    <x v="3"/>
    <x v="0"/>
    <n v="0"/>
  </r>
  <r>
    <x v="5"/>
    <x v="10"/>
    <x v="0"/>
    <x v="3"/>
    <x v="1"/>
    <n v="0"/>
  </r>
  <r>
    <x v="5"/>
    <x v="10"/>
    <x v="0"/>
    <x v="3"/>
    <x v="2"/>
    <n v="0"/>
  </r>
  <r>
    <x v="5"/>
    <x v="10"/>
    <x v="0"/>
    <x v="3"/>
    <x v="3"/>
    <n v="0"/>
  </r>
  <r>
    <x v="5"/>
    <x v="10"/>
    <x v="0"/>
    <x v="3"/>
    <x v="4"/>
    <n v="0"/>
  </r>
  <r>
    <x v="5"/>
    <x v="10"/>
    <x v="0"/>
    <x v="3"/>
    <x v="5"/>
    <n v="0"/>
  </r>
  <r>
    <x v="5"/>
    <x v="10"/>
    <x v="0"/>
    <x v="3"/>
    <x v="6"/>
    <n v="0"/>
  </r>
  <r>
    <x v="5"/>
    <x v="10"/>
    <x v="0"/>
    <x v="3"/>
    <x v="7"/>
    <n v="0"/>
  </r>
  <r>
    <x v="5"/>
    <x v="10"/>
    <x v="0"/>
    <x v="3"/>
    <x v="8"/>
    <n v="0"/>
  </r>
  <r>
    <x v="5"/>
    <x v="10"/>
    <x v="0"/>
    <x v="3"/>
    <x v="9"/>
    <n v="0"/>
  </r>
  <r>
    <x v="5"/>
    <x v="10"/>
    <x v="0"/>
    <x v="3"/>
    <x v="10"/>
    <n v="0"/>
  </r>
  <r>
    <x v="5"/>
    <x v="10"/>
    <x v="0"/>
    <x v="3"/>
    <x v="11"/>
    <n v="0"/>
  </r>
  <r>
    <x v="5"/>
    <x v="10"/>
    <x v="0"/>
    <x v="3"/>
    <x v="12"/>
    <n v="0"/>
  </r>
  <r>
    <x v="5"/>
    <x v="10"/>
    <x v="0"/>
    <x v="3"/>
    <x v="13"/>
    <n v="0"/>
  </r>
  <r>
    <x v="5"/>
    <x v="10"/>
    <x v="0"/>
    <x v="3"/>
    <x v="14"/>
    <n v="0"/>
  </r>
  <r>
    <x v="5"/>
    <x v="10"/>
    <x v="0"/>
    <x v="3"/>
    <x v="15"/>
    <n v="0"/>
  </r>
  <r>
    <x v="5"/>
    <x v="10"/>
    <x v="0"/>
    <x v="3"/>
    <x v="16"/>
    <n v="0"/>
  </r>
  <r>
    <x v="5"/>
    <x v="10"/>
    <x v="0"/>
    <x v="3"/>
    <x v="17"/>
    <n v="0"/>
  </r>
  <r>
    <x v="5"/>
    <x v="10"/>
    <x v="0"/>
    <x v="3"/>
    <x v="18"/>
    <n v="0"/>
  </r>
  <r>
    <x v="5"/>
    <x v="10"/>
    <x v="0"/>
    <x v="3"/>
    <x v="19"/>
    <n v="0"/>
  </r>
  <r>
    <x v="5"/>
    <x v="10"/>
    <x v="0"/>
    <x v="3"/>
    <x v="20"/>
    <n v="0"/>
  </r>
  <r>
    <x v="5"/>
    <x v="10"/>
    <x v="0"/>
    <x v="3"/>
    <x v="21"/>
    <n v="0"/>
  </r>
  <r>
    <x v="5"/>
    <x v="10"/>
    <x v="0"/>
    <x v="4"/>
    <x v="0"/>
    <n v="0"/>
  </r>
  <r>
    <x v="5"/>
    <x v="10"/>
    <x v="0"/>
    <x v="4"/>
    <x v="1"/>
    <n v="0"/>
  </r>
  <r>
    <x v="5"/>
    <x v="10"/>
    <x v="0"/>
    <x v="4"/>
    <x v="2"/>
    <n v="0"/>
  </r>
  <r>
    <x v="5"/>
    <x v="10"/>
    <x v="0"/>
    <x v="4"/>
    <x v="3"/>
    <n v="0"/>
  </r>
  <r>
    <x v="5"/>
    <x v="10"/>
    <x v="0"/>
    <x v="4"/>
    <x v="4"/>
    <n v="0"/>
  </r>
  <r>
    <x v="5"/>
    <x v="10"/>
    <x v="0"/>
    <x v="4"/>
    <x v="5"/>
    <n v="0"/>
  </r>
  <r>
    <x v="5"/>
    <x v="10"/>
    <x v="0"/>
    <x v="4"/>
    <x v="6"/>
    <n v="0"/>
  </r>
  <r>
    <x v="5"/>
    <x v="10"/>
    <x v="0"/>
    <x v="4"/>
    <x v="7"/>
    <n v="0"/>
  </r>
  <r>
    <x v="5"/>
    <x v="10"/>
    <x v="0"/>
    <x v="4"/>
    <x v="8"/>
    <n v="0"/>
  </r>
  <r>
    <x v="5"/>
    <x v="10"/>
    <x v="0"/>
    <x v="4"/>
    <x v="9"/>
    <n v="0"/>
  </r>
  <r>
    <x v="5"/>
    <x v="10"/>
    <x v="0"/>
    <x v="4"/>
    <x v="10"/>
    <n v="0"/>
  </r>
  <r>
    <x v="5"/>
    <x v="10"/>
    <x v="0"/>
    <x v="4"/>
    <x v="11"/>
    <n v="0"/>
  </r>
  <r>
    <x v="5"/>
    <x v="10"/>
    <x v="0"/>
    <x v="4"/>
    <x v="12"/>
    <n v="0"/>
  </r>
  <r>
    <x v="5"/>
    <x v="10"/>
    <x v="0"/>
    <x v="4"/>
    <x v="13"/>
    <n v="0"/>
  </r>
  <r>
    <x v="5"/>
    <x v="10"/>
    <x v="0"/>
    <x v="4"/>
    <x v="14"/>
    <n v="0"/>
  </r>
  <r>
    <x v="5"/>
    <x v="10"/>
    <x v="0"/>
    <x v="4"/>
    <x v="15"/>
    <n v="0"/>
  </r>
  <r>
    <x v="5"/>
    <x v="10"/>
    <x v="0"/>
    <x v="4"/>
    <x v="16"/>
    <n v="0"/>
  </r>
  <r>
    <x v="5"/>
    <x v="10"/>
    <x v="0"/>
    <x v="4"/>
    <x v="17"/>
    <n v="0"/>
  </r>
  <r>
    <x v="5"/>
    <x v="10"/>
    <x v="0"/>
    <x v="4"/>
    <x v="18"/>
    <n v="0"/>
  </r>
  <r>
    <x v="5"/>
    <x v="10"/>
    <x v="0"/>
    <x v="4"/>
    <x v="19"/>
    <n v="0"/>
  </r>
  <r>
    <x v="5"/>
    <x v="10"/>
    <x v="0"/>
    <x v="4"/>
    <x v="20"/>
    <n v="0"/>
  </r>
  <r>
    <x v="5"/>
    <x v="10"/>
    <x v="0"/>
    <x v="4"/>
    <x v="21"/>
    <n v="0"/>
  </r>
  <r>
    <x v="5"/>
    <x v="10"/>
    <x v="0"/>
    <x v="5"/>
    <x v="0"/>
    <n v="0"/>
  </r>
  <r>
    <x v="5"/>
    <x v="10"/>
    <x v="0"/>
    <x v="5"/>
    <x v="1"/>
    <n v="0"/>
  </r>
  <r>
    <x v="5"/>
    <x v="10"/>
    <x v="0"/>
    <x v="5"/>
    <x v="2"/>
    <n v="0"/>
  </r>
  <r>
    <x v="5"/>
    <x v="10"/>
    <x v="0"/>
    <x v="5"/>
    <x v="3"/>
    <n v="0"/>
  </r>
  <r>
    <x v="5"/>
    <x v="10"/>
    <x v="0"/>
    <x v="5"/>
    <x v="4"/>
    <n v="0"/>
  </r>
  <r>
    <x v="5"/>
    <x v="10"/>
    <x v="0"/>
    <x v="5"/>
    <x v="5"/>
    <n v="0"/>
  </r>
  <r>
    <x v="5"/>
    <x v="10"/>
    <x v="0"/>
    <x v="5"/>
    <x v="6"/>
    <n v="0"/>
  </r>
  <r>
    <x v="5"/>
    <x v="10"/>
    <x v="0"/>
    <x v="5"/>
    <x v="7"/>
    <n v="0"/>
  </r>
  <r>
    <x v="5"/>
    <x v="10"/>
    <x v="0"/>
    <x v="5"/>
    <x v="8"/>
    <n v="0"/>
  </r>
  <r>
    <x v="5"/>
    <x v="10"/>
    <x v="0"/>
    <x v="5"/>
    <x v="9"/>
    <n v="0"/>
  </r>
  <r>
    <x v="5"/>
    <x v="10"/>
    <x v="0"/>
    <x v="5"/>
    <x v="10"/>
    <n v="0"/>
  </r>
  <r>
    <x v="5"/>
    <x v="10"/>
    <x v="0"/>
    <x v="5"/>
    <x v="11"/>
    <n v="0"/>
  </r>
  <r>
    <x v="5"/>
    <x v="10"/>
    <x v="0"/>
    <x v="5"/>
    <x v="12"/>
    <n v="0"/>
  </r>
  <r>
    <x v="5"/>
    <x v="10"/>
    <x v="0"/>
    <x v="5"/>
    <x v="13"/>
    <n v="0"/>
  </r>
  <r>
    <x v="5"/>
    <x v="10"/>
    <x v="0"/>
    <x v="5"/>
    <x v="14"/>
    <n v="0"/>
  </r>
  <r>
    <x v="5"/>
    <x v="10"/>
    <x v="0"/>
    <x v="5"/>
    <x v="15"/>
    <n v="0"/>
  </r>
  <r>
    <x v="5"/>
    <x v="10"/>
    <x v="0"/>
    <x v="5"/>
    <x v="16"/>
    <n v="0"/>
  </r>
  <r>
    <x v="5"/>
    <x v="10"/>
    <x v="0"/>
    <x v="5"/>
    <x v="17"/>
    <n v="0"/>
  </r>
  <r>
    <x v="5"/>
    <x v="10"/>
    <x v="0"/>
    <x v="5"/>
    <x v="18"/>
    <n v="0"/>
  </r>
  <r>
    <x v="5"/>
    <x v="10"/>
    <x v="0"/>
    <x v="5"/>
    <x v="19"/>
    <n v="0"/>
  </r>
  <r>
    <x v="5"/>
    <x v="10"/>
    <x v="0"/>
    <x v="5"/>
    <x v="20"/>
    <n v="0"/>
  </r>
  <r>
    <x v="5"/>
    <x v="10"/>
    <x v="0"/>
    <x v="5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436-4230-4E04-840D-C7D76E83D068}" name="Pivo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R28" firstHeaderRow="1" firstDataRow="3" firstDataCol="1" rowPageCount="1" colPageCount="1"/>
  <pivotFields count="6"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>
      <items count="12">
        <item x="0"/>
        <item x="1"/>
        <item x="2"/>
        <item x="4"/>
        <item x="6"/>
        <item x="7"/>
        <item x="5"/>
        <item x="3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3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colItems>
  <pageFields count="1">
    <pageField fld="2" hier="-1"/>
  </pageFields>
  <dataFields count="1">
    <dataField name="Summe von Wert" fld="5" baseField="0" baseItem="0"/>
  </dataFields>
  <chartFormats count="5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2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2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2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2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2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2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2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2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2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2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2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748A-80DC-49FE-AA21-97BC3E7E4692}">
  <sheetPr>
    <tabColor rgb="FF92D050"/>
  </sheetPr>
  <dimension ref="A3:BE35"/>
  <sheetViews>
    <sheetView zoomScale="63" zoomScaleNormal="63" workbookViewId="0">
      <selection activeCell="F4" sqref="F4:BE35"/>
    </sheetView>
  </sheetViews>
  <sheetFormatPr baseColWidth="10" defaultColWidth="11.44140625" defaultRowHeight="14.4" x14ac:dyDescent="0.3"/>
  <cols>
    <col min="1" max="1" width="45.88671875" style="85" customWidth="1"/>
    <col min="2" max="2" width="20.44140625" style="85" customWidth="1"/>
    <col min="3" max="3" width="23.5546875" style="85" bestFit="1" customWidth="1"/>
    <col min="4" max="4" width="11.44140625" style="85"/>
    <col min="5" max="5" width="23.10937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91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7</v>
      </c>
      <c r="D4" s="86" t="s">
        <v>612</v>
      </c>
      <c r="E4" s="86"/>
      <c r="F4" s="90" t="s">
        <v>157</v>
      </c>
      <c r="G4" s="89">
        <v>15.886391764881399</v>
      </c>
      <c r="H4" s="89">
        <v>15.924139280918993</v>
      </c>
      <c r="I4" s="89">
        <v>15.995992839027302</v>
      </c>
      <c r="J4" s="89">
        <v>16.067548500671343</v>
      </c>
      <c r="K4" s="89">
        <v>16.130505504997764</v>
      </c>
      <c r="L4" s="89">
        <v>16.207199880650457</v>
      </c>
      <c r="M4" s="89">
        <v>16.308872564523348</v>
      </c>
      <c r="N4" s="89">
        <v>16.422371117410115</v>
      </c>
      <c r="O4" s="89">
        <v>16.550112844994779</v>
      </c>
      <c r="P4" s="89">
        <v>16.683877666716398</v>
      </c>
      <c r="Q4" s="89">
        <v>16.818590481873787</v>
      </c>
      <c r="R4" s="89">
        <v>17.067974817246011</v>
      </c>
      <c r="S4" s="89">
        <v>17.184730061166643</v>
      </c>
      <c r="T4" s="89">
        <v>17.281057675667615</v>
      </c>
      <c r="U4" s="89">
        <v>17.347566164404</v>
      </c>
      <c r="V4" s="89">
        <v>17.435126003282114</v>
      </c>
      <c r="W4" s="89">
        <v>17.549696673131436</v>
      </c>
      <c r="X4" s="89">
        <v>17.612704878412654</v>
      </c>
      <c r="Y4" s="89">
        <v>17.685413337311655</v>
      </c>
      <c r="Z4" s="89">
        <v>17.773742742055799</v>
      </c>
      <c r="AA4" s="89">
        <v>17.87757362375056</v>
      </c>
      <c r="AB4" s="89">
        <v>17.927730389377892</v>
      </c>
      <c r="AC4" s="89">
        <v>18.025254244368195</v>
      </c>
      <c r="AD4" s="89">
        <v>18.024257111314768</v>
      </c>
      <c r="AE4" s="89">
        <v>17.900282477355557</v>
      </c>
      <c r="AF4" s="89">
        <v>17.763907398819295</v>
      </c>
      <c r="AG4" s="89">
        <v>17.623958161164513</v>
      </c>
      <c r="AH4" s="89">
        <v>17.480422363120994</v>
      </c>
      <c r="AI4" s="89">
        <v>17.33324949084632</v>
      </c>
      <c r="AJ4" s="89">
        <v>17.184922297478742</v>
      </c>
      <c r="AK4" s="89">
        <v>17.035485927409901</v>
      </c>
      <c r="AL4" s="89">
        <v>16.88432308774323</v>
      </c>
      <c r="AM4" s="89">
        <v>16.73121001257433</v>
      </c>
      <c r="AN4" s="89">
        <v>16.576387673323246</v>
      </c>
      <c r="AO4" s="89">
        <v>16.419905558705057</v>
      </c>
      <c r="AP4" s="89">
        <v>16.265385388205708</v>
      </c>
      <c r="AQ4" s="89">
        <v>16.10920334775474</v>
      </c>
      <c r="AR4" s="89">
        <v>15.950126286737285</v>
      </c>
      <c r="AS4" s="89">
        <v>15.788899162421947</v>
      </c>
      <c r="AT4" s="89">
        <v>15.624945116259244</v>
      </c>
      <c r="AU4" s="89">
        <v>15.458384586858765</v>
      </c>
      <c r="AV4" s="89">
        <v>15.289147195072573</v>
      </c>
      <c r="AW4" s="89">
        <v>15.117106285032293</v>
      </c>
      <c r="AX4" s="89">
        <v>14.942166215127559</v>
      </c>
      <c r="AY4" s="89">
        <v>14.76442340274078</v>
      </c>
      <c r="AZ4" s="89">
        <v>14.583989836107506</v>
      </c>
      <c r="BA4" s="89">
        <v>14.401017267321674</v>
      </c>
      <c r="BB4" s="89">
        <v>14.215020600583962</v>
      </c>
      <c r="BC4" s="89">
        <v>14.026180075445966</v>
      </c>
      <c r="BD4" s="89">
        <v>13.834436400758726</v>
      </c>
      <c r="BE4" s="89">
        <v>13.640303470088021</v>
      </c>
    </row>
    <row r="5" spans="1:57" x14ac:dyDescent="0.3">
      <c r="A5" s="85" t="s">
        <v>618</v>
      </c>
      <c r="B5" s="85" t="s">
        <v>619</v>
      </c>
      <c r="C5" s="85" t="s">
        <v>7</v>
      </c>
      <c r="D5" s="86" t="s">
        <v>612</v>
      </c>
      <c r="E5" s="86"/>
      <c r="F5" s="90" t="s">
        <v>182</v>
      </c>
      <c r="G5" s="89">
        <v>21.247561964006003</v>
      </c>
      <c r="H5" s="89">
        <v>21.140082546150943</v>
      </c>
      <c r="I5" s="89">
        <v>20.412636963785417</v>
      </c>
      <c r="J5" s="89">
        <v>20.248362350102383</v>
      </c>
      <c r="K5" s="89">
        <v>20.092705164260128</v>
      </c>
      <c r="L5" s="89">
        <v>19.947750888749916</v>
      </c>
      <c r="M5" s="89">
        <v>19.794106280833255</v>
      </c>
      <c r="N5" s="89">
        <v>19.644012921533964</v>
      </c>
      <c r="O5" s="89">
        <v>19.498168265363041</v>
      </c>
      <c r="P5" s="89">
        <v>19.362046314990899</v>
      </c>
      <c r="Q5" s="89">
        <v>19.239288492348898</v>
      </c>
      <c r="R5" s="89">
        <v>19.092716607135859</v>
      </c>
      <c r="S5" s="89">
        <v>18.98080444475783</v>
      </c>
      <c r="T5" s="89">
        <v>18.869791519273505</v>
      </c>
      <c r="U5" s="89">
        <v>18.771224446813722</v>
      </c>
      <c r="V5" s="89">
        <v>18.66173810588878</v>
      </c>
      <c r="W5" s="89">
        <v>18.541862728333729</v>
      </c>
      <c r="X5" s="89">
        <v>18.410967698839809</v>
      </c>
      <c r="Y5" s="89">
        <v>18.277745952991356</v>
      </c>
      <c r="Z5" s="89">
        <v>18.448400806095101</v>
      </c>
      <c r="AA5" s="89">
        <v>18.3204703867777</v>
      </c>
      <c r="AB5" s="89">
        <v>18.229551658488163</v>
      </c>
      <c r="AC5" s="89">
        <v>18.025703800346445</v>
      </c>
      <c r="AD5" s="89">
        <v>16.814134406757457</v>
      </c>
      <c r="AE5" s="89">
        <v>17.842879180702031</v>
      </c>
      <c r="AF5" s="89">
        <v>17.497443484683039</v>
      </c>
      <c r="AG5" s="89">
        <v>17.156936966658559</v>
      </c>
      <c r="AH5" s="89">
        <v>16.819812720598446</v>
      </c>
      <c r="AI5" s="89">
        <v>16.485300627336738</v>
      </c>
      <c r="AJ5" s="89">
        <v>16.158984203734121</v>
      </c>
      <c r="AK5" s="89">
        <v>15.83945441940374</v>
      </c>
      <c r="AL5" s="89">
        <v>15.526992771439064</v>
      </c>
      <c r="AM5" s="89">
        <v>15.221368704763632</v>
      </c>
      <c r="AN5" s="89">
        <v>14.923246799830018</v>
      </c>
      <c r="AO5" s="89">
        <v>14.634713953632163</v>
      </c>
      <c r="AP5" s="89">
        <v>14.366634082160591</v>
      </c>
      <c r="AQ5" s="89">
        <v>14.102973111975496</v>
      </c>
      <c r="AR5" s="89">
        <v>13.843212059354039</v>
      </c>
      <c r="AS5" s="89">
        <v>13.587437347179398</v>
      </c>
      <c r="AT5" s="89">
        <v>13.337562810766252</v>
      </c>
      <c r="AU5" s="89">
        <v>13.092918066022039</v>
      </c>
      <c r="AV5" s="89">
        <v>12.851585902207251</v>
      </c>
      <c r="AW5" s="89">
        <v>12.613947450876619</v>
      </c>
      <c r="AX5" s="89">
        <v>12.379392950561902</v>
      </c>
      <c r="AY5" s="89">
        <v>12.147448568879147</v>
      </c>
      <c r="AZ5" s="89">
        <v>11.918528564134128</v>
      </c>
      <c r="BA5" s="89">
        <v>11.691467222889782</v>
      </c>
      <c r="BB5" s="89">
        <v>11.466818923159012</v>
      </c>
      <c r="BC5" s="89">
        <v>11.24435355537101</v>
      </c>
      <c r="BD5" s="89">
        <v>11.024209361105818</v>
      </c>
      <c r="BE5" s="89">
        <v>10.806198608337246</v>
      </c>
    </row>
    <row r="6" spans="1:57" x14ac:dyDescent="0.3">
      <c r="A6" s="85" t="s">
        <v>618</v>
      </c>
      <c r="B6" s="85" t="s">
        <v>619</v>
      </c>
      <c r="C6" s="85" t="s">
        <v>7</v>
      </c>
      <c r="D6" s="86" t="s">
        <v>612</v>
      </c>
      <c r="E6" s="86"/>
      <c r="F6" s="90" t="s">
        <v>229</v>
      </c>
      <c r="G6" s="89">
        <v>26.661925308981129</v>
      </c>
      <c r="H6" s="89">
        <v>26.542333241193806</v>
      </c>
      <c r="I6" s="89">
        <v>26.463072872789922</v>
      </c>
      <c r="J6" s="89">
        <v>26.440880355406648</v>
      </c>
      <c r="K6" s="89">
        <v>26.449091452792825</v>
      </c>
      <c r="L6" s="89">
        <v>26.460595339405835</v>
      </c>
      <c r="M6" s="89">
        <v>26.524672834534115</v>
      </c>
      <c r="N6" s="89">
        <v>26.600156318966896</v>
      </c>
      <c r="O6" s="89">
        <v>26.8259815035508</v>
      </c>
      <c r="P6" s="89">
        <v>27.033785495590035</v>
      </c>
      <c r="Q6" s="89">
        <v>27.120651508595326</v>
      </c>
      <c r="R6" s="89">
        <v>27.169015235812157</v>
      </c>
      <c r="S6" s="89">
        <v>27.213825747671823</v>
      </c>
      <c r="T6" s="89">
        <v>27.240808541228077</v>
      </c>
      <c r="U6" s="89">
        <v>27.234304886617092</v>
      </c>
      <c r="V6" s="89">
        <v>27.305904133409705</v>
      </c>
      <c r="W6" s="89">
        <v>27.354461381890459</v>
      </c>
      <c r="X6" s="89">
        <v>27.424694479549725</v>
      </c>
      <c r="Y6" s="89">
        <v>27.507369444922634</v>
      </c>
      <c r="Z6" s="89">
        <v>28.06724061176682</v>
      </c>
      <c r="AA6" s="89">
        <v>28.183629442974478</v>
      </c>
      <c r="AB6" s="89">
        <v>27.66064155260128</v>
      </c>
      <c r="AC6" s="89">
        <v>27.719372957673109</v>
      </c>
      <c r="AD6" s="89">
        <v>28.23568800381285</v>
      </c>
      <c r="AE6" s="89">
        <v>28.495967313310498</v>
      </c>
      <c r="AF6" s="89">
        <v>28.099926330130049</v>
      </c>
      <c r="AG6" s="89">
        <v>27.703725712576365</v>
      </c>
      <c r="AH6" s="89">
        <v>27.308840462455848</v>
      </c>
      <c r="AI6" s="89">
        <v>26.913459579896021</v>
      </c>
      <c r="AJ6" s="89">
        <v>26.52651878613246</v>
      </c>
      <c r="AK6" s="89">
        <v>26.144613242303642</v>
      </c>
      <c r="AL6" s="89">
        <v>25.765973128917505</v>
      </c>
      <c r="AM6" s="89">
        <v>25.390565058412783</v>
      </c>
      <c r="AN6" s="89">
        <v>25.019961253869351</v>
      </c>
      <c r="AO6" s="89">
        <v>24.654839194291466</v>
      </c>
      <c r="AP6" s="89">
        <v>24.336336028296344</v>
      </c>
      <c r="AQ6" s="89">
        <v>24.020673860372234</v>
      </c>
      <c r="AR6" s="89">
        <v>23.70655774468176</v>
      </c>
      <c r="AS6" s="89">
        <v>23.398746005528807</v>
      </c>
      <c r="AT6" s="89">
        <v>23.09496273578003</v>
      </c>
      <c r="AU6" s="89">
        <v>22.795355058451008</v>
      </c>
      <c r="AV6" s="89">
        <v>22.497512348002136</v>
      </c>
      <c r="AW6" s="89">
        <v>22.200995771868314</v>
      </c>
      <c r="AX6" s="89">
        <v>21.905270179114357</v>
      </c>
      <c r="AY6" s="89">
        <v>21.610512434102326</v>
      </c>
      <c r="AZ6" s="89">
        <v>21.315804649142958</v>
      </c>
      <c r="BA6" s="89">
        <v>21.019202607419619</v>
      </c>
      <c r="BB6" s="89">
        <v>20.721627356297624</v>
      </c>
      <c r="BC6" s="89">
        <v>20.424065357259078</v>
      </c>
      <c r="BD6" s="89">
        <v>20.125767704828082</v>
      </c>
      <c r="BE6" s="89">
        <v>19.826791960272551</v>
      </c>
    </row>
    <row r="7" spans="1:57" x14ac:dyDescent="0.3">
      <c r="A7" s="85" t="s">
        <v>618</v>
      </c>
      <c r="B7" s="85" t="s">
        <v>619</v>
      </c>
      <c r="C7" s="85" t="s">
        <v>7</v>
      </c>
      <c r="D7" s="86" t="s">
        <v>612</v>
      </c>
      <c r="E7" s="86"/>
      <c r="F7" s="55" t="s">
        <v>230</v>
      </c>
      <c r="G7" s="89">
        <v>13.826351445119089</v>
      </c>
      <c r="H7" s="89">
        <v>13.876093904149471</v>
      </c>
      <c r="I7" s="89">
        <v>13.926145333838106</v>
      </c>
      <c r="J7" s="89">
        <v>13.965423952055461</v>
      </c>
      <c r="K7" s="89">
        <v>14.002728302357211</v>
      </c>
      <c r="L7" s="89">
        <v>14.039713077854074</v>
      </c>
      <c r="M7" s="89">
        <v>14.081331250094532</v>
      </c>
      <c r="N7" s="89">
        <v>14.13009494542824</v>
      </c>
      <c r="O7" s="89">
        <v>14.201631537735764</v>
      </c>
      <c r="P7" s="89">
        <v>14.291049804456431</v>
      </c>
      <c r="Q7" s="89">
        <v>14.347585347148666</v>
      </c>
      <c r="R7" s="89">
        <v>14.40647107784911</v>
      </c>
      <c r="S7" s="89">
        <v>14.456045413220911</v>
      </c>
      <c r="T7" s="89">
        <v>14.512961444992674</v>
      </c>
      <c r="U7" s="89">
        <v>14.57836047617991</v>
      </c>
      <c r="V7" s="89">
        <v>14.664984090130586</v>
      </c>
      <c r="W7" s="89">
        <v>14.792599916092716</v>
      </c>
      <c r="X7" s="89">
        <v>14.90319652461301</v>
      </c>
      <c r="Y7" s="89">
        <v>14.988171989805171</v>
      </c>
      <c r="Z7" s="89">
        <v>15.301758947436355</v>
      </c>
      <c r="AA7" s="89">
        <v>15.345757510517165</v>
      </c>
      <c r="AB7" s="89">
        <v>15.392274009432956</v>
      </c>
      <c r="AC7" s="89">
        <v>15.480845812007159</v>
      </c>
      <c r="AD7" s="89">
        <v>15.470987644417512</v>
      </c>
      <c r="AE7" s="89">
        <v>15.368772812276395</v>
      </c>
      <c r="AF7" s="89">
        <v>15.25190369071599</v>
      </c>
      <c r="AG7" s="89">
        <v>15.129839945050549</v>
      </c>
      <c r="AH7" s="89">
        <v>15.002843025639173</v>
      </c>
      <c r="AI7" s="89">
        <v>14.870357091870094</v>
      </c>
      <c r="AJ7" s="89">
        <v>14.73660576991646</v>
      </c>
      <c r="AK7" s="89">
        <v>14.599953196374715</v>
      </c>
      <c r="AL7" s="89">
        <v>14.460209531299629</v>
      </c>
      <c r="AM7" s="89">
        <v>14.316932637613373</v>
      </c>
      <c r="AN7" s="89">
        <v>14.16915146554015</v>
      </c>
      <c r="AO7" s="89">
        <v>14.017071744490252</v>
      </c>
      <c r="AP7" s="89">
        <v>13.864416856328535</v>
      </c>
      <c r="AQ7" s="89">
        <v>13.708833897530148</v>
      </c>
      <c r="AR7" s="89">
        <v>13.550656826567231</v>
      </c>
      <c r="AS7" s="89">
        <v>13.391305898820134</v>
      </c>
      <c r="AT7" s="89">
        <v>13.227875945981411</v>
      </c>
      <c r="AU7" s="89">
        <v>13.062421291627821</v>
      </c>
      <c r="AV7" s="89">
        <v>12.895383720763737</v>
      </c>
      <c r="AW7" s="89">
        <v>12.726219099095019</v>
      </c>
      <c r="AX7" s="89">
        <v>12.555728566009027</v>
      </c>
      <c r="AY7" s="89">
        <v>12.38427819937885</v>
      </c>
      <c r="AZ7" s="89">
        <v>12.212078069618</v>
      </c>
      <c r="BA7" s="89">
        <v>12.039348583345053</v>
      </c>
      <c r="BB7" s="89">
        <v>11.866260998729484</v>
      </c>
      <c r="BC7" s="89">
        <v>11.692883275254209</v>
      </c>
      <c r="BD7" s="89">
        <v>11.519339034886002</v>
      </c>
      <c r="BE7" s="89">
        <v>11.345674776527332</v>
      </c>
    </row>
    <row r="8" spans="1:57" x14ac:dyDescent="0.3">
      <c r="A8" s="85" t="s">
        <v>618</v>
      </c>
      <c r="B8" s="85" t="s">
        <v>619</v>
      </c>
      <c r="C8" s="85" t="s">
        <v>7</v>
      </c>
      <c r="D8" s="86" t="s">
        <v>612</v>
      </c>
      <c r="E8" s="86"/>
      <c r="F8" s="55" t="s">
        <v>270</v>
      </c>
      <c r="G8" s="89">
        <v>213.52942480978669</v>
      </c>
      <c r="H8" s="89">
        <v>213.77908202297479</v>
      </c>
      <c r="I8" s="89">
        <v>214.24887106967034</v>
      </c>
      <c r="J8" s="89">
        <v>214.49932352677905</v>
      </c>
      <c r="K8" s="89">
        <v>214.48630595554232</v>
      </c>
      <c r="L8" s="89">
        <v>214.40620462181116</v>
      </c>
      <c r="M8" s="89">
        <v>214.24285736237505</v>
      </c>
      <c r="N8" s="89">
        <v>213.92296919588247</v>
      </c>
      <c r="O8" s="89">
        <v>213.67070275100704</v>
      </c>
      <c r="P8" s="89">
        <v>213.11070289721022</v>
      </c>
      <c r="Q8" s="89">
        <v>212.59067834402506</v>
      </c>
      <c r="R8" s="89">
        <v>208.48401794718782</v>
      </c>
      <c r="S8" s="89">
        <v>208.75906579143668</v>
      </c>
      <c r="T8" s="89">
        <v>209.26803749365959</v>
      </c>
      <c r="U8" s="89">
        <v>209.90141809040728</v>
      </c>
      <c r="V8" s="89">
        <v>211.01911003132926</v>
      </c>
      <c r="W8" s="89">
        <v>213.56115400268541</v>
      </c>
      <c r="X8" s="89">
        <v>214.4602708130688</v>
      </c>
      <c r="Y8" s="89">
        <v>215.16377061315831</v>
      </c>
      <c r="Z8" s="89">
        <v>215.7533478233627</v>
      </c>
      <c r="AA8" s="89">
        <v>216.13667098612564</v>
      </c>
      <c r="AB8" s="89">
        <v>216.10631657765182</v>
      </c>
      <c r="AC8" s="89">
        <v>216.3196628494704</v>
      </c>
      <c r="AD8" s="89">
        <v>216.88588751960745</v>
      </c>
      <c r="AE8" s="89">
        <v>216.27415642690909</v>
      </c>
      <c r="AF8" s="89">
        <v>214.32265736103238</v>
      </c>
      <c r="AG8" s="89">
        <v>212.20438207536071</v>
      </c>
      <c r="AH8" s="89">
        <v>209.93051976694872</v>
      </c>
      <c r="AI8" s="89">
        <v>207.49043005728782</v>
      </c>
      <c r="AJ8" s="89">
        <v>205.06492999209311</v>
      </c>
      <c r="AK8" s="89">
        <v>202.64212469742762</v>
      </c>
      <c r="AL8" s="89">
        <v>200.21838586362185</v>
      </c>
      <c r="AM8" s="89">
        <v>197.79501845921868</v>
      </c>
      <c r="AN8" s="89">
        <v>195.37329123612031</v>
      </c>
      <c r="AO8" s="89">
        <v>192.95316031111867</v>
      </c>
      <c r="AP8" s="89">
        <v>190.61639612986724</v>
      </c>
      <c r="AQ8" s="89">
        <v>188.25843793704314</v>
      </c>
      <c r="AR8" s="89">
        <v>185.88363949819913</v>
      </c>
      <c r="AS8" s="89">
        <v>183.49485579284328</v>
      </c>
      <c r="AT8" s="89">
        <v>181.0936492321029</v>
      </c>
      <c r="AU8" s="89">
        <v>178.68458512680888</v>
      </c>
      <c r="AV8" s="89">
        <v>176.26717192563035</v>
      </c>
      <c r="AW8" s="89">
        <v>173.84125087679291</v>
      </c>
      <c r="AX8" s="89">
        <v>171.40819895516935</v>
      </c>
      <c r="AY8" s="89">
        <v>168.96936879938625</v>
      </c>
      <c r="AZ8" s="89">
        <v>166.52578894533366</v>
      </c>
      <c r="BA8" s="89">
        <v>164.08648046444029</v>
      </c>
      <c r="BB8" s="89">
        <v>161.64257148632814</v>
      </c>
      <c r="BC8" s="89">
        <v>159.19714827765821</v>
      </c>
      <c r="BD8" s="89">
        <v>156.74562851450312</v>
      </c>
      <c r="BE8" s="89">
        <v>154.29215008264958</v>
      </c>
    </row>
    <row r="9" spans="1:57" x14ac:dyDescent="0.3">
      <c r="A9" s="85" t="s">
        <v>618</v>
      </c>
      <c r="B9" s="85" t="s">
        <v>619</v>
      </c>
      <c r="C9" s="85" t="s">
        <v>7</v>
      </c>
      <c r="D9" s="86" t="s">
        <v>612</v>
      </c>
      <c r="E9" s="86"/>
      <c r="F9" s="55" t="s">
        <v>247</v>
      </c>
      <c r="G9" s="89">
        <v>3.6349159970268632</v>
      </c>
      <c r="H9" s="89">
        <v>3.6127776394330704</v>
      </c>
      <c r="I9" s="89">
        <v>3.5889886044806953</v>
      </c>
      <c r="J9" s="89">
        <v>3.5673978625136278</v>
      </c>
      <c r="K9" s="89">
        <v>3.5443689358859682</v>
      </c>
      <c r="L9" s="89">
        <v>3.5254918299114575</v>
      </c>
      <c r="M9" s="89">
        <v>3.5043386084542849</v>
      </c>
      <c r="N9" s="89">
        <v>3.4836229997764847</v>
      </c>
      <c r="O9" s="89">
        <v>3.47128510116019</v>
      </c>
      <c r="P9" s="89">
        <v>3.4635392505176288</v>
      </c>
      <c r="Q9" s="89">
        <v>3.4562597303611922</v>
      </c>
      <c r="R9" s="89">
        <v>3.444882184777124</v>
      </c>
      <c r="S9" s="89">
        <v>3.432907841205433</v>
      </c>
      <c r="T9" s="89">
        <v>3.4197584352703339</v>
      </c>
      <c r="U9" s="89">
        <v>3.4088648694086121</v>
      </c>
      <c r="V9" s="89">
        <v>3.406982088424948</v>
      </c>
      <c r="W9" s="89">
        <v>3.4107897311652686</v>
      </c>
      <c r="X9" s="89">
        <v>3.4106722603846551</v>
      </c>
      <c r="Y9" s="89">
        <v>3.4199519962892873</v>
      </c>
      <c r="Z9" s="89">
        <v>3.4915248837800634</v>
      </c>
      <c r="AA9" s="89">
        <v>3.5024855782893898</v>
      </c>
      <c r="AB9" s="89">
        <v>3.5055844787460497</v>
      </c>
      <c r="AC9" s="89">
        <v>3.5102765559159548</v>
      </c>
      <c r="AD9" s="89">
        <v>3.5619091367383922</v>
      </c>
      <c r="AE9" s="89">
        <v>3.5593524948544104</v>
      </c>
      <c r="AF9" s="89">
        <v>3.5133869795220471</v>
      </c>
      <c r="AG9" s="89">
        <v>3.4663608764791474</v>
      </c>
      <c r="AH9" s="89">
        <v>3.4183752950061077</v>
      </c>
      <c r="AI9" s="89">
        <v>3.3693959376524227</v>
      </c>
      <c r="AJ9" s="89">
        <v>3.3210150556109279</v>
      </c>
      <c r="AK9" s="89">
        <v>3.2733733164105758</v>
      </c>
      <c r="AL9" s="89">
        <v>3.2262637629047362</v>
      </c>
      <c r="AM9" s="89">
        <v>3.1799097393119373</v>
      </c>
      <c r="AN9" s="89">
        <v>3.1343911510960205</v>
      </c>
      <c r="AO9" s="89">
        <v>3.0897382202633912</v>
      </c>
      <c r="AP9" s="89">
        <v>3.0495778250905574</v>
      </c>
      <c r="AQ9" s="89">
        <v>3.0100677254743968</v>
      </c>
      <c r="AR9" s="89">
        <v>2.970928160273675</v>
      </c>
      <c r="AS9" s="89">
        <v>2.932400982367815</v>
      </c>
      <c r="AT9" s="89">
        <v>2.89379339580801</v>
      </c>
      <c r="AU9" s="89">
        <v>2.8553953100153633</v>
      </c>
      <c r="AV9" s="89">
        <v>2.8171335353325588</v>
      </c>
      <c r="AW9" s="89">
        <v>2.7789924803155559</v>
      </c>
      <c r="AX9" s="89">
        <v>2.740912229250565</v>
      </c>
      <c r="AY9" s="89">
        <v>2.7027521930293901</v>
      </c>
      <c r="AZ9" s="89">
        <v>2.6645656943191436</v>
      </c>
      <c r="BA9" s="89">
        <v>2.6263382556611159</v>
      </c>
      <c r="BB9" s="89">
        <v>2.5880303155674449</v>
      </c>
      <c r="BC9" s="89">
        <v>2.5496113047055542</v>
      </c>
      <c r="BD9" s="89">
        <v>2.5111856224923796</v>
      </c>
      <c r="BE9" s="89">
        <v>2.4725851143895738</v>
      </c>
    </row>
    <row r="10" spans="1:57" x14ac:dyDescent="0.3">
      <c r="A10" s="85" t="s">
        <v>618</v>
      </c>
      <c r="B10" s="85" t="s">
        <v>619</v>
      </c>
      <c r="C10" s="85" t="s">
        <v>7</v>
      </c>
      <c r="D10" s="86" t="s">
        <v>612</v>
      </c>
      <c r="E10" s="86"/>
      <c r="F10" s="55" t="s">
        <v>314</v>
      </c>
      <c r="G10" s="89">
        <v>9.7992017472319599</v>
      </c>
      <c r="H10" s="89">
        <v>9.9424096151410186</v>
      </c>
      <c r="I10" s="89">
        <v>10.116288309351271</v>
      </c>
      <c r="J10" s="89">
        <v>10.283558271944793</v>
      </c>
      <c r="K10" s="89">
        <v>10.451772612415825</v>
      </c>
      <c r="L10" s="89">
        <v>10.667598368676236</v>
      </c>
      <c r="M10" s="89">
        <v>10.917897046863516</v>
      </c>
      <c r="N10" s="89">
        <v>11.25855217477133</v>
      </c>
      <c r="O10" s="89">
        <v>11.561349951416091</v>
      </c>
      <c r="P10" s="89">
        <v>11.723670932388687</v>
      </c>
      <c r="Q10" s="89">
        <v>11.793386879506826</v>
      </c>
      <c r="R10" s="89">
        <v>11.842235252347402</v>
      </c>
      <c r="S10" s="89">
        <v>11.888316651417961</v>
      </c>
      <c r="T10" s="89">
        <v>11.941100657929972</v>
      </c>
      <c r="U10" s="89">
        <v>12.015186550974315</v>
      </c>
      <c r="V10" s="89">
        <v>12.120279119101451</v>
      </c>
      <c r="W10" s="89">
        <v>12.250040849268792</v>
      </c>
      <c r="X10" s="89">
        <v>12.40310753450305</v>
      </c>
      <c r="Y10" s="89">
        <v>12.523156318020852</v>
      </c>
      <c r="Z10" s="89">
        <v>12.924983013563757</v>
      </c>
      <c r="AA10" s="89">
        <v>13.083667052138621</v>
      </c>
      <c r="AB10" s="89">
        <v>13.194883051072456</v>
      </c>
      <c r="AC10" s="89">
        <v>13.336887491808771</v>
      </c>
      <c r="AD10" s="89">
        <v>13.746577318320648</v>
      </c>
      <c r="AE10" s="89">
        <v>13.477239954403631</v>
      </c>
      <c r="AF10" s="89">
        <v>13.409049877758898</v>
      </c>
      <c r="AG10" s="89">
        <v>13.339850044051152</v>
      </c>
      <c r="AH10" s="89">
        <v>13.269831001733943</v>
      </c>
      <c r="AI10" s="89">
        <v>13.199086287428534</v>
      </c>
      <c r="AJ10" s="89">
        <v>13.126172823220928</v>
      </c>
      <c r="AK10" s="89">
        <v>13.051288631362464</v>
      </c>
      <c r="AL10" s="89">
        <v>12.974496494330717</v>
      </c>
      <c r="AM10" s="89">
        <v>12.895864531762134</v>
      </c>
      <c r="AN10" s="89">
        <v>12.815371092874386</v>
      </c>
      <c r="AO10" s="89">
        <v>12.732984339073274</v>
      </c>
      <c r="AP10" s="89">
        <v>12.655462169771614</v>
      </c>
      <c r="AQ10" s="89">
        <v>12.5749113940266</v>
      </c>
      <c r="AR10" s="89">
        <v>12.491262191228623</v>
      </c>
      <c r="AS10" s="89">
        <v>12.40439917800796</v>
      </c>
      <c r="AT10" s="89">
        <v>12.315188118914957</v>
      </c>
      <c r="AU10" s="89">
        <v>12.223037832509601</v>
      </c>
      <c r="AV10" s="89">
        <v>12.127676196820126</v>
      </c>
      <c r="AW10" s="89">
        <v>12.028757885562088</v>
      </c>
      <c r="AX10" s="89">
        <v>11.926211480928679</v>
      </c>
      <c r="AY10" s="89">
        <v>11.819849017487549</v>
      </c>
      <c r="AZ10" s="89">
        <v>11.709998233884775</v>
      </c>
      <c r="BA10" s="89">
        <v>11.595649886400707</v>
      </c>
      <c r="BB10" s="89">
        <v>11.476016869106921</v>
      </c>
      <c r="BC10" s="89">
        <v>11.351150057831946</v>
      </c>
      <c r="BD10" s="89">
        <v>11.220993180194585</v>
      </c>
      <c r="BE10" s="89">
        <v>11.085547234130228</v>
      </c>
    </row>
    <row r="11" spans="1:57" x14ac:dyDescent="0.3">
      <c r="A11" s="85" t="s">
        <v>618</v>
      </c>
      <c r="B11" s="85" t="s">
        <v>619</v>
      </c>
      <c r="C11" s="85" t="s">
        <v>7</v>
      </c>
      <c r="D11" s="86" t="s">
        <v>612</v>
      </c>
      <c r="E11" s="86"/>
      <c r="F11" s="55" t="s">
        <v>275</v>
      </c>
      <c r="G11" s="89">
        <v>27.95254163089712</v>
      </c>
      <c r="H11" s="89">
        <v>28.109037538301102</v>
      </c>
      <c r="I11" s="89">
        <v>28.24547080141339</v>
      </c>
      <c r="J11" s="89">
        <v>28.316737734924175</v>
      </c>
      <c r="K11" s="89">
        <v>28.38185107464215</v>
      </c>
      <c r="L11" s="89">
        <v>28.461077477902386</v>
      </c>
      <c r="M11" s="89">
        <v>28.551307584122757</v>
      </c>
      <c r="N11" s="89">
        <v>28.628132200367322</v>
      </c>
      <c r="O11" s="89">
        <v>28.686878614634566</v>
      </c>
      <c r="P11" s="89">
        <v>28.768386648587455</v>
      </c>
      <c r="Q11" s="89">
        <v>28.824299890457571</v>
      </c>
      <c r="R11" s="89">
        <v>28.818476102983006</v>
      </c>
      <c r="S11" s="89">
        <v>28.718775934950241</v>
      </c>
      <c r="T11" s="89">
        <v>28.503595143304725</v>
      </c>
      <c r="U11" s="89">
        <v>28.307851244820231</v>
      </c>
      <c r="V11" s="89">
        <v>28.134395675462727</v>
      </c>
      <c r="W11" s="89">
        <v>27.950351186580892</v>
      </c>
      <c r="X11" s="89">
        <v>27.915627935991537</v>
      </c>
      <c r="Y11" s="89">
        <v>27.847282028591977</v>
      </c>
      <c r="Z11" s="89">
        <v>28.26437121802417</v>
      </c>
      <c r="AA11" s="89">
        <v>28.248530697663018</v>
      </c>
      <c r="AB11" s="89">
        <v>28.145062202414376</v>
      </c>
      <c r="AC11" s="89">
        <v>27.569333091998846</v>
      </c>
      <c r="AD11" s="89">
        <v>27.157253204246597</v>
      </c>
      <c r="AE11" s="89">
        <v>26.747720676735664</v>
      </c>
      <c r="AF11" s="89">
        <v>26.322273958855071</v>
      </c>
      <c r="AG11" s="89">
        <v>25.893323851795611</v>
      </c>
      <c r="AH11" s="89">
        <v>25.460532223178586</v>
      </c>
      <c r="AI11" s="89">
        <v>25.025445665778683</v>
      </c>
      <c r="AJ11" s="89">
        <v>24.595989265578428</v>
      </c>
      <c r="AK11" s="89">
        <v>24.171941121254235</v>
      </c>
      <c r="AL11" s="89">
        <v>23.753230901496057</v>
      </c>
      <c r="AM11" s="89">
        <v>23.340359228037478</v>
      </c>
      <c r="AN11" s="89">
        <v>22.933872832460544</v>
      </c>
      <c r="AO11" s="89">
        <v>22.532195168633763</v>
      </c>
      <c r="AP11" s="89">
        <v>22.135985012519313</v>
      </c>
      <c r="AQ11" s="89">
        <v>21.742759766869362</v>
      </c>
      <c r="AR11" s="89">
        <v>21.352953241458913</v>
      </c>
      <c r="AS11" s="89">
        <v>20.96834283199092</v>
      </c>
      <c r="AT11" s="89">
        <v>20.586564883921383</v>
      </c>
      <c r="AU11" s="89">
        <v>20.208980990983648</v>
      </c>
      <c r="AV11" s="89">
        <v>19.834280909073193</v>
      </c>
      <c r="AW11" s="89">
        <v>19.462354409384403</v>
      </c>
      <c r="AX11" s="89">
        <v>19.092215082359818</v>
      </c>
      <c r="AY11" s="89">
        <v>18.724053120139477</v>
      </c>
      <c r="AZ11" s="89">
        <v>18.357488866842893</v>
      </c>
      <c r="BA11" s="89">
        <v>17.992431558751566</v>
      </c>
      <c r="BB11" s="89">
        <v>17.627497768146359</v>
      </c>
      <c r="BC11" s="89">
        <v>17.263661942717754</v>
      </c>
      <c r="BD11" s="89">
        <v>16.900896332272477</v>
      </c>
      <c r="BE11" s="89">
        <v>16.538723004201465</v>
      </c>
    </row>
    <row r="12" spans="1:57" x14ac:dyDescent="0.3">
      <c r="A12" s="85" t="s">
        <v>618</v>
      </c>
      <c r="B12" s="85" t="s">
        <v>619</v>
      </c>
      <c r="C12" s="85" t="s">
        <v>7</v>
      </c>
      <c r="D12" s="86" t="s">
        <v>612</v>
      </c>
      <c r="E12" s="86"/>
      <c r="F12" s="55" t="s">
        <v>506</v>
      </c>
      <c r="G12" s="89">
        <v>104.98177481133889</v>
      </c>
      <c r="H12" s="89">
        <v>105.48823286185255</v>
      </c>
      <c r="I12" s="89">
        <v>106.45036546443276</v>
      </c>
      <c r="J12" s="89">
        <v>108.50612633510008</v>
      </c>
      <c r="K12" s="89">
        <v>110.37794226937265</v>
      </c>
      <c r="L12" s="89">
        <v>112.3309312169003</v>
      </c>
      <c r="M12" s="89">
        <v>114.18215779392422</v>
      </c>
      <c r="N12" s="89">
        <v>116.17437562543408</v>
      </c>
      <c r="O12" s="89">
        <v>118.44379093309639</v>
      </c>
      <c r="P12" s="89">
        <v>119.89723819822721</v>
      </c>
      <c r="Q12" s="89">
        <v>120.50628839213036</v>
      </c>
      <c r="R12" s="89">
        <v>120.90528129483792</v>
      </c>
      <c r="S12" s="89">
        <v>121.28023645665063</v>
      </c>
      <c r="T12" s="89">
        <v>121.04320793310903</v>
      </c>
      <c r="U12" s="89">
        <v>120.49818490996283</v>
      </c>
      <c r="V12" s="89">
        <v>120.35626029199112</v>
      </c>
      <c r="W12" s="89">
        <v>120.36789770955183</v>
      </c>
      <c r="X12" s="89">
        <v>120.6199597816351</v>
      </c>
      <c r="Y12" s="89">
        <v>120.96555007069635</v>
      </c>
      <c r="Z12" s="89">
        <v>123.70126731290127</v>
      </c>
      <c r="AA12" s="89">
        <v>124.74401186909203</v>
      </c>
      <c r="AB12" s="89">
        <v>124.92604100302991</v>
      </c>
      <c r="AC12" s="89">
        <v>125.02107851140116</v>
      </c>
      <c r="AD12" s="89">
        <v>125.39548504065058</v>
      </c>
      <c r="AE12" s="89">
        <v>124.68252993474455</v>
      </c>
      <c r="AF12" s="89">
        <v>123.99103418951287</v>
      </c>
      <c r="AG12" s="89">
        <v>123.14007697146532</v>
      </c>
      <c r="AH12" s="89">
        <v>122.1352279435563</v>
      </c>
      <c r="AI12" s="89">
        <v>120.99278607395341</v>
      </c>
      <c r="AJ12" s="89">
        <v>119.84926489402038</v>
      </c>
      <c r="AK12" s="89">
        <v>118.70141934922334</v>
      </c>
      <c r="AL12" s="89">
        <v>117.54263690929756</v>
      </c>
      <c r="AM12" s="89">
        <v>116.37721082483432</v>
      </c>
      <c r="AN12" s="89">
        <v>115.21038486534208</v>
      </c>
      <c r="AO12" s="89">
        <v>114.03723799304784</v>
      </c>
      <c r="AP12" s="89">
        <v>112.87212384941331</v>
      </c>
      <c r="AQ12" s="89">
        <v>111.69776981729042</v>
      </c>
      <c r="AR12" s="89">
        <v>110.51079276881379</v>
      </c>
      <c r="AS12" s="89">
        <v>109.31110703286153</v>
      </c>
      <c r="AT12" s="89">
        <v>108.09419167874655</v>
      </c>
      <c r="AU12" s="89">
        <v>106.86143133986407</v>
      </c>
      <c r="AV12" s="89">
        <v>105.6084455201263</v>
      </c>
      <c r="AW12" s="89">
        <v>104.33412965743796</v>
      </c>
      <c r="AX12" s="89">
        <v>103.03317420044918</v>
      </c>
      <c r="AY12" s="89">
        <v>101.7053508235237</v>
      </c>
      <c r="AZ12" s="89">
        <v>100.34571362354528</v>
      </c>
      <c r="BA12" s="89">
        <v>98.956408987857543</v>
      </c>
      <c r="BB12" s="89">
        <v>97.535325622786033</v>
      </c>
      <c r="BC12" s="89">
        <v>96.08339358226722</v>
      </c>
      <c r="BD12" s="89">
        <v>94.600071662176077</v>
      </c>
      <c r="BE12" s="89">
        <v>93.089448387591148</v>
      </c>
    </row>
    <row r="13" spans="1:57" x14ac:dyDescent="0.3">
      <c r="A13" s="85" t="s">
        <v>618</v>
      </c>
      <c r="B13" s="85" t="s">
        <v>619</v>
      </c>
      <c r="C13" s="85" t="s">
        <v>7</v>
      </c>
      <c r="D13" s="86" t="s">
        <v>612</v>
      </c>
      <c r="E13" s="86"/>
      <c r="F13" s="55" t="s">
        <v>257</v>
      </c>
      <c r="G13" s="89">
        <v>157.0569627176759</v>
      </c>
      <c r="H13" s="89">
        <v>158.18305596239418</v>
      </c>
      <c r="I13" s="89">
        <v>159.34121563646954</v>
      </c>
      <c r="J13" s="89">
        <v>160.4824171914826</v>
      </c>
      <c r="K13" s="89">
        <v>161.60050060173634</v>
      </c>
      <c r="L13" s="89">
        <v>162.86215573837731</v>
      </c>
      <c r="M13" s="89">
        <v>164.04682840673158</v>
      </c>
      <c r="N13" s="89">
        <v>165.09949383155313</v>
      </c>
      <c r="O13" s="89">
        <v>166.00461389975254</v>
      </c>
      <c r="P13" s="89">
        <v>166.85847060856156</v>
      </c>
      <c r="Q13" s="89">
        <v>167.61379760143942</v>
      </c>
      <c r="R13" s="89">
        <v>168.34682427274882</v>
      </c>
      <c r="S13" s="89">
        <v>169.09673418838855</v>
      </c>
      <c r="T13" s="89">
        <v>169.9301382008631</v>
      </c>
      <c r="U13" s="89">
        <v>171.41482587802187</v>
      </c>
      <c r="V13" s="89">
        <v>172.20085400138774</v>
      </c>
      <c r="W13" s="89">
        <v>172.71976598105701</v>
      </c>
      <c r="X13" s="89">
        <v>173.19878701357359</v>
      </c>
      <c r="Y13" s="89">
        <v>173.77055124277302</v>
      </c>
      <c r="Z13" s="89">
        <v>177.34209472817494</v>
      </c>
      <c r="AA13" s="89">
        <v>177.85655953960153</v>
      </c>
      <c r="AB13" s="89">
        <v>178.31886362400815</v>
      </c>
      <c r="AC13" s="89">
        <v>178.89318419066134</v>
      </c>
      <c r="AD13" s="89">
        <v>177.77933532785818</v>
      </c>
      <c r="AE13" s="89">
        <v>176.574733608645</v>
      </c>
      <c r="AF13" s="89">
        <v>175.11403234751839</v>
      </c>
      <c r="AG13" s="89">
        <v>173.59770003161793</v>
      </c>
      <c r="AH13" s="89">
        <v>172.03314353468437</v>
      </c>
      <c r="AI13" s="89">
        <v>170.42168321730955</v>
      </c>
      <c r="AJ13" s="89">
        <v>168.80459879888627</v>
      </c>
      <c r="AK13" s="89">
        <v>167.17586683328335</v>
      </c>
      <c r="AL13" s="89">
        <v>165.53542216385532</v>
      </c>
      <c r="AM13" s="89">
        <v>163.88273725186326</v>
      </c>
      <c r="AN13" s="89">
        <v>162.21287801166383</v>
      </c>
      <c r="AO13" s="89">
        <v>160.52894633685736</v>
      </c>
      <c r="AP13" s="89">
        <v>158.83986637604195</v>
      </c>
      <c r="AQ13" s="89">
        <v>157.13319987184451</v>
      </c>
      <c r="AR13" s="89">
        <v>155.40514147577392</v>
      </c>
      <c r="AS13" s="89">
        <v>153.64103527153716</v>
      </c>
      <c r="AT13" s="89">
        <v>151.84887045788858</v>
      </c>
      <c r="AU13" s="89">
        <v>150.0207740466804</v>
      </c>
      <c r="AV13" s="89">
        <v>148.15649089986863</v>
      </c>
      <c r="AW13" s="89">
        <v>146.25960576912163</v>
      </c>
      <c r="AX13" s="89">
        <v>144.33999840481113</v>
      </c>
      <c r="AY13" s="89">
        <v>142.39419803593742</v>
      </c>
      <c r="AZ13" s="89">
        <v>140.42712698417125</v>
      </c>
      <c r="BA13" s="89">
        <v>138.44685771155793</v>
      </c>
      <c r="BB13" s="89">
        <v>136.44359980498098</v>
      </c>
      <c r="BC13" s="89">
        <v>134.42183976126108</v>
      </c>
      <c r="BD13" s="89">
        <v>132.37615911858171</v>
      </c>
      <c r="BE13" s="89">
        <v>130.32068323578076</v>
      </c>
    </row>
    <row r="14" spans="1:57" x14ac:dyDescent="0.3">
      <c r="A14" s="85" t="s">
        <v>618</v>
      </c>
      <c r="B14" s="85" t="s">
        <v>619</v>
      </c>
      <c r="C14" s="85" t="s">
        <v>7</v>
      </c>
      <c r="D14" s="86" t="s">
        <v>612</v>
      </c>
      <c r="E14" s="86"/>
      <c r="F14" s="55" t="s">
        <v>223</v>
      </c>
      <c r="G14" s="89">
        <v>11.667360500901065</v>
      </c>
      <c r="H14" s="89">
        <v>11.142474258348157</v>
      </c>
      <c r="I14" s="89">
        <v>11.16896076115099</v>
      </c>
      <c r="J14" s="89">
        <v>11.168651371010823</v>
      </c>
      <c r="K14" s="89">
        <v>11.170047894944272</v>
      </c>
      <c r="L14" s="89">
        <v>11.184387706799084</v>
      </c>
      <c r="M14" s="89">
        <v>11.188579767940469</v>
      </c>
      <c r="N14" s="89">
        <v>11.18958115019946</v>
      </c>
      <c r="O14" s="89">
        <v>11.183218376463943</v>
      </c>
      <c r="P14" s="89">
        <v>11.175189488765684</v>
      </c>
      <c r="Q14" s="89">
        <v>11.154180119857994</v>
      </c>
      <c r="R14" s="89">
        <v>11.114158472497811</v>
      </c>
      <c r="S14" s="89">
        <v>11.07672102189224</v>
      </c>
      <c r="T14" s="89">
        <v>11.040581936398612</v>
      </c>
      <c r="U14" s="89">
        <v>11.002119597899346</v>
      </c>
      <c r="V14" s="89">
        <v>10.948288370664283</v>
      </c>
      <c r="W14" s="89">
        <v>10.861777394716361</v>
      </c>
      <c r="X14" s="89">
        <v>10.7694452054174</v>
      </c>
      <c r="Y14" s="89">
        <v>10.643800876107029</v>
      </c>
      <c r="Z14" s="89">
        <v>10.742828717417421</v>
      </c>
      <c r="AA14" s="89">
        <v>10.69520020438199</v>
      </c>
      <c r="AB14" s="89">
        <v>10.638390998587299</v>
      </c>
      <c r="AC14" s="89">
        <v>10.180056625261656</v>
      </c>
      <c r="AD14" s="89">
        <v>10.042239694740587</v>
      </c>
      <c r="AE14" s="89">
        <v>9.887698321563013</v>
      </c>
      <c r="AF14" s="89">
        <v>9.7190752352614691</v>
      </c>
      <c r="AG14" s="89">
        <v>9.5542827385681228</v>
      </c>
      <c r="AH14" s="89">
        <v>9.3934106850691208</v>
      </c>
      <c r="AI14" s="89">
        <v>9.2084210879047284</v>
      </c>
      <c r="AJ14" s="89">
        <v>9.0525082698220949</v>
      </c>
      <c r="AK14" s="89">
        <v>8.898236487417984</v>
      </c>
      <c r="AL14" s="89">
        <v>8.7462405503746865</v>
      </c>
      <c r="AM14" s="89">
        <v>8.5955285143658102</v>
      </c>
      <c r="AN14" s="89">
        <v>8.4457719655398087</v>
      </c>
      <c r="AO14" s="89">
        <v>8.2967535384667208</v>
      </c>
      <c r="AP14" s="89">
        <v>8.1506230120163785</v>
      </c>
      <c r="AQ14" s="89">
        <v>8.0050447275839183</v>
      </c>
      <c r="AR14" s="89">
        <v>7.8607375674054669</v>
      </c>
      <c r="AS14" s="89">
        <v>7.7172964669323196</v>
      </c>
      <c r="AT14" s="89">
        <v>7.5758706545113066</v>
      </c>
      <c r="AU14" s="89">
        <v>7.4355739099258198</v>
      </c>
      <c r="AV14" s="89">
        <v>7.2965188548042432</v>
      </c>
      <c r="AW14" s="89">
        <v>7.1587691125692885</v>
      </c>
      <c r="AX14" s="89">
        <v>7.0223367240431873</v>
      </c>
      <c r="AY14" s="89">
        <v>6.8872203686463713</v>
      </c>
      <c r="AZ14" s="89">
        <v>6.7536345212729838</v>
      </c>
      <c r="BA14" s="89">
        <v>6.6213473756516805</v>
      </c>
      <c r="BB14" s="89">
        <v>6.4903423350196974</v>
      </c>
      <c r="BC14" s="89">
        <v>6.3608191556264249</v>
      </c>
      <c r="BD14" s="89">
        <v>6.2327562792487523</v>
      </c>
      <c r="BE14" s="89">
        <v>6.1063291778096378</v>
      </c>
    </row>
    <row r="15" spans="1:57" x14ac:dyDescent="0.3">
      <c r="A15" s="85" t="s">
        <v>618</v>
      </c>
      <c r="B15" s="85" t="s">
        <v>619</v>
      </c>
      <c r="C15" s="85" t="s">
        <v>7</v>
      </c>
      <c r="D15" s="86" t="s">
        <v>612</v>
      </c>
      <c r="E15" s="86"/>
      <c r="F15" s="55" t="s">
        <v>319</v>
      </c>
      <c r="G15" s="89">
        <v>147.66260695432121</v>
      </c>
      <c r="H15" s="89">
        <v>147.75856911958911</v>
      </c>
      <c r="I15" s="89">
        <v>147.83233458432815</v>
      </c>
      <c r="J15" s="89">
        <v>148.20297194476544</v>
      </c>
      <c r="K15" s="89">
        <v>149.15768117167872</v>
      </c>
      <c r="L15" s="89">
        <v>150.15415156907946</v>
      </c>
      <c r="M15" s="89">
        <v>150.6453445544916</v>
      </c>
      <c r="N15" s="89">
        <v>151.03622980631616</v>
      </c>
      <c r="O15" s="89">
        <v>152.11802630503493</v>
      </c>
      <c r="P15" s="89">
        <v>152.9869925393721</v>
      </c>
      <c r="Q15" s="89">
        <v>153.43736747835837</v>
      </c>
      <c r="R15" s="89">
        <v>153.80199674038226</v>
      </c>
      <c r="S15" s="89">
        <v>153.85769948052175</v>
      </c>
      <c r="T15" s="89">
        <v>154.60769451168912</v>
      </c>
      <c r="U15" s="89">
        <v>157.46839163602823</v>
      </c>
      <c r="V15" s="89">
        <v>157.52854741444617</v>
      </c>
      <c r="W15" s="89">
        <v>157.23878705042381</v>
      </c>
      <c r="X15" s="89">
        <v>157.07300226400312</v>
      </c>
      <c r="Y15" s="89">
        <v>156.80927109310232</v>
      </c>
      <c r="Z15" s="89">
        <v>157.64511574737327</v>
      </c>
      <c r="AA15" s="89">
        <v>157.18376523557964</v>
      </c>
      <c r="AB15" s="89">
        <v>156.1255130357959</v>
      </c>
      <c r="AC15" s="89">
        <v>155.58846246910244</v>
      </c>
      <c r="AD15" s="89">
        <v>153.85103660625018</v>
      </c>
      <c r="AE15" s="89">
        <v>152.18819500638298</v>
      </c>
      <c r="AF15" s="89">
        <v>150.35576407068999</v>
      </c>
      <c r="AG15" s="89">
        <v>148.55322416107211</v>
      </c>
      <c r="AH15" s="89">
        <v>146.78541214785506</v>
      </c>
      <c r="AI15" s="89">
        <v>145.04922961870918</v>
      </c>
      <c r="AJ15" s="89">
        <v>143.32175586805806</v>
      </c>
      <c r="AK15" s="89">
        <v>141.60678293985953</v>
      </c>
      <c r="AL15" s="89">
        <v>139.88991373432512</v>
      </c>
      <c r="AM15" s="89">
        <v>138.17439627796716</v>
      </c>
      <c r="AN15" s="89">
        <v>136.45851878484035</v>
      </c>
      <c r="AO15" s="89">
        <v>134.74467773764218</v>
      </c>
      <c r="AP15" s="89">
        <v>133.04818962498254</v>
      </c>
      <c r="AQ15" s="89">
        <v>131.34513140378323</v>
      </c>
      <c r="AR15" s="89">
        <v>129.6399365154449</v>
      </c>
      <c r="AS15" s="89">
        <v>127.92798184747954</v>
      </c>
      <c r="AT15" s="89">
        <v>126.20755161959701</v>
      </c>
      <c r="AU15" s="89">
        <v>124.47924582195536</v>
      </c>
      <c r="AV15" s="89">
        <v>122.73315330071723</v>
      </c>
      <c r="AW15" s="89">
        <v>120.96695899146582</v>
      </c>
      <c r="AX15" s="89">
        <v>119.18037658502118</v>
      </c>
      <c r="AY15" s="89">
        <v>117.37408820502196</v>
      </c>
      <c r="AZ15" s="89">
        <v>115.54457827425244</v>
      </c>
      <c r="BA15" s="89">
        <v>113.69488434760544</v>
      </c>
      <c r="BB15" s="89">
        <v>111.82551647411299</v>
      </c>
      <c r="BC15" s="89">
        <v>109.93937992508003</v>
      </c>
      <c r="BD15" s="89">
        <v>108.03338952321978</v>
      </c>
      <c r="BE15" s="89">
        <v>106.11074818175199</v>
      </c>
    </row>
    <row r="16" spans="1:57" x14ac:dyDescent="0.3">
      <c r="A16" s="85" t="s">
        <v>618</v>
      </c>
      <c r="B16" s="85" t="s">
        <v>619</v>
      </c>
      <c r="C16" s="85" t="s">
        <v>7</v>
      </c>
      <c r="D16" s="86" t="s">
        <v>612</v>
      </c>
      <c r="E16" s="86"/>
      <c r="F16" s="55" t="s">
        <v>228</v>
      </c>
      <c r="G16" s="89">
        <v>1.7911854352892476</v>
      </c>
      <c r="H16" s="89">
        <v>1.8094731386128573</v>
      </c>
      <c r="I16" s="89">
        <v>1.8302516288402002</v>
      </c>
      <c r="J16" s="89">
        <v>1.8514701258976771</v>
      </c>
      <c r="K16" s="89">
        <v>1.8753518705723078</v>
      </c>
      <c r="L16" s="89">
        <v>1.9019183274663889</v>
      </c>
      <c r="M16" s="89">
        <v>1.930312786771228</v>
      </c>
      <c r="N16" s="89">
        <v>1.9660840627130389</v>
      </c>
      <c r="O16" s="89">
        <v>2.0134433941297285</v>
      </c>
      <c r="P16" s="89">
        <v>2.0664188651346924</v>
      </c>
      <c r="Q16" s="89">
        <v>2.1234394584284488</v>
      </c>
      <c r="R16" s="89">
        <v>2.1756262951045944</v>
      </c>
      <c r="S16" s="89">
        <v>2.2329960460100771</v>
      </c>
      <c r="T16" s="89">
        <v>2.2429570605200571</v>
      </c>
      <c r="U16" s="89">
        <v>2.2228027243508337</v>
      </c>
      <c r="V16" s="89">
        <v>2.1946968785907641</v>
      </c>
      <c r="W16" s="89">
        <v>2.1987544560804939</v>
      </c>
      <c r="X16" s="89">
        <v>2.2160017554422953</v>
      </c>
      <c r="Y16" s="89">
        <v>2.2405971448406401</v>
      </c>
      <c r="Z16" s="89">
        <v>2.3084065414003967</v>
      </c>
      <c r="AA16" s="89">
        <v>2.340316684386226</v>
      </c>
      <c r="AB16" s="89">
        <v>2.3615546213034309</v>
      </c>
      <c r="AC16" s="89">
        <v>2.3845729762816106</v>
      </c>
      <c r="AD16" s="89">
        <v>2.4009749759893038</v>
      </c>
      <c r="AE16" s="89">
        <v>2.4141071974663775</v>
      </c>
      <c r="AF16" s="89">
        <v>2.4019885669595706</v>
      </c>
      <c r="AG16" s="89">
        <v>2.3870895375542256</v>
      </c>
      <c r="AH16" s="89">
        <v>2.3695989623448721</v>
      </c>
      <c r="AI16" s="89">
        <v>2.3494097971673309</v>
      </c>
      <c r="AJ16" s="89">
        <v>2.3287812467334024</v>
      </c>
      <c r="AK16" s="89">
        <v>2.3075432581896731</v>
      </c>
      <c r="AL16" s="89">
        <v>2.2857076022699432</v>
      </c>
      <c r="AM16" s="89">
        <v>2.2632807522843339</v>
      </c>
      <c r="AN16" s="89">
        <v>2.2403313374081959</v>
      </c>
      <c r="AO16" s="89">
        <v>2.2168259138190978</v>
      </c>
      <c r="AP16" s="89">
        <v>2.1939045397878392</v>
      </c>
      <c r="AQ16" s="89">
        <v>2.1703910341486434</v>
      </c>
      <c r="AR16" s="89">
        <v>2.146282402376039</v>
      </c>
      <c r="AS16" s="89">
        <v>2.1217265127550515</v>
      </c>
      <c r="AT16" s="89">
        <v>2.0968231634864702</v>
      </c>
      <c r="AU16" s="89">
        <v>2.0715684355123396</v>
      </c>
      <c r="AV16" s="89">
        <v>2.0460488757174375</v>
      </c>
      <c r="AW16" s="89">
        <v>2.02046932221766</v>
      </c>
      <c r="AX16" s="89">
        <v>1.9946434671663733</v>
      </c>
      <c r="AY16" s="89">
        <v>1.9687716874758676</v>
      </c>
      <c r="AZ16" s="89">
        <v>1.942804333079803</v>
      </c>
      <c r="BA16" s="89">
        <v>1.9168165857518324</v>
      </c>
      <c r="BB16" s="89">
        <v>1.8907249067020935</v>
      </c>
      <c r="BC16" s="89">
        <v>1.8645820220387921</v>
      </c>
      <c r="BD16" s="89">
        <v>1.8384895555364742</v>
      </c>
      <c r="BE16" s="89">
        <v>1.8123789950836127</v>
      </c>
    </row>
    <row r="17" spans="1:57" x14ac:dyDescent="0.3">
      <c r="A17" s="85" t="s">
        <v>618</v>
      </c>
      <c r="B17" s="85" t="s">
        <v>619</v>
      </c>
      <c r="C17" s="85" t="s">
        <v>7</v>
      </c>
      <c r="D17" s="86" t="s">
        <v>612</v>
      </c>
      <c r="E17" s="86"/>
      <c r="F17" s="55" t="s">
        <v>345</v>
      </c>
      <c r="G17" s="89">
        <v>6.178293633440739</v>
      </c>
      <c r="H17" s="89">
        <v>6.1047827935260184</v>
      </c>
      <c r="I17" s="89">
        <v>6.0208344251224037</v>
      </c>
      <c r="J17" s="89">
        <v>5.9648768323542276</v>
      </c>
      <c r="K17" s="89">
        <v>5.9058201426701737</v>
      </c>
      <c r="L17" s="89">
        <v>5.836835251540438</v>
      </c>
      <c r="M17" s="89">
        <v>5.7801324298300747</v>
      </c>
      <c r="N17" s="89">
        <v>5.7298765576700701</v>
      </c>
      <c r="O17" s="89">
        <v>5.6845263124039294</v>
      </c>
      <c r="P17" s="89">
        <v>5.6081725869960053</v>
      </c>
      <c r="Q17" s="89">
        <v>5.4969380879402303</v>
      </c>
      <c r="R17" s="89">
        <v>5.3748851623343894</v>
      </c>
      <c r="S17" s="89">
        <v>5.29698500811475</v>
      </c>
      <c r="T17" s="89">
        <v>5.2424851688194005</v>
      </c>
      <c r="U17" s="89">
        <v>5.1851614488356814</v>
      </c>
      <c r="V17" s="89">
        <v>5.1462072280091844</v>
      </c>
      <c r="W17" s="89">
        <v>5.103331385458632</v>
      </c>
      <c r="X17" s="89">
        <v>5.0555104916882598</v>
      </c>
      <c r="Y17" s="89">
        <v>5.0150237486516325</v>
      </c>
      <c r="Z17" s="89">
        <v>5.0600202654409205</v>
      </c>
      <c r="AA17" s="89">
        <v>5.0276334377469656</v>
      </c>
      <c r="AB17" s="89">
        <v>4.9898600399415916</v>
      </c>
      <c r="AC17" s="89">
        <v>4.94401982112519</v>
      </c>
      <c r="AD17" s="89">
        <v>4.9104487641347925</v>
      </c>
      <c r="AE17" s="89">
        <v>4.8571991652921405</v>
      </c>
      <c r="AF17" s="89">
        <v>4.7518419958568643</v>
      </c>
      <c r="AG17" s="89">
        <v>4.6468773518853723</v>
      </c>
      <c r="AH17" s="89">
        <v>4.5418967742338276</v>
      </c>
      <c r="AI17" s="89">
        <v>4.4364036601438057</v>
      </c>
      <c r="AJ17" s="89">
        <v>4.3329857034723949</v>
      </c>
      <c r="AK17" s="89">
        <v>4.2316283691981385</v>
      </c>
      <c r="AL17" s="89">
        <v>4.1324694708234162</v>
      </c>
      <c r="AM17" s="89">
        <v>4.0360188320583443</v>
      </c>
      <c r="AN17" s="89">
        <v>3.9424293122988732</v>
      </c>
      <c r="AO17" s="89">
        <v>3.8517753575961744</v>
      </c>
      <c r="AP17" s="89">
        <v>3.7670851197340296</v>
      </c>
      <c r="AQ17" s="89">
        <v>3.6847950834958163</v>
      </c>
      <c r="AR17" s="89">
        <v>3.6045995032767131</v>
      </c>
      <c r="AS17" s="89">
        <v>3.5265622296401808</v>
      </c>
      <c r="AT17" s="89">
        <v>3.4501982842041068</v>
      </c>
      <c r="AU17" s="89">
        <v>3.3756315247302635</v>
      </c>
      <c r="AV17" s="89">
        <v>3.3027862141495312</v>
      </c>
      <c r="AW17" s="89">
        <v>3.2314439095660452</v>
      </c>
      <c r="AX17" s="89">
        <v>3.1614882762906893</v>
      </c>
      <c r="AY17" s="89">
        <v>3.0927959713707409</v>
      </c>
      <c r="AZ17" s="89">
        <v>3.0253659433434623</v>
      </c>
      <c r="BA17" s="89">
        <v>2.9591039580032339</v>
      </c>
      <c r="BB17" s="89">
        <v>2.8939261743461016</v>
      </c>
      <c r="BC17" s="89">
        <v>2.8298059631711832</v>
      </c>
      <c r="BD17" s="89">
        <v>2.7668092288747621</v>
      </c>
      <c r="BE17" s="89">
        <v>2.7045276378671881</v>
      </c>
    </row>
    <row r="18" spans="1:57" x14ac:dyDescent="0.3">
      <c r="A18" s="85" t="s">
        <v>618</v>
      </c>
      <c r="B18" s="85" t="s">
        <v>619</v>
      </c>
      <c r="C18" s="85" t="s">
        <v>7</v>
      </c>
      <c r="D18" s="86" t="s">
        <v>612</v>
      </c>
      <c r="E18" s="86"/>
      <c r="F18" s="55" t="s">
        <v>356</v>
      </c>
      <c r="G18" s="89">
        <v>9.1105041679515608</v>
      </c>
      <c r="H18" s="89">
        <v>9.0454279418316936</v>
      </c>
      <c r="I18" s="89">
        <v>8.9617370496905515</v>
      </c>
      <c r="J18" s="89">
        <v>8.9016899941258494</v>
      </c>
      <c r="K18" s="89">
        <v>8.8176090487699614</v>
      </c>
      <c r="L18" s="89">
        <v>8.7050084244438466</v>
      </c>
      <c r="M18" s="89">
        <v>8.5353489345851798</v>
      </c>
      <c r="N18" s="89">
        <v>8.4306701275448876</v>
      </c>
      <c r="O18" s="89">
        <v>8.3319893849651319</v>
      </c>
      <c r="P18" s="89">
        <v>8.2556562085406249</v>
      </c>
      <c r="Q18" s="89">
        <v>8.1448785504738943</v>
      </c>
      <c r="R18" s="89">
        <v>7.908642824981146</v>
      </c>
      <c r="S18" s="89">
        <v>7.7807806125835439</v>
      </c>
      <c r="T18" s="89">
        <v>7.6983770264920244</v>
      </c>
      <c r="U18" s="89">
        <v>7.625591585839623</v>
      </c>
      <c r="V18" s="89">
        <v>7.5693318043581801</v>
      </c>
      <c r="W18" s="89">
        <v>7.4868413582001105</v>
      </c>
      <c r="X18" s="89">
        <v>7.3829498098169344</v>
      </c>
      <c r="Y18" s="89">
        <v>7.2822881258591625</v>
      </c>
      <c r="Z18" s="89">
        <v>7.3639913089024267</v>
      </c>
      <c r="AA18" s="89">
        <v>7.3637597138267363</v>
      </c>
      <c r="AB18" s="89">
        <v>7.3684145589103389</v>
      </c>
      <c r="AC18" s="89">
        <v>7.3958992183090029</v>
      </c>
      <c r="AD18" s="89">
        <v>7.4511218934482999</v>
      </c>
      <c r="AE18" s="89">
        <v>7.4150310048199612</v>
      </c>
      <c r="AF18" s="89">
        <v>7.2956852719181295</v>
      </c>
      <c r="AG18" s="89">
        <v>7.1682247704628725</v>
      </c>
      <c r="AH18" s="89">
        <v>7.0327698678133945</v>
      </c>
      <c r="AI18" s="89">
        <v>6.8883634098880462</v>
      </c>
      <c r="AJ18" s="89">
        <v>6.7462597314458081</v>
      </c>
      <c r="AK18" s="89">
        <v>6.6062696955535474</v>
      </c>
      <c r="AL18" s="89">
        <v>6.4681954849715435</v>
      </c>
      <c r="AM18" s="89">
        <v>6.3325442321518235</v>
      </c>
      <c r="AN18" s="89">
        <v>6.199570707516405</v>
      </c>
      <c r="AO18" s="89">
        <v>6.0692856293356368</v>
      </c>
      <c r="AP18" s="89">
        <v>5.9476770741662888</v>
      </c>
      <c r="AQ18" s="89">
        <v>5.8282605515311712</v>
      </c>
      <c r="AR18" s="89">
        <v>5.7105733914066246</v>
      </c>
      <c r="AS18" s="89">
        <v>5.5946048005347064</v>
      </c>
      <c r="AT18" s="89">
        <v>5.4793837290068845</v>
      </c>
      <c r="AU18" s="89">
        <v>5.365779507324465</v>
      </c>
      <c r="AV18" s="89">
        <v>5.2538303235306127</v>
      </c>
      <c r="AW18" s="89">
        <v>5.1435675711164315</v>
      </c>
      <c r="AX18" s="89">
        <v>5.0348233953303669</v>
      </c>
      <c r="AY18" s="89">
        <v>4.9275991915579853</v>
      </c>
      <c r="AZ18" s="89">
        <v>4.8217251939240038</v>
      </c>
      <c r="BA18" s="89">
        <v>4.7171464227040403</v>
      </c>
      <c r="BB18" s="89">
        <v>4.613876463466557</v>
      </c>
      <c r="BC18" s="89">
        <v>4.5118161786672095</v>
      </c>
      <c r="BD18" s="89">
        <v>4.4112908157321309</v>
      </c>
      <c r="BE18" s="89">
        <v>4.3119500013932246</v>
      </c>
    </row>
    <row r="19" spans="1:57" x14ac:dyDescent="0.3">
      <c r="A19" s="85" t="s">
        <v>618</v>
      </c>
      <c r="B19" s="85" t="s">
        <v>619</v>
      </c>
      <c r="C19" s="85" t="s">
        <v>7</v>
      </c>
      <c r="D19" s="86" t="s">
        <v>612</v>
      </c>
      <c r="E19" s="86"/>
      <c r="F19" s="55" t="s">
        <v>357</v>
      </c>
      <c r="G19" s="89">
        <v>1.1247811427731298</v>
      </c>
      <c r="H19" s="89">
        <v>1.1387855302653209</v>
      </c>
      <c r="I19" s="89">
        <v>1.151918229589705</v>
      </c>
      <c r="J19" s="89">
        <v>1.1629407294736431</v>
      </c>
      <c r="K19" s="89">
        <v>1.1802716128605162</v>
      </c>
      <c r="L19" s="89">
        <v>1.1966461321779898</v>
      </c>
      <c r="M19" s="89">
        <v>1.2170253797922461</v>
      </c>
      <c r="N19" s="89">
        <v>1.2352604662932751</v>
      </c>
      <c r="O19" s="89">
        <v>1.2547475125192007</v>
      </c>
      <c r="P19" s="89">
        <v>1.2796327280237543</v>
      </c>
      <c r="Q19" s="89">
        <v>1.3014951719307295</v>
      </c>
      <c r="R19" s="89">
        <v>1.326074708915304</v>
      </c>
      <c r="S19" s="89">
        <v>1.3596052413908022</v>
      </c>
      <c r="T19" s="89">
        <v>1.3911375699863389</v>
      </c>
      <c r="U19" s="89">
        <v>1.4240445239174433</v>
      </c>
      <c r="V19" s="89">
        <v>1.458690077753338</v>
      </c>
      <c r="W19" s="89">
        <v>1.4935773648379074</v>
      </c>
      <c r="X19" s="89">
        <v>1.5312541487757798</v>
      </c>
      <c r="Y19" s="89">
        <v>1.5607434591706313</v>
      </c>
      <c r="Z19" s="89">
        <v>1.6178999237657026</v>
      </c>
      <c r="AA19" s="89">
        <v>1.6500931848668547</v>
      </c>
      <c r="AB19" s="89">
        <v>1.6729217124195757</v>
      </c>
      <c r="AC19" s="89">
        <v>1.7011028403437836</v>
      </c>
      <c r="AD19" s="89">
        <v>1.7232368303157224</v>
      </c>
      <c r="AE19" s="89">
        <v>1.7423640615067861</v>
      </c>
      <c r="AF19" s="89">
        <v>1.7524124453288761</v>
      </c>
      <c r="AG19" s="89">
        <v>1.7611790994940941</v>
      </c>
      <c r="AH19" s="89">
        <v>1.7686600545021849</v>
      </c>
      <c r="AI19" s="89">
        <v>1.7747799282507974</v>
      </c>
      <c r="AJ19" s="89">
        <v>1.7798743309478164</v>
      </c>
      <c r="AK19" s="89">
        <v>1.7839330543744445</v>
      </c>
      <c r="AL19" s="89">
        <v>1.7868950252019886</v>
      </c>
      <c r="AM19" s="89">
        <v>1.7887921693770819</v>
      </c>
      <c r="AN19" s="89">
        <v>1.7895888510702287</v>
      </c>
      <c r="AO19" s="89">
        <v>1.7892767478255969</v>
      </c>
      <c r="AP19" s="89">
        <v>1.7883368197346079</v>
      </c>
      <c r="AQ19" s="89">
        <v>1.7862693847331317</v>
      </c>
      <c r="AR19" s="89">
        <v>1.7830678304701126</v>
      </c>
      <c r="AS19" s="89">
        <v>1.778773796028162</v>
      </c>
      <c r="AT19" s="89">
        <v>1.7734462842515681</v>
      </c>
      <c r="AU19" s="89">
        <v>1.7670920603980531</v>
      </c>
      <c r="AV19" s="89">
        <v>1.7598067181826802</v>
      </c>
      <c r="AW19" s="89">
        <v>1.7515495283081826</v>
      </c>
      <c r="AX19" s="89">
        <v>1.7423599289477378</v>
      </c>
      <c r="AY19" s="89">
        <v>1.7323025987677911</v>
      </c>
      <c r="AZ19" s="89">
        <v>1.7213989896782556</v>
      </c>
      <c r="BA19" s="89">
        <v>1.7096472997536254</v>
      </c>
      <c r="BB19" s="89">
        <v>1.6971146083372552</v>
      </c>
      <c r="BC19" s="89">
        <v>1.6837841048125068</v>
      </c>
      <c r="BD19" s="89">
        <v>1.6697152283681476</v>
      </c>
      <c r="BE19" s="89">
        <v>1.6549280856228972</v>
      </c>
    </row>
    <row r="20" spans="1:57" x14ac:dyDescent="0.3">
      <c r="A20" s="85" t="s">
        <v>618</v>
      </c>
      <c r="B20" s="85" t="s">
        <v>619</v>
      </c>
      <c r="C20" s="85" t="s">
        <v>7</v>
      </c>
      <c r="D20" s="86" t="s">
        <v>612</v>
      </c>
      <c r="E20" s="86"/>
      <c r="F20" s="55" t="s">
        <v>304</v>
      </c>
      <c r="G20" s="89">
        <v>26.515480671909835</v>
      </c>
      <c r="H20" s="89">
        <v>26.460026803631646</v>
      </c>
      <c r="I20" s="89">
        <v>26.394772332159661</v>
      </c>
      <c r="J20" s="89">
        <v>26.310430209381572</v>
      </c>
      <c r="K20" s="89">
        <v>26.245171877162221</v>
      </c>
      <c r="L20" s="89">
        <v>26.197760239636903</v>
      </c>
      <c r="M20" s="89">
        <v>26.143297430604044</v>
      </c>
      <c r="N20" s="89">
        <v>26.112277371834551</v>
      </c>
      <c r="O20" s="89">
        <v>26.053054919518001</v>
      </c>
      <c r="P20" s="89">
        <v>26.010058569378074</v>
      </c>
      <c r="Q20" s="89">
        <v>25.959922273466098</v>
      </c>
      <c r="R20" s="89">
        <v>25.871001474013653</v>
      </c>
      <c r="S20" s="89">
        <v>25.728151095831301</v>
      </c>
      <c r="T20" s="89">
        <v>25.667598016541618</v>
      </c>
      <c r="U20" s="89">
        <v>25.589083719589244</v>
      </c>
      <c r="V20" s="89">
        <v>25.536938152213036</v>
      </c>
      <c r="W20" s="89">
        <v>25.479592817303935</v>
      </c>
      <c r="X20" s="89">
        <v>25.399346720121116</v>
      </c>
      <c r="Y20" s="89">
        <v>25.351165820207115</v>
      </c>
      <c r="Z20" s="89">
        <v>25.755816455904132</v>
      </c>
      <c r="AA20" s="89">
        <v>25.747360314801192</v>
      </c>
      <c r="AB20" s="89">
        <v>25.646841582097046</v>
      </c>
      <c r="AC20" s="89">
        <v>25.537773542671136</v>
      </c>
      <c r="AD20" s="89">
        <v>25.033909075697178</v>
      </c>
      <c r="AE20" s="89">
        <v>24.938690869718592</v>
      </c>
      <c r="AF20" s="89">
        <v>24.599355703465637</v>
      </c>
      <c r="AG20" s="89">
        <v>24.265825055320349</v>
      </c>
      <c r="AH20" s="89">
        <v>23.935230953738763</v>
      </c>
      <c r="AI20" s="89">
        <v>23.605337177264907</v>
      </c>
      <c r="AJ20" s="89">
        <v>23.278657031095456</v>
      </c>
      <c r="AK20" s="89">
        <v>22.953321759577232</v>
      </c>
      <c r="AL20" s="89">
        <v>22.630400180694497</v>
      </c>
      <c r="AM20" s="89">
        <v>22.309450440638841</v>
      </c>
      <c r="AN20" s="89">
        <v>21.993083801233588</v>
      </c>
      <c r="AO20" s="89">
        <v>21.68028208643047</v>
      </c>
      <c r="AP20" s="89">
        <v>21.372347534134754</v>
      </c>
      <c r="AQ20" s="89">
        <v>21.065971550210321</v>
      </c>
      <c r="AR20" s="89">
        <v>20.761220536439897</v>
      </c>
      <c r="AS20" s="89">
        <v>20.46013266543908</v>
      </c>
      <c r="AT20" s="89">
        <v>20.160491010259221</v>
      </c>
      <c r="AU20" s="89">
        <v>19.867966770171559</v>
      </c>
      <c r="AV20" s="89">
        <v>19.579121412917786</v>
      </c>
      <c r="AW20" s="89">
        <v>19.291257138623831</v>
      </c>
      <c r="AX20" s="89">
        <v>19.004514992111439</v>
      </c>
      <c r="AY20" s="89">
        <v>18.718830299660777</v>
      </c>
      <c r="AZ20" s="89">
        <v>18.434464882542258</v>
      </c>
      <c r="BA20" s="89">
        <v>18.150990329149508</v>
      </c>
      <c r="BB20" s="89">
        <v>17.868907671077501</v>
      </c>
      <c r="BC20" s="89">
        <v>17.587726614139953</v>
      </c>
      <c r="BD20" s="89">
        <v>17.307543432940342</v>
      </c>
      <c r="BE20" s="89">
        <v>17.02896117298317</v>
      </c>
    </row>
    <row r="21" spans="1:57" x14ac:dyDescent="0.3">
      <c r="A21" s="85" t="s">
        <v>618</v>
      </c>
      <c r="B21" s="85" t="s">
        <v>619</v>
      </c>
      <c r="C21" s="85" t="s">
        <v>7</v>
      </c>
      <c r="D21" s="86" t="s">
        <v>612</v>
      </c>
      <c r="E21" s="86"/>
      <c r="F21" s="55" t="s">
        <v>372</v>
      </c>
      <c r="G21" s="89">
        <v>1.008461236815819</v>
      </c>
      <c r="H21" s="89">
        <v>1.0153479233002292</v>
      </c>
      <c r="I21" s="89">
        <v>1.0237454386747229</v>
      </c>
      <c r="J21" s="89">
        <v>1.0306306046329701</v>
      </c>
      <c r="K21" s="89">
        <v>1.0373476108222612</v>
      </c>
      <c r="L21" s="89">
        <v>1.0447089407710834</v>
      </c>
      <c r="M21" s="89">
        <v>1.0507541512440786</v>
      </c>
      <c r="N21" s="89">
        <v>1.0521946405425033</v>
      </c>
      <c r="O21" s="89">
        <v>1.0577247731511032</v>
      </c>
      <c r="P21" s="89">
        <v>1.0655204830717109</v>
      </c>
      <c r="Q21" s="89">
        <v>1.0732735169259902</v>
      </c>
      <c r="R21" s="89">
        <v>1.0751532068186407</v>
      </c>
      <c r="S21" s="89">
        <v>1.0816318666784108</v>
      </c>
      <c r="T21" s="89">
        <v>1.094460818594847</v>
      </c>
      <c r="U21" s="89">
        <v>1.1124998101417627</v>
      </c>
      <c r="V21" s="89">
        <v>1.1392908511424351</v>
      </c>
      <c r="W21" s="89">
        <v>1.1674287483075303</v>
      </c>
      <c r="X21" s="89">
        <v>1.1932809703590097</v>
      </c>
      <c r="Y21" s="89">
        <v>1.2332907937158801</v>
      </c>
      <c r="Z21" s="89">
        <v>1.3007605033994083</v>
      </c>
      <c r="AA21" s="89">
        <v>1.356121547045922</v>
      </c>
      <c r="AB21" s="89">
        <v>1.3602553775301989</v>
      </c>
      <c r="AC21" s="89">
        <v>1.3731474547243654</v>
      </c>
      <c r="AD21" s="89">
        <v>1.4135434703665775</v>
      </c>
      <c r="AE21" s="89">
        <v>1.4011411812664931</v>
      </c>
      <c r="AF21" s="89">
        <v>1.4120254165379456</v>
      </c>
      <c r="AG21" s="89">
        <v>1.4224813044713913</v>
      </c>
      <c r="AH21" s="89">
        <v>1.432472740345107</v>
      </c>
      <c r="AI21" s="89">
        <v>1.4419672365203708</v>
      </c>
      <c r="AJ21" s="89">
        <v>1.4501323733843099</v>
      </c>
      <c r="AK21" s="89">
        <v>1.4570007349513716</v>
      </c>
      <c r="AL21" s="89">
        <v>1.4625206475709562</v>
      </c>
      <c r="AM21" s="89">
        <v>1.4667809671744816</v>
      </c>
      <c r="AN21" s="89">
        <v>1.4697351332067476</v>
      </c>
      <c r="AO21" s="89">
        <v>1.4714453133870145</v>
      </c>
      <c r="AP21" s="89">
        <v>1.4721464724477649</v>
      </c>
      <c r="AQ21" s="89">
        <v>1.471663633253866</v>
      </c>
      <c r="AR21" s="89">
        <v>1.470070801773365</v>
      </c>
      <c r="AS21" s="89">
        <v>1.4674003824205295</v>
      </c>
      <c r="AT21" s="89">
        <v>1.4637969672452891</v>
      </c>
      <c r="AU21" s="89">
        <v>1.4592399176222184</v>
      </c>
      <c r="AV21" s="89">
        <v>1.4538327691949342</v>
      </c>
      <c r="AW21" s="89">
        <v>1.4476250827363659</v>
      </c>
      <c r="AX21" s="89">
        <v>1.4406556058077018</v>
      </c>
      <c r="AY21" s="89">
        <v>1.4329602585199275</v>
      </c>
      <c r="AZ21" s="89">
        <v>1.4245964730046103</v>
      </c>
      <c r="BA21" s="89">
        <v>1.4155624901714754</v>
      </c>
      <c r="BB21" s="89">
        <v>1.4058829805642872</v>
      </c>
      <c r="BC21" s="89">
        <v>1.3955793759392312</v>
      </c>
      <c r="BD21" s="89">
        <v>1.3846960779039548</v>
      </c>
      <c r="BE21" s="89">
        <v>1.3731904298848479</v>
      </c>
    </row>
    <row r="22" spans="1:57" x14ac:dyDescent="0.3">
      <c r="A22" s="85" t="s">
        <v>618</v>
      </c>
      <c r="B22" s="85" t="s">
        <v>619</v>
      </c>
      <c r="C22" s="85" t="s">
        <v>7</v>
      </c>
      <c r="D22" s="86" t="s">
        <v>612</v>
      </c>
      <c r="E22" s="86"/>
      <c r="F22" s="55" t="s">
        <v>409</v>
      </c>
      <c r="G22" s="89">
        <v>41.15191838075598</v>
      </c>
      <c r="H22" s="89">
        <v>41.471183784206048</v>
      </c>
      <c r="I22" s="89">
        <v>41.779014489894458</v>
      </c>
      <c r="J22" s="89">
        <v>42.005356889882869</v>
      </c>
      <c r="K22" s="89">
        <v>42.177100515601111</v>
      </c>
      <c r="L22" s="89">
        <v>42.304153288007399</v>
      </c>
      <c r="M22" s="89">
        <v>42.378472452506152</v>
      </c>
      <c r="N22" s="89">
        <v>42.433709499716841</v>
      </c>
      <c r="O22" s="89">
        <v>42.547904371722503</v>
      </c>
      <c r="P22" s="89">
        <v>42.747219032276689</v>
      </c>
      <c r="Q22" s="89">
        <v>42.966996686302103</v>
      </c>
      <c r="R22" s="89">
        <v>43.151832234051291</v>
      </c>
      <c r="S22" s="89">
        <v>43.339123204196461</v>
      </c>
      <c r="T22" s="89">
        <v>43.465553136557162</v>
      </c>
      <c r="U22" s="89">
        <v>43.599288389379389</v>
      </c>
      <c r="V22" s="89">
        <v>43.791759461678964</v>
      </c>
      <c r="W22" s="89">
        <v>44.008109874145731</v>
      </c>
      <c r="X22" s="89">
        <v>44.282359537764137</v>
      </c>
      <c r="Y22" s="89">
        <v>44.543258734497527</v>
      </c>
      <c r="Z22" s="89">
        <v>45.546641928747384</v>
      </c>
      <c r="AA22" s="89">
        <v>45.877288540460249</v>
      </c>
      <c r="AB22" s="89">
        <v>46.058956071152672</v>
      </c>
      <c r="AC22" s="89">
        <v>46.364550970574484</v>
      </c>
      <c r="AD22" s="89">
        <v>46.447721878290025</v>
      </c>
      <c r="AE22" s="89">
        <v>46.311718564533891</v>
      </c>
      <c r="AF22" s="89">
        <v>46.033248236835846</v>
      </c>
      <c r="AG22" s="89">
        <v>45.716050659460748</v>
      </c>
      <c r="AH22" s="89">
        <v>45.364313580414944</v>
      </c>
      <c r="AI22" s="89">
        <v>44.977452494736291</v>
      </c>
      <c r="AJ22" s="89">
        <v>44.587469304391973</v>
      </c>
      <c r="AK22" s="89">
        <v>44.19163000371789</v>
      </c>
      <c r="AL22" s="89">
        <v>43.789186106517135</v>
      </c>
      <c r="AM22" s="89">
        <v>43.378312460156621</v>
      </c>
      <c r="AN22" s="89">
        <v>42.959738173005114</v>
      </c>
      <c r="AO22" s="89">
        <v>42.533304051312413</v>
      </c>
      <c r="AP22" s="89">
        <v>42.109769353970322</v>
      </c>
      <c r="AQ22" s="89">
        <v>41.674385441529921</v>
      </c>
      <c r="AR22" s="89">
        <v>41.223498055350731</v>
      </c>
      <c r="AS22" s="89">
        <v>40.76222251371162</v>
      </c>
      <c r="AT22" s="89">
        <v>40.285883948084646</v>
      </c>
      <c r="AU22" s="89">
        <v>39.79938393327086</v>
      </c>
      <c r="AV22" s="89">
        <v>39.304211067150135</v>
      </c>
      <c r="AW22" s="89">
        <v>38.801127178986981</v>
      </c>
      <c r="AX22" s="89">
        <v>38.290869590491162</v>
      </c>
      <c r="AY22" s="89">
        <v>37.774209241105304</v>
      </c>
      <c r="AZ22" s="89">
        <v>37.251837780021262</v>
      </c>
      <c r="BA22" s="89">
        <v>36.724559329375637</v>
      </c>
      <c r="BB22" s="89">
        <v>36.193004649596048</v>
      </c>
      <c r="BC22" s="89">
        <v>35.657812329307959</v>
      </c>
      <c r="BD22" s="89">
        <v>35.119585503054346</v>
      </c>
      <c r="BE22" s="89">
        <v>34.578941182418674</v>
      </c>
    </row>
    <row r="23" spans="1:57" x14ac:dyDescent="0.3">
      <c r="A23" s="85" t="s">
        <v>618</v>
      </c>
      <c r="B23" s="85" t="s">
        <v>619</v>
      </c>
      <c r="C23" s="85" t="s">
        <v>7</v>
      </c>
      <c r="D23" s="86" t="s">
        <v>612</v>
      </c>
      <c r="E23" s="86"/>
      <c r="F23" s="90" t="s">
        <v>144</v>
      </c>
      <c r="G23" s="89">
        <v>31.039360883186635</v>
      </c>
      <c r="H23" s="89">
        <v>31.112128300760855</v>
      </c>
      <c r="I23" s="89">
        <v>31.277732358645384</v>
      </c>
      <c r="J23" s="89">
        <v>31.419826644785921</v>
      </c>
      <c r="K23" s="89">
        <v>31.583902431746981</v>
      </c>
      <c r="L23" s="89">
        <v>31.811925108160526</v>
      </c>
      <c r="M23" s="89">
        <v>32.017268088915415</v>
      </c>
      <c r="N23" s="89">
        <v>32.128537072952412</v>
      </c>
      <c r="O23" s="89">
        <v>32.225527972549607</v>
      </c>
      <c r="P23" s="89">
        <v>32.330311502312398</v>
      </c>
      <c r="Q23" s="89">
        <v>32.39485573623751</v>
      </c>
      <c r="R23" s="89">
        <v>32.486090407280329</v>
      </c>
      <c r="S23" s="89">
        <v>32.613926003282117</v>
      </c>
      <c r="T23" s="89">
        <v>32.783583470088026</v>
      </c>
      <c r="U23" s="89">
        <v>33.000512606295693</v>
      </c>
      <c r="V23" s="89">
        <v>33.299727883037448</v>
      </c>
      <c r="W23" s="89">
        <v>33.74791078621513</v>
      </c>
      <c r="X23" s="89">
        <v>34.028716992391473</v>
      </c>
      <c r="Y23" s="89">
        <v>34.220340444577062</v>
      </c>
      <c r="Z23" s="89">
        <v>34.361949873191115</v>
      </c>
      <c r="AA23" s="89">
        <v>34.525982992689841</v>
      </c>
      <c r="AB23" s="89">
        <v>34.648554975384158</v>
      </c>
      <c r="AC23" s="89">
        <v>34.828010443085191</v>
      </c>
      <c r="AD23" s="89">
        <v>34.937750657488117</v>
      </c>
      <c r="AE23" s="89">
        <v>34.545057315487739</v>
      </c>
      <c r="AF23" s="89">
        <v>34.205269590375316</v>
      </c>
      <c r="AG23" s="89">
        <v>33.880958849981887</v>
      </c>
      <c r="AH23" s="89">
        <v>33.572736818269014</v>
      </c>
      <c r="AI23" s="89">
        <v>33.27846596619851</v>
      </c>
      <c r="AJ23" s="89">
        <v>32.98111083843056</v>
      </c>
      <c r="AK23" s="89">
        <v>32.678852027876651</v>
      </c>
      <c r="AL23" s="89">
        <v>32.371702639543066</v>
      </c>
      <c r="AM23" s="89">
        <v>32.059295677841483</v>
      </c>
      <c r="AN23" s="89">
        <v>31.743148331237617</v>
      </c>
      <c r="AO23" s="89">
        <v>31.424115223460714</v>
      </c>
      <c r="AP23" s="89">
        <v>31.112611024914219</v>
      </c>
      <c r="AQ23" s="89">
        <v>30.794455855587056</v>
      </c>
      <c r="AR23" s="89">
        <v>30.470807389015587</v>
      </c>
      <c r="AS23" s="89">
        <v>30.14207922252297</v>
      </c>
      <c r="AT23" s="89">
        <v>29.808141206496032</v>
      </c>
      <c r="AU23" s="89">
        <v>29.470195053387613</v>
      </c>
      <c r="AV23" s="89">
        <v>29.127996131796003</v>
      </c>
      <c r="AW23" s="89">
        <v>28.78130014279321</v>
      </c>
      <c r="AX23" s="89">
        <v>28.430492645084293</v>
      </c>
      <c r="AY23" s="89">
        <v>28.075414411457562</v>
      </c>
      <c r="AZ23" s="89">
        <v>27.716295984740313</v>
      </c>
      <c r="BA23" s="89">
        <v>27.354656021823921</v>
      </c>
      <c r="BB23" s="89">
        <v>26.989575786961069</v>
      </c>
      <c r="BC23" s="89">
        <v>26.620373321114215</v>
      </c>
      <c r="BD23" s="89">
        <v>26.246204196415253</v>
      </c>
      <c r="BE23" s="89">
        <v>25.868127286289724</v>
      </c>
    </row>
    <row r="24" spans="1:57" x14ac:dyDescent="0.3">
      <c r="A24" s="85" t="s">
        <v>618</v>
      </c>
      <c r="B24" s="85" t="s">
        <v>619</v>
      </c>
      <c r="C24" s="85" t="s">
        <v>7</v>
      </c>
      <c r="D24" s="86" t="s">
        <v>612</v>
      </c>
      <c r="E24" s="86"/>
      <c r="F24" s="90" t="s">
        <v>447</v>
      </c>
      <c r="G24" s="89">
        <v>99.257014932229069</v>
      </c>
      <c r="H24" s="89">
        <v>99.232461114853592</v>
      </c>
      <c r="I24" s="89">
        <v>99.204782938544597</v>
      </c>
      <c r="J24" s="89">
        <v>99.143177159382205</v>
      </c>
      <c r="K24" s="89">
        <v>99.075282443036144</v>
      </c>
      <c r="L24" s="89">
        <v>99.040764918046918</v>
      </c>
      <c r="M24" s="89">
        <v>98.996994907391425</v>
      </c>
      <c r="N24" s="89">
        <v>98.90000560114926</v>
      </c>
      <c r="O24" s="89">
        <v>98.85408141154663</v>
      </c>
      <c r="P24" s="89">
        <v>98.885339496363983</v>
      </c>
      <c r="Q24" s="89">
        <v>98.565886609439019</v>
      </c>
      <c r="R24" s="89">
        <v>98.612862793793568</v>
      </c>
      <c r="S24" s="89">
        <v>98.602334578271055</v>
      </c>
      <c r="T24" s="89">
        <v>98.596605548982424</v>
      </c>
      <c r="U24" s="89">
        <v>98.492067471768863</v>
      </c>
      <c r="V24" s="89">
        <v>98.476994803739103</v>
      </c>
      <c r="W24" s="89">
        <v>98.407049675522345</v>
      </c>
      <c r="X24" s="89">
        <v>98.441691623729341</v>
      </c>
      <c r="Y24" s="89">
        <v>98.457431144625602</v>
      </c>
      <c r="Z24" s="89">
        <v>100.07625036239051</v>
      </c>
      <c r="AA24" s="89">
        <v>100.0377967124451</v>
      </c>
      <c r="AB24" s="89">
        <v>99.732735605499116</v>
      </c>
      <c r="AC24" s="89">
        <v>99.247047201499839</v>
      </c>
      <c r="AD24" s="89">
        <v>95.845231416189648</v>
      </c>
      <c r="AE24" s="89">
        <v>99.437416477625732</v>
      </c>
      <c r="AF24" s="89">
        <v>97.892277424494978</v>
      </c>
      <c r="AG24" s="89">
        <v>96.341231873093491</v>
      </c>
      <c r="AH24" s="89">
        <v>94.787507335794302</v>
      </c>
      <c r="AI24" s="89">
        <v>93.227173127606918</v>
      </c>
      <c r="AJ24" s="89">
        <v>91.686989458561285</v>
      </c>
      <c r="AK24" s="89">
        <v>90.159247016034413</v>
      </c>
      <c r="AL24" s="89">
        <v>88.646453179274516</v>
      </c>
      <c r="AM24" s="89">
        <v>87.145607770232701</v>
      </c>
      <c r="AN24" s="89">
        <v>85.657161798501988</v>
      </c>
      <c r="AO24" s="89">
        <v>84.190090286331639</v>
      </c>
      <c r="AP24" s="89">
        <v>82.831904129372276</v>
      </c>
      <c r="AQ24" s="89">
        <v>81.487703530099694</v>
      </c>
      <c r="AR24" s="89">
        <v>80.159379547229435</v>
      </c>
      <c r="AS24" s="89">
        <v>78.846953786967745</v>
      </c>
      <c r="AT24" s="89">
        <v>77.54097045490667</v>
      </c>
      <c r="AU24" s="89">
        <v>76.246007327253778</v>
      </c>
      <c r="AV24" s="89">
        <v>74.963434897396525</v>
      </c>
      <c r="AW24" s="89">
        <v>73.693111695417144</v>
      </c>
      <c r="AX24" s="89">
        <v>72.431020274942256</v>
      </c>
      <c r="AY24" s="89">
        <v>71.178555286099382</v>
      </c>
      <c r="AZ24" s="89">
        <v>69.937786390226449</v>
      </c>
      <c r="BA24" s="89">
        <v>68.7065921827149</v>
      </c>
      <c r="BB24" s="89">
        <v>67.482001025278009</v>
      </c>
      <c r="BC24" s="89">
        <v>66.270257557006133</v>
      </c>
      <c r="BD24" s="89">
        <v>65.069713404194133</v>
      </c>
      <c r="BE24" s="89">
        <v>63.873886811092262</v>
      </c>
    </row>
    <row r="25" spans="1:57" x14ac:dyDescent="0.3">
      <c r="A25" s="85" t="s">
        <v>618</v>
      </c>
      <c r="B25" s="85" t="s">
        <v>619</v>
      </c>
      <c r="C25" s="85" t="s">
        <v>7</v>
      </c>
      <c r="D25" s="86" t="s">
        <v>612</v>
      </c>
      <c r="E25" s="86"/>
      <c r="F25" s="90" t="s">
        <v>448</v>
      </c>
      <c r="G25" s="89">
        <v>26.586500639914547</v>
      </c>
      <c r="H25" s="89">
        <v>26.798487352257837</v>
      </c>
      <c r="I25" s="89">
        <v>26.965001039637404</v>
      </c>
      <c r="J25" s="89">
        <v>27.094448894790489</v>
      </c>
      <c r="K25" s="89">
        <v>27.16951735332519</v>
      </c>
      <c r="L25" s="89">
        <v>27.228082859477155</v>
      </c>
      <c r="M25" s="89">
        <v>27.272943954992328</v>
      </c>
      <c r="N25" s="89">
        <v>27.322227536986421</v>
      </c>
      <c r="O25" s="89">
        <v>27.370407667278904</v>
      </c>
      <c r="P25" s="89">
        <v>27.389621926997183</v>
      </c>
      <c r="Q25" s="89">
        <v>27.409408063901871</v>
      </c>
      <c r="R25" s="89">
        <v>27.391798066813305</v>
      </c>
      <c r="S25" s="89">
        <v>27.309550631563337</v>
      </c>
      <c r="T25" s="89">
        <v>27.166112210108505</v>
      </c>
      <c r="U25" s="89">
        <v>27.013791457373159</v>
      </c>
      <c r="V25" s="89">
        <v>26.882378276633499</v>
      </c>
      <c r="W25" s="89">
        <v>26.803649829013494</v>
      </c>
      <c r="X25" s="89">
        <v>26.726694446036031</v>
      </c>
      <c r="Y25" s="89">
        <v>26.680265244305883</v>
      </c>
      <c r="Z25" s="89">
        <v>27.083727583050692</v>
      </c>
      <c r="AA25" s="89">
        <v>27.134630563591763</v>
      </c>
      <c r="AB25" s="89">
        <v>27.142516299479023</v>
      </c>
      <c r="AC25" s="89">
        <v>27.285357771353354</v>
      </c>
      <c r="AD25" s="89">
        <v>27.296466312647926</v>
      </c>
      <c r="AE25" s="89">
        <v>26.79741438080676</v>
      </c>
      <c r="AF25" s="89">
        <v>26.454332128389364</v>
      </c>
      <c r="AG25" s="89">
        <v>26.105769148267054</v>
      </c>
      <c r="AH25" s="89">
        <v>25.753051073941744</v>
      </c>
      <c r="AI25" s="89">
        <v>25.3974660227153</v>
      </c>
      <c r="AJ25" s="89">
        <v>25.044391136904846</v>
      </c>
      <c r="AK25" s="89">
        <v>24.693790088119155</v>
      </c>
      <c r="AL25" s="89">
        <v>24.343405777209828</v>
      </c>
      <c r="AM25" s="89">
        <v>23.993981615673011</v>
      </c>
      <c r="AN25" s="89">
        <v>23.645790752999233</v>
      </c>
      <c r="AO25" s="89">
        <v>23.298336156985645</v>
      </c>
      <c r="AP25" s="89">
        <v>22.95688997130468</v>
      </c>
      <c r="AQ25" s="89">
        <v>22.615891810100436</v>
      </c>
      <c r="AR25" s="89">
        <v>22.274975115449926</v>
      </c>
      <c r="AS25" s="89">
        <v>21.932697274928966</v>
      </c>
      <c r="AT25" s="89">
        <v>21.590125336379735</v>
      </c>
      <c r="AU25" s="89">
        <v>21.247843177111754</v>
      </c>
      <c r="AV25" s="89">
        <v>20.905468884690844</v>
      </c>
      <c r="AW25" s="89">
        <v>20.562985140924777</v>
      </c>
      <c r="AX25" s="89">
        <v>20.21929165148725</v>
      </c>
      <c r="AY25" s="89">
        <v>19.873607388441421</v>
      </c>
      <c r="AZ25" s="89">
        <v>19.527444866860588</v>
      </c>
      <c r="BA25" s="89">
        <v>19.181484316544847</v>
      </c>
      <c r="BB25" s="89">
        <v>18.835577637980627</v>
      </c>
      <c r="BC25" s="89">
        <v>18.490609658382638</v>
      </c>
      <c r="BD25" s="89">
        <v>18.146001973178784</v>
      </c>
      <c r="BE25" s="89">
        <v>17.802532758817584</v>
      </c>
    </row>
    <row r="26" spans="1:57" x14ac:dyDescent="0.3">
      <c r="A26" s="85" t="s">
        <v>618</v>
      </c>
      <c r="B26" s="85" t="s">
        <v>619</v>
      </c>
      <c r="C26" s="85" t="s">
        <v>7</v>
      </c>
      <c r="D26" s="86" t="s">
        <v>612</v>
      </c>
      <c r="E26" s="86"/>
      <c r="F26" s="90" t="s">
        <v>455</v>
      </c>
      <c r="G26" s="89">
        <v>58.250705903655152</v>
      </c>
      <c r="H26" s="89">
        <v>58.185603345873531</v>
      </c>
      <c r="I26" s="89">
        <v>56.638637728041701</v>
      </c>
      <c r="J26" s="89">
        <v>56.104196058794962</v>
      </c>
      <c r="K26" s="89">
        <v>55.830826839590713</v>
      </c>
      <c r="L26" s="89">
        <v>55.475817294973375</v>
      </c>
      <c r="M26" s="89">
        <v>55.15050112484672</v>
      </c>
      <c r="N26" s="89">
        <v>54.813917618060643</v>
      </c>
      <c r="O26" s="89">
        <v>53.518697030563231</v>
      </c>
      <c r="P26" s="89">
        <v>53.001142967166501</v>
      </c>
      <c r="Q26" s="89">
        <v>52.609481503158257</v>
      </c>
      <c r="R26" s="89">
        <v>52.331707728563714</v>
      </c>
      <c r="S26" s="89">
        <v>52.057664703390465</v>
      </c>
      <c r="T26" s="89">
        <v>51.859691931697107</v>
      </c>
      <c r="U26" s="89">
        <v>51.677083023628612</v>
      </c>
      <c r="V26" s="89">
        <v>51.487172431050162</v>
      </c>
      <c r="W26" s="89">
        <v>51.217377335067788</v>
      </c>
      <c r="X26" s="89">
        <v>50.925273300505758</v>
      </c>
      <c r="Y26" s="89">
        <v>50.64202573995864</v>
      </c>
      <c r="Z26" s="89">
        <v>51.166243876226893</v>
      </c>
      <c r="AA26" s="89">
        <v>50.940706483858193</v>
      </c>
      <c r="AB26" s="89">
        <v>50.608726977363439</v>
      </c>
      <c r="AC26" s="89">
        <v>50.19108283369566</v>
      </c>
      <c r="AD26" s="89">
        <v>49.689848199129841</v>
      </c>
      <c r="AE26" s="89">
        <v>48.855237255605928</v>
      </c>
      <c r="AF26" s="89">
        <v>48.030584373421632</v>
      </c>
      <c r="AG26" s="89">
        <v>47.201518232512363</v>
      </c>
      <c r="AH26" s="89">
        <v>46.370127227817065</v>
      </c>
      <c r="AI26" s="89">
        <v>45.533692905938985</v>
      </c>
      <c r="AJ26" s="89">
        <v>44.708844648391775</v>
      </c>
      <c r="AK26" s="89">
        <v>43.894923016089109</v>
      </c>
      <c r="AL26" s="89">
        <v>43.09246434620367</v>
      </c>
      <c r="AM26" s="89">
        <v>42.300726107237573</v>
      </c>
      <c r="AN26" s="89">
        <v>41.554788365621981</v>
      </c>
      <c r="AO26" s="89">
        <v>40.826423537798163</v>
      </c>
      <c r="AP26" s="89">
        <v>40.111720186908258</v>
      </c>
      <c r="AQ26" s="89">
        <v>39.403330423188358</v>
      </c>
      <c r="AR26" s="89">
        <v>38.704766662336461</v>
      </c>
      <c r="AS26" s="89">
        <v>38.012715963003515</v>
      </c>
      <c r="AT26" s="89">
        <v>37.326724595343443</v>
      </c>
      <c r="AU26" s="89">
        <v>36.656067761505938</v>
      </c>
      <c r="AV26" s="89">
        <v>35.99306282160515</v>
      </c>
      <c r="AW26" s="89">
        <v>35.338455854938232</v>
      </c>
      <c r="AX26" s="89">
        <v>34.692798708850276</v>
      </c>
      <c r="AY26" s="89">
        <v>34.053593186915506</v>
      </c>
      <c r="AZ26" s="89">
        <v>33.42115297067749</v>
      </c>
      <c r="BA26" s="89">
        <v>32.794676162343528</v>
      </c>
      <c r="BB26" s="89">
        <v>32.17251822327875</v>
      </c>
      <c r="BC26" s="89">
        <v>31.552646492202264</v>
      </c>
      <c r="BD26" s="89">
        <v>30.935373111354224</v>
      </c>
      <c r="BE26" s="89">
        <v>30.326881117810522</v>
      </c>
    </row>
    <row r="27" spans="1:57" x14ac:dyDescent="0.3">
      <c r="A27" s="85" t="s">
        <v>618</v>
      </c>
      <c r="B27" s="85" t="s">
        <v>619</v>
      </c>
      <c r="C27" s="85" t="s">
        <v>7</v>
      </c>
      <c r="D27" s="86" t="s">
        <v>612</v>
      </c>
      <c r="E27" s="86"/>
      <c r="F27" s="90" t="s">
        <v>495</v>
      </c>
      <c r="G27" s="89">
        <v>5.1563407298270354</v>
      </c>
      <c r="H27" s="89">
        <v>5.1623923714529241</v>
      </c>
      <c r="I27" s="89">
        <v>5.1727393304263956</v>
      </c>
      <c r="J27" s="89">
        <v>5.1753404692036371</v>
      </c>
      <c r="K27" s="89">
        <v>5.1792095939817981</v>
      </c>
      <c r="L27" s="89">
        <v>5.1826818445838976</v>
      </c>
      <c r="M27" s="89">
        <v>5.197634401388731</v>
      </c>
      <c r="N27" s="89">
        <v>5.2150504538033911</v>
      </c>
      <c r="O27" s="89">
        <v>5.2136941730852291</v>
      </c>
      <c r="P27" s="89">
        <v>5.2698620676632491</v>
      </c>
      <c r="Q27" s="89">
        <v>5.306332994184185</v>
      </c>
      <c r="R27" s="89">
        <v>5.3116282068544036</v>
      </c>
      <c r="S27" s="89">
        <v>5.3246587811402977</v>
      </c>
      <c r="T27" s="89">
        <v>5.3331382692445874</v>
      </c>
      <c r="U27" s="89">
        <v>5.3396099686697411</v>
      </c>
      <c r="V27" s="89">
        <v>5.3451480136268419</v>
      </c>
      <c r="W27" s="89">
        <v>5.3501602147162597</v>
      </c>
      <c r="X27" s="89">
        <v>5.3556577389377438</v>
      </c>
      <c r="Y27" s="89">
        <v>5.3585426049461287</v>
      </c>
      <c r="Z27" s="89">
        <v>5.4841729916947237</v>
      </c>
      <c r="AA27" s="89">
        <v>5.5235932978467472</v>
      </c>
      <c r="AB27" s="89">
        <v>5.5585105703109976</v>
      </c>
      <c r="AC27" s="89">
        <v>5.5539921677906987</v>
      </c>
      <c r="AD27" s="89">
        <v>5.520572690667251</v>
      </c>
      <c r="AE27" s="89">
        <v>5.4670347104983685</v>
      </c>
      <c r="AF27" s="89">
        <v>5.4090620198784709</v>
      </c>
      <c r="AG27" s="89">
        <v>5.3497166402224279</v>
      </c>
      <c r="AH27" s="89">
        <v>5.2895577288150095</v>
      </c>
      <c r="AI27" s="89">
        <v>5.2284522503496316</v>
      </c>
      <c r="AJ27" s="89">
        <v>5.1669396676440691</v>
      </c>
      <c r="AK27" s="89">
        <v>5.1049513238525419</v>
      </c>
      <c r="AL27" s="89">
        <v>5.0430469679551004</v>
      </c>
      <c r="AM27" s="89">
        <v>4.9809583578671521</v>
      </c>
      <c r="AN27" s="89">
        <v>4.9185680515950789</v>
      </c>
      <c r="AO27" s="89">
        <v>4.8561395008247015</v>
      </c>
      <c r="AP27" s="89">
        <v>4.7944179440620696</v>
      </c>
      <c r="AQ27" s="89">
        <v>4.7326924193247715</v>
      </c>
      <c r="AR27" s="89">
        <v>4.6711870319608222</v>
      </c>
      <c r="AS27" s="89">
        <v>4.6101459015173525</v>
      </c>
      <c r="AT27" s="89">
        <v>4.5490584954846582</v>
      </c>
      <c r="AU27" s="89">
        <v>4.4879586684682593</v>
      </c>
      <c r="AV27" s="89">
        <v>4.4269043372899448</v>
      </c>
      <c r="AW27" s="89">
        <v>4.3658368916449852</v>
      </c>
      <c r="AX27" s="89">
        <v>4.3044325181897207</v>
      </c>
      <c r="AY27" s="89">
        <v>4.2427369660637053</v>
      </c>
      <c r="AZ27" s="89">
        <v>4.1807707754811441</v>
      </c>
      <c r="BA27" s="89">
        <v>4.1183776359416804</v>
      </c>
      <c r="BB27" s="89">
        <v>4.0554181681761161</v>
      </c>
      <c r="BC27" s="89">
        <v>3.9918460610704303</v>
      </c>
      <c r="BD27" s="89">
        <v>3.9276859783693903</v>
      </c>
      <c r="BE27" s="89">
        <v>3.8630761796604016</v>
      </c>
    </row>
    <row r="28" spans="1:57" x14ac:dyDescent="0.3">
      <c r="A28" s="85" t="s">
        <v>618</v>
      </c>
      <c r="B28" s="85" t="s">
        <v>619</v>
      </c>
      <c r="C28" s="85" t="s">
        <v>7</v>
      </c>
      <c r="D28" s="86" t="s">
        <v>612</v>
      </c>
      <c r="E28" s="86"/>
      <c r="F28" s="90" t="s">
        <v>494</v>
      </c>
      <c r="G28" s="89">
        <v>14.004399423201468</v>
      </c>
      <c r="H28" s="89">
        <v>13.952802393706364</v>
      </c>
      <c r="I28" s="89">
        <v>13.953635205426806</v>
      </c>
      <c r="J28" s="89">
        <v>13.943026382886881</v>
      </c>
      <c r="K28" s="89">
        <v>13.935887924949633</v>
      </c>
      <c r="L28" s="89">
        <v>13.939255305727519</v>
      </c>
      <c r="M28" s="89">
        <v>13.939852691822807</v>
      </c>
      <c r="N28" s="89">
        <v>13.938383097979784</v>
      </c>
      <c r="O28" s="89">
        <v>13.942986511224751</v>
      </c>
      <c r="P28" s="89">
        <v>13.95642649432175</v>
      </c>
      <c r="Q28" s="89">
        <v>13.973446896876355</v>
      </c>
      <c r="R28" s="89">
        <v>13.970745271552627</v>
      </c>
      <c r="S28" s="89">
        <v>13.999623737243807</v>
      </c>
      <c r="T28" s="89">
        <v>14.016146396508635</v>
      </c>
      <c r="U28" s="89">
        <v>14.030986237931437</v>
      </c>
      <c r="V28" s="89">
        <v>14.047349881053261</v>
      </c>
      <c r="W28" s="89">
        <v>14.06427978722119</v>
      </c>
      <c r="X28" s="89">
        <v>14.090666176998875</v>
      </c>
      <c r="Y28" s="89">
        <v>14.111699965084753</v>
      </c>
      <c r="Z28" s="89">
        <v>14.364427279613395</v>
      </c>
      <c r="AA28" s="89">
        <v>14.384098336339441</v>
      </c>
      <c r="AB28" s="89">
        <v>14.390033841091272</v>
      </c>
      <c r="AC28" s="89">
        <v>14.324522766065607</v>
      </c>
      <c r="AD28" s="89">
        <v>14.157032241575633</v>
      </c>
      <c r="AE28" s="89">
        <v>14.274015534225107</v>
      </c>
      <c r="AF28" s="89">
        <v>14.082348367136634</v>
      </c>
      <c r="AG28" s="89">
        <v>13.891638812266418</v>
      </c>
      <c r="AH28" s="89">
        <v>13.701759738489109</v>
      </c>
      <c r="AI28" s="89">
        <v>13.511850081241125</v>
      </c>
      <c r="AJ28" s="89">
        <v>13.321973868677652</v>
      </c>
      <c r="AK28" s="89">
        <v>13.131414070513591</v>
      </c>
      <c r="AL28" s="89">
        <v>12.939648381513559</v>
      </c>
      <c r="AM28" s="89">
        <v>12.746822439174217</v>
      </c>
      <c r="AN28" s="89">
        <v>12.553423851289807</v>
      </c>
      <c r="AO28" s="89">
        <v>12.360381305974595</v>
      </c>
      <c r="AP28" s="89">
        <v>12.177474801967893</v>
      </c>
      <c r="AQ28" s="89">
        <v>11.994905131105048</v>
      </c>
      <c r="AR28" s="89">
        <v>11.812882990540281</v>
      </c>
      <c r="AS28" s="89">
        <v>11.632835266974164</v>
      </c>
      <c r="AT28" s="89">
        <v>11.454188260101706</v>
      </c>
      <c r="AU28" s="89">
        <v>11.277084770465372</v>
      </c>
      <c r="AV28" s="89">
        <v>11.10087373272852</v>
      </c>
      <c r="AW28" s="89">
        <v>10.925990224088823</v>
      </c>
      <c r="AX28" s="89">
        <v>10.752138496500114</v>
      </c>
      <c r="AY28" s="89">
        <v>10.579359663897542</v>
      </c>
      <c r="AZ28" s="89">
        <v>10.407608136681519</v>
      </c>
      <c r="BA28" s="89">
        <v>10.235982637103302</v>
      </c>
      <c r="BB28" s="89">
        <v>10.064947381576413</v>
      </c>
      <c r="BC28" s="89">
        <v>9.8946443333968599</v>
      </c>
      <c r="BD28" s="89">
        <v>9.7248491432991777</v>
      </c>
      <c r="BE28" s="89">
        <v>9.555488854987475</v>
      </c>
    </row>
    <row r="29" spans="1:57" x14ac:dyDescent="0.3">
      <c r="A29" s="85" t="s">
        <v>618</v>
      </c>
      <c r="B29" s="85" t="s">
        <v>619</v>
      </c>
      <c r="C29" s="85" t="s">
        <v>7</v>
      </c>
      <c r="D29" s="86" t="s">
        <v>612</v>
      </c>
      <c r="E29" s="86"/>
      <c r="F29" s="90" t="s">
        <v>256</v>
      </c>
      <c r="G29" s="89">
        <v>13.414628628194121</v>
      </c>
      <c r="H29" s="89">
        <v>13.440042807837377</v>
      </c>
      <c r="I29" s="89">
        <v>13.476187732944011</v>
      </c>
      <c r="J29" s="89">
        <v>13.505716049866118</v>
      </c>
      <c r="K29" s="89">
        <v>13.541193745251556</v>
      </c>
      <c r="L29" s="89">
        <v>13.586215768425115</v>
      </c>
      <c r="M29" s="89">
        <v>13.635397870600556</v>
      </c>
      <c r="N29" s="89">
        <v>13.68876910522259</v>
      </c>
      <c r="O29" s="89">
        <v>13.746967468200269</v>
      </c>
      <c r="P29" s="89">
        <v>13.810994354875614</v>
      </c>
      <c r="Q29" s="89">
        <v>13.872392082793393</v>
      </c>
      <c r="R29" s="89">
        <v>13.926261247732533</v>
      </c>
      <c r="S29" s="89">
        <v>13.991709913730464</v>
      </c>
      <c r="T29" s="89">
        <v>14.057172908239522</v>
      </c>
      <c r="U29" s="89">
        <v>14.122491616750548</v>
      </c>
      <c r="V29" s="89">
        <v>14.177952545335639</v>
      </c>
      <c r="W29" s="89">
        <v>14.222530577396173</v>
      </c>
      <c r="X29" s="89">
        <v>14.266831164082813</v>
      </c>
      <c r="Y29" s="89">
        <v>14.293206181107104</v>
      </c>
      <c r="Z29" s="89">
        <v>14.542316311033048</v>
      </c>
      <c r="AA29" s="89">
        <v>14.561779554963925</v>
      </c>
      <c r="AB29" s="89">
        <v>14.58510305442544</v>
      </c>
      <c r="AC29" s="89">
        <v>14.623756422809269</v>
      </c>
      <c r="AD29" s="89">
        <v>14.509545158694525</v>
      </c>
      <c r="AE29" s="89">
        <v>14.526063631167345</v>
      </c>
      <c r="AF29" s="89">
        <v>14.386000285438303</v>
      </c>
      <c r="AG29" s="89">
        <v>14.23627632868849</v>
      </c>
      <c r="AH29" s="89">
        <v>14.076914485000842</v>
      </c>
      <c r="AI29" s="89">
        <v>13.90828861996108</v>
      </c>
      <c r="AJ29" s="89">
        <v>13.738909412420556</v>
      </c>
      <c r="AK29" s="89">
        <v>13.568239383836168</v>
      </c>
      <c r="AL29" s="89">
        <v>13.396497973123585</v>
      </c>
      <c r="AM29" s="89">
        <v>13.223955723343941</v>
      </c>
      <c r="AN29" s="89">
        <v>13.050809540488581</v>
      </c>
      <c r="AO29" s="89">
        <v>12.876961303702045</v>
      </c>
      <c r="AP29" s="89">
        <v>12.705716102051879</v>
      </c>
      <c r="AQ29" s="89">
        <v>12.532825076544366</v>
      </c>
      <c r="AR29" s="89">
        <v>12.357729178604213</v>
      </c>
      <c r="AS29" s="89">
        <v>12.182381086136125</v>
      </c>
      <c r="AT29" s="89">
        <v>12.005405168864533</v>
      </c>
      <c r="AU29" s="89">
        <v>11.829074898004214</v>
      </c>
      <c r="AV29" s="89">
        <v>11.653021772147781</v>
      </c>
      <c r="AW29" s="89">
        <v>11.477036535853498</v>
      </c>
      <c r="AX29" s="89">
        <v>11.300897725821809</v>
      </c>
      <c r="AY29" s="89">
        <v>11.124567335635257</v>
      </c>
      <c r="AZ29" s="89">
        <v>10.948229601328</v>
      </c>
      <c r="BA29" s="89">
        <v>10.772078510619135</v>
      </c>
      <c r="BB29" s="89">
        <v>10.59614757273299</v>
      </c>
      <c r="BC29" s="89">
        <v>10.420884855029815</v>
      </c>
      <c r="BD29" s="89">
        <v>10.245918595975059</v>
      </c>
      <c r="BE29" s="89">
        <v>10.070936362919259</v>
      </c>
    </row>
    <row r="30" spans="1:57" x14ac:dyDescent="0.3">
      <c r="A30" s="85" t="s">
        <v>618</v>
      </c>
      <c r="B30" s="85" t="s">
        <v>619</v>
      </c>
      <c r="C30" s="85" t="s">
        <v>7</v>
      </c>
      <c r="D30" s="86" t="s">
        <v>612</v>
      </c>
      <c r="E30" s="86"/>
      <c r="F30" s="90" t="s">
        <v>517</v>
      </c>
      <c r="G30" s="89">
        <v>22.987003835054253</v>
      </c>
      <c r="H30" s="89">
        <v>23.042357626324719</v>
      </c>
      <c r="I30" s="89">
        <v>23.111331951239883</v>
      </c>
      <c r="J30" s="89">
        <v>23.193411819739445</v>
      </c>
      <c r="K30" s="89">
        <v>23.284966826542441</v>
      </c>
      <c r="L30" s="89">
        <v>23.379761468984412</v>
      </c>
      <c r="M30" s="89">
        <v>23.474040611030926</v>
      </c>
      <c r="N30" s="89">
        <v>23.640389366510327</v>
      </c>
      <c r="O30" s="89">
        <v>23.816202205658556</v>
      </c>
      <c r="P30" s="89">
        <v>24.001468213058754</v>
      </c>
      <c r="Q30" s="89">
        <v>24.213654231794763</v>
      </c>
      <c r="R30" s="89">
        <v>24.393852076863215</v>
      </c>
      <c r="S30" s="89">
        <v>24.564857896113725</v>
      </c>
      <c r="T30" s="89">
        <v>24.753438329561661</v>
      </c>
      <c r="U30" s="89">
        <v>24.986748222835988</v>
      </c>
      <c r="V30" s="89">
        <v>25.256537828469245</v>
      </c>
      <c r="W30" s="89">
        <v>25.532809621940213</v>
      </c>
      <c r="X30" s="89">
        <v>25.911587237646057</v>
      </c>
      <c r="Y30" s="89">
        <v>26.23749222468901</v>
      </c>
      <c r="Z30" s="89">
        <v>26.961357386794845</v>
      </c>
      <c r="AA30" s="89">
        <v>27.218122472490197</v>
      </c>
      <c r="AB30" s="89">
        <v>27.356116719089911</v>
      </c>
      <c r="AC30" s="89">
        <v>27.549680966597581</v>
      </c>
      <c r="AD30" s="89">
        <v>27.437781282381703</v>
      </c>
      <c r="AE30" s="89">
        <v>27.440941272215944</v>
      </c>
      <c r="AF30" s="89">
        <v>27.305371114870177</v>
      </c>
      <c r="AG30" s="89">
        <v>27.166005634792381</v>
      </c>
      <c r="AH30" s="89">
        <v>27.022209746591205</v>
      </c>
      <c r="AI30" s="89">
        <v>26.873583700283763</v>
      </c>
      <c r="AJ30" s="89">
        <v>26.716813407078288</v>
      </c>
      <c r="AK30" s="89">
        <v>26.552133596629496</v>
      </c>
      <c r="AL30" s="89">
        <v>26.38010474279687</v>
      </c>
      <c r="AM30" s="89">
        <v>26.20136834794841</v>
      </c>
      <c r="AN30" s="89">
        <v>26.016741191241767</v>
      </c>
      <c r="AO30" s="89">
        <v>25.826992742673145</v>
      </c>
      <c r="AP30" s="89">
        <v>25.637437667909168</v>
      </c>
      <c r="AQ30" s="89">
        <v>25.443551145507854</v>
      </c>
      <c r="AR30" s="89">
        <v>25.246031562259287</v>
      </c>
      <c r="AS30" s="89">
        <v>25.045291568920639</v>
      </c>
      <c r="AT30" s="89">
        <v>24.841602662449972</v>
      </c>
      <c r="AU30" s="89">
        <v>24.635212248128362</v>
      </c>
      <c r="AV30" s="89">
        <v>24.426007937483263</v>
      </c>
      <c r="AW30" s="89">
        <v>24.21392371926466</v>
      </c>
      <c r="AX30" s="89">
        <v>23.998673518747953</v>
      </c>
      <c r="AY30" s="89">
        <v>23.780013246316315</v>
      </c>
      <c r="AZ30" s="89">
        <v>23.557649681809032</v>
      </c>
      <c r="BA30" s="89">
        <v>23.331232669440965</v>
      </c>
      <c r="BB30" s="89">
        <v>23.100397165909815</v>
      </c>
      <c r="BC30" s="89">
        <v>22.864777349660152</v>
      </c>
      <c r="BD30" s="89">
        <v>22.624068661350105</v>
      </c>
      <c r="BE30" s="89">
        <v>22.37799737517868</v>
      </c>
    </row>
    <row r="31" spans="1:57" x14ac:dyDescent="0.3">
      <c r="A31" s="85" t="s">
        <v>618</v>
      </c>
      <c r="B31" s="85" t="s">
        <v>619</v>
      </c>
      <c r="C31" s="85" t="s">
        <v>7</v>
      </c>
      <c r="D31" s="86" t="s">
        <v>612</v>
      </c>
      <c r="E31" s="86"/>
      <c r="F31" s="90" t="s">
        <v>305</v>
      </c>
      <c r="G31" s="89">
        <v>0.72386774241166751</v>
      </c>
      <c r="H31" s="89">
        <v>0.73505104018567557</v>
      </c>
      <c r="I31" s="89">
        <v>0.74340945083812571</v>
      </c>
      <c r="J31" s="89">
        <v>0.74832628858351846</v>
      </c>
      <c r="K31" s="89">
        <v>0.75380587864621096</v>
      </c>
      <c r="L31" s="89">
        <v>0.7616759134193738</v>
      </c>
      <c r="M31" s="89">
        <v>0.77805553389202931</v>
      </c>
      <c r="N31" s="89">
        <v>0.7981214484758814</v>
      </c>
      <c r="O31" s="89">
        <v>0.81815257069939062</v>
      </c>
      <c r="P31" s="89">
        <v>0.82811295862915979</v>
      </c>
      <c r="Q31" s="89">
        <v>0.82338559364776276</v>
      </c>
      <c r="R31" s="89">
        <v>0.82504521569923484</v>
      </c>
      <c r="S31" s="89">
        <v>0.82784292938682968</v>
      </c>
      <c r="T31" s="89">
        <v>0.83373342506427472</v>
      </c>
      <c r="U31" s="89">
        <v>0.8437090746410959</v>
      </c>
      <c r="V31" s="89">
        <v>0.85273662438161202</v>
      </c>
      <c r="W31" s="89">
        <v>0.86188051962291379</v>
      </c>
      <c r="X31" s="89">
        <v>0.87714111332465894</v>
      </c>
      <c r="Y31" s="89">
        <v>0.90338295919137956</v>
      </c>
      <c r="Z31" s="89">
        <v>0.94083947991842554</v>
      </c>
      <c r="AA31" s="89">
        <v>0.95966675362446618</v>
      </c>
      <c r="AB31" s="89">
        <v>0.97200407128486155</v>
      </c>
      <c r="AC31" s="89">
        <v>0.99169432376299838</v>
      </c>
      <c r="AD31" s="89">
        <v>1.0111830602330838</v>
      </c>
      <c r="AE31" s="89">
        <v>1.0176596973151153</v>
      </c>
      <c r="AF31" s="89">
        <v>1.0253260822367747</v>
      </c>
      <c r="AG31" s="89">
        <v>1.0318544547176443</v>
      </c>
      <c r="AH31" s="89">
        <v>1.0372644179252948</v>
      </c>
      <c r="AI31" s="89">
        <v>1.0414700966476937</v>
      </c>
      <c r="AJ31" s="89">
        <v>1.0451749482985739</v>
      </c>
      <c r="AK31" s="89">
        <v>1.0482973883647779</v>
      </c>
      <c r="AL31" s="89">
        <v>1.0509081210309921</v>
      </c>
      <c r="AM31" s="89">
        <v>1.0529016901569432</v>
      </c>
      <c r="AN31" s="89">
        <v>1.0542935357962813</v>
      </c>
      <c r="AO31" s="89">
        <v>1.0551168614837958</v>
      </c>
      <c r="AP31" s="89">
        <v>1.0555095043905749</v>
      </c>
      <c r="AQ31" s="89">
        <v>1.0552850660320854</v>
      </c>
      <c r="AR31" s="89">
        <v>1.0544467563675481</v>
      </c>
      <c r="AS31" s="89">
        <v>1.0529848076391575</v>
      </c>
      <c r="AT31" s="89">
        <v>1.0509225897501979</v>
      </c>
      <c r="AU31" s="89">
        <v>1.0482492451642818</v>
      </c>
      <c r="AV31" s="89">
        <v>1.0450041549202758</v>
      </c>
      <c r="AW31" s="89">
        <v>1.0411632017509203</v>
      </c>
      <c r="AX31" s="89">
        <v>1.0367601204261749</v>
      </c>
      <c r="AY31" s="89">
        <v>1.0318081674365644</v>
      </c>
      <c r="AZ31" s="89">
        <v>1.0263290023037108</v>
      </c>
      <c r="BA31" s="89">
        <v>1.0203431407023333</v>
      </c>
      <c r="BB31" s="89">
        <v>1.0139080857822407</v>
      </c>
      <c r="BC31" s="89">
        <v>1.0069968480695868</v>
      </c>
      <c r="BD31" s="89">
        <v>0.99964891443192294</v>
      </c>
      <c r="BE31" s="89">
        <v>0.99189018178745414</v>
      </c>
    </row>
    <row r="32" spans="1:57" x14ac:dyDescent="0.3">
      <c r="A32" s="85" t="s">
        <v>618</v>
      </c>
      <c r="B32" s="85" t="s">
        <v>619</v>
      </c>
      <c r="C32" s="85" t="s">
        <v>7</v>
      </c>
      <c r="D32" s="86" t="s">
        <v>612</v>
      </c>
      <c r="E32" s="86"/>
      <c r="F32" s="90" t="s">
        <v>426</v>
      </c>
      <c r="G32" s="89">
        <v>11.617456119847862</v>
      </c>
      <c r="H32" s="89">
        <v>11.682113333202587</v>
      </c>
      <c r="I32" s="89">
        <v>11.735962385467804</v>
      </c>
      <c r="J32" s="89">
        <v>11.809054788373524</v>
      </c>
      <c r="K32" s="89">
        <v>11.874983638538904</v>
      </c>
      <c r="L32" s="89">
        <v>11.951057969684978</v>
      </c>
      <c r="M32" s="89">
        <v>12.038867693331705</v>
      </c>
      <c r="N32" s="89">
        <v>12.143170157146884</v>
      </c>
      <c r="O32" s="89">
        <v>12.285997963261796</v>
      </c>
      <c r="P32" s="89">
        <v>12.444336229449766</v>
      </c>
      <c r="Q32" s="89">
        <v>12.593807473078636</v>
      </c>
      <c r="R32" s="89">
        <v>12.747522703675983</v>
      </c>
      <c r="S32" s="89">
        <v>12.915644923232142</v>
      </c>
      <c r="T32" s="89">
        <v>13.084745109447811</v>
      </c>
      <c r="U32" s="89">
        <v>13.233111459093623</v>
      </c>
      <c r="V32" s="89">
        <v>13.386988151659764</v>
      </c>
      <c r="W32" s="89">
        <v>13.505645892809437</v>
      </c>
      <c r="X32" s="89">
        <v>13.631741271864204</v>
      </c>
      <c r="Y32" s="89">
        <v>13.729292475161699</v>
      </c>
      <c r="Z32" s="89">
        <v>14.042348986319302</v>
      </c>
      <c r="AA32" s="89">
        <v>14.146133218594287</v>
      </c>
      <c r="AB32" s="89">
        <v>14.209724228830865</v>
      </c>
      <c r="AC32" s="89">
        <v>14.299636048249244</v>
      </c>
      <c r="AD32" s="89">
        <v>14.313999037261471</v>
      </c>
      <c r="AE32" s="89">
        <v>14.15870055763915</v>
      </c>
      <c r="AF32" s="89">
        <v>14.049872621676677</v>
      </c>
      <c r="AG32" s="89">
        <v>13.953782674499562</v>
      </c>
      <c r="AH32" s="89">
        <v>13.870009265297067</v>
      </c>
      <c r="AI32" s="89">
        <v>13.79812200944933</v>
      </c>
      <c r="AJ32" s="89">
        <v>13.723111653564816</v>
      </c>
      <c r="AK32" s="89">
        <v>13.644892945497014</v>
      </c>
      <c r="AL32" s="89">
        <v>13.563404598878195</v>
      </c>
      <c r="AM32" s="89">
        <v>13.478658807829195</v>
      </c>
      <c r="AN32" s="89">
        <v>13.390707003122092</v>
      </c>
      <c r="AO32" s="89">
        <v>13.299639586644892</v>
      </c>
      <c r="AP32" s="89">
        <v>13.208813423831792</v>
      </c>
      <c r="AQ32" s="89">
        <v>13.114612190136473</v>
      </c>
      <c r="AR32" s="89">
        <v>13.017133031195677</v>
      </c>
      <c r="AS32" s="89">
        <v>12.91642847062505</v>
      </c>
      <c r="AT32" s="89">
        <v>12.812602639806705</v>
      </c>
      <c r="AU32" s="89">
        <v>12.705698158288614</v>
      </c>
      <c r="AV32" s="89">
        <v>12.595679196419121</v>
      </c>
      <c r="AW32" s="89">
        <v>12.482563532037494</v>
      </c>
      <c r="AX32" s="89">
        <v>12.366337709944569</v>
      </c>
      <c r="AY32" s="89">
        <v>12.246974216967693</v>
      </c>
      <c r="AZ32" s="89">
        <v>12.1244811114016</v>
      </c>
      <c r="BA32" s="89">
        <v>11.998852871899565</v>
      </c>
      <c r="BB32" s="89">
        <v>11.870166314986786</v>
      </c>
      <c r="BC32" s="89">
        <v>11.738424508692223</v>
      </c>
      <c r="BD32" s="89">
        <v>11.603685928035746</v>
      </c>
      <c r="BE32" s="89">
        <v>11.4660431447326</v>
      </c>
    </row>
    <row r="33" spans="1:57" x14ac:dyDescent="0.3">
      <c r="A33" s="85" t="s">
        <v>618</v>
      </c>
      <c r="B33" s="85" t="s">
        <v>619</v>
      </c>
      <c r="C33" s="85" t="s">
        <v>7</v>
      </c>
      <c r="D33" s="86" t="s">
        <v>612</v>
      </c>
      <c r="E33" s="86"/>
      <c r="F33" s="90" t="s">
        <v>518</v>
      </c>
      <c r="G33" s="89">
        <v>18.584943518574939</v>
      </c>
      <c r="H33" s="89">
        <v>18.68763916454564</v>
      </c>
      <c r="I33" s="89">
        <v>18.822022200827007</v>
      </c>
      <c r="J33" s="89">
        <v>18.972959052159254</v>
      </c>
      <c r="K33" s="89">
        <v>19.104305515437719</v>
      </c>
      <c r="L33" s="89">
        <v>19.238239333966302</v>
      </c>
      <c r="M33" s="89">
        <v>19.352417439699707</v>
      </c>
      <c r="N33" s="89">
        <v>19.478163911267</v>
      </c>
      <c r="O33" s="89">
        <v>19.693959077694402</v>
      </c>
      <c r="P33" s="89">
        <v>19.970713280903993</v>
      </c>
      <c r="Q33" s="89">
        <v>20.182981756560501</v>
      </c>
      <c r="R33" s="89">
        <v>20.389937584351433</v>
      </c>
      <c r="S33" s="89">
        <v>20.606150957872476</v>
      </c>
      <c r="T33" s="89">
        <v>20.824257443825076</v>
      </c>
      <c r="U33" s="89">
        <v>21.087172449895686</v>
      </c>
      <c r="V33" s="89">
        <v>21.344756905570275</v>
      </c>
      <c r="W33" s="89">
        <v>21.5830429341365</v>
      </c>
      <c r="X33" s="89">
        <v>21.826969965014328</v>
      </c>
      <c r="Y33" s="89">
        <v>21.995748215136633</v>
      </c>
      <c r="Z33" s="89">
        <v>22.518854365597299</v>
      </c>
      <c r="AA33" s="89">
        <v>22.681001364044626</v>
      </c>
      <c r="AB33" s="89">
        <v>22.85181592675854</v>
      </c>
      <c r="AC33" s="89">
        <v>23.033237203257361</v>
      </c>
      <c r="AD33" s="89">
        <v>22.988482459247326</v>
      </c>
      <c r="AE33" s="89">
        <v>22.914081836446361</v>
      </c>
      <c r="AF33" s="89">
        <v>22.7596441286619</v>
      </c>
      <c r="AG33" s="89">
        <v>22.60902111110018</v>
      </c>
      <c r="AH33" s="89">
        <v>22.462187193262746</v>
      </c>
      <c r="AI33" s="89">
        <v>22.318573215930904</v>
      </c>
      <c r="AJ33" s="89">
        <v>22.169589033093644</v>
      </c>
      <c r="AK33" s="89">
        <v>22.014471634830418</v>
      </c>
      <c r="AL33" s="89">
        <v>21.85241695498225</v>
      </c>
      <c r="AM33" s="89">
        <v>21.683839768777101</v>
      </c>
      <c r="AN33" s="89">
        <v>21.509155922110629</v>
      </c>
      <c r="AO33" s="89">
        <v>21.328708132112943</v>
      </c>
      <c r="AP33" s="89">
        <v>21.148809968244979</v>
      </c>
      <c r="AQ33" s="89">
        <v>20.96339007145891</v>
      </c>
      <c r="AR33" s="89">
        <v>20.772974237312589</v>
      </c>
      <c r="AS33" s="89">
        <v>20.578909888034293</v>
      </c>
      <c r="AT33" s="89">
        <v>20.379819477023631</v>
      </c>
      <c r="AU33" s="89">
        <v>20.176916516043402</v>
      </c>
      <c r="AV33" s="89">
        <v>19.970457765734178</v>
      </c>
      <c r="AW33" s="89">
        <v>19.760580375135174</v>
      </c>
      <c r="AX33" s="89">
        <v>19.547359331441299</v>
      </c>
      <c r="AY33" s="89">
        <v>19.330842941246964</v>
      </c>
      <c r="AZ33" s="89">
        <v>19.111075322292308</v>
      </c>
      <c r="BA33" s="89">
        <v>18.888875637802915</v>
      </c>
      <c r="BB33" s="89">
        <v>18.663490957624798</v>
      </c>
      <c r="BC33" s="89">
        <v>18.434942235770372</v>
      </c>
      <c r="BD33" s="89">
        <v>18.202494837015379</v>
      </c>
      <c r="BE33" s="89">
        <v>17.966678486556795</v>
      </c>
    </row>
    <row r="34" spans="1:57" x14ac:dyDescent="0.3">
      <c r="A34" s="85" t="s">
        <v>618</v>
      </c>
      <c r="B34" s="85" t="s">
        <v>619</v>
      </c>
      <c r="C34" s="85" t="s">
        <v>7</v>
      </c>
      <c r="D34" s="86" t="s">
        <v>612</v>
      </c>
      <c r="E34" s="86"/>
      <c r="F34" s="90" t="s">
        <v>555</v>
      </c>
      <c r="G34" s="89">
        <v>152.49201147158567</v>
      </c>
      <c r="H34" s="89">
        <v>153.04805670073532</v>
      </c>
      <c r="I34" s="89">
        <v>153.67443685293551</v>
      </c>
      <c r="J34" s="89">
        <v>154.35332264791134</v>
      </c>
      <c r="K34" s="89">
        <v>155.11885962265475</v>
      </c>
      <c r="L34" s="89">
        <v>156.14035808391125</v>
      </c>
      <c r="M34" s="89">
        <v>157.27716851316828</v>
      </c>
      <c r="N34" s="89">
        <v>158.42811142597191</v>
      </c>
      <c r="O34" s="89">
        <v>159.6879508121354</v>
      </c>
      <c r="P34" s="89">
        <v>160.87418971849135</v>
      </c>
      <c r="Q34" s="89">
        <v>162.04387389693539</v>
      </c>
      <c r="R34" s="89">
        <v>163.2787311992135</v>
      </c>
      <c r="S34" s="89">
        <v>164.48082500694525</v>
      </c>
      <c r="T34" s="89">
        <v>165.53941553411559</v>
      </c>
      <c r="U34" s="89">
        <v>166.71332091334912</v>
      </c>
      <c r="V34" s="89">
        <v>168.04273298849611</v>
      </c>
      <c r="W34" s="89">
        <v>169.45566977667914</v>
      </c>
      <c r="X34" s="89">
        <v>170.69535899259918</v>
      </c>
      <c r="Y34" s="89">
        <v>171.81925442122196</v>
      </c>
      <c r="Z34" s="89">
        <v>175.6465406470893</v>
      </c>
      <c r="AA34" s="89">
        <v>176.64426914559013</v>
      </c>
      <c r="AB34" s="89">
        <v>176.65540387013405</v>
      </c>
      <c r="AC34" s="89">
        <v>176.66233321782028</v>
      </c>
      <c r="AD34" s="89">
        <v>174.78709059088683</v>
      </c>
      <c r="AE34" s="89">
        <v>172.85523116677152</v>
      </c>
      <c r="AF34" s="89">
        <v>170.94985009877041</v>
      </c>
      <c r="AG34" s="89">
        <v>169.05012574170109</v>
      </c>
      <c r="AH34" s="89">
        <v>167.1560495308147</v>
      </c>
      <c r="AI34" s="89">
        <v>165.26727947924263</v>
      </c>
      <c r="AJ34" s="89">
        <v>163.37808203846231</v>
      </c>
      <c r="AK34" s="89">
        <v>161.48818219546013</v>
      </c>
      <c r="AL34" s="89">
        <v>159.59778949416861</v>
      </c>
      <c r="AM34" s="89">
        <v>157.70688215776468</v>
      </c>
      <c r="AN34" s="89">
        <v>155.81568741834243</v>
      </c>
      <c r="AO34" s="89">
        <v>153.92436420962321</v>
      </c>
      <c r="AP34" s="89">
        <v>152.03326782740459</v>
      </c>
      <c r="AQ34" s="89">
        <v>150.14148605657087</v>
      </c>
      <c r="AR34" s="89">
        <v>148.24956181746205</v>
      </c>
      <c r="AS34" s="89">
        <v>146.35734390475005</v>
      </c>
      <c r="AT34" s="89">
        <v>144.46495504980828</v>
      </c>
      <c r="AU34" s="89">
        <v>142.57256281118603</v>
      </c>
      <c r="AV34" s="89">
        <v>140.68014219418586</v>
      </c>
      <c r="AW34" s="89">
        <v>138.78768117063092</v>
      </c>
      <c r="AX34" s="89">
        <v>136.89527195199</v>
      </c>
      <c r="AY34" s="89">
        <v>135.00284356099939</v>
      </c>
      <c r="AZ34" s="89">
        <v>133.11040178665161</v>
      </c>
      <c r="BA34" s="89">
        <v>131.21812948075379</v>
      </c>
      <c r="BB34" s="89">
        <v>129.32605673282353</v>
      </c>
      <c r="BC34" s="89">
        <v>127.43396879436847</v>
      </c>
      <c r="BD34" s="89">
        <v>125.54175318390801</v>
      </c>
      <c r="BE34" s="89">
        <v>123.64944163890645</v>
      </c>
    </row>
    <row r="35" spans="1:57" x14ac:dyDescent="0.3">
      <c r="A35" s="85" t="s">
        <v>618</v>
      </c>
      <c r="B35" s="85" t="s">
        <v>619</v>
      </c>
      <c r="C35" s="85" t="s">
        <v>7</v>
      </c>
      <c r="D35" s="86" t="s">
        <v>612</v>
      </c>
      <c r="F35" s="90" t="s">
        <v>617</v>
      </c>
      <c r="G35" s="89">
        <v>1294.9018781487857</v>
      </c>
      <c r="H35" s="89">
        <v>1297.6224514575572</v>
      </c>
      <c r="I35" s="89">
        <v>1299.7284960096838</v>
      </c>
      <c r="J35" s="89">
        <v>1304.4396010389823</v>
      </c>
      <c r="K35" s="89">
        <v>1309.5369154327871</v>
      </c>
      <c r="L35" s="89">
        <v>1315.1701241895223</v>
      </c>
      <c r="M35" s="89">
        <v>1320.1547804513025</v>
      </c>
      <c r="N35" s="89">
        <v>1325.0445118094817</v>
      </c>
      <c r="O35" s="89">
        <v>1330.3337756165179</v>
      </c>
      <c r="P35" s="89">
        <v>1335.1501475290397</v>
      </c>
      <c r="Q35" s="89">
        <v>1337.9588248501786</v>
      </c>
      <c r="R35" s="89">
        <v>1337.0434484144182</v>
      </c>
      <c r="S35" s="89">
        <v>1340.059926170258</v>
      </c>
      <c r="T35" s="89">
        <v>1343.3093428677812</v>
      </c>
      <c r="U35" s="89">
        <v>1349.247375455825</v>
      </c>
      <c r="V35" s="89">
        <v>1353.2198601123171</v>
      </c>
      <c r="W35" s="89">
        <v>1358.2888275595726</v>
      </c>
      <c r="X35" s="89">
        <v>1362.0414698470902</v>
      </c>
      <c r="Y35" s="89">
        <v>1365.2770844107183</v>
      </c>
      <c r="Z35" s="89">
        <v>1385.5992426224313</v>
      </c>
      <c r="AA35" s="89">
        <v>1389.298676446105</v>
      </c>
      <c r="AB35" s="89">
        <v>1388.3409026842126</v>
      </c>
      <c r="AC35" s="89">
        <v>1387.9615367900321</v>
      </c>
      <c r="AD35" s="89">
        <v>1378.8407310093601</v>
      </c>
      <c r="AE35" s="89">
        <v>1374.3686340882923</v>
      </c>
      <c r="AF35" s="89">
        <v>1360.1569507967529</v>
      </c>
      <c r="AG35" s="89">
        <v>1345.5492888163519</v>
      </c>
      <c r="AH35" s="89">
        <v>1330.5826886652583</v>
      </c>
      <c r="AI35" s="89">
        <v>1315.2169759155111</v>
      </c>
      <c r="AJ35" s="89">
        <v>1299.9293558575514</v>
      </c>
      <c r="AK35" s="89">
        <v>1284.651261724397</v>
      </c>
      <c r="AL35" s="89">
        <v>1269.3573065943351</v>
      </c>
      <c r="AM35" s="89">
        <v>1254.0512795584129</v>
      </c>
      <c r="AN35" s="89">
        <v>1238.777980210587</v>
      </c>
      <c r="AO35" s="89">
        <v>1223.5216880435444</v>
      </c>
      <c r="AP35" s="89">
        <v>1208.626835821032</v>
      </c>
      <c r="AQ35" s="89">
        <v>1193.6708723161073</v>
      </c>
      <c r="AR35" s="89">
        <v>1178.6571321767663</v>
      </c>
      <c r="AS35" s="89">
        <v>1163.5859978605201</v>
      </c>
      <c r="AT35" s="89">
        <v>1148.4355659732316</v>
      </c>
      <c r="AU35" s="89">
        <v>1133.2376361657405</v>
      </c>
      <c r="AV35" s="89">
        <v>1117.9621915156586</v>
      </c>
      <c r="AW35" s="89">
        <v>1102.6067560055574</v>
      </c>
      <c r="AX35" s="89">
        <v>1087.1708114824171</v>
      </c>
      <c r="AY35" s="89">
        <v>1071.651328788209</v>
      </c>
      <c r="AZ35" s="89">
        <v>1056.0507154886727</v>
      </c>
      <c r="BA35" s="89">
        <v>1040.3865419515027</v>
      </c>
      <c r="BB35" s="89">
        <v>1024.6322710620193</v>
      </c>
      <c r="BC35" s="89">
        <v>1008.8059648733189</v>
      </c>
      <c r="BD35" s="89">
        <v>992.89036050420486</v>
      </c>
      <c r="BE35" s="89">
        <v>976.91304093752217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ADAB-15D5-46E7-AE03-71D8C90FCAED}">
  <sheetPr>
    <tabColor rgb="FF92D050"/>
  </sheetPr>
  <dimension ref="A1:BE60"/>
  <sheetViews>
    <sheetView zoomScale="60" zoomScaleNormal="60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5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2" t="s">
        <v>614</v>
      </c>
      <c r="F12" s="90" t="s">
        <v>144</v>
      </c>
      <c r="G12" s="11">
        <v>23.925191670796384</v>
      </c>
      <c r="H12" s="11">
        <v>25.188165917550602</v>
      </c>
      <c r="I12" s="11">
        <v>26.517793395507123</v>
      </c>
      <c r="J12" s="11">
        <v>27.917565939562436</v>
      </c>
      <c r="K12" s="11">
        <v>29.400606597786375</v>
      </c>
      <c r="L12" s="11">
        <v>30.92122672377911</v>
      </c>
      <c r="M12" s="11">
        <v>32.574421412813024</v>
      </c>
      <c r="N12" s="11">
        <v>34.24074241218004</v>
      </c>
      <c r="O12" s="11">
        <v>36.030080996127957</v>
      </c>
      <c r="P12" s="11">
        <v>37.914656416760046</v>
      </c>
      <c r="Q12" s="11">
        <v>39.877048263543806</v>
      </c>
      <c r="R12" s="9">
        <v>41.896956369434207</v>
      </c>
      <c r="S12" s="9">
        <v>45.961292599646796</v>
      </c>
      <c r="T12" s="9">
        <v>63.077265192974622</v>
      </c>
      <c r="U12" s="9">
        <v>69.111747247320167</v>
      </c>
      <c r="V12" s="9">
        <v>75.381568838750042</v>
      </c>
      <c r="W12" s="9">
        <v>83.016731479151758</v>
      </c>
      <c r="X12" s="9">
        <v>109.59852694216947</v>
      </c>
      <c r="Y12" s="9">
        <v>121.98456724991438</v>
      </c>
      <c r="Z12" s="9">
        <v>171.36341236071002</v>
      </c>
      <c r="AA12" s="9">
        <v>171.98157347204213</v>
      </c>
      <c r="AB12" s="9">
        <v>155.65179672665454</v>
      </c>
      <c r="AC12" s="13">
        <v>171.21697639932003</v>
      </c>
      <c r="AD12" s="13">
        <v>188.338674039252</v>
      </c>
      <c r="AE12" s="13">
        <v>207.17254144317721</v>
      </c>
      <c r="AF12" s="13">
        <v>227.88979558749494</v>
      </c>
      <c r="AG12" s="13">
        <v>250.67877514624439</v>
      </c>
      <c r="AH12" s="13">
        <v>275.74665266086885</v>
      </c>
      <c r="AI12" s="13">
        <v>303.32131792695577</v>
      </c>
      <c r="AJ12" s="13">
        <v>333.65344971965135</v>
      </c>
      <c r="AK12" s="13">
        <v>367.01879469161645</v>
      </c>
      <c r="AL12" s="13">
        <v>389.03992237311348</v>
      </c>
      <c r="AM12" s="13">
        <v>412.38231771550016</v>
      </c>
      <c r="AN12" s="13">
        <v>437.1252567784303</v>
      </c>
      <c r="AO12" s="13">
        <v>463.35277218513608</v>
      </c>
      <c r="AP12" s="13">
        <v>491.1539385162443</v>
      </c>
      <c r="AQ12" s="13">
        <v>520.62317482721892</v>
      </c>
      <c r="AR12" s="13">
        <v>551.86056531685222</v>
      </c>
      <c r="AS12" s="13">
        <v>584.97219923586306</v>
      </c>
      <c r="AT12" s="13">
        <v>620.07053119001512</v>
      </c>
      <c r="AU12" s="13">
        <v>657.27476306141602</v>
      </c>
      <c r="AV12" s="13">
        <v>676.99300595325849</v>
      </c>
      <c r="AW12" s="13">
        <v>697.30279613185633</v>
      </c>
      <c r="AX12" s="13">
        <v>718.22188001581208</v>
      </c>
      <c r="AY12" s="13">
        <v>739.76853641628657</v>
      </c>
      <c r="AZ12" s="13">
        <v>761.96159250877497</v>
      </c>
      <c r="BA12" s="13">
        <v>784.82044028403823</v>
      </c>
      <c r="BB12" s="13">
        <v>808.36505349255935</v>
      </c>
      <c r="BC12" s="13">
        <v>832.61600509733603</v>
      </c>
      <c r="BD12" s="13">
        <v>857.59448525025596</v>
      </c>
      <c r="BE12" s="13">
        <v>883.32231980776351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2" t="s">
        <v>614</v>
      </c>
      <c r="F13" s="90" t="s">
        <v>157</v>
      </c>
      <c r="G13" s="11">
        <v>29.136198284434865</v>
      </c>
      <c r="H13" s="11">
        <v>30.674253593997239</v>
      </c>
      <c r="I13" s="11">
        <v>32.293479486739464</v>
      </c>
      <c r="J13" s="11">
        <v>33.998128333773998</v>
      </c>
      <c r="K13" s="11">
        <v>35.804181437818087</v>
      </c>
      <c r="L13" s="11">
        <v>37.655998974573976</v>
      </c>
      <c r="M13" s="11">
        <v>39.669266367589749</v>
      </c>
      <c r="N13" s="11">
        <v>41.698519036120565</v>
      </c>
      <c r="O13" s="11">
        <v>43.877583032649945</v>
      </c>
      <c r="P13" s="11">
        <v>46.172626846427704</v>
      </c>
      <c r="Q13" s="11">
        <v>48.56243582879172</v>
      </c>
      <c r="R13" s="9">
        <v>51.022288351578261</v>
      </c>
      <c r="S13" s="9">
        <v>52.660662803500074</v>
      </c>
      <c r="T13" s="9">
        <v>71.28623681853658</v>
      </c>
      <c r="U13" s="9">
        <v>71.401045378733812</v>
      </c>
      <c r="V13" s="9">
        <v>75.69171506100885</v>
      </c>
      <c r="W13" s="9">
        <v>80.847004535413234</v>
      </c>
      <c r="X13" s="9">
        <v>110.53097511659711</v>
      </c>
      <c r="Y13" s="9">
        <v>110.1331388366188</v>
      </c>
      <c r="Z13" s="9">
        <v>161.02750092109164</v>
      </c>
      <c r="AA13" s="9">
        <v>152.03891990705304</v>
      </c>
      <c r="AB13" s="9">
        <v>158.18725521707083</v>
      </c>
      <c r="AC13" s="13">
        <v>174.00598073877791</v>
      </c>
      <c r="AD13" s="13">
        <v>191.40657881265565</v>
      </c>
      <c r="AE13" s="13">
        <v>210.54723669392123</v>
      </c>
      <c r="AF13" s="13">
        <v>231.60196036331337</v>
      </c>
      <c r="AG13" s="13">
        <v>254.76215639964474</v>
      </c>
      <c r="AH13" s="13">
        <v>280.23837203960915</v>
      </c>
      <c r="AI13" s="13">
        <v>308.26220924357006</v>
      </c>
      <c r="AJ13" s="13">
        <v>339.08843016792713</v>
      </c>
      <c r="AK13" s="13">
        <v>372.9972731847198</v>
      </c>
      <c r="AL13" s="13">
        <v>395.37710957580305</v>
      </c>
      <c r="AM13" s="13">
        <v>419.09973615035119</v>
      </c>
      <c r="AN13" s="13">
        <v>444.2457203193722</v>
      </c>
      <c r="AO13" s="13">
        <v>470.90046353853467</v>
      </c>
      <c r="AP13" s="13">
        <v>499.15449135084668</v>
      </c>
      <c r="AQ13" s="13">
        <v>529.1037608318976</v>
      </c>
      <c r="AR13" s="13">
        <v>560.84998648181147</v>
      </c>
      <c r="AS13" s="13">
        <v>594.50098567072018</v>
      </c>
      <c r="AT13" s="13">
        <v>630.17104481096339</v>
      </c>
      <c r="AU13" s="13">
        <v>667.98130749962104</v>
      </c>
      <c r="AV13" s="13">
        <v>688.02074672460992</v>
      </c>
      <c r="AW13" s="13">
        <v>708.66136912634818</v>
      </c>
      <c r="AX13" s="13">
        <v>729.9212102001386</v>
      </c>
      <c r="AY13" s="13">
        <v>751.8188465061429</v>
      </c>
      <c r="AZ13" s="13">
        <v>774.37341190132713</v>
      </c>
      <c r="BA13" s="13">
        <v>797.60461425836684</v>
      </c>
      <c r="BB13" s="13">
        <v>821.53275268611776</v>
      </c>
      <c r="BC13" s="13">
        <v>846.17873526670121</v>
      </c>
      <c r="BD13" s="13">
        <v>871.5640973247024</v>
      </c>
      <c r="BE13" s="13">
        <v>897.71102024444326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2" t="s">
        <v>614</v>
      </c>
      <c r="F14" s="90" t="s">
        <v>182</v>
      </c>
      <c r="G14" s="11">
        <v>4.1311037785701794</v>
      </c>
      <c r="H14" s="11">
        <v>4.3491784236887696</v>
      </c>
      <c r="I14" s="11">
        <v>4.5787619176835772</v>
      </c>
      <c r="J14" s="11">
        <v>4.8204571870654345</v>
      </c>
      <c r="K14" s="11">
        <v>5.076530156145985</v>
      </c>
      <c r="L14" s="11">
        <v>5.3390918791488655</v>
      </c>
      <c r="M14" s="11">
        <v>5.6245449246480339</v>
      </c>
      <c r="N14" s="11">
        <v>5.9122644577457928</v>
      </c>
      <c r="O14" s="11">
        <v>6.2212251334636566</v>
      </c>
      <c r="P14" s="11">
        <v>6.5466301186482356</v>
      </c>
      <c r="Q14" s="11">
        <v>6.8854714740209122</v>
      </c>
      <c r="R14" s="9">
        <v>7.2342440198556774</v>
      </c>
      <c r="S14" s="9">
        <v>7.448200995905327</v>
      </c>
      <c r="T14" s="9">
        <v>10.973347504808837</v>
      </c>
      <c r="U14" s="9">
        <v>12.345514714939766</v>
      </c>
      <c r="V14" s="9">
        <v>12.598708595349699</v>
      </c>
      <c r="W14" s="9">
        <v>13.224700850940003</v>
      </c>
      <c r="X14" s="9">
        <v>18.82213638111714</v>
      </c>
      <c r="Y14" s="9">
        <v>15.445501178306293</v>
      </c>
      <c r="Z14" s="9">
        <v>28.022890424472259</v>
      </c>
      <c r="AA14" s="9">
        <v>25.470786796048806</v>
      </c>
      <c r="AB14" s="9">
        <v>25.405294073970982</v>
      </c>
      <c r="AC14" s="13">
        <v>27.94582348136808</v>
      </c>
      <c r="AD14" s="13">
        <v>30.740405829504887</v>
      </c>
      <c r="AE14" s="13">
        <v>33.814446412455368</v>
      </c>
      <c r="AF14" s="13">
        <v>37.195891053700912</v>
      </c>
      <c r="AG14" s="13">
        <v>40.915480159071009</v>
      </c>
      <c r="AH14" s="13">
        <v>45.007028174978103</v>
      </c>
      <c r="AI14" s="13">
        <v>49.507730992475921</v>
      </c>
      <c r="AJ14" s="13">
        <v>54.458504091723512</v>
      </c>
      <c r="AK14" s="13">
        <v>59.904354500895856</v>
      </c>
      <c r="AL14" s="13">
        <v>63.498615770949613</v>
      </c>
      <c r="AM14" s="13">
        <v>67.30853271720656</v>
      </c>
      <c r="AN14" s="13">
        <v>71.34704468023898</v>
      </c>
      <c r="AO14" s="13">
        <v>75.627867361053319</v>
      </c>
      <c r="AP14" s="13">
        <v>80.165539402716533</v>
      </c>
      <c r="AQ14" s="13">
        <v>84.975471766879537</v>
      </c>
      <c r="AR14" s="13">
        <v>90.074000072892289</v>
      </c>
      <c r="AS14" s="13">
        <v>95.478440077265844</v>
      </c>
      <c r="AT14" s="13">
        <v>101.20714648190179</v>
      </c>
      <c r="AU14" s="13">
        <v>107.2795752708159</v>
      </c>
      <c r="AV14" s="13">
        <v>110.49796252894038</v>
      </c>
      <c r="AW14" s="13">
        <v>113.81290140480861</v>
      </c>
      <c r="AX14" s="13">
        <v>117.22728844695285</v>
      </c>
      <c r="AY14" s="13">
        <v>120.74410710036146</v>
      </c>
      <c r="AZ14" s="13">
        <v>124.36643031337231</v>
      </c>
      <c r="BA14" s="13">
        <v>128.09742322277341</v>
      </c>
      <c r="BB14" s="13">
        <v>131.94034591945666</v>
      </c>
      <c r="BC14" s="13">
        <v>135.89855629704033</v>
      </c>
      <c r="BD14" s="13">
        <v>139.97551298595158</v>
      </c>
      <c r="BE14" s="13">
        <v>144.17477837553005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2" t="s">
        <v>614</v>
      </c>
      <c r="F15" s="90" t="s">
        <v>223</v>
      </c>
      <c r="G15" s="11">
        <v>2.1962377684340888</v>
      </c>
      <c r="H15" s="11">
        <v>2.3121737985168469</v>
      </c>
      <c r="I15" s="11">
        <v>2.4342283310454338</v>
      </c>
      <c r="J15" s="11">
        <v>2.5627219026235371</v>
      </c>
      <c r="K15" s="11">
        <v>2.6988591570510736</v>
      </c>
      <c r="L15" s="11">
        <v>2.8384460576744313</v>
      </c>
      <c r="M15" s="11">
        <v>2.990202777728749</v>
      </c>
      <c r="N15" s="11">
        <v>3.1431644410458168</v>
      </c>
      <c r="O15" s="11">
        <v>3.3074186310500551</v>
      </c>
      <c r="P15" s="11">
        <v>3.4804151851928942</v>
      </c>
      <c r="Q15" s="11">
        <v>3.660554978832848</v>
      </c>
      <c r="R15" s="9">
        <v>3.8459745370944267</v>
      </c>
      <c r="S15" s="9">
        <v>5.029903176441378</v>
      </c>
      <c r="T15" s="9">
        <v>6.3794536350704014</v>
      </c>
      <c r="U15" s="9">
        <v>5.8683474055946556</v>
      </c>
      <c r="V15" s="9">
        <v>4.4095480083723944</v>
      </c>
      <c r="W15" s="9">
        <v>6.9650091148284021</v>
      </c>
      <c r="X15" s="9">
        <v>13.117758852115996</v>
      </c>
      <c r="Y15" s="9">
        <v>15.087344629244118</v>
      </c>
      <c r="Z15" s="9">
        <v>26.95195193691281</v>
      </c>
      <c r="AA15" s="9">
        <v>28.505603946216326</v>
      </c>
      <c r="AB15" s="9">
        <v>26.596959564466626</v>
      </c>
      <c r="AC15" s="13">
        <v>29.256655520913288</v>
      </c>
      <c r="AD15" s="13">
        <v>32.182321073004616</v>
      </c>
      <c r="AE15" s="13">
        <v>35.400553180305074</v>
      </c>
      <c r="AF15" s="13">
        <v>38.940608498335585</v>
      </c>
      <c r="AG15" s="13">
        <v>42.834669348169136</v>
      </c>
      <c r="AH15" s="13">
        <v>47.118136282986065</v>
      </c>
      <c r="AI15" s="13">
        <v>51.829949911284665</v>
      </c>
      <c r="AJ15" s="13">
        <v>57.012944902413132</v>
      </c>
      <c r="AK15" s="13">
        <v>62.714239392654427</v>
      </c>
      <c r="AL15" s="13">
        <v>66.477093756213705</v>
      </c>
      <c r="AM15" s="13">
        <v>70.465719381586524</v>
      </c>
      <c r="AN15" s="13">
        <v>74.693662544481739</v>
      </c>
      <c r="AO15" s="13">
        <v>79.175282297150645</v>
      </c>
      <c r="AP15" s="13">
        <v>83.925799234979678</v>
      </c>
      <c r="AQ15" s="13">
        <v>88.961347189078452</v>
      </c>
      <c r="AR15" s="13">
        <v>94.299028020423179</v>
      </c>
      <c r="AS15" s="13">
        <v>99.956969701648561</v>
      </c>
      <c r="AT15" s="13">
        <v>105.95438788374749</v>
      </c>
      <c r="AU15" s="13">
        <v>112.31165115677233</v>
      </c>
      <c r="AV15" s="13">
        <v>115.68100069147552</v>
      </c>
      <c r="AW15" s="13">
        <v>119.15143071221979</v>
      </c>
      <c r="AX15" s="13">
        <v>122.72597363358636</v>
      </c>
      <c r="AY15" s="13">
        <v>126.40775284259399</v>
      </c>
      <c r="AZ15" s="13">
        <v>130.19998542787178</v>
      </c>
      <c r="BA15" s="13">
        <v>134.10598499070792</v>
      </c>
      <c r="BB15" s="13">
        <v>138.12916454042917</v>
      </c>
      <c r="BC15" s="13">
        <v>142.273039476642</v>
      </c>
      <c r="BD15" s="13">
        <v>146.5412306609413</v>
      </c>
      <c r="BE15" s="13">
        <v>150.93746758076949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2" t="s">
        <v>614</v>
      </c>
      <c r="F16" s="90" t="s">
        <v>228</v>
      </c>
      <c r="G16" s="11">
        <v>1.8245708355351624</v>
      </c>
      <c r="H16" s="11">
        <v>1.9208871371292069</v>
      </c>
      <c r="I16" s="11">
        <v>2.0222865136435804</v>
      </c>
      <c r="J16" s="11">
        <v>2.1290352576205667</v>
      </c>
      <c r="K16" s="11">
        <v>2.2421341522978109</v>
      </c>
      <c r="L16" s="11">
        <v>2.3580989132907493</v>
      </c>
      <c r="M16" s="11">
        <v>2.4841740083862156</v>
      </c>
      <c r="N16" s="11">
        <v>2.6112501355043927</v>
      </c>
      <c r="O16" s="11">
        <v>2.7477077672797821</v>
      </c>
      <c r="P16" s="11">
        <v>2.8914283024029714</v>
      </c>
      <c r="Q16" s="11">
        <v>3.0410832343592364</v>
      </c>
      <c r="R16" s="9">
        <v>3.1951244421029243</v>
      </c>
      <c r="S16" s="9">
        <v>3.1900565868286028</v>
      </c>
      <c r="T16" s="9">
        <v>3.2449987746864535</v>
      </c>
      <c r="U16" s="9">
        <v>3.2132161586829526</v>
      </c>
      <c r="V16" s="9">
        <v>3.4149131192658397</v>
      </c>
      <c r="W16" s="9">
        <v>3.7205491727311211</v>
      </c>
      <c r="X16" s="9">
        <v>5.3810524868715266</v>
      </c>
      <c r="Y16" s="9">
        <v>4.5217264319099586</v>
      </c>
      <c r="Z16" s="9">
        <v>5.2059509811917675</v>
      </c>
      <c r="AA16" s="9">
        <v>5.5006060846786253</v>
      </c>
      <c r="AB16" s="9">
        <v>4.9948532261200436</v>
      </c>
      <c r="AC16" s="13">
        <v>5.4943385487320473</v>
      </c>
      <c r="AD16" s="13">
        <v>6.0437724036052529</v>
      </c>
      <c r="AE16" s="13">
        <v>6.6481496439657759</v>
      </c>
      <c r="AF16" s="13">
        <v>7.3129646083623543</v>
      </c>
      <c r="AG16" s="13">
        <v>8.0442610691985905</v>
      </c>
      <c r="AH16" s="13">
        <v>8.8486871761184513</v>
      </c>
      <c r="AI16" s="13">
        <v>9.7335558937302942</v>
      </c>
      <c r="AJ16" s="13">
        <v>10.706911483103323</v>
      </c>
      <c r="AK16" s="13">
        <v>11.777602631413657</v>
      </c>
      <c r="AL16" s="13">
        <v>12.484258789298474</v>
      </c>
      <c r="AM16" s="13">
        <v>13.233314316656381</v>
      </c>
      <c r="AN16" s="13">
        <v>14.027313175655763</v>
      </c>
      <c r="AO16" s="13">
        <v>14.868951966195112</v>
      </c>
      <c r="AP16" s="13">
        <v>15.761089084166819</v>
      </c>
      <c r="AQ16" s="13">
        <v>16.706754429216833</v>
      </c>
      <c r="AR16" s="13">
        <v>17.709159694969841</v>
      </c>
      <c r="AS16" s="13">
        <v>18.77170927666803</v>
      </c>
      <c r="AT16" s="13">
        <v>19.898011833268118</v>
      </c>
      <c r="AU16" s="13">
        <v>21.091892543264208</v>
      </c>
      <c r="AV16" s="13">
        <v>21.724649319562129</v>
      </c>
      <c r="AW16" s="13">
        <v>22.376388799148994</v>
      </c>
      <c r="AX16" s="13">
        <v>23.047680463123463</v>
      </c>
      <c r="AY16" s="13">
        <v>23.739110877017175</v>
      </c>
      <c r="AZ16" s="13">
        <v>24.451284203327685</v>
      </c>
      <c r="BA16" s="13">
        <v>25.184822729427513</v>
      </c>
      <c r="BB16" s="13">
        <v>25.940367411310341</v>
      </c>
      <c r="BC16" s="13">
        <v>26.718578433649643</v>
      </c>
      <c r="BD16" s="13">
        <v>27.520135786659143</v>
      </c>
      <c r="BE16" s="13">
        <v>28.345739860258906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2" t="s">
        <v>614</v>
      </c>
      <c r="F17" s="90" t="s">
        <v>229</v>
      </c>
      <c r="G17" s="11">
        <v>22.415210213914929</v>
      </c>
      <c r="H17" s="11">
        <v>23.598474850842045</v>
      </c>
      <c r="I17" s="11">
        <v>24.844186059123494</v>
      </c>
      <c r="J17" s="11">
        <v>26.155615294817547</v>
      </c>
      <c r="K17" s="11">
        <v>27.545057376088273</v>
      </c>
      <c r="L17" s="11">
        <v>28.969707186574091</v>
      </c>
      <c r="M17" s="11">
        <v>30.518564432489296</v>
      </c>
      <c r="N17" s="11">
        <v>32.079719552941839</v>
      </c>
      <c r="O17" s="11">
        <v>33.756128296284061</v>
      </c>
      <c r="P17" s="11">
        <v>35.521763230319237</v>
      </c>
      <c r="Q17" s="11">
        <v>37.360303392211549</v>
      </c>
      <c r="R17" s="9">
        <v>39.252729811582299</v>
      </c>
      <c r="S17" s="9">
        <v>46.227692370528779</v>
      </c>
      <c r="T17" s="9">
        <v>59.502450059310547</v>
      </c>
      <c r="U17" s="9">
        <v>67.156217716473719</v>
      </c>
      <c r="V17" s="9">
        <v>65.728788921791519</v>
      </c>
      <c r="W17" s="9">
        <v>71.360485791672261</v>
      </c>
      <c r="X17" s="9">
        <v>93.856640801055292</v>
      </c>
      <c r="Y17" s="9">
        <v>90.613606912730262</v>
      </c>
      <c r="Z17" s="9">
        <v>127.70941464146433</v>
      </c>
      <c r="AA17" s="9">
        <v>134.4803349667981</v>
      </c>
      <c r="AB17" s="9">
        <v>131.9959690110708</v>
      </c>
      <c r="AC17" s="13">
        <v>145.1955659121779</v>
      </c>
      <c r="AD17" s="13">
        <v>159.71512250339566</v>
      </c>
      <c r="AE17" s="13">
        <v>175.68663475373518</v>
      </c>
      <c r="AF17" s="13">
        <v>193.25529822910872</v>
      </c>
      <c r="AG17" s="13">
        <v>212.5808280520196</v>
      </c>
      <c r="AH17" s="13">
        <v>233.83891085722161</v>
      </c>
      <c r="AI17" s="13">
        <v>257.2228019429437</v>
      </c>
      <c r="AJ17" s="13">
        <v>282.94508213723816</v>
      </c>
      <c r="AK17" s="13">
        <v>311.23959035096186</v>
      </c>
      <c r="AL17" s="13">
        <v>329.91396577201959</v>
      </c>
      <c r="AM17" s="13">
        <v>349.70880371834073</v>
      </c>
      <c r="AN17" s="13">
        <v>370.69133194144126</v>
      </c>
      <c r="AO17" s="13">
        <v>392.93281185792767</v>
      </c>
      <c r="AP17" s="13">
        <v>416.50878056940343</v>
      </c>
      <c r="AQ17" s="13">
        <v>441.49930740356763</v>
      </c>
      <c r="AR17" s="13">
        <v>467.98926584778184</v>
      </c>
      <c r="AS17" s="13">
        <v>496.06862179864856</v>
      </c>
      <c r="AT17" s="13">
        <v>525.83273910656749</v>
      </c>
      <c r="AU17" s="13">
        <v>557.38270345296166</v>
      </c>
      <c r="AV17" s="13">
        <v>574.10418455655065</v>
      </c>
      <c r="AW17" s="13">
        <v>591.32731009324709</v>
      </c>
      <c r="AX17" s="13">
        <v>609.06712939604449</v>
      </c>
      <c r="AY17" s="13">
        <v>627.33914327792593</v>
      </c>
      <c r="AZ17" s="13">
        <v>646.15931757626367</v>
      </c>
      <c r="BA17" s="13">
        <v>665.54409710355139</v>
      </c>
      <c r="BB17" s="13">
        <v>685.51042001665803</v>
      </c>
      <c r="BC17" s="13">
        <v>706.07573261715766</v>
      </c>
      <c r="BD17" s="13">
        <v>727.25800459567245</v>
      </c>
      <c r="BE17" s="13">
        <v>749.07574473354236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2" t="s">
        <v>614</v>
      </c>
      <c r="F18" s="90" t="s">
        <v>230</v>
      </c>
      <c r="G18" s="11">
        <v>22.390052851160814</v>
      </c>
      <c r="H18" s="11">
        <v>23.571989469415744</v>
      </c>
      <c r="I18" s="11">
        <v>24.816302573086315</v>
      </c>
      <c r="J18" s="11">
        <v>26.126259946562978</v>
      </c>
      <c r="K18" s="11">
        <v>27.514142609111737</v>
      </c>
      <c r="L18" s="11">
        <v>28.93719348602799</v>
      </c>
      <c r="M18" s="11">
        <v>30.484312396089194</v>
      </c>
      <c r="N18" s="11">
        <v>32.043715378359408</v>
      </c>
      <c r="O18" s="11">
        <v>33.718242630407183</v>
      </c>
      <c r="P18" s="11">
        <v>35.481895931519759</v>
      </c>
      <c r="Q18" s="11">
        <v>37.318372636440259</v>
      </c>
      <c r="R18" s="9">
        <v>39.208675120435736</v>
      </c>
      <c r="S18" s="9">
        <v>45.798331773694358</v>
      </c>
      <c r="T18" s="9">
        <v>50.765914896693168</v>
      </c>
      <c r="U18" s="9">
        <v>59.478322263620761</v>
      </c>
      <c r="V18" s="9">
        <v>61.153468431901373</v>
      </c>
      <c r="W18" s="9">
        <v>69.438495934668978</v>
      </c>
      <c r="X18" s="9">
        <v>85.334716476353165</v>
      </c>
      <c r="Y18" s="9">
        <v>100.17190981582705</v>
      </c>
      <c r="Z18" s="9">
        <v>120.00460718930053</v>
      </c>
      <c r="AA18" s="9">
        <v>133.64034093416248</v>
      </c>
      <c r="AB18" s="9">
        <v>129.66334719988785</v>
      </c>
      <c r="AC18" s="13">
        <v>142.62968191987662</v>
      </c>
      <c r="AD18" s="13">
        <v>156.8926501118643</v>
      </c>
      <c r="AE18" s="13">
        <v>172.58191512305066</v>
      </c>
      <c r="AF18" s="13">
        <v>189.84010663535577</v>
      </c>
      <c r="AG18" s="13">
        <v>208.82411729889134</v>
      </c>
      <c r="AH18" s="13">
        <v>229.70652902878049</v>
      </c>
      <c r="AI18" s="13">
        <v>252.67718193165854</v>
      </c>
      <c r="AJ18" s="13">
        <v>277.94490012482441</v>
      </c>
      <c r="AK18" s="13">
        <v>305.73939013730688</v>
      </c>
      <c r="AL18" s="13">
        <v>324.08375354554528</v>
      </c>
      <c r="AM18" s="13">
        <v>343.52877875827795</v>
      </c>
      <c r="AN18" s="13">
        <v>364.14050548377458</v>
      </c>
      <c r="AO18" s="13">
        <v>385.98893581280117</v>
      </c>
      <c r="AP18" s="13">
        <v>409.14827196156915</v>
      </c>
      <c r="AQ18" s="13">
        <v>433.69716827926339</v>
      </c>
      <c r="AR18" s="13">
        <v>459.71899837601933</v>
      </c>
      <c r="AS18" s="13">
        <v>487.30213827858029</v>
      </c>
      <c r="AT18" s="13">
        <v>516.54026657529528</v>
      </c>
      <c r="AU18" s="13">
        <v>547.53268256981301</v>
      </c>
      <c r="AV18" s="13">
        <v>563.9586630469073</v>
      </c>
      <c r="AW18" s="13">
        <v>580.87742293831457</v>
      </c>
      <c r="AX18" s="13">
        <v>598.30374562646398</v>
      </c>
      <c r="AY18" s="13">
        <v>616.25285799525795</v>
      </c>
      <c r="AZ18" s="13">
        <v>634.74044373511572</v>
      </c>
      <c r="BA18" s="13">
        <v>653.78265704716921</v>
      </c>
      <c r="BB18" s="13">
        <v>673.39613675858425</v>
      </c>
      <c r="BC18" s="13">
        <v>693.59802086134164</v>
      </c>
      <c r="BD18" s="13">
        <v>714.4059614871818</v>
      </c>
      <c r="BE18" s="13">
        <v>735.83814033179726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2" t="s">
        <v>614</v>
      </c>
      <c r="F19" s="90" t="s">
        <v>247</v>
      </c>
      <c r="G19" s="11">
        <v>3.1587187452547458</v>
      </c>
      <c r="H19" s="11">
        <v>3.3254626728641563</v>
      </c>
      <c r="I19" s="11">
        <v>3.5010064802708727</v>
      </c>
      <c r="J19" s="11">
        <v>3.6858111762933237</v>
      </c>
      <c r="K19" s="11">
        <v>3.8816093287831497</v>
      </c>
      <c r="L19" s="11">
        <v>4.082368903146258</v>
      </c>
      <c r="M19" s="11">
        <v>4.3006316082338456</v>
      </c>
      <c r="N19" s="11">
        <v>4.5206273118727376</v>
      </c>
      <c r="O19" s="11">
        <v>4.7568643880263579</v>
      </c>
      <c r="P19" s="11">
        <v>5.0056750888937236</v>
      </c>
      <c r="Q19" s="11">
        <v>5.2647594881855868</v>
      </c>
      <c r="R19" s="9">
        <v>5.5314374603230458</v>
      </c>
      <c r="S19" s="9">
        <v>6.4378309416700583</v>
      </c>
      <c r="T19" s="9">
        <v>7.5540556640674223</v>
      </c>
      <c r="U19" s="9">
        <v>7.5849151242190613</v>
      </c>
      <c r="V19" s="9">
        <v>7.6918431424240268</v>
      </c>
      <c r="W19" s="9">
        <v>8.4461756101336825</v>
      </c>
      <c r="X19" s="9">
        <v>11.293281828670285</v>
      </c>
      <c r="Y19" s="9">
        <v>10.811850824814407</v>
      </c>
      <c r="Z19" s="9">
        <v>14.130438377520512</v>
      </c>
      <c r="AA19" s="9">
        <v>14.686347280274951</v>
      </c>
      <c r="AB19" s="9">
        <v>13.184384150164581</v>
      </c>
      <c r="AC19" s="13">
        <v>14.50282256518104</v>
      </c>
      <c r="AD19" s="13">
        <v>15.953104821699144</v>
      </c>
      <c r="AE19" s="13">
        <v>17.548415303869056</v>
      </c>
      <c r="AF19" s="13">
        <v>19.303256834255961</v>
      </c>
      <c r="AG19" s="13">
        <v>21.233582517681562</v>
      </c>
      <c r="AH19" s="13">
        <v>23.356940769449714</v>
      </c>
      <c r="AI19" s="13">
        <v>25.692634846394686</v>
      </c>
      <c r="AJ19" s="13">
        <v>28.261898331034157</v>
      </c>
      <c r="AK19" s="13">
        <v>31.08808816413757</v>
      </c>
      <c r="AL19" s="13">
        <v>32.953373453985826</v>
      </c>
      <c r="AM19" s="13">
        <v>34.930575861224973</v>
      </c>
      <c r="AN19" s="13">
        <v>37.026410412898471</v>
      </c>
      <c r="AO19" s="13">
        <v>39.247995037672382</v>
      </c>
      <c r="AP19" s="13">
        <v>41.602874739932723</v>
      </c>
      <c r="AQ19" s="13">
        <v>44.0990472243287</v>
      </c>
      <c r="AR19" s="13">
        <v>46.744990057788421</v>
      </c>
      <c r="AS19" s="13">
        <v>49.549689461255717</v>
      </c>
      <c r="AT19" s="13">
        <v>52.522670828931062</v>
      </c>
      <c r="AU19" s="13">
        <v>55.674031078666935</v>
      </c>
      <c r="AV19" s="13">
        <v>57.344252011026953</v>
      </c>
      <c r="AW19" s="13">
        <v>59.064579571357754</v>
      </c>
      <c r="AX19" s="13">
        <v>60.836516958498486</v>
      </c>
      <c r="AY19" s="13">
        <v>62.661612467253462</v>
      </c>
      <c r="AZ19" s="13">
        <v>64.541460841271061</v>
      </c>
      <c r="BA19" s="13">
        <v>66.477704666509183</v>
      </c>
      <c r="BB19" s="13">
        <v>68.472035806504451</v>
      </c>
      <c r="BC19" s="13">
        <v>70.526196880699587</v>
      </c>
      <c r="BD19" s="13">
        <v>72.641982787120568</v>
      </c>
      <c r="BE19" s="13">
        <v>74.821242270734174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2" t="s">
        <v>614</v>
      </c>
      <c r="F20" s="90" t="s">
        <v>256</v>
      </c>
      <c r="G20" s="11">
        <v>18.29205086568815</v>
      </c>
      <c r="H20" s="11">
        <v>19.257660231814214</v>
      </c>
      <c r="I20" s="11">
        <v>20.274229452820073</v>
      </c>
      <c r="J20" s="11">
        <v>21.344428217727234</v>
      </c>
      <c r="K20" s="11">
        <v>22.478289777934869</v>
      </c>
      <c r="L20" s="11">
        <v>23.640882791808192</v>
      </c>
      <c r="M20" s="11">
        <v>24.904835940388651</v>
      </c>
      <c r="N20" s="11">
        <v>26.17882483453786</v>
      </c>
      <c r="O20" s="11">
        <v>27.546867057307825</v>
      </c>
      <c r="P20" s="11">
        <v>28.987722784976086</v>
      </c>
      <c r="Q20" s="11">
        <v>30.488073209486831</v>
      </c>
      <c r="R20" s="9">
        <v>32.032397799457108</v>
      </c>
      <c r="S20" s="9">
        <v>34.027270259505102</v>
      </c>
      <c r="T20" s="9">
        <v>43.812346093793629</v>
      </c>
      <c r="U20" s="9">
        <v>44.832821245623727</v>
      </c>
      <c r="V20" s="9">
        <v>47.477238706686236</v>
      </c>
      <c r="W20" s="9">
        <v>53.357259699925933</v>
      </c>
      <c r="X20" s="9">
        <v>73.440973855156457</v>
      </c>
      <c r="Y20" s="9">
        <v>77.451353734695331</v>
      </c>
      <c r="Z20" s="9">
        <v>107.56982141708247</v>
      </c>
      <c r="AA20" s="9">
        <v>98.25220523667339</v>
      </c>
      <c r="AB20" s="9">
        <v>103.09174222032536</v>
      </c>
      <c r="AC20" s="13">
        <v>113.4009164423579</v>
      </c>
      <c r="AD20" s="13">
        <v>124.74100808659369</v>
      </c>
      <c r="AE20" s="13">
        <v>137.21510889525302</v>
      </c>
      <c r="AF20" s="13">
        <v>150.93661978477834</v>
      </c>
      <c r="AG20" s="13">
        <v>166.03028176325617</v>
      </c>
      <c r="AH20" s="13">
        <v>182.63330993958181</v>
      </c>
      <c r="AI20" s="13">
        <v>200.89664093354</v>
      </c>
      <c r="AJ20" s="13">
        <v>220.98630502689397</v>
      </c>
      <c r="AK20" s="13">
        <v>243.08493552958336</v>
      </c>
      <c r="AL20" s="13">
        <v>257.67003166135845</v>
      </c>
      <c r="AM20" s="13">
        <v>273.13023356103992</v>
      </c>
      <c r="AN20" s="13">
        <v>289.51804757470234</v>
      </c>
      <c r="AO20" s="13">
        <v>306.88913042918443</v>
      </c>
      <c r="AP20" s="13">
        <v>325.30247825493552</v>
      </c>
      <c r="AQ20" s="13">
        <v>344.82062695023171</v>
      </c>
      <c r="AR20" s="13">
        <v>365.50986456724559</v>
      </c>
      <c r="AS20" s="13">
        <v>387.44045644128033</v>
      </c>
      <c r="AT20" s="13">
        <v>410.68688382775724</v>
      </c>
      <c r="AU20" s="13">
        <v>435.32809685742262</v>
      </c>
      <c r="AV20" s="13">
        <v>448.38793976314537</v>
      </c>
      <c r="AW20" s="13">
        <v>461.83957795603976</v>
      </c>
      <c r="AX20" s="13">
        <v>475.69476529472092</v>
      </c>
      <c r="AY20" s="13">
        <v>489.96560825356261</v>
      </c>
      <c r="AZ20" s="13">
        <v>504.66457650116945</v>
      </c>
      <c r="BA20" s="13">
        <v>519.80451379620445</v>
      </c>
      <c r="BB20" s="13">
        <v>535.39864921009053</v>
      </c>
      <c r="BC20" s="13">
        <v>551.46060868639324</v>
      </c>
      <c r="BD20" s="13">
        <v>568.00442694698495</v>
      </c>
      <c r="BE20" s="13">
        <v>585.04455975539452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2" t="s">
        <v>614</v>
      </c>
      <c r="F21" s="90" t="s">
        <v>257</v>
      </c>
      <c r="G21" s="11">
        <v>228.74855495324826</v>
      </c>
      <c r="H21" s="11">
        <v>240.60910879282875</v>
      </c>
      <c r="I21" s="11">
        <v>253.06509603316206</v>
      </c>
      <c r="J21" s="11">
        <v>266.09213824712486</v>
      </c>
      <c r="K21" s="11">
        <v>279.57160715926454</v>
      </c>
      <c r="L21" s="11">
        <v>294.58044939404266</v>
      </c>
      <c r="M21" s="11">
        <v>309.35386393541177</v>
      </c>
      <c r="N21" s="11">
        <v>326.61162039146177</v>
      </c>
      <c r="O21" s="11">
        <v>343.57856586799647</v>
      </c>
      <c r="P21" s="11">
        <v>362.48760033124239</v>
      </c>
      <c r="Q21" s="11">
        <v>381.22773712013264</v>
      </c>
      <c r="R21" s="9">
        <v>387.88996220565906</v>
      </c>
      <c r="S21" s="9">
        <v>412.39518349028833</v>
      </c>
      <c r="T21" s="9">
        <v>522.36051704205966</v>
      </c>
      <c r="U21" s="9">
        <v>513.48885382152889</v>
      </c>
      <c r="V21" s="9">
        <v>520.67478719912981</v>
      </c>
      <c r="W21" s="9">
        <v>527.85952623165326</v>
      </c>
      <c r="X21" s="9">
        <v>727.06564116604886</v>
      </c>
      <c r="Y21" s="9">
        <v>701.29290784805494</v>
      </c>
      <c r="Z21" s="9">
        <v>981.78285847012535</v>
      </c>
      <c r="AA21" s="9">
        <v>955.64224332239303</v>
      </c>
      <c r="AB21" s="9">
        <v>955.71572337750729</v>
      </c>
      <c r="AC21" s="13">
        <v>1051.2872957152581</v>
      </c>
      <c r="AD21" s="13">
        <v>1156.4160252867837</v>
      </c>
      <c r="AE21" s="13">
        <v>1272.057627815462</v>
      </c>
      <c r="AF21" s="13">
        <v>1399.2633905970083</v>
      </c>
      <c r="AG21" s="13">
        <v>1539.1897296567088</v>
      </c>
      <c r="AH21" s="13">
        <v>1693.1087026223802</v>
      </c>
      <c r="AI21" s="13">
        <v>1862.419572884618</v>
      </c>
      <c r="AJ21" s="13">
        <v>2048.6615301730799</v>
      </c>
      <c r="AK21" s="13">
        <v>2253.5276831903871</v>
      </c>
      <c r="AL21" s="13">
        <v>2388.7393441818117</v>
      </c>
      <c r="AM21" s="13">
        <v>2532.0637048327194</v>
      </c>
      <c r="AN21" s="13">
        <v>2683.9875271226829</v>
      </c>
      <c r="AO21" s="13">
        <v>2845.0267787500447</v>
      </c>
      <c r="AP21" s="13">
        <v>3015.7283854750472</v>
      </c>
      <c r="AQ21" s="13">
        <v>3196.67208860355</v>
      </c>
      <c r="AR21" s="13">
        <v>3388.4724139197638</v>
      </c>
      <c r="AS21" s="13">
        <v>3591.7807587549482</v>
      </c>
      <c r="AT21" s="13">
        <v>3807.2876042802454</v>
      </c>
      <c r="AU21" s="13">
        <v>4035.7248605370614</v>
      </c>
      <c r="AV21" s="13">
        <v>4156.796606353174</v>
      </c>
      <c r="AW21" s="13">
        <v>4281.5005045437692</v>
      </c>
      <c r="AX21" s="13">
        <v>4409.9455196800818</v>
      </c>
      <c r="AY21" s="13">
        <v>4542.2438852704845</v>
      </c>
      <c r="AZ21" s="13">
        <v>4678.511201828599</v>
      </c>
      <c r="BA21" s="13">
        <v>4818.8665378834567</v>
      </c>
      <c r="BB21" s="13">
        <v>4963.4325340199603</v>
      </c>
      <c r="BC21" s="13">
        <v>5112.3355100405579</v>
      </c>
      <c r="BD21" s="13">
        <v>5265.7055753417753</v>
      </c>
      <c r="BE21" s="13">
        <v>5423.6767426020269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2" t="s">
        <v>614</v>
      </c>
      <c r="F22" s="90" t="s">
        <v>270</v>
      </c>
      <c r="G22" s="11">
        <v>275.08894827501888</v>
      </c>
      <c r="H22" s="11">
        <v>289.56253574980093</v>
      </c>
      <c r="I22" s="11">
        <v>304.81548464770225</v>
      </c>
      <c r="J22" s="11">
        <v>320.9393863475903</v>
      </c>
      <c r="K22" s="11">
        <v>337.70856915588968</v>
      </c>
      <c r="L22" s="11">
        <v>356.36770989087421</v>
      </c>
      <c r="M22" s="11">
        <v>374.66070519099708</v>
      </c>
      <c r="N22" s="11">
        <v>395.59624661909999</v>
      </c>
      <c r="O22" s="11">
        <v>417.16421861066988</v>
      </c>
      <c r="P22" s="11">
        <v>438.8959447052755</v>
      </c>
      <c r="Q22" s="11">
        <v>463.71824200852933</v>
      </c>
      <c r="R22" s="9">
        <v>502.42284973486767</v>
      </c>
      <c r="S22" s="9">
        <v>538.45750278666287</v>
      </c>
      <c r="T22" s="9">
        <v>687.91592952823351</v>
      </c>
      <c r="U22" s="9">
        <v>744.01470525223999</v>
      </c>
      <c r="V22" s="9">
        <v>727.77434835926647</v>
      </c>
      <c r="W22" s="9">
        <v>802.49248056950739</v>
      </c>
      <c r="X22" s="9">
        <v>1169.5821506121661</v>
      </c>
      <c r="Y22" s="9">
        <v>1167.5679651583739</v>
      </c>
      <c r="Z22" s="9">
        <v>1663.0782263058616</v>
      </c>
      <c r="AA22" s="9">
        <v>1771.2493524299134</v>
      </c>
      <c r="AB22" s="9">
        <v>1602.6886663770258</v>
      </c>
      <c r="AC22" s="13">
        <v>1762.9575330147286</v>
      </c>
      <c r="AD22" s="13">
        <v>1939.2532863162012</v>
      </c>
      <c r="AE22" s="13">
        <v>2133.1786149478207</v>
      </c>
      <c r="AF22" s="13">
        <v>2346.4964764426027</v>
      </c>
      <c r="AG22" s="13">
        <v>2581.146124086863</v>
      </c>
      <c r="AH22" s="13">
        <v>2839.2607364955497</v>
      </c>
      <c r="AI22" s="13">
        <v>3123.1868101451046</v>
      </c>
      <c r="AJ22" s="13">
        <v>3435.5054911596153</v>
      </c>
      <c r="AK22" s="13">
        <v>3779.0560402755759</v>
      </c>
      <c r="AL22" s="13">
        <v>4005.7994026921119</v>
      </c>
      <c r="AM22" s="13">
        <v>4246.1473668536373</v>
      </c>
      <c r="AN22" s="13">
        <v>4500.9162088648563</v>
      </c>
      <c r="AO22" s="13">
        <v>4770.9711813967488</v>
      </c>
      <c r="AP22" s="13">
        <v>5057.2294522805532</v>
      </c>
      <c r="AQ22" s="13">
        <v>5360.6632194173872</v>
      </c>
      <c r="AR22" s="13">
        <v>5682.3030125824298</v>
      </c>
      <c r="AS22" s="13">
        <v>6023.2411933373751</v>
      </c>
      <c r="AT22" s="13">
        <v>6384.6356649376185</v>
      </c>
      <c r="AU22" s="13">
        <v>6767.7138048338757</v>
      </c>
      <c r="AV22" s="13">
        <v>6970.7452189788919</v>
      </c>
      <c r="AW22" s="13">
        <v>7179.86757554826</v>
      </c>
      <c r="AX22" s="13">
        <v>7395.2636028147081</v>
      </c>
      <c r="AY22" s="13">
        <v>7617.121510899151</v>
      </c>
      <c r="AZ22" s="13">
        <v>7845.6351562261234</v>
      </c>
      <c r="BA22" s="13">
        <v>8081.0042109129063</v>
      </c>
      <c r="BB22" s="13">
        <v>8323.4343372402946</v>
      </c>
      <c r="BC22" s="13">
        <v>8573.1373673575017</v>
      </c>
      <c r="BD22" s="13">
        <v>8830.3314883782277</v>
      </c>
      <c r="BE22" s="13">
        <v>9095.2414330295742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2" t="s">
        <v>614</v>
      </c>
      <c r="F23" s="90" t="s">
        <v>275</v>
      </c>
      <c r="G23" s="11">
        <v>12.247663446081461</v>
      </c>
      <c r="H23" s="11">
        <v>12.894198852282411</v>
      </c>
      <c r="I23" s="11">
        <v>13.574855044414452</v>
      </c>
      <c r="J23" s="11">
        <v>14.291419544985661</v>
      </c>
      <c r="K23" s="11">
        <v>15.050610238573837</v>
      </c>
      <c r="L23" s="11">
        <v>15.829038423758657</v>
      </c>
      <c r="M23" s="11">
        <v>16.675333510575104</v>
      </c>
      <c r="N23" s="11">
        <v>17.528348151970704</v>
      </c>
      <c r="O23" s="11">
        <v>18.444337334788088</v>
      </c>
      <c r="P23" s="11">
        <v>19.409079678684673</v>
      </c>
      <c r="Q23" s="11">
        <v>20.413657414965847</v>
      </c>
      <c r="R23" s="9">
        <v>21.447678584508019</v>
      </c>
      <c r="S23" s="9">
        <v>19.647286497948254</v>
      </c>
      <c r="T23" s="9">
        <v>25.723341935201809</v>
      </c>
      <c r="U23" s="9">
        <v>25.959404229359645</v>
      </c>
      <c r="V23" s="9">
        <v>27.766890654224667</v>
      </c>
      <c r="W23" s="9">
        <v>28.195062214204089</v>
      </c>
      <c r="X23" s="9">
        <v>39.076140805951169</v>
      </c>
      <c r="Y23" s="9">
        <v>36.845354984771248</v>
      </c>
      <c r="Z23" s="9">
        <v>53.487427795330277</v>
      </c>
      <c r="AA23" s="9">
        <v>50.128676141159886</v>
      </c>
      <c r="AB23" s="9">
        <v>72.818367844755144</v>
      </c>
      <c r="AC23" s="13">
        <v>80.100204629230689</v>
      </c>
      <c r="AD23" s="13">
        <v>88.110225092153712</v>
      </c>
      <c r="AE23" s="13">
        <v>96.921247601369103</v>
      </c>
      <c r="AF23" s="13">
        <v>106.61337236150601</v>
      </c>
      <c r="AG23" s="13">
        <v>117.2747095976566</v>
      </c>
      <c r="AH23" s="13">
        <v>129.00218055742226</v>
      </c>
      <c r="AI23" s="13">
        <v>141.90239861316448</v>
      </c>
      <c r="AJ23" s="13">
        <v>156.09263847448094</v>
      </c>
      <c r="AK23" s="13">
        <v>171.70190232192903</v>
      </c>
      <c r="AL23" s="13">
        <v>182.00401646124479</v>
      </c>
      <c r="AM23" s="13">
        <v>192.92425744891943</v>
      </c>
      <c r="AN23" s="13">
        <v>204.49971289585463</v>
      </c>
      <c r="AO23" s="13">
        <v>216.76969566960591</v>
      </c>
      <c r="AP23" s="13">
        <v>229.77587740978231</v>
      </c>
      <c r="AQ23" s="13">
        <v>243.56243005436926</v>
      </c>
      <c r="AR23" s="13">
        <v>258.17617585763139</v>
      </c>
      <c r="AS23" s="13">
        <v>273.66674640908928</v>
      </c>
      <c r="AT23" s="13">
        <v>290.08675119363465</v>
      </c>
      <c r="AU23" s="13">
        <v>307.49195626525272</v>
      </c>
      <c r="AV23" s="13">
        <v>316.71671495321033</v>
      </c>
      <c r="AW23" s="13">
        <v>326.21821640180673</v>
      </c>
      <c r="AX23" s="13">
        <v>336.00476289386091</v>
      </c>
      <c r="AY23" s="13">
        <v>346.08490578067671</v>
      </c>
      <c r="AZ23" s="13">
        <v>356.46745295409698</v>
      </c>
      <c r="BA23" s="13">
        <v>367.16147654271992</v>
      </c>
      <c r="BB23" s="13">
        <v>378.17632083900156</v>
      </c>
      <c r="BC23" s="13">
        <v>389.5216104641716</v>
      </c>
      <c r="BD23" s="13">
        <v>401.20725877809667</v>
      </c>
      <c r="BE23" s="13">
        <v>413.24347654143952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2" t="s">
        <v>614</v>
      </c>
      <c r="F24" s="90" t="s">
        <v>304</v>
      </c>
      <c r="G24" s="11">
        <v>13.525392659645634</v>
      </c>
      <c r="H24" s="11">
        <v>14.239377435250255</v>
      </c>
      <c r="I24" s="11">
        <v>14.991042624723637</v>
      </c>
      <c r="J24" s="11">
        <v>15.782362232651733</v>
      </c>
      <c r="K24" s="11">
        <v>16.620754982381811</v>
      </c>
      <c r="L24" s="11">
        <v>17.480392162021051</v>
      </c>
      <c r="M24" s="11">
        <v>18.414976411948615</v>
      </c>
      <c r="N24" s="11">
        <v>19.356981229446564</v>
      </c>
      <c r="O24" s="11">
        <v>20.368530364849761</v>
      </c>
      <c r="P24" s="11">
        <v>21.433918801920431</v>
      </c>
      <c r="Q24" s="11">
        <v>22.543298431770385</v>
      </c>
      <c r="R24" s="9">
        <v>23.685193161162097</v>
      </c>
      <c r="S24" s="9">
        <v>19.404941113832596</v>
      </c>
      <c r="T24" s="9">
        <v>25.086336681229895</v>
      </c>
      <c r="U24" s="9">
        <v>26.88302912111973</v>
      </c>
      <c r="V24" s="9">
        <v>29.905355665803764</v>
      </c>
      <c r="W24" s="9">
        <v>29.693861643977289</v>
      </c>
      <c r="X24" s="9">
        <v>54.434080307108097</v>
      </c>
      <c r="Y24" s="9">
        <v>63.617557027168814</v>
      </c>
      <c r="Z24" s="9">
        <v>86.865010657599782</v>
      </c>
      <c r="AA24" s="9">
        <v>67.931130316696127</v>
      </c>
      <c r="AB24" s="9">
        <v>80.450097900908105</v>
      </c>
      <c r="AC24" s="13">
        <v>88.495107690998935</v>
      </c>
      <c r="AD24" s="13">
        <v>97.3446184600988</v>
      </c>
      <c r="AE24" s="13">
        <v>107.07908030610869</v>
      </c>
      <c r="AF24" s="13">
        <v>117.78698833671956</v>
      </c>
      <c r="AG24" s="13">
        <v>129.56568717039153</v>
      </c>
      <c r="AH24" s="13">
        <v>142.52225588743067</v>
      </c>
      <c r="AI24" s="13">
        <v>156.77448147617372</v>
      </c>
      <c r="AJ24" s="13">
        <v>172.4519296237911</v>
      </c>
      <c r="AK24" s="13">
        <v>189.6971225861702</v>
      </c>
      <c r="AL24" s="13">
        <v>201.07894994134045</v>
      </c>
      <c r="AM24" s="13">
        <v>213.14368693782083</v>
      </c>
      <c r="AN24" s="13">
        <v>225.93230815409012</v>
      </c>
      <c r="AO24" s="13">
        <v>239.48824664333549</v>
      </c>
      <c r="AP24" s="13">
        <v>253.85754144193569</v>
      </c>
      <c r="AQ24" s="13">
        <v>269.08899392845188</v>
      </c>
      <c r="AR24" s="13">
        <v>285.23433356415893</v>
      </c>
      <c r="AS24" s="13">
        <v>302.34839357800848</v>
      </c>
      <c r="AT24" s="13">
        <v>320.48929719268909</v>
      </c>
      <c r="AU24" s="13">
        <v>339.71865502425032</v>
      </c>
      <c r="AV24" s="13">
        <v>349.91021467497791</v>
      </c>
      <c r="AW24" s="13">
        <v>360.40752111522727</v>
      </c>
      <c r="AX24" s="13">
        <v>371.21974674868403</v>
      </c>
      <c r="AY24" s="13">
        <v>382.3563391511446</v>
      </c>
      <c r="AZ24" s="13">
        <v>393.82702932567906</v>
      </c>
      <c r="BA24" s="13">
        <v>405.64184020544928</v>
      </c>
      <c r="BB24" s="13">
        <v>417.81109541161277</v>
      </c>
      <c r="BC24" s="13">
        <v>430.3454282739612</v>
      </c>
      <c r="BD24" s="13">
        <v>443.25579112218003</v>
      </c>
      <c r="BE24" s="13">
        <v>456.55346485584528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2" t="s">
        <v>614</v>
      </c>
      <c r="F25" s="90" t="s">
        <v>305</v>
      </c>
      <c r="G25" s="11">
        <v>1.2399931694330042</v>
      </c>
      <c r="H25" s="11">
        <v>1.305450510828376</v>
      </c>
      <c r="I25" s="11">
        <v>1.3743623512534202</v>
      </c>
      <c r="J25" s="11">
        <v>1.4469096652842244</v>
      </c>
      <c r="K25" s="11">
        <v>1.5237725933431783</v>
      </c>
      <c r="L25" s="11">
        <v>1.6025831874432412</v>
      </c>
      <c r="M25" s="11">
        <v>1.6882648467733603</v>
      </c>
      <c r="N25" s="11">
        <v>1.7746268156022231</v>
      </c>
      <c r="O25" s="11">
        <v>1.8673645312463834</v>
      </c>
      <c r="P25" s="11">
        <v>1.965038175036562</v>
      </c>
      <c r="Q25" s="11">
        <v>2.0667448831476229</v>
      </c>
      <c r="R25" s="9">
        <v>2.1714325399342442</v>
      </c>
      <c r="S25" s="9">
        <v>2.0463347485276504</v>
      </c>
      <c r="T25" s="9">
        <v>3.3390097281988482</v>
      </c>
      <c r="U25" s="9">
        <v>3.1202020067210778</v>
      </c>
      <c r="V25" s="9">
        <v>2.8098435617260185</v>
      </c>
      <c r="W25" s="9">
        <v>3.9039316911974895</v>
      </c>
      <c r="X25" s="9">
        <v>6.0900581149700486</v>
      </c>
      <c r="Y25" s="9">
        <v>5.7036430438151351</v>
      </c>
      <c r="Z25" s="9">
        <v>5.0274612332651927</v>
      </c>
      <c r="AA25" s="9">
        <v>8.4487141734127853</v>
      </c>
      <c r="AB25" s="9">
        <v>8.6180234089248859</v>
      </c>
      <c r="AC25" s="13">
        <v>9.4798257498173761</v>
      </c>
      <c r="AD25" s="13">
        <v>10.427808324799111</v>
      </c>
      <c r="AE25" s="13">
        <v>11.47058915727902</v>
      </c>
      <c r="AF25" s="13">
        <v>12.617648073006926</v>
      </c>
      <c r="AG25" s="13">
        <v>13.879412880307617</v>
      </c>
      <c r="AH25" s="13">
        <v>15.267354168338379</v>
      </c>
      <c r="AI25" s="13">
        <v>16.794089585172216</v>
      </c>
      <c r="AJ25" s="13">
        <v>18.473498543689438</v>
      </c>
      <c r="AK25" s="13">
        <v>20.320848398058381</v>
      </c>
      <c r="AL25" s="13">
        <v>21.54009930194189</v>
      </c>
      <c r="AM25" s="13">
        <v>22.832505260058401</v>
      </c>
      <c r="AN25" s="13">
        <v>24.202455575661904</v>
      </c>
      <c r="AO25" s="13">
        <v>25.654602910201621</v>
      </c>
      <c r="AP25" s="13">
        <v>27.19387908481372</v>
      </c>
      <c r="AQ25" s="13">
        <v>28.825511829902542</v>
      </c>
      <c r="AR25" s="13">
        <v>30.555042539696696</v>
      </c>
      <c r="AS25" s="13">
        <v>32.388345092078495</v>
      </c>
      <c r="AT25" s="13">
        <v>34.331645797603201</v>
      </c>
      <c r="AU25" s="13">
        <v>36.391544545459404</v>
      </c>
      <c r="AV25" s="13">
        <v>37.48329088182318</v>
      </c>
      <c r="AW25" s="13">
        <v>38.607789608277884</v>
      </c>
      <c r="AX25" s="13">
        <v>39.766023296526228</v>
      </c>
      <c r="AY25" s="13">
        <v>40.959003995422009</v>
      </c>
      <c r="AZ25" s="13">
        <v>42.187774115284668</v>
      </c>
      <c r="BA25" s="13">
        <v>43.453407338743212</v>
      </c>
      <c r="BB25" s="13">
        <v>44.757009558905501</v>
      </c>
      <c r="BC25" s="13">
        <v>46.099719845672659</v>
      </c>
      <c r="BD25" s="13">
        <v>47.482711441042845</v>
      </c>
      <c r="BE25" s="13">
        <v>48.907192784274123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2" t="s">
        <v>614</v>
      </c>
      <c r="F26" s="90" t="s">
        <v>314</v>
      </c>
      <c r="G26" s="11">
        <v>13.876271666479321</v>
      </c>
      <c r="H26" s="11">
        <v>14.608778807775098</v>
      </c>
      <c r="I26" s="11">
        <v>15.379943877347404</v>
      </c>
      <c r="J26" s="11">
        <v>16.191792089886455</v>
      </c>
      <c r="K26" s="11">
        <v>17.051934627054461</v>
      </c>
      <c r="L26" s="11">
        <v>17.933872722269264</v>
      </c>
      <c r="M26" s="11">
        <v>18.892702182792117</v>
      </c>
      <c r="N26" s="11">
        <v>19.859144717043559</v>
      </c>
      <c r="O26" s="11">
        <v>20.896935704711261</v>
      </c>
      <c r="P26" s="11">
        <v>21.989962706228688</v>
      </c>
      <c r="Q26" s="11">
        <v>23.128122130685629</v>
      </c>
      <c r="R26" s="9">
        <v>24.299640169258812</v>
      </c>
      <c r="S26" s="9">
        <v>24.123257367839553</v>
      </c>
      <c r="T26" s="9">
        <v>31.007405874001929</v>
      </c>
      <c r="U26" s="9">
        <v>40.215936975516108</v>
      </c>
      <c r="V26" s="9">
        <v>44.808301754250309</v>
      </c>
      <c r="W26" s="9">
        <v>34.70161503286657</v>
      </c>
      <c r="X26" s="9">
        <v>69.076085786406594</v>
      </c>
      <c r="Y26" s="9">
        <v>52.290856163077535</v>
      </c>
      <c r="Z26" s="9">
        <v>79.308944662041441</v>
      </c>
      <c r="AA26" s="9">
        <v>96.003188955745671</v>
      </c>
      <c r="AB26" s="9">
        <v>93.60912746616853</v>
      </c>
      <c r="AC26" s="13">
        <v>102.97004021278538</v>
      </c>
      <c r="AD26" s="13">
        <v>113.26704423406389</v>
      </c>
      <c r="AE26" s="13">
        <v>124.59374865747027</v>
      </c>
      <c r="AF26" s="13">
        <v>137.05312352321735</v>
      </c>
      <c r="AG26" s="13">
        <v>150.75843587553905</v>
      </c>
      <c r="AH26" s="13">
        <v>165.83427946309297</v>
      </c>
      <c r="AI26" s="13">
        <v>182.41770740940225</v>
      </c>
      <c r="AJ26" s="13">
        <v>200.65947815034252</v>
      </c>
      <c r="AK26" s="13">
        <v>220.72542596537673</v>
      </c>
      <c r="AL26" s="13">
        <v>233.96895152329938</v>
      </c>
      <c r="AM26" s="13">
        <v>248.00708861469732</v>
      </c>
      <c r="AN26" s="13">
        <v>262.88751393157918</v>
      </c>
      <c r="AO26" s="13">
        <v>278.66076476747389</v>
      </c>
      <c r="AP26" s="13">
        <v>295.3804106535224</v>
      </c>
      <c r="AQ26" s="13">
        <v>313.10323529273381</v>
      </c>
      <c r="AR26" s="13">
        <v>331.88942941029785</v>
      </c>
      <c r="AS26" s="13">
        <v>351.80279517491562</v>
      </c>
      <c r="AT26" s="13">
        <v>372.91096288541064</v>
      </c>
      <c r="AU26" s="13">
        <v>395.28562065853527</v>
      </c>
      <c r="AV26" s="13">
        <v>407.14418927829132</v>
      </c>
      <c r="AW26" s="13">
        <v>419.35851495664014</v>
      </c>
      <c r="AX26" s="13">
        <v>431.93927040533924</v>
      </c>
      <c r="AY26" s="13">
        <v>444.89744851749958</v>
      </c>
      <c r="AZ26" s="13">
        <v>458.24437197302444</v>
      </c>
      <c r="BA26" s="13">
        <v>471.99170313221515</v>
      </c>
      <c r="BB26" s="13">
        <v>486.15145422618161</v>
      </c>
      <c r="BC26" s="13">
        <v>500.73599785296699</v>
      </c>
      <c r="BD26" s="13">
        <v>515.75807778855608</v>
      </c>
      <c r="BE26" s="13">
        <v>531.23082012221266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2" t="s">
        <v>614</v>
      </c>
      <c r="F27" s="90" t="s">
        <v>319</v>
      </c>
      <c r="G27" s="11">
        <v>195.34723294254468</v>
      </c>
      <c r="H27" s="11">
        <v>205.65931435764494</v>
      </c>
      <c r="I27" s="11">
        <v>216.51561395336452</v>
      </c>
      <c r="J27" s="11">
        <v>227.94464227600571</v>
      </c>
      <c r="K27" s="11">
        <v>240.05354793961052</v>
      </c>
      <c r="L27" s="11">
        <v>252.46928688359603</v>
      </c>
      <c r="M27" s="11">
        <v>265.96748629038626</v>
      </c>
      <c r="N27" s="11">
        <v>279.57286094733121</v>
      </c>
      <c r="O27" s="11">
        <v>294.18266411970092</v>
      </c>
      <c r="P27" s="11">
        <v>309.57006827334789</v>
      </c>
      <c r="Q27" s="11">
        <v>325.5928371812409</v>
      </c>
      <c r="R27" s="9">
        <v>342.08522163998458</v>
      </c>
      <c r="S27" s="9">
        <v>363.92595829243118</v>
      </c>
      <c r="T27" s="9">
        <v>430.08447084159582</v>
      </c>
      <c r="U27" s="9">
        <v>415.47970660598935</v>
      </c>
      <c r="V27" s="9">
        <v>406.54234005769013</v>
      </c>
      <c r="W27" s="9">
        <v>434.68775292173933</v>
      </c>
      <c r="X27" s="9">
        <v>591.39766827050107</v>
      </c>
      <c r="Y27" s="9">
        <v>542.44794885835245</v>
      </c>
      <c r="Z27" s="9">
        <v>765.9023046923171</v>
      </c>
      <c r="AA27" s="9">
        <v>763.16040169184816</v>
      </c>
      <c r="AB27" s="9">
        <v>820.37294915908694</v>
      </c>
      <c r="AC27" s="13">
        <v>902.41024407499572</v>
      </c>
      <c r="AD27" s="13">
        <v>992.65126848249508</v>
      </c>
      <c r="AE27" s="13">
        <v>1091.9163953307445</v>
      </c>
      <c r="AF27" s="13">
        <v>1201.1080348638191</v>
      </c>
      <c r="AG27" s="13">
        <v>1321.2188383502009</v>
      </c>
      <c r="AH27" s="13">
        <v>1453.340722185221</v>
      </c>
      <c r="AI27" s="13">
        <v>1598.6747944037431</v>
      </c>
      <c r="AJ27" s="13">
        <v>1758.5422738441175</v>
      </c>
      <c r="AK27" s="13">
        <v>1934.3965012285289</v>
      </c>
      <c r="AL27" s="13">
        <v>2050.4602913022409</v>
      </c>
      <c r="AM27" s="13">
        <v>2173.4879087803752</v>
      </c>
      <c r="AN27" s="13">
        <v>2303.8971833071982</v>
      </c>
      <c r="AO27" s="13">
        <v>2442.1310143056298</v>
      </c>
      <c r="AP27" s="13">
        <v>2588.6588751639683</v>
      </c>
      <c r="AQ27" s="13">
        <v>2743.9784076738065</v>
      </c>
      <c r="AR27" s="13">
        <v>2908.617112134235</v>
      </c>
      <c r="AS27" s="13">
        <v>3083.1341388622886</v>
      </c>
      <c r="AT27" s="13">
        <v>3268.1221871940265</v>
      </c>
      <c r="AU27" s="13">
        <v>3464.2095184256682</v>
      </c>
      <c r="AV27" s="13">
        <v>3568.1358039784386</v>
      </c>
      <c r="AW27" s="13">
        <v>3675.179878097792</v>
      </c>
      <c r="AX27" s="13">
        <v>3785.4352744407252</v>
      </c>
      <c r="AY27" s="13">
        <v>3898.998332673948</v>
      </c>
      <c r="AZ27" s="13">
        <v>4015.9682826541662</v>
      </c>
      <c r="BA27" s="13">
        <v>4136.4473311337897</v>
      </c>
      <c r="BB27" s="13">
        <v>4260.5407510678051</v>
      </c>
      <c r="BC27" s="13">
        <v>4388.3569735998381</v>
      </c>
      <c r="BD27" s="13">
        <v>4520.0076828078327</v>
      </c>
      <c r="BE27" s="13">
        <v>4655.6079132920668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2" t="s">
        <v>614</v>
      </c>
      <c r="F28" s="90" t="s">
        <v>345</v>
      </c>
      <c r="G28" s="11">
        <v>7.6206087422484146</v>
      </c>
      <c r="H28" s="11">
        <v>8.0228890131228123</v>
      </c>
      <c r="I28" s="11">
        <v>8.4463995505458911</v>
      </c>
      <c r="J28" s="11">
        <v>8.8922525674480575</v>
      </c>
      <c r="K28" s="11">
        <v>9.3646279933455379</v>
      </c>
      <c r="L28" s="11">
        <v>9.8489731632913919</v>
      </c>
      <c r="M28" s="11">
        <v>10.375545743074252</v>
      </c>
      <c r="N28" s="11">
        <v>10.906299291463512</v>
      </c>
      <c r="O28" s="11">
        <v>11.476236178210387</v>
      </c>
      <c r="P28" s="11">
        <v>12.07650772978276</v>
      </c>
      <c r="Q28" s="11">
        <v>12.701565228551777</v>
      </c>
      <c r="R28" s="9">
        <v>13.34494270205707</v>
      </c>
      <c r="S28" s="9">
        <v>5.9664568050046833</v>
      </c>
      <c r="T28" s="9">
        <v>8.3564715698658887</v>
      </c>
      <c r="U28" s="9">
        <v>9.3521163648387144</v>
      </c>
      <c r="V28" s="9">
        <v>8.4376203822761227</v>
      </c>
      <c r="W28" s="9">
        <v>7.5005389675536005</v>
      </c>
      <c r="X28" s="9">
        <v>11.331110858599448</v>
      </c>
      <c r="Y28" s="9">
        <v>11.680223762799965</v>
      </c>
      <c r="Z28" s="9">
        <v>16.81340702347882</v>
      </c>
      <c r="AA28" s="9">
        <v>18.062960711980086</v>
      </c>
      <c r="AB28" s="9">
        <v>17.367890659351421</v>
      </c>
      <c r="AC28" s="13">
        <v>19.104679725286566</v>
      </c>
      <c r="AD28" s="13">
        <v>21.015147697815216</v>
      </c>
      <c r="AE28" s="13">
        <v>23.116662467596736</v>
      </c>
      <c r="AF28" s="13">
        <v>25.428328714356411</v>
      </c>
      <c r="AG28" s="13">
        <v>27.971161585792057</v>
      </c>
      <c r="AH28" s="13">
        <v>30.768277744371257</v>
      </c>
      <c r="AI28" s="13">
        <v>33.845105518808381</v>
      </c>
      <c r="AJ28" s="13">
        <v>37.229616070689218</v>
      </c>
      <c r="AK28" s="13">
        <v>40.952577677758143</v>
      </c>
      <c r="AL28" s="13">
        <v>43.409732338423638</v>
      </c>
      <c r="AM28" s="13">
        <v>46.014316278729041</v>
      </c>
      <c r="AN28" s="13">
        <v>48.775175255452787</v>
      </c>
      <c r="AO28" s="13">
        <v>51.70168577077996</v>
      </c>
      <c r="AP28" s="13">
        <v>54.80378691702677</v>
      </c>
      <c r="AQ28" s="13">
        <v>58.092014132048384</v>
      </c>
      <c r="AR28" s="13">
        <v>61.577534979971276</v>
      </c>
      <c r="AS28" s="13">
        <v>65.272187078769562</v>
      </c>
      <c r="AT28" s="13">
        <v>69.188518303495727</v>
      </c>
      <c r="AU28" s="13">
        <v>73.339829401705472</v>
      </c>
      <c r="AV28" s="13">
        <v>75.540024283756637</v>
      </c>
      <c r="AW28" s="13">
        <v>77.806225012269351</v>
      </c>
      <c r="AX28" s="13">
        <v>80.140411762637441</v>
      </c>
      <c r="AY28" s="13">
        <v>82.544624115516569</v>
      </c>
      <c r="AZ28" s="13">
        <v>85.020962838982058</v>
      </c>
      <c r="BA28" s="13">
        <v>87.571591724151517</v>
      </c>
      <c r="BB28" s="13">
        <v>90.198739475876053</v>
      </c>
      <c r="BC28" s="13">
        <v>92.904701660152355</v>
      </c>
      <c r="BD28" s="13">
        <v>95.691842709956902</v>
      </c>
      <c r="BE28" s="13">
        <v>98.562597991255601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2" t="s">
        <v>614</v>
      </c>
      <c r="F29" s="90" t="s">
        <v>356</v>
      </c>
      <c r="G29" s="11">
        <v>4.6872139026084731</v>
      </c>
      <c r="H29" s="11">
        <v>4.9346447499545656</v>
      </c>
      <c r="I29" s="11">
        <v>5.1951337142948297</v>
      </c>
      <c r="J29" s="11">
        <v>5.4693648853242429</v>
      </c>
      <c r="K29" s="11">
        <v>5.7599092156271778</v>
      </c>
      <c r="L29" s="11">
        <v>6.0578157859573682</v>
      </c>
      <c r="M29" s="11">
        <v>6.3816952029660392</v>
      </c>
      <c r="N29" s="11">
        <v>6.7081462116731103</v>
      </c>
      <c r="O29" s="11">
        <v>7.058697747583766</v>
      </c>
      <c r="P29" s="11">
        <v>7.427907250004731</v>
      </c>
      <c r="Q29" s="11">
        <v>7.8123618647544957</v>
      </c>
      <c r="R29" s="9">
        <v>8.2080845609900965</v>
      </c>
      <c r="S29" s="9">
        <v>9.6690862437983238</v>
      </c>
      <c r="T29" s="9">
        <v>12.885984145233421</v>
      </c>
      <c r="U29" s="9">
        <v>11.601401499244766</v>
      </c>
      <c r="V29" s="9">
        <v>11.604156592483903</v>
      </c>
      <c r="W29" s="9">
        <v>13.183386885481669</v>
      </c>
      <c r="X29" s="9">
        <v>19.203475173663158</v>
      </c>
      <c r="Y29" s="9">
        <v>17.058056270890102</v>
      </c>
      <c r="Z29" s="9">
        <v>22.311664715191679</v>
      </c>
      <c r="AA29" s="9">
        <v>22.137907247204122</v>
      </c>
      <c r="AB29" s="9">
        <v>23.554409375967108</v>
      </c>
      <c r="AC29" s="13">
        <v>25.909850313563819</v>
      </c>
      <c r="AD29" s="13">
        <v>28.500835344920198</v>
      </c>
      <c r="AE29" s="13">
        <v>31.350918879412216</v>
      </c>
      <c r="AF29" s="13">
        <v>34.486010767353442</v>
      </c>
      <c r="AG29" s="13">
        <v>37.934611844088792</v>
      </c>
      <c r="AH29" s="13">
        <v>41.728073028497668</v>
      </c>
      <c r="AI29" s="13">
        <v>45.90088033134743</v>
      </c>
      <c r="AJ29" s="13">
        <v>50.490968364482171</v>
      </c>
      <c r="AK29" s="13">
        <v>55.540065200930385</v>
      </c>
      <c r="AL29" s="13">
        <v>58.872469112986231</v>
      </c>
      <c r="AM29" s="13">
        <v>62.404817259765387</v>
      </c>
      <c r="AN29" s="13">
        <v>66.149106295351302</v>
      </c>
      <c r="AO29" s="13">
        <v>70.118052673072384</v>
      </c>
      <c r="AP29" s="13">
        <v>74.325135833456741</v>
      </c>
      <c r="AQ29" s="13">
        <v>78.784643983464164</v>
      </c>
      <c r="AR29" s="13">
        <v>83.511722622472007</v>
      </c>
      <c r="AS29" s="13">
        <v>88.522425979820312</v>
      </c>
      <c r="AT29" s="13">
        <v>93.833771538609568</v>
      </c>
      <c r="AU29" s="13">
        <v>99.463797830926097</v>
      </c>
      <c r="AV29" s="13">
        <v>102.44771176585391</v>
      </c>
      <c r="AW29" s="13">
        <v>105.52114311882954</v>
      </c>
      <c r="AX29" s="13">
        <v>108.68677741239442</v>
      </c>
      <c r="AY29" s="13">
        <v>111.94738073476627</v>
      </c>
      <c r="AZ29" s="13">
        <v>115.30580215680926</v>
      </c>
      <c r="BA29" s="13">
        <v>118.76497622151351</v>
      </c>
      <c r="BB29" s="13">
        <v>122.32792550815893</v>
      </c>
      <c r="BC29" s="13">
        <v>125.99776327340366</v>
      </c>
      <c r="BD29" s="13">
        <v>129.77769617160578</v>
      </c>
      <c r="BE29" s="13">
        <v>133.67102705675396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2" t="s">
        <v>614</v>
      </c>
      <c r="F30" s="90" t="s">
        <v>357</v>
      </c>
      <c r="G30" s="11">
        <v>1.2095395197832879</v>
      </c>
      <c r="H30" s="11">
        <v>1.273389259628106</v>
      </c>
      <c r="I30" s="11">
        <v>1.3406086576294705</v>
      </c>
      <c r="J30" s="11">
        <v>1.411374243712908</v>
      </c>
      <c r="K30" s="11">
        <v>1.4863494543715892</v>
      </c>
      <c r="L30" s="11">
        <v>1.5632244973084897</v>
      </c>
      <c r="M30" s="11">
        <v>1.6468018553416601</v>
      </c>
      <c r="N30" s="11">
        <v>1.731042814791917</v>
      </c>
      <c r="O30" s="11">
        <v>1.8215029357112342</v>
      </c>
      <c r="P30" s="11">
        <v>1.9167777607003731</v>
      </c>
      <c r="Q30" s="11">
        <v>2.0159865998455464</v>
      </c>
      <c r="R30" s="9">
        <v>2.1181031769673595</v>
      </c>
      <c r="S30" s="9">
        <v>2.3084634293058146</v>
      </c>
      <c r="T30" s="9">
        <v>2.9597241571316006</v>
      </c>
      <c r="U30" s="9">
        <v>2.8935857092139639</v>
      </c>
      <c r="V30" s="9">
        <v>2.8512866821054583</v>
      </c>
      <c r="W30" s="9">
        <v>3.4560551557123209</v>
      </c>
      <c r="X30" s="9">
        <v>4.6420238191466812</v>
      </c>
      <c r="Y30" s="9">
        <v>4.6784199221246601</v>
      </c>
      <c r="Z30" s="9">
        <v>7.1990864997051878</v>
      </c>
      <c r="AA30" s="9">
        <v>7.0722078231582328</v>
      </c>
      <c r="AB30" s="9">
        <v>7.2260566976863574</v>
      </c>
      <c r="AC30" s="13">
        <v>7.948662367454995</v>
      </c>
      <c r="AD30" s="13">
        <v>8.7435286042004901</v>
      </c>
      <c r="AE30" s="13">
        <v>9.6178814646205417</v>
      </c>
      <c r="AF30" s="13">
        <v>10.579669611082595</v>
      </c>
      <c r="AG30" s="13">
        <v>11.637636572190857</v>
      </c>
      <c r="AH30" s="13">
        <v>12.801400229409941</v>
      </c>
      <c r="AI30" s="13">
        <v>14.081540252350933</v>
      </c>
      <c r="AJ30" s="13">
        <v>15.489694277586031</v>
      </c>
      <c r="AK30" s="13">
        <v>17.038663705344629</v>
      </c>
      <c r="AL30" s="13">
        <v>18.060983527665307</v>
      </c>
      <c r="AM30" s="13">
        <v>19.144642539325226</v>
      </c>
      <c r="AN30" s="13">
        <v>20.293321091684742</v>
      </c>
      <c r="AO30" s="13">
        <v>21.510920357185825</v>
      </c>
      <c r="AP30" s="13">
        <v>22.80157557861698</v>
      </c>
      <c r="AQ30" s="13">
        <v>24.169670113333996</v>
      </c>
      <c r="AR30" s="13">
        <v>25.619850320134045</v>
      </c>
      <c r="AS30" s="13">
        <v>27.157041339342079</v>
      </c>
      <c r="AT30" s="13">
        <v>28.786463819702604</v>
      </c>
      <c r="AU30" s="13">
        <v>30.513651648884764</v>
      </c>
      <c r="AV30" s="13">
        <v>31.42906119835131</v>
      </c>
      <c r="AW30" s="13">
        <v>32.371933034301847</v>
      </c>
      <c r="AX30" s="13">
        <v>33.343091025330914</v>
      </c>
      <c r="AY30" s="13">
        <v>34.343383756090844</v>
      </c>
      <c r="AZ30" s="13">
        <v>35.373685268773556</v>
      </c>
      <c r="BA30" s="13">
        <v>36.434895826836758</v>
      </c>
      <c r="BB30" s="13">
        <v>37.527942701641862</v>
      </c>
      <c r="BC30" s="13">
        <v>38.653780982691117</v>
      </c>
      <c r="BD30" s="13">
        <v>39.813394412171853</v>
      </c>
      <c r="BE30" s="13">
        <v>41.007796244536991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2" t="s">
        <v>614</v>
      </c>
      <c r="F31" s="90" t="s">
        <v>372</v>
      </c>
      <c r="G31" s="11">
        <v>0.57802351106885008</v>
      </c>
      <c r="H31" s="11">
        <v>0.60853648745555544</v>
      </c>
      <c r="I31" s="11">
        <v>0.64065978050152772</v>
      </c>
      <c r="J31" s="11">
        <v>0.67447775160686385</v>
      </c>
      <c r="K31" s="11">
        <v>0.71030744861074702</v>
      </c>
      <c r="L31" s="11">
        <v>0.74704505123155063</v>
      </c>
      <c r="M31" s="11">
        <v>0.78698560476125001</v>
      </c>
      <c r="N31" s="11">
        <v>0.82724328494516863</v>
      </c>
      <c r="O31" s="11">
        <v>0.87047302308126928</v>
      </c>
      <c r="P31" s="11">
        <v>0.91600364688970759</v>
      </c>
      <c r="Q31" s="11">
        <v>0.96341428589225298</v>
      </c>
      <c r="R31" s="9">
        <v>1.0122144957910244</v>
      </c>
      <c r="S31" s="9">
        <v>1.2892527143744898</v>
      </c>
      <c r="T31" s="9">
        <v>1.4422576971608425</v>
      </c>
      <c r="U31" s="9">
        <v>1.7359823088884478</v>
      </c>
      <c r="V31" s="9">
        <v>1.2250586384162405</v>
      </c>
      <c r="W31" s="9">
        <v>1.3295232588811687</v>
      </c>
      <c r="X31" s="9">
        <v>1.5727453835019352</v>
      </c>
      <c r="Y31" s="9">
        <v>1.8019751374690678</v>
      </c>
      <c r="Z31" s="9">
        <v>5.1048067907000414</v>
      </c>
      <c r="AA31" s="9">
        <v>3.8775208409729625</v>
      </c>
      <c r="AB31" s="9">
        <v>4.1581519242826754</v>
      </c>
      <c r="AC31" s="13">
        <v>4.5739671167109446</v>
      </c>
      <c r="AD31" s="13">
        <v>5.0313638283820374</v>
      </c>
      <c r="AE31" s="13">
        <v>5.5345002112202399</v>
      </c>
      <c r="AF31" s="13">
        <v>6.0879502323422656</v>
      </c>
      <c r="AG31" s="13">
        <v>6.6967452555764915</v>
      </c>
      <c r="AH31" s="13">
        <v>7.366419781134141</v>
      </c>
      <c r="AI31" s="13">
        <v>8.1030617592475558</v>
      </c>
      <c r="AJ31" s="13">
        <v>8.9133679351723121</v>
      </c>
      <c r="AK31" s="13">
        <v>9.8047047286895417</v>
      </c>
      <c r="AL31" s="13">
        <v>10.392987012410916</v>
      </c>
      <c r="AM31" s="13">
        <v>11.016566233155567</v>
      </c>
      <c r="AN31" s="13">
        <v>11.677560207144904</v>
      </c>
      <c r="AO31" s="13">
        <v>12.378213819573599</v>
      </c>
      <c r="AP31" s="13">
        <v>13.120906648748015</v>
      </c>
      <c r="AQ31" s="13">
        <v>13.9081610476729</v>
      </c>
      <c r="AR31" s="13">
        <v>14.742650710533267</v>
      </c>
      <c r="AS31" s="13">
        <v>15.627209753165268</v>
      </c>
      <c r="AT31" s="13">
        <v>16.564842338355184</v>
      </c>
      <c r="AU31" s="13">
        <v>17.558732878656496</v>
      </c>
      <c r="AV31" s="13">
        <v>18.085494865016191</v>
      </c>
      <c r="AW31" s="13">
        <v>18.628059710966678</v>
      </c>
      <c r="AX31" s="13">
        <v>19.186901502295679</v>
      </c>
      <c r="AY31" s="13">
        <v>19.762508547364551</v>
      </c>
      <c r="AZ31" s="13">
        <v>20.355383803785486</v>
      </c>
      <c r="BA31" s="13">
        <v>20.966045317899045</v>
      </c>
      <c r="BB31" s="13">
        <v>21.595026677436024</v>
      </c>
      <c r="BC31" s="13">
        <v>22.242877477759102</v>
      </c>
      <c r="BD31" s="13">
        <v>22.910163802091869</v>
      </c>
      <c r="BE31" s="13">
        <v>23.597468716154623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2" t="s">
        <v>614</v>
      </c>
      <c r="F32" s="90" t="s">
        <v>409</v>
      </c>
      <c r="G32" s="11">
        <v>51.48652898387865</v>
      </c>
      <c r="H32" s="11">
        <v>54.204424040108279</v>
      </c>
      <c r="I32" s="11">
        <v>57.065755502924986</v>
      </c>
      <c r="J32" s="11">
        <v>60.078037730461347</v>
      </c>
      <c r="K32" s="11">
        <v>63.269511256966886</v>
      </c>
      <c r="L32" s="11">
        <v>66.541855038687061</v>
      </c>
      <c r="M32" s="11">
        <v>70.099496600941947</v>
      </c>
      <c r="N32" s="11">
        <v>73.68538571777087</v>
      </c>
      <c r="O32" s="11">
        <v>77.536006190619972</v>
      </c>
      <c r="P32" s="11">
        <v>81.591574411422016</v>
      </c>
      <c r="Q32" s="11">
        <v>85.81460200875101</v>
      </c>
      <c r="R32" s="9">
        <v>90.161403433361542</v>
      </c>
      <c r="S32" s="9">
        <v>91.794496514013744</v>
      </c>
      <c r="T32" s="9">
        <v>110.0414419647669</v>
      </c>
      <c r="U32" s="9">
        <v>130.16907775464571</v>
      </c>
      <c r="V32" s="9">
        <v>137.59115965974016</v>
      </c>
      <c r="W32" s="9">
        <v>154.81716462833765</v>
      </c>
      <c r="X32" s="9">
        <v>205.31140175230843</v>
      </c>
      <c r="Y32" s="9">
        <v>214.44623375097723</v>
      </c>
      <c r="Z32" s="9">
        <v>260.59503197279935</v>
      </c>
      <c r="AA32" s="9">
        <v>295.08177469039526</v>
      </c>
      <c r="AB32" s="9">
        <v>300.98427739731488</v>
      </c>
      <c r="AC32" s="13">
        <v>331.08270513704645</v>
      </c>
      <c r="AD32" s="13">
        <v>364.19097565075094</v>
      </c>
      <c r="AE32" s="13">
        <v>400.61007321582599</v>
      </c>
      <c r="AF32" s="13">
        <v>440.67108053740873</v>
      </c>
      <c r="AG32" s="13">
        <v>484.73818859114948</v>
      </c>
      <c r="AH32" s="13">
        <v>533.21200745026454</v>
      </c>
      <c r="AI32" s="13">
        <v>586.53320819529097</v>
      </c>
      <c r="AJ32" s="13">
        <v>645.18652901482005</v>
      </c>
      <c r="AK32" s="13">
        <v>709.70518191630208</v>
      </c>
      <c r="AL32" s="13">
        <v>752.28749283128025</v>
      </c>
      <c r="AM32" s="13">
        <v>797.42474240115689</v>
      </c>
      <c r="AN32" s="13">
        <v>845.27022694522645</v>
      </c>
      <c r="AO32" s="13">
        <v>895.98644056194007</v>
      </c>
      <c r="AP32" s="13">
        <v>949.74562699565661</v>
      </c>
      <c r="AQ32" s="13">
        <v>1006.7303646153962</v>
      </c>
      <c r="AR32" s="13">
        <v>1067.1341864923199</v>
      </c>
      <c r="AS32" s="13">
        <v>1131.1622376818591</v>
      </c>
      <c r="AT32" s="13">
        <v>1199.0319719427705</v>
      </c>
      <c r="AU32" s="13">
        <v>1270.9738902593367</v>
      </c>
      <c r="AV32" s="13">
        <v>1309.1031069671169</v>
      </c>
      <c r="AW32" s="13">
        <v>1348.3762001761306</v>
      </c>
      <c r="AX32" s="13">
        <v>1388.8274861814148</v>
      </c>
      <c r="AY32" s="13">
        <v>1430.4923107668574</v>
      </c>
      <c r="AZ32" s="13">
        <v>1473.407080089863</v>
      </c>
      <c r="BA32" s="13">
        <v>1517.6092924925583</v>
      </c>
      <c r="BB32" s="13">
        <v>1563.137571267335</v>
      </c>
      <c r="BC32" s="13">
        <v>1610.0316984053554</v>
      </c>
      <c r="BD32" s="13">
        <v>1658.3326493575157</v>
      </c>
      <c r="BE32" s="13">
        <v>1708.0826288382411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2" t="s">
        <v>614</v>
      </c>
      <c r="F33" s="90" t="s">
        <v>426</v>
      </c>
      <c r="G33" s="11">
        <v>18.211150083357818</v>
      </c>
      <c r="H33" s="11">
        <v>19.172488821016984</v>
      </c>
      <c r="I33" s="11">
        <v>20.184562031932106</v>
      </c>
      <c r="J33" s="11">
        <v>21.250027597813872</v>
      </c>
      <c r="K33" s="11">
        <v>22.378874395710348</v>
      </c>
      <c r="L33" s="11">
        <v>23.536325575841531</v>
      </c>
      <c r="M33" s="11">
        <v>24.794688602280964</v>
      </c>
      <c r="N33" s="11">
        <v>26.063042988907007</v>
      </c>
      <c r="O33" s="11">
        <v>27.425034731777505</v>
      </c>
      <c r="P33" s="11">
        <v>28.859517945152557</v>
      </c>
      <c r="Q33" s="11">
        <v>30.353232726453921</v>
      </c>
      <c r="R33" s="9">
        <v>31.890727187401602</v>
      </c>
      <c r="S33" s="9">
        <v>33.211209272176845</v>
      </c>
      <c r="T33" s="9">
        <v>47.378278813229294</v>
      </c>
      <c r="U33" s="9">
        <v>52.505643199278744</v>
      </c>
      <c r="V33" s="9">
        <v>32.574292618239681</v>
      </c>
      <c r="W33" s="9">
        <v>39.321443863461617</v>
      </c>
      <c r="X33" s="9">
        <v>83.117630473178636</v>
      </c>
      <c r="Y33" s="9">
        <v>69.885296635756887</v>
      </c>
      <c r="Z33" s="9">
        <v>129.91078819922544</v>
      </c>
      <c r="AA33" s="9">
        <v>95.542547066880957</v>
      </c>
      <c r="AB33" s="9">
        <v>89.501684711694182</v>
      </c>
      <c r="AC33" s="13">
        <v>98.451853182863601</v>
      </c>
      <c r="AD33" s="13">
        <v>108.29703850114996</v>
      </c>
      <c r="AE33" s="13">
        <v>119.12674235126494</v>
      </c>
      <c r="AF33" s="13">
        <v>131.03941658639144</v>
      </c>
      <c r="AG33" s="13">
        <v>144.14335824503061</v>
      </c>
      <c r="AH33" s="13">
        <v>158.55769406953365</v>
      </c>
      <c r="AI33" s="13">
        <v>174.41346347648704</v>
      </c>
      <c r="AJ33" s="13">
        <v>191.85480982413571</v>
      </c>
      <c r="AK33" s="13">
        <v>211.04029080654925</v>
      </c>
      <c r="AL33" s="13">
        <v>223.70270825494225</v>
      </c>
      <c r="AM33" s="13">
        <v>237.12487075023876</v>
      </c>
      <c r="AN33" s="13">
        <v>251.35236299525309</v>
      </c>
      <c r="AO33" s="13">
        <v>266.43350477496836</v>
      </c>
      <c r="AP33" s="13">
        <v>282.41951506146637</v>
      </c>
      <c r="AQ33" s="13">
        <v>299.36468596515442</v>
      </c>
      <c r="AR33" s="13">
        <v>317.32656712306374</v>
      </c>
      <c r="AS33" s="13">
        <v>336.36616115044751</v>
      </c>
      <c r="AT33" s="13">
        <v>356.54813081947441</v>
      </c>
      <c r="AU33" s="13">
        <v>377.94101866864281</v>
      </c>
      <c r="AV33" s="13">
        <v>389.27924922870216</v>
      </c>
      <c r="AW33" s="13">
        <v>400.95762670556337</v>
      </c>
      <c r="AX33" s="13">
        <v>412.98635550673021</v>
      </c>
      <c r="AY33" s="13">
        <v>425.37594617193213</v>
      </c>
      <c r="AZ33" s="13">
        <v>438.13722455709006</v>
      </c>
      <c r="BA33" s="13">
        <v>451.28134129380265</v>
      </c>
      <c r="BB33" s="13">
        <v>464.81978153261684</v>
      </c>
      <c r="BC33" s="13">
        <v>478.76437497859519</v>
      </c>
      <c r="BD33" s="13">
        <v>493.12730622795311</v>
      </c>
      <c r="BE33" s="13">
        <v>507.92112541479156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2" t="s">
        <v>614</v>
      </c>
      <c r="F34" s="90" t="s">
        <v>447</v>
      </c>
      <c r="G34" s="11">
        <v>66.19034547779593</v>
      </c>
      <c r="H34" s="11">
        <v>69.684432500064631</v>
      </c>
      <c r="I34" s="11">
        <v>73.36291931570581</v>
      </c>
      <c r="J34" s="11">
        <v>77.235466276090094</v>
      </c>
      <c r="K34" s="11">
        <v>81.338379008249333</v>
      </c>
      <c r="L34" s="11">
        <v>85.545257384183287</v>
      </c>
      <c r="M34" s="11">
        <v>90.11891050742156</v>
      </c>
      <c r="N34" s="11">
        <v>94.72887828292059</v>
      </c>
      <c r="O34" s="11">
        <v>99.679180904438539</v>
      </c>
      <c r="P34" s="11">
        <v>104.89296142026454</v>
      </c>
      <c r="Q34" s="11">
        <v>110.32202531612351</v>
      </c>
      <c r="R34" s="9">
        <v>115.91021107454658</v>
      </c>
      <c r="S34" s="9">
        <v>131.05197582866808</v>
      </c>
      <c r="T34" s="9">
        <v>182.57575523510599</v>
      </c>
      <c r="U34" s="9">
        <v>199.54072345421136</v>
      </c>
      <c r="V34" s="9">
        <v>203.96646125945091</v>
      </c>
      <c r="W34" s="9">
        <v>225.93078933745903</v>
      </c>
      <c r="X34" s="9">
        <v>310.0687154023052</v>
      </c>
      <c r="Y34" s="9">
        <v>298.56825321195555</v>
      </c>
      <c r="Z34" s="9">
        <v>577.11685162925892</v>
      </c>
      <c r="AA34" s="9">
        <v>529.92784826630486</v>
      </c>
      <c r="AB34" s="9">
        <v>528.54167691217469</v>
      </c>
      <c r="AC34" s="13">
        <v>581.39584460339233</v>
      </c>
      <c r="AD34" s="13">
        <v>639.5354290637315</v>
      </c>
      <c r="AE34" s="13">
        <v>703.48897197010456</v>
      </c>
      <c r="AF34" s="13">
        <v>773.83786916711495</v>
      </c>
      <c r="AG34" s="13">
        <v>851.22165608382659</v>
      </c>
      <c r="AH34" s="13">
        <v>936.34382169220908</v>
      </c>
      <c r="AI34" s="13">
        <v>1029.9782038614301</v>
      </c>
      <c r="AJ34" s="13">
        <v>1132.9760242475732</v>
      </c>
      <c r="AK34" s="13">
        <v>1246.2736266723302</v>
      </c>
      <c r="AL34" s="13">
        <v>1321.0500442726702</v>
      </c>
      <c r="AM34" s="13">
        <v>1400.3130469290302</v>
      </c>
      <c r="AN34" s="13">
        <v>1484.331829744772</v>
      </c>
      <c r="AO34" s="13">
        <v>1573.3917395294588</v>
      </c>
      <c r="AP34" s="13">
        <v>1667.7952439012263</v>
      </c>
      <c r="AQ34" s="13">
        <v>1767.8629585352999</v>
      </c>
      <c r="AR34" s="13">
        <v>1873.934736047418</v>
      </c>
      <c r="AS34" s="13">
        <v>1986.3708202102637</v>
      </c>
      <c r="AT34" s="13">
        <v>2105.5530694228792</v>
      </c>
      <c r="AU34" s="13">
        <v>2231.8862535882517</v>
      </c>
      <c r="AV34" s="13">
        <v>2298.8428411958994</v>
      </c>
      <c r="AW34" s="13">
        <v>2367.8081264317766</v>
      </c>
      <c r="AX34" s="13">
        <v>2438.8423702247301</v>
      </c>
      <c r="AY34" s="13">
        <v>2512.0076413314719</v>
      </c>
      <c r="AZ34" s="13">
        <v>2587.367870571416</v>
      </c>
      <c r="BA34" s="13">
        <v>2664.988906688558</v>
      </c>
      <c r="BB34" s="13">
        <v>2744.9385738892151</v>
      </c>
      <c r="BC34" s="13">
        <v>2827.2867311058908</v>
      </c>
      <c r="BD34" s="13">
        <v>2912.1053330390673</v>
      </c>
      <c r="BE34" s="13">
        <v>2999.4684930302396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2" t="s">
        <v>614</v>
      </c>
      <c r="F35" s="90" t="s">
        <v>448</v>
      </c>
      <c r="G35" s="11">
        <v>11.254609653155939</v>
      </c>
      <c r="H35" s="11">
        <v>11.848723269664918</v>
      </c>
      <c r="I35" s="11">
        <v>12.47419112189437</v>
      </c>
      <c r="J35" s="11">
        <v>13.132655798094932</v>
      </c>
      <c r="K35" s="11">
        <v>13.830290489500284</v>
      </c>
      <c r="L35" s="11">
        <v>14.545602875886335</v>
      </c>
      <c r="M35" s="11">
        <v>15.323279442150101</v>
      </c>
      <c r="N35" s="11">
        <v>16.107130734243352</v>
      </c>
      <c r="O35" s="11">
        <v>16.948850523859328</v>
      </c>
      <c r="P35" s="11">
        <v>17.835370515548082</v>
      </c>
      <c r="Q35" s="11">
        <v>18.758496002941591</v>
      </c>
      <c r="R35" s="9">
        <v>19.708677618196557</v>
      </c>
      <c r="S35" s="9">
        <v>21.395264403684529</v>
      </c>
      <c r="T35" s="9">
        <v>27.989005914850523</v>
      </c>
      <c r="U35" s="9">
        <v>30.779228467384073</v>
      </c>
      <c r="V35" s="9">
        <v>25.64500289079735</v>
      </c>
      <c r="W35" s="9">
        <v>31.351357483961774</v>
      </c>
      <c r="X35" s="9">
        <v>51.755101386605538</v>
      </c>
      <c r="Y35" s="9">
        <v>54.977030281043852</v>
      </c>
      <c r="Z35" s="9">
        <v>76.929081356353791</v>
      </c>
      <c r="AA35" s="9">
        <v>65.898886689351812</v>
      </c>
      <c r="AB35" s="9">
        <v>72.76765867494683</v>
      </c>
      <c r="AC35" s="13">
        <v>80.044424542441519</v>
      </c>
      <c r="AD35" s="13">
        <v>88.048866996685646</v>
      </c>
      <c r="AE35" s="13">
        <v>96.853753696354232</v>
      </c>
      <c r="AF35" s="13">
        <v>106.53912906598966</v>
      </c>
      <c r="AG35" s="13">
        <v>117.19304197258862</v>
      </c>
      <c r="AH35" s="13">
        <v>128.91234616984747</v>
      </c>
      <c r="AI35" s="13">
        <v>141.80358078683221</v>
      </c>
      <c r="AJ35" s="13">
        <v>155.98393886551546</v>
      </c>
      <c r="AK35" s="13">
        <v>171.58233275206697</v>
      </c>
      <c r="AL35" s="13">
        <v>181.877272717191</v>
      </c>
      <c r="AM35" s="13">
        <v>192.78990908022249</v>
      </c>
      <c r="AN35" s="13">
        <v>204.3573036250358</v>
      </c>
      <c r="AO35" s="13">
        <v>216.61874184253801</v>
      </c>
      <c r="AP35" s="13">
        <v>229.6158663530903</v>
      </c>
      <c r="AQ35" s="13">
        <v>243.39281833427566</v>
      </c>
      <c r="AR35" s="13">
        <v>257.99638743433229</v>
      </c>
      <c r="AS35" s="13">
        <v>273.47617068039216</v>
      </c>
      <c r="AT35" s="13">
        <v>289.88474092121572</v>
      </c>
      <c r="AU35" s="13">
        <v>307.27782537648864</v>
      </c>
      <c r="AV35" s="13">
        <v>316.49616013778336</v>
      </c>
      <c r="AW35" s="13">
        <v>325.99104494191698</v>
      </c>
      <c r="AX35" s="13">
        <v>335.77077629017447</v>
      </c>
      <c r="AY35" s="13">
        <v>345.84389957887964</v>
      </c>
      <c r="AZ35" s="13">
        <v>356.21921656624613</v>
      </c>
      <c r="BA35" s="13">
        <v>366.90579306323338</v>
      </c>
      <c r="BB35" s="13">
        <v>377.91296685513038</v>
      </c>
      <c r="BC35" s="13">
        <v>389.25035586078428</v>
      </c>
      <c r="BD35" s="13">
        <v>400.92786653660778</v>
      </c>
      <c r="BE35" s="13">
        <v>412.95570253270597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2" t="s">
        <v>614</v>
      </c>
      <c r="F36" s="90" t="s">
        <v>455</v>
      </c>
      <c r="G36" s="11">
        <v>17.851201185215412</v>
      </c>
      <c r="H36" s="11">
        <v>18.793538771504224</v>
      </c>
      <c r="I36" s="11">
        <v>19.785608048815984</v>
      </c>
      <c r="J36" s="11">
        <v>20.830014365024208</v>
      </c>
      <c r="K36" s="11">
        <v>21.936549163996148</v>
      </c>
      <c r="L36" s="11">
        <v>23.071122970922744</v>
      </c>
      <c r="M36" s="11">
        <v>24.304614070945842</v>
      </c>
      <c r="N36" s="11">
        <v>25.547899048894767</v>
      </c>
      <c r="O36" s="11">
        <v>26.882970612376187</v>
      </c>
      <c r="P36" s="11">
        <v>28.289100830487644</v>
      </c>
      <c r="Q36" s="11">
        <v>29.753291886642192</v>
      </c>
      <c r="R36" s="9">
        <v>31.260397303812574</v>
      </c>
      <c r="S36" s="9">
        <v>33.873455127954138</v>
      </c>
      <c r="T36" s="9">
        <v>28.154659698453397</v>
      </c>
      <c r="U36" s="9">
        <v>29.375560355959415</v>
      </c>
      <c r="V36" s="9">
        <v>43.863398609599088</v>
      </c>
      <c r="W36" s="9">
        <v>41.261066654932812</v>
      </c>
      <c r="X36" s="9">
        <v>83.71809126570507</v>
      </c>
      <c r="Y36" s="9">
        <v>62.722165654513383</v>
      </c>
      <c r="Z36" s="9">
        <v>127.20369368900572</v>
      </c>
      <c r="AA36" s="9">
        <v>134.50743154849604</v>
      </c>
      <c r="AB36" s="9">
        <v>174.28741663121411</v>
      </c>
      <c r="AC36" s="13">
        <v>191.71615829433554</v>
      </c>
      <c r="AD36" s="13">
        <v>210.88777412376911</v>
      </c>
      <c r="AE36" s="13">
        <v>231.97655153614591</v>
      </c>
      <c r="AF36" s="13">
        <v>255.17420668976055</v>
      </c>
      <c r="AG36" s="13">
        <v>280.69162735873664</v>
      </c>
      <c r="AH36" s="13">
        <v>308.76079009461029</v>
      </c>
      <c r="AI36" s="13">
        <v>339.63686910407125</v>
      </c>
      <c r="AJ36" s="13">
        <v>373.60055601447851</v>
      </c>
      <c r="AK36" s="13">
        <v>410.96061161592627</v>
      </c>
      <c r="AL36" s="13">
        <v>435.61824831288192</v>
      </c>
      <c r="AM36" s="13">
        <v>461.75534321165463</v>
      </c>
      <c r="AN36" s="13">
        <v>489.46066380435411</v>
      </c>
      <c r="AO36" s="13">
        <v>518.82830363261519</v>
      </c>
      <c r="AP36" s="13">
        <v>549.95800185057226</v>
      </c>
      <c r="AQ36" s="13">
        <v>582.95548196160667</v>
      </c>
      <c r="AR36" s="13">
        <v>617.93281087930313</v>
      </c>
      <c r="AS36" s="13">
        <v>655.00877953206134</v>
      </c>
      <c r="AT36" s="13">
        <v>694.30930630398495</v>
      </c>
      <c r="AU36" s="13">
        <v>735.9678646822241</v>
      </c>
      <c r="AV36" s="13">
        <v>758.04690062269083</v>
      </c>
      <c r="AW36" s="13">
        <v>780.78830764137172</v>
      </c>
      <c r="AX36" s="13">
        <v>804.21195687061288</v>
      </c>
      <c r="AY36" s="13">
        <v>828.33831557673136</v>
      </c>
      <c r="AZ36" s="13">
        <v>853.18846504403336</v>
      </c>
      <c r="BA36" s="13">
        <v>878.78411899535411</v>
      </c>
      <c r="BB36" s="13">
        <v>905.14764256521471</v>
      </c>
      <c r="BC36" s="13">
        <v>932.30207184217113</v>
      </c>
      <c r="BD36" s="13">
        <v>960.27113399743621</v>
      </c>
      <c r="BE36" s="13">
        <v>989.07926801735914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2" t="s">
        <v>614</v>
      </c>
      <c r="F37" s="90" t="s">
        <v>494</v>
      </c>
      <c r="G37" s="11">
        <v>6.4879514471134234</v>
      </c>
      <c r="H37" s="11">
        <v>6.8304404731009534</v>
      </c>
      <c r="I37" s="11">
        <v>7.1910042937979286</v>
      </c>
      <c r="J37" s="11">
        <v>7.5705898130194313</v>
      </c>
      <c r="K37" s="11">
        <v>7.9727556939472244</v>
      </c>
      <c r="L37" s="11">
        <v>8.3851122460991814</v>
      </c>
      <c r="M37" s="11">
        <v>8.8334199137100544</v>
      </c>
      <c r="N37" s="11">
        <v>9.2852871291520476</v>
      </c>
      <c r="O37" s="11">
        <v>9.7705138314012583</v>
      </c>
      <c r="P37" s="11">
        <v>10.281566532492423</v>
      </c>
      <c r="Q37" s="11">
        <v>10.813721225225152</v>
      </c>
      <c r="R37" s="9">
        <v>11.361472979901546</v>
      </c>
      <c r="S37" s="9">
        <v>12.364560414064352</v>
      </c>
      <c r="T37" s="9">
        <v>15.398345833926728</v>
      </c>
      <c r="U37" s="9">
        <v>14.239621082163401</v>
      </c>
      <c r="V37" s="9">
        <v>15.566036014517589</v>
      </c>
      <c r="W37" s="9">
        <v>21.794307002349125</v>
      </c>
      <c r="X37" s="9">
        <v>33.718182964946045</v>
      </c>
      <c r="Y37" s="9">
        <v>34.338259141336025</v>
      </c>
      <c r="Z37" s="9">
        <v>52.000013229275488</v>
      </c>
      <c r="AA37" s="9">
        <v>55.006060846786255</v>
      </c>
      <c r="AB37" s="9">
        <v>57.55490773244923</v>
      </c>
      <c r="AC37" s="13">
        <v>63.31039850569416</v>
      </c>
      <c r="AD37" s="13">
        <v>69.641438356263563</v>
      </c>
      <c r="AE37" s="13">
        <v>76.605582191889908</v>
      </c>
      <c r="AF37" s="13">
        <v>84.266140411078908</v>
      </c>
      <c r="AG37" s="13">
        <v>92.692754452186804</v>
      </c>
      <c r="AH37" s="13">
        <v>101.96202989740549</v>
      </c>
      <c r="AI37" s="13">
        <v>112.15823288714603</v>
      </c>
      <c r="AJ37" s="13">
        <v>123.37405617586064</v>
      </c>
      <c r="AK37" s="13">
        <v>135.71146179344672</v>
      </c>
      <c r="AL37" s="13">
        <v>143.85414950105348</v>
      </c>
      <c r="AM37" s="13">
        <v>152.4853984711167</v>
      </c>
      <c r="AN37" s="13">
        <v>161.63452237938372</v>
      </c>
      <c r="AO37" s="13">
        <v>171.33259372214675</v>
      </c>
      <c r="AP37" s="13">
        <v>181.61254934547557</v>
      </c>
      <c r="AQ37" s="13">
        <v>192.50930230620412</v>
      </c>
      <c r="AR37" s="13">
        <v>204.0598604445764</v>
      </c>
      <c r="AS37" s="13">
        <v>216.30345207125094</v>
      </c>
      <c r="AT37" s="13">
        <v>229.281659195526</v>
      </c>
      <c r="AU37" s="13">
        <v>243.03855874725758</v>
      </c>
      <c r="AV37" s="13">
        <v>250.32971550967531</v>
      </c>
      <c r="AW37" s="13">
        <v>257.83960697496559</v>
      </c>
      <c r="AX37" s="13">
        <v>265.57479518421451</v>
      </c>
      <c r="AY37" s="13">
        <v>273.54203903974104</v>
      </c>
      <c r="AZ37" s="13">
        <v>281.74830021093328</v>
      </c>
      <c r="BA37" s="13">
        <v>290.2007492172612</v>
      </c>
      <c r="BB37" s="13">
        <v>298.90677169377904</v>
      </c>
      <c r="BC37" s="13">
        <v>307.8739748445924</v>
      </c>
      <c r="BD37" s="13">
        <v>317.11019408993025</v>
      </c>
      <c r="BE37" s="13">
        <v>326.62349991262806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2" t="s">
        <v>614</v>
      </c>
      <c r="F38" s="90" t="s">
        <v>495</v>
      </c>
      <c r="G38" s="11">
        <v>4.4356402750673398</v>
      </c>
      <c r="H38" s="11">
        <v>4.6697909356914673</v>
      </c>
      <c r="I38" s="11">
        <v>4.916298853923073</v>
      </c>
      <c r="J38" s="11">
        <v>5.1758114027785913</v>
      </c>
      <c r="K38" s="11">
        <v>5.4507615458618766</v>
      </c>
      <c r="L38" s="11">
        <v>5.7326787804963786</v>
      </c>
      <c r="M38" s="11">
        <v>6.0391748389650362</v>
      </c>
      <c r="N38" s="11">
        <v>6.3481044658488495</v>
      </c>
      <c r="O38" s="11">
        <v>6.6798410888151443</v>
      </c>
      <c r="P38" s="11">
        <v>7.0292342620101271</v>
      </c>
      <c r="Q38" s="11">
        <v>7.3930543070416856</v>
      </c>
      <c r="R38" s="9">
        <v>7.7675376495245247</v>
      </c>
      <c r="S38" s="9">
        <v>8.9272126189544618</v>
      </c>
      <c r="T38" s="9">
        <v>11.670325263607625</v>
      </c>
      <c r="U38" s="9">
        <v>12.159486411016015</v>
      </c>
      <c r="V38" s="9">
        <v>10.990715524627435</v>
      </c>
      <c r="W38" s="9">
        <v>15.375918856026244</v>
      </c>
      <c r="X38" s="9">
        <v>18.244770234457107</v>
      </c>
      <c r="Y38" s="9">
        <v>18.422677492385624</v>
      </c>
      <c r="Z38" s="9">
        <v>24.780326670472814</v>
      </c>
      <c r="AA38" s="9">
        <v>22.381776482485442</v>
      </c>
      <c r="AB38" s="9">
        <v>22.413453055279788</v>
      </c>
      <c r="AC38" s="13">
        <v>24.654798360807771</v>
      </c>
      <c r="AD38" s="13">
        <v>27.120278196888545</v>
      </c>
      <c r="AE38" s="13">
        <v>29.832306016577395</v>
      </c>
      <c r="AF38" s="13">
        <v>32.815536618235143</v>
      </c>
      <c r="AG38" s="13">
        <v>36.097090280058652</v>
      </c>
      <c r="AH38" s="13">
        <v>39.706799308064518</v>
      </c>
      <c r="AI38" s="13">
        <v>43.677479238870966</v>
      </c>
      <c r="AJ38" s="13">
        <v>48.045227162758067</v>
      </c>
      <c r="AK38" s="13">
        <v>52.849749879033865</v>
      </c>
      <c r="AL38" s="13">
        <v>56.020734871775907</v>
      </c>
      <c r="AM38" s="13">
        <v>59.381978964082442</v>
      </c>
      <c r="AN38" s="13">
        <v>62.944897701927395</v>
      </c>
      <c r="AO38" s="13">
        <v>66.721591564043052</v>
      </c>
      <c r="AP38" s="13">
        <v>70.724887057885638</v>
      </c>
      <c r="AQ38" s="13">
        <v>74.96838028135879</v>
      </c>
      <c r="AR38" s="13">
        <v>79.466483098240317</v>
      </c>
      <c r="AS38" s="13">
        <v>84.234472084134723</v>
      </c>
      <c r="AT38" s="13">
        <v>89.288540409182815</v>
      </c>
      <c r="AU38" s="13">
        <v>94.645852833733784</v>
      </c>
      <c r="AV38" s="13">
        <v>97.485228418745791</v>
      </c>
      <c r="AW38" s="13">
        <v>100.40978527130819</v>
      </c>
      <c r="AX38" s="13">
        <v>103.42207882944744</v>
      </c>
      <c r="AY38" s="13">
        <v>106.52474119433089</v>
      </c>
      <c r="AZ38" s="13">
        <v>109.7204834301608</v>
      </c>
      <c r="BA38" s="13">
        <v>113.0120979330656</v>
      </c>
      <c r="BB38" s="13">
        <v>116.40246087105757</v>
      </c>
      <c r="BC38" s="13">
        <v>119.8945346971893</v>
      </c>
      <c r="BD38" s="13">
        <v>123.49137073810498</v>
      </c>
      <c r="BE38" s="13">
        <v>127.19611186024811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2" t="s">
        <v>614</v>
      </c>
      <c r="F39" s="90" t="s">
        <v>506</v>
      </c>
      <c r="G39" s="11">
        <v>76.995453666990642</v>
      </c>
      <c r="H39" s="11">
        <v>81.233033103999432</v>
      </c>
      <c r="I39" s="11">
        <v>85.70346845443251</v>
      </c>
      <c r="J39" s="11">
        <v>90.420681788802739</v>
      </c>
      <c r="K39" s="11">
        <v>95.849074754977096</v>
      </c>
      <c r="L39" s="11">
        <v>99.617548854437359</v>
      </c>
      <c r="M39" s="11">
        <v>106.10875869334772</v>
      </c>
      <c r="N39" s="11">
        <v>109.37861787307088</v>
      </c>
      <c r="O39" s="11">
        <v>114.54116535544568</v>
      </c>
      <c r="P39" s="11">
        <v>119.978654998868</v>
      </c>
      <c r="Q39" s="11">
        <v>124.74586789353725</v>
      </c>
      <c r="R39" s="9">
        <v>128.25980759018583</v>
      </c>
      <c r="S39" s="9">
        <v>130.00098819347258</v>
      </c>
      <c r="T39" s="9">
        <v>172.16971520838916</v>
      </c>
      <c r="U39" s="9">
        <v>182.89964608503229</v>
      </c>
      <c r="V39" s="9">
        <v>210.01715683484912</v>
      </c>
      <c r="W39" s="9">
        <v>210.09641418526687</v>
      </c>
      <c r="X39" s="9">
        <v>277.52835937654561</v>
      </c>
      <c r="Y39" s="9">
        <v>285.94323485751391</v>
      </c>
      <c r="Z39" s="9">
        <v>385.18087602554863</v>
      </c>
      <c r="AA39" s="9">
        <v>389.21529950898412</v>
      </c>
      <c r="AB39" s="9">
        <v>394.18773150501681</v>
      </c>
      <c r="AC39" s="13">
        <v>433.60650465551856</v>
      </c>
      <c r="AD39" s="13">
        <v>476.96715512107045</v>
      </c>
      <c r="AE39" s="13">
        <v>524.66387063317723</v>
      </c>
      <c r="AF39" s="13">
        <v>577.13025769649516</v>
      </c>
      <c r="AG39" s="13">
        <v>634.84328346614461</v>
      </c>
      <c r="AH39" s="13">
        <v>698.32761181275907</v>
      </c>
      <c r="AI39" s="13">
        <v>768.16037299403501</v>
      </c>
      <c r="AJ39" s="13">
        <v>844.97641029343845</v>
      </c>
      <c r="AK39" s="13">
        <v>929.4740513227822</v>
      </c>
      <c r="AL39" s="13">
        <v>985.24249440214919</v>
      </c>
      <c r="AM39" s="13">
        <v>1044.3570440662781</v>
      </c>
      <c r="AN39" s="13">
        <v>1107.0184667102549</v>
      </c>
      <c r="AO39" s="13">
        <v>1173.4395747128704</v>
      </c>
      <c r="AP39" s="13">
        <v>1243.8459491956426</v>
      </c>
      <c r="AQ39" s="13">
        <v>1318.4767061473815</v>
      </c>
      <c r="AR39" s="13">
        <v>1397.5853085162244</v>
      </c>
      <c r="AS39" s="13">
        <v>1481.4404270271978</v>
      </c>
      <c r="AT39" s="13">
        <v>1570.3268526488296</v>
      </c>
      <c r="AU39" s="13">
        <v>1664.5464638077594</v>
      </c>
      <c r="AV39" s="13">
        <v>1714.4828577219921</v>
      </c>
      <c r="AW39" s="13">
        <v>1765.9173434536519</v>
      </c>
      <c r="AX39" s="13">
        <v>1818.8948637572614</v>
      </c>
      <c r="AY39" s="13">
        <v>1873.4617096699799</v>
      </c>
      <c r="AZ39" s="13">
        <v>1929.6655609600791</v>
      </c>
      <c r="BA39" s="13">
        <v>1987.5555277888814</v>
      </c>
      <c r="BB39" s="13">
        <v>2047.1821936225476</v>
      </c>
      <c r="BC39" s="13">
        <v>2108.5976594312237</v>
      </c>
      <c r="BD39" s="13">
        <v>2171.8555892141603</v>
      </c>
      <c r="BE39" s="13">
        <v>2237.0112568905856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2" t="s">
        <v>614</v>
      </c>
      <c r="F40" s="90" t="s">
        <v>517</v>
      </c>
      <c r="G40" s="11">
        <v>32.930033817592758</v>
      </c>
      <c r="H40" s="11">
        <v>34.532464125034906</v>
      </c>
      <c r="I40" s="11">
        <v>36.214395130008164</v>
      </c>
      <c r="J40" s="11">
        <v>37.984047732735526</v>
      </c>
      <c r="K40" s="11">
        <v>39.490288573440658</v>
      </c>
      <c r="L40" s="11">
        <v>42.586906103170158</v>
      </c>
      <c r="M40" s="11">
        <v>43.887688643499885</v>
      </c>
      <c r="N40" s="11">
        <v>47.975756672164962</v>
      </c>
      <c r="O40" s="11">
        <v>51.011693218029357</v>
      </c>
      <c r="P40" s="11">
        <v>54.089983530377879</v>
      </c>
      <c r="Q40" s="11">
        <v>58.239475400541892</v>
      </c>
      <c r="R40" s="9">
        <v>66.174783438038801</v>
      </c>
      <c r="S40" s="9">
        <v>69.74601238365419</v>
      </c>
      <c r="T40" s="9">
        <v>90.788647036831989</v>
      </c>
      <c r="U40" s="9">
        <v>102.17350918052067</v>
      </c>
      <c r="V40" s="9">
        <v>96.345308533306479</v>
      </c>
      <c r="W40" s="9">
        <v>106.04094130317735</v>
      </c>
      <c r="X40" s="9">
        <v>159.44543506163527</v>
      </c>
      <c r="Y40" s="9">
        <v>152.96642362602327</v>
      </c>
      <c r="Z40" s="9">
        <v>219.7208796976137</v>
      </c>
      <c r="AA40" s="9">
        <v>204.79596447291158</v>
      </c>
      <c r="AB40" s="9">
        <v>225.02194102444358</v>
      </c>
      <c r="AC40" s="13">
        <v>247.52413512688798</v>
      </c>
      <c r="AD40" s="13">
        <v>272.27654863957673</v>
      </c>
      <c r="AE40" s="13">
        <v>299.50420350353437</v>
      </c>
      <c r="AF40" s="13">
        <v>329.45462385388782</v>
      </c>
      <c r="AG40" s="13">
        <v>362.40008623927662</v>
      </c>
      <c r="AH40" s="13">
        <v>398.64009486320424</v>
      </c>
      <c r="AI40" s="13">
        <v>438.50410434952477</v>
      </c>
      <c r="AJ40" s="13">
        <v>482.3545147844772</v>
      </c>
      <c r="AK40" s="13">
        <v>530.5899662629248</v>
      </c>
      <c r="AL40" s="13">
        <v>562.42536423870024</v>
      </c>
      <c r="AM40" s="13">
        <v>596.17088609302232</v>
      </c>
      <c r="AN40" s="13">
        <v>631.9411392586037</v>
      </c>
      <c r="AO40" s="13">
        <v>669.85760761411996</v>
      </c>
      <c r="AP40" s="13">
        <v>710.04906407096723</v>
      </c>
      <c r="AQ40" s="13">
        <v>752.65200791522534</v>
      </c>
      <c r="AR40" s="13">
        <v>797.81112839013883</v>
      </c>
      <c r="AS40" s="13">
        <v>845.67979609354722</v>
      </c>
      <c r="AT40" s="13">
        <v>896.42058385916005</v>
      </c>
      <c r="AU40" s="13">
        <v>950.20581889070979</v>
      </c>
      <c r="AV40" s="13">
        <v>978.71199345743116</v>
      </c>
      <c r="AW40" s="13">
        <v>1008.0733532611541</v>
      </c>
      <c r="AX40" s="13">
        <v>1038.3155538589888</v>
      </c>
      <c r="AY40" s="13">
        <v>1069.4650204747586</v>
      </c>
      <c r="AZ40" s="13">
        <v>1101.5489710890013</v>
      </c>
      <c r="BA40" s="13">
        <v>1134.595440221671</v>
      </c>
      <c r="BB40" s="13">
        <v>1168.6333034283211</v>
      </c>
      <c r="BC40" s="13">
        <v>1203.6923025311708</v>
      </c>
      <c r="BD40" s="13">
        <v>1239.8030716071059</v>
      </c>
      <c r="BE40" s="13">
        <v>1276.9971637553188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2" t="s">
        <v>614</v>
      </c>
      <c r="F41" s="90" t="s">
        <v>518</v>
      </c>
      <c r="G41" s="11">
        <v>23.402967719944847</v>
      </c>
      <c r="H41" s="11">
        <v>24.638374563685581</v>
      </c>
      <c r="I41" s="11">
        <v>25.938979774056811</v>
      </c>
      <c r="J41" s="11">
        <v>27.308198968391522</v>
      </c>
      <c r="K41" s="11">
        <v>28.758868753166773</v>
      </c>
      <c r="L41" s="11">
        <v>30.246297744857753</v>
      </c>
      <c r="M41" s="11">
        <v>31.863407545882701</v>
      </c>
      <c r="N41" s="11">
        <v>33.493357144441319</v>
      </c>
      <c r="O41" s="11">
        <v>35.243639177554535</v>
      </c>
      <c r="P41" s="11">
        <v>37.087079277919095</v>
      </c>
      <c r="Q41" s="11">
        <v>39.006637276705014</v>
      </c>
      <c r="R41" s="9">
        <v>40.982456106073428</v>
      </c>
      <c r="S41" s="9">
        <v>43.609804580404976</v>
      </c>
      <c r="T41" s="9">
        <v>58.335417532949791</v>
      </c>
      <c r="U41" s="9">
        <v>64.737849765464972</v>
      </c>
      <c r="V41" s="9">
        <v>66.972082533174728</v>
      </c>
      <c r="W41" s="9">
        <v>72.735854680170021</v>
      </c>
      <c r="X41" s="9">
        <v>96.53561972155785</v>
      </c>
      <c r="Y41" s="9">
        <v>101.60453601207576</v>
      </c>
      <c r="Z41" s="9">
        <v>145.32040310355308</v>
      </c>
      <c r="AA41" s="9">
        <v>156.13050374343959</v>
      </c>
      <c r="AB41" s="9">
        <v>167.72057914103598</v>
      </c>
      <c r="AC41" s="13">
        <v>184.49263705513954</v>
      </c>
      <c r="AD41" s="13">
        <v>202.94190076065354</v>
      </c>
      <c r="AE41" s="13">
        <v>223.2360908367188</v>
      </c>
      <c r="AF41" s="13">
        <v>245.55969992039076</v>
      </c>
      <c r="AG41" s="13">
        <v>270.11566991242984</v>
      </c>
      <c r="AH41" s="13">
        <v>297.12723690367284</v>
      </c>
      <c r="AI41" s="13">
        <v>326.83996059404006</v>
      </c>
      <c r="AJ41" s="13">
        <v>359.52395665344415</v>
      </c>
      <c r="AK41" s="13">
        <v>395.47635231878849</v>
      </c>
      <c r="AL41" s="13">
        <v>419.20493345791584</v>
      </c>
      <c r="AM41" s="13">
        <v>444.35722946539079</v>
      </c>
      <c r="AN41" s="13">
        <v>471.01866323331427</v>
      </c>
      <c r="AO41" s="13">
        <v>499.2797830273131</v>
      </c>
      <c r="AP41" s="13">
        <v>529.23657000895196</v>
      </c>
      <c r="AQ41" s="13">
        <v>560.99076420948904</v>
      </c>
      <c r="AR41" s="13">
        <v>594.65021006205848</v>
      </c>
      <c r="AS41" s="13">
        <v>630.32922266578203</v>
      </c>
      <c r="AT41" s="13">
        <v>668.14897602572887</v>
      </c>
      <c r="AU41" s="13">
        <v>708.2379145872726</v>
      </c>
      <c r="AV41" s="13">
        <v>729.48505202489093</v>
      </c>
      <c r="AW41" s="13">
        <v>751.36960358563772</v>
      </c>
      <c r="AX41" s="13">
        <v>773.91069169320667</v>
      </c>
      <c r="AY41" s="13">
        <v>797.12801244400305</v>
      </c>
      <c r="AZ41" s="13">
        <v>821.04185281732316</v>
      </c>
      <c r="BA41" s="13">
        <v>845.6731084018428</v>
      </c>
      <c r="BB41" s="13">
        <v>871.04330165389786</v>
      </c>
      <c r="BC41" s="13">
        <v>897.1746007035149</v>
      </c>
      <c r="BD41" s="13">
        <v>924.08983872462034</v>
      </c>
      <c r="BE41" s="13">
        <v>951.81253388635878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2" t="s">
        <v>614</v>
      </c>
      <c r="F42" s="90" t="s">
        <v>555</v>
      </c>
      <c r="G42" s="11">
        <v>246.15531419545519</v>
      </c>
      <c r="H42" s="11">
        <v>259.14947644954617</v>
      </c>
      <c r="I42" s="11">
        <v>272.8294032021833</v>
      </c>
      <c r="J42" s="11">
        <v>287.23102033968297</v>
      </c>
      <c r="K42" s="11">
        <v>302.48934487947531</v>
      </c>
      <c r="L42" s="11">
        <v>318.13430731221371</v>
      </c>
      <c r="M42" s="11">
        <v>335.14326856547405</v>
      </c>
      <c r="N42" s="11">
        <v>352.28728040009338</v>
      </c>
      <c r="O42" s="11">
        <v>370.69696369100649</v>
      </c>
      <c r="P42" s="11">
        <v>390.0864950759094</v>
      </c>
      <c r="Q42" s="11">
        <v>410.27664394770642</v>
      </c>
      <c r="R42" s="9">
        <v>431.05855120650193</v>
      </c>
      <c r="S42" s="9">
        <v>437.42182037110018</v>
      </c>
      <c r="T42" s="9">
        <v>604.21147789332792</v>
      </c>
      <c r="U42" s="9">
        <v>636.85905368268936</v>
      </c>
      <c r="V42" s="9">
        <v>629.10883844289299</v>
      </c>
      <c r="W42" s="9">
        <v>686.24753641908944</v>
      </c>
      <c r="X42" s="9">
        <v>901.00356696964354</v>
      </c>
      <c r="Y42" s="9">
        <v>854.33174625134166</v>
      </c>
      <c r="Z42" s="9">
        <v>1122.9631026256473</v>
      </c>
      <c r="AA42" s="9">
        <v>1093.8291196996502</v>
      </c>
      <c r="AB42" s="9">
        <v>1102.2558429271528</v>
      </c>
      <c r="AC42" s="13">
        <v>1212.4814272198682</v>
      </c>
      <c r="AD42" s="13">
        <v>1333.7295699418546</v>
      </c>
      <c r="AE42" s="13">
        <v>1467.10252693604</v>
      </c>
      <c r="AF42" s="13">
        <v>1613.8127796296442</v>
      </c>
      <c r="AG42" s="13">
        <v>1775.1940575926089</v>
      </c>
      <c r="AH42" s="13">
        <v>1952.7134633518694</v>
      </c>
      <c r="AI42" s="13">
        <v>2147.9848096870569</v>
      </c>
      <c r="AJ42" s="13">
        <v>2362.7832906557624</v>
      </c>
      <c r="AK42" s="13">
        <v>2599.061619721338</v>
      </c>
      <c r="AL42" s="13">
        <v>2755.0053169046187</v>
      </c>
      <c r="AM42" s="13">
        <v>2920.3056359188963</v>
      </c>
      <c r="AN42" s="13">
        <v>3095.5239740740299</v>
      </c>
      <c r="AO42" s="13">
        <v>3281.2554125184711</v>
      </c>
      <c r="AP42" s="13">
        <v>3478.1307372695801</v>
      </c>
      <c r="AQ42" s="13">
        <v>3686.818581505755</v>
      </c>
      <c r="AR42" s="13">
        <v>3908.0276963961005</v>
      </c>
      <c r="AS42" s="13">
        <v>4142.5093581798665</v>
      </c>
      <c r="AT42" s="13">
        <v>4391.0599196706589</v>
      </c>
      <c r="AU42" s="13">
        <v>4654.5235148508982</v>
      </c>
      <c r="AV42" s="13">
        <v>4794.1592202964257</v>
      </c>
      <c r="AW42" s="13">
        <v>4937.9839969053182</v>
      </c>
      <c r="AX42" s="13">
        <v>5086.1235168124776</v>
      </c>
      <c r="AY42" s="13">
        <v>5238.7072223168543</v>
      </c>
      <c r="AZ42" s="13">
        <v>5395.8684389863593</v>
      </c>
      <c r="BA42" s="13">
        <v>5557.744492155949</v>
      </c>
      <c r="BB42" s="13">
        <v>5724.476826920627</v>
      </c>
      <c r="BC42" s="13">
        <v>5896.2111317282452</v>
      </c>
      <c r="BD42" s="13">
        <v>6073.0974656800927</v>
      </c>
      <c r="BE42" s="13">
        <v>6255.2903896504931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614</v>
      </c>
      <c r="F43" s="90" t="s">
        <v>617</v>
      </c>
      <c r="G43" s="2">
        <v>1437.0399743075177</v>
      </c>
      <c r="H43" s="2">
        <v>1512.6736571658082</v>
      </c>
      <c r="I43" s="2">
        <v>1592.2880601745351</v>
      </c>
      <c r="J43" s="2">
        <v>1676.0926949205632</v>
      </c>
      <c r="K43" s="2">
        <v>1764.3080999163824</v>
      </c>
      <c r="L43" s="2">
        <v>1857.1664209646133</v>
      </c>
      <c r="M43" s="2">
        <v>1954.912022068014</v>
      </c>
      <c r="N43" s="2">
        <v>2057.8021284926463</v>
      </c>
      <c r="O43" s="2">
        <v>2166.1075036764701</v>
      </c>
      <c r="P43" s="2">
        <v>2280.1131617647056</v>
      </c>
      <c r="Q43" s="2">
        <v>2400.1191176470588</v>
      </c>
      <c r="R43" s="2">
        <v>2526.4411764705887</v>
      </c>
      <c r="S43" s="2">
        <v>2659.4117647058824</v>
      </c>
      <c r="T43" s="2">
        <v>3416.4705882352946</v>
      </c>
      <c r="U43" s="2">
        <v>3591.1764705882356</v>
      </c>
      <c r="V43" s="2">
        <v>3610.588235294118</v>
      </c>
      <c r="W43" s="2">
        <v>3882.3529411764712</v>
      </c>
      <c r="X43" s="2">
        <v>5435.2941176470576</v>
      </c>
      <c r="Y43" s="2">
        <v>5299.411764705882</v>
      </c>
      <c r="Z43" s="2">
        <v>7570.588235294118</v>
      </c>
      <c r="AA43" s="2">
        <v>7570.588235294118</v>
      </c>
      <c r="AB43" s="2">
        <v>7570.588235294118</v>
      </c>
      <c r="AC43" s="13">
        <v>8327.6470588235297</v>
      </c>
      <c r="AD43" s="13">
        <v>9160.4117647058829</v>
      </c>
      <c r="AE43" s="13">
        <v>10076.452941176471</v>
      </c>
      <c r="AF43" s="13">
        <v>11084.098235294117</v>
      </c>
      <c r="AG43" s="13">
        <v>12192.508058823529</v>
      </c>
      <c r="AH43" s="13">
        <v>13411.758864705882</v>
      </c>
      <c r="AI43" s="13">
        <v>14752.93475117647</v>
      </c>
      <c r="AJ43" s="13">
        <v>16228.228226294117</v>
      </c>
      <c r="AK43" s="13">
        <v>17851.051048923528</v>
      </c>
      <c r="AL43" s="13">
        <v>18922.11411185894</v>
      </c>
      <c r="AM43" s="13">
        <v>20057.440958570478</v>
      </c>
      <c r="AN43" s="13">
        <v>21260.887416084708</v>
      </c>
      <c r="AO43" s="13">
        <v>22536.540661049792</v>
      </c>
      <c r="AP43" s="13">
        <v>23888.73310071278</v>
      </c>
      <c r="AQ43" s="13">
        <v>25322.057086755547</v>
      </c>
      <c r="AR43" s="13">
        <v>26841.380511960881</v>
      </c>
      <c r="AS43" s="13">
        <v>28451.863342678535</v>
      </c>
      <c r="AT43" s="13">
        <v>30158.975143239248</v>
      </c>
      <c r="AU43" s="13">
        <v>31968.513651833604</v>
      </c>
      <c r="AV43" s="13">
        <v>32927.569061388611</v>
      </c>
      <c r="AW43" s="13">
        <v>33915.396133230272</v>
      </c>
      <c r="AX43" s="13">
        <v>34932.858017227183</v>
      </c>
      <c r="AY43" s="13">
        <v>35980.843757743998</v>
      </c>
      <c r="AZ43" s="13">
        <v>37060.269070476315</v>
      </c>
      <c r="BA43" s="13">
        <v>38172.077142590606</v>
      </c>
      <c r="BB43" s="13">
        <v>39317.239456868323</v>
      </c>
      <c r="BC43" s="13">
        <v>40496.756640574371</v>
      </c>
      <c r="BD43" s="13">
        <v>41711.6593397916</v>
      </c>
      <c r="BE43" s="13">
        <v>42963.009119985349</v>
      </c>
    </row>
    <row r="44" spans="1:57" x14ac:dyDescent="0.3">
      <c r="F44" s="90"/>
      <c r="G44" s="5">
        <f t="shared" ref="G44:Q44" si="0">_xlfn.RRI(1,G43,H43)</f>
        <v>5.2631578947368585E-2</v>
      </c>
      <c r="H44" s="5">
        <f t="shared" si="0"/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5.2631578947368585E-2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5.2631578947368141E-2</v>
      </c>
      <c r="S44" s="5">
        <f t="shared" ref="S44:AA44" si="1">_xlfn.RRI(1,S43,T43)</f>
        <v>0.28467153284671554</v>
      </c>
      <c r="T44" s="5">
        <f t="shared" si="1"/>
        <v>5.1136363636363535E-2</v>
      </c>
      <c r="U44" s="5">
        <f t="shared" si="1"/>
        <v>5.4054054054053502E-3</v>
      </c>
      <c r="V44" s="5">
        <f t="shared" si="1"/>
        <v>7.526881720430123E-2</v>
      </c>
      <c r="W44" s="5">
        <f t="shared" si="1"/>
        <v>0.39999999999999947</v>
      </c>
      <c r="X44" s="5">
        <f t="shared" si="1"/>
        <v>-2.4999999999999911E-2</v>
      </c>
      <c r="Y44" s="5">
        <f t="shared" si="1"/>
        <v>0.42857142857142883</v>
      </c>
      <c r="Z44" s="5">
        <f t="shared" si="1"/>
        <v>0</v>
      </c>
      <c r="AA44" s="5">
        <f t="shared" si="1"/>
        <v>0</v>
      </c>
      <c r="AB44" s="5">
        <v>0.1</v>
      </c>
      <c r="AC44" s="5">
        <v>0.1</v>
      </c>
      <c r="AD44" s="5">
        <v>0.1</v>
      </c>
      <c r="AE44" s="5">
        <v>0.1</v>
      </c>
      <c r="AF44" s="5">
        <v>0.1</v>
      </c>
      <c r="AG44" s="5">
        <v>0.1</v>
      </c>
      <c r="AH44" s="5">
        <v>0.1</v>
      </c>
      <c r="AI44" s="5">
        <v>0.1</v>
      </c>
      <c r="AJ44" s="5">
        <v>0.1</v>
      </c>
      <c r="AK44" s="5">
        <v>0.1</v>
      </c>
      <c r="AL44" s="5">
        <v>0.06</v>
      </c>
      <c r="AM44" s="5">
        <v>0.06</v>
      </c>
      <c r="AN44" s="5">
        <v>0.06</v>
      </c>
      <c r="AO44" s="5">
        <v>0.06</v>
      </c>
      <c r="AP44" s="5">
        <v>0.06</v>
      </c>
      <c r="AQ44" s="5">
        <v>0.06</v>
      </c>
      <c r="AR44" s="5">
        <v>0.06</v>
      </c>
      <c r="AS44" s="5">
        <v>0.06</v>
      </c>
      <c r="AT44" s="5">
        <v>0.06</v>
      </c>
      <c r="AU44" s="5">
        <v>0.06</v>
      </c>
      <c r="AV44" s="5">
        <v>0.03</v>
      </c>
      <c r="AW44" s="5">
        <v>0.03</v>
      </c>
      <c r="AX44" s="5">
        <v>0.03</v>
      </c>
      <c r="AY44" s="5">
        <v>0.03</v>
      </c>
      <c r="AZ44" s="5">
        <v>0.03</v>
      </c>
      <c r="BA44" s="5">
        <v>0.03</v>
      </c>
      <c r="BB44" s="5">
        <v>0.03</v>
      </c>
      <c r="BC44" s="5">
        <v>0.03</v>
      </c>
      <c r="BD44" s="5">
        <v>0.03</v>
      </c>
      <c r="BE44" s="5">
        <v>0.03</v>
      </c>
    </row>
    <row r="45" spans="1:57" x14ac:dyDescent="0.3">
      <c r="F45" s="29"/>
      <c r="G45" s="27">
        <f>SUM(G12:G42)</f>
        <v>1437.0399743075177</v>
      </c>
      <c r="H45" s="27">
        <f t="shared" ref="H45:BE45" si="2">SUM(H12:H42)</f>
        <v>1512.6736571658082</v>
      </c>
      <c r="I45" s="27">
        <f t="shared" si="2"/>
        <v>1592.2880601745346</v>
      </c>
      <c r="J45" s="27">
        <f t="shared" si="2"/>
        <v>1676.0926949205639</v>
      </c>
      <c r="K45" s="27">
        <f t="shared" si="2"/>
        <v>1764.3080999163828</v>
      </c>
      <c r="L45" s="27">
        <f t="shared" si="2"/>
        <v>1857.1664209646133</v>
      </c>
      <c r="M45" s="27">
        <f t="shared" si="2"/>
        <v>1954.912022068014</v>
      </c>
      <c r="N45" s="27">
        <f t="shared" si="2"/>
        <v>2057.8021284926463</v>
      </c>
      <c r="O45" s="27">
        <f t="shared" si="2"/>
        <v>2166.1075036764701</v>
      </c>
      <c r="P45" s="27">
        <f t="shared" si="2"/>
        <v>2280.1131617647061</v>
      </c>
      <c r="Q45" s="27">
        <f t="shared" si="2"/>
        <v>2400.1191176470588</v>
      </c>
      <c r="R45" s="27">
        <f t="shared" si="2"/>
        <v>2526.4411764705887</v>
      </c>
      <c r="S45" s="27">
        <f t="shared" si="2"/>
        <v>2659.4117647058824</v>
      </c>
      <c r="T45" s="27">
        <f t="shared" si="2"/>
        <v>3416.4705882352941</v>
      </c>
      <c r="U45" s="27">
        <f t="shared" si="2"/>
        <v>3591.1764705882351</v>
      </c>
      <c r="V45" s="27">
        <f t="shared" si="2"/>
        <v>3610.5882352941194</v>
      </c>
      <c r="W45" s="27">
        <f t="shared" si="2"/>
        <v>3882.3529411764716</v>
      </c>
      <c r="X45" s="27">
        <f t="shared" si="2"/>
        <v>5435.2941176470576</v>
      </c>
      <c r="Y45" s="27">
        <f t="shared" si="2"/>
        <v>5299.411764705882</v>
      </c>
      <c r="Z45" s="27">
        <f t="shared" si="2"/>
        <v>7570.588235294118</v>
      </c>
      <c r="AA45" s="27">
        <f t="shared" si="2"/>
        <v>7570.5882352941189</v>
      </c>
      <c r="AB45" s="27">
        <f t="shared" si="2"/>
        <v>7570.5882352941198</v>
      </c>
      <c r="AC45" s="27">
        <f t="shared" si="2"/>
        <v>8327.6470588235316</v>
      </c>
      <c r="AD45" s="27">
        <f t="shared" si="2"/>
        <v>9160.4117647058829</v>
      </c>
      <c r="AE45" s="27">
        <f t="shared" si="2"/>
        <v>10076.452941176471</v>
      </c>
      <c r="AF45" s="27">
        <f t="shared" si="2"/>
        <v>11084.098235294117</v>
      </c>
      <c r="AG45" s="27">
        <f t="shared" si="2"/>
        <v>12192.508058823527</v>
      </c>
      <c r="AH45" s="27">
        <f t="shared" si="2"/>
        <v>13411.758864705882</v>
      </c>
      <c r="AI45" s="27">
        <f t="shared" si="2"/>
        <v>14752.934751176474</v>
      </c>
      <c r="AJ45" s="27">
        <f t="shared" si="2"/>
        <v>16228.228226294123</v>
      </c>
      <c r="AK45" s="27">
        <f t="shared" si="2"/>
        <v>17851.051048923528</v>
      </c>
      <c r="AL45" s="27">
        <f t="shared" si="2"/>
        <v>18922.114111858937</v>
      </c>
      <c r="AM45" s="27">
        <f t="shared" si="2"/>
        <v>20057.440958570474</v>
      </c>
      <c r="AN45" s="27">
        <f t="shared" si="2"/>
        <v>21260.887416084704</v>
      </c>
      <c r="AO45" s="27">
        <f t="shared" si="2"/>
        <v>22536.540661049792</v>
      </c>
      <c r="AP45" s="27">
        <f t="shared" si="2"/>
        <v>23888.733100712783</v>
      </c>
      <c r="AQ45" s="27">
        <f t="shared" si="2"/>
        <v>25322.057086755551</v>
      </c>
      <c r="AR45" s="27">
        <f t="shared" si="2"/>
        <v>26841.380511960881</v>
      </c>
      <c r="AS45" s="27">
        <f t="shared" si="2"/>
        <v>28451.863342678531</v>
      </c>
      <c r="AT45" s="27">
        <f t="shared" si="2"/>
        <v>30158.975143239251</v>
      </c>
      <c r="AU45" s="27">
        <f t="shared" si="2"/>
        <v>31968.513651833611</v>
      </c>
      <c r="AV45" s="27">
        <f t="shared" si="2"/>
        <v>32927.569061388618</v>
      </c>
      <c r="AW45" s="27">
        <f t="shared" si="2"/>
        <v>33915.396133230279</v>
      </c>
      <c r="AX45" s="27">
        <f t="shared" si="2"/>
        <v>34932.858017227183</v>
      </c>
      <c r="AY45" s="27">
        <f t="shared" si="2"/>
        <v>35980.843757744005</v>
      </c>
      <c r="AZ45" s="27">
        <f t="shared" si="2"/>
        <v>37060.269070476323</v>
      </c>
      <c r="BA45" s="27">
        <f t="shared" si="2"/>
        <v>38172.077142590599</v>
      </c>
      <c r="BB45" s="27">
        <f t="shared" si="2"/>
        <v>39317.239456868323</v>
      </c>
      <c r="BC45" s="27">
        <f t="shared" si="2"/>
        <v>40496.756640574378</v>
      </c>
      <c r="BD45" s="27">
        <f t="shared" si="2"/>
        <v>41711.6593397916</v>
      </c>
      <c r="BE45" s="27">
        <f t="shared" si="2"/>
        <v>42963.009119985341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1" spans="27:29" x14ac:dyDescent="0.3">
      <c r="AA51">
        <f>SUM(W44:AA44)/5</f>
        <v>0.16071428571428567</v>
      </c>
    </row>
    <row r="60" spans="27:29" x14ac:dyDescent="0.3">
      <c r="AB60" t="s">
        <v>623</v>
      </c>
      <c r="AC60" s="85" t="s">
        <v>622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332-4C76-408F-8BAA-EB923342BCDA}">
  <sheetPr>
    <tabColor rgb="FF92D050"/>
  </sheetPr>
  <dimension ref="A1:BE52"/>
  <sheetViews>
    <sheetView zoomScale="60" zoomScaleNormal="60" workbookViewId="0">
      <selection activeCell="F12" sqref="F12:BE43"/>
    </sheetView>
  </sheetViews>
  <sheetFormatPr baseColWidth="10" defaultRowHeight="14.4" x14ac:dyDescent="0.3"/>
  <cols>
    <col min="1" max="4" width="11.5546875" style="56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4" t="s">
        <v>615</v>
      </c>
      <c r="F12" s="90" t="s">
        <v>144</v>
      </c>
      <c r="G12" s="11">
        <v>15.291649929539256</v>
      </c>
      <c r="H12" s="11">
        <v>21.848470123890195</v>
      </c>
      <c r="I12" s="11">
        <v>31.216731909354863</v>
      </c>
      <c r="J12" s="11">
        <v>53.829855542910863</v>
      </c>
      <c r="K12" s="11">
        <v>55.520558440687736</v>
      </c>
      <c r="L12" s="11">
        <v>68.484586256061291</v>
      </c>
      <c r="M12" s="11">
        <v>84.615790896997254</v>
      </c>
      <c r="N12" s="11">
        <v>109.73641303306727</v>
      </c>
      <c r="O12" s="11">
        <v>142.46418772801465</v>
      </c>
      <c r="P12" s="11">
        <v>167.55302468387984</v>
      </c>
      <c r="Q12" s="11">
        <v>174.38957674137023</v>
      </c>
      <c r="R12" s="9">
        <v>209.7130744139015</v>
      </c>
      <c r="S12" s="9">
        <v>263.31814055727995</v>
      </c>
      <c r="T12" s="9">
        <v>253.55438786248516</v>
      </c>
      <c r="U12" s="9">
        <v>230.93851660038189</v>
      </c>
      <c r="V12" s="9">
        <v>229.42513248722065</v>
      </c>
      <c r="W12" s="9">
        <v>234.97648255201653</v>
      </c>
      <c r="X12" s="9">
        <v>210.80280663276943</v>
      </c>
      <c r="Y12" s="9">
        <v>225.06988395045931</v>
      </c>
      <c r="Z12" s="9">
        <v>196.57071593333808</v>
      </c>
      <c r="AA12" s="9">
        <v>189.91469480844307</v>
      </c>
      <c r="AB12" s="9">
        <v>180.92858422927367</v>
      </c>
      <c r="AC12" s="13">
        <v>182.73787007156642</v>
      </c>
      <c r="AD12" s="13">
        <v>184.56524877228205</v>
      </c>
      <c r="AE12" s="13">
        <v>186.41090126000486</v>
      </c>
      <c r="AF12" s="13">
        <v>188.27501027260496</v>
      </c>
      <c r="AG12" s="13">
        <v>190.15776037533098</v>
      </c>
      <c r="AH12" s="13">
        <v>192.05933797908429</v>
      </c>
      <c r="AI12" s="13">
        <v>193.97993135887518</v>
      </c>
      <c r="AJ12" s="13">
        <v>195.91973067246391</v>
      </c>
      <c r="AK12" s="13">
        <v>197.87892797918857</v>
      </c>
      <c r="AL12" s="13">
        <v>199.85771725898044</v>
      </c>
      <c r="AM12" s="13">
        <v>201.85629443157018</v>
      </c>
      <c r="AN12" s="13">
        <v>203.87485737588591</v>
      </c>
      <c r="AO12" s="13">
        <v>205.91360594964473</v>
      </c>
      <c r="AP12" s="13">
        <v>207.9727420091412</v>
      </c>
      <c r="AQ12" s="13">
        <v>210.05246942923262</v>
      </c>
      <c r="AR12" s="13">
        <v>212.15299412352499</v>
      </c>
      <c r="AS12" s="13">
        <v>214.27452406476013</v>
      </c>
      <c r="AT12" s="13">
        <v>216.41726930540779</v>
      </c>
      <c r="AU12" s="13">
        <v>218.58144199846188</v>
      </c>
      <c r="AV12" s="13">
        <v>220.76725641844652</v>
      </c>
      <c r="AW12" s="13">
        <v>222.97492898263098</v>
      </c>
      <c r="AX12" s="13">
        <v>225.2046782724573</v>
      </c>
      <c r="AY12" s="13">
        <v>227.45672505518192</v>
      </c>
      <c r="AZ12" s="13">
        <v>229.73129230573369</v>
      </c>
      <c r="BA12" s="13">
        <v>232.02860522879104</v>
      </c>
      <c r="BB12" s="13">
        <v>234.34889128107895</v>
      </c>
      <c r="BC12" s="13">
        <v>236.69238019388973</v>
      </c>
      <c r="BD12" s="13">
        <v>239.0593039958286</v>
      </c>
      <c r="BE12" s="13">
        <v>241.44989703578685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4" t="s">
        <v>615</v>
      </c>
      <c r="F13" s="90" t="s">
        <v>157</v>
      </c>
      <c r="G13" s="11">
        <v>18.622235114089253</v>
      </c>
      <c r="H13" s="11">
        <v>26.607158116030533</v>
      </c>
      <c r="I13" s="11">
        <v>38.015866423056046</v>
      </c>
      <c r="J13" s="11">
        <v>65.554222774948812</v>
      </c>
      <c r="K13" s="11">
        <v>67.613167821137282</v>
      </c>
      <c r="L13" s="11">
        <v>83.400815008712755</v>
      </c>
      <c r="M13" s="11">
        <v>103.0454633547823</v>
      </c>
      <c r="N13" s="11">
        <v>133.63746184975344</v>
      </c>
      <c r="O13" s="11">
        <v>173.49348248444863</v>
      </c>
      <c r="P13" s="11">
        <v>204.04677285428969</v>
      </c>
      <c r="Q13" s="11">
        <v>212.37235448680963</v>
      </c>
      <c r="R13" s="9">
        <v>255.3894573985869</v>
      </c>
      <c r="S13" s="9">
        <v>301.69969175405907</v>
      </c>
      <c r="T13" s="9">
        <v>286.55234313419999</v>
      </c>
      <c r="U13" s="9">
        <v>238.58825974220636</v>
      </c>
      <c r="V13" s="9">
        <v>230.36906797739795</v>
      </c>
      <c r="W13" s="9">
        <v>228.83513253432699</v>
      </c>
      <c r="X13" s="9">
        <v>212.59628595856969</v>
      </c>
      <c r="Y13" s="9">
        <v>203.20318656600404</v>
      </c>
      <c r="Z13" s="9">
        <v>184.71440726441011</v>
      </c>
      <c r="AA13" s="9">
        <v>167.89255087172009</v>
      </c>
      <c r="AB13" s="9">
        <v>183.8757838420652</v>
      </c>
      <c r="AC13" s="13">
        <v>185.71454168048587</v>
      </c>
      <c r="AD13" s="13">
        <v>187.57168709729066</v>
      </c>
      <c r="AE13" s="13">
        <v>189.44740396826361</v>
      </c>
      <c r="AF13" s="13">
        <v>191.34187800794626</v>
      </c>
      <c r="AG13" s="13">
        <v>193.25529678802576</v>
      </c>
      <c r="AH13" s="13">
        <v>195.18784975590597</v>
      </c>
      <c r="AI13" s="13">
        <v>197.13972825346508</v>
      </c>
      <c r="AJ13" s="13">
        <v>199.11112553599975</v>
      </c>
      <c r="AK13" s="13">
        <v>201.10223679135973</v>
      </c>
      <c r="AL13" s="13">
        <v>203.11325915927335</v>
      </c>
      <c r="AM13" s="13">
        <v>205.14439175086602</v>
      </c>
      <c r="AN13" s="13">
        <v>207.19583566837466</v>
      </c>
      <c r="AO13" s="13">
        <v>209.26779402505841</v>
      </c>
      <c r="AP13" s="13">
        <v>211.36047196530899</v>
      </c>
      <c r="AQ13" s="13">
        <v>213.47407668496214</v>
      </c>
      <c r="AR13" s="13">
        <v>215.60881745181172</v>
      </c>
      <c r="AS13" s="13">
        <v>217.76490562632983</v>
      </c>
      <c r="AT13" s="13">
        <v>219.94255468259314</v>
      </c>
      <c r="AU13" s="13">
        <v>222.14198022941903</v>
      </c>
      <c r="AV13" s="13">
        <v>224.36340003171333</v>
      </c>
      <c r="AW13" s="13">
        <v>226.60703403203041</v>
      </c>
      <c r="AX13" s="13">
        <v>228.8731043723507</v>
      </c>
      <c r="AY13" s="13">
        <v>231.1618354160743</v>
      </c>
      <c r="AZ13" s="13">
        <v>233.47345377023501</v>
      </c>
      <c r="BA13" s="13">
        <v>235.80818830793731</v>
      </c>
      <c r="BB13" s="13">
        <v>238.16627019101668</v>
      </c>
      <c r="BC13" s="13">
        <v>240.54793289292684</v>
      </c>
      <c r="BD13" s="13">
        <v>242.95341222185615</v>
      </c>
      <c r="BE13" s="13">
        <v>245.38294634407467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4" t="s">
        <v>615</v>
      </c>
      <c r="F14" s="90" t="s">
        <v>182</v>
      </c>
      <c r="G14" s="11">
        <v>2.6403714408524648</v>
      </c>
      <c r="H14" s="11">
        <v>3.7725213961379342</v>
      </c>
      <c r="I14" s="11">
        <v>5.3901160299902227</v>
      </c>
      <c r="J14" s="11">
        <v>9.2946682598427763</v>
      </c>
      <c r="K14" s="11">
        <v>9.5865977551442079</v>
      </c>
      <c r="L14" s="11">
        <v>11.825064432046524</v>
      </c>
      <c r="M14" s="11">
        <v>14.610399712198166</v>
      </c>
      <c r="N14" s="11">
        <v>18.947915517892785</v>
      </c>
      <c r="O14" s="11">
        <v>24.598939575163808</v>
      </c>
      <c r="P14" s="11">
        <v>28.930967112264657</v>
      </c>
      <c r="Q14" s="11">
        <v>30.111417677748062</v>
      </c>
      <c r="R14" s="9">
        <v>36.210638813160244</v>
      </c>
      <c r="S14" s="9">
        <v>42.671698853694622</v>
      </c>
      <c r="T14" s="9">
        <v>44.110035539302736</v>
      </c>
      <c r="U14" s="9">
        <v>41.252825583091102</v>
      </c>
      <c r="V14" s="9">
        <v>38.344391516167853</v>
      </c>
      <c r="W14" s="9">
        <v>37.432137273881189</v>
      </c>
      <c r="X14" s="9">
        <v>36.202668837491494</v>
      </c>
      <c r="Y14" s="9">
        <v>28.498007872061539</v>
      </c>
      <c r="Z14" s="9">
        <v>32.145016006479651</v>
      </c>
      <c r="AA14" s="9">
        <v>28.126714991876117</v>
      </c>
      <c r="AB14" s="9">
        <v>29.530940120171397</v>
      </c>
      <c r="AC14" s="13">
        <v>29.826249521373111</v>
      </c>
      <c r="AD14" s="13">
        <v>30.124512016586838</v>
      </c>
      <c r="AE14" s="13">
        <v>30.425757136752697</v>
      </c>
      <c r="AF14" s="13">
        <v>30.730014708120237</v>
      </c>
      <c r="AG14" s="13">
        <v>31.037314855201448</v>
      </c>
      <c r="AH14" s="13">
        <v>31.347688003753454</v>
      </c>
      <c r="AI14" s="13">
        <v>31.661164883790995</v>
      </c>
      <c r="AJ14" s="13">
        <v>31.977776532628905</v>
      </c>
      <c r="AK14" s="13">
        <v>32.297554297955195</v>
      </c>
      <c r="AL14" s="13">
        <v>32.620529840934744</v>
      </c>
      <c r="AM14" s="13">
        <v>32.946735139344078</v>
      </c>
      <c r="AN14" s="13">
        <v>33.276202490737525</v>
      </c>
      <c r="AO14" s="13">
        <v>33.608964515644892</v>
      </c>
      <c r="AP14" s="13">
        <v>33.945054160801348</v>
      </c>
      <c r="AQ14" s="13">
        <v>34.284504702409365</v>
      </c>
      <c r="AR14" s="13">
        <v>34.627349749433456</v>
      </c>
      <c r="AS14" s="13">
        <v>34.973623246927794</v>
      </c>
      <c r="AT14" s="13">
        <v>35.32335947939707</v>
      </c>
      <c r="AU14" s="13">
        <v>35.67659307419104</v>
      </c>
      <c r="AV14" s="13">
        <v>36.033359004932954</v>
      </c>
      <c r="AW14" s="13">
        <v>36.393692594982291</v>
      </c>
      <c r="AX14" s="13">
        <v>36.757629520932106</v>
      </c>
      <c r="AY14" s="13">
        <v>37.125205816141438</v>
      </c>
      <c r="AZ14" s="13">
        <v>37.496457874302848</v>
      </c>
      <c r="BA14" s="13">
        <v>37.871422453045859</v>
      </c>
      <c r="BB14" s="13">
        <v>38.250136677576336</v>
      </c>
      <c r="BC14" s="13">
        <v>38.632638044352092</v>
      </c>
      <c r="BD14" s="13">
        <v>39.01896442479562</v>
      </c>
      <c r="BE14" s="13">
        <v>39.409154069043566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4" t="s">
        <v>615</v>
      </c>
      <c r="F15" s="90" t="s">
        <v>223</v>
      </c>
      <c r="G15" s="11">
        <v>1.403712855430123</v>
      </c>
      <c r="H15" s="11">
        <v>2.0056029614660233</v>
      </c>
      <c r="I15" s="11">
        <v>2.8655722624823032</v>
      </c>
      <c r="J15" s="11">
        <v>4.9413673854491069</v>
      </c>
      <c r="K15" s="11">
        <v>5.0965672104031103</v>
      </c>
      <c r="L15" s="11">
        <v>6.2866135812293509</v>
      </c>
      <c r="M15" s="11">
        <v>7.7673942316099707</v>
      </c>
      <c r="N15" s="11">
        <v>10.073367778695118</v>
      </c>
      <c r="O15" s="11">
        <v>13.07764777991161</v>
      </c>
      <c r="P15" s="11">
        <v>15.380703573433779</v>
      </c>
      <c r="Q15" s="11">
        <v>16.008271955795099</v>
      </c>
      <c r="R15" s="9">
        <v>19.250829038265671</v>
      </c>
      <c r="S15" s="9">
        <v>28.816960461505342</v>
      </c>
      <c r="T15" s="9">
        <v>25.643763349422109</v>
      </c>
      <c r="U15" s="9">
        <v>19.609219831962484</v>
      </c>
      <c r="V15" s="9">
        <v>13.42053703065875</v>
      </c>
      <c r="W15" s="9">
        <v>19.714258964244092</v>
      </c>
      <c r="X15" s="9">
        <v>25.230817054840699</v>
      </c>
      <c r="Y15" s="9">
        <v>27.837184501115182</v>
      </c>
      <c r="Z15" s="9">
        <v>30.916544057187433</v>
      </c>
      <c r="AA15" s="9">
        <v>31.477983161120932</v>
      </c>
      <c r="AB15" s="9">
        <v>30.916123938183429</v>
      </c>
      <c r="AC15" s="13">
        <v>31.225285177565262</v>
      </c>
      <c r="AD15" s="13">
        <v>31.537538029340912</v>
      </c>
      <c r="AE15" s="13">
        <v>31.852913409634315</v>
      </c>
      <c r="AF15" s="13">
        <v>32.171442543730663</v>
      </c>
      <c r="AG15" s="13">
        <v>32.49315696916797</v>
      </c>
      <c r="AH15" s="13">
        <v>32.818088538859662</v>
      </c>
      <c r="AI15" s="13">
        <v>33.146269424248253</v>
      </c>
      <c r="AJ15" s="13">
        <v>33.477732118490735</v>
      </c>
      <c r="AK15" s="13">
        <v>33.812509439675637</v>
      </c>
      <c r="AL15" s="13">
        <v>34.150634534072402</v>
      </c>
      <c r="AM15" s="13">
        <v>34.492140879413114</v>
      </c>
      <c r="AN15" s="13">
        <v>34.83706228820725</v>
      </c>
      <c r="AO15" s="13">
        <v>35.185432911089322</v>
      </c>
      <c r="AP15" s="13">
        <v>35.537287240200214</v>
      </c>
      <c r="AQ15" s="13">
        <v>35.892660112602215</v>
      </c>
      <c r="AR15" s="13">
        <v>36.251586713728237</v>
      </c>
      <c r="AS15" s="13">
        <v>36.61410258086552</v>
      </c>
      <c r="AT15" s="13">
        <v>36.980243606674179</v>
      </c>
      <c r="AU15" s="13">
        <v>37.350046042740914</v>
      </c>
      <c r="AV15" s="13">
        <v>37.723546503168336</v>
      </c>
      <c r="AW15" s="13">
        <v>38.100781968200025</v>
      </c>
      <c r="AX15" s="13">
        <v>38.481789787882015</v>
      </c>
      <c r="AY15" s="13">
        <v>38.866607685760847</v>
      </c>
      <c r="AZ15" s="13">
        <v>39.255273762618451</v>
      </c>
      <c r="BA15" s="13">
        <v>39.647826500244626</v>
      </c>
      <c r="BB15" s="13">
        <v>40.044304765247077</v>
      </c>
      <c r="BC15" s="13">
        <v>40.444747812899543</v>
      </c>
      <c r="BD15" s="13">
        <v>40.849195291028543</v>
      </c>
      <c r="BE15" s="13">
        <v>41.257687243938818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4" t="s">
        <v>615</v>
      </c>
      <c r="F16" s="90" t="s">
        <v>228</v>
      </c>
      <c r="G16" s="11">
        <v>1.1661640530431718</v>
      </c>
      <c r="H16" s="11">
        <v>1.6661969499609215</v>
      </c>
      <c r="I16" s="11">
        <v>2.3806345799123489</v>
      </c>
      <c r="J16" s="11">
        <v>4.1051451480972263</v>
      </c>
      <c r="K16" s="11">
        <v>4.234080675188693</v>
      </c>
      <c r="L16" s="11">
        <v>5.2227367908205489</v>
      </c>
      <c r="M16" s="11">
        <v>6.4529265395541922</v>
      </c>
      <c r="N16" s="11">
        <v>8.3686626870693157</v>
      </c>
      <c r="O16" s="11">
        <v>10.864531645697349</v>
      </c>
      <c r="P16" s="11">
        <v>12.777843807916891</v>
      </c>
      <c r="Q16" s="11">
        <v>13.299209474338728</v>
      </c>
      <c r="R16" s="9">
        <v>15.993032142479107</v>
      </c>
      <c r="S16" s="9">
        <v>18.276243360541734</v>
      </c>
      <c r="T16" s="9">
        <v>13.044060731120245</v>
      </c>
      <c r="U16" s="9">
        <v>10.737036795599055</v>
      </c>
      <c r="V16" s="9">
        <v>10.393348226750762</v>
      </c>
      <c r="W16" s="9">
        <v>10.530907953051907</v>
      </c>
      <c r="X16" s="9">
        <v>10.349965446792048</v>
      </c>
      <c r="Y16" s="9">
        <v>8.3428950581977261</v>
      </c>
      <c r="Z16" s="9">
        <v>5.9717386423927161</v>
      </c>
      <c r="AA16" s="9">
        <v>6.0741735567562252</v>
      </c>
      <c r="AB16" s="9">
        <v>5.8059832371993663</v>
      </c>
      <c r="AC16" s="13">
        <v>5.8640430695713599</v>
      </c>
      <c r="AD16" s="13">
        <v>5.9226835002670741</v>
      </c>
      <c r="AE16" s="13">
        <v>5.9819103352697427</v>
      </c>
      <c r="AF16" s="13">
        <v>6.0417294386224416</v>
      </c>
      <c r="AG16" s="13">
        <v>6.1021467330086665</v>
      </c>
      <c r="AH16" s="13">
        <v>6.1631682003387551</v>
      </c>
      <c r="AI16" s="13">
        <v>6.2247998823421407</v>
      </c>
      <c r="AJ16" s="13">
        <v>6.2870478811655621</v>
      </c>
      <c r="AK16" s="13">
        <v>6.3499183599772193</v>
      </c>
      <c r="AL16" s="13">
        <v>6.4134175435769896</v>
      </c>
      <c r="AM16" s="13">
        <v>6.4775517190127587</v>
      </c>
      <c r="AN16" s="13">
        <v>6.542327236202885</v>
      </c>
      <c r="AO16" s="13">
        <v>6.607750508564914</v>
      </c>
      <c r="AP16" s="13">
        <v>6.6738280136505637</v>
      </c>
      <c r="AQ16" s="13">
        <v>6.7405662937870705</v>
      </c>
      <c r="AR16" s="13">
        <v>6.8079719567249413</v>
      </c>
      <c r="AS16" s="13">
        <v>6.8760516762921897</v>
      </c>
      <c r="AT16" s="13">
        <v>6.9448121930551121</v>
      </c>
      <c r="AU16" s="13">
        <v>7.0142603149856653</v>
      </c>
      <c r="AV16" s="13">
        <v>7.0844029181355213</v>
      </c>
      <c r="AW16" s="13">
        <v>7.1552469473168765</v>
      </c>
      <c r="AX16" s="13">
        <v>7.226799416790044</v>
      </c>
      <c r="AY16" s="13">
        <v>7.2990674109579468</v>
      </c>
      <c r="AZ16" s="13">
        <v>7.3720580850675255</v>
      </c>
      <c r="BA16" s="13">
        <v>7.4457786659181986</v>
      </c>
      <c r="BB16" s="13">
        <v>7.5202364525773824</v>
      </c>
      <c r="BC16" s="13">
        <v>7.5954388171031555</v>
      </c>
      <c r="BD16" s="13">
        <v>7.6713932052741889</v>
      </c>
      <c r="BE16" s="13">
        <v>7.7481071373269286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4" t="s">
        <v>615</v>
      </c>
      <c r="F17" s="90" t="s">
        <v>229</v>
      </c>
      <c r="G17" s="11">
        <v>14.32655388531775</v>
      </c>
      <c r="H17" s="11">
        <v>20.469555998467658</v>
      </c>
      <c r="I17" s="11">
        <v>29.246562266571956</v>
      </c>
      <c r="J17" s="11">
        <v>50.432512490666156</v>
      </c>
      <c r="K17" s="11">
        <v>52.016510704114211</v>
      </c>
      <c r="L17" s="11">
        <v>64.162344798113992</v>
      </c>
      <c r="M17" s="11">
        <v>79.275466899936816</v>
      </c>
      <c r="N17" s="11">
        <v>102.81066083410479</v>
      </c>
      <c r="O17" s="11">
        <v>133.47290002177826</v>
      </c>
      <c r="P17" s="11">
        <v>156.97831482164375</v>
      </c>
      <c r="Q17" s="11">
        <v>163.38339418801183</v>
      </c>
      <c r="R17" s="9">
        <v>196.47753348333006</v>
      </c>
      <c r="S17" s="9">
        <v>264.84437901459586</v>
      </c>
      <c r="T17" s="9">
        <v>239.18455016954258</v>
      </c>
      <c r="U17" s="9">
        <v>224.40406902802025</v>
      </c>
      <c r="V17" s="9">
        <v>200.04672679158625</v>
      </c>
      <c r="W17" s="9">
        <v>201.98381272986288</v>
      </c>
      <c r="X17" s="9">
        <v>180.52471920928278</v>
      </c>
      <c r="Y17" s="9">
        <v>167.18831284942769</v>
      </c>
      <c r="Z17" s="9">
        <v>146.49527995309674</v>
      </c>
      <c r="AA17" s="9">
        <v>148.50307074966082</v>
      </c>
      <c r="AB17" s="9">
        <v>153.43121184192842</v>
      </c>
      <c r="AC17" s="13">
        <v>154.96552396034775</v>
      </c>
      <c r="AD17" s="13">
        <v>156.51517919995118</v>
      </c>
      <c r="AE17" s="13">
        <v>158.08033099195066</v>
      </c>
      <c r="AF17" s="13">
        <v>159.66113430187019</v>
      </c>
      <c r="AG17" s="13">
        <v>161.25774564488893</v>
      </c>
      <c r="AH17" s="13">
        <v>162.87032310133785</v>
      </c>
      <c r="AI17" s="13">
        <v>164.49902633235121</v>
      </c>
      <c r="AJ17" s="13">
        <v>166.14401659567474</v>
      </c>
      <c r="AK17" s="13">
        <v>167.80545676163146</v>
      </c>
      <c r="AL17" s="13">
        <v>169.48351132924776</v>
      </c>
      <c r="AM17" s="13">
        <v>171.1783464425402</v>
      </c>
      <c r="AN17" s="13">
        <v>172.89012990696563</v>
      </c>
      <c r="AO17" s="13">
        <v>174.61903120603523</v>
      </c>
      <c r="AP17" s="13">
        <v>176.36522151809564</v>
      </c>
      <c r="AQ17" s="13">
        <v>178.12887373327658</v>
      </c>
      <c r="AR17" s="13">
        <v>179.91016247060938</v>
      </c>
      <c r="AS17" s="13">
        <v>181.7092640953154</v>
      </c>
      <c r="AT17" s="13">
        <v>183.52635673626855</v>
      </c>
      <c r="AU17" s="13">
        <v>185.3616203036313</v>
      </c>
      <c r="AV17" s="13">
        <v>187.21523650666765</v>
      </c>
      <c r="AW17" s="13">
        <v>189.0873888717343</v>
      </c>
      <c r="AX17" s="13">
        <v>190.97826276045166</v>
      </c>
      <c r="AY17" s="13">
        <v>192.88804538805621</v>
      </c>
      <c r="AZ17" s="13">
        <v>194.81692584193678</v>
      </c>
      <c r="BA17" s="13">
        <v>196.76509510035606</v>
      </c>
      <c r="BB17" s="13">
        <v>198.73274605135967</v>
      </c>
      <c r="BC17" s="13">
        <v>200.72007351187324</v>
      </c>
      <c r="BD17" s="13">
        <v>202.72727424699198</v>
      </c>
      <c r="BE17" s="13">
        <v>204.75454698946183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4" t="s">
        <v>615</v>
      </c>
      <c r="F18" s="90" t="s">
        <v>230</v>
      </c>
      <c r="G18" s="11">
        <v>14.310474700261276</v>
      </c>
      <c r="H18" s="11">
        <v>20.446582310478366</v>
      </c>
      <c r="I18" s="11">
        <v>29.213737842030348</v>
      </c>
      <c r="J18" s="11">
        <v>50.375910344211974</v>
      </c>
      <c r="K18" s="11">
        <v>51.958130781887363</v>
      </c>
      <c r="L18" s="11">
        <v>64.09033318779062</v>
      </c>
      <c r="M18" s="11">
        <v>79.186493311945853</v>
      </c>
      <c r="N18" s="11">
        <v>102.69527288704069</v>
      </c>
      <c r="O18" s="11">
        <v>133.32309878718587</v>
      </c>
      <c r="P18" s="11">
        <v>156.80213265012671</v>
      </c>
      <c r="Q18" s="11">
        <v>163.20002337523064</v>
      </c>
      <c r="R18" s="9">
        <v>196.25701997773709</v>
      </c>
      <c r="S18" s="9">
        <v>262.3845170831263</v>
      </c>
      <c r="T18" s="9">
        <v>204.06592512421884</v>
      </c>
      <c r="U18" s="9">
        <v>198.74820215853617</v>
      </c>
      <c r="V18" s="9">
        <v>186.1216582936095</v>
      </c>
      <c r="W18" s="9">
        <v>196.54367544605881</v>
      </c>
      <c r="X18" s="9">
        <v>164.13357221414856</v>
      </c>
      <c r="Y18" s="9">
        <v>184.82403656155853</v>
      </c>
      <c r="Z18" s="9">
        <v>137.65710676235554</v>
      </c>
      <c r="AA18" s="9">
        <v>147.57548759567342</v>
      </c>
      <c r="AB18" s="9">
        <v>150.71978819816022</v>
      </c>
      <c r="AC18" s="13">
        <v>152.22698608014181</v>
      </c>
      <c r="AD18" s="13">
        <v>153.74925594094321</v>
      </c>
      <c r="AE18" s="13">
        <v>155.28674850035262</v>
      </c>
      <c r="AF18" s="13">
        <v>156.8396159853562</v>
      </c>
      <c r="AG18" s="13">
        <v>158.40801214520977</v>
      </c>
      <c r="AH18" s="13">
        <v>159.99209226666187</v>
      </c>
      <c r="AI18" s="13">
        <v>161.5920131893285</v>
      </c>
      <c r="AJ18" s="13">
        <v>163.20793332122179</v>
      </c>
      <c r="AK18" s="13">
        <v>164.84001265443402</v>
      </c>
      <c r="AL18" s="13">
        <v>166.48841278097836</v>
      </c>
      <c r="AM18" s="13">
        <v>168.15329690878809</v>
      </c>
      <c r="AN18" s="13">
        <v>169.83482987787593</v>
      </c>
      <c r="AO18" s="13">
        <v>171.53317817665473</v>
      </c>
      <c r="AP18" s="13">
        <v>173.24850995842124</v>
      </c>
      <c r="AQ18" s="13">
        <v>174.98099505800548</v>
      </c>
      <c r="AR18" s="13">
        <v>176.73080500858558</v>
      </c>
      <c r="AS18" s="13">
        <v>178.49811305867138</v>
      </c>
      <c r="AT18" s="13">
        <v>180.28309418925812</v>
      </c>
      <c r="AU18" s="13">
        <v>182.0859251311507</v>
      </c>
      <c r="AV18" s="13">
        <v>183.90678438246223</v>
      </c>
      <c r="AW18" s="13">
        <v>185.74585222628684</v>
      </c>
      <c r="AX18" s="13">
        <v>187.60331074854969</v>
      </c>
      <c r="AY18" s="13">
        <v>189.47934385603523</v>
      </c>
      <c r="AZ18" s="13">
        <v>191.37413729459558</v>
      </c>
      <c r="BA18" s="13">
        <v>193.28787866754152</v>
      </c>
      <c r="BB18" s="13">
        <v>195.22075745421697</v>
      </c>
      <c r="BC18" s="13">
        <v>197.17296502875908</v>
      </c>
      <c r="BD18" s="13">
        <v>199.14469467904667</v>
      </c>
      <c r="BE18" s="13">
        <v>201.13614162583715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4" t="s">
        <v>615</v>
      </c>
      <c r="F19" s="90" t="s">
        <v>247</v>
      </c>
      <c r="G19" s="11">
        <v>2.0188770875038622</v>
      </c>
      <c r="H19" s="11">
        <v>2.8845399896925064</v>
      </c>
      <c r="I19" s="11">
        <v>4.1213829174054419</v>
      </c>
      <c r="J19" s="11">
        <v>7.1068761369754894</v>
      </c>
      <c r="K19" s="11">
        <v>7.3300908559774296</v>
      </c>
      <c r="L19" s="11">
        <v>9.0416640896584966</v>
      </c>
      <c r="M19" s="11">
        <v>11.171383223531114</v>
      </c>
      <c r="N19" s="11">
        <v>14.48792844187186</v>
      </c>
      <c r="O19" s="11">
        <v>18.808806487149532</v>
      </c>
      <c r="P19" s="11">
        <v>22.121155273297976</v>
      </c>
      <c r="Q19" s="11">
        <v>23.023749719939925</v>
      </c>
      <c r="R19" s="9">
        <v>27.687327583033078</v>
      </c>
      <c r="S19" s="9">
        <v>36.88315921723467</v>
      </c>
      <c r="T19" s="9">
        <v>30.365361496285704</v>
      </c>
      <c r="U19" s="9">
        <v>25.34517093105141</v>
      </c>
      <c r="V19" s="9">
        <v>23.410260083555112</v>
      </c>
      <c r="W19" s="9">
        <v>23.906658338918785</v>
      </c>
      <c r="X19" s="9">
        <v>21.721601302494896</v>
      </c>
      <c r="Y19" s="9">
        <v>19.948605510443077</v>
      </c>
      <c r="Z19" s="9">
        <v>16.209004886494515</v>
      </c>
      <c r="AA19" s="9">
        <v>16.217744176166867</v>
      </c>
      <c r="AB19" s="9">
        <v>15.325437986516095</v>
      </c>
      <c r="AC19" s="13">
        <v>15.478692366381255</v>
      </c>
      <c r="AD19" s="13">
        <v>15.633479290045067</v>
      </c>
      <c r="AE19" s="13">
        <v>15.789814082945515</v>
      </c>
      <c r="AF19" s="13">
        <v>15.947712223774973</v>
      </c>
      <c r="AG19" s="13">
        <v>16.107189346012728</v>
      </c>
      <c r="AH19" s="13">
        <v>16.268261239472853</v>
      </c>
      <c r="AI19" s="13">
        <v>16.430943851867582</v>
      </c>
      <c r="AJ19" s="13">
        <v>16.595253290386257</v>
      </c>
      <c r="AK19" s="13">
        <v>16.761205823290123</v>
      </c>
      <c r="AL19" s="13">
        <v>16.92881788152302</v>
      </c>
      <c r="AM19" s="13">
        <v>17.09810606033825</v>
      </c>
      <c r="AN19" s="13">
        <v>17.269087120941631</v>
      </c>
      <c r="AO19" s="13">
        <v>17.441777992151046</v>
      </c>
      <c r="AP19" s="13">
        <v>17.616195772072555</v>
      </c>
      <c r="AQ19" s="13">
        <v>17.792357729793284</v>
      </c>
      <c r="AR19" s="13">
        <v>17.970281307091216</v>
      </c>
      <c r="AS19" s="13">
        <v>18.149984120162127</v>
      </c>
      <c r="AT19" s="13">
        <v>18.331483961363748</v>
      </c>
      <c r="AU19" s="13">
        <v>18.514798800977388</v>
      </c>
      <c r="AV19" s="13">
        <v>18.699946788987166</v>
      </c>
      <c r="AW19" s="13">
        <v>18.886946256877035</v>
      </c>
      <c r="AX19" s="13">
        <v>19.075815719445803</v>
      </c>
      <c r="AY19" s="13">
        <v>19.266573876640269</v>
      </c>
      <c r="AZ19" s="13">
        <v>19.45923961540667</v>
      </c>
      <c r="BA19" s="13">
        <v>19.653832011560734</v>
      </c>
      <c r="BB19" s="13">
        <v>19.850370331676341</v>
      </c>
      <c r="BC19" s="13">
        <v>20.048874034993105</v>
      </c>
      <c r="BD19" s="13">
        <v>20.249362775343034</v>
      </c>
      <c r="BE19" s="13">
        <v>20.451856403096464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4" t="s">
        <v>615</v>
      </c>
      <c r="F20" s="90" t="s">
        <v>256</v>
      </c>
      <c r="G20" s="11">
        <v>11.691260081851539</v>
      </c>
      <c r="H20" s="11">
        <v>16.704289451168449</v>
      </c>
      <c r="I20" s="11">
        <v>23.866811844331707</v>
      </c>
      <c r="J20" s="11">
        <v>41.155718592861525</v>
      </c>
      <c r="K20" s="11">
        <v>42.448348713883725</v>
      </c>
      <c r="L20" s="11">
        <v>52.360020874590603</v>
      </c>
      <c r="M20" s="11">
        <v>64.693164110262089</v>
      </c>
      <c r="N20" s="11">
        <v>83.899183615284869</v>
      </c>
      <c r="O20" s="11">
        <v>108.92126609964359</v>
      </c>
      <c r="P20" s="11">
        <v>128.10298418459496</v>
      </c>
      <c r="Q20" s="11">
        <v>133.32988308272098</v>
      </c>
      <c r="R20" s="9">
        <v>160.33653051404127</v>
      </c>
      <c r="S20" s="9">
        <v>194.94659584577852</v>
      </c>
      <c r="T20" s="9">
        <v>176.11436641467543</v>
      </c>
      <c r="U20" s="9">
        <v>149.80991865859522</v>
      </c>
      <c r="V20" s="9">
        <v>144.49781223987466</v>
      </c>
      <c r="W20" s="9">
        <v>151.0261965210193</v>
      </c>
      <c r="X20" s="9">
        <v>141.25703914505885</v>
      </c>
      <c r="Y20" s="9">
        <v>142.90305396714916</v>
      </c>
      <c r="Z20" s="9">
        <v>123.39318246224035</v>
      </c>
      <c r="AA20" s="9">
        <v>108.49730697930086</v>
      </c>
      <c r="AB20" s="9">
        <v>119.83313625610469</v>
      </c>
      <c r="AC20" s="13">
        <v>121.03146761866574</v>
      </c>
      <c r="AD20" s="13">
        <v>122.24178229485238</v>
      </c>
      <c r="AE20" s="13">
        <v>123.46420011780089</v>
      </c>
      <c r="AF20" s="13">
        <v>124.69884211897893</v>
      </c>
      <c r="AG20" s="13">
        <v>125.94583054016873</v>
      </c>
      <c r="AH20" s="13">
        <v>127.20528884557041</v>
      </c>
      <c r="AI20" s="13">
        <v>128.47734173402611</v>
      </c>
      <c r="AJ20" s="13">
        <v>129.76211515136637</v>
      </c>
      <c r="AK20" s="13">
        <v>131.05973630288005</v>
      </c>
      <c r="AL20" s="13">
        <v>132.37033366590887</v>
      </c>
      <c r="AM20" s="13">
        <v>133.69403700256794</v>
      </c>
      <c r="AN20" s="13">
        <v>135.03097737259361</v>
      </c>
      <c r="AO20" s="13">
        <v>136.38128714631952</v>
      </c>
      <c r="AP20" s="13">
        <v>137.7451000177827</v>
      </c>
      <c r="AQ20" s="13">
        <v>139.12255101796055</v>
      </c>
      <c r="AR20" s="13">
        <v>140.51377652814017</v>
      </c>
      <c r="AS20" s="13">
        <v>141.91891429342155</v>
      </c>
      <c r="AT20" s="13">
        <v>143.33810343635579</v>
      </c>
      <c r="AU20" s="13">
        <v>144.77148447071934</v>
      </c>
      <c r="AV20" s="13">
        <v>146.21919931542658</v>
      </c>
      <c r="AW20" s="13">
        <v>147.68139130858083</v>
      </c>
      <c r="AX20" s="13">
        <v>149.15820522166663</v>
      </c>
      <c r="AY20" s="13">
        <v>150.64978727388331</v>
      </c>
      <c r="AZ20" s="13">
        <v>152.15628514662214</v>
      </c>
      <c r="BA20" s="13">
        <v>153.67784799808834</v>
      </c>
      <c r="BB20" s="13">
        <v>155.21462647806922</v>
      </c>
      <c r="BC20" s="13">
        <v>156.76677274284992</v>
      </c>
      <c r="BD20" s="13">
        <v>158.33444047027839</v>
      </c>
      <c r="BE20" s="13">
        <v>159.91778487498118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4" t="s">
        <v>615</v>
      </c>
      <c r="F21" s="90" t="s">
        <v>257</v>
      </c>
      <c r="G21" s="11">
        <v>146.20333547850785</v>
      </c>
      <c r="H21" s="11">
        <v>208.7067769127658</v>
      </c>
      <c r="I21" s="11">
        <v>297.90809290417161</v>
      </c>
      <c r="J21" s="11">
        <v>513.07128257369482</v>
      </c>
      <c r="K21" s="11">
        <v>527.94732999868177</v>
      </c>
      <c r="L21" s="11">
        <v>652.4391925356955</v>
      </c>
      <c r="M21" s="11">
        <v>803.58209689153909</v>
      </c>
      <c r="N21" s="11">
        <v>1046.7409627171949</v>
      </c>
      <c r="O21" s="11">
        <v>1358.5215451611266</v>
      </c>
      <c r="P21" s="11">
        <v>1601.9107011887079</v>
      </c>
      <c r="Q21" s="11">
        <v>1667.1781541872363</v>
      </c>
      <c r="R21" s="9">
        <v>1941.5633868761463</v>
      </c>
      <c r="S21" s="9">
        <v>2362.6649023416608</v>
      </c>
      <c r="T21" s="9">
        <v>2099.7549709381228</v>
      </c>
      <c r="U21" s="9">
        <v>1715.8349906567057</v>
      </c>
      <c r="V21" s="9">
        <v>1584.6828856991001</v>
      </c>
      <c r="W21" s="9">
        <v>1494.0912819078762</v>
      </c>
      <c r="X21" s="9">
        <v>1398.4446875360825</v>
      </c>
      <c r="Y21" s="9">
        <v>1293.9334617736463</v>
      </c>
      <c r="Z21" s="9">
        <v>1126.201659513639</v>
      </c>
      <c r="AA21" s="9">
        <v>1055.2904088654118</v>
      </c>
      <c r="AB21" s="9">
        <v>1110.9174220456496</v>
      </c>
      <c r="AC21" s="13">
        <v>1122.026596266106</v>
      </c>
      <c r="AD21" s="13">
        <v>1133.2468622287668</v>
      </c>
      <c r="AE21" s="13">
        <v>1144.5793308510542</v>
      </c>
      <c r="AF21" s="13">
        <v>1156.0251241595652</v>
      </c>
      <c r="AG21" s="13">
        <v>1167.5853754011607</v>
      </c>
      <c r="AH21" s="13">
        <v>1179.2612291551725</v>
      </c>
      <c r="AI21" s="13">
        <v>1191.0538414467244</v>
      </c>
      <c r="AJ21" s="13">
        <v>1202.9643798611914</v>
      </c>
      <c r="AK21" s="13">
        <v>1214.9940236598034</v>
      </c>
      <c r="AL21" s="13">
        <v>1227.1439638964018</v>
      </c>
      <c r="AM21" s="13">
        <v>1239.4154035353652</v>
      </c>
      <c r="AN21" s="13">
        <v>1251.8095575707189</v>
      </c>
      <c r="AO21" s="13">
        <v>1264.3276531464262</v>
      </c>
      <c r="AP21" s="13">
        <v>1276.9709296778906</v>
      </c>
      <c r="AQ21" s="13">
        <v>1289.7406389746693</v>
      </c>
      <c r="AR21" s="13">
        <v>1302.6380453644165</v>
      </c>
      <c r="AS21" s="13">
        <v>1315.66442581806</v>
      </c>
      <c r="AT21" s="13">
        <v>1328.8210700762406</v>
      </c>
      <c r="AU21" s="13">
        <v>1342.1092807770033</v>
      </c>
      <c r="AV21" s="13">
        <v>1355.5303735847738</v>
      </c>
      <c r="AW21" s="13">
        <v>1369.0856773206215</v>
      </c>
      <c r="AX21" s="13">
        <v>1382.7765340938274</v>
      </c>
      <c r="AY21" s="13">
        <v>1396.6042994347658</v>
      </c>
      <c r="AZ21" s="13">
        <v>1410.5703424291137</v>
      </c>
      <c r="BA21" s="13">
        <v>1424.6760458534045</v>
      </c>
      <c r="BB21" s="13">
        <v>1438.9228063119388</v>
      </c>
      <c r="BC21" s="13">
        <v>1453.3120343750577</v>
      </c>
      <c r="BD21" s="13">
        <v>1467.8451547188085</v>
      </c>
      <c r="BE21" s="13">
        <v>1482.5236062659965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4" t="s">
        <v>615</v>
      </c>
      <c r="F22" s="90" t="s">
        <v>270</v>
      </c>
      <c r="G22" s="11">
        <v>175.82153382041011</v>
      </c>
      <c r="H22" s="11">
        <v>251.16947506365426</v>
      </c>
      <c r="I22" s="11">
        <v>358.82862213111468</v>
      </c>
      <c r="J22" s="11">
        <v>618.82618429277079</v>
      </c>
      <c r="K22" s="11">
        <v>637.73406468260816</v>
      </c>
      <c r="L22" s="11">
        <v>789.28612324840515</v>
      </c>
      <c r="M22" s="11">
        <v>973.22409770547756</v>
      </c>
      <c r="N22" s="11">
        <v>1267.826281064587</v>
      </c>
      <c r="O22" s="11">
        <v>1649.4817638613658</v>
      </c>
      <c r="P22" s="11">
        <v>1939.5756155224026</v>
      </c>
      <c r="Q22" s="11">
        <v>2027.9241185724904</v>
      </c>
      <c r="R22" s="9">
        <v>2514.8519034323263</v>
      </c>
      <c r="S22" s="9">
        <v>3084.8920990527158</v>
      </c>
      <c r="T22" s="9">
        <v>2765.2451620843353</v>
      </c>
      <c r="U22" s="9">
        <v>2486.1425040369686</v>
      </c>
      <c r="V22" s="9">
        <v>2214.9940478194753</v>
      </c>
      <c r="W22" s="9">
        <v>2271.4319992954756</v>
      </c>
      <c r="X22" s="9">
        <v>2249.584979063904</v>
      </c>
      <c r="Y22" s="9">
        <v>2154.2428878244314</v>
      </c>
      <c r="Z22" s="9">
        <v>1907.7145645883702</v>
      </c>
      <c r="AA22" s="9">
        <v>1955.9437293499554</v>
      </c>
      <c r="AB22" s="9">
        <v>1862.9543472416708</v>
      </c>
      <c r="AC22" s="13">
        <v>1881.5838907140878</v>
      </c>
      <c r="AD22" s="13">
        <v>1900.3997296212283</v>
      </c>
      <c r="AE22" s="13">
        <v>1919.4037269174403</v>
      </c>
      <c r="AF22" s="13">
        <v>1938.5977641866148</v>
      </c>
      <c r="AG22" s="13">
        <v>1957.983741828481</v>
      </c>
      <c r="AH22" s="13">
        <v>1977.563579246766</v>
      </c>
      <c r="AI22" s="13">
        <v>1997.339215039234</v>
      </c>
      <c r="AJ22" s="13">
        <v>2017.3126071896261</v>
      </c>
      <c r="AK22" s="13">
        <v>2037.4857332615222</v>
      </c>
      <c r="AL22" s="13">
        <v>2057.8605905941381</v>
      </c>
      <c r="AM22" s="13">
        <v>2078.4391965000787</v>
      </c>
      <c r="AN22" s="13">
        <v>2099.2235884650795</v>
      </c>
      <c r="AO22" s="13">
        <v>2120.2158243497306</v>
      </c>
      <c r="AP22" s="13">
        <v>2141.4179825932279</v>
      </c>
      <c r="AQ22" s="13">
        <v>2162.8321624191599</v>
      </c>
      <c r="AR22" s="13">
        <v>2184.4604840433517</v>
      </c>
      <c r="AS22" s="13">
        <v>2206.3050888837847</v>
      </c>
      <c r="AT22" s="13">
        <v>2228.3681397726227</v>
      </c>
      <c r="AU22" s="13">
        <v>2250.6518211703492</v>
      </c>
      <c r="AV22" s="13">
        <v>2273.1583393820529</v>
      </c>
      <c r="AW22" s="13">
        <v>2295.8899227758734</v>
      </c>
      <c r="AX22" s="13">
        <v>2318.8488220036324</v>
      </c>
      <c r="AY22" s="13">
        <v>2342.037310223669</v>
      </c>
      <c r="AZ22" s="13">
        <v>2365.4576833259052</v>
      </c>
      <c r="BA22" s="13">
        <v>2389.1122601591642</v>
      </c>
      <c r="BB22" s="13">
        <v>2413.0033827607563</v>
      </c>
      <c r="BC22" s="13">
        <v>2437.1334165883636</v>
      </c>
      <c r="BD22" s="13">
        <v>2461.5047507542472</v>
      </c>
      <c r="BE22" s="13">
        <v>2486.1197982617896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4" t="s">
        <v>615</v>
      </c>
      <c r="F23" s="90" t="s">
        <v>275</v>
      </c>
      <c r="G23" s="11">
        <v>7.8280243038093911</v>
      </c>
      <c r="H23" s="11">
        <v>11.18455862637048</v>
      </c>
      <c r="I23" s="11">
        <v>15.980311947887678</v>
      </c>
      <c r="J23" s="11">
        <v>27.556308142162077</v>
      </c>
      <c r="K23" s="11">
        <v>28.421804242014083</v>
      </c>
      <c r="L23" s="11">
        <v>35.058283973214856</v>
      </c>
      <c r="M23" s="11">
        <v>43.316088890331116</v>
      </c>
      <c r="N23" s="11">
        <v>56.175711070675732</v>
      </c>
      <c r="O23" s="11">
        <v>72.929548419956816</v>
      </c>
      <c r="P23" s="11">
        <v>85.772899291169253</v>
      </c>
      <c r="Q23" s="11">
        <v>89.272632538195381</v>
      </c>
      <c r="R23" s="9">
        <v>107.35525930183725</v>
      </c>
      <c r="S23" s="9">
        <v>112.56182441822023</v>
      </c>
      <c r="T23" s="9">
        <v>103.4012206807584</v>
      </c>
      <c r="U23" s="9">
        <v>86.743955164444998</v>
      </c>
      <c r="V23" s="9">
        <v>84.509020775764682</v>
      </c>
      <c r="W23" s="9">
        <v>79.805316667914695</v>
      </c>
      <c r="X23" s="9">
        <v>75.159405733786031</v>
      </c>
      <c r="Y23" s="9">
        <v>67.982204286106224</v>
      </c>
      <c r="Z23" s="9">
        <v>61.355349022983454</v>
      </c>
      <c r="AA23" s="9">
        <v>55.355768866990232</v>
      </c>
      <c r="AB23" s="9">
        <v>84.643572879373508</v>
      </c>
      <c r="AC23" s="13">
        <v>85.490008608167273</v>
      </c>
      <c r="AD23" s="13">
        <v>86.344908694248886</v>
      </c>
      <c r="AE23" s="13">
        <v>87.208357781191395</v>
      </c>
      <c r="AF23" s="13">
        <v>88.080441359003316</v>
      </c>
      <c r="AG23" s="13">
        <v>88.961245772593344</v>
      </c>
      <c r="AH23" s="13">
        <v>89.85085823031929</v>
      </c>
      <c r="AI23" s="13">
        <v>90.749366812622483</v>
      </c>
      <c r="AJ23" s="13">
        <v>91.656860480748705</v>
      </c>
      <c r="AK23" s="13">
        <v>92.573429085556199</v>
      </c>
      <c r="AL23" s="13">
        <v>93.499163376411758</v>
      </c>
      <c r="AM23" s="13">
        <v>94.434155010175843</v>
      </c>
      <c r="AN23" s="13">
        <v>95.378496560277611</v>
      </c>
      <c r="AO23" s="13">
        <v>96.332281525880376</v>
      </c>
      <c r="AP23" s="13">
        <v>97.295604341139196</v>
      </c>
      <c r="AQ23" s="13">
        <v>98.268560384550582</v>
      </c>
      <c r="AR23" s="13">
        <v>99.251245988396079</v>
      </c>
      <c r="AS23" s="13">
        <v>100.24375844828003</v>
      </c>
      <c r="AT23" s="13">
        <v>101.24619603276285</v>
      </c>
      <c r="AU23" s="13">
        <v>102.25865799309048</v>
      </c>
      <c r="AV23" s="13">
        <v>103.28124457302141</v>
      </c>
      <c r="AW23" s="13">
        <v>104.31405701875164</v>
      </c>
      <c r="AX23" s="13">
        <v>105.35719758893914</v>
      </c>
      <c r="AY23" s="13">
        <v>106.41076956482853</v>
      </c>
      <c r="AZ23" s="13">
        <v>107.47487726047682</v>
      </c>
      <c r="BA23" s="13">
        <v>108.54962603308158</v>
      </c>
      <c r="BB23" s="13">
        <v>109.63512229341242</v>
      </c>
      <c r="BC23" s="13">
        <v>110.73147351634655</v>
      </c>
      <c r="BD23" s="13">
        <v>111.83878825151</v>
      </c>
      <c r="BE23" s="13">
        <v>112.95717613402508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4" t="s">
        <v>615</v>
      </c>
      <c r="F24" s="90" t="s">
        <v>304</v>
      </c>
      <c r="G24" s="11">
        <v>8.6446776500986946</v>
      </c>
      <c r="H24" s="11">
        <v>12.351380147932376</v>
      </c>
      <c r="I24" s="11">
        <v>17.647447194342991</v>
      </c>
      <c r="J24" s="11">
        <v>30.431101369966015</v>
      </c>
      <c r="K24" s="11">
        <v>31.386889765640419</v>
      </c>
      <c r="L24" s="11">
        <v>38.715715760690792</v>
      </c>
      <c r="M24" s="11">
        <v>47.835010596187274</v>
      </c>
      <c r="N24" s="11">
        <v>62.036204171562446</v>
      </c>
      <c r="O24" s="11">
        <v>80.537874282146888</v>
      </c>
      <c r="P24" s="11">
        <v>94.721099055058815</v>
      </c>
      <c r="Q24" s="11">
        <v>98.585939608396274</v>
      </c>
      <c r="R24" s="9">
        <v>118.55502419116405</v>
      </c>
      <c r="S24" s="9">
        <v>111.17339662803954</v>
      </c>
      <c r="T24" s="9">
        <v>100.8406233444296</v>
      </c>
      <c r="U24" s="9">
        <v>89.830269299073294</v>
      </c>
      <c r="V24" s="9">
        <v>91.017476704166867</v>
      </c>
      <c r="W24" s="9">
        <v>84.047625558954564</v>
      </c>
      <c r="X24" s="9">
        <v>104.69900668707663</v>
      </c>
      <c r="Y24" s="9">
        <v>117.37875126434622</v>
      </c>
      <c r="Z24" s="9">
        <v>99.642724775924179</v>
      </c>
      <c r="AA24" s="9">
        <v>75.014547324078109</v>
      </c>
      <c r="AB24" s="9">
        <v>93.514643713876097</v>
      </c>
      <c r="AC24" s="13">
        <v>94.449790151014867</v>
      </c>
      <c r="AD24" s="13">
        <v>95.394288052524971</v>
      </c>
      <c r="AE24" s="13">
        <v>96.348230933050246</v>
      </c>
      <c r="AF24" s="13">
        <v>97.311713242380748</v>
      </c>
      <c r="AG24" s="13">
        <v>98.284830374804585</v>
      </c>
      <c r="AH24" s="13">
        <v>99.267678678552628</v>
      </c>
      <c r="AI24" s="13">
        <v>100.26035546533815</v>
      </c>
      <c r="AJ24" s="13">
        <v>101.26295901999151</v>
      </c>
      <c r="AK24" s="13">
        <v>102.27558861019143</v>
      </c>
      <c r="AL24" s="13">
        <v>103.29834449629337</v>
      </c>
      <c r="AM24" s="13">
        <v>104.33132794125626</v>
      </c>
      <c r="AN24" s="13">
        <v>105.37464122066883</v>
      </c>
      <c r="AO24" s="13">
        <v>106.42838763287548</v>
      </c>
      <c r="AP24" s="13">
        <v>107.49267150920429</v>
      </c>
      <c r="AQ24" s="13">
        <v>108.56759822429633</v>
      </c>
      <c r="AR24" s="13">
        <v>109.65327420653928</v>
      </c>
      <c r="AS24" s="13">
        <v>110.74980694860467</v>
      </c>
      <c r="AT24" s="13">
        <v>111.85730501809074</v>
      </c>
      <c r="AU24" s="13">
        <v>112.97587806827161</v>
      </c>
      <c r="AV24" s="13">
        <v>114.10563684895438</v>
      </c>
      <c r="AW24" s="13">
        <v>115.24669321744392</v>
      </c>
      <c r="AX24" s="13">
        <v>116.39916014961834</v>
      </c>
      <c r="AY24" s="13">
        <v>117.56315175111453</v>
      </c>
      <c r="AZ24" s="13">
        <v>118.73878326862572</v>
      </c>
      <c r="BA24" s="13">
        <v>119.92617110131194</v>
      </c>
      <c r="BB24" s="13">
        <v>121.12543281232506</v>
      </c>
      <c r="BC24" s="13">
        <v>122.33668714044833</v>
      </c>
      <c r="BD24" s="13">
        <v>123.56005401185281</v>
      </c>
      <c r="BE24" s="13">
        <v>124.7956545519713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4" t="s">
        <v>615</v>
      </c>
      <c r="F25" s="90" t="s">
        <v>305</v>
      </c>
      <c r="G25" s="11">
        <v>0.79253456870459404</v>
      </c>
      <c r="H25" s="11">
        <v>1.1323609895779412</v>
      </c>
      <c r="I25" s="11">
        <v>1.6178986096428989</v>
      </c>
      <c r="J25" s="11">
        <v>2.7898900081226801</v>
      </c>
      <c r="K25" s="11">
        <v>2.8775156402860746</v>
      </c>
      <c r="L25" s="11">
        <v>3.5494143719908875</v>
      </c>
      <c r="M25" s="11">
        <v>4.3854613238697384</v>
      </c>
      <c r="N25" s="11">
        <v>5.6874111802905754</v>
      </c>
      <c r="O25" s="11">
        <v>7.383624010301574</v>
      </c>
      <c r="P25" s="11">
        <v>8.6839265066140552</v>
      </c>
      <c r="Q25" s="11">
        <v>9.0382508510291846</v>
      </c>
      <c r="R25" s="9">
        <v>10.868994630937362</v>
      </c>
      <c r="S25" s="9">
        <v>11.723714248719601</v>
      </c>
      <c r="T25" s="9">
        <v>13.421960592461391</v>
      </c>
      <c r="U25" s="9">
        <v>10.426227835726451</v>
      </c>
      <c r="V25" s="9">
        <v>8.5518083710400692</v>
      </c>
      <c r="W25" s="9">
        <v>11.049966923249727</v>
      </c>
      <c r="X25" s="9">
        <v>11.713673340425162</v>
      </c>
      <c r="Y25" s="9">
        <v>10.523612182320695</v>
      </c>
      <c r="Z25" s="9">
        <v>5.7669933175106802</v>
      </c>
      <c r="AA25" s="9">
        <v>9.3296912068797582</v>
      </c>
      <c r="AB25" s="9">
        <v>10.0175314838785</v>
      </c>
      <c r="AC25" s="13">
        <v>10.117706798717286</v>
      </c>
      <c r="AD25" s="13">
        <v>10.218883866704456</v>
      </c>
      <c r="AE25" s="13">
        <v>10.321072705371499</v>
      </c>
      <c r="AF25" s="13">
        <v>10.424283432425216</v>
      </c>
      <c r="AG25" s="13">
        <v>10.52852626674947</v>
      </c>
      <c r="AH25" s="13">
        <v>10.633811529416965</v>
      </c>
      <c r="AI25" s="13">
        <v>10.740149644711135</v>
      </c>
      <c r="AJ25" s="13">
        <v>10.847551141158245</v>
      </c>
      <c r="AK25" s="13">
        <v>10.956026652569829</v>
      </c>
      <c r="AL25" s="13">
        <v>11.06558691909553</v>
      </c>
      <c r="AM25" s="13">
        <v>11.176242788286482</v>
      </c>
      <c r="AN25" s="13">
        <v>11.288005216169346</v>
      </c>
      <c r="AO25" s="13">
        <v>11.40088526833104</v>
      </c>
      <c r="AP25" s="13">
        <v>11.514894121014349</v>
      </c>
      <c r="AQ25" s="13">
        <v>11.630043062224493</v>
      </c>
      <c r="AR25" s="13">
        <v>11.746343492846737</v>
      </c>
      <c r="AS25" s="13">
        <v>11.863806927775203</v>
      </c>
      <c r="AT25" s="13">
        <v>11.982444997052955</v>
      </c>
      <c r="AU25" s="13">
        <v>12.102269447023488</v>
      </c>
      <c r="AV25" s="13">
        <v>12.223292141493721</v>
      </c>
      <c r="AW25" s="13">
        <v>12.34552506290866</v>
      </c>
      <c r="AX25" s="13">
        <v>12.468980313537749</v>
      </c>
      <c r="AY25" s="13">
        <v>12.593670116673126</v>
      </c>
      <c r="AZ25" s="13">
        <v>12.719606817839857</v>
      </c>
      <c r="BA25" s="13">
        <v>12.846802886018255</v>
      </c>
      <c r="BB25" s="13">
        <v>12.975270914878438</v>
      </c>
      <c r="BC25" s="13">
        <v>13.10502362402722</v>
      </c>
      <c r="BD25" s="13">
        <v>13.236073860267494</v>
      </c>
      <c r="BE25" s="13">
        <v>13.368434598870166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4" t="s">
        <v>615</v>
      </c>
      <c r="F26" s="90" t="s">
        <v>314</v>
      </c>
      <c r="G26" s="11">
        <v>8.8689399679916114</v>
      </c>
      <c r="H26" s="11">
        <v>12.671802638309472</v>
      </c>
      <c r="I26" s="11">
        <v>18.105261536633829</v>
      </c>
      <c r="J26" s="11">
        <v>31.220552359984712</v>
      </c>
      <c r="K26" s="11">
        <v>32.201136049330536</v>
      </c>
      <c r="L26" s="11">
        <v>39.720088220463964</v>
      </c>
      <c r="M26" s="11">
        <v>49.075958007640011</v>
      </c>
      <c r="N26" s="11">
        <v>63.645562380614223</v>
      </c>
      <c r="O26" s="11">
        <v>82.627207290934848</v>
      </c>
      <c r="P26" s="11">
        <v>97.178376710427443</v>
      </c>
      <c r="Q26" s="11">
        <v>101.14347989192298</v>
      </c>
      <c r="R26" s="9">
        <v>121.63060729548697</v>
      </c>
      <c r="S26" s="9">
        <v>138.20523564502685</v>
      </c>
      <c r="T26" s="9">
        <v>124.64179909407108</v>
      </c>
      <c r="U26" s="9">
        <v>134.3824921049187</v>
      </c>
      <c r="V26" s="9">
        <v>136.37485561605487</v>
      </c>
      <c r="W26" s="9">
        <v>98.221928206664231</v>
      </c>
      <c r="X26" s="9">
        <v>132.86157361096573</v>
      </c>
      <c r="Y26" s="9">
        <v>96.48021215816776</v>
      </c>
      <c r="Z26" s="9">
        <v>90.975172689251323</v>
      </c>
      <c r="AA26" s="9">
        <v>106.01377788959265</v>
      </c>
      <c r="AB26" s="9">
        <v>108.81060970426427</v>
      </c>
      <c r="AC26" s="13">
        <v>109.89871580130691</v>
      </c>
      <c r="AD26" s="13">
        <v>110.99770295931994</v>
      </c>
      <c r="AE26" s="13">
        <v>112.10767998891313</v>
      </c>
      <c r="AF26" s="13">
        <v>113.22875678880233</v>
      </c>
      <c r="AG26" s="13">
        <v>114.36104435669033</v>
      </c>
      <c r="AH26" s="13">
        <v>115.50465480025724</v>
      </c>
      <c r="AI26" s="13">
        <v>116.65970134825982</v>
      </c>
      <c r="AJ26" s="13">
        <v>117.82629836174243</v>
      </c>
      <c r="AK26" s="13">
        <v>119.00456134535985</v>
      </c>
      <c r="AL26" s="13">
        <v>120.19460695881347</v>
      </c>
      <c r="AM26" s="13">
        <v>121.39655302840157</v>
      </c>
      <c r="AN26" s="13">
        <v>122.61051855868557</v>
      </c>
      <c r="AO26" s="13">
        <v>123.83662374427242</v>
      </c>
      <c r="AP26" s="13">
        <v>125.07498998171516</v>
      </c>
      <c r="AQ26" s="13">
        <v>126.32573988153233</v>
      </c>
      <c r="AR26" s="13">
        <v>127.58899728034766</v>
      </c>
      <c r="AS26" s="13">
        <v>128.8648872531511</v>
      </c>
      <c r="AT26" s="13">
        <v>130.15353612568265</v>
      </c>
      <c r="AU26" s="13">
        <v>131.45507148693946</v>
      </c>
      <c r="AV26" s="13">
        <v>132.76962220180886</v>
      </c>
      <c r="AW26" s="13">
        <v>134.09731842382698</v>
      </c>
      <c r="AX26" s="13">
        <v>135.43829160806521</v>
      </c>
      <c r="AY26" s="13">
        <v>136.79267452414589</v>
      </c>
      <c r="AZ26" s="13">
        <v>138.16060126938734</v>
      </c>
      <c r="BA26" s="13">
        <v>139.54220728208119</v>
      </c>
      <c r="BB26" s="13">
        <v>140.93762935490201</v>
      </c>
      <c r="BC26" s="13">
        <v>142.34700564845102</v>
      </c>
      <c r="BD26" s="13">
        <v>143.77047570493556</v>
      </c>
      <c r="BE26" s="13">
        <v>145.20818046198488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4" t="s">
        <v>615</v>
      </c>
      <c r="F27" s="90" t="s">
        <v>319</v>
      </c>
      <c r="G27" s="11">
        <v>124.85507083764647</v>
      </c>
      <c r="H27" s="11">
        <v>178.39097138517252</v>
      </c>
      <c r="I27" s="11">
        <v>254.88206255188291</v>
      </c>
      <c r="J27" s="11">
        <v>439.51636729581577</v>
      </c>
      <c r="K27" s="11">
        <v>453.32081815886971</v>
      </c>
      <c r="L27" s="11">
        <v>559.17104483080959</v>
      </c>
      <c r="M27" s="11">
        <v>690.88101121252873</v>
      </c>
      <c r="N27" s="11">
        <v>895.98883611937799</v>
      </c>
      <c r="O27" s="11">
        <v>1163.2084394142923</v>
      </c>
      <c r="P27" s="11">
        <v>1368.0567409247556</v>
      </c>
      <c r="Q27" s="11">
        <v>1423.8766292531136</v>
      </c>
      <c r="R27" s="9">
        <v>1712.2900983332424</v>
      </c>
      <c r="S27" s="9">
        <v>2084.9784942476922</v>
      </c>
      <c r="T27" s="9">
        <v>1728.8289909174337</v>
      </c>
      <c r="U27" s="9">
        <v>1388.3351375531829</v>
      </c>
      <c r="V27" s="9">
        <v>1237.3187725625328</v>
      </c>
      <c r="W27" s="9">
        <v>1230.3712440863976</v>
      </c>
      <c r="X27" s="9">
        <v>1137.4996707143641</v>
      </c>
      <c r="Y27" s="9">
        <v>1000.8536296938806</v>
      </c>
      <c r="Z27" s="9">
        <v>878.56539674557291</v>
      </c>
      <c r="AA27" s="9">
        <v>842.73781109903223</v>
      </c>
      <c r="AB27" s="9">
        <v>953.59590671483602</v>
      </c>
      <c r="AC27" s="13">
        <v>963.13186578198452</v>
      </c>
      <c r="AD27" s="13">
        <v>972.76318443980404</v>
      </c>
      <c r="AE27" s="13">
        <v>982.49081628420208</v>
      </c>
      <c r="AF27" s="13">
        <v>992.31572444704432</v>
      </c>
      <c r="AG27" s="13">
        <v>1002.2388816915148</v>
      </c>
      <c r="AH27" s="13">
        <v>1012.2612705084299</v>
      </c>
      <c r="AI27" s="13">
        <v>1022.3838832135143</v>
      </c>
      <c r="AJ27" s="13">
        <v>1032.6077220456493</v>
      </c>
      <c r="AK27" s="13">
        <v>1042.9337992661058</v>
      </c>
      <c r="AL27" s="13">
        <v>1053.363137258767</v>
      </c>
      <c r="AM27" s="13">
        <v>1063.8967686313542</v>
      </c>
      <c r="AN27" s="13">
        <v>1074.5357363176681</v>
      </c>
      <c r="AO27" s="13">
        <v>1085.2810936808446</v>
      </c>
      <c r="AP27" s="13">
        <v>1096.1339046176531</v>
      </c>
      <c r="AQ27" s="13">
        <v>1107.0952436638297</v>
      </c>
      <c r="AR27" s="13">
        <v>1118.1661961004681</v>
      </c>
      <c r="AS27" s="13">
        <v>1129.3478580614726</v>
      </c>
      <c r="AT27" s="13">
        <v>1140.6413366420875</v>
      </c>
      <c r="AU27" s="13">
        <v>1152.0477500085083</v>
      </c>
      <c r="AV27" s="13">
        <v>1163.5682275085937</v>
      </c>
      <c r="AW27" s="13">
        <v>1175.2039097836796</v>
      </c>
      <c r="AX27" s="13">
        <v>1186.9559488815162</v>
      </c>
      <c r="AY27" s="13">
        <v>1198.8255083703316</v>
      </c>
      <c r="AZ27" s="13">
        <v>1210.8137634540349</v>
      </c>
      <c r="BA27" s="13">
        <v>1222.9219010885749</v>
      </c>
      <c r="BB27" s="13">
        <v>1235.1511200994612</v>
      </c>
      <c r="BC27" s="13">
        <v>1247.5026313004555</v>
      </c>
      <c r="BD27" s="13">
        <v>1259.97765761346</v>
      </c>
      <c r="BE27" s="13">
        <v>1272.5774341895944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4" t="s">
        <v>615</v>
      </c>
      <c r="F28" s="90" t="s">
        <v>345</v>
      </c>
      <c r="G28" s="11">
        <v>4.870668655026507</v>
      </c>
      <c r="H28" s="11">
        <v>6.9591351543529267</v>
      </c>
      <c r="I28" s="11">
        <v>9.9430969400855052</v>
      </c>
      <c r="J28" s="11">
        <v>17.145788146182117</v>
      </c>
      <c r="K28" s="11">
        <v>17.684307772717442</v>
      </c>
      <c r="L28" s="11">
        <v>21.813586445338359</v>
      </c>
      <c r="M28" s="11">
        <v>26.951668547299768</v>
      </c>
      <c r="N28" s="11">
        <v>34.953043637411298</v>
      </c>
      <c r="O28" s="11">
        <v>45.37743519031504</v>
      </c>
      <c r="P28" s="11">
        <v>53.368686122364402</v>
      </c>
      <c r="Q28" s="11">
        <v>55.546252308374967</v>
      </c>
      <c r="R28" s="9">
        <v>66.797428845391323</v>
      </c>
      <c r="S28" s="9">
        <v>34.182596327180669</v>
      </c>
      <c r="T28" s="9">
        <v>33.590867123129399</v>
      </c>
      <c r="U28" s="9">
        <v>31.25031512575098</v>
      </c>
      <c r="V28" s="9">
        <v>25.680046248725322</v>
      </c>
      <c r="W28" s="9">
        <v>21.230060885770818</v>
      </c>
      <c r="X28" s="9">
        <v>21.794362003790368</v>
      </c>
      <c r="Y28" s="9">
        <v>21.550813074763198</v>
      </c>
      <c r="Z28" s="9">
        <v>19.286634237458838</v>
      </c>
      <c r="AA28" s="9">
        <v>19.946448922972877</v>
      </c>
      <c r="AB28" s="9">
        <v>20.18831734762216</v>
      </c>
      <c r="AC28" s="13">
        <v>20.390200521098386</v>
      </c>
      <c r="AD28" s="13">
        <v>20.594102526309364</v>
      </c>
      <c r="AE28" s="13">
        <v>20.800043551572458</v>
      </c>
      <c r="AF28" s="13">
        <v>21.008043987088186</v>
      </c>
      <c r="AG28" s="13">
        <v>21.218124426959072</v>
      </c>
      <c r="AH28" s="13">
        <v>21.430305671228659</v>
      </c>
      <c r="AI28" s="13">
        <v>21.644608727940948</v>
      </c>
      <c r="AJ28" s="13">
        <v>21.861054815220356</v>
      </c>
      <c r="AK28" s="13">
        <v>22.079665363372559</v>
      </c>
      <c r="AL28" s="13">
        <v>22.300462017006289</v>
      </c>
      <c r="AM28" s="13">
        <v>22.523466637176341</v>
      </c>
      <c r="AN28" s="13">
        <v>22.748701303548106</v>
      </c>
      <c r="AO28" s="13">
        <v>22.976188316583585</v>
      </c>
      <c r="AP28" s="13">
        <v>23.205950199749424</v>
      </c>
      <c r="AQ28" s="13">
        <v>23.438009701746925</v>
      </c>
      <c r="AR28" s="13">
        <v>23.672389798764389</v>
      </c>
      <c r="AS28" s="13">
        <v>23.909113696752033</v>
      </c>
      <c r="AT28" s="13">
        <v>24.148204833719547</v>
      </c>
      <c r="AU28" s="13">
        <v>24.389686882056743</v>
      </c>
      <c r="AV28" s="13">
        <v>24.633583750877317</v>
      </c>
      <c r="AW28" s="13">
        <v>24.879919588386091</v>
      </c>
      <c r="AX28" s="13">
        <v>25.128718784269953</v>
      </c>
      <c r="AY28" s="13">
        <v>25.380005972112659</v>
      </c>
      <c r="AZ28" s="13">
        <v>25.633806031833785</v>
      </c>
      <c r="BA28" s="13">
        <v>25.890144092152116</v>
      </c>
      <c r="BB28" s="13">
        <v>26.14904553307364</v>
      </c>
      <c r="BC28" s="13">
        <v>26.41053598840438</v>
      </c>
      <c r="BD28" s="13">
        <v>26.674641348288421</v>
      </c>
      <c r="BE28" s="13">
        <v>26.941387761771306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4" t="s">
        <v>615</v>
      </c>
      <c r="F29" s="90" t="s">
        <v>356</v>
      </c>
      <c r="G29" s="11">
        <v>2.9958060578902965</v>
      </c>
      <c r="H29" s="11">
        <v>4.2803608148488106</v>
      </c>
      <c r="I29" s="11">
        <v>6.1157085724889084</v>
      </c>
      <c r="J29" s="11">
        <v>10.545873602513922</v>
      </c>
      <c r="K29" s="11">
        <v>10.877101299105931</v>
      </c>
      <c r="L29" s="11">
        <v>13.416900028668175</v>
      </c>
      <c r="M29" s="11">
        <v>16.577184288840233</v>
      </c>
      <c r="N29" s="11">
        <v>21.498596452993734</v>
      </c>
      <c r="O29" s="11">
        <v>27.910335287205097</v>
      </c>
      <c r="P29" s="11">
        <v>32.82552037737721</v>
      </c>
      <c r="Q29" s="11">
        <v>34.164877749752605</v>
      </c>
      <c r="R29" s="9">
        <v>41.085147884162581</v>
      </c>
      <c r="S29" s="9">
        <v>55.395435302107117</v>
      </c>
      <c r="T29" s="9">
        <v>51.798343063139839</v>
      </c>
      <c r="U29" s="9">
        <v>38.766353904110268</v>
      </c>
      <c r="V29" s="9">
        <v>35.317454977993528</v>
      </c>
      <c r="W29" s="9">
        <v>37.315199277037586</v>
      </c>
      <c r="X29" s="9">
        <v>36.936139350184327</v>
      </c>
      <c r="Y29" s="9">
        <v>31.47328249682613</v>
      </c>
      <c r="Z29" s="9">
        <v>25.593677473566704</v>
      </c>
      <c r="AA29" s="9">
        <v>24.446304413151903</v>
      </c>
      <c r="AB29" s="9">
        <v>27.379484402833562</v>
      </c>
      <c r="AC29" s="13">
        <v>27.653279246861896</v>
      </c>
      <c r="AD29" s="13">
        <v>27.929812039330507</v>
      </c>
      <c r="AE29" s="13">
        <v>28.209110159723814</v>
      </c>
      <c r="AF29" s="13">
        <v>28.491201261321059</v>
      </c>
      <c r="AG29" s="13">
        <v>28.776113273934278</v>
      </c>
      <c r="AH29" s="13">
        <v>29.063874406673616</v>
      </c>
      <c r="AI29" s="13">
        <v>29.354513150740353</v>
      </c>
      <c r="AJ29" s="13">
        <v>29.648058282247753</v>
      </c>
      <c r="AK29" s="13">
        <v>29.944538865070232</v>
      </c>
      <c r="AL29" s="13">
        <v>30.243984253720942</v>
      </c>
      <c r="AM29" s="13">
        <v>30.546424096258143</v>
      </c>
      <c r="AN29" s="13">
        <v>30.851888337220714</v>
      </c>
      <c r="AO29" s="13">
        <v>31.160407220592923</v>
      </c>
      <c r="AP29" s="13">
        <v>31.472011292798857</v>
      </c>
      <c r="AQ29" s="13">
        <v>31.786731405726851</v>
      </c>
      <c r="AR29" s="13">
        <v>32.104598719784121</v>
      </c>
      <c r="AS29" s="13">
        <v>32.425644706981949</v>
      </c>
      <c r="AT29" s="13">
        <v>32.749901154051777</v>
      </c>
      <c r="AU29" s="13">
        <v>33.077400165592287</v>
      </c>
      <c r="AV29" s="13">
        <v>33.40817416724822</v>
      </c>
      <c r="AW29" s="13">
        <v>33.742255908920704</v>
      </c>
      <c r="AX29" s="13">
        <v>34.079678468009909</v>
      </c>
      <c r="AY29" s="13">
        <v>34.420475252690018</v>
      </c>
      <c r="AZ29" s="13">
        <v>34.764680005216917</v>
      </c>
      <c r="BA29" s="13">
        <v>35.11232680526907</v>
      </c>
      <c r="BB29" s="13">
        <v>35.463450073321773</v>
      </c>
      <c r="BC29" s="13">
        <v>35.818084574054986</v>
      </c>
      <c r="BD29" s="13">
        <v>36.176265419795541</v>
      </c>
      <c r="BE29" s="13">
        <v>36.538028073993495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4" t="s">
        <v>615</v>
      </c>
      <c r="F30" s="90" t="s">
        <v>357</v>
      </c>
      <c r="G30" s="11">
        <v>0.77307029205728406</v>
      </c>
      <c r="H30" s="11">
        <v>1.1045507356961548</v>
      </c>
      <c r="I30" s="11">
        <v>1.5781637799346373</v>
      </c>
      <c r="J30" s="11">
        <v>2.7213716203097356</v>
      </c>
      <c r="K30" s="11">
        <v>2.8068452081167421</v>
      </c>
      <c r="L30" s="11">
        <v>3.4622424226520825</v>
      </c>
      <c r="M30" s="11">
        <v>4.2777564541964832</v>
      </c>
      <c r="N30" s="11">
        <v>5.5477310338445696</v>
      </c>
      <c r="O30" s="11">
        <v>7.2022856736897882</v>
      </c>
      <c r="P30" s="11">
        <v>8.4706533516197968</v>
      </c>
      <c r="Q30" s="11">
        <v>8.816275656609891</v>
      </c>
      <c r="R30" s="9">
        <v>10.602057229430089</v>
      </c>
      <c r="S30" s="9">
        <v>13.225483082996673</v>
      </c>
      <c r="T30" s="9">
        <v>11.897330117395388</v>
      </c>
      <c r="U30" s="9">
        <v>9.6689841880368324</v>
      </c>
      <c r="V30" s="9">
        <v>8.6779412378695664</v>
      </c>
      <c r="W30" s="9">
        <v>9.7822652075742837</v>
      </c>
      <c r="X30" s="9">
        <v>8.9285109648291918</v>
      </c>
      <c r="Y30" s="9">
        <v>8.6320052829867553</v>
      </c>
      <c r="Z30" s="9">
        <v>8.2580614369087844</v>
      </c>
      <c r="AA30" s="9">
        <v>7.8096517158294327</v>
      </c>
      <c r="AB30" s="9">
        <v>8.3995188964559357</v>
      </c>
      <c r="AC30" s="13">
        <v>8.4835140854204969</v>
      </c>
      <c r="AD30" s="13">
        <v>8.5683492262746981</v>
      </c>
      <c r="AE30" s="13">
        <v>8.6540327185374473</v>
      </c>
      <c r="AF30" s="13">
        <v>8.7405730457228223</v>
      </c>
      <c r="AG30" s="13">
        <v>8.8279787761800534</v>
      </c>
      <c r="AH30" s="13">
        <v>8.9162585639418523</v>
      </c>
      <c r="AI30" s="13">
        <v>9.0054211495812702</v>
      </c>
      <c r="AJ30" s="13">
        <v>9.0954753610770851</v>
      </c>
      <c r="AK30" s="13">
        <v>9.1864301146878535</v>
      </c>
      <c r="AL30" s="13">
        <v>9.2782944158347327</v>
      </c>
      <c r="AM30" s="13">
        <v>9.3710773599930786</v>
      </c>
      <c r="AN30" s="13">
        <v>9.4647881335930091</v>
      </c>
      <c r="AO30" s="13">
        <v>9.5594360149289379</v>
      </c>
      <c r="AP30" s="13">
        <v>9.6550303750782298</v>
      </c>
      <c r="AQ30" s="13">
        <v>9.7515806788290114</v>
      </c>
      <c r="AR30" s="13">
        <v>9.849096485617304</v>
      </c>
      <c r="AS30" s="13">
        <v>9.947587450473474</v>
      </c>
      <c r="AT30" s="13">
        <v>10.047063324978208</v>
      </c>
      <c r="AU30" s="13">
        <v>10.147533958227992</v>
      </c>
      <c r="AV30" s="13">
        <v>10.249009297810273</v>
      </c>
      <c r="AW30" s="13">
        <v>10.351499390788375</v>
      </c>
      <c r="AX30" s="13">
        <v>10.455014384696261</v>
      </c>
      <c r="AY30" s="13">
        <v>10.559564528543225</v>
      </c>
      <c r="AZ30" s="13">
        <v>10.665160173828655</v>
      </c>
      <c r="BA30" s="13">
        <v>10.771811775566938</v>
      </c>
      <c r="BB30" s="13">
        <v>10.879529893322609</v>
      </c>
      <c r="BC30" s="13">
        <v>10.988325192255836</v>
      </c>
      <c r="BD30" s="13">
        <v>11.098208444178395</v>
      </c>
      <c r="BE30" s="13">
        <v>11.209190528620175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4" t="s">
        <v>615</v>
      </c>
      <c r="F31" s="90" t="s">
        <v>372</v>
      </c>
      <c r="G31" s="11">
        <v>0.3694404334949179</v>
      </c>
      <c r="H31" s="11">
        <v>0.52785071009103079</v>
      </c>
      <c r="I31" s="11">
        <v>0.75418434387571553</v>
      </c>
      <c r="J31" s="11">
        <v>1.3005087912930653</v>
      </c>
      <c r="K31" s="11">
        <v>1.3413555288487837</v>
      </c>
      <c r="L31" s="11">
        <v>1.6545614992980486</v>
      </c>
      <c r="M31" s="11">
        <v>2.0442852546025998</v>
      </c>
      <c r="N31" s="11">
        <v>2.6511899100436205</v>
      </c>
      <c r="O31" s="11">
        <v>3.4418804716467193</v>
      </c>
      <c r="P31" s="11">
        <v>4.048017209249724</v>
      </c>
      <c r="Q31" s="11">
        <v>4.2131857010323452</v>
      </c>
      <c r="R31" s="9">
        <v>5.06658794034779</v>
      </c>
      <c r="S31" s="9">
        <v>7.3862941674561498</v>
      </c>
      <c r="T31" s="9">
        <v>5.797505114161237</v>
      </c>
      <c r="U31" s="9">
        <v>5.8008254056223318</v>
      </c>
      <c r="V31" s="9">
        <v>3.7284875434800062</v>
      </c>
      <c r="W31" s="9">
        <v>3.7631775339341891</v>
      </c>
      <c r="X31" s="9">
        <v>3.0250328194272029</v>
      </c>
      <c r="Y31" s="9">
        <v>3.3247675850738463</v>
      </c>
      <c r="Z31" s="9">
        <v>5.8557162916262291</v>
      </c>
      <c r="AA31" s="9">
        <v>4.2818435269547583</v>
      </c>
      <c r="AB31" s="9">
        <v>4.8334073649781528</v>
      </c>
      <c r="AC31" s="13">
        <v>4.8817414386279356</v>
      </c>
      <c r="AD31" s="13">
        <v>4.9305588530142135</v>
      </c>
      <c r="AE31" s="13">
        <v>4.979864441544354</v>
      </c>
      <c r="AF31" s="13">
        <v>5.0296630859597995</v>
      </c>
      <c r="AG31" s="13">
        <v>5.0799597168193973</v>
      </c>
      <c r="AH31" s="13">
        <v>5.1307593139875918</v>
      </c>
      <c r="AI31" s="13">
        <v>5.182066907127469</v>
      </c>
      <c r="AJ31" s="13">
        <v>5.2338875761987431</v>
      </c>
      <c r="AK31" s="13">
        <v>5.2862264519607303</v>
      </c>
      <c r="AL31" s="13">
        <v>5.3390887164803384</v>
      </c>
      <c r="AM31" s="13">
        <v>5.392479603645139</v>
      </c>
      <c r="AN31" s="13">
        <v>5.4464043996815912</v>
      </c>
      <c r="AO31" s="13">
        <v>5.5008684436784074</v>
      </c>
      <c r="AP31" s="13">
        <v>5.5558771281151911</v>
      </c>
      <c r="AQ31" s="13">
        <v>5.6114358993963442</v>
      </c>
      <c r="AR31" s="13">
        <v>5.6675502583903059</v>
      </c>
      <c r="AS31" s="13">
        <v>5.7242257609742095</v>
      </c>
      <c r="AT31" s="13">
        <v>5.7814680185839515</v>
      </c>
      <c r="AU31" s="13">
        <v>5.8392826987697912</v>
      </c>
      <c r="AV31" s="13">
        <v>5.8976755257574895</v>
      </c>
      <c r="AW31" s="13">
        <v>5.9566522810150646</v>
      </c>
      <c r="AX31" s="13">
        <v>6.0162188038252156</v>
      </c>
      <c r="AY31" s="13">
        <v>6.0763809918634681</v>
      </c>
      <c r="AZ31" s="13">
        <v>6.1371448017821031</v>
      </c>
      <c r="BA31" s="13">
        <v>6.1985162497999227</v>
      </c>
      <c r="BB31" s="13">
        <v>6.2605014122979243</v>
      </c>
      <c r="BC31" s="13">
        <v>6.3231064264209023</v>
      </c>
      <c r="BD31" s="13">
        <v>6.3863374906851096</v>
      </c>
      <c r="BE31" s="13">
        <v>6.4502008655919614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4" t="s">
        <v>615</v>
      </c>
      <c r="F32" s="90" t="s">
        <v>409</v>
      </c>
      <c r="G32" s="11">
        <v>32.907321627419257</v>
      </c>
      <c r="H32" s="11">
        <v>47.01746618231526</v>
      </c>
      <c r="I32" s="11">
        <v>67.177776226336491</v>
      </c>
      <c r="J32" s="11">
        <v>115.84076130897</v>
      </c>
      <c r="K32" s="11">
        <v>119.47911977845595</v>
      </c>
      <c r="L32" s="11">
        <v>147.37744565388752</v>
      </c>
      <c r="M32" s="11">
        <v>182.09147205411085</v>
      </c>
      <c r="N32" s="11">
        <v>236.15054324142974</v>
      </c>
      <c r="O32" s="11">
        <v>306.5800530064887</v>
      </c>
      <c r="P32" s="11">
        <v>360.57072312833697</v>
      </c>
      <c r="Q32" s="11">
        <v>375.28284499975422</v>
      </c>
      <c r="R32" s="9">
        <v>451.29829815696667</v>
      </c>
      <c r="S32" s="9">
        <v>525.90244460721647</v>
      </c>
      <c r="T32" s="9">
        <v>442.33830321466206</v>
      </c>
      <c r="U32" s="9">
        <v>434.96301166171537</v>
      </c>
      <c r="V32" s="9">
        <v>418.76111787393847</v>
      </c>
      <c r="W32" s="9">
        <v>438.20555368623576</v>
      </c>
      <c r="X32" s="9">
        <v>394.89782327030599</v>
      </c>
      <c r="Y32" s="9">
        <v>395.66799335412975</v>
      </c>
      <c r="Z32" s="9">
        <v>298.92817432777252</v>
      </c>
      <c r="AA32" s="9">
        <v>325.85098538460738</v>
      </c>
      <c r="AB32" s="9">
        <v>349.86206603448568</v>
      </c>
      <c r="AC32" s="13">
        <v>353.36068669483058</v>
      </c>
      <c r="AD32" s="13">
        <v>356.89429356177874</v>
      </c>
      <c r="AE32" s="13">
        <v>360.46323649739645</v>
      </c>
      <c r="AF32" s="13">
        <v>364.06786886237057</v>
      </c>
      <c r="AG32" s="13">
        <v>367.70854755099424</v>
      </c>
      <c r="AH32" s="13">
        <v>371.38563302650425</v>
      </c>
      <c r="AI32" s="13">
        <v>375.09948935676931</v>
      </c>
      <c r="AJ32" s="13">
        <v>378.85048425033699</v>
      </c>
      <c r="AK32" s="13">
        <v>382.6389890928404</v>
      </c>
      <c r="AL32" s="13">
        <v>386.4653789837688</v>
      </c>
      <c r="AM32" s="13">
        <v>390.33003277360638</v>
      </c>
      <c r="AN32" s="13">
        <v>394.23333310134245</v>
      </c>
      <c r="AO32" s="13">
        <v>398.17566643235585</v>
      </c>
      <c r="AP32" s="13">
        <v>402.15742309667945</v>
      </c>
      <c r="AQ32" s="13">
        <v>406.17899732764636</v>
      </c>
      <c r="AR32" s="13">
        <v>410.24078730092282</v>
      </c>
      <c r="AS32" s="13">
        <v>414.34319517393197</v>
      </c>
      <c r="AT32" s="13">
        <v>418.48662712567119</v>
      </c>
      <c r="AU32" s="13">
        <v>422.67149339692793</v>
      </c>
      <c r="AV32" s="13">
        <v>426.89820833089732</v>
      </c>
      <c r="AW32" s="13">
        <v>431.16719041420629</v>
      </c>
      <c r="AX32" s="13">
        <v>435.47886231834838</v>
      </c>
      <c r="AY32" s="13">
        <v>439.83365094153197</v>
      </c>
      <c r="AZ32" s="13">
        <v>444.23198745094726</v>
      </c>
      <c r="BA32" s="13">
        <v>448.67430732545654</v>
      </c>
      <c r="BB32" s="13">
        <v>453.16105039871115</v>
      </c>
      <c r="BC32" s="13">
        <v>457.69266090269832</v>
      </c>
      <c r="BD32" s="13">
        <v>462.26958751172526</v>
      </c>
      <c r="BE32" s="13">
        <v>466.89228338684251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4" t="s">
        <v>615</v>
      </c>
      <c r="F33" s="90" t="s">
        <v>426</v>
      </c>
      <c r="G33" s="11">
        <v>11.639552807801513</v>
      </c>
      <c r="H33" s="11">
        <v>16.630410907160755</v>
      </c>
      <c r="I33" s="11">
        <v>23.761255405411074</v>
      </c>
      <c r="J33" s="11">
        <v>40.973698006106282</v>
      </c>
      <c r="K33" s="11">
        <v>42.260611174512164</v>
      </c>
      <c r="L33" s="11">
        <v>52.128446696129707</v>
      </c>
      <c r="M33" s="11">
        <v>64.40704378256487</v>
      </c>
      <c r="N33" s="11">
        <v>83.528120269726145</v>
      </c>
      <c r="O33" s="11">
        <v>108.43953686629666</v>
      </c>
      <c r="P33" s="11">
        <v>127.53641941197978</v>
      </c>
      <c r="Q33" s="11">
        <v>132.74020115319843</v>
      </c>
      <c r="R33" s="9">
        <v>159.6274055039502</v>
      </c>
      <c r="S33" s="9">
        <v>190.27127777680272</v>
      </c>
      <c r="T33" s="9">
        <v>190.44849908623618</v>
      </c>
      <c r="U33" s="9">
        <v>175.44883231208621</v>
      </c>
      <c r="V33" s="9">
        <v>99.140433327986628</v>
      </c>
      <c r="W33" s="9">
        <v>111.29822149434007</v>
      </c>
      <c r="X33" s="9">
        <v>159.86920876825999</v>
      </c>
      <c r="Y33" s="9">
        <v>128.94316025590743</v>
      </c>
      <c r="Z33" s="9">
        <v>149.02047229330853</v>
      </c>
      <c r="AA33" s="9">
        <v>105.50510325676085</v>
      </c>
      <c r="AB33" s="9">
        <v>104.03614633154194</v>
      </c>
      <c r="AC33" s="13">
        <v>105.07650779485736</v>
      </c>
      <c r="AD33" s="13">
        <v>106.12727287280593</v>
      </c>
      <c r="AE33" s="13">
        <v>107.18854560153397</v>
      </c>
      <c r="AF33" s="13">
        <v>108.26043105754934</v>
      </c>
      <c r="AG33" s="13">
        <v>109.34303536812486</v>
      </c>
      <c r="AH33" s="13">
        <v>110.4364657218061</v>
      </c>
      <c r="AI33" s="13">
        <v>111.54083037902417</v>
      </c>
      <c r="AJ33" s="13">
        <v>112.65623868281439</v>
      </c>
      <c r="AK33" s="13">
        <v>113.78280106964255</v>
      </c>
      <c r="AL33" s="13">
        <v>114.92062908033898</v>
      </c>
      <c r="AM33" s="13">
        <v>116.06983537114233</v>
      </c>
      <c r="AN33" s="13">
        <v>117.23053372485376</v>
      </c>
      <c r="AO33" s="13">
        <v>118.40283906210232</v>
      </c>
      <c r="AP33" s="13">
        <v>119.58686745272331</v>
      </c>
      <c r="AQ33" s="13">
        <v>120.78273612725056</v>
      </c>
      <c r="AR33" s="13">
        <v>121.99056348852308</v>
      </c>
      <c r="AS33" s="13">
        <v>123.2104691234083</v>
      </c>
      <c r="AT33" s="13">
        <v>124.44257381464237</v>
      </c>
      <c r="AU33" s="13">
        <v>125.68699955278879</v>
      </c>
      <c r="AV33" s="13">
        <v>126.9438695483167</v>
      </c>
      <c r="AW33" s="13">
        <v>128.2133082437999</v>
      </c>
      <c r="AX33" s="13">
        <v>129.49544132623788</v>
      </c>
      <c r="AY33" s="13">
        <v>130.79039573950027</v>
      </c>
      <c r="AZ33" s="13">
        <v>132.09829969689528</v>
      </c>
      <c r="BA33" s="13">
        <v>133.41928269386418</v>
      </c>
      <c r="BB33" s="13">
        <v>134.75347552080288</v>
      </c>
      <c r="BC33" s="13">
        <v>136.10101027601087</v>
      </c>
      <c r="BD33" s="13">
        <v>137.462020378771</v>
      </c>
      <c r="BE33" s="13">
        <v>138.83664058255866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4" t="s">
        <v>615</v>
      </c>
      <c r="F34" s="90" t="s">
        <v>447</v>
      </c>
      <c r="G34" s="11">
        <v>42.305182156479084</v>
      </c>
      <c r="H34" s="11">
        <v>60.444982241325455</v>
      </c>
      <c r="I34" s="11">
        <v>86.362788570260037</v>
      </c>
      <c r="J34" s="11">
        <v>148.92322638126299</v>
      </c>
      <c r="K34" s="11">
        <v>153.60064800630101</v>
      </c>
      <c r="L34" s="11">
        <v>189.46633684551469</v>
      </c>
      <c r="M34" s="11">
        <v>234.09419282461107</v>
      </c>
      <c r="N34" s="11">
        <v>303.59176177546811</v>
      </c>
      <c r="O34" s="11">
        <v>394.13493248796118</v>
      </c>
      <c r="P34" s="11">
        <v>463.5445660070867</v>
      </c>
      <c r="Q34" s="11">
        <v>482.45825952263635</v>
      </c>
      <c r="R34" s="9">
        <v>580.18263918906428</v>
      </c>
      <c r="S34" s="9">
        <v>750.81357898597616</v>
      </c>
      <c r="T34" s="9">
        <v>733.9075927839084</v>
      </c>
      <c r="U34" s="9">
        <v>666.76998500670129</v>
      </c>
      <c r="V34" s="9">
        <v>620.77551738806483</v>
      </c>
      <c r="W34" s="9">
        <v>639.4906331869862</v>
      </c>
      <c r="X34" s="9">
        <v>596.38899608854092</v>
      </c>
      <c r="Y34" s="9">
        <v>550.87888260515479</v>
      </c>
      <c r="Z34" s="9">
        <v>662.00988378524971</v>
      </c>
      <c r="AA34" s="9">
        <v>585.18528201715026</v>
      </c>
      <c r="AB34" s="9">
        <v>614.37323128252785</v>
      </c>
      <c r="AC34" s="13">
        <v>620.51696359535333</v>
      </c>
      <c r="AD34" s="13">
        <v>626.72213323130666</v>
      </c>
      <c r="AE34" s="13">
        <v>632.98935456361971</v>
      </c>
      <c r="AF34" s="13">
        <v>639.31924810925591</v>
      </c>
      <c r="AG34" s="13">
        <v>645.71244059034871</v>
      </c>
      <c r="AH34" s="13">
        <v>652.16956499625201</v>
      </c>
      <c r="AI34" s="13">
        <v>658.69126064621457</v>
      </c>
      <c r="AJ34" s="13">
        <v>665.27817325267665</v>
      </c>
      <c r="AK34" s="13">
        <v>671.93095498520347</v>
      </c>
      <c r="AL34" s="13">
        <v>678.6502645350555</v>
      </c>
      <c r="AM34" s="13">
        <v>685.43676718040592</v>
      </c>
      <c r="AN34" s="13">
        <v>692.29113485220989</v>
      </c>
      <c r="AO34" s="13">
        <v>699.21404620073213</v>
      </c>
      <c r="AP34" s="13">
        <v>706.20618666273947</v>
      </c>
      <c r="AQ34" s="13">
        <v>713.26824852936682</v>
      </c>
      <c r="AR34" s="13">
        <v>720.4009310146605</v>
      </c>
      <c r="AS34" s="13">
        <v>727.60494032480733</v>
      </c>
      <c r="AT34" s="13">
        <v>734.88098972805517</v>
      </c>
      <c r="AU34" s="13">
        <v>742.22979962533577</v>
      </c>
      <c r="AV34" s="13">
        <v>749.65209762158918</v>
      </c>
      <c r="AW34" s="13">
        <v>757.14861859780513</v>
      </c>
      <c r="AX34" s="13">
        <v>764.7201047837832</v>
      </c>
      <c r="AY34" s="13">
        <v>772.36730583162102</v>
      </c>
      <c r="AZ34" s="13">
        <v>780.09097888993722</v>
      </c>
      <c r="BA34" s="13">
        <v>787.89188867883649</v>
      </c>
      <c r="BB34" s="13">
        <v>795.77080756562498</v>
      </c>
      <c r="BC34" s="13">
        <v>803.72851564128109</v>
      </c>
      <c r="BD34" s="13">
        <v>811.76580079769394</v>
      </c>
      <c r="BE34" s="13">
        <v>819.8834588056709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4" t="s">
        <v>615</v>
      </c>
      <c r="F35" s="90" t="s">
        <v>448</v>
      </c>
      <c r="G35" s="11">
        <v>7.1933196305275491</v>
      </c>
      <c r="H35" s="11">
        <v>10.27770252152963</v>
      </c>
      <c r="I35" s="11">
        <v>14.684610979140039</v>
      </c>
      <c r="J35" s="11">
        <v>25.32201288739218</v>
      </c>
      <c r="K35" s="11">
        <v>26.117333627796725</v>
      </c>
      <c r="L35" s="11">
        <v>32.215720407819063</v>
      </c>
      <c r="M35" s="11">
        <v>39.803973574898876</v>
      </c>
      <c r="N35" s="11">
        <v>51.620923686566904</v>
      </c>
      <c r="O35" s="11">
        <v>67.016341791311689</v>
      </c>
      <c r="P35" s="11">
        <v>78.818339889182568</v>
      </c>
      <c r="Q35" s="11">
        <v>82.034310981044413</v>
      </c>
      <c r="R35" s="9">
        <v>98.650778817904509</v>
      </c>
      <c r="S35" s="9">
        <v>122.57621404566123</v>
      </c>
      <c r="T35" s="9">
        <v>112.50860733908002</v>
      </c>
      <c r="U35" s="9">
        <v>102.84951035784357</v>
      </c>
      <c r="V35" s="9">
        <v>78.051017994094309</v>
      </c>
      <c r="W35" s="9">
        <v>88.739120097281003</v>
      </c>
      <c r="X35" s="9">
        <v>99.546234189961282</v>
      </c>
      <c r="Y35" s="9">
        <v>101.43638744026542</v>
      </c>
      <c r="Z35" s="9">
        <v>88.245235024157509</v>
      </c>
      <c r="AA35" s="9">
        <v>72.7703945321731</v>
      </c>
      <c r="AB35" s="9">
        <v>84.584628887117688</v>
      </c>
      <c r="AC35" s="13">
        <v>85.43047517598886</v>
      </c>
      <c r="AD35" s="13">
        <v>86.28477992774873</v>
      </c>
      <c r="AE35" s="13">
        <v>87.147627727026219</v>
      </c>
      <c r="AF35" s="13">
        <v>88.019104004296494</v>
      </c>
      <c r="AG35" s="13">
        <v>88.899295044339468</v>
      </c>
      <c r="AH35" s="13">
        <v>89.788287994782863</v>
      </c>
      <c r="AI35" s="13">
        <v>90.686170874730692</v>
      </c>
      <c r="AJ35" s="13">
        <v>91.593032583477992</v>
      </c>
      <c r="AK35" s="13">
        <v>92.508962909312785</v>
      </c>
      <c r="AL35" s="13">
        <v>93.434052538405908</v>
      </c>
      <c r="AM35" s="13">
        <v>94.368393063789966</v>
      </c>
      <c r="AN35" s="13">
        <v>95.312076994427841</v>
      </c>
      <c r="AO35" s="13">
        <v>96.265197764372132</v>
      </c>
      <c r="AP35" s="13">
        <v>97.227849742015849</v>
      </c>
      <c r="AQ35" s="13">
        <v>98.200128239435998</v>
      </c>
      <c r="AR35" s="13">
        <v>99.18212952183039</v>
      </c>
      <c r="AS35" s="13">
        <v>100.17395081704866</v>
      </c>
      <c r="AT35" s="13">
        <v>101.17569032521916</v>
      </c>
      <c r="AU35" s="13">
        <v>102.18744722847134</v>
      </c>
      <c r="AV35" s="13">
        <v>103.20932170075608</v>
      </c>
      <c r="AW35" s="13">
        <v>104.24141491776368</v>
      </c>
      <c r="AX35" s="13">
        <v>105.28382906694131</v>
      </c>
      <c r="AY35" s="13">
        <v>106.33666735761069</v>
      </c>
      <c r="AZ35" s="13">
        <v>107.40003403118685</v>
      </c>
      <c r="BA35" s="13">
        <v>108.47403437149868</v>
      </c>
      <c r="BB35" s="13">
        <v>109.55877471521366</v>
      </c>
      <c r="BC35" s="13">
        <v>110.6543624623658</v>
      </c>
      <c r="BD35" s="13">
        <v>111.76090608698945</v>
      </c>
      <c r="BE35" s="13">
        <v>112.87851514785933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4" t="s">
        <v>615</v>
      </c>
      <c r="F36" s="90" t="s">
        <v>455</v>
      </c>
      <c r="G36" s="11">
        <v>11.409493520559286</v>
      </c>
      <c r="H36" s="11">
        <v>16.301705797692772</v>
      </c>
      <c r="I36" s="11">
        <v>23.291606994272335</v>
      </c>
      <c r="J36" s="11">
        <v>40.163840452760674</v>
      </c>
      <c r="K36" s="11">
        <v>41.425317392545502</v>
      </c>
      <c r="L36" s="11">
        <v>51.098112155792577</v>
      </c>
      <c r="M36" s="11">
        <v>63.134019051231192</v>
      </c>
      <c r="N36" s="11">
        <v>81.877161669232819</v>
      </c>
      <c r="O36" s="11">
        <v>106.2961965703004</v>
      </c>
      <c r="P36" s="11">
        <v>125.01562344740633</v>
      </c>
      <c r="Q36" s="11">
        <v>130.11655086611643</v>
      </c>
      <c r="R36" s="9">
        <v>156.47232147787406</v>
      </c>
      <c r="S36" s="9">
        <v>194.06536922792912</v>
      </c>
      <c r="T36" s="9">
        <v>113.1744929568225</v>
      </c>
      <c r="U36" s="9">
        <v>98.159120599766098</v>
      </c>
      <c r="V36" s="9">
        <v>133.4990262523423</v>
      </c>
      <c r="W36" s="9">
        <v>116.78826829450931</v>
      </c>
      <c r="X36" s="9">
        <v>161.02414053485481</v>
      </c>
      <c r="Y36" s="9">
        <v>115.72669283698033</v>
      </c>
      <c r="Z36" s="9">
        <v>145.91516819926431</v>
      </c>
      <c r="AA36" s="9">
        <v>148.53299278688621</v>
      </c>
      <c r="AB36" s="9">
        <v>202.59050138329161</v>
      </c>
      <c r="AC36" s="13">
        <v>204.61640639712456</v>
      </c>
      <c r="AD36" s="13">
        <v>206.66257046109578</v>
      </c>
      <c r="AE36" s="13">
        <v>208.72919616570664</v>
      </c>
      <c r="AF36" s="13">
        <v>210.81648812736378</v>
      </c>
      <c r="AG36" s="13">
        <v>212.92465300863748</v>
      </c>
      <c r="AH36" s="13">
        <v>215.05389953872381</v>
      </c>
      <c r="AI36" s="13">
        <v>217.20443853411103</v>
      </c>
      <c r="AJ36" s="13">
        <v>219.3764829194522</v>
      </c>
      <c r="AK36" s="13">
        <v>221.57024774864669</v>
      </c>
      <c r="AL36" s="13">
        <v>223.7859502261332</v>
      </c>
      <c r="AM36" s="13">
        <v>226.02380972839441</v>
      </c>
      <c r="AN36" s="13">
        <v>228.28404782567841</v>
      </c>
      <c r="AO36" s="13">
        <v>230.56688830393512</v>
      </c>
      <c r="AP36" s="13">
        <v>232.87255718697455</v>
      </c>
      <c r="AQ36" s="13">
        <v>235.20128275884429</v>
      </c>
      <c r="AR36" s="13">
        <v>237.55329558643274</v>
      </c>
      <c r="AS36" s="13">
        <v>239.92882854229705</v>
      </c>
      <c r="AT36" s="13">
        <v>242.32811682772004</v>
      </c>
      <c r="AU36" s="13">
        <v>244.75139799599725</v>
      </c>
      <c r="AV36" s="13">
        <v>247.19891197595723</v>
      </c>
      <c r="AW36" s="13">
        <v>249.67090109571686</v>
      </c>
      <c r="AX36" s="13">
        <v>252.167610106674</v>
      </c>
      <c r="AY36" s="13">
        <v>254.68928620774076</v>
      </c>
      <c r="AZ36" s="13">
        <v>257.23617906981821</v>
      </c>
      <c r="BA36" s="13">
        <v>259.8085408605163</v>
      </c>
      <c r="BB36" s="13">
        <v>262.40662626912149</v>
      </c>
      <c r="BC36" s="13">
        <v>265.03069253181269</v>
      </c>
      <c r="BD36" s="13">
        <v>267.68099945713084</v>
      </c>
      <c r="BE36" s="13">
        <v>270.35780945170211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4" t="s">
        <v>615</v>
      </c>
      <c r="F37" s="90" t="s">
        <v>494</v>
      </c>
      <c r="G37" s="11">
        <v>4.146737198774705</v>
      </c>
      <c r="H37" s="11">
        <v>5.9247932182935514</v>
      </c>
      <c r="I37" s="11">
        <v>8.4652463291513147</v>
      </c>
      <c r="J37" s="11">
        <v>14.597395664496668</v>
      </c>
      <c r="K37" s="11">
        <v>15.05587467955341</v>
      </c>
      <c r="L37" s="11">
        <v>18.571415293919223</v>
      </c>
      <c r="M37" s="11">
        <v>22.945820060824047</v>
      </c>
      <c r="N37" s="11">
        <v>29.757944242844442</v>
      </c>
      <c r="O37" s="11">
        <v>38.632949973814959</v>
      </c>
      <c r="P37" s="11">
        <v>45.436454759646423</v>
      </c>
      <c r="Q37" s="11">
        <v>47.290367506719718</v>
      </c>
      <c r="R37" s="9">
        <v>56.869272495027303</v>
      </c>
      <c r="S37" s="9">
        <v>70.83815256023928</v>
      </c>
      <c r="T37" s="9">
        <v>61.897391081739428</v>
      </c>
      <c r="U37" s="9">
        <v>47.582026220496864</v>
      </c>
      <c r="V37" s="9">
        <v>47.375504781160018</v>
      </c>
      <c r="W37" s="9">
        <v>61.688162227356194</v>
      </c>
      <c r="X37" s="9">
        <v>64.853860739555316</v>
      </c>
      <c r="Y37" s="9">
        <v>63.356440689481737</v>
      </c>
      <c r="Z37" s="9">
        <v>59.64913798229982</v>
      </c>
      <c r="AA37" s="9">
        <v>60.741735567562259</v>
      </c>
      <c r="AB37" s="9">
        <v>66.90143121036833</v>
      </c>
      <c r="AC37" s="13">
        <v>67.570445522472028</v>
      </c>
      <c r="AD37" s="13">
        <v>68.246149977696732</v>
      </c>
      <c r="AE37" s="13">
        <v>68.928611477473694</v>
      </c>
      <c r="AF37" s="13">
        <v>69.617897592248426</v>
      </c>
      <c r="AG37" s="13">
        <v>70.314076568170933</v>
      </c>
      <c r="AH37" s="13">
        <v>71.017217333852642</v>
      </c>
      <c r="AI37" s="13">
        <v>71.727389507191177</v>
      </c>
      <c r="AJ37" s="13">
        <v>72.444663402263089</v>
      </c>
      <c r="AK37" s="13">
        <v>73.169110036285716</v>
      </c>
      <c r="AL37" s="13">
        <v>73.900801136648553</v>
      </c>
      <c r="AM37" s="13">
        <v>74.639809148015033</v>
      </c>
      <c r="AN37" s="13">
        <v>75.386207239495192</v>
      </c>
      <c r="AO37" s="13">
        <v>76.140069311890144</v>
      </c>
      <c r="AP37" s="13">
        <v>76.901470005009045</v>
      </c>
      <c r="AQ37" s="13">
        <v>77.670484705059138</v>
      </c>
      <c r="AR37" s="13">
        <v>78.447189552109734</v>
      </c>
      <c r="AS37" s="13">
        <v>79.231661447630827</v>
      </c>
      <c r="AT37" s="13">
        <v>80.023978062107119</v>
      </c>
      <c r="AU37" s="13">
        <v>80.824217842728217</v>
      </c>
      <c r="AV37" s="13">
        <v>81.632460021155495</v>
      </c>
      <c r="AW37" s="13">
        <v>82.448784621367068</v>
      </c>
      <c r="AX37" s="13">
        <v>83.273272467580711</v>
      </c>
      <c r="AY37" s="13">
        <v>84.106005192256546</v>
      </c>
      <c r="AZ37" s="13">
        <v>84.947065244179115</v>
      </c>
      <c r="BA37" s="13">
        <v>85.796535896620895</v>
      </c>
      <c r="BB37" s="13">
        <v>86.654501255587107</v>
      </c>
      <c r="BC37" s="13">
        <v>87.521046268142968</v>
      </c>
      <c r="BD37" s="13">
        <v>88.396256730824419</v>
      </c>
      <c r="BE37" s="13">
        <v>89.280219298132636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4" t="s">
        <v>615</v>
      </c>
      <c r="F38" s="90" t="s">
        <v>495</v>
      </c>
      <c r="G38" s="11">
        <v>2.8350142073255626</v>
      </c>
      <c r="H38" s="11">
        <v>4.0506239349557953</v>
      </c>
      <c r="I38" s="11">
        <v>5.7874643270728372</v>
      </c>
      <c r="J38" s="11">
        <v>9.9798521379722125</v>
      </c>
      <c r="K38" s="11">
        <v>10.293302076837534</v>
      </c>
      <c r="L38" s="11">
        <v>12.69678392543457</v>
      </c>
      <c r="M38" s="11">
        <v>15.687448408930724</v>
      </c>
      <c r="N38" s="11">
        <v>20.344716982352832</v>
      </c>
      <c r="O38" s="11">
        <v>26.412322941281651</v>
      </c>
      <c r="P38" s="11">
        <v>31.063698662207255</v>
      </c>
      <c r="Q38" s="11">
        <v>32.331169621941036</v>
      </c>
      <c r="R38" s="9">
        <v>38.88001282823295</v>
      </c>
      <c r="S38" s="9">
        <v>51.145146148492763</v>
      </c>
      <c r="T38" s="9">
        <v>46.911706925107779</v>
      </c>
      <c r="U38" s="9">
        <v>40.631207663345897</v>
      </c>
      <c r="V38" s="9">
        <v>33.450436283183272</v>
      </c>
      <c r="W38" s="9">
        <v>43.521098270432525</v>
      </c>
      <c r="X38" s="9">
        <v>35.092157523458013</v>
      </c>
      <c r="Y38" s="9">
        <v>33.991102143053112</v>
      </c>
      <c r="Z38" s="9">
        <v>28.425475937789329</v>
      </c>
      <c r="AA38" s="9">
        <v>24.715602748180505</v>
      </c>
      <c r="AB38" s="9">
        <v>26.053244577077361</v>
      </c>
      <c r="AC38" s="13">
        <v>26.313777022848139</v>
      </c>
      <c r="AD38" s="13">
        <v>26.576914793076615</v>
      </c>
      <c r="AE38" s="13">
        <v>26.842683941007376</v>
      </c>
      <c r="AF38" s="13">
        <v>27.111110780417459</v>
      </c>
      <c r="AG38" s="13">
        <v>27.382221888221633</v>
      </c>
      <c r="AH38" s="13">
        <v>27.656044107103849</v>
      </c>
      <c r="AI38" s="13">
        <v>27.93260454817489</v>
      </c>
      <c r="AJ38" s="13">
        <v>28.211930593656636</v>
      </c>
      <c r="AK38" s="13">
        <v>28.494049899593204</v>
      </c>
      <c r="AL38" s="13">
        <v>28.778990398589141</v>
      </c>
      <c r="AM38" s="13">
        <v>29.066780302575015</v>
      </c>
      <c r="AN38" s="13">
        <v>29.357448105600763</v>
      </c>
      <c r="AO38" s="13">
        <v>29.651022586656776</v>
      </c>
      <c r="AP38" s="13">
        <v>29.947532812523349</v>
      </c>
      <c r="AQ38" s="13">
        <v>30.247008140648582</v>
      </c>
      <c r="AR38" s="13">
        <v>30.549478222055068</v>
      </c>
      <c r="AS38" s="13">
        <v>30.854973004275614</v>
      </c>
      <c r="AT38" s="13">
        <v>31.16352273431837</v>
      </c>
      <c r="AU38" s="13">
        <v>31.475157961661555</v>
      </c>
      <c r="AV38" s="13">
        <v>31.789909541278174</v>
      </c>
      <c r="AW38" s="13">
        <v>32.107808636690962</v>
      </c>
      <c r="AX38" s="13">
        <v>32.428886723057872</v>
      </c>
      <c r="AY38" s="13">
        <v>32.753175590288457</v>
      </c>
      <c r="AZ38" s="13">
        <v>33.080707346191339</v>
      </c>
      <c r="BA38" s="13">
        <v>33.411514419653244</v>
      </c>
      <c r="BB38" s="13">
        <v>33.745629563849782</v>
      </c>
      <c r="BC38" s="13">
        <v>34.083085859488278</v>
      </c>
      <c r="BD38" s="13">
        <v>34.423916718083163</v>
      </c>
      <c r="BE38" s="13">
        <v>34.768155885263987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4" t="s">
        <v>615</v>
      </c>
      <c r="F39" s="90" t="s">
        <v>506</v>
      </c>
      <c r="G39" s="11">
        <v>49.211205487595969</v>
      </c>
      <c r="H39" s="11">
        <v>70.46235532413489</v>
      </c>
      <c r="I39" s="11">
        <v>100.89007627976912</v>
      </c>
      <c r="J39" s="11">
        <v>174.34658341346253</v>
      </c>
      <c r="K39" s="11">
        <v>181.0028694040696</v>
      </c>
      <c r="L39" s="11">
        <v>220.63376327474873</v>
      </c>
      <c r="M39" s="11">
        <v>275.62965506440588</v>
      </c>
      <c r="N39" s="11">
        <v>350.54196674297935</v>
      </c>
      <c r="O39" s="11">
        <v>452.89973357366114</v>
      </c>
      <c r="P39" s="11">
        <v>530.21149187251137</v>
      </c>
      <c r="Q39" s="11">
        <v>545.5363435732786</v>
      </c>
      <c r="R39" s="9">
        <v>641.99791355480193</v>
      </c>
      <c r="S39" s="9">
        <v>744.79233601835574</v>
      </c>
      <c r="T39" s="9">
        <v>692.0779874423539</v>
      </c>
      <c r="U39" s="9">
        <v>611.16343654949355</v>
      </c>
      <c r="V39" s="9">
        <v>639.19091594517181</v>
      </c>
      <c r="W39" s="9">
        <v>594.67188749105912</v>
      </c>
      <c r="X39" s="9">
        <v>533.80057842961389</v>
      </c>
      <c r="Y39" s="9">
        <v>527.58485877929581</v>
      </c>
      <c r="Z39" s="9">
        <v>441.84041109543364</v>
      </c>
      <c r="AA39" s="9">
        <v>429.80014270564743</v>
      </c>
      <c r="AB39" s="9">
        <v>458.20112380070333</v>
      </c>
      <c r="AC39" s="13">
        <v>462.78313503871038</v>
      </c>
      <c r="AD39" s="13">
        <v>467.41096638909744</v>
      </c>
      <c r="AE39" s="13">
        <v>472.08507605298826</v>
      </c>
      <c r="AF39" s="13">
        <v>476.80592681351834</v>
      </c>
      <c r="AG39" s="13">
        <v>481.57398608165352</v>
      </c>
      <c r="AH39" s="13">
        <v>486.38972594247002</v>
      </c>
      <c r="AI39" s="13">
        <v>491.25362320189487</v>
      </c>
      <c r="AJ39" s="13">
        <v>496.16615943391366</v>
      </c>
      <c r="AK39" s="13">
        <v>501.12782102825287</v>
      </c>
      <c r="AL39" s="13">
        <v>506.13909923853538</v>
      </c>
      <c r="AM39" s="13">
        <v>511.20049023092065</v>
      </c>
      <c r="AN39" s="13">
        <v>516.31249513322985</v>
      </c>
      <c r="AO39" s="13">
        <v>521.47562008456214</v>
      </c>
      <c r="AP39" s="13">
        <v>526.69037628540775</v>
      </c>
      <c r="AQ39" s="13">
        <v>531.95728004826196</v>
      </c>
      <c r="AR39" s="13">
        <v>537.27685284874451</v>
      </c>
      <c r="AS39" s="13">
        <v>542.64962137723194</v>
      </c>
      <c r="AT39" s="13">
        <v>548.07611759100428</v>
      </c>
      <c r="AU39" s="13">
        <v>553.55687876691434</v>
      </c>
      <c r="AV39" s="13">
        <v>559.09244755458349</v>
      </c>
      <c r="AW39" s="13">
        <v>564.68337203012936</v>
      </c>
      <c r="AX39" s="13">
        <v>570.33020575043065</v>
      </c>
      <c r="AY39" s="13">
        <v>576.03350780793505</v>
      </c>
      <c r="AZ39" s="13">
        <v>581.79384288601443</v>
      </c>
      <c r="BA39" s="13">
        <v>587.61178131487441</v>
      </c>
      <c r="BB39" s="13">
        <v>593.48789912802329</v>
      </c>
      <c r="BC39" s="13">
        <v>599.42277811930342</v>
      </c>
      <c r="BD39" s="13">
        <v>605.41700590049641</v>
      </c>
      <c r="BE39" s="13">
        <v>611.47117595950147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4" t="s">
        <v>615</v>
      </c>
      <c r="F40" s="90" t="s">
        <v>517</v>
      </c>
      <c r="G40" s="11">
        <v>21.04704347765654</v>
      </c>
      <c r="H40" s="11">
        <v>29.953808991484678</v>
      </c>
      <c r="I40" s="11">
        <v>42.631566177917712</v>
      </c>
      <c r="J40" s="11">
        <v>73.239759039689091</v>
      </c>
      <c r="K40" s="11">
        <v>74.574069323672205</v>
      </c>
      <c r="L40" s="11">
        <v>94.321828511365311</v>
      </c>
      <c r="M40" s="11">
        <v>114.00329842083336</v>
      </c>
      <c r="N40" s="11">
        <v>153.75506133529058</v>
      </c>
      <c r="O40" s="11">
        <v>201.70200116170221</v>
      </c>
      <c r="P40" s="11">
        <v>239.03527559357801</v>
      </c>
      <c r="Q40" s="11">
        <v>254.69180661561251</v>
      </c>
      <c r="R40" s="9">
        <v>331.23449734858764</v>
      </c>
      <c r="S40" s="9">
        <v>399.58385096179774</v>
      </c>
      <c r="T40" s="9">
        <v>364.94701781793566</v>
      </c>
      <c r="U40" s="9">
        <v>341.41516581205923</v>
      </c>
      <c r="V40" s="9">
        <v>293.22864349054731</v>
      </c>
      <c r="W40" s="9">
        <v>300.14584951688897</v>
      </c>
      <c r="X40" s="9">
        <v>306.67880448348626</v>
      </c>
      <c r="Y40" s="9">
        <v>282.23353158511958</v>
      </c>
      <c r="Z40" s="9">
        <v>252.0414949297863</v>
      </c>
      <c r="AA40" s="9">
        <v>226.15075734957415</v>
      </c>
      <c r="AB40" s="9">
        <v>261.56396563525067</v>
      </c>
      <c r="AC40" s="13">
        <v>264.1796052916032</v>
      </c>
      <c r="AD40" s="13">
        <v>266.82140134451913</v>
      </c>
      <c r="AE40" s="13">
        <v>269.48961535796434</v>
      </c>
      <c r="AF40" s="13">
        <v>272.18451151154403</v>
      </c>
      <c r="AG40" s="13">
        <v>274.90635662665949</v>
      </c>
      <c r="AH40" s="13">
        <v>277.65542019292604</v>
      </c>
      <c r="AI40" s="13">
        <v>280.43197439485544</v>
      </c>
      <c r="AJ40" s="13">
        <v>283.23629413880394</v>
      </c>
      <c r="AK40" s="13">
        <v>286.06865708019194</v>
      </c>
      <c r="AL40" s="13">
        <v>288.92934365099381</v>
      </c>
      <c r="AM40" s="13">
        <v>291.81863708750376</v>
      </c>
      <c r="AN40" s="13">
        <v>294.73682345837875</v>
      </c>
      <c r="AO40" s="13">
        <v>297.68419169296254</v>
      </c>
      <c r="AP40" s="13">
        <v>300.66103360989217</v>
      </c>
      <c r="AQ40" s="13">
        <v>303.66764394599113</v>
      </c>
      <c r="AR40" s="13">
        <v>306.70432038545101</v>
      </c>
      <c r="AS40" s="13">
        <v>309.77136358930557</v>
      </c>
      <c r="AT40" s="13">
        <v>312.86907722519857</v>
      </c>
      <c r="AU40" s="13">
        <v>315.99776799745058</v>
      </c>
      <c r="AV40" s="13">
        <v>319.15774567742517</v>
      </c>
      <c r="AW40" s="13">
        <v>322.34932313419944</v>
      </c>
      <c r="AX40" s="13">
        <v>325.57281636554143</v>
      </c>
      <c r="AY40" s="13">
        <v>328.82854452919685</v>
      </c>
      <c r="AZ40" s="13">
        <v>332.11682997448884</v>
      </c>
      <c r="BA40" s="13">
        <v>335.43799827423362</v>
      </c>
      <c r="BB40" s="13">
        <v>338.79237825697601</v>
      </c>
      <c r="BC40" s="13">
        <v>342.18030203954578</v>
      </c>
      <c r="BD40" s="13">
        <v>345.60210505994121</v>
      </c>
      <c r="BE40" s="13">
        <v>349.05812611054057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4" t="s">
        <v>615</v>
      </c>
      <c r="F41" s="90" t="s">
        <v>518</v>
      </c>
      <c r="G41" s="11">
        <v>14.957873467008756</v>
      </c>
      <c r="H41" s="11">
        <v>21.371575537416025</v>
      </c>
      <c r="I41" s="11">
        <v>30.535352830152956</v>
      </c>
      <c r="J41" s="11">
        <v>52.65489150407727</v>
      </c>
      <c r="K41" s="11">
        <v>54.30869080838908</v>
      </c>
      <c r="L41" s="11">
        <v>66.989748024494332</v>
      </c>
      <c r="M41" s="11">
        <v>82.76885093368675</v>
      </c>
      <c r="N41" s="11">
        <v>107.34115601883174</v>
      </c>
      <c r="O41" s="11">
        <v>139.35456954840399</v>
      </c>
      <c r="P41" s="11">
        <v>163.89578324015315</v>
      </c>
      <c r="Q41" s="11">
        <v>170.58311136352469</v>
      </c>
      <c r="R41" s="9">
        <v>205.1355900713485</v>
      </c>
      <c r="S41" s="9">
        <v>249.84616407996398</v>
      </c>
      <c r="T41" s="9">
        <v>234.49337947703179</v>
      </c>
      <c r="U41" s="9">
        <v>216.32303607133255</v>
      </c>
      <c r="V41" s="9">
        <v>203.83071279647123</v>
      </c>
      <c r="W41" s="9">
        <v>205.87675500634651</v>
      </c>
      <c r="X41" s="9">
        <v>185.67749170639811</v>
      </c>
      <c r="Y41" s="9">
        <v>187.46733004534394</v>
      </c>
      <c r="Z41" s="9">
        <v>166.69681867479096</v>
      </c>
      <c r="AA41" s="9">
        <v>172.41077849275553</v>
      </c>
      <c r="AB41" s="9">
        <v>194.95725438616148</v>
      </c>
      <c r="AC41" s="13">
        <v>196.90682693002304</v>
      </c>
      <c r="AD41" s="13">
        <v>198.87589519932331</v>
      </c>
      <c r="AE41" s="13">
        <v>200.86465415131647</v>
      </c>
      <c r="AF41" s="13">
        <v>202.8733006928297</v>
      </c>
      <c r="AG41" s="13">
        <v>204.90203369975802</v>
      </c>
      <c r="AH41" s="13">
        <v>206.95105403675561</v>
      </c>
      <c r="AI41" s="13">
        <v>209.02056457712317</v>
      </c>
      <c r="AJ41" s="13">
        <v>211.11077022289442</v>
      </c>
      <c r="AK41" s="13">
        <v>213.22187792512335</v>
      </c>
      <c r="AL41" s="13">
        <v>215.35409670437457</v>
      </c>
      <c r="AM41" s="13">
        <v>217.50763767141831</v>
      </c>
      <c r="AN41" s="13">
        <v>219.68271404813248</v>
      </c>
      <c r="AO41" s="13">
        <v>221.87954118861376</v>
      </c>
      <c r="AP41" s="13">
        <v>224.09833660049995</v>
      </c>
      <c r="AQ41" s="13">
        <v>226.33931996650495</v>
      </c>
      <c r="AR41" s="13">
        <v>228.60271316616999</v>
      </c>
      <c r="AS41" s="13">
        <v>230.88874029783173</v>
      </c>
      <c r="AT41" s="13">
        <v>233.19762770080999</v>
      </c>
      <c r="AU41" s="13">
        <v>235.52960397781808</v>
      </c>
      <c r="AV41" s="13">
        <v>237.88490001759635</v>
      </c>
      <c r="AW41" s="13">
        <v>240.26374901777231</v>
      </c>
      <c r="AX41" s="13">
        <v>242.66638650794997</v>
      </c>
      <c r="AY41" s="13">
        <v>245.09305037302951</v>
      </c>
      <c r="AZ41" s="13">
        <v>247.54398087675986</v>
      </c>
      <c r="BA41" s="13">
        <v>250.01942068552739</v>
      </c>
      <c r="BB41" s="13">
        <v>252.51961489238266</v>
      </c>
      <c r="BC41" s="13">
        <v>255.0448110413065</v>
      </c>
      <c r="BD41" s="13">
        <v>257.59525915171957</v>
      </c>
      <c r="BE41" s="13">
        <v>260.17121174323671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4" t="s">
        <v>615</v>
      </c>
      <c r="F42" s="90" t="s">
        <v>555</v>
      </c>
      <c r="G42" s="11">
        <v>157.32876646364403</v>
      </c>
      <c r="H42" s="11">
        <v>224.78887952236786</v>
      </c>
      <c r="I42" s="11">
        <v>321.17462451437751</v>
      </c>
      <c r="J42" s="11">
        <v>553.83067298202877</v>
      </c>
      <c r="K42" s="11">
        <v>571.22553897682974</v>
      </c>
      <c r="L42" s="11">
        <v>704.60647000724248</v>
      </c>
      <c r="M42" s="11">
        <v>870.57302949723828</v>
      </c>
      <c r="N42" s="11">
        <v>1129.0275789852333</v>
      </c>
      <c r="O42" s="11">
        <v>1465.7486290734685</v>
      </c>
      <c r="P42" s="11">
        <v>1723.8761554333846</v>
      </c>
      <c r="Q42" s="11">
        <v>1794.2143012204995</v>
      </c>
      <c r="R42" s="9">
        <v>2157.6415534534563</v>
      </c>
      <c r="S42" s="9">
        <v>2506.0457150890434</v>
      </c>
      <c r="T42" s="9">
        <v>2428.7747883177617</v>
      </c>
      <c r="U42" s="9">
        <v>2128.0793931411731</v>
      </c>
      <c r="V42" s="9">
        <v>1914.7038305529049</v>
      </c>
      <c r="W42" s="9">
        <v>1942.4040117532238</v>
      </c>
      <c r="X42" s="9">
        <v>1732.9984809335756</v>
      </c>
      <c r="Y42" s="9">
        <v>1576.300603584079</v>
      </c>
      <c r="Z42" s="9">
        <v>1288.1493080051284</v>
      </c>
      <c r="AA42" s="9">
        <v>1207.886515087135</v>
      </c>
      <c r="AB42" s="9">
        <v>1281.254655026434</v>
      </c>
      <c r="AC42" s="13">
        <v>1294.0672015766986</v>
      </c>
      <c r="AD42" s="13">
        <v>1307.0078735924649</v>
      </c>
      <c r="AE42" s="13">
        <v>1320.0779523283895</v>
      </c>
      <c r="AF42" s="13">
        <v>1333.2787318516737</v>
      </c>
      <c r="AG42" s="13">
        <v>1346.6115191701908</v>
      </c>
      <c r="AH42" s="13">
        <v>1360.0776343618925</v>
      </c>
      <c r="AI42" s="13">
        <v>1373.6784107055119</v>
      </c>
      <c r="AJ42" s="13">
        <v>1387.4151948125666</v>
      </c>
      <c r="AK42" s="13">
        <v>1401.2893467606923</v>
      </c>
      <c r="AL42" s="13">
        <v>1415.3022402282993</v>
      </c>
      <c r="AM42" s="13">
        <v>1429.4552626305824</v>
      </c>
      <c r="AN42" s="13">
        <v>1443.7498152568878</v>
      </c>
      <c r="AO42" s="13">
        <v>1458.1873134094565</v>
      </c>
      <c r="AP42" s="13">
        <v>1472.7691865435513</v>
      </c>
      <c r="AQ42" s="13">
        <v>1487.4968784089867</v>
      </c>
      <c r="AR42" s="13">
        <v>1502.3718471930767</v>
      </c>
      <c r="AS42" s="13">
        <v>1517.3955656650076</v>
      </c>
      <c r="AT42" s="13">
        <v>1532.5695213216575</v>
      </c>
      <c r="AU42" s="13">
        <v>1547.895216534874</v>
      </c>
      <c r="AV42" s="13">
        <v>1563.374168700223</v>
      </c>
      <c r="AW42" s="13">
        <v>1579.0079103872251</v>
      </c>
      <c r="AX42" s="13">
        <v>1594.7979894910973</v>
      </c>
      <c r="AY42" s="13">
        <v>1610.7459693860089</v>
      </c>
      <c r="AZ42" s="13">
        <v>1626.8534290798689</v>
      </c>
      <c r="BA42" s="13">
        <v>1643.1219633706673</v>
      </c>
      <c r="BB42" s="13">
        <v>1659.553183004374</v>
      </c>
      <c r="BC42" s="13">
        <v>1676.1487148344174</v>
      </c>
      <c r="BD42" s="13">
        <v>1692.9102019827619</v>
      </c>
      <c r="BE42" s="13">
        <v>1709.839304002589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77" t="s">
        <v>615</v>
      </c>
      <c r="F43" s="90" t="s">
        <v>617</v>
      </c>
      <c r="G43" s="2">
        <v>918.47591125831877</v>
      </c>
      <c r="H43" s="2">
        <v>1312.1084446547411</v>
      </c>
      <c r="I43" s="2">
        <v>1874.4406352210588</v>
      </c>
      <c r="J43" s="2">
        <v>3231.7941986569981</v>
      </c>
      <c r="K43" s="2">
        <v>3331.7465965536062</v>
      </c>
      <c r="L43" s="2">
        <v>4113.2674031526003</v>
      </c>
      <c r="M43" s="2">
        <v>5078.1079051266661</v>
      </c>
      <c r="N43" s="2">
        <v>6594.9453313333324</v>
      </c>
      <c r="O43" s="2">
        <v>8564.8640666666652</v>
      </c>
      <c r="P43" s="2">
        <v>10076.310666666666</v>
      </c>
      <c r="Q43" s="2">
        <v>10496.156944444445</v>
      </c>
      <c r="R43" s="2">
        <v>12645.972222222223</v>
      </c>
      <c r="S43" s="2">
        <v>15236.111111111111</v>
      </c>
      <c r="T43" s="2">
        <v>13733.333333333332</v>
      </c>
      <c r="U43" s="2">
        <v>12000</v>
      </c>
      <c r="V43" s="2">
        <v>10988.888888888889</v>
      </c>
      <c r="W43" s="2">
        <v>10988.888888888889</v>
      </c>
      <c r="X43" s="2">
        <v>10454.294294294294</v>
      </c>
      <c r="Y43" s="2">
        <v>9777.7777777777774</v>
      </c>
      <c r="Z43" s="2">
        <v>8684.21052631579</v>
      </c>
      <c r="AA43" s="2">
        <v>8360</v>
      </c>
      <c r="AB43" s="2">
        <v>8800</v>
      </c>
      <c r="AC43" s="13">
        <v>8888</v>
      </c>
      <c r="AD43" s="13">
        <v>8976.8799999999992</v>
      </c>
      <c r="AE43" s="13">
        <v>9066.648799999999</v>
      </c>
      <c r="AF43" s="13">
        <v>9157.3152879999998</v>
      </c>
      <c r="AG43" s="13">
        <v>9248.8884408800004</v>
      </c>
      <c r="AH43" s="13">
        <v>9341.3773252888004</v>
      </c>
      <c r="AI43" s="13">
        <v>9434.7910985416893</v>
      </c>
      <c r="AJ43" s="13">
        <v>9529.1390095271054</v>
      </c>
      <c r="AK43" s="13">
        <v>9624.4303996223771</v>
      </c>
      <c r="AL43" s="13">
        <v>9720.6747036186007</v>
      </c>
      <c r="AM43" s="13">
        <v>9817.881450654786</v>
      </c>
      <c r="AN43" s="13">
        <v>9916.0602651613335</v>
      </c>
      <c r="AO43" s="13">
        <v>10015.220867812946</v>
      </c>
      <c r="AP43" s="13">
        <v>10115.373076491076</v>
      </c>
      <c r="AQ43" s="13">
        <v>10216.526807255987</v>
      </c>
      <c r="AR43" s="13">
        <v>10318.692075328547</v>
      </c>
      <c r="AS43" s="13">
        <v>10421.878996081832</v>
      </c>
      <c r="AT43" s="13">
        <v>10526.09778604265</v>
      </c>
      <c r="AU43" s="13">
        <v>10631.358763903077</v>
      </c>
      <c r="AV43" s="13">
        <v>10737.672351542109</v>
      </c>
      <c r="AW43" s="13">
        <v>10845.04907505753</v>
      </c>
      <c r="AX43" s="13">
        <v>10953.499565808106</v>
      </c>
      <c r="AY43" s="13">
        <v>11063.034561466187</v>
      </c>
      <c r="AZ43" s="13">
        <v>11173.664907080849</v>
      </c>
      <c r="BA43" s="13">
        <v>11285.401556151657</v>
      </c>
      <c r="BB43" s="13">
        <v>11398.255571713175</v>
      </c>
      <c r="BC43" s="13">
        <v>11512.238127430306</v>
      </c>
      <c r="BD43" s="13">
        <v>11627.360508704609</v>
      </c>
      <c r="BE43" s="13">
        <v>11743.634113791655</v>
      </c>
    </row>
    <row r="44" spans="1:57" x14ac:dyDescent="0.3">
      <c r="F44" s="90"/>
      <c r="G44" s="5">
        <f t="shared" ref="G44:Q44" si="0">_xlfn.RRI(1,G43,H43)</f>
        <v>0.4285714285714286</v>
      </c>
      <c r="H44" s="5">
        <f t="shared" si="0"/>
        <v>0.4285714285714286</v>
      </c>
      <c r="I44" s="5">
        <f t="shared" si="0"/>
        <v>0.72413793103448287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0.23456790123456761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0.17647058823529438</v>
      </c>
      <c r="P44" s="5">
        <f t="shared" si="0"/>
        <v>4.1666666666666741E-2</v>
      </c>
      <c r="Q44" s="5">
        <f t="shared" si="0"/>
        <v>0.20481927710843362</v>
      </c>
      <c r="R44" s="5">
        <f>_xlfn.RRI(1,R43,S43)</f>
        <v>0.20481927710843362</v>
      </c>
      <c r="S44" s="5">
        <f t="shared" ref="S44:AA44" si="1">_xlfn.RRI(1,S43,T43)</f>
        <v>-9.8632634457611723E-2</v>
      </c>
      <c r="T44" s="5">
        <f t="shared" si="1"/>
        <v>-0.12621359223300965</v>
      </c>
      <c r="U44" s="5">
        <f t="shared" si="1"/>
        <v>-8.4259259259259256E-2</v>
      </c>
      <c r="V44" s="5">
        <f t="shared" si="1"/>
        <v>0</v>
      </c>
      <c r="W44" s="5">
        <f t="shared" si="1"/>
        <v>-4.8648648648648707E-2</v>
      </c>
      <c r="X44" s="5">
        <f t="shared" si="1"/>
        <v>-6.471183013144588E-2</v>
      </c>
      <c r="Y44" s="5">
        <f t="shared" si="1"/>
        <v>-0.11184210526315785</v>
      </c>
      <c r="Z44" s="5">
        <f t="shared" si="1"/>
        <v>-3.7333333333333441E-2</v>
      </c>
      <c r="AA44" s="5">
        <f t="shared" si="1"/>
        <v>5.2631578947368363E-2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9"/>
      <c r="G45" s="27">
        <f>SUM(G12:G42)</f>
        <v>918.47591125831855</v>
      </c>
      <c r="H45" s="27">
        <f t="shared" ref="H45:BE45" si="2">SUM(H12:H42)</f>
        <v>1312.1084446547409</v>
      </c>
      <c r="I45" s="27">
        <f t="shared" si="2"/>
        <v>1874.4406352210581</v>
      </c>
      <c r="J45" s="27">
        <f t="shared" si="2"/>
        <v>3231.7941986569986</v>
      </c>
      <c r="K45" s="27">
        <f t="shared" si="2"/>
        <v>3331.7465965536057</v>
      </c>
      <c r="L45" s="27">
        <f t="shared" si="2"/>
        <v>4113.2674031526003</v>
      </c>
      <c r="M45" s="27">
        <f t="shared" si="2"/>
        <v>5078.107905126667</v>
      </c>
      <c r="N45" s="27">
        <f t="shared" si="2"/>
        <v>6594.9453313333324</v>
      </c>
      <c r="O45" s="27">
        <f t="shared" si="2"/>
        <v>8564.8640666666652</v>
      </c>
      <c r="P45" s="27">
        <f t="shared" si="2"/>
        <v>10076.310666666666</v>
      </c>
      <c r="Q45" s="27">
        <f t="shared" si="2"/>
        <v>10496.156944444445</v>
      </c>
      <c r="R45" s="27">
        <f t="shared" si="2"/>
        <v>12645.972222222219</v>
      </c>
      <c r="S45" s="27">
        <f t="shared" si="2"/>
        <v>15236.111111111109</v>
      </c>
      <c r="T45" s="27">
        <f t="shared" si="2"/>
        <v>13733.33333333333</v>
      </c>
      <c r="U45" s="27">
        <f t="shared" si="2"/>
        <v>12000</v>
      </c>
      <c r="V45" s="27">
        <f t="shared" si="2"/>
        <v>10988.888888888891</v>
      </c>
      <c r="W45" s="27">
        <f t="shared" si="2"/>
        <v>10988.888888888887</v>
      </c>
      <c r="X45" s="27">
        <f t="shared" si="2"/>
        <v>10454.294294294294</v>
      </c>
      <c r="Y45" s="27">
        <f t="shared" si="2"/>
        <v>9777.7777777777774</v>
      </c>
      <c r="Z45" s="27">
        <f t="shared" si="2"/>
        <v>8684.2105263157864</v>
      </c>
      <c r="AA45" s="27">
        <f t="shared" si="2"/>
        <v>8360</v>
      </c>
      <c r="AB45" s="27">
        <f t="shared" si="2"/>
        <v>8800.0000000000018</v>
      </c>
      <c r="AC45" s="27">
        <f t="shared" si="2"/>
        <v>8888.0000000000018</v>
      </c>
      <c r="AD45" s="27">
        <f t="shared" si="2"/>
        <v>8976.880000000001</v>
      </c>
      <c r="AE45" s="27">
        <f t="shared" si="2"/>
        <v>9066.648799999999</v>
      </c>
      <c r="AF45" s="27">
        <f t="shared" si="2"/>
        <v>9157.3152879999998</v>
      </c>
      <c r="AG45" s="27">
        <f t="shared" si="2"/>
        <v>9248.8884408800004</v>
      </c>
      <c r="AH45" s="27">
        <f t="shared" si="2"/>
        <v>9341.3773252888004</v>
      </c>
      <c r="AI45" s="27">
        <f t="shared" si="2"/>
        <v>9434.7910985416929</v>
      </c>
      <c r="AJ45" s="27">
        <f t="shared" si="2"/>
        <v>9529.1390095271054</v>
      </c>
      <c r="AK45" s="27">
        <f t="shared" si="2"/>
        <v>9624.4303996223734</v>
      </c>
      <c r="AL45" s="27">
        <f t="shared" si="2"/>
        <v>9720.6747036186025</v>
      </c>
      <c r="AM45" s="27">
        <f t="shared" si="2"/>
        <v>9817.8814506547878</v>
      </c>
      <c r="AN45" s="27">
        <f t="shared" si="2"/>
        <v>9916.0602651613335</v>
      </c>
      <c r="AO45" s="27">
        <f t="shared" si="2"/>
        <v>10015.220867812946</v>
      </c>
      <c r="AP45" s="27">
        <f t="shared" si="2"/>
        <v>10115.37307649108</v>
      </c>
      <c r="AQ45" s="27">
        <f t="shared" si="2"/>
        <v>10216.526807255985</v>
      </c>
      <c r="AR45" s="27">
        <f t="shared" si="2"/>
        <v>10318.692075328549</v>
      </c>
      <c r="AS45" s="27">
        <f t="shared" si="2"/>
        <v>10421.878996081832</v>
      </c>
      <c r="AT45" s="27">
        <f t="shared" si="2"/>
        <v>10526.09778604265</v>
      </c>
      <c r="AU45" s="27">
        <f t="shared" si="2"/>
        <v>10631.358763903079</v>
      </c>
      <c r="AV45" s="27">
        <f t="shared" si="2"/>
        <v>10737.672351542111</v>
      </c>
      <c r="AW45" s="27">
        <f t="shared" si="2"/>
        <v>10845.049075057532</v>
      </c>
      <c r="AX45" s="27">
        <f t="shared" si="2"/>
        <v>10953.499565808108</v>
      </c>
      <c r="AY45" s="27">
        <f t="shared" si="2"/>
        <v>11063.034561466189</v>
      </c>
      <c r="AZ45" s="27">
        <f t="shared" si="2"/>
        <v>11173.664907080853</v>
      </c>
      <c r="BA45" s="27">
        <f t="shared" si="2"/>
        <v>11285.401556151657</v>
      </c>
      <c r="BB45" s="27">
        <f t="shared" si="2"/>
        <v>11398.255571713178</v>
      </c>
      <c r="BC45" s="27">
        <f t="shared" si="2"/>
        <v>11512.238127430308</v>
      </c>
      <c r="BD45" s="27">
        <f t="shared" si="2"/>
        <v>11627.360508704609</v>
      </c>
      <c r="BE45" s="27">
        <f t="shared" si="2"/>
        <v>11743.634113791652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2" spans="27:27" x14ac:dyDescent="0.3">
      <c r="AA52">
        <f>SUM(W44:AA44)/5</f>
        <v>-4.1980867685843505E-2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CDC-90B8-4421-B52C-F7262733E864}">
  <sheetPr>
    <tabColor rgb="FF92D050"/>
  </sheetPr>
  <dimension ref="A1:BE54"/>
  <sheetViews>
    <sheetView topLeftCell="A6" zoomScale="70" zoomScaleNormal="70" workbookViewId="0">
      <selection activeCell="F12" sqref="F12:BE43"/>
    </sheetView>
  </sheetViews>
  <sheetFormatPr baseColWidth="10" defaultRowHeight="14.4" x14ac:dyDescent="0.3"/>
  <cols>
    <col min="1" max="4" width="11.5546875" style="56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3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t="s">
        <v>83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4.2450233450002459</v>
      </c>
      <c r="P12" s="11">
        <v>8.4874175854837013</v>
      </c>
      <c r="Q12" s="11">
        <v>16.960749907394295</v>
      </c>
      <c r="R12" s="9">
        <v>33.857752181572437</v>
      </c>
      <c r="S12" s="9">
        <v>70.570221808423241</v>
      </c>
      <c r="T12" s="9">
        <v>112.25320472358565</v>
      </c>
      <c r="U12" s="9">
        <v>139.96273733356475</v>
      </c>
      <c r="V12" s="9">
        <v>149.39310952656234</v>
      </c>
      <c r="W12" s="9">
        <v>136.61423404187011</v>
      </c>
      <c r="X12" s="9">
        <v>107.90588559943328</v>
      </c>
      <c r="Y12" s="9">
        <v>97.905399518449798</v>
      </c>
      <c r="Z12" s="9">
        <v>91.208812193068852</v>
      </c>
      <c r="AA12" s="9">
        <v>86.96093920176078</v>
      </c>
      <c r="AB12" s="9">
        <v>82.846246462877929</v>
      </c>
      <c r="AC12" s="10">
        <v>83.674708927506714</v>
      </c>
      <c r="AD12" s="10">
        <v>84.511456016781764</v>
      </c>
      <c r="AE12" s="10">
        <v>85.356570576949593</v>
      </c>
      <c r="AF12" s="10">
        <v>86.210136282719105</v>
      </c>
      <c r="AG12" s="10">
        <v>87.072237645546267</v>
      </c>
      <c r="AH12" s="10">
        <v>87.942960022001728</v>
      </c>
      <c r="AI12" s="10">
        <v>88.822389622221763</v>
      </c>
      <c r="AJ12" s="10">
        <v>89.710613518443992</v>
      </c>
      <c r="AK12" s="10">
        <v>90.607719653628436</v>
      </c>
      <c r="AL12" s="10">
        <v>91.513796850164724</v>
      </c>
      <c r="AM12" s="10">
        <v>92.428934818666349</v>
      </c>
      <c r="AN12" s="10">
        <v>93.353224166853025</v>
      </c>
      <c r="AO12" s="10">
        <v>94.286756408521526</v>
      </c>
      <c r="AP12" s="10">
        <v>95.22962397260676</v>
      </c>
      <c r="AQ12" s="10">
        <v>96.181920212332827</v>
      </c>
      <c r="AR12" s="10">
        <v>97.143739414456164</v>
      </c>
      <c r="AS12" s="10">
        <v>98.11517680860068</v>
      </c>
      <c r="AT12" s="10">
        <v>99.096328576686716</v>
      </c>
      <c r="AU12" s="10">
        <v>100.08729186245358</v>
      </c>
      <c r="AV12" s="10">
        <v>101.08816478107812</v>
      </c>
      <c r="AW12" s="10">
        <v>102.0990464288889</v>
      </c>
      <c r="AX12" s="10">
        <v>103.12003689317778</v>
      </c>
      <c r="AY12" s="10">
        <v>104.15123726210957</v>
      </c>
      <c r="AZ12" s="10">
        <v>105.19274963473065</v>
      </c>
      <c r="BA12" s="10">
        <v>106.24467713107796</v>
      </c>
      <c r="BB12" s="10">
        <v>107.30712390238875</v>
      </c>
      <c r="BC12" s="10">
        <v>108.38019514141264</v>
      </c>
      <c r="BD12" s="10">
        <v>109.46399709282676</v>
      </c>
      <c r="BE12" s="10">
        <v>110.55863706375501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t="s">
        <v>83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5.1696071489765076</v>
      </c>
      <c r="P13" s="11">
        <v>10.336012563498143</v>
      </c>
      <c r="Q13" s="11">
        <v>20.65487203422272</v>
      </c>
      <c r="R13" s="9">
        <v>41.23211193462155</v>
      </c>
      <c r="S13" s="9">
        <v>80.856617480121571</v>
      </c>
      <c r="T13" s="9">
        <v>126.86200822251961</v>
      </c>
      <c r="U13" s="9">
        <v>144.59894529830686</v>
      </c>
      <c r="V13" s="9">
        <v>150.00776519458475</v>
      </c>
      <c r="W13" s="9">
        <v>133.04368170600409</v>
      </c>
      <c r="X13" s="9">
        <v>108.8239330298543</v>
      </c>
      <c r="Y13" s="9">
        <v>88.393386156211747</v>
      </c>
      <c r="Z13" s="9">
        <v>85.707484970686281</v>
      </c>
      <c r="AA13" s="9">
        <v>76.87711539915604</v>
      </c>
      <c r="AB13" s="9">
        <v>84.195753653998267</v>
      </c>
      <c r="AC13" s="10">
        <v>85.037711190538246</v>
      </c>
      <c r="AD13" s="10">
        <v>85.88808830244362</v>
      </c>
      <c r="AE13" s="10">
        <v>86.746969185468075</v>
      </c>
      <c r="AF13" s="10">
        <v>87.614438877322755</v>
      </c>
      <c r="AG13" s="10">
        <v>88.490583266095996</v>
      </c>
      <c r="AH13" s="10">
        <v>89.375489098756915</v>
      </c>
      <c r="AI13" s="10">
        <v>90.26924398974451</v>
      </c>
      <c r="AJ13" s="10">
        <v>91.171936429641974</v>
      </c>
      <c r="AK13" s="10">
        <v>92.083655793938377</v>
      </c>
      <c r="AL13" s="10">
        <v>93.004492351877786</v>
      </c>
      <c r="AM13" s="10">
        <v>93.934537275396551</v>
      </c>
      <c r="AN13" s="10">
        <v>94.873882648150499</v>
      </c>
      <c r="AO13" s="10">
        <v>95.822621474632015</v>
      </c>
      <c r="AP13" s="10">
        <v>96.780847689378305</v>
      </c>
      <c r="AQ13" s="10">
        <v>97.748656166272127</v>
      </c>
      <c r="AR13" s="10">
        <v>98.726142727934828</v>
      </c>
      <c r="AS13" s="10">
        <v>99.713404155214178</v>
      </c>
      <c r="AT13" s="10">
        <v>100.71053819676632</v>
      </c>
      <c r="AU13" s="10">
        <v>101.71764357873396</v>
      </c>
      <c r="AV13" s="10">
        <v>102.73482001452133</v>
      </c>
      <c r="AW13" s="10">
        <v>103.76216821466653</v>
      </c>
      <c r="AX13" s="10">
        <v>104.79978989681318</v>
      </c>
      <c r="AY13" s="10">
        <v>105.84778779578134</v>
      </c>
      <c r="AZ13" s="10">
        <v>106.90626567373916</v>
      </c>
      <c r="BA13" s="10">
        <v>107.97532833047653</v>
      </c>
      <c r="BB13" s="10">
        <v>109.05508161378128</v>
      </c>
      <c r="BC13" s="10">
        <v>110.1456324299191</v>
      </c>
      <c r="BD13" s="10">
        <v>111.24708875421831</v>
      </c>
      <c r="BE13" s="10">
        <v>112.35955964176048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t="s">
        <v>83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0.73297770074104518</v>
      </c>
      <c r="P14" s="11">
        <v>1.4655014404959874</v>
      </c>
      <c r="Q14" s="11">
        <v>2.9285708133049253</v>
      </c>
      <c r="R14" s="9">
        <v>5.8461344801644737</v>
      </c>
      <c r="S14" s="9">
        <v>11.436170886951885</v>
      </c>
      <c r="T14" s="9">
        <v>19.528326413516549</v>
      </c>
      <c r="U14" s="9">
        <v>25.001712474600662</v>
      </c>
      <c r="V14" s="9">
        <v>24.9684409872721</v>
      </c>
      <c r="W14" s="9">
        <v>21.76287050807046</v>
      </c>
      <c r="X14" s="9">
        <v>18.531447016157806</v>
      </c>
      <c r="Y14" s="9">
        <v>12.396633424346769</v>
      </c>
      <c r="Z14" s="9">
        <v>14.915287427006554</v>
      </c>
      <c r="AA14" s="9">
        <v>12.879074759438012</v>
      </c>
      <c r="AB14" s="9">
        <v>13.522062055025847</v>
      </c>
      <c r="AC14" s="10">
        <v>13.657282675576106</v>
      </c>
      <c r="AD14" s="10">
        <v>13.793855502331867</v>
      </c>
      <c r="AE14" s="10">
        <v>13.931794057355184</v>
      </c>
      <c r="AF14" s="10">
        <v>14.071111997928737</v>
      </c>
      <c r="AG14" s="10">
        <v>14.211823117908029</v>
      </c>
      <c r="AH14" s="10">
        <v>14.353941349087105</v>
      </c>
      <c r="AI14" s="10">
        <v>14.497480762577979</v>
      </c>
      <c r="AJ14" s="10">
        <v>14.642455570203758</v>
      </c>
      <c r="AK14" s="10">
        <v>14.788880125905797</v>
      </c>
      <c r="AL14" s="10">
        <v>14.936768927164856</v>
      </c>
      <c r="AM14" s="10">
        <v>15.0861366164365</v>
      </c>
      <c r="AN14" s="10">
        <v>15.236997982600865</v>
      </c>
      <c r="AO14" s="10">
        <v>15.389367962426872</v>
      </c>
      <c r="AP14" s="10">
        <v>15.543261642051142</v>
      </c>
      <c r="AQ14" s="10">
        <v>15.698694258471656</v>
      </c>
      <c r="AR14" s="10">
        <v>15.85568120105637</v>
      </c>
      <c r="AS14" s="10">
        <v>16.014238013066933</v>
      </c>
      <c r="AT14" s="10">
        <v>16.174380393197605</v>
      </c>
      <c r="AU14" s="10">
        <v>16.336124197129578</v>
      </c>
      <c r="AV14" s="10">
        <v>16.499485439100877</v>
      </c>
      <c r="AW14" s="10">
        <v>16.664480293491884</v>
      </c>
      <c r="AX14" s="10">
        <v>16.831125096426799</v>
      </c>
      <c r="AY14" s="10">
        <v>16.999436347391072</v>
      </c>
      <c r="AZ14" s="10">
        <v>17.169430710864983</v>
      </c>
      <c r="BA14" s="10">
        <v>17.341125017973624</v>
      </c>
      <c r="BB14" s="10">
        <v>17.514536268153368</v>
      </c>
      <c r="BC14" s="10">
        <v>17.689681630834901</v>
      </c>
      <c r="BD14" s="10">
        <v>17.866578447143254</v>
      </c>
      <c r="BE14" s="10">
        <v>18.045244231614681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t="s">
        <v>83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0.38967631801896541</v>
      </c>
      <c r="P15" s="11">
        <v>0.77911129466368423</v>
      </c>
      <c r="Q15" s="11">
        <v>1.5569296179579741</v>
      </c>
      <c r="R15" s="9">
        <v>3.1080074558489783</v>
      </c>
      <c r="S15" s="9">
        <v>7.723050479200154</v>
      </c>
      <c r="T15" s="9">
        <v>11.352967075083962</v>
      </c>
      <c r="U15" s="9">
        <v>11.884375655734837</v>
      </c>
      <c r="V15" s="9">
        <v>8.7389543455452348</v>
      </c>
      <c r="W15" s="9">
        <v>11.461778467583777</v>
      </c>
      <c r="X15" s="9">
        <v>12.915167981813047</v>
      </c>
      <c r="Y15" s="9">
        <v>12.109175257985104</v>
      </c>
      <c r="Z15" s="9">
        <v>14.345276442534967</v>
      </c>
      <c r="AA15" s="9">
        <v>14.41360281588169</v>
      </c>
      <c r="AB15" s="9">
        <v>14.156330434852411</v>
      </c>
      <c r="AC15" s="10">
        <v>14.297893739200934</v>
      </c>
      <c r="AD15" s="10">
        <v>14.440872676592942</v>
      </c>
      <c r="AE15" s="10">
        <v>14.585281403358872</v>
      </c>
      <c r="AF15" s="10">
        <v>14.73113421739246</v>
      </c>
      <c r="AG15" s="10">
        <v>14.878445559566384</v>
      </c>
      <c r="AH15" s="10">
        <v>15.027230015162051</v>
      </c>
      <c r="AI15" s="10">
        <v>15.177502315313671</v>
      </c>
      <c r="AJ15" s="10">
        <v>15.329277338466808</v>
      </c>
      <c r="AK15" s="10">
        <v>15.482570111851475</v>
      </c>
      <c r="AL15" s="10">
        <v>15.637395812969991</v>
      </c>
      <c r="AM15" s="10">
        <v>15.79376977109969</v>
      </c>
      <c r="AN15" s="10">
        <v>15.951707468810689</v>
      </c>
      <c r="AO15" s="10">
        <v>16.111224543498796</v>
      </c>
      <c r="AP15" s="10">
        <v>16.272336788933782</v>
      </c>
      <c r="AQ15" s="10">
        <v>16.435060156823116</v>
      </c>
      <c r="AR15" s="10">
        <v>16.59941075839135</v>
      </c>
      <c r="AS15" s="10">
        <v>16.76540486597526</v>
      </c>
      <c r="AT15" s="10">
        <v>16.933058914635016</v>
      </c>
      <c r="AU15" s="10">
        <v>17.102389503781364</v>
      </c>
      <c r="AV15" s="10">
        <v>17.273413398819184</v>
      </c>
      <c r="AW15" s="10">
        <v>17.446147532807373</v>
      </c>
      <c r="AX15" s="10">
        <v>17.620609008135443</v>
      </c>
      <c r="AY15" s="10">
        <v>17.796815098216801</v>
      </c>
      <c r="AZ15" s="10">
        <v>17.974783249198968</v>
      </c>
      <c r="BA15" s="10">
        <v>18.154531081690955</v>
      </c>
      <c r="BB15" s="10">
        <v>18.336076392507866</v>
      </c>
      <c r="BC15" s="10">
        <v>18.519437156432943</v>
      </c>
      <c r="BD15" s="10">
        <v>18.704631527997279</v>
      </c>
      <c r="BE15" s="10">
        <v>18.891677843277247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t="s">
        <v>83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0.32373181782729499</v>
      </c>
      <c r="P16" s="11">
        <v>0.64726313621906129</v>
      </c>
      <c r="Q16" s="11">
        <v>1.2934521092096756</v>
      </c>
      <c r="R16" s="9">
        <v>2.5820427287393093</v>
      </c>
      <c r="S16" s="9">
        <v>4.8980998614396265</v>
      </c>
      <c r="T16" s="9">
        <v>5.774846304262943</v>
      </c>
      <c r="U16" s="9">
        <v>6.5072950276357897</v>
      </c>
      <c r="V16" s="9">
        <v>6.7677616360237529</v>
      </c>
      <c r="W16" s="9">
        <v>6.1226209029371557</v>
      </c>
      <c r="X16" s="9">
        <v>5.2979474291592261</v>
      </c>
      <c r="Y16" s="9">
        <v>3.6291593503160104</v>
      </c>
      <c r="Z16" s="9">
        <v>2.7708867300702198</v>
      </c>
      <c r="AA16" s="9">
        <v>2.7813321023041664</v>
      </c>
      <c r="AB16" s="9">
        <v>2.6585291665070776</v>
      </c>
      <c r="AC16" s="10">
        <v>2.6851144581721487</v>
      </c>
      <c r="AD16" s="10">
        <v>2.7119656027538706</v>
      </c>
      <c r="AE16" s="10">
        <v>2.7390852587814085</v>
      </c>
      <c r="AF16" s="10">
        <v>2.7664761113692227</v>
      </c>
      <c r="AG16" s="10">
        <v>2.7941408724829149</v>
      </c>
      <c r="AH16" s="10">
        <v>2.8220822812077451</v>
      </c>
      <c r="AI16" s="10">
        <v>2.8503031040198215</v>
      </c>
      <c r="AJ16" s="10">
        <v>2.87880613506002</v>
      </c>
      <c r="AK16" s="10">
        <v>2.9075941964106207</v>
      </c>
      <c r="AL16" s="10">
        <v>2.9366701383747267</v>
      </c>
      <c r="AM16" s="10">
        <v>2.9660368397584738</v>
      </c>
      <c r="AN16" s="10">
        <v>2.995697208156058</v>
      </c>
      <c r="AO16" s="10">
        <v>3.0256541802376185</v>
      </c>
      <c r="AP16" s="10">
        <v>3.0559107220399944</v>
      </c>
      <c r="AQ16" s="10">
        <v>3.0864698292603951</v>
      </c>
      <c r="AR16" s="10">
        <v>3.1173345275529991</v>
      </c>
      <c r="AS16" s="10">
        <v>3.1485078728285285</v>
      </c>
      <c r="AT16" s="10">
        <v>3.1799929515568142</v>
      </c>
      <c r="AU16" s="10">
        <v>3.2117928810723826</v>
      </c>
      <c r="AV16" s="10">
        <v>3.243910809883106</v>
      </c>
      <c r="AW16" s="10">
        <v>3.2763499179819373</v>
      </c>
      <c r="AX16" s="10">
        <v>3.3091134171617558</v>
      </c>
      <c r="AY16" s="10">
        <v>3.3422045513333747</v>
      </c>
      <c r="AZ16" s="10">
        <v>3.3756265968467076</v>
      </c>
      <c r="BA16" s="10">
        <v>3.4093828628151739</v>
      </c>
      <c r="BB16" s="10">
        <v>3.4434766914433266</v>
      </c>
      <c r="BC16" s="10">
        <v>3.4779114583577595</v>
      </c>
      <c r="BD16" s="10">
        <v>3.5126905729413385</v>
      </c>
      <c r="BE16" s="10">
        <v>3.5478174786707508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t="s">
        <v>83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3.9771088127708829</v>
      </c>
      <c r="P17" s="11">
        <v>7.9517544506912117</v>
      </c>
      <c r="Q17" s="11">
        <v>15.890312595653553</v>
      </c>
      <c r="R17" s="9">
        <v>31.720900838046276</v>
      </c>
      <c r="S17" s="9">
        <v>70.979259280119564</v>
      </c>
      <c r="T17" s="9">
        <v>105.89141250224409</v>
      </c>
      <c r="U17" s="9">
        <v>136.002466077588</v>
      </c>
      <c r="V17" s="9">
        <v>130.26298488754458</v>
      </c>
      <c r="W17" s="9">
        <v>117.4324492615482</v>
      </c>
      <c r="X17" s="9">
        <v>92.407117391000398</v>
      </c>
      <c r="Y17" s="9">
        <v>72.726916089501046</v>
      </c>
      <c r="Z17" s="9">
        <v>67.97380989823688</v>
      </c>
      <c r="AA17" s="9">
        <v>67.998774501160483</v>
      </c>
      <c r="AB17" s="9">
        <v>70.255344369725108</v>
      </c>
      <c r="AC17" s="10">
        <v>70.957897813422377</v>
      </c>
      <c r="AD17" s="10">
        <v>71.667476791556581</v>
      </c>
      <c r="AE17" s="10">
        <v>72.384151559472144</v>
      </c>
      <c r="AF17" s="10">
        <v>73.107993075066872</v>
      </c>
      <c r="AG17" s="10">
        <v>73.839073005817539</v>
      </c>
      <c r="AH17" s="10">
        <v>74.577463735875725</v>
      </c>
      <c r="AI17" s="10">
        <v>75.323238373234474</v>
      </c>
      <c r="AJ17" s="10">
        <v>76.076470756966842</v>
      </c>
      <c r="AK17" s="10">
        <v>76.837235464536491</v>
      </c>
      <c r="AL17" s="10">
        <v>77.605607819181856</v>
      </c>
      <c r="AM17" s="10">
        <v>78.38166389737367</v>
      </c>
      <c r="AN17" s="10">
        <v>79.165480536347417</v>
      </c>
      <c r="AO17" s="10">
        <v>79.957135341710881</v>
      </c>
      <c r="AP17" s="10">
        <v>80.756706695127988</v>
      </c>
      <c r="AQ17" s="10">
        <v>81.564273762079267</v>
      </c>
      <c r="AR17" s="10">
        <v>82.379916499700087</v>
      </c>
      <c r="AS17" s="10">
        <v>83.203715664697043</v>
      </c>
      <c r="AT17" s="10">
        <v>84.035752821344019</v>
      </c>
      <c r="AU17" s="10">
        <v>84.876110349557464</v>
      </c>
      <c r="AV17" s="10">
        <v>85.724871453053069</v>
      </c>
      <c r="AW17" s="10">
        <v>86.582120167583582</v>
      </c>
      <c r="AX17" s="10">
        <v>87.447941369259411</v>
      </c>
      <c r="AY17" s="10">
        <v>88.322420782952022</v>
      </c>
      <c r="AZ17" s="10">
        <v>89.205644990781536</v>
      </c>
      <c r="BA17" s="10">
        <v>90.09770144068932</v>
      </c>
      <c r="BB17" s="10">
        <v>90.99867845509624</v>
      </c>
      <c r="BC17" s="10">
        <v>91.908665239647192</v>
      </c>
      <c r="BD17" s="10">
        <v>92.827751892043679</v>
      </c>
      <c r="BE17" s="10">
        <v>93.756029410964089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t="s">
        <v>83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3.9726451665163691</v>
      </c>
      <c r="P18" s="11">
        <v>7.9428299226881878</v>
      </c>
      <c r="Q18" s="11">
        <v>15.872478350316117</v>
      </c>
      <c r="R18" s="9">
        <v>31.685299378070916</v>
      </c>
      <c r="S18" s="9">
        <v>70.320007313071216</v>
      </c>
      <c r="T18" s="9">
        <v>90.343749375382316</v>
      </c>
      <c r="U18" s="9">
        <v>120.45345585365827</v>
      </c>
      <c r="V18" s="9">
        <v>121.19549842374576</v>
      </c>
      <c r="W18" s="9">
        <v>114.26957874770862</v>
      </c>
      <c r="X18" s="9">
        <v>84.016805797181703</v>
      </c>
      <c r="Y18" s="9">
        <v>80.398455904277952</v>
      </c>
      <c r="Z18" s="9">
        <v>63.87289753773296</v>
      </c>
      <c r="AA18" s="9">
        <v>67.574039056966257</v>
      </c>
      <c r="AB18" s="9">
        <v>69.013797753894409</v>
      </c>
      <c r="AC18" s="10">
        <v>69.703935731433347</v>
      </c>
      <c r="AD18" s="10">
        <v>70.400975088747686</v>
      </c>
      <c r="AE18" s="10">
        <v>71.104984839635151</v>
      </c>
      <c r="AF18" s="10">
        <v>71.816034688031507</v>
      </c>
      <c r="AG18" s="10">
        <v>72.534195034911818</v>
      </c>
      <c r="AH18" s="10">
        <v>73.259536985260937</v>
      </c>
      <c r="AI18" s="10">
        <v>73.992132355113554</v>
      </c>
      <c r="AJ18" s="10">
        <v>74.732053678664712</v>
      </c>
      <c r="AK18" s="10">
        <v>75.479374215451358</v>
      </c>
      <c r="AL18" s="10">
        <v>76.234167957605877</v>
      </c>
      <c r="AM18" s="10">
        <v>76.996509637181916</v>
      </c>
      <c r="AN18" s="10">
        <v>77.766474733553721</v>
      </c>
      <c r="AO18" s="10">
        <v>78.544139480889271</v>
      </c>
      <c r="AP18" s="10">
        <v>79.329580875698142</v>
      </c>
      <c r="AQ18" s="10">
        <v>80.122876684455136</v>
      </c>
      <c r="AR18" s="10">
        <v>80.92410545129971</v>
      </c>
      <c r="AS18" s="10">
        <v>81.733346505812662</v>
      </c>
      <c r="AT18" s="10">
        <v>82.550679970870817</v>
      </c>
      <c r="AU18" s="10">
        <v>83.376186770579523</v>
      </c>
      <c r="AV18" s="10">
        <v>84.209948638285312</v>
      </c>
      <c r="AW18" s="10">
        <v>85.052048124668161</v>
      </c>
      <c r="AX18" s="10">
        <v>85.902568605914837</v>
      </c>
      <c r="AY18" s="10">
        <v>86.761594291973992</v>
      </c>
      <c r="AZ18" s="10">
        <v>87.629210234893733</v>
      </c>
      <c r="BA18" s="10">
        <v>88.505502337242675</v>
      </c>
      <c r="BB18" s="10">
        <v>89.390557360615105</v>
      </c>
      <c r="BC18" s="10">
        <v>90.284462934221239</v>
      </c>
      <c r="BD18" s="10">
        <v>91.187307563563451</v>
      </c>
      <c r="BE18" s="10">
        <v>92.099180639199091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t="s">
        <v>83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0.56044837585411689</v>
      </c>
      <c r="P19" s="11">
        <v>1.1205496446992411</v>
      </c>
      <c r="Q19" s="11">
        <v>2.2392396852334504</v>
      </c>
      <c r="R19" s="9">
        <v>4.4700631016747341</v>
      </c>
      <c r="S19" s="9">
        <v>9.8848211575815785</v>
      </c>
      <c r="T19" s="9">
        <v>13.443305672142021</v>
      </c>
      <c r="U19" s="9">
        <v>15.360709655182669</v>
      </c>
      <c r="V19" s="9">
        <v>15.243890286966124</v>
      </c>
      <c r="W19" s="9">
        <v>13.899219964487667</v>
      </c>
      <c r="X19" s="9">
        <v>11.118868209694682</v>
      </c>
      <c r="Y19" s="9">
        <v>8.677643397042738</v>
      </c>
      <c r="Z19" s="9">
        <v>7.5209782673334535</v>
      </c>
      <c r="AA19" s="9">
        <v>7.4260197017185137</v>
      </c>
      <c r="AB19" s="9">
        <v>7.0174373938257899</v>
      </c>
      <c r="AC19" s="10">
        <v>7.0876117677640469</v>
      </c>
      <c r="AD19" s="10">
        <v>7.158487885441688</v>
      </c>
      <c r="AE19" s="10">
        <v>7.2300727642961045</v>
      </c>
      <c r="AF19" s="10">
        <v>7.3023734919390657</v>
      </c>
      <c r="AG19" s="10">
        <v>7.3753972268584569</v>
      </c>
      <c r="AH19" s="10">
        <v>7.4491511991270407</v>
      </c>
      <c r="AI19" s="10">
        <v>7.5236427111183115</v>
      </c>
      <c r="AJ19" s="10">
        <v>7.5988791382294956</v>
      </c>
      <c r="AK19" s="10">
        <v>7.674867929611791</v>
      </c>
      <c r="AL19" s="10">
        <v>7.7516166089079084</v>
      </c>
      <c r="AM19" s="10">
        <v>7.8291327749969879</v>
      </c>
      <c r="AN19" s="10">
        <v>7.9074241027469565</v>
      </c>
      <c r="AO19" s="10">
        <v>7.9864983437744259</v>
      </c>
      <c r="AP19" s="10">
        <v>8.0663633272121675</v>
      </c>
      <c r="AQ19" s="10">
        <v>8.1470269604842933</v>
      </c>
      <c r="AR19" s="10">
        <v>8.2284972300891344</v>
      </c>
      <c r="AS19" s="10">
        <v>8.3107822023900244</v>
      </c>
      <c r="AT19" s="10">
        <v>8.3938900244139258</v>
      </c>
      <c r="AU19" s="10">
        <v>8.4778289246580645</v>
      </c>
      <c r="AV19" s="10">
        <v>8.5626072139046467</v>
      </c>
      <c r="AW19" s="10">
        <v>8.648233286043693</v>
      </c>
      <c r="AX19" s="10">
        <v>8.7347156189041275</v>
      </c>
      <c r="AY19" s="10">
        <v>8.8220627750931726</v>
      </c>
      <c r="AZ19" s="10">
        <v>8.9102834028441045</v>
      </c>
      <c r="BA19" s="10">
        <v>8.9993862368725424</v>
      </c>
      <c r="BB19" s="10">
        <v>9.0893800992412697</v>
      </c>
      <c r="BC19" s="10">
        <v>9.1802739002336828</v>
      </c>
      <c r="BD19" s="10">
        <v>9.272076639236019</v>
      </c>
      <c r="BE19" s="10">
        <v>9.3647974056283783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t="s">
        <v>83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3.245540684531262</v>
      </c>
      <c r="P20" s="11">
        <v>6.4890712821961767</v>
      </c>
      <c r="Q20" s="11">
        <v>12.967373649297292</v>
      </c>
      <c r="R20" s="9">
        <v>25.886008924189809</v>
      </c>
      <c r="S20" s="9">
        <v>52.24639852202268</v>
      </c>
      <c r="T20" s="9">
        <v>77.969078723390282</v>
      </c>
      <c r="U20" s="9">
        <v>90.793890096118304</v>
      </c>
      <c r="V20" s="9">
        <v>94.091598667825394</v>
      </c>
      <c r="W20" s="9">
        <v>87.805928209894944</v>
      </c>
      <c r="X20" s="9">
        <v>72.306750320713888</v>
      </c>
      <c r="Y20" s="9">
        <v>62.162828475709887</v>
      </c>
      <c r="Z20" s="9">
        <v>57.254436662479513</v>
      </c>
      <c r="AA20" s="9">
        <v>49.680345827364079</v>
      </c>
      <c r="AB20" s="9">
        <v>54.870962390953196</v>
      </c>
      <c r="AC20" s="10">
        <v>55.419672014862719</v>
      </c>
      <c r="AD20" s="10">
        <v>55.973868735011351</v>
      </c>
      <c r="AE20" s="10">
        <v>56.533607422361463</v>
      </c>
      <c r="AF20" s="10">
        <v>57.098943496585079</v>
      </c>
      <c r="AG20" s="10">
        <v>57.669932931550925</v>
      </c>
      <c r="AH20" s="10">
        <v>58.246632260866434</v>
      </c>
      <c r="AI20" s="10">
        <v>58.829098583475101</v>
      </c>
      <c r="AJ20" s="10">
        <v>59.417389569309854</v>
      </c>
      <c r="AK20" s="10">
        <v>60.011563465002958</v>
      </c>
      <c r="AL20" s="10">
        <v>60.611679099653003</v>
      </c>
      <c r="AM20" s="10">
        <v>61.217795890649526</v>
      </c>
      <c r="AN20" s="10">
        <v>61.829973849556019</v>
      </c>
      <c r="AO20" s="10">
        <v>62.448273588051563</v>
      </c>
      <c r="AP20" s="10">
        <v>63.072756323932076</v>
      </c>
      <c r="AQ20" s="10">
        <v>63.703483887171409</v>
      </c>
      <c r="AR20" s="10">
        <v>64.340518726043115</v>
      </c>
      <c r="AS20" s="10">
        <v>64.983923913303542</v>
      </c>
      <c r="AT20" s="10">
        <v>65.6337631524366</v>
      </c>
      <c r="AU20" s="10">
        <v>66.290100783960952</v>
      </c>
      <c r="AV20" s="10">
        <v>66.953001791800574</v>
      </c>
      <c r="AW20" s="10">
        <v>67.622531809718581</v>
      </c>
      <c r="AX20" s="10">
        <v>68.298757127815747</v>
      </c>
      <c r="AY20" s="10">
        <v>68.981744699093909</v>
      </c>
      <c r="AZ20" s="10">
        <v>69.671562146084852</v>
      </c>
      <c r="BA20" s="10">
        <v>70.368277767545678</v>
      </c>
      <c r="BB20" s="10">
        <v>71.071960545221145</v>
      </c>
      <c r="BC20" s="10">
        <v>71.782680150673357</v>
      </c>
      <c r="BD20" s="10">
        <v>72.500506952180103</v>
      </c>
      <c r="BE20" s="10">
        <v>73.225512021701903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t="s">
        <v>83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40.48003758604068</v>
      </c>
      <c r="P21" s="11">
        <v>81.144969368921423</v>
      </c>
      <c r="Q21" s="11">
        <v>162.14611132508665</v>
      </c>
      <c r="R21" s="9">
        <v>313.4614862777932</v>
      </c>
      <c r="S21" s="9">
        <v>633.20280883176679</v>
      </c>
      <c r="T21" s="9">
        <v>929.60025897843104</v>
      </c>
      <c r="U21" s="9">
        <v>1039.8999943373972</v>
      </c>
      <c r="V21" s="9">
        <v>1031.8865302226702</v>
      </c>
      <c r="W21" s="9">
        <v>868.65772203946312</v>
      </c>
      <c r="X21" s="9">
        <v>715.83682817506747</v>
      </c>
      <c r="Y21" s="9">
        <v>562.86105587153611</v>
      </c>
      <c r="Z21" s="9">
        <v>522.55757001432846</v>
      </c>
      <c r="AA21" s="9">
        <v>483.21192405942537</v>
      </c>
      <c r="AB21" s="9">
        <v>508.68324062090261</v>
      </c>
      <c r="AC21" s="10">
        <v>513.77007302711161</v>
      </c>
      <c r="AD21" s="10">
        <v>518.90777375738264</v>
      </c>
      <c r="AE21" s="10">
        <v>524.09685149495647</v>
      </c>
      <c r="AF21" s="10">
        <v>529.33782000990607</v>
      </c>
      <c r="AG21" s="10">
        <v>534.63119821000498</v>
      </c>
      <c r="AH21" s="10">
        <v>539.97751019210523</v>
      </c>
      <c r="AI21" s="10">
        <v>545.37728529402625</v>
      </c>
      <c r="AJ21" s="10">
        <v>550.8310581469666</v>
      </c>
      <c r="AK21" s="10">
        <v>556.33936872843617</v>
      </c>
      <c r="AL21" s="10">
        <v>561.90276241572076</v>
      </c>
      <c r="AM21" s="10">
        <v>567.52179003987771</v>
      </c>
      <c r="AN21" s="10">
        <v>573.19700794027654</v>
      </c>
      <c r="AO21" s="10">
        <v>578.92897801967933</v>
      </c>
      <c r="AP21" s="10">
        <v>584.71826779987612</v>
      </c>
      <c r="AQ21" s="10">
        <v>590.56545047787483</v>
      </c>
      <c r="AR21" s="10">
        <v>596.47110498265374</v>
      </c>
      <c r="AS21" s="10">
        <v>602.43581603248003</v>
      </c>
      <c r="AT21" s="10">
        <v>608.46017419280486</v>
      </c>
      <c r="AU21" s="10">
        <v>614.54477593473302</v>
      </c>
      <c r="AV21" s="10">
        <v>620.69022369408049</v>
      </c>
      <c r="AW21" s="10">
        <v>626.89712593102126</v>
      </c>
      <c r="AX21" s="10">
        <v>633.16609719033136</v>
      </c>
      <c r="AY21" s="10">
        <v>639.49775816223462</v>
      </c>
      <c r="AZ21" s="10">
        <v>645.89273574385709</v>
      </c>
      <c r="BA21" s="10">
        <v>652.35166310129557</v>
      </c>
      <c r="BB21" s="10">
        <v>658.87517973230854</v>
      </c>
      <c r="BC21" s="10">
        <v>665.46393152963151</v>
      </c>
      <c r="BD21" s="10">
        <v>672.11857084492794</v>
      </c>
      <c r="BE21" s="10">
        <v>678.83975655337713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t="s">
        <v>83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49.149815868895487</v>
      </c>
      <c r="P22" s="11">
        <v>98.249424136740231</v>
      </c>
      <c r="Q22" s="11">
        <v>197.23147706981911</v>
      </c>
      <c r="R22" s="9">
        <v>406.01775906310962</v>
      </c>
      <c r="S22" s="9">
        <v>826.76233101321634</v>
      </c>
      <c r="T22" s="9">
        <v>1224.2250426315115</v>
      </c>
      <c r="U22" s="9">
        <v>1506.7530327496777</v>
      </c>
      <c r="V22" s="9">
        <v>1442.321705556868</v>
      </c>
      <c r="W22" s="9">
        <v>1320.5999995903931</v>
      </c>
      <c r="X22" s="9">
        <v>1151.5191058150672</v>
      </c>
      <c r="Y22" s="9">
        <v>937.09565620362775</v>
      </c>
      <c r="Z22" s="9">
        <v>885.17955796900355</v>
      </c>
      <c r="AA22" s="9">
        <v>895.61633922866383</v>
      </c>
      <c r="AB22" s="9">
        <v>853.03699057908068</v>
      </c>
      <c r="AC22" s="10">
        <v>861.56736048487164</v>
      </c>
      <c r="AD22" s="10">
        <v>870.18303408972019</v>
      </c>
      <c r="AE22" s="10">
        <v>878.88486443061743</v>
      </c>
      <c r="AF22" s="10">
        <v>887.67371307492351</v>
      </c>
      <c r="AG22" s="10">
        <v>896.55045020567275</v>
      </c>
      <c r="AH22" s="10">
        <v>905.51595470772952</v>
      </c>
      <c r="AI22" s="10">
        <v>914.57111425480684</v>
      </c>
      <c r="AJ22" s="10">
        <v>923.71682539735502</v>
      </c>
      <c r="AK22" s="10">
        <v>932.95399365132846</v>
      </c>
      <c r="AL22" s="10">
        <v>942.28353358784204</v>
      </c>
      <c r="AM22" s="10">
        <v>951.70636892372022</v>
      </c>
      <c r="AN22" s="10">
        <v>961.22343261295748</v>
      </c>
      <c r="AO22" s="10">
        <v>970.8356669390871</v>
      </c>
      <c r="AP22" s="10">
        <v>980.5440236084778</v>
      </c>
      <c r="AQ22" s="10">
        <v>990.34946384456271</v>
      </c>
      <c r="AR22" s="10">
        <v>1000.2529584830083</v>
      </c>
      <c r="AS22" s="10">
        <v>1010.2554880678382</v>
      </c>
      <c r="AT22" s="10">
        <v>1020.3580429485166</v>
      </c>
      <c r="AU22" s="10">
        <v>1030.5616233780017</v>
      </c>
      <c r="AV22" s="10">
        <v>1040.8672396117818</v>
      </c>
      <c r="AW22" s="10">
        <v>1051.2759120078997</v>
      </c>
      <c r="AX22" s="10">
        <v>1061.7886711279787</v>
      </c>
      <c r="AY22" s="10">
        <v>1072.4065578392585</v>
      </c>
      <c r="AZ22" s="10">
        <v>1083.1306234176509</v>
      </c>
      <c r="BA22" s="10">
        <v>1093.9619296518274</v>
      </c>
      <c r="BB22" s="10">
        <v>1104.9015489483459</v>
      </c>
      <c r="BC22" s="10">
        <v>1115.9505644378291</v>
      </c>
      <c r="BD22" s="10">
        <v>1127.1100700822078</v>
      </c>
      <c r="BE22" s="10">
        <v>1138.3811707830298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t="s">
        <v>83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2.1730909396970093</v>
      </c>
      <c r="P23" s="11">
        <v>4.3448360014704752</v>
      </c>
      <c r="Q23" s="11">
        <v>8.6824615458559489</v>
      </c>
      <c r="R23" s="9">
        <v>17.332289724846596</v>
      </c>
      <c r="S23" s="9">
        <v>30.166979379176613</v>
      </c>
      <c r="T23" s="9">
        <v>45.777627796529927</v>
      </c>
      <c r="U23" s="9">
        <v>52.572094039057561</v>
      </c>
      <c r="V23" s="9">
        <v>55.029129807474696</v>
      </c>
      <c r="W23" s="9">
        <v>46.398439923206226</v>
      </c>
      <c r="X23" s="9">
        <v>38.472648283851541</v>
      </c>
      <c r="Y23" s="9">
        <v>29.572258864456206</v>
      </c>
      <c r="Z23" s="9">
        <v>28.468881946664315</v>
      </c>
      <c r="AA23" s="9">
        <v>25.347115218042898</v>
      </c>
      <c r="AB23" s="9">
        <v>38.75784652897628</v>
      </c>
      <c r="AC23" s="10">
        <v>39.145424994266058</v>
      </c>
      <c r="AD23" s="10">
        <v>39.536879244208698</v>
      </c>
      <c r="AE23" s="10">
        <v>39.932248036650797</v>
      </c>
      <c r="AF23" s="10">
        <v>40.331570517017298</v>
      </c>
      <c r="AG23" s="10">
        <v>40.73488622218747</v>
      </c>
      <c r="AH23" s="10">
        <v>41.142235084409343</v>
      </c>
      <c r="AI23" s="10">
        <v>41.553657435253442</v>
      </c>
      <c r="AJ23" s="10">
        <v>41.969194009605978</v>
      </c>
      <c r="AK23" s="10">
        <v>42.388885949702036</v>
      </c>
      <c r="AL23" s="10">
        <v>42.812774809199063</v>
      </c>
      <c r="AM23" s="10">
        <v>43.240902557291051</v>
      </c>
      <c r="AN23" s="10">
        <v>43.67331158286396</v>
      </c>
      <c r="AO23" s="10">
        <v>44.11004469869259</v>
      </c>
      <c r="AP23" s="10">
        <v>44.55114514567952</v>
      </c>
      <c r="AQ23" s="10">
        <v>44.996656597136322</v>
      </c>
      <c r="AR23" s="10">
        <v>45.446623163107674</v>
      </c>
      <c r="AS23" s="10">
        <v>45.901089394738747</v>
      </c>
      <c r="AT23" s="10">
        <v>46.360100288686148</v>
      </c>
      <c r="AU23" s="10">
        <v>46.823701291572995</v>
      </c>
      <c r="AV23" s="10">
        <v>47.291938304488738</v>
      </c>
      <c r="AW23" s="10">
        <v>47.764857687533635</v>
      </c>
      <c r="AX23" s="10">
        <v>48.242506264408959</v>
      </c>
      <c r="AY23" s="10">
        <v>48.724931327053049</v>
      </c>
      <c r="AZ23" s="10">
        <v>49.212180640323574</v>
      </c>
      <c r="BA23" s="10">
        <v>49.704302446726814</v>
      </c>
      <c r="BB23" s="10">
        <v>50.201345471194095</v>
      </c>
      <c r="BC23" s="10">
        <v>50.703358925906038</v>
      </c>
      <c r="BD23" s="10">
        <v>51.21039251516509</v>
      </c>
      <c r="BE23" s="10">
        <v>51.722496440316732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t="s">
        <v>83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2.3997971836762102</v>
      </c>
      <c r="P24" s="11">
        <v>4.7981080816238828</v>
      </c>
      <c r="Q24" s="11">
        <v>9.5882534800992971</v>
      </c>
      <c r="R24" s="9">
        <v>19.140469139384646</v>
      </c>
      <c r="S24" s="9">
        <v>29.794875668772672</v>
      </c>
      <c r="T24" s="9">
        <v>44.644004121417375</v>
      </c>
      <c r="U24" s="9">
        <v>54.442587453983798</v>
      </c>
      <c r="V24" s="9">
        <v>59.267194132945882</v>
      </c>
      <c r="W24" s="9">
        <v>48.864898580787539</v>
      </c>
      <c r="X24" s="9">
        <v>53.593399530164348</v>
      </c>
      <c r="Y24" s="9">
        <v>51.059756799990602</v>
      </c>
      <c r="Z24" s="9">
        <v>46.234224296028806</v>
      </c>
      <c r="AA24" s="9">
        <v>34.348766406288398</v>
      </c>
      <c r="AB24" s="9">
        <v>42.819863174248518</v>
      </c>
      <c r="AC24" s="10">
        <v>43.248061805991007</v>
      </c>
      <c r="AD24" s="10">
        <v>43.680542424050905</v>
      </c>
      <c r="AE24" s="10">
        <v>44.117347848291423</v>
      </c>
      <c r="AF24" s="10">
        <v>44.55852132677434</v>
      </c>
      <c r="AG24" s="10">
        <v>45.004106540042088</v>
      </c>
      <c r="AH24" s="10">
        <v>45.454147605442508</v>
      </c>
      <c r="AI24" s="10">
        <v>45.908689081496924</v>
      </c>
      <c r="AJ24" s="10">
        <v>46.367775972311897</v>
      </c>
      <c r="AK24" s="10">
        <v>46.831453732035015</v>
      </c>
      <c r="AL24" s="10">
        <v>47.299768269355376</v>
      </c>
      <c r="AM24" s="10">
        <v>47.772765952048921</v>
      </c>
      <c r="AN24" s="10">
        <v>48.250493611569418</v>
      </c>
      <c r="AO24" s="10">
        <v>48.732998547685092</v>
      </c>
      <c r="AP24" s="10">
        <v>49.220328533161954</v>
      </c>
      <c r="AQ24" s="10">
        <v>49.712531818493581</v>
      </c>
      <c r="AR24" s="10">
        <v>50.209657136678508</v>
      </c>
      <c r="AS24" s="10">
        <v>50.711753708045293</v>
      </c>
      <c r="AT24" s="10">
        <v>51.218871245125754</v>
      </c>
      <c r="AU24" s="10">
        <v>51.731059957576996</v>
      </c>
      <c r="AV24" s="10">
        <v>52.248370557152782</v>
      </c>
      <c r="AW24" s="10">
        <v>52.770854262724306</v>
      </c>
      <c r="AX24" s="10">
        <v>53.298562805351537</v>
      </c>
      <c r="AY24" s="10">
        <v>53.831548433405061</v>
      </c>
      <c r="AZ24" s="10">
        <v>54.369863917739124</v>
      </c>
      <c r="BA24" s="10">
        <v>54.913562556916496</v>
      </c>
      <c r="BB24" s="10">
        <v>55.462698182485667</v>
      </c>
      <c r="BC24" s="10">
        <v>56.017325164310535</v>
      </c>
      <c r="BD24" s="10">
        <v>56.577498415953642</v>
      </c>
      <c r="BE24" s="10">
        <v>57.143273400113166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t="s">
        <v>83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0.22001077459743235</v>
      </c>
      <c r="P25" s="11">
        <v>0.43988528814887579</v>
      </c>
      <c r="Q25" s="11">
        <v>0.87904056623719951</v>
      </c>
      <c r="R25" s="9">
        <v>1.7547772245750097</v>
      </c>
      <c r="S25" s="9">
        <v>3.1419981669312329</v>
      </c>
      <c r="T25" s="9">
        <v>5.9421495438469849</v>
      </c>
      <c r="U25" s="9">
        <v>6.3189259610463324</v>
      </c>
      <c r="V25" s="9">
        <v>5.568619404398186</v>
      </c>
      <c r="W25" s="9">
        <v>6.4243993739824008</v>
      </c>
      <c r="X25" s="9">
        <v>5.9960031633874999</v>
      </c>
      <c r="Y25" s="9">
        <v>4.5777712993095019</v>
      </c>
      <c r="Z25" s="9">
        <v>2.6758848993249553</v>
      </c>
      <c r="AA25" s="9">
        <v>4.2720164999923105</v>
      </c>
      <c r="AB25" s="9">
        <v>4.5869749426180491</v>
      </c>
      <c r="AC25" s="10">
        <v>4.6328446920442303</v>
      </c>
      <c r="AD25" s="10">
        <v>4.6791731389646714</v>
      </c>
      <c r="AE25" s="10">
        <v>4.7259648703543178</v>
      </c>
      <c r="AF25" s="10">
        <v>4.7732245190578624</v>
      </c>
      <c r="AG25" s="10">
        <v>4.8209567642484403</v>
      </c>
      <c r="AH25" s="10">
        <v>4.8691663318909244</v>
      </c>
      <c r="AI25" s="10">
        <v>4.9178579952098342</v>
      </c>
      <c r="AJ25" s="10">
        <v>4.9670365751619325</v>
      </c>
      <c r="AK25" s="10">
        <v>5.0167069409135525</v>
      </c>
      <c r="AL25" s="10">
        <v>5.0668740103226888</v>
      </c>
      <c r="AM25" s="10">
        <v>5.1175427504259154</v>
      </c>
      <c r="AN25" s="10">
        <v>5.1687181779301747</v>
      </c>
      <c r="AO25" s="10">
        <v>5.2204053597094759</v>
      </c>
      <c r="AP25" s="10">
        <v>5.2726094133065704</v>
      </c>
      <c r="AQ25" s="10">
        <v>5.325335507439636</v>
      </c>
      <c r="AR25" s="10">
        <v>5.3785888625140323</v>
      </c>
      <c r="AS25" s="10">
        <v>5.4323747511391716</v>
      </c>
      <c r="AT25" s="10">
        <v>5.4866984986505631</v>
      </c>
      <c r="AU25" s="10">
        <v>5.5415654836370694</v>
      </c>
      <c r="AV25" s="10">
        <v>5.5969811384734394</v>
      </c>
      <c r="AW25" s="10">
        <v>5.6529509498581749</v>
      </c>
      <c r="AX25" s="10">
        <v>5.7094804593567563</v>
      </c>
      <c r="AY25" s="10">
        <v>5.7665752639503243</v>
      </c>
      <c r="AZ25" s="10">
        <v>5.8242410165898271</v>
      </c>
      <c r="BA25" s="10">
        <v>5.8824834267557247</v>
      </c>
      <c r="BB25" s="10">
        <v>5.9413082610232824</v>
      </c>
      <c r="BC25" s="10">
        <v>6.0007213436335149</v>
      </c>
      <c r="BD25" s="10">
        <v>6.0607285570698517</v>
      </c>
      <c r="BE25" s="10">
        <v>6.1213358426405486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t="s">
        <v>83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2.462053302489152</v>
      </c>
      <c r="P26" s="11">
        <v>4.9225817616660095</v>
      </c>
      <c r="Q26" s="11">
        <v>9.83699427033193</v>
      </c>
      <c r="R26" s="9">
        <v>19.63701581798836</v>
      </c>
      <c r="S26" s="9">
        <v>37.039507091739189</v>
      </c>
      <c r="T26" s="9">
        <v>55.181223676598457</v>
      </c>
      <c r="U26" s="9">
        <v>81.443934609041619</v>
      </c>
      <c r="V26" s="9">
        <v>88.80223156394274</v>
      </c>
      <c r="W26" s="9">
        <v>57.105772213176891</v>
      </c>
      <c r="X26" s="9">
        <v>68.009273650709204</v>
      </c>
      <c r="Y26" s="9">
        <v>41.968892288802969</v>
      </c>
      <c r="Z26" s="9">
        <v>42.212480127812604</v>
      </c>
      <c r="AA26" s="9">
        <v>48.543150928392421</v>
      </c>
      <c r="AB26" s="9">
        <v>49.823805496163104</v>
      </c>
      <c r="AC26" s="10">
        <v>50.322043551124736</v>
      </c>
      <c r="AD26" s="10">
        <v>50.825263986635967</v>
      </c>
      <c r="AE26" s="10">
        <v>51.33351662650233</v>
      </c>
      <c r="AF26" s="10">
        <v>51.846851792767374</v>
      </c>
      <c r="AG26" s="10">
        <v>52.365320310695033</v>
      </c>
      <c r="AH26" s="10">
        <v>52.888973513801986</v>
      </c>
      <c r="AI26" s="10">
        <v>53.417863248940002</v>
      </c>
      <c r="AJ26" s="10">
        <v>53.952041881429423</v>
      </c>
      <c r="AK26" s="10">
        <v>54.491562300243707</v>
      </c>
      <c r="AL26" s="10">
        <v>55.036477923246153</v>
      </c>
      <c r="AM26" s="10">
        <v>55.586842702478613</v>
      </c>
      <c r="AN26" s="10">
        <v>56.14271112950339</v>
      </c>
      <c r="AO26" s="10">
        <v>56.704138240798422</v>
      </c>
      <c r="AP26" s="10">
        <v>57.271179623206407</v>
      </c>
      <c r="AQ26" s="10">
        <v>57.843891419438485</v>
      </c>
      <c r="AR26" s="10">
        <v>58.422330333632871</v>
      </c>
      <c r="AS26" s="10">
        <v>59.00655363696918</v>
      </c>
      <c r="AT26" s="10">
        <v>59.596619173338887</v>
      </c>
      <c r="AU26" s="10">
        <v>60.192585365072262</v>
      </c>
      <c r="AV26" s="10">
        <v>60.794511218722988</v>
      </c>
      <c r="AW26" s="10">
        <v>61.402456330910226</v>
      </c>
      <c r="AX26" s="10">
        <v>62.016480894219313</v>
      </c>
      <c r="AY26" s="10">
        <v>62.63664570316152</v>
      </c>
      <c r="AZ26" s="10">
        <v>63.263012160193121</v>
      </c>
      <c r="BA26" s="10">
        <v>63.895642281795048</v>
      </c>
      <c r="BB26" s="10">
        <v>64.534598704613003</v>
      </c>
      <c r="BC26" s="10">
        <v>65.179944691659131</v>
      </c>
      <c r="BD26" s="10">
        <v>65.831744138575743</v>
      </c>
      <c r="BE26" s="10">
        <v>66.490061579961491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t="s">
        <v>83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34.660268374547996</v>
      </c>
      <c r="P27" s="11">
        <v>69.299070325773727</v>
      </c>
      <c r="Q27" s="11">
        <v>138.48313562662926</v>
      </c>
      <c r="R27" s="9">
        <v>276.44577704252191</v>
      </c>
      <c r="S27" s="9">
        <v>558.78183893238054</v>
      </c>
      <c r="T27" s="9">
        <v>765.38448529936863</v>
      </c>
      <c r="U27" s="9">
        <v>841.41523488071675</v>
      </c>
      <c r="V27" s="9">
        <v>805.69594492444014</v>
      </c>
      <c r="W27" s="9">
        <v>715.33211865488238</v>
      </c>
      <c r="X27" s="9">
        <v>582.26411354817674</v>
      </c>
      <c r="Y27" s="9">
        <v>435.37132891683808</v>
      </c>
      <c r="Z27" s="9">
        <v>407.65434408994577</v>
      </c>
      <c r="AA27" s="9">
        <v>385.88520824008322</v>
      </c>
      <c r="AB27" s="9">
        <v>436.64654675889858</v>
      </c>
      <c r="AC27" s="10">
        <v>441.0130122264876</v>
      </c>
      <c r="AD27" s="10">
        <v>445.42314234875232</v>
      </c>
      <c r="AE27" s="10">
        <v>449.87737377223988</v>
      </c>
      <c r="AF27" s="10">
        <v>454.37614750996232</v>
      </c>
      <c r="AG27" s="10">
        <v>458.91990898506191</v>
      </c>
      <c r="AH27" s="10">
        <v>463.50910807491255</v>
      </c>
      <c r="AI27" s="10">
        <v>468.14419915566168</v>
      </c>
      <c r="AJ27" s="10">
        <v>472.82564114721833</v>
      </c>
      <c r="AK27" s="10">
        <v>477.55389755869049</v>
      </c>
      <c r="AL27" s="10">
        <v>482.32943653427742</v>
      </c>
      <c r="AM27" s="10">
        <v>487.15273089962017</v>
      </c>
      <c r="AN27" s="10">
        <v>492.02425820861646</v>
      </c>
      <c r="AO27" s="10">
        <v>496.94450079070253</v>
      </c>
      <c r="AP27" s="10">
        <v>501.91394579860957</v>
      </c>
      <c r="AQ27" s="10">
        <v>506.93308525659569</v>
      </c>
      <c r="AR27" s="10">
        <v>512.00241610916169</v>
      </c>
      <c r="AS27" s="10">
        <v>517.12244027025315</v>
      </c>
      <c r="AT27" s="10">
        <v>522.29366467295574</v>
      </c>
      <c r="AU27" s="10">
        <v>527.51660131968526</v>
      </c>
      <c r="AV27" s="10">
        <v>532.79176733288227</v>
      </c>
      <c r="AW27" s="10">
        <v>538.11968500621106</v>
      </c>
      <c r="AX27" s="10">
        <v>543.50088185627305</v>
      </c>
      <c r="AY27" s="10">
        <v>548.93589067483595</v>
      </c>
      <c r="AZ27" s="10">
        <v>554.42524958158424</v>
      </c>
      <c r="BA27" s="10">
        <v>559.96950207739997</v>
      </c>
      <c r="BB27" s="10">
        <v>565.56919709817407</v>
      </c>
      <c r="BC27" s="10">
        <v>571.22488906915578</v>
      </c>
      <c r="BD27" s="10">
        <v>576.9371379598474</v>
      </c>
      <c r="BE27" s="10">
        <v>582.70650933944569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t="s">
        <v>83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1.3521171516232493</v>
      </c>
      <c r="P28" s="11">
        <v>2.7033968856349437</v>
      </c>
      <c r="Q28" s="11">
        <v>5.4023073586133439</v>
      </c>
      <c r="R28" s="9">
        <v>10.784309936488915</v>
      </c>
      <c r="S28" s="9">
        <v>9.1610604559627316</v>
      </c>
      <c r="T28" s="9">
        <v>14.871296512764083</v>
      </c>
      <c r="U28" s="9">
        <v>18.939584924697559</v>
      </c>
      <c r="V28" s="9">
        <v>16.721890580565329</v>
      </c>
      <c r="W28" s="9">
        <v>12.34305865451792</v>
      </c>
      <c r="X28" s="9">
        <v>11.156113007501389</v>
      </c>
      <c r="Y28" s="9">
        <v>9.37460368752199</v>
      </c>
      <c r="Z28" s="9">
        <v>8.948998286180899</v>
      </c>
      <c r="AA28" s="9">
        <v>9.1333739805191598</v>
      </c>
      <c r="AB28" s="9">
        <v>9.2441242591743578</v>
      </c>
      <c r="AC28" s="10">
        <v>9.3365655017661009</v>
      </c>
      <c r="AD28" s="10">
        <v>9.4299311567837609</v>
      </c>
      <c r="AE28" s="10">
        <v>9.5242304683516004</v>
      </c>
      <c r="AF28" s="10">
        <v>9.6194727730351151</v>
      </c>
      <c r="AG28" s="10">
        <v>9.715667500765468</v>
      </c>
      <c r="AH28" s="10">
        <v>9.8128241757731196</v>
      </c>
      <c r="AI28" s="10">
        <v>9.9109524175308525</v>
      </c>
      <c r="AJ28" s="10">
        <v>10.01006194170616</v>
      </c>
      <c r="AK28" s="10">
        <v>10.110162561123223</v>
      </c>
      <c r="AL28" s="10">
        <v>10.211264186734457</v>
      </c>
      <c r="AM28" s="10">
        <v>10.313376828601799</v>
      </c>
      <c r="AN28" s="10">
        <v>10.416510596887816</v>
      </c>
      <c r="AO28" s="10">
        <v>10.520675702856694</v>
      </c>
      <c r="AP28" s="10">
        <v>10.625882459885261</v>
      </c>
      <c r="AQ28" s="10">
        <v>10.732141284484117</v>
      </c>
      <c r="AR28" s="10">
        <v>10.839462697328957</v>
      </c>
      <c r="AS28" s="10">
        <v>10.947857324302245</v>
      </c>
      <c r="AT28" s="10">
        <v>11.057335897545265</v>
      </c>
      <c r="AU28" s="10">
        <v>11.167909256520717</v>
      </c>
      <c r="AV28" s="10">
        <v>11.279588349085927</v>
      </c>
      <c r="AW28" s="10">
        <v>11.392384232576786</v>
      </c>
      <c r="AX28" s="10">
        <v>11.506308074902554</v>
      </c>
      <c r="AY28" s="10">
        <v>11.621371155651582</v>
      </c>
      <c r="AZ28" s="10">
        <v>11.737584867208097</v>
      </c>
      <c r="BA28" s="10">
        <v>11.854960715880177</v>
      </c>
      <c r="BB28" s="10">
        <v>11.973510323038978</v>
      </c>
      <c r="BC28" s="10">
        <v>12.093245426269371</v>
      </c>
      <c r="BD28" s="10">
        <v>12.214177880532063</v>
      </c>
      <c r="BE28" s="10">
        <v>12.336319659337384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t="s">
        <v>83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0.83164777584080141</v>
      </c>
      <c r="P29" s="11">
        <v>1.6627804805627555</v>
      </c>
      <c r="Q29" s="11">
        <v>3.3228014997113573</v>
      </c>
      <c r="R29" s="9">
        <v>6.6331141217250762</v>
      </c>
      <c r="S29" s="9">
        <v>14.846178649789874</v>
      </c>
      <c r="T29" s="9">
        <v>22.932081977467732</v>
      </c>
      <c r="U29" s="9">
        <v>23.494759941885007</v>
      </c>
      <c r="V29" s="9">
        <v>22.997412543809745</v>
      </c>
      <c r="W29" s="9">
        <v>21.694883300603252</v>
      </c>
      <c r="X29" s="9">
        <v>18.906896406502341</v>
      </c>
      <c r="Y29" s="9">
        <v>13.690877886119367</v>
      </c>
      <c r="Z29" s="9">
        <v>11.875466347734948</v>
      </c>
      <c r="AA29" s="9">
        <v>11.193834126022187</v>
      </c>
      <c r="AB29" s="9">
        <v>12.536921805507998</v>
      </c>
      <c r="AC29" s="10">
        <v>12.662291023563077</v>
      </c>
      <c r="AD29" s="10">
        <v>12.788913933798705</v>
      </c>
      <c r="AE29" s="10">
        <v>12.916803073136693</v>
      </c>
      <c r="AF29" s="10">
        <v>13.045971103868062</v>
      </c>
      <c r="AG29" s="10">
        <v>13.176430814906745</v>
      </c>
      <c r="AH29" s="10">
        <v>13.30819512305581</v>
      </c>
      <c r="AI29" s="10">
        <v>13.441277074286367</v>
      </c>
      <c r="AJ29" s="10">
        <v>13.575689845029231</v>
      </c>
      <c r="AK29" s="10">
        <v>13.711446743479524</v>
      </c>
      <c r="AL29" s="10">
        <v>13.848561210914324</v>
      </c>
      <c r="AM29" s="10">
        <v>13.987046823023466</v>
      </c>
      <c r="AN29" s="10">
        <v>14.126917291253696</v>
      </c>
      <c r="AO29" s="10">
        <v>14.268186464166233</v>
      </c>
      <c r="AP29" s="10">
        <v>14.410868328807895</v>
      </c>
      <c r="AQ29" s="10">
        <v>14.554977012095977</v>
      </c>
      <c r="AR29" s="10">
        <v>14.700526782216938</v>
      </c>
      <c r="AS29" s="10">
        <v>14.847532050039101</v>
      </c>
      <c r="AT29" s="10">
        <v>14.996007370539498</v>
      </c>
      <c r="AU29" s="10">
        <v>15.145967444244885</v>
      </c>
      <c r="AV29" s="10">
        <v>15.297427118687338</v>
      </c>
      <c r="AW29" s="10">
        <v>15.450401389874214</v>
      </c>
      <c r="AX29" s="10">
        <v>15.604905403772953</v>
      </c>
      <c r="AY29" s="10">
        <v>15.760954457810685</v>
      </c>
      <c r="AZ29" s="10">
        <v>15.918564002388793</v>
      </c>
      <c r="BA29" s="10">
        <v>16.077749642412677</v>
      </c>
      <c r="BB29" s="10">
        <v>16.238527138836805</v>
      </c>
      <c r="BC29" s="10">
        <v>16.400912410225171</v>
      </c>
      <c r="BD29" s="10">
        <v>16.564921534327429</v>
      </c>
      <c r="BE29" s="10">
        <v>16.730570749670701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t="s">
        <v>83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0.21460741334196945</v>
      </c>
      <c r="P30" s="11">
        <v>0.42908191214521946</v>
      </c>
      <c r="Q30" s="11">
        <v>0.8574517429339904</v>
      </c>
      <c r="R30" s="9">
        <v>1.7116807203943099</v>
      </c>
      <c r="S30" s="9">
        <v>3.5444776904293724</v>
      </c>
      <c r="T30" s="9">
        <v>5.2671675082837837</v>
      </c>
      <c r="U30" s="9">
        <v>5.8599904169920185</v>
      </c>
      <c r="V30" s="9">
        <v>5.6507524339615802</v>
      </c>
      <c r="W30" s="9">
        <v>5.6873634927757468</v>
      </c>
      <c r="X30" s="9">
        <v>4.5703323315922928</v>
      </c>
      <c r="Y30" s="9">
        <v>3.7549222980992387</v>
      </c>
      <c r="Z30" s="9">
        <v>3.8317405067256751</v>
      </c>
      <c r="AA30" s="9">
        <v>3.575998417248214</v>
      </c>
      <c r="AB30" s="9">
        <v>3.8460954946929808</v>
      </c>
      <c r="AC30" s="10">
        <v>3.8845564496399114</v>
      </c>
      <c r="AD30" s="10">
        <v>3.9234020141363088</v>
      </c>
      <c r="AE30" s="10">
        <v>3.962636034277673</v>
      </c>
      <c r="AF30" s="10">
        <v>4.0022623946204492</v>
      </c>
      <c r="AG30" s="10">
        <v>4.0422850185666546</v>
      </c>
      <c r="AH30" s="10">
        <v>4.0827078687523208</v>
      </c>
      <c r="AI30" s="10">
        <v>4.1235349474398442</v>
      </c>
      <c r="AJ30" s="10">
        <v>4.1647702969142433</v>
      </c>
      <c r="AK30" s="10">
        <v>4.2064179998833851</v>
      </c>
      <c r="AL30" s="10">
        <v>4.2484821798822185</v>
      </c>
      <c r="AM30" s="10">
        <v>4.2909670016810413</v>
      </c>
      <c r="AN30" s="10">
        <v>4.3338766716978521</v>
      </c>
      <c r="AO30" s="10">
        <v>4.3772154384148294</v>
      </c>
      <c r="AP30" s="10">
        <v>4.4209875927989781</v>
      </c>
      <c r="AQ30" s="10">
        <v>4.4651974687269673</v>
      </c>
      <c r="AR30" s="10">
        <v>4.5098494434142387</v>
      </c>
      <c r="AS30" s="10">
        <v>4.5549479378483797</v>
      </c>
      <c r="AT30" s="10">
        <v>4.6004974172268627</v>
      </c>
      <c r="AU30" s="10">
        <v>4.6465023913991317</v>
      </c>
      <c r="AV30" s="10">
        <v>4.6929674153131238</v>
      </c>
      <c r="AW30" s="10">
        <v>4.7398970894662549</v>
      </c>
      <c r="AX30" s="10">
        <v>4.7872960603609176</v>
      </c>
      <c r="AY30" s="10">
        <v>4.8351690209645275</v>
      </c>
      <c r="AZ30" s="10">
        <v>4.8835207111741719</v>
      </c>
      <c r="BA30" s="10">
        <v>4.9323559182859116</v>
      </c>
      <c r="BB30" s="10">
        <v>4.9816794774687718</v>
      </c>
      <c r="BC30" s="10">
        <v>5.0314962722434604</v>
      </c>
      <c r="BD30" s="10">
        <v>5.0818112349658957</v>
      </c>
      <c r="BE30" s="10">
        <v>5.1326293473155529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t="s">
        <v>83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0.10255814591618696</v>
      </c>
      <c r="P31" s="11">
        <v>0.20505277366939856</v>
      </c>
      <c r="Q31" s="11">
        <v>0.40976525273982861</v>
      </c>
      <c r="R31" s="9">
        <v>0.81799038696019266</v>
      </c>
      <c r="S31" s="9">
        <v>1.979553769582596</v>
      </c>
      <c r="T31" s="9">
        <v>2.5666624583082753</v>
      </c>
      <c r="U31" s="9">
        <v>3.5156517609832307</v>
      </c>
      <c r="V31" s="9">
        <v>2.4278523538939583</v>
      </c>
      <c r="W31" s="9">
        <v>2.1878939150780172</v>
      </c>
      <c r="X31" s="9">
        <v>1.5484558795096275</v>
      </c>
      <c r="Y31" s="9">
        <v>1.4462738995071232</v>
      </c>
      <c r="Z31" s="9">
        <v>2.7170523593145695</v>
      </c>
      <c r="AA31" s="9">
        <v>1.9606336149740209</v>
      </c>
      <c r="AB31" s="9">
        <v>2.2131917934373644</v>
      </c>
      <c r="AC31" s="10">
        <v>2.2353237113717386</v>
      </c>
      <c r="AD31" s="10">
        <v>2.2576769484854555</v>
      </c>
      <c r="AE31" s="10">
        <v>2.2802537179703095</v>
      </c>
      <c r="AF31" s="10">
        <v>2.3030562551500129</v>
      </c>
      <c r="AG31" s="10">
        <v>2.3260868177015133</v>
      </c>
      <c r="AH31" s="10">
        <v>2.349347685878528</v>
      </c>
      <c r="AI31" s="10">
        <v>2.372841162737314</v>
      </c>
      <c r="AJ31" s="10">
        <v>2.3965695743646873</v>
      </c>
      <c r="AK31" s="10">
        <v>2.420535270108334</v>
      </c>
      <c r="AL31" s="10">
        <v>2.4447406228094177</v>
      </c>
      <c r="AM31" s="10">
        <v>2.469188029037511</v>
      </c>
      <c r="AN31" s="10">
        <v>2.4938799093278865</v>
      </c>
      <c r="AO31" s="10">
        <v>2.5188187084211653</v>
      </c>
      <c r="AP31" s="10">
        <v>2.544006895505377</v>
      </c>
      <c r="AQ31" s="10">
        <v>2.5694469644604312</v>
      </c>
      <c r="AR31" s="10">
        <v>2.5951414341050345</v>
      </c>
      <c r="AS31" s="10">
        <v>2.6210928484460854</v>
      </c>
      <c r="AT31" s="10">
        <v>2.6473037769305461</v>
      </c>
      <c r="AU31" s="10">
        <v>2.6737768146998513</v>
      </c>
      <c r="AV31" s="10">
        <v>2.70051458284685</v>
      </c>
      <c r="AW31" s="10">
        <v>2.7275197286753183</v>
      </c>
      <c r="AX31" s="10">
        <v>2.7547949259620714</v>
      </c>
      <c r="AY31" s="10">
        <v>2.7823428752216923</v>
      </c>
      <c r="AZ31" s="10">
        <v>2.8101663039739089</v>
      </c>
      <c r="BA31" s="10">
        <v>2.8382679670136475</v>
      </c>
      <c r="BB31" s="10">
        <v>2.8666506466837856</v>
      </c>
      <c r="BC31" s="10">
        <v>2.8953171531506228</v>
      </c>
      <c r="BD31" s="10">
        <v>2.9242703246821287</v>
      </c>
      <c r="BE31" s="10">
        <v>2.9535130279289499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t="s">
        <v>83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9.1352044529857501</v>
      </c>
      <c r="P32" s="11">
        <v>18.264751126181565</v>
      </c>
      <c r="Q32" s="11">
        <v>36.49919104979552</v>
      </c>
      <c r="R32" s="9">
        <v>72.861198481152414</v>
      </c>
      <c r="S32" s="9">
        <v>140.94377275708442</v>
      </c>
      <c r="T32" s="9">
        <v>195.83132647173389</v>
      </c>
      <c r="U32" s="9">
        <v>263.61394646164564</v>
      </c>
      <c r="V32" s="9">
        <v>272.68165815047161</v>
      </c>
      <c r="W32" s="9">
        <v>254.77067074781152</v>
      </c>
      <c r="X32" s="9">
        <v>202.14056929281335</v>
      </c>
      <c r="Y32" s="9">
        <v>172.11557710904643</v>
      </c>
      <c r="Z32" s="9">
        <v>138.70267288808643</v>
      </c>
      <c r="AA32" s="9">
        <v>149.20545120242548</v>
      </c>
      <c r="AB32" s="9">
        <v>160.19999865789606</v>
      </c>
      <c r="AC32" s="10">
        <v>161.80199864447502</v>
      </c>
      <c r="AD32" s="10">
        <v>163.42001863091974</v>
      </c>
      <c r="AE32" s="10">
        <v>165.0542188172289</v>
      </c>
      <c r="AF32" s="10">
        <v>166.70476100540125</v>
      </c>
      <c r="AG32" s="10">
        <v>168.37180861545522</v>
      </c>
      <c r="AH32" s="10">
        <v>170.05552670160981</v>
      </c>
      <c r="AI32" s="10">
        <v>171.75608196862592</v>
      </c>
      <c r="AJ32" s="10">
        <v>173.47364278831216</v>
      </c>
      <c r="AK32" s="10">
        <v>175.20837921619531</v>
      </c>
      <c r="AL32" s="10">
        <v>176.96046300835727</v>
      </c>
      <c r="AM32" s="10">
        <v>178.73006763844083</v>
      </c>
      <c r="AN32" s="10">
        <v>180.51736831482523</v>
      </c>
      <c r="AO32" s="10">
        <v>182.32254199797347</v>
      </c>
      <c r="AP32" s="10">
        <v>184.14576741795321</v>
      </c>
      <c r="AQ32" s="10">
        <v>185.98722509213277</v>
      </c>
      <c r="AR32" s="10">
        <v>187.84709734305412</v>
      </c>
      <c r="AS32" s="10">
        <v>189.72556831648461</v>
      </c>
      <c r="AT32" s="10">
        <v>191.62282399964943</v>
      </c>
      <c r="AU32" s="10">
        <v>193.53905223964591</v>
      </c>
      <c r="AV32" s="10">
        <v>195.4744427620424</v>
      </c>
      <c r="AW32" s="10">
        <v>197.42918718966283</v>
      </c>
      <c r="AX32" s="10">
        <v>199.40347906155947</v>
      </c>
      <c r="AY32" s="10">
        <v>201.39751385217508</v>
      </c>
      <c r="AZ32" s="10">
        <v>203.41148899069682</v>
      </c>
      <c r="BA32" s="10">
        <v>205.44560388060373</v>
      </c>
      <c r="BB32" s="10">
        <v>207.50005991940978</v>
      </c>
      <c r="BC32" s="10">
        <v>209.57506051860392</v>
      </c>
      <c r="BD32" s="10">
        <v>211.67081112378995</v>
      </c>
      <c r="BE32" s="10">
        <v>213.78751923502784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t="s">
        <v>83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3.2311865378917508</v>
      </c>
      <c r="P33" s="11">
        <v>6.4603718789864635</v>
      </c>
      <c r="Q33" s="11">
        <v>12.91002247087007</v>
      </c>
      <c r="R33" s="9">
        <v>25.771522123953254</v>
      </c>
      <c r="S33" s="9">
        <v>50.993396231886955</v>
      </c>
      <c r="T33" s="9">
        <v>84.315063673129799</v>
      </c>
      <c r="U33" s="9">
        <v>106.33262564368859</v>
      </c>
      <c r="V33" s="9">
        <v>64.556561236828529</v>
      </c>
      <c r="W33" s="9">
        <v>64.708268310662845</v>
      </c>
      <c r="X33" s="9">
        <v>81.833960504480913</v>
      </c>
      <c r="Y33" s="9">
        <v>56.090274711319729</v>
      </c>
      <c r="Z33" s="9">
        <v>69.14549914409514</v>
      </c>
      <c r="AA33" s="9">
        <v>48.310231491253653</v>
      </c>
      <c r="AB33" s="9">
        <v>47.637603846548153</v>
      </c>
      <c r="AC33" s="10">
        <v>48.113979885013627</v>
      </c>
      <c r="AD33" s="10">
        <v>48.595119683863764</v>
      </c>
      <c r="AE33" s="10">
        <v>49.081070880702399</v>
      </c>
      <c r="AF33" s="10">
        <v>49.571881589509431</v>
      </c>
      <c r="AG33" s="10">
        <v>50.067600405404526</v>
      </c>
      <c r="AH33" s="10">
        <v>50.568276409458569</v>
      </c>
      <c r="AI33" s="10">
        <v>51.073959173553163</v>
      </c>
      <c r="AJ33" s="10">
        <v>51.584698765288685</v>
      </c>
      <c r="AK33" s="10">
        <v>52.100545752941578</v>
      </c>
      <c r="AL33" s="10">
        <v>52.621551210470997</v>
      </c>
      <c r="AM33" s="10">
        <v>53.147766722575703</v>
      </c>
      <c r="AN33" s="10">
        <v>53.679244389801454</v>
      </c>
      <c r="AO33" s="10">
        <v>54.216036833699484</v>
      </c>
      <c r="AP33" s="10">
        <v>54.758197202036456</v>
      </c>
      <c r="AQ33" s="10">
        <v>55.305779174056831</v>
      </c>
      <c r="AR33" s="10">
        <v>55.858836965797408</v>
      </c>
      <c r="AS33" s="10">
        <v>56.41742533545537</v>
      </c>
      <c r="AT33" s="10">
        <v>56.981599588809928</v>
      </c>
      <c r="AU33" s="10">
        <v>57.551415584698013</v>
      </c>
      <c r="AV33" s="10">
        <v>58.126929740545002</v>
      </c>
      <c r="AW33" s="10">
        <v>58.708199037950472</v>
      </c>
      <c r="AX33" s="10">
        <v>59.29528102832996</v>
      </c>
      <c r="AY33" s="10">
        <v>59.888233838613267</v>
      </c>
      <c r="AZ33" s="10">
        <v>60.487116176999393</v>
      </c>
      <c r="BA33" s="10">
        <v>61.091987338769371</v>
      </c>
      <c r="BB33" s="10">
        <v>61.702907212157086</v>
      </c>
      <c r="BC33" s="10">
        <v>62.31993628427864</v>
      </c>
      <c r="BD33" s="10">
        <v>62.943135647121444</v>
      </c>
      <c r="BE33" s="10">
        <v>63.572567003592638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t="s">
        <v>83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11.74408822437335</v>
      </c>
      <c r="P34" s="11">
        <v>23.480902887946936</v>
      </c>
      <c r="Q34" s="11">
        <v>46.922838127279874</v>
      </c>
      <c r="R34" s="9">
        <v>93.669314956225023</v>
      </c>
      <c r="S34" s="9">
        <v>201.22077686588602</v>
      </c>
      <c r="T34" s="9">
        <v>324.91442942666231</v>
      </c>
      <c r="U34" s="9">
        <v>404.10302121618253</v>
      </c>
      <c r="V34" s="9">
        <v>404.22591829920515</v>
      </c>
      <c r="W34" s="9">
        <v>371.79687975987571</v>
      </c>
      <c r="X34" s="9">
        <v>305.28000937292603</v>
      </c>
      <c r="Y34" s="9">
        <v>239.6323139332423</v>
      </c>
      <c r="Z34" s="9">
        <v>307.1725860763558</v>
      </c>
      <c r="AA34" s="9">
        <v>267.95326071311615</v>
      </c>
      <c r="AB34" s="9">
        <v>281.31826906094693</v>
      </c>
      <c r="AC34" s="10">
        <v>284.13145175155643</v>
      </c>
      <c r="AD34" s="10">
        <v>286.97276626907194</v>
      </c>
      <c r="AE34" s="10">
        <v>289.8424939317627</v>
      </c>
      <c r="AF34" s="10">
        <v>292.74091887108034</v>
      </c>
      <c r="AG34" s="10">
        <v>295.66832805979118</v>
      </c>
      <c r="AH34" s="10">
        <v>298.62501134038899</v>
      </c>
      <c r="AI34" s="10">
        <v>301.61126145379291</v>
      </c>
      <c r="AJ34" s="10">
        <v>304.62737406833088</v>
      </c>
      <c r="AK34" s="10">
        <v>307.6736478090142</v>
      </c>
      <c r="AL34" s="10">
        <v>310.75038428710434</v>
      </c>
      <c r="AM34" s="10">
        <v>313.85788812997532</v>
      </c>
      <c r="AN34" s="10">
        <v>316.99646701127512</v>
      </c>
      <c r="AO34" s="10">
        <v>320.16643168138785</v>
      </c>
      <c r="AP34" s="10">
        <v>323.36809599820174</v>
      </c>
      <c r="AQ34" s="10">
        <v>326.60177695818373</v>
      </c>
      <c r="AR34" s="10">
        <v>329.86779472776561</v>
      </c>
      <c r="AS34" s="10">
        <v>333.16647267504328</v>
      </c>
      <c r="AT34" s="10">
        <v>336.49813740179366</v>
      </c>
      <c r="AU34" s="10">
        <v>339.86311877581159</v>
      </c>
      <c r="AV34" s="10">
        <v>343.26174996356974</v>
      </c>
      <c r="AW34" s="10">
        <v>346.69436746320542</v>
      </c>
      <c r="AX34" s="10">
        <v>350.16131113783746</v>
      </c>
      <c r="AY34" s="10">
        <v>353.66292424921585</v>
      </c>
      <c r="AZ34" s="10">
        <v>357.19955349170795</v>
      </c>
      <c r="BA34" s="10">
        <v>360.771549026625</v>
      </c>
      <c r="BB34" s="10">
        <v>364.37926451689134</v>
      </c>
      <c r="BC34" s="10">
        <v>368.02305716206018</v>
      </c>
      <c r="BD34" s="10">
        <v>371.70328773368078</v>
      </c>
      <c r="BE34" s="10">
        <v>375.42032061101764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t="s">
        <v>83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1.9968943770188736</v>
      </c>
      <c r="P35" s="11">
        <v>3.9925520013512488</v>
      </c>
      <c r="Q35" s="11">
        <v>7.9784781772730353</v>
      </c>
      <c r="R35" s="9">
        <v>15.926968936345522</v>
      </c>
      <c r="S35" s="9">
        <v>32.850872314880945</v>
      </c>
      <c r="T35" s="9">
        <v>49.809635870505325</v>
      </c>
      <c r="U35" s="9">
        <v>62.333036580511241</v>
      </c>
      <c r="V35" s="9">
        <v>50.823918693828865</v>
      </c>
      <c r="W35" s="9">
        <v>51.592511684465713</v>
      </c>
      <c r="X35" s="9">
        <v>50.955794801484217</v>
      </c>
      <c r="Y35" s="9">
        <v>44.124828536515459</v>
      </c>
      <c r="Z35" s="9">
        <v>40.945789051209076</v>
      </c>
      <c r="AA35" s="9">
        <v>33.321180654205577</v>
      </c>
      <c r="AB35" s="9">
        <v>38.730856385153878</v>
      </c>
      <c r="AC35" s="10">
        <v>39.118164949005418</v>
      </c>
      <c r="AD35" s="10">
        <v>39.509346598495469</v>
      </c>
      <c r="AE35" s="10">
        <v>39.904440064480433</v>
      </c>
      <c r="AF35" s="10">
        <v>40.30348446512523</v>
      </c>
      <c r="AG35" s="10">
        <v>40.706519309776482</v>
      </c>
      <c r="AH35" s="10">
        <v>41.113584502874247</v>
      </c>
      <c r="AI35" s="10">
        <v>41.524720347902992</v>
      </c>
      <c r="AJ35" s="10">
        <v>41.939967551382026</v>
      </c>
      <c r="AK35" s="10">
        <v>42.359367226895841</v>
      </c>
      <c r="AL35" s="10">
        <v>42.782960899164806</v>
      </c>
      <c r="AM35" s="10">
        <v>43.210790508156457</v>
      </c>
      <c r="AN35" s="10">
        <v>43.642898413238015</v>
      </c>
      <c r="AO35" s="10">
        <v>44.079327397370399</v>
      </c>
      <c r="AP35" s="10">
        <v>44.520120671344095</v>
      </c>
      <c r="AQ35" s="10">
        <v>44.96532187805753</v>
      </c>
      <c r="AR35" s="10">
        <v>45.41497509683812</v>
      </c>
      <c r="AS35" s="10">
        <v>45.869124847806482</v>
      </c>
      <c r="AT35" s="10">
        <v>46.327816096284558</v>
      </c>
      <c r="AU35" s="10">
        <v>46.791094257247394</v>
      </c>
      <c r="AV35" s="10">
        <v>47.259005199819875</v>
      </c>
      <c r="AW35" s="10">
        <v>47.731595251818092</v>
      </c>
      <c r="AX35" s="10">
        <v>48.208911204336268</v>
      </c>
      <c r="AY35" s="10">
        <v>48.691000316379622</v>
      </c>
      <c r="AZ35" s="10">
        <v>49.177910319543429</v>
      </c>
      <c r="BA35" s="10">
        <v>49.669689422738848</v>
      </c>
      <c r="BB35" s="10">
        <v>50.166386316966239</v>
      </c>
      <c r="BC35" s="10">
        <v>50.668050180135907</v>
      </c>
      <c r="BD35" s="10">
        <v>51.174730681937262</v>
      </c>
      <c r="BE35" s="10">
        <v>51.686477988756629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t="s">
        <v>83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3.167321157139682</v>
      </c>
      <c r="P36" s="11">
        <v>6.3326806717432467</v>
      </c>
      <c r="Q36" s="11">
        <v>12.654851965871048</v>
      </c>
      <c r="R36" s="9">
        <v>25.262140182147899</v>
      </c>
      <c r="S36" s="9">
        <v>52.010226575215277</v>
      </c>
      <c r="T36" s="9">
        <v>50.104435716806854</v>
      </c>
      <c r="U36" s="9">
        <v>59.490376121070348</v>
      </c>
      <c r="V36" s="9">
        <v>86.92959848989733</v>
      </c>
      <c r="W36" s="9">
        <v>67.900155985179836</v>
      </c>
      <c r="X36" s="9">
        <v>82.425147771254032</v>
      </c>
      <c r="Y36" s="9">
        <v>50.341111384086446</v>
      </c>
      <c r="Z36" s="9">
        <v>67.704638044458633</v>
      </c>
      <c r="AA36" s="9">
        <v>68.012475644521587</v>
      </c>
      <c r="AB36" s="9">
        <v>92.765124317612461</v>
      </c>
      <c r="AC36" s="10">
        <v>93.69277556078859</v>
      </c>
      <c r="AD36" s="10">
        <v>94.629703316396487</v>
      </c>
      <c r="AE36" s="10">
        <v>95.576000349560417</v>
      </c>
      <c r="AF36" s="10">
        <v>96.531760353056043</v>
      </c>
      <c r="AG36" s="10">
        <v>97.497077956586608</v>
      </c>
      <c r="AH36" s="10">
        <v>98.472048736152459</v>
      </c>
      <c r="AI36" s="10">
        <v>99.456769223513973</v>
      </c>
      <c r="AJ36" s="10">
        <v>100.45133691574915</v>
      </c>
      <c r="AK36" s="10">
        <v>101.45585028490663</v>
      </c>
      <c r="AL36" s="10">
        <v>102.47040878775572</v>
      </c>
      <c r="AM36" s="10">
        <v>103.49511287563324</v>
      </c>
      <c r="AN36" s="10">
        <v>104.5300640043896</v>
      </c>
      <c r="AO36" s="10">
        <v>105.57536464443345</v>
      </c>
      <c r="AP36" s="10">
        <v>106.63111829087781</v>
      </c>
      <c r="AQ36" s="10">
        <v>107.69742947378658</v>
      </c>
      <c r="AR36" s="10">
        <v>108.77440376852445</v>
      </c>
      <c r="AS36" s="10">
        <v>109.86214780620969</v>
      </c>
      <c r="AT36" s="10">
        <v>110.96076928427179</v>
      </c>
      <c r="AU36" s="10">
        <v>112.07037697711451</v>
      </c>
      <c r="AV36" s="10">
        <v>113.19108074688566</v>
      </c>
      <c r="AW36" s="10">
        <v>114.32299155435453</v>
      </c>
      <c r="AX36" s="10">
        <v>115.46622146989806</v>
      </c>
      <c r="AY36" s="10">
        <v>116.62088368459705</v>
      </c>
      <c r="AZ36" s="10">
        <v>117.78709252144303</v>
      </c>
      <c r="BA36" s="10">
        <v>118.96496344665742</v>
      </c>
      <c r="BB36" s="10">
        <v>120.15461308112401</v>
      </c>
      <c r="BC36" s="10">
        <v>121.35615921193525</v>
      </c>
      <c r="BD36" s="10">
        <v>122.56972080405461</v>
      </c>
      <c r="BE36" s="10">
        <v>123.79541801209514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t="s">
        <v>83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1.1511508761638212</v>
      </c>
      <c r="P37" s="11">
        <v>2.3015888007789549</v>
      </c>
      <c r="Q37" s="11">
        <v>4.5993580080750434</v>
      </c>
      <c r="R37" s="9">
        <v>9.1814291515403603</v>
      </c>
      <c r="S37" s="9">
        <v>18.984883183874519</v>
      </c>
      <c r="T37" s="9">
        <v>27.403116828420558</v>
      </c>
      <c r="U37" s="9">
        <v>28.83759164878597</v>
      </c>
      <c r="V37" s="9">
        <v>30.849165904011183</v>
      </c>
      <c r="W37" s="9">
        <v>35.86521059730012</v>
      </c>
      <c r="X37" s="9">
        <v>33.197438826491279</v>
      </c>
      <c r="Y37" s="9">
        <v>27.560051699924557</v>
      </c>
      <c r="Z37" s="9">
        <v>27.677200023787108</v>
      </c>
      <c r="AA37" s="9">
        <v>27.813321023041667</v>
      </c>
      <c r="AB37" s="9">
        <v>30.633813238431813</v>
      </c>
      <c r="AC37" s="10">
        <v>30.940151370816132</v>
      </c>
      <c r="AD37" s="10">
        <v>31.249552884524292</v>
      </c>
      <c r="AE37" s="10">
        <v>31.562048413369531</v>
      </c>
      <c r="AF37" s="10">
        <v>31.877668897503224</v>
      </c>
      <c r="AG37" s="10">
        <v>32.196445586478262</v>
      </c>
      <c r="AH37" s="10">
        <v>32.518410042343042</v>
      </c>
      <c r="AI37" s="10">
        <v>32.843594142766477</v>
      </c>
      <c r="AJ37" s="10">
        <v>33.172030084194141</v>
      </c>
      <c r="AK37" s="10">
        <v>33.503750385036085</v>
      </c>
      <c r="AL37" s="10">
        <v>33.838787888886444</v>
      </c>
      <c r="AM37" s="10">
        <v>34.177175767775303</v>
      </c>
      <c r="AN37" s="10">
        <v>34.518947525453058</v>
      </c>
      <c r="AO37" s="10">
        <v>34.864137000707593</v>
      </c>
      <c r="AP37" s="10">
        <v>35.212778370714666</v>
      </c>
      <c r="AQ37" s="10">
        <v>35.564906154421813</v>
      </c>
      <c r="AR37" s="10">
        <v>35.920555215966033</v>
      </c>
      <c r="AS37" s="10">
        <v>36.279760768125691</v>
      </c>
      <c r="AT37" s="10">
        <v>36.642558375806942</v>
      </c>
      <c r="AU37" s="10">
        <v>37.008983959565015</v>
      </c>
      <c r="AV37" s="10">
        <v>37.379073799160665</v>
      </c>
      <c r="AW37" s="10">
        <v>37.752864537152277</v>
      </c>
      <c r="AX37" s="10">
        <v>38.13039318252379</v>
      </c>
      <c r="AY37" s="10">
        <v>38.511697114349033</v>
      </c>
      <c r="AZ37" s="10">
        <v>38.896814085492522</v>
      </c>
      <c r="BA37" s="10">
        <v>39.285782226347443</v>
      </c>
      <c r="BB37" s="10">
        <v>39.678640048610923</v>
      </c>
      <c r="BC37" s="10">
        <v>40.07542644909703</v>
      </c>
      <c r="BD37" s="10">
        <v>40.476180713588015</v>
      </c>
      <c r="BE37" s="10">
        <v>40.880942520723885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t="s">
        <v>83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0.78701131329567342</v>
      </c>
      <c r="P38" s="11">
        <v>1.5735352005325511</v>
      </c>
      <c r="Q38" s="11">
        <v>3.1444590463370199</v>
      </c>
      <c r="R38" s="9">
        <v>6.2770995219714703</v>
      </c>
      <c r="S38" s="9">
        <v>13.707085658757403</v>
      </c>
      <c r="T38" s="9">
        <v>20.768678017329268</v>
      </c>
      <c r="U38" s="9">
        <v>24.624974341421751</v>
      </c>
      <c r="V38" s="9">
        <v>21.781679440212372</v>
      </c>
      <c r="W38" s="9">
        <v>25.302964110716587</v>
      </c>
      <c r="X38" s="9">
        <v>17.96299772118364</v>
      </c>
      <c r="Y38" s="9">
        <v>14.786129432228103</v>
      </c>
      <c r="Z38" s="9">
        <v>13.189420835134246</v>
      </c>
      <c r="AA38" s="9">
        <v>11.317144416272125</v>
      </c>
      <c r="AB38" s="9">
        <v>11.929643569503842</v>
      </c>
      <c r="AC38" s="10">
        <v>12.048940005198881</v>
      </c>
      <c r="AD38" s="10">
        <v>12.16942940525087</v>
      </c>
      <c r="AE38" s="10">
        <v>12.291123699303377</v>
      </c>
      <c r="AF38" s="10">
        <v>12.414034936296414</v>
      </c>
      <c r="AG38" s="10">
        <v>12.538175285659376</v>
      </c>
      <c r="AH38" s="10">
        <v>12.663557038515968</v>
      </c>
      <c r="AI38" s="10">
        <v>12.79019260890113</v>
      </c>
      <c r="AJ38" s="10">
        <v>12.918094534990141</v>
      </c>
      <c r="AK38" s="10">
        <v>13.047275480340042</v>
      </c>
      <c r="AL38" s="10">
        <v>13.177748235143445</v>
      </c>
      <c r="AM38" s="10">
        <v>13.309525717494877</v>
      </c>
      <c r="AN38" s="10">
        <v>13.442620974669824</v>
      </c>
      <c r="AO38" s="10">
        <v>13.577047184416523</v>
      </c>
      <c r="AP38" s="10">
        <v>13.71281765626069</v>
      </c>
      <c r="AQ38" s="10">
        <v>13.849945832823296</v>
      </c>
      <c r="AR38" s="10">
        <v>13.98844529115153</v>
      </c>
      <c r="AS38" s="10">
        <v>14.128329744063043</v>
      </c>
      <c r="AT38" s="10">
        <v>14.269613041503673</v>
      </c>
      <c r="AU38" s="10">
        <v>14.412309171918709</v>
      </c>
      <c r="AV38" s="10">
        <v>14.556432263637896</v>
      </c>
      <c r="AW38" s="10">
        <v>14.701996586274278</v>
      </c>
      <c r="AX38" s="10">
        <v>14.849016552137019</v>
      </c>
      <c r="AY38" s="10">
        <v>14.997506717658393</v>
      </c>
      <c r="AZ38" s="10">
        <v>15.147481784834975</v>
      </c>
      <c r="BA38" s="10">
        <v>15.298956602683322</v>
      </c>
      <c r="BB38" s="10">
        <v>15.451946168710156</v>
      </c>
      <c r="BC38" s="10">
        <v>15.60646563039726</v>
      </c>
      <c r="BD38" s="10">
        <v>15.762530286701233</v>
      </c>
      <c r="BE38" s="10">
        <v>15.920155589568244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t="s">
        <v>83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13.495110403711111</v>
      </c>
      <c r="P39" s="11">
        <v>26.857923625280016</v>
      </c>
      <c r="Q39" s="11">
        <v>53.057675014963777</v>
      </c>
      <c r="R39" s="9">
        <v>103.64926611740219</v>
      </c>
      <c r="S39" s="9">
        <v>199.6070617952567</v>
      </c>
      <c r="T39" s="9">
        <v>306.39569152787709</v>
      </c>
      <c r="U39" s="9">
        <v>370.40208275726877</v>
      </c>
      <c r="V39" s="9">
        <v>416.21734061546084</v>
      </c>
      <c r="W39" s="9">
        <v>345.73946947154604</v>
      </c>
      <c r="X39" s="9">
        <v>273.24220710818201</v>
      </c>
      <c r="Y39" s="9">
        <v>229.49941356899365</v>
      </c>
      <c r="Z39" s="9">
        <v>205.01395074828116</v>
      </c>
      <c r="AA39" s="9">
        <v>196.80322323890172</v>
      </c>
      <c r="AB39" s="9">
        <v>209.8078830034799</v>
      </c>
      <c r="AC39" s="10">
        <v>211.90596183351471</v>
      </c>
      <c r="AD39" s="10">
        <v>214.02502145184988</v>
      </c>
      <c r="AE39" s="10">
        <v>216.16527166636831</v>
      </c>
      <c r="AF39" s="10">
        <v>218.32692438303206</v>
      </c>
      <c r="AG39" s="10">
        <v>220.51019362686233</v>
      </c>
      <c r="AH39" s="10">
        <v>222.71529556313095</v>
      </c>
      <c r="AI39" s="10">
        <v>224.94244851876232</v>
      </c>
      <c r="AJ39" s="10">
        <v>227.19187300394992</v>
      </c>
      <c r="AK39" s="10">
        <v>229.46379173398941</v>
      </c>
      <c r="AL39" s="10">
        <v>231.75842965132932</v>
      </c>
      <c r="AM39" s="10">
        <v>234.0760139478426</v>
      </c>
      <c r="AN39" s="10">
        <v>236.41677408732104</v>
      </c>
      <c r="AO39" s="10">
        <v>238.78094182819422</v>
      </c>
      <c r="AP39" s="10">
        <v>241.16875124647618</v>
      </c>
      <c r="AQ39" s="10">
        <v>243.58043875894097</v>
      </c>
      <c r="AR39" s="10">
        <v>246.0162431465304</v>
      </c>
      <c r="AS39" s="10">
        <v>248.47640557799565</v>
      </c>
      <c r="AT39" s="10">
        <v>250.9611696337756</v>
      </c>
      <c r="AU39" s="10">
        <v>253.47078133011334</v>
      </c>
      <c r="AV39" s="10">
        <v>256.00548914341448</v>
      </c>
      <c r="AW39" s="10">
        <v>258.56554403484864</v>
      </c>
      <c r="AX39" s="10">
        <v>261.15119947519707</v>
      </c>
      <c r="AY39" s="10">
        <v>263.76271146994912</v>
      </c>
      <c r="AZ39" s="10">
        <v>266.40033858464858</v>
      </c>
      <c r="BA39" s="10">
        <v>269.06434197049504</v>
      </c>
      <c r="BB39" s="10">
        <v>271.75498539020003</v>
      </c>
      <c r="BC39" s="10">
        <v>274.472535244102</v>
      </c>
      <c r="BD39" s="10">
        <v>277.21726059654304</v>
      </c>
      <c r="BE39" s="10">
        <v>279.98943320250851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t="s">
        <v>83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6.010139932846581</v>
      </c>
      <c r="P40" s="11">
        <v>12.108359162429764</v>
      </c>
      <c r="Q40" s="11">
        <v>24.770769653717856</v>
      </c>
      <c r="R40" s="9">
        <v>53.477140405094261</v>
      </c>
      <c r="S40" s="9">
        <v>107.08992906359939</v>
      </c>
      <c r="T40" s="9">
        <v>161.56877682036765</v>
      </c>
      <c r="U40" s="9">
        <v>206.91828231033887</v>
      </c>
      <c r="V40" s="9">
        <v>190.93958180779833</v>
      </c>
      <c r="W40" s="9">
        <v>174.5034008819122</v>
      </c>
      <c r="X40" s="9">
        <v>156.98295730006564</v>
      </c>
      <c r="Y40" s="9">
        <v>122.77158623952701</v>
      </c>
      <c r="Z40" s="9">
        <v>116.94725364742082</v>
      </c>
      <c r="AA40" s="9">
        <v>103.55324152322606</v>
      </c>
      <c r="AB40" s="9">
        <v>119.76876321193055</v>
      </c>
      <c r="AC40" s="10">
        <v>120.96645084404987</v>
      </c>
      <c r="AD40" s="10">
        <v>122.17611535249033</v>
      </c>
      <c r="AE40" s="10">
        <v>123.39787650601524</v>
      </c>
      <c r="AF40" s="10">
        <v>124.63185527107539</v>
      </c>
      <c r="AG40" s="10">
        <v>125.87817382378614</v>
      </c>
      <c r="AH40" s="10">
        <v>127.136955562024</v>
      </c>
      <c r="AI40" s="10">
        <v>128.4083251176443</v>
      </c>
      <c r="AJ40" s="10">
        <v>129.69240836882071</v>
      </c>
      <c r="AK40" s="10">
        <v>130.9893324525089</v>
      </c>
      <c r="AL40" s="10">
        <v>132.299225777034</v>
      </c>
      <c r="AM40" s="10">
        <v>133.62221803480435</v>
      </c>
      <c r="AN40" s="10">
        <v>134.95844021515239</v>
      </c>
      <c r="AO40" s="10">
        <v>136.30802461730389</v>
      </c>
      <c r="AP40" s="10">
        <v>137.67110486347693</v>
      </c>
      <c r="AQ40" s="10">
        <v>139.0478159121117</v>
      </c>
      <c r="AR40" s="10">
        <v>140.43829407123283</v>
      </c>
      <c r="AS40" s="10">
        <v>141.84267701194514</v>
      </c>
      <c r="AT40" s="10">
        <v>143.26110378206459</v>
      </c>
      <c r="AU40" s="10">
        <v>144.69371481988526</v>
      </c>
      <c r="AV40" s="10">
        <v>146.14065196808411</v>
      </c>
      <c r="AW40" s="10">
        <v>147.60205848776496</v>
      </c>
      <c r="AX40" s="10">
        <v>149.07807907264259</v>
      </c>
      <c r="AY40" s="10">
        <v>150.56885986336903</v>
      </c>
      <c r="AZ40" s="10">
        <v>152.07454846200272</v>
      </c>
      <c r="BA40" s="10">
        <v>153.59529394662272</v>
      </c>
      <c r="BB40" s="10">
        <v>155.13124688608897</v>
      </c>
      <c r="BC40" s="10">
        <v>156.68255935494986</v>
      </c>
      <c r="BD40" s="10">
        <v>158.24938494849937</v>
      </c>
      <c r="BE40" s="10">
        <v>159.83187879798433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t="s">
        <v>83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4.1523656604480692</v>
      </c>
      <c r="P41" s="11">
        <v>8.3021596028098017</v>
      </c>
      <c r="Q41" s="11">
        <v>16.590541386270694</v>
      </c>
      <c r="R41" s="9">
        <v>33.118726582342013</v>
      </c>
      <c r="S41" s="9">
        <v>66.959682989525433</v>
      </c>
      <c r="T41" s="9">
        <v>103.81454470051116</v>
      </c>
      <c r="U41" s="9">
        <v>131.10487034626212</v>
      </c>
      <c r="V41" s="9">
        <v>132.72697577444643</v>
      </c>
      <c r="W41" s="9">
        <v>119.69578779438753</v>
      </c>
      <c r="X41" s="9">
        <v>95.044722119680529</v>
      </c>
      <c r="Y41" s="9">
        <v>81.548288569724619</v>
      </c>
      <c r="Z41" s="9">
        <v>77.347323865102993</v>
      </c>
      <c r="AA41" s="9">
        <v>78.945988046682785</v>
      </c>
      <c r="AB41" s="9">
        <v>89.269900692610761</v>
      </c>
      <c r="AC41" s="10">
        <v>90.162599699536855</v>
      </c>
      <c r="AD41" s="10">
        <v>91.064225696532247</v>
      </c>
      <c r="AE41" s="10">
        <v>91.974867953497537</v>
      </c>
      <c r="AF41" s="10">
        <v>92.894616633032541</v>
      </c>
      <c r="AG41" s="10">
        <v>93.823562799362861</v>
      </c>
      <c r="AH41" s="10">
        <v>94.761798427356482</v>
      </c>
      <c r="AI41" s="10">
        <v>95.709416411630059</v>
      </c>
      <c r="AJ41" s="10">
        <v>96.666510575746372</v>
      </c>
      <c r="AK41" s="10">
        <v>97.633175681503829</v>
      </c>
      <c r="AL41" s="10">
        <v>98.609507438318872</v>
      </c>
      <c r="AM41" s="10">
        <v>99.595602512702072</v>
      </c>
      <c r="AN41" s="10">
        <v>100.59155853782909</v>
      </c>
      <c r="AO41" s="10">
        <v>101.59747412320735</v>
      </c>
      <c r="AP41" s="10">
        <v>102.61344886443943</v>
      </c>
      <c r="AQ41" s="10">
        <v>103.63958335308384</v>
      </c>
      <c r="AR41" s="10">
        <v>104.67597918661467</v>
      </c>
      <c r="AS41" s="10">
        <v>105.72273897848083</v>
      </c>
      <c r="AT41" s="10">
        <v>106.77996636826562</v>
      </c>
      <c r="AU41" s="10">
        <v>107.84776603194825</v>
      </c>
      <c r="AV41" s="10">
        <v>108.92624369226778</v>
      </c>
      <c r="AW41" s="10">
        <v>110.01550612919046</v>
      </c>
      <c r="AX41" s="10">
        <v>111.11566119048233</v>
      </c>
      <c r="AY41" s="10">
        <v>112.22681780238716</v>
      </c>
      <c r="AZ41" s="10">
        <v>113.34908598041105</v>
      </c>
      <c r="BA41" s="10">
        <v>114.48257684021513</v>
      </c>
      <c r="BB41" s="10">
        <v>115.62740260861727</v>
      </c>
      <c r="BC41" s="10">
        <v>116.78367663470348</v>
      </c>
      <c r="BD41" s="10">
        <v>117.95151340105052</v>
      </c>
      <c r="BE41" s="10">
        <v>119.13102853506101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t="s">
        <v>83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43.675096510555804</v>
      </c>
      <c r="P42" s="11">
        <v>87.323143371633833</v>
      </c>
      <c r="Q42" s="11">
        <v>174.5013699322314</v>
      </c>
      <c r="R42" s="9">
        <v>348.34686972977568</v>
      </c>
      <c r="S42" s="9">
        <v>671.62938945868621</v>
      </c>
      <c r="T42" s="9">
        <v>1075.2634014299992</v>
      </c>
      <c r="U42" s="9">
        <v>1289.7450867522259</v>
      </c>
      <c r="V42" s="9">
        <v>1246.7838896623571</v>
      </c>
      <c r="W42" s="9">
        <v>1129.3046579960605</v>
      </c>
      <c r="X42" s="9">
        <v>887.08845396625145</v>
      </c>
      <c r="Y42" s="9">
        <v>685.69076255907441</v>
      </c>
      <c r="Z42" s="9">
        <v>597.70127891437949</v>
      </c>
      <c r="AA42" s="9">
        <v>553.0848779609513</v>
      </c>
      <c r="AB42" s="9">
        <v>586.6797630910512</v>
      </c>
      <c r="AC42" s="10">
        <v>592.5465607219619</v>
      </c>
      <c r="AD42" s="10">
        <v>598.47202632918129</v>
      </c>
      <c r="AE42" s="10">
        <v>604.45674659247311</v>
      </c>
      <c r="AF42" s="10">
        <v>610.50131405839795</v>
      </c>
      <c r="AG42" s="10">
        <v>616.60632719898194</v>
      </c>
      <c r="AH42" s="10">
        <v>622.77239047097169</v>
      </c>
      <c r="AI42" s="10">
        <v>629.00011437568151</v>
      </c>
      <c r="AJ42" s="10">
        <v>635.29011551943825</v>
      </c>
      <c r="AK42" s="10">
        <v>641.64301667463269</v>
      </c>
      <c r="AL42" s="10">
        <v>648.05944684137899</v>
      </c>
      <c r="AM42" s="10">
        <v>654.54004130979297</v>
      </c>
      <c r="AN42" s="10">
        <v>661.08544172289078</v>
      </c>
      <c r="AO42" s="10">
        <v>667.69629614011956</v>
      </c>
      <c r="AP42" s="10">
        <v>674.37325910152083</v>
      </c>
      <c r="AQ42" s="10">
        <v>681.11699169253598</v>
      </c>
      <c r="AR42" s="10">
        <v>687.92816160946143</v>
      </c>
      <c r="AS42" s="10">
        <v>694.80744322555597</v>
      </c>
      <c r="AT42" s="10">
        <v>701.75551765781154</v>
      </c>
      <c r="AU42" s="10">
        <v>708.7730728343895</v>
      </c>
      <c r="AV42" s="10">
        <v>715.86080356273351</v>
      </c>
      <c r="AW42" s="10">
        <v>723.01941159836088</v>
      </c>
      <c r="AX42" s="10">
        <v>730.24960571434428</v>
      </c>
      <c r="AY42" s="10">
        <v>737.55210177148797</v>
      </c>
      <c r="AZ42" s="10">
        <v>744.92762278920281</v>
      </c>
      <c r="BA42" s="10">
        <v>752.37689901709473</v>
      </c>
      <c r="BB42" s="10">
        <v>759.90066800726572</v>
      </c>
      <c r="BC42" s="10">
        <v>767.49967468733826</v>
      </c>
      <c r="BD42" s="10">
        <v>775.17467143421186</v>
      </c>
      <c r="BE42" s="10">
        <v>782.92641814855369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5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255.20833333333331</v>
      </c>
      <c r="P43" s="2">
        <v>510.41666666666663</v>
      </c>
      <c r="Q43" s="2">
        <v>1020.8333333333333</v>
      </c>
      <c r="R43" s="2">
        <v>2041.6666666666665</v>
      </c>
      <c r="S43" s="2">
        <v>4083.333333333333</v>
      </c>
      <c r="T43" s="2">
        <v>6079.9999999999991</v>
      </c>
      <c r="U43" s="2">
        <v>7272.7272727272712</v>
      </c>
      <c r="V43" s="2">
        <v>7155.5555555555575</v>
      </c>
      <c r="W43" s="2">
        <v>6388.8888888888896</v>
      </c>
      <c r="X43" s="2">
        <v>5351.3513513513508</v>
      </c>
      <c r="Y43" s="2">
        <v>4253.333333333333</v>
      </c>
      <c r="Z43" s="2">
        <v>4029.4736842105258</v>
      </c>
      <c r="AA43" s="2">
        <v>3828</v>
      </c>
      <c r="AB43" s="2">
        <v>4029.4736842105258</v>
      </c>
      <c r="AC43" s="27">
        <v>4069.7684210526309</v>
      </c>
      <c r="AD43" s="27">
        <v>4110.4661052631573</v>
      </c>
      <c r="AE43" s="27">
        <v>4151.5707663157891</v>
      </c>
      <c r="AF43" s="27">
        <v>4193.0864739789467</v>
      </c>
      <c r="AG43" s="27">
        <v>4235.017338718736</v>
      </c>
      <c r="AH43" s="27">
        <v>4277.3675121059232</v>
      </c>
      <c r="AI43" s="27">
        <v>4320.1411872269828</v>
      </c>
      <c r="AJ43" s="27">
        <v>4363.3425990992528</v>
      </c>
      <c r="AK43" s="27">
        <v>4406.9760250902455</v>
      </c>
      <c r="AL43" s="27">
        <v>4451.0457853411481</v>
      </c>
      <c r="AM43" s="27">
        <v>4495.55624319456</v>
      </c>
      <c r="AN43" s="27">
        <v>4540.5118056265055</v>
      </c>
      <c r="AO43" s="27">
        <v>4585.9169236827702</v>
      </c>
      <c r="AP43" s="27">
        <v>4631.7760929195974</v>
      </c>
      <c r="AQ43" s="27">
        <v>4678.0938538487935</v>
      </c>
      <c r="AR43" s="27">
        <v>4724.8747923872816</v>
      </c>
      <c r="AS43" s="27">
        <v>4772.1235403111541</v>
      </c>
      <c r="AT43" s="27">
        <v>4819.8447757142658</v>
      </c>
      <c r="AU43" s="27">
        <v>4868.0432234714081</v>
      </c>
      <c r="AV43" s="27">
        <v>4916.7236557061224</v>
      </c>
      <c r="AW43" s="27">
        <v>4965.8908922631836</v>
      </c>
      <c r="AX43" s="27">
        <v>5015.5498011858153</v>
      </c>
      <c r="AY43" s="27">
        <v>5065.7052991976734</v>
      </c>
      <c r="AZ43" s="27">
        <v>5116.3623521896498</v>
      </c>
      <c r="BA43" s="27">
        <v>5167.5259757115464</v>
      </c>
      <c r="BB43" s="27">
        <v>5219.2012354686622</v>
      </c>
      <c r="BC43" s="27">
        <v>5271.3932478233492</v>
      </c>
      <c r="BD43" s="27">
        <v>5324.107180301583</v>
      </c>
      <c r="BE43" s="27">
        <v>5377.3482521045989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 t="e">
        <f t="shared" si="0"/>
        <v>#NUM!</v>
      </c>
      <c r="O44" s="5">
        <f t="shared" si="0"/>
        <v>1</v>
      </c>
      <c r="P44" s="5">
        <f t="shared" si="0"/>
        <v>1</v>
      </c>
      <c r="Q44" s="5">
        <f t="shared" si="0"/>
        <v>1</v>
      </c>
      <c r="R44" s="5">
        <f>_xlfn.RRI(1,R43,S43)</f>
        <v>1</v>
      </c>
      <c r="S44" s="5">
        <f t="shared" ref="S44:AA44" si="1">_xlfn.RRI(1,S43,T43)</f>
        <v>0.48897959183673456</v>
      </c>
      <c r="T44" s="5">
        <f t="shared" si="1"/>
        <v>0.19617224880382778</v>
      </c>
      <c r="U44" s="5">
        <f t="shared" si="1"/>
        <v>-1.6111111111110632E-2</v>
      </c>
      <c r="V44" s="5">
        <f t="shared" si="1"/>
        <v>-0.10714285714285732</v>
      </c>
      <c r="W44" s="5">
        <f t="shared" si="1"/>
        <v>-0.16239717978848434</v>
      </c>
      <c r="X44" s="5">
        <f t="shared" si="1"/>
        <v>-0.20518518518518514</v>
      </c>
      <c r="Y44" s="5">
        <f t="shared" si="1"/>
        <v>-5.2631578947368474E-2</v>
      </c>
      <c r="Z44" s="5">
        <f t="shared" si="1"/>
        <v>-4.9999999999999822E-2</v>
      </c>
      <c r="AA44" s="5">
        <f t="shared" si="1"/>
        <v>5.2631578947368363E-2</v>
      </c>
      <c r="AB44" s="5">
        <v>0.03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255.20833333333337</v>
      </c>
      <c r="P45" s="27">
        <f t="shared" si="2"/>
        <v>510.41666666666669</v>
      </c>
      <c r="Q45" s="27">
        <f t="shared" si="2"/>
        <v>1020.8333333333335</v>
      </c>
      <c r="R45" s="27">
        <f t="shared" si="2"/>
        <v>2041.6666666666665</v>
      </c>
      <c r="S45" s="27">
        <f t="shared" si="2"/>
        <v>4083.3333333333326</v>
      </c>
      <c r="T45" s="27">
        <f t="shared" si="2"/>
        <v>6079.9999999999973</v>
      </c>
      <c r="U45" s="27">
        <f t="shared" si="2"/>
        <v>7272.7272727272702</v>
      </c>
      <c r="V45" s="27">
        <f t="shared" si="2"/>
        <v>7155.5555555555575</v>
      </c>
      <c r="W45" s="27">
        <f t="shared" si="2"/>
        <v>6388.8888888888887</v>
      </c>
      <c r="X45" s="27">
        <f t="shared" si="2"/>
        <v>5351.3513513513508</v>
      </c>
      <c r="Y45" s="27">
        <f t="shared" si="2"/>
        <v>4253.3333333333321</v>
      </c>
      <c r="Z45" s="27">
        <f t="shared" si="2"/>
        <v>4029.4736842105249</v>
      </c>
      <c r="AA45" s="27">
        <f t="shared" si="2"/>
        <v>3828.0000000000005</v>
      </c>
      <c r="AB45" s="27">
        <f t="shared" si="2"/>
        <v>4029.4736842105258</v>
      </c>
      <c r="AC45" s="27">
        <f t="shared" si="2"/>
        <v>4069.7684210526322</v>
      </c>
      <c r="AD45" s="27">
        <f t="shared" si="2"/>
        <v>4110.4661052631573</v>
      </c>
      <c r="AE45" s="27">
        <f t="shared" si="2"/>
        <v>4151.5707663157891</v>
      </c>
      <c r="AF45" s="27">
        <f t="shared" si="2"/>
        <v>4193.0864739789477</v>
      </c>
      <c r="AG45" s="27">
        <f t="shared" si="2"/>
        <v>4235.0173387187369</v>
      </c>
      <c r="AH45" s="27">
        <f t="shared" si="2"/>
        <v>4277.3675121059232</v>
      </c>
      <c r="AI45" s="27">
        <f t="shared" si="2"/>
        <v>4320.1411872269846</v>
      </c>
      <c r="AJ45" s="27">
        <f t="shared" si="2"/>
        <v>4363.3425990992537</v>
      </c>
      <c r="AK45" s="27">
        <f t="shared" si="2"/>
        <v>4406.9760250902455</v>
      </c>
      <c r="AL45" s="27">
        <f t="shared" si="2"/>
        <v>4451.0457853411481</v>
      </c>
      <c r="AM45" s="27">
        <f t="shared" si="2"/>
        <v>4495.55624319456</v>
      </c>
      <c r="AN45" s="27">
        <f t="shared" si="2"/>
        <v>4540.5118056265055</v>
      </c>
      <c r="AO45" s="27">
        <f t="shared" si="2"/>
        <v>4585.9169236827702</v>
      </c>
      <c r="AP45" s="27">
        <f t="shared" si="2"/>
        <v>4631.7760929195983</v>
      </c>
      <c r="AQ45" s="27">
        <f t="shared" si="2"/>
        <v>4678.0938538487935</v>
      </c>
      <c r="AR45" s="27">
        <f t="shared" si="2"/>
        <v>4724.8747923872825</v>
      </c>
      <c r="AS45" s="27">
        <f t="shared" si="2"/>
        <v>4772.1235403111541</v>
      </c>
      <c r="AT45" s="27">
        <f t="shared" si="2"/>
        <v>4819.8447757142658</v>
      </c>
      <c r="AU45" s="27">
        <f t="shared" si="2"/>
        <v>4868.043223471409</v>
      </c>
      <c r="AV45" s="27">
        <f t="shared" si="2"/>
        <v>4916.7236557061242</v>
      </c>
      <c r="AW45" s="27">
        <f t="shared" si="2"/>
        <v>4965.8908922631854</v>
      </c>
      <c r="AX45" s="27">
        <f t="shared" si="2"/>
        <v>5015.5498011858162</v>
      </c>
      <c r="AY45" s="27">
        <f t="shared" si="2"/>
        <v>5065.7052991976752</v>
      </c>
      <c r="AZ45" s="27">
        <f t="shared" si="2"/>
        <v>5116.3623521896516</v>
      </c>
      <c r="BA45" s="27">
        <f t="shared" si="2"/>
        <v>5167.5259757115455</v>
      </c>
      <c r="BB45" s="27">
        <f t="shared" si="2"/>
        <v>5219.2012354686631</v>
      </c>
      <c r="BC45" s="27">
        <f t="shared" si="2"/>
        <v>5271.3932478233501</v>
      </c>
      <c r="BD45" s="27">
        <f t="shared" si="2"/>
        <v>5324.107180301583</v>
      </c>
      <c r="BE45" s="27">
        <f t="shared" si="2"/>
        <v>5377.3482521045989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4" spans="28:28" x14ac:dyDescent="0.3">
      <c r="AB54">
        <f>SUM(W44:AA44)/5</f>
        <v>-8.3516472994733887E-2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075-B1A9-45B6-80A5-B612710617A2}">
  <sheetPr>
    <tabColor rgb="FF92D050"/>
  </sheetPr>
  <dimension ref="A1:BE101"/>
  <sheetViews>
    <sheetView topLeftCell="A9" zoomScale="69" zoomScaleNormal="6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88671875" bestFit="1" customWidth="1"/>
    <col min="6" max="6" width="27.33203125" style="85" customWidth="1"/>
    <col min="7" max="7" width="12.33203125" customWidth="1"/>
    <col min="8" max="8" width="12.88671875" customWidth="1"/>
    <col min="9" max="9" width="12" customWidth="1"/>
    <col min="10" max="17" width="11" customWidth="1"/>
    <col min="18" max="27" width="11.33203125" bestFit="1" customWidth="1"/>
    <col min="56" max="56" width="12.44140625" bestFit="1" customWidth="1"/>
  </cols>
  <sheetData>
    <row r="1" spans="1:57" x14ac:dyDescent="0.3">
      <c r="F1" s="90"/>
      <c r="G1" s="26" t="s">
        <v>33</v>
      </c>
      <c r="H1" s="93" t="s">
        <v>620</v>
      </c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93" t="s">
        <v>621</v>
      </c>
      <c r="I2" s="93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6" t="s">
        <v>616</v>
      </c>
      <c r="F12" s="90" t="s">
        <v>144</v>
      </c>
      <c r="G12" s="11">
        <v>-9.7832294465077059</v>
      </c>
      <c r="H12" s="11">
        <v>-9.8509874956163408</v>
      </c>
      <c r="I12" s="11">
        <v>-7.4413048083369198</v>
      </c>
      <c r="J12" s="11">
        <v>-2.0479083613781484</v>
      </c>
      <c r="K12" s="11">
        <v>40.482488377843922</v>
      </c>
      <c r="L12" s="11">
        <v>49.747813951929132</v>
      </c>
      <c r="M12" s="11">
        <v>52.464902005950904</v>
      </c>
      <c r="N12" s="11">
        <v>60.108644551453608</v>
      </c>
      <c r="O12" s="11">
        <v>110.97220439744206</v>
      </c>
      <c r="P12" s="11">
        <v>-23.367247273303395</v>
      </c>
      <c r="Q12" s="11">
        <v>131.75396753861568</v>
      </c>
      <c r="R12" s="9">
        <v>197.84542330233626</v>
      </c>
      <c r="S12" s="9">
        <v>98.290638409533301</v>
      </c>
      <c r="T12" s="9">
        <v>21.297883804335143</v>
      </c>
      <c r="U12" s="9">
        <v>59.956490523816171</v>
      </c>
      <c r="V12" s="9">
        <v>123.31911729246588</v>
      </c>
      <c r="W12" s="9">
        <v>254.11337131823942</v>
      </c>
      <c r="X12" s="9">
        <v>396.05629714221288</v>
      </c>
      <c r="Y12" s="9">
        <v>498.32643124376193</v>
      </c>
      <c r="Z12" s="9">
        <v>707.21198283435353</v>
      </c>
      <c r="AA12" s="9">
        <v>951.22640202853177</v>
      </c>
      <c r="AB12" s="9">
        <v>974.63996261898376</v>
      </c>
      <c r="AC12" s="10">
        <v>1077.0090634187127</v>
      </c>
      <c r="AD12" s="10">
        <v>1164.3872182178632</v>
      </c>
      <c r="AE12" s="10">
        <v>1244.5447116493069</v>
      </c>
      <c r="AF12" s="10">
        <v>1317.034304969372</v>
      </c>
      <c r="AG12" s="10">
        <v>1381.5387138405406</v>
      </c>
      <c r="AH12" s="10">
        <v>1437.842502561899</v>
      </c>
      <c r="AI12" s="10">
        <v>1485.8051234394816</v>
      </c>
      <c r="AJ12" s="10">
        <v>1525.3361434412707</v>
      </c>
      <c r="AK12" s="10">
        <v>1556.3731881126093</v>
      </c>
      <c r="AL12" s="10">
        <v>1593.5435039292827</v>
      </c>
      <c r="AM12" s="10">
        <v>1624.4541898370683</v>
      </c>
      <c r="AN12" s="10">
        <v>1649.3104063031321</v>
      </c>
      <c r="AO12" s="10">
        <v>1668.3159267069964</v>
      </c>
      <c r="AP12" s="10">
        <v>1681.6664434537552</v>
      </c>
      <c r="AQ12" s="10">
        <v>1689.5445803468574</v>
      </c>
      <c r="AR12" s="10">
        <v>1692.1162859184958</v>
      </c>
      <c r="AS12" s="10">
        <v>1689.5283199451569</v>
      </c>
      <c r="AT12" s="10">
        <v>1681.9065865702466</v>
      </c>
      <c r="AU12" s="10">
        <v>1669.3551079607837</v>
      </c>
      <c r="AV12" s="10">
        <v>1674.108932103612</v>
      </c>
      <c r="AW12" s="10">
        <v>1675.9212255934704</v>
      </c>
      <c r="AX12" s="10">
        <v>1674.9542030933981</v>
      </c>
      <c r="AY12" s="10">
        <v>1671.355610069754</v>
      </c>
      <c r="AZ12" s="10">
        <v>1665.2594516285287</v>
      </c>
      <c r="BA12" s="10">
        <v>1656.7867811979031</v>
      </c>
      <c r="BB12" s="10">
        <v>1646.0465136533471</v>
      </c>
      <c r="BC12" s="10">
        <v>1633.1362371964365</v>
      </c>
      <c r="BD12" s="10">
        <v>1618.1430058363592</v>
      </c>
      <c r="BE12" s="10">
        <v>1601.144100104538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6" t="s">
        <v>616</v>
      </c>
      <c r="F13" s="90" t="s">
        <v>157</v>
      </c>
      <c r="G13" s="11">
        <v>-11.914057656787918</v>
      </c>
      <c r="H13" s="11">
        <v>-11.996573691825834</v>
      </c>
      <c r="I13" s="11">
        <v>-9.062052056839633</v>
      </c>
      <c r="J13" s="11">
        <v>-2.4939513507972393</v>
      </c>
      <c r="K13" s="11">
        <v>49.299743327194392</v>
      </c>
      <c r="L13" s="11">
        <v>60.583095486329086</v>
      </c>
      <c r="M13" s="11">
        <v>63.89197666009531</v>
      </c>
      <c r="N13" s="11">
        <v>73.200558238264364</v>
      </c>
      <c r="O13" s="11">
        <v>135.14241373168804</v>
      </c>
      <c r="P13" s="11">
        <v>-28.456731268214952</v>
      </c>
      <c r="Q13" s="11">
        <v>160.45053163155382</v>
      </c>
      <c r="R13" s="9">
        <v>240.93698233736833</v>
      </c>
      <c r="S13" s="9">
        <v>112.61759348484841</v>
      </c>
      <c r="T13" s="9">
        <v>24.069622929350075</v>
      </c>
      <c r="U13" s="9">
        <v>61.942524551159011</v>
      </c>
      <c r="V13" s="9">
        <v>123.82649540822734</v>
      </c>
      <c r="W13" s="9">
        <v>247.47185919544663</v>
      </c>
      <c r="X13" s="9">
        <v>399.42588596374588</v>
      </c>
      <c r="Y13" s="9">
        <v>449.91145417343392</v>
      </c>
      <c r="Z13" s="9">
        <v>664.55596704361835</v>
      </c>
      <c r="AA13" s="9">
        <v>840.92401198434561</v>
      </c>
      <c r="AB13" s="9">
        <v>990.51616334579558</v>
      </c>
      <c r="AC13" s="10">
        <v>1094.5527849274063</v>
      </c>
      <c r="AD13" s="10">
        <v>1183.3542685227642</v>
      </c>
      <c r="AE13" s="10">
        <v>1264.8174712461357</v>
      </c>
      <c r="AF13" s="10">
        <v>1338.487869148707</v>
      </c>
      <c r="AG13" s="10">
        <v>1404.0430095538582</v>
      </c>
      <c r="AH13" s="10">
        <v>1461.2639474643565</v>
      </c>
      <c r="AI13" s="10">
        <v>1510.0078457629781</v>
      </c>
      <c r="AJ13" s="10">
        <v>1550.1827983271039</v>
      </c>
      <c r="AK13" s="10">
        <v>1581.7254146659993</v>
      </c>
      <c r="AL13" s="10">
        <v>1619.5012088312092</v>
      </c>
      <c r="AM13" s="10">
        <v>1650.9154081110069</v>
      </c>
      <c r="AN13" s="10">
        <v>1676.1765148925301</v>
      </c>
      <c r="AO13" s="10">
        <v>1695.4916218805918</v>
      </c>
      <c r="AP13" s="10">
        <v>1709.0596091721743</v>
      </c>
      <c r="AQ13" s="10">
        <v>1717.0660753842726</v>
      </c>
      <c r="AR13" s="10">
        <v>1719.679672234158</v>
      </c>
      <c r="AS13" s="10">
        <v>1717.0495501120442</v>
      </c>
      <c r="AT13" s="10">
        <v>1709.303664051436</v>
      </c>
      <c r="AU13" s="10">
        <v>1696.5477306674259</v>
      </c>
      <c r="AV13" s="10">
        <v>1701.3789912680297</v>
      </c>
      <c r="AW13" s="10">
        <v>1703.2208057464832</v>
      </c>
      <c r="AX13" s="10">
        <v>1702.2380311288014</v>
      </c>
      <c r="AY13" s="10">
        <v>1698.5808195512609</v>
      </c>
      <c r="AZ13" s="10">
        <v>1692.3853589689518</v>
      </c>
      <c r="BA13" s="10">
        <v>1683.7746746854077</v>
      </c>
      <c r="BB13" s="10">
        <v>1672.8594557229565</v>
      </c>
      <c r="BC13" s="10">
        <v>1659.7388799264647</v>
      </c>
      <c r="BD13" s="10">
        <v>1644.5014193538111</v>
      </c>
      <c r="BE13" s="10">
        <v>1627.2256133820188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6" t="s">
        <v>616</v>
      </c>
      <c r="F14" s="90" t="s">
        <v>182</v>
      </c>
      <c r="G14" s="11">
        <v>-1.6892460754000602</v>
      </c>
      <c r="H14" s="11">
        <v>-1.7009456904565576</v>
      </c>
      <c r="I14" s="11">
        <v>-1.2848717299404484</v>
      </c>
      <c r="J14" s="11">
        <v>-0.35360728082196147</v>
      </c>
      <c r="K14" s="11">
        <v>6.9900113238285186</v>
      </c>
      <c r="L14" s="11">
        <v>8.5898322161939049</v>
      </c>
      <c r="M14" s="11">
        <v>9.0589851024538781</v>
      </c>
      <c r="N14" s="11">
        <v>10.378811256686429</v>
      </c>
      <c r="O14" s="11">
        <v>19.161296561820816</v>
      </c>
      <c r="P14" s="11">
        <v>-4.0347648969248162</v>
      </c>
      <c r="Q14" s="11">
        <v>22.749632296771075</v>
      </c>
      <c r="R14" s="9">
        <v>34.161480794937027</v>
      </c>
      <c r="S14" s="9">
        <v>15.928369057568304</v>
      </c>
      <c r="T14" s="9">
        <v>3.7051238570190996</v>
      </c>
      <c r="U14" s="9">
        <v>10.710100171090939</v>
      </c>
      <c r="V14" s="9">
        <v>20.61062998472465</v>
      </c>
      <c r="W14" s="9">
        <v>40.480674895656492</v>
      </c>
      <c r="X14" s="9">
        <v>68.017571471051582</v>
      </c>
      <c r="Y14" s="9">
        <v>63.097338085298638</v>
      </c>
      <c r="Z14" s="9">
        <v>115.64968057548282</v>
      </c>
      <c r="AA14" s="9">
        <v>140.87837662899392</v>
      </c>
      <c r="AB14" s="9">
        <v>159.07953128265535</v>
      </c>
      <c r="AC14" s="10">
        <v>175.78808951711187</v>
      </c>
      <c r="AD14" s="10">
        <v>190.04984405510649</v>
      </c>
      <c r="AE14" s="10">
        <v>203.13305116022241</v>
      </c>
      <c r="AF14" s="10">
        <v>214.96471307693614</v>
      </c>
      <c r="AG14" s="10">
        <v>225.49304304743805</v>
      </c>
      <c r="AH14" s="10">
        <v>234.68287792262956</v>
      </c>
      <c r="AI14" s="10">
        <v>242.51127768143999</v>
      </c>
      <c r="AJ14" s="10">
        <v>248.96348195604384</v>
      </c>
      <c r="AK14" s="10">
        <v>254.02931006496732</v>
      </c>
      <c r="AL14" s="10">
        <v>260.09620311730589</v>
      </c>
      <c r="AM14" s="10">
        <v>265.14140710486117</v>
      </c>
      <c r="AN14" s="10">
        <v>269.1984080657661</v>
      </c>
      <c r="AO14" s="10">
        <v>272.30046563942176</v>
      </c>
      <c r="AP14" s="10">
        <v>274.47952049856042</v>
      </c>
      <c r="AQ14" s="10">
        <v>275.76538027489033</v>
      </c>
      <c r="AR14" s="10">
        <v>276.18513088293412</v>
      </c>
      <c r="AS14" s="10">
        <v>275.76272627220192</v>
      </c>
      <c r="AT14" s="10">
        <v>274.51871636152248</v>
      </c>
      <c r="AU14" s="10">
        <v>272.47007952055799</v>
      </c>
      <c r="AV14" s="10">
        <v>273.24599282746698</v>
      </c>
      <c r="AW14" s="10">
        <v>273.54179313319077</v>
      </c>
      <c r="AX14" s="10">
        <v>273.38395691473937</v>
      </c>
      <c r="AY14" s="10">
        <v>272.79659900470648</v>
      </c>
      <c r="AZ14" s="10">
        <v>271.80159155103212</v>
      </c>
      <c r="BA14" s="10">
        <v>270.41869274479524</v>
      </c>
      <c r="BB14" s="10">
        <v>268.6656795374904</v>
      </c>
      <c r="BC14" s="10">
        <v>266.55848015488345</v>
      </c>
      <c r="BD14" s="10">
        <v>264.111303444866</v>
      </c>
      <c r="BE14" s="10">
        <v>261.33676304035623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6" t="s">
        <v>616</v>
      </c>
      <c r="F15" s="90" t="s">
        <v>223</v>
      </c>
      <c r="G15" s="11">
        <v>-0.89806168758528337</v>
      </c>
      <c r="H15" s="11">
        <v>-0.90428160793599233</v>
      </c>
      <c r="I15" s="11">
        <v>-0.68308228796546233</v>
      </c>
      <c r="J15" s="11">
        <v>-0.18798987073698648</v>
      </c>
      <c r="K15" s="11">
        <v>3.7161319816776714</v>
      </c>
      <c r="L15" s="11">
        <v>4.5666521464746159</v>
      </c>
      <c r="M15" s="11">
        <v>4.8160700607180127</v>
      </c>
      <c r="N15" s="11">
        <v>5.5177353305979917</v>
      </c>
      <c r="O15" s="11">
        <v>10.186808527914152</v>
      </c>
      <c r="P15" s="11">
        <v>-2.1450206841439812</v>
      </c>
      <c r="Q15" s="11">
        <v>12.094492016235312</v>
      </c>
      <c r="R15" s="9">
        <v>18.161425703385262</v>
      </c>
      <c r="S15" s="9">
        <v>10.756712145958279</v>
      </c>
      <c r="T15" s="9">
        <v>2.1540068650599391</v>
      </c>
      <c r="U15" s="9">
        <v>5.0909654237925519</v>
      </c>
      <c r="V15" s="9">
        <v>7.2137204946536286</v>
      </c>
      <c r="W15" s="9">
        <v>21.319822111712405</v>
      </c>
      <c r="X15" s="9">
        <v>47.403657172462935</v>
      </c>
      <c r="Y15" s="9">
        <v>61.634211405059858</v>
      </c>
      <c r="Z15" s="9">
        <v>111.22994755985926</v>
      </c>
      <c r="AA15" s="9">
        <v>157.66388533372509</v>
      </c>
      <c r="AB15" s="9">
        <v>166.54134562425699</v>
      </c>
      <c r="AC15" s="10">
        <v>184.03363862619796</v>
      </c>
      <c r="AD15" s="10">
        <v>198.96435769840994</v>
      </c>
      <c r="AE15" s="10">
        <v>212.66124817073188</v>
      </c>
      <c r="AF15" s="10">
        <v>225.04788824122349</v>
      </c>
      <c r="AG15" s="10">
        <v>236.07006203269702</v>
      </c>
      <c r="AH15" s="10">
        <v>245.69095702678482</v>
      </c>
      <c r="AI15" s="10">
        <v>253.88655717348368</v>
      </c>
      <c r="AJ15" s="10">
        <v>260.64140975238524</v>
      </c>
      <c r="AK15" s="10">
        <v>265.94485654506053</v>
      </c>
      <c r="AL15" s="10">
        <v>272.29632442121141</v>
      </c>
      <c r="AM15" s="10">
        <v>277.57817969361219</v>
      </c>
      <c r="AN15" s="10">
        <v>281.82547910278322</v>
      </c>
      <c r="AO15" s="10">
        <v>285.07304237101147</v>
      </c>
      <c r="AP15" s="10">
        <v>287.3543083862175</v>
      </c>
      <c r="AQ15" s="10">
        <v>288.70048294247493</v>
      </c>
      <c r="AR15" s="10">
        <v>289.13992245129538</v>
      </c>
      <c r="AS15" s="10">
        <v>288.69770445063853</v>
      </c>
      <c r="AT15" s="10">
        <v>287.39534277768178</v>
      </c>
      <c r="AU15" s="10">
        <v>285.25061219267997</v>
      </c>
      <c r="AV15" s="10">
        <v>286.06292063474336</v>
      </c>
      <c r="AW15" s="10">
        <v>286.37259580510681</v>
      </c>
      <c r="AX15" s="10">
        <v>286.20735609137876</v>
      </c>
      <c r="AY15" s="10">
        <v>285.59244746101507</v>
      </c>
      <c r="AZ15" s="10">
        <v>284.55076800103069</v>
      </c>
      <c r="BA15" s="10">
        <v>283.10300268392234</v>
      </c>
      <c r="BB15" s="10">
        <v>281.26776231020699</v>
      </c>
      <c r="BC15" s="10">
        <v>279.06172223799661</v>
      </c>
      <c r="BD15" s="10">
        <v>276.49975779806817</v>
      </c>
      <c r="BE15" s="10">
        <v>273.59507428077217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6" t="s">
        <v>616</v>
      </c>
      <c r="F16" s="90" t="s">
        <v>228</v>
      </c>
      <c r="G16" s="11">
        <v>-0.74608368330169306</v>
      </c>
      <c r="H16" s="11">
        <v>-0.75125101328498056</v>
      </c>
      <c r="I16" s="11">
        <v>-0.56748501405703422</v>
      </c>
      <c r="J16" s="11">
        <v>-0.15617654902970202</v>
      </c>
      <c r="K16" s="11">
        <v>3.0872550013575912</v>
      </c>
      <c r="L16" s="11">
        <v>3.7938425621523022</v>
      </c>
      <c r="M16" s="11">
        <v>4.0010517535837886</v>
      </c>
      <c r="N16" s="11">
        <v>4.5839749717031619</v>
      </c>
      <c r="O16" s="11">
        <v>8.4629059814708594</v>
      </c>
      <c r="P16" s="11">
        <v>-1.7820211628084655</v>
      </c>
      <c r="Q16" s="11">
        <v>10.047754264407226</v>
      </c>
      <c r="R16" s="9">
        <v>15.08798735109719</v>
      </c>
      <c r="S16" s="9">
        <v>6.8221035733953661</v>
      </c>
      <c r="T16" s="9">
        <v>1.0956658732278006</v>
      </c>
      <c r="U16" s="9">
        <v>2.7875603185031181</v>
      </c>
      <c r="V16" s="9">
        <v>5.586565495859583</v>
      </c>
      <c r="W16" s="9">
        <v>11.388563203978025</v>
      </c>
      <c r="X16" s="9">
        <v>19.445514297858917</v>
      </c>
      <c r="Y16" s="9">
        <v>18.471974338014959</v>
      </c>
      <c r="Z16" s="9">
        <v>21.484813270392241</v>
      </c>
      <c r="AA16" s="9">
        <v>30.423734527325291</v>
      </c>
      <c r="AB16" s="9">
        <v>31.276115431819473</v>
      </c>
      <c r="AC16" s="10">
        <v>34.561131372126781</v>
      </c>
      <c r="AD16" s="10">
        <v>37.365089100654679</v>
      </c>
      <c r="AE16" s="10">
        <v>39.937336405752305</v>
      </c>
      <c r="AF16" s="10">
        <v>42.263521433289839</v>
      </c>
      <c r="AG16" s="10">
        <v>44.333462555234803</v>
      </c>
      <c r="AH16" s="10">
        <v>46.140246457842352</v>
      </c>
      <c r="AI16" s="10">
        <v>47.679362977289095</v>
      </c>
      <c r="AJ16" s="10">
        <v>48.947910125090445</v>
      </c>
      <c r="AK16" s="10">
        <v>49.943886310178215</v>
      </c>
      <c r="AL16" s="10">
        <v>51.136678656795659</v>
      </c>
      <c r="AM16" s="10">
        <v>52.128599999658334</v>
      </c>
      <c r="AN16" s="10">
        <v>52.926233921113685</v>
      </c>
      <c r="AO16" s="10">
        <v>53.536119491982149</v>
      </c>
      <c r="AP16" s="10">
        <v>53.964536465285825</v>
      </c>
      <c r="AQ16" s="10">
        <v>54.217345223705976</v>
      </c>
      <c r="AR16" s="10">
        <v>54.299871041854317</v>
      </c>
      <c r="AS16" s="10">
        <v>54.216823428766247</v>
      </c>
      <c r="AT16" s="10">
        <v>53.972242637944063</v>
      </c>
      <c r="AU16" s="10">
        <v>53.569466732085743</v>
      </c>
      <c r="AV16" s="10">
        <v>53.72201655390316</v>
      </c>
      <c r="AW16" s="10">
        <v>53.780172901435677</v>
      </c>
      <c r="AX16" s="10">
        <v>53.749141229744154</v>
      </c>
      <c r="AY16" s="10">
        <v>53.633662678570055</v>
      </c>
      <c r="AZ16" s="10">
        <v>53.438037460632053</v>
      </c>
      <c r="BA16" s="10">
        <v>53.166150170383908</v>
      </c>
      <c r="BB16" s="10">
        <v>52.821495877131348</v>
      </c>
      <c r="BC16" s="10">
        <v>52.407206178155711</v>
      </c>
      <c r="BD16" s="10">
        <v>51.926074629379841</v>
      </c>
      <c r="BE16" s="10">
        <v>51.380581156636907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6" t="s">
        <v>616</v>
      </c>
      <c r="F17" s="90" t="s">
        <v>229</v>
      </c>
      <c r="G17" s="11">
        <v>-9.1657842341178366</v>
      </c>
      <c r="H17" s="11">
        <v>-9.2292658954291831</v>
      </c>
      <c r="I17" s="11">
        <v>-6.9716645885134341</v>
      </c>
      <c r="J17" s="11">
        <v>-1.9186595054599564</v>
      </c>
      <c r="K17" s="11">
        <v>37.927532596504165</v>
      </c>
      <c r="L17" s="11">
        <v>46.608099226905949</v>
      </c>
      <c r="M17" s="11">
        <v>49.153704743410771</v>
      </c>
      <c r="N17" s="11">
        <v>56.315030693732211</v>
      </c>
      <c r="O17" s="11">
        <v>103.96845817149507</v>
      </c>
      <c r="P17" s="11">
        <v>-21.892479147448839</v>
      </c>
      <c r="Q17" s="11">
        <v>123.43862985642237</v>
      </c>
      <c r="R17" s="9">
        <v>185.3588808902208</v>
      </c>
      <c r="S17" s="9">
        <v>98.860348312608309</v>
      </c>
      <c r="T17" s="9">
        <v>20.090856246849569</v>
      </c>
      <c r="U17" s="9">
        <v>58.260010656715252</v>
      </c>
      <c r="V17" s="9">
        <v>107.52782617030681</v>
      </c>
      <c r="W17" s="9">
        <v>218.43372173696241</v>
      </c>
      <c r="X17" s="9">
        <v>339.16982878325598</v>
      </c>
      <c r="Y17" s="9">
        <v>370.1710501004186</v>
      </c>
      <c r="Z17" s="9">
        <v>527.05316211310787</v>
      </c>
      <c r="AA17" s="9">
        <v>743.8078544784006</v>
      </c>
      <c r="AB17" s="9">
        <v>826.51500983782819</v>
      </c>
      <c r="AC17" s="10">
        <v>913.32614174259913</v>
      </c>
      <c r="AD17" s="10">
        <v>987.42463887313818</v>
      </c>
      <c r="AE17" s="10">
        <v>1055.3998646108957</v>
      </c>
      <c r="AF17" s="10">
        <v>1116.872551176177</v>
      </c>
      <c r="AG17" s="10">
        <v>1171.5736348352916</v>
      </c>
      <c r="AH17" s="10">
        <v>1219.3204216219656</v>
      </c>
      <c r="AI17" s="10">
        <v>1259.9937241612542</v>
      </c>
      <c r="AJ17" s="10">
        <v>1293.516853356452</v>
      </c>
      <c r="AK17" s="10">
        <v>1319.8369143694811</v>
      </c>
      <c r="AL17" s="10">
        <v>1351.3581171943058</v>
      </c>
      <c r="AM17" s="10">
        <v>1377.5710233412244</v>
      </c>
      <c r="AN17" s="10">
        <v>1398.6496131640506</v>
      </c>
      <c r="AO17" s="10">
        <v>1414.7666907373548</v>
      </c>
      <c r="AP17" s="10">
        <v>1426.0882073009038</v>
      </c>
      <c r="AQ17" s="10">
        <v>1432.7690316477831</v>
      </c>
      <c r="AR17" s="10">
        <v>1434.9498915933689</v>
      </c>
      <c r="AS17" s="10">
        <v>1432.7552424881071</v>
      </c>
      <c r="AT17" s="10">
        <v>1426.2918536707446</v>
      </c>
      <c r="AU17" s="10">
        <v>1415.6479381078086</v>
      </c>
      <c r="AV17" s="10">
        <v>1419.6792800995938</v>
      </c>
      <c r="AW17" s="10">
        <v>1421.2161427658589</v>
      </c>
      <c r="AX17" s="10">
        <v>1420.3960875230873</v>
      </c>
      <c r="AY17" s="10">
        <v>1417.3444056072879</v>
      </c>
      <c r="AZ17" s="10">
        <v>1412.1747361423882</v>
      </c>
      <c r="BA17" s="10">
        <v>1404.9897349594848</v>
      </c>
      <c r="BB17" s="10">
        <v>1395.8817641438875</v>
      </c>
      <c r="BC17" s="10">
        <v>1384.9335805252722</v>
      </c>
      <c r="BD17" s="10">
        <v>1372.2190077185353</v>
      </c>
      <c r="BE17" s="10">
        <v>1357.803581225643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6" t="s">
        <v>616</v>
      </c>
      <c r="F18" s="90" t="s">
        <v>230</v>
      </c>
      <c r="G18" s="11">
        <v>-9.1554971586586742</v>
      </c>
      <c r="H18" s="11">
        <v>-9.2189075723142579</v>
      </c>
      <c r="I18" s="11">
        <v>-6.9638400491324042</v>
      </c>
      <c r="J18" s="11">
        <v>-1.9165061277883098</v>
      </c>
      <c r="K18" s="11">
        <v>37.884965219852589</v>
      </c>
      <c r="L18" s="11">
        <v>46.555789351230374</v>
      </c>
      <c r="M18" s="11">
        <v>49.098537846953448</v>
      </c>
      <c r="N18" s="11">
        <v>56.251826394412603</v>
      </c>
      <c r="O18" s="11">
        <v>103.85177078858652</v>
      </c>
      <c r="P18" s="11">
        <v>-21.867908463781614</v>
      </c>
      <c r="Q18" s="11">
        <v>123.30009042897412</v>
      </c>
      <c r="R18" s="9">
        <v>185.15084623153362</v>
      </c>
      <c r="S18" s="9">
        <v>97.942138123474507</v>
      </c>
      <c r="T18" s="9">
        <v>17.140986588159166</v>
      </c>
      <c r="U18" s="9">
        <v>51.59920863250251</v>
      </c>
      <c r="V18" s="9">
        <v>100.04291317585432</v>
      </c>
      <c r="W18" s="9">
        <v>212.55053031879373</v>
      </c>
      <c r="X18" s="9">
        <v>308.37414304973692</v>
      </c>
      <c r="Y18" s="9">
        <v>409.21824337929195</v>
      </c>
      <c r="Z18" s="9">
        <v>495.25563847292761</v>
      </c>
      <c r="AA18" s="9">
        <v>739.16186546191273</v>
      </c>
      <c r="AB18" s="9">
        <v>811.90890516916147</v>
      </c>
      <c r="AC18" s="10">
        <v>897.18591795460065</v>
      </c>
      <c r="AD18" s="10">
        <v>969.97495259262985</v>
      </c>
      <c r="AE18" s="10">
        <v>1036.7489257818138</v>
      </c>
      <c r="AF18" s="10">
        <v>1097.1352721311889</v>
      </c>
      <c r="AG18" s="10">
        <v>1150.8696827790397</v>
      </c>
      <c r="AH18" s="10">
        <v>1197.7726923117041</v>
      </c>
      <c r="AI18" s="10">
        <v>1237.727219623637</v>
      </c>
      <c r="AJ18" s="10">
        <v>1270.6579308614857</v>
      </c>
      <c r="AK18" s="10">
        <v>1296.5128659403624</v>
      </c>
      <c r="AL18" s="10">
        <v>1327.4770286845335</v>
      </c>
      <c r="AM18" s="10">
        <v>1353.2267025292024</v>
      </c>
      <c r="AN18" s="10">
        <v>1373.9327932618041</v>
      </c>
      <c r="AO18" s="10">
        <v>1389.7650511776483</v>
      </c>
      <c r="AP18" s="10">
        <v>1400.8864948399582</v>
      </c>
      <c r="AQ18" s="10">
        <v>1407.4492562133623</v>
      </c>
      <c r="AR18" s="10">
        <v>1409.5915761829599</v>
      </c>
      <c r="AS18" s="10">
        <v>1407.4357107345713</v>
      </c>
      <c r="AT18" s="10">
        <v>1401.0865423880498</v>
      </c>
      <c r="AU18" s="10">
        <v>1390.6307252176978</v>
      </c>
      <c r="AV18" s="10">
        <v>1394.5908256683285</v>
      </c>
      <c r="AW18" s="10">
        <v>1396.1005290250871</v>
      </c>
      <c r="AX18" s="10">
        <v>1395.2949657305157</v>
      </c>
      <c r="AY18" s="10">
        <v>1392.2972128843005</v>
      </c>
      <c r="AZ18" s="10">
        <v>1387.2189013892</v>
      </c>
      <c r="BA18" s="10">
        <v>1380.1608729509815</v>
      </c>
      <c r="BB18" s="10">
        <v>1371.2138574398464</v>
      </c>
      <c r="BC18" s="10">
        <v>1360.4591492136465</v>
      </c>
      <c r="BD18" s="10">
        <v>1347.9692672824794</v>
      </c>
      <c r="BE18" s="10">
        <v>1333.8085890103612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6" t="s">
        <v>616</v>
      </c>
      <c r="F19" s="90" t="s">
        <v>247</v>
      </c>
      <c r="G19" s="11">
        <v>-1.2916289519022897</v>
      </c>
      <c r="H19" s="11">
        <v>-1.3005746950673314</v>
      </c>
      <c r="I19" s="11">
        <v>-0.98243681014847839</v>
      </c>
      <c r="J19" s="11">
        <v>-0.27037470038515554</v>
      </c>
      <c r="K19" s="11">
        <v>5.3446926007174813</v>
      </c>
      <c r="L19" s="11">
        <v>6.5679453952802334</v>
      </c>
      <c r="M19" s="11">
        <v>6.926668413546464</v>
      </c>
      <c r="N19" s="11">
        <v>7.9358320263024691</v>
      </c>
      <c r="O19" s="11">
        <v>14.651083554758122</v>
      </c>
      <c r="P19" s="11">
        <v>-3.0850562454335906</v>
      </c>
      <c r="Q19" s="11">
        <v>17.394791763942319</v>
      </c>
      <c r="R19" s="9">
        <v>26.120503268977473</v>
      </c>
      <c r="S19" s="9">
        <v>13.767639625397733</v>
      </c>
      <c r="T19" s="9">
        <v>2.5506083577432364</v>
      </c>
      <c r="U19" s="9">
        <v>6.5801388314173028</v>
      </c>
      <c r="V19" s="9">
        <v>12.583331990674004</v>
      </c>
      <c r="W19" s="9">
        <v>25.853657700025952</v>
      </c>
      <c r="X19" s="9">
        <v>40.810542882630948</v>
      </c>
      <c r="Y19" s="9">
        <v>44.168136659709056</v>
      </c>
      <c r="Z19" s="9">
        <v>58.315921733921805</v>
      </c>
      <c r="AA19" s="9">
        <v>81.229872481824188</v>
      </c>
      <c r="AB19" s="9">
        <v>82.556243779421976</v>
      </c>
      <c r="AC19" s="10">
        <v>91.227351845207792</v>
      </c>
      <c r="AD19" s="10">
        <v>98.628661585484409</v>
      </c>
      <c r="AE19" s="10">
        <v>105.41834990350861</v>
      </c>
      <c r="AF19" s="10">
        <v>111.55853373254168</v>
      </c>
      <c r="AG19" s="10">
        <v>117.02233770924926</v>
      </c>
      <c r="AH19" s="10">
        <v>121.7915134927818</v>
      </c>
      <c r="AI19" s="10">
        <v>125.85415608218445</v>
      </c>
      <c r="AJ19" s="10">
        <v>129.20260540633012</v>
      </c>
      <c r="AK19" s="10">
        <v>131.83157807762777</v>
      </c>
      <c r="AL19" s="10">
        <v>134.98006549001903</v>
      </c>
      <c r="AM19" s="10">
        <v>137.59833502447887</v>
      </c>
      <c r="AN19" s="10">
        <v>139.70376466486869</v>
      </c>
      <c r="AO19" s="10">
        <v>141.31361490269398</v>
      </c>
      <c r="AP19" s="10">
        <v>142.44446173577984</v>
      </c>
      <c r="AQ19" s="10">
        <v>143.11177419455387</v>
      </c>
      <c r="AR19" s="10">
        <v>143.32960884144285</v>
      </c>
      <c r="AS19" s="10">
        <v>143.11039686780941</v>
      </c>
      <c r="AT19" s="10">
        <v>142.4648029021873</v>
      </c>
      <c r="AU19" s="10">
        <v>141.40163807454107</v>
      </c>
      <c r="AV19" s="10">
        <v>141.80430765497286</v>
      </c>
      <c r="AW19" s="10">
        <v>141.95781679566778</v>
      </c>
      <c r="AX19" s="10">
        <v>141.87590578409623</v>
      </c>
      <c r="AY19" s="10">
        <v>141.57108930383976</v>
      </c>
      <c r="AZ19" s="10">
        <v>141.05471817019637</v>
      </c>
      <c r="BA19" s="10">
        <v>140.3370461350236</v>
      </c>
      <c r="BB19" s="10">
        <v>139.42729876197109</v>
      </c>
      <c r="BC19" s="10">
        <v>138.33374219614706</v>
      </c>
      <c r="BD19" s="10">
        <v>137.06375029074877</v>
      </c>
      <c r="BE19" s="10">
        <v>135.62386904289951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6" t="s">
        <v>616</v>
      </c>
      <c r="F20" s="90" t="s">
        <v>256</v>
      </c>
      <c r="G20" s="11">
        <v>-7.4797867088627683</v>
      </c>
      <c r="H20" s="11">
        <v>-7.5315912543773464</v>
      </c>
      <c r="I20" s="11">
        <v>-5.6892637657459346</v>
      </c>
      <c r="J20" s="11">
        <v>-1.565732238639562</v>
      </c>
      <c r="K20" s="11">
        <v>30.950963602144547</v>
      </c>
      <c r="L20" s="11">
        <v>38.034785918820148</v>
      </c>
      <c r="M20" s="11">
        <v>40.112140766153914</v>
      </c>
      <c r="N20" s="11">
        <v>45.95617868946249</v>
      </c>
      <c r="O20" s="11">
        <v>84.844010256908504</v>
      </c>
      <c r="P20" s="11">
        <v>-17.865473413787313</v>
      </c>
      <c r="Q20" s="11">
        <v>100.7327468525296</v>
      </c>
      <c r="R20" s="9">
        <v>151.26309525065864</v>
      </c>
      <c r="S20" s="9">
        <v>72.769104782883915</v>
      </c>
      <c r="T20" s="9">
        <v>14.793131145528264</v>
      </c>
      <c r="U20" s="9">
        <v>38.893802128167323</v>
      </c>
      <c r="V20" s="9">
        <v>77.669531942436009</v>
      </c>
      <c r="W20" s="9">
        <v>163.32602964567536</v>
      </c>
      <c r="X20" s="9">
        <v>265.39371445146503</v>
      </c>
      <c r="Y20" s="9">
        <v>316.40114460164244</v>
      </c>
      <c r="Z20" s="9">
        <v>443.93762734707627</v>
      </c>
      <c r="AA20" s="9">
        <v>543.4308443156724</v>
      </c>
      <c r="AB20" s="9">
        <v>645.52632155217259</v>
      </c>
      <c r="AC20" s="10">
        <v>713.32771654348994</v>
      </c>
      <c r="AD20" s="10">
        <v>771.20026539726882</v>
      </c>
      <c r="AE20" s="10">
        <v>824.29040520705053</v>
      </c>
      <c r="AF20" s="10">
        <v>872.3019195317587</v>
      </c>
      <c r="AG20" s="10">
        <v>915.02466370347599</v>
      </c>
      <c r="AH20" s="10">
        <v>952.31594973394408</v>
      </c>
      <c r="AI20" s="10">
        <v>984.08268967338836</v>
      </c>
      <c r="AJ20" s="10">
        <v>1010.2649876579586</v>
      </c>
      <c r="AK20" s="10">
        <v>1030.821531660835</v>
      </c>
      <c r="AL20" s="10">
        <v>1055.4402813123411</v>
      </c>
      <c r="AM20" s="10">
        <v>1075.9131350183291</v>
      </c>
      <c r="AN20" s="10">
        <v>1092.3759752449157</v>
      </c>
      <c r="AO20" s="10">
        <v>1104.9637657583728</v>
      </c>
      <c r="AP20" s="10">
        <v>1113.8061181109249</v>
      </c>
      <c r="AQ20" s="10">
        <v>1119.0239882212613</v>
      </c>
      <c r="AR20" s="10">
        <v>1120.7272875948206</v>
      </c>
      <c r="AS20" s="10">
        <v>1119.0132185856023</v>
      </c>
      <c r="AT20" s="10">
        <v>1113.9651703851803</v>
      </c>
      <c r="AU20" s="10">
        <v>1105.6520392520843</v>
      </c>
      <c r="AV20" s="10">
        <v>1108.8006056252302</v>
      </c>
      <c r="AW20" s="10">
        <v>1110.0009290215103</v>
      </c>
      <c r="AX20" s="10">
        <v>1109.3604479194919</v>
      </c>
      <c r="AY20" s="10">
        <v>1106.9770175181004</v>
      </c>
      <c r="AZ20" s="10">
        <v>1102.9393924615736</v>
      </c>
      <c r="BA20" s="10">
        <v>1097.327749201934</v>
      </c>
      <c r="BB20" s="10">
        <v>1090.2142245503351</v>
      </c>
      <c r="BC20" s="10">
        <v>1081.6634534029502</v>
      </c>
      <c r="BD20" s="10">
        <v>1071.7330936195858</v>
      </c>
      <c r="BE20" s="10">
        <v>1060.4743298623641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6" t="s">
        <v>616</v>
      </c>
      <c r="F21" s="90" t="s">
        <v>257</v>
      </c>
      <c r="G21" s="11">
        <v>-105.94813874143432</v>
      </c>
      <c r="H21" s="11">
        <v>-110.26343707163375</v>
      </c>
      <c r="I21" s="11">
        <v>-91.990756139263596</v>
      </c>
      <c r="J21" s="11">
        <v>-49.674460361313265</v>
      </c>
      <c r="K21" s="11">
        <v>343.41121253612937</v>
      </c>
      <c r="L21" s="11">
        <v>419.67258814464901</v>
      </c>
      <c r="M21" s="11">
        <v>441.36192981844465</v>
      </c>
      <c r="N21" s="11">
        <v>493.78816910121827</v>
      </c>
      <c r="O21" s="11">
        <v>951.87273861268773</v>
      </c>
      <c r="P21" s="11">
        <v>-309.11129661877129</v>
      </c>
      <c r="Q21" s="11">
        <v>1115.849605421475</v>
      </c>
      <c r="R21" s="9">
        <v>1831.690423777248</v>
      </c>
      <c r="S21" s="9">
        <v>881.92876156378156</v>
      </c>
      <c r="T21" s="9">
        <v>176.3737467358261</v>
      </c>
      <c r="U21" s="9">
        <v>445.46681026689657</v>
      </c>
      <c r="V21" s="9">
        <v>851.78852261870657</v>
      </c>
      <c r="W21" s="9">
        <v>1615.7726449018312</v>
      </c>
      <c r="X21" s="9">
        <v>2627.3977730695033</v>
      </c>
      <c r="Y21" s="9">
        <v>2864.893485325103</v>
      </c>
      <c r="Z21" s="9">
        <v>4051.7902420728874</v>
      </c>
      <c r="AA21" s="9">
        <v>5285.636794629103</v>
      </c>
      <c r="AB21" s="9">
        <v>5984.3751019644833</v>
      </c>
      <c r="AC21" s="10">
        <v>6612.9303854870404</v>
      </c>
      <c r="AD21" s="10">
        <v>7149.4399419293259</v>
      </c>
      <c r="AE21" s="10">
        <v>7641.6140024285669</v>
      </c>
      <c r="AF21" s="10">
        <v>8086.7064817585133</v>
      </c>
      <c r="AG21" s="10">
        <v>8482.7692261777702</v>
      </c>
      <c r="AH21" s="10">
        <v>8828.4794415325341</v>
      </c>
      <c r="AI21" s="10">
        <v>9122.9741526189646</v>
      </c>
      <c r="AJ21" s="10">
        <v>9365.6980926657852</v>
      </c>
      <c r="AK21" s="10">
        <v>9556.2682770348074</v>
      </c>
      <c r="AL21" s="10">
        <v>9784.4972857322682</v>
      </c>
      <c r="AM21" s="10">
        <v>9974.2916161782796</v>
      </c>
      <c r="AN21" s="10">
        <v>10126.910971687616</v>
      </c>
      <c r="AO21" s="10">
        <v>10243.606538734899</v>
      </c>
      <c r="AP21" s="10">
        <v>10325.579885900937</v>
      </c>
      <c r="AQ21" s="10">
        <v>10373.952339402911</v>
      </c>
      <c r="AR21" s="10">
        <v>10389.74283782567</v>
      </c>
      <c r="AS21" s="10">
        <v>10373.852499106168</v>
      </c>
      <c r="AT21" s="10">
        <v>10327.054385759709</v>
      </c>
      <c r="AU21" s="10">
        <v>10249.98720304183</v>
      </c>
      <c r="AV21" s="10">
        <v>10279.176101435671</v>
      </c>
      <c r="AW21" s="10">
        <v>10290.303742876737</v>
      </c>
      <c r="AX21" s="10">
        <v>10284.366139664859</v>
      </c>
      <c r="AY21" s="10">
        <v>10262.270461959486</v>
      </c>
      <c r="AZ21" s="10">
        <v>10224.839512898814</v>
      </c>
      <c r="BA21" s="10">
        <v>10172.816571179957</v>
      </c>
      <c r="BB21" s="10">
        <v>10106.870383718726</v>
      </c>
      <c r="BC21" s="10">
        <v>10027.600150656865</v>
      </c>
      <c r="BD21" s="10">
        <v>9935.5403912682414</v>
      </c>
      <c r="BE21" s="10">
        <v>9831.1656148135626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6" t="s">
        <v>616</v>
      </c>
      <c r="F22" s="90" t="s">
        <v>270</v>
      </c>
      <c r="G22" s="11">
        <v>-92.239456997493761</v>
      </c>
      <c r="H22" s="11">
        <v>-86.011302871880162</v>
      </c>
      <c r="I22" s="11">
        <v>-48.950550967674019</v>
      </c>
      <c r="J22" s="11">
        <v>31.20153096124784</v>
      </c>
      <c r="K22" s="11">
        <v>548.69225503563268</v>
      </c>
      <c r="L22" s="11">
        <v>667.65722302333984</v>
      </c>
      <c r="M22" s="11">
        <v>720.28627216737664</v>
      </c>
      <c r="N22" s="11">
        <v>818.84693270583784</v>
      </c>
      <c r="O22" s="11">
        <v>1443.2722367512506</v>
      </c>
      <c r="P22" s="11">
        <v>-152.61211538332338</v>
      </c>
      <c r="Q22" s="11">
        <v>1705.0313752970155</v>
      </c>
      <c r="R22" s="9">
        <v>2372.536575355613</v>
      </c>
      <c r="S22" s="9">
        <v>1151.5196529897189</v>
      </c>
      <c r="T22" s="9">
        <v>232.27312549808107</v>
      </c>
      <c r="U22" s="9">
        <v>645.45482355411718</v>
      </c>
      <c r="V22" s="9">
        <v>1190.589312617607</v>
      </c>
      <c r="W22" s="9">
        <v>2456.4213269016295</v>
      </c>
      <c r="X22" s="9">
        <v>4226.5200883539455</v>
      </c>
      <c r="Y22" s="9">
        <v>4769.7015321609997</v>
      </c>
      <c r="Z22" s="9">
        <v>6863.4770621787329</v>
      </c>
      <c r="AA22" s="9">
        <v>9796.7422590256101</v>
      </c>
      <c r="AB22" s="9">
        <v>10035.50524142508</v>
      </c>
      <c r="AC22" s="10">
        <v>11089.56180286044</v>
      </c>
      <c r="AD22" s="10">
        <v>11989.26216823088</v>
      </c>
      <c r="AE22" s="10">
        <v>12814.614068751316</v>
      </c>
      <c r="AF22" s="10">
        <v>13561.012453399406</v>
      </c>
      <c r="AG22" s="10">
        <v>14225.190363344915</v>
      </c>
      <c r="AH22" s="10">
        <v>14804.92953729275</v>
      </c>
      <c r="AI22" s="10">
        <v>15298.782807905694</v>
      </c>
      <c r="AJ22" s="10">
        <v>15705.819019883718</v>
      </c>
      <c r="AK22" s="10">
        <v>16025.395926663317</v>
      </c>
      <c r="AL22" s="10">
        <v>16408.124845556911</v>
      </c>
      <c r="AM22" s="10">
        <v>16726.400683139102</v>
      </c>
      <c r="AN22" s="10">
        <v>16982.335900444254</v>
      </c>
      <c r="AO22" s="10">
        <v>17178.028676181133</v>
      </c>
      <c r="AP22" s="10">
        <v>17315.493982269967</v>
      </c>
      <c r="AQ22" s="10">
        <v>17396.61222809989</v>
      </c>
      <c r="AR22" s="10">
        <v>17423.092123993163</v>
      </c>
      <c r="AS22" s="10">
        <v>17396.444800790574</v>
      </c>
      <c r="AT22" s="10">
        <v>17317.96664663493</v>
      </c>
      <c r="AU22" s="10">
        <v>17188.728739095794</v>
      </c>
      <c r="AV22" s="10">
        <v>17237.677098420165</v>
      </c>
      <c r="AW22" s="10">
        <v>17256.33761052107</v>
      </c>
      <c r="AX22" s="10">
        <v>17246.380539458674</v>
      </c>
      <c r="AY22" s="10">
        <v>17209.327165355793</v>
      </c>
      <c r="AZ22" s="10">
        <v>17146.55728895438</v>
      </c>
      <c r="BA22" s="10">
        <v>17059.317352386486</v>
      </c>
      <c r="BB22" s="10">
        <v>16948.728811621069</v>
      </c>
      <c r="BC22" s="10">
        <v>16815.796496078179</v>
      </c>
      <c r="BD22" s="10">
        <v>16661.416768516392</v>
      </c>
      <c r="BE22" s="10">
        <v>16486.385357828312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6" t="s">
        <v>616</v>
      </c>
      <c r="F23" s="90" t="s">
        <v>275</v>
      </c>
      <c r="G23" s="11">
        <v>-5.0081814735418515</v>
      </c>
      <c r="H23" s="11">
        <v>-5.0428678322830702</v>
      </c>
      <c r="I23" s="11">
        <v>-3.8093152249837132</v>
      </c>
      <c r="J23" s="11">
        <v>-1.0483549191035877</v>
      </c>
      <c r="K23" s="11">
        <v>20.723591264555672</v>
      </c>
      <c r="L23" s="11">
        <v>25.466649999933821</v>
      </c>
      <c r="M23" s="11">
        <v>26.857568012082766</v>
      </c>
      <c r="N23" s="11">
        <v>30.770514142419643</v>
      </c>
      <c r="O23" s="11">
        <v>56.808331152834093</v>
      </c>
      <c r="P23" s="11">
        <v>-11.962043364280326</v>
      </c>
      <c r="Q23" s="11">
        <v>67.44682652087576</v>
      </c>
      <c r="R23" s="9">
        <v>101.28003120293823</v>
      </c>
      <c r="S23" s="9">
        <v>42.016754178780019</v>
      </c>
      <c r="T23" s="9">
        <v>8.6854232807818477</v>
      </c>
      <c r="U23" s="9">
        <v>22.520553099485767</v>
      </c>
      <c r="V23" s="9">
        <v>45.424743716333914</v>
      </c>
      <c r="W23" s="9">
        <v>86.304798877539625</v>
      </c>
      <c r="X23" s="9">
        <v>141.20948580247762</v>
      </c>
      <c r="Y23" s="9">
        <v>150.51915722956747</v>
      </c>
      <c r="Z23" s="9">
        <v>220.74111005808709</v>
      </c>
      <c r="AA23" s="9">
        <v>277.26063485493489</v>
      </c>
      <c r="AB23" s="9">
        <v>455.96448487403819</v>
      </c>
      <c r="AC23" s="10">
        <v>503.85568172968607</v>
      </c>
      <c r="AD23" s="10">
        <v>544.73368475675238</v>
      </c>
      <c r="AE23" s="10">
        <v>582.23365562091703</v>
      </c>
      <c r="AF23" s="10">
        <v>616.14636323049945</v>
      </c>
      <c r="AG23" s="10">
        <v>646.32337288646886</v>
      </c>
      <c r="AH23" s="10">
        <v>672.66389759859499</v>
      </c>
      <c r="AI23" s="10">
        <v>695.10218513083419</v>
      </c>
      <c r="AJ23" s="10">
        <v>713.59592832111559</v>
      </c>
      <c r="AK23" s="10">
        <v>728.11594661335937</v>
      </c>
      <c r="AL23" s="10">
        <v>745.50528478333604</v>
      </c>
      <c r="AM23" s="10">
        <v>759.96618882750636</v>
      </c>
      <c r="AN23" s="10">
        <v>771.59463868750527</v>
      </c>
      <c r="AO23" s="10">
        <v>780.48596538564834</v>
      </c>
      <c r="AP23" s="10">
        <v>786.73171943299951</v>
      </c>
      <c r="AQ23" s="10">
        <v>790.41733747453588</v>
      </c>
      <c r="AR23" s="10">
        <v>791.62045498581483</v>
      </c>
      <c r="AS23" s="10">
        <v>790.40973039297808</v>
      </c>
      <c r="AT23" s="10">
        <v>786.84406525977352</v>
      </c>
      <c r="AU23" s="10">
        <v>780.97212413477257</v>
      </c>
      <c r="AV23" s="10">
        <v>783.19609920208052</v>
      </c>
      <c r="AW23" s="10">
        <v>784.04394199453441</v>
      </c>
      <c r="AX23" s="10">
        <v>783.59154117677781</v>
      </c>
      <c r="AY23" s="10">
        <v>781.90801630889939</v>
      </c>
      <c r="AZ23" s="10">
        <v>779.05605881693032</v>
      </c>
      <c r="BA23" s="10">
        <v>775.09230096113015</v>
      </c>
      <c r="BB23" s="10">
        <v>770.06769623919422</v>
      </c>
      <c r="BC23" s="10">
        <v>764.02789920641249</v>
      </c>
      <c r="BD23" s="10">
        <v>757.01363622121232</v>
      </c>
      <c r="BE23" s="10">
        <v>749.06106132924469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6" t="s">
        <v>616</v>
      </c>
      <c r="F24" s="90" t="s">
        <v>304</v>
      </c>
      <c r="G24" s="11">
        <v>-5.5306566218627005</v>
      </c>
      <c r="H24" s="11">
        <v>-5.5689616115428837</v>
      </c>
      <c r="I24" s="11">
        <v>-4.206719461968504</v>
      </c>
      <c r="J24" s="11">
        <v>-1.1577238376911509</v>
      </c>
      <c r="K24" s="11">
        <v>22.885565920803927</v>
      </c>
      <c r="L24" s="11">
        <v>28.123441053980976</v>
      </c>
      <c r="M24" s="11">
        <v>29.659465647937921</v>
      </c>
      <c r="N24" s="11">
        <v>33.980627239439642</v>
      </c>
      <c r="O24" s="11">
        <v>62.734821916346064</v>
      </c>
      <c r="P24" s="11">
        <v>-13.209975455797125</v>
      </c>
      <c r="Q24" s="11">
        <v>74.483171125486137</v>
      </c>
      <c r="R24" s="9">
        <v>111.84600202573129</v>
      </c>
      <c r="S24" s="9">
        <v>41.498485845297239</v>
      </c>
      <c r="T24" s="9">
        <v>8.4703400199534329</v>
      </c>
      <c r="U24" s="9">
        <v>23.321825086897768</v>
      </c>
      <c r="V24" s="9">
        <v>48.923126963741161</v>
      </c>
      <c r="W24" s="9">
        <v>90.892608699047386</v>
      </c>
      <c r="X24" s="9">
        <v>196.70848583713928</v>
      </c>
      <c r="Y24" s="9">
        <v>259.88787657741841</v>
      </c>
      <c r="Z24" s="9">
        <v>358.48945571168764</v>
      </c>
      <c r="AA24" s="9">
        <v>375.7256278817955</v>
      </c>
      <c r="AB24" s="9">
        <v>503.75184906174212</v>
      </c>
      <c r="AC24" s="10">
        <v>556.66228347085428</v>
      </c>
      <c r="AD24" s="10">
        <v>601.82450617450388</v>
      </c>
      <c r="AE24" s="10">
        <v>643.25466200737117</v>
      </c>
      <c r="AF24" s="10">
        <v>680.72159141029749</v>
      </c>
      <c r="AG24" s="10">
        <v>714.06130298355356</v>
      </c>
      <c r="AH24" s="10">
        <v>743.16244675499365</v>
      </c>
      <c r="AI24" s="10">
        <v>767.95237932455984</v>
      </c>
      <c r="AJ24" s="10">
        <v>788.38435952747227</v>
      </c>
      <c r="AK24" s="10">
        <v>804.42614853906321</v>
      </c>
      <c r="AL24" s="10">
        <v>823.63797653813549</v>
      </c>
      <c r="AM24" s="10">
        <v>839.61445583206046</v>
      </c>
      <c r="AN24" s="10">
        <v>852.46162554159309</v>
      </c>
      <c r="AO24" s="10">
        <v>862.28480785816907</v>
      </c>
      <c r="AP24" s="10">
        <v>869.18514824544138</v>
      </c>
      <c r="AQ24" s="10">
        <v>873.25703753715288</v>
      </c>
      <c r="AR24" s="10">
        <v>874.586247795958</v>
      </c>
      <c r="AS24" s="10">
        <v>873.24863319530652</v>
      </c>
      <c r="AT24" s="10">
        <v>869.30926847815488</v>
      </c>
      <c r="AU24" s="10">
        <v>862.8219184817666</v>
      </c>
      <c r="AV24" s="10">
        <v>865.27897728697849</v>
      </c>
      <c r="AW24" s="10">
        <v>866.21567825510408</v>
      </c>
      <c r="AX24" s="10">
        <v>865.71586356334114</v>
      </c>
      <c r="AY24" s="10">
        <v>863.85589684823719</v>
      </c>
      <c r="AZ24" s="10">
        <v>860.70503991160206</v>
      </c>
      <c r="BA24" s="10">
        <v>856.32586035851853</v>
      </c>
      <c r="BB24" s="10">
        <v>850.77465186871996</v>
      </c>
      <c r="BC24" s="10">
        <v>844.10185382379768</v>
      </c>
      <c r="BD24" s="10">
        <v>836.35246090874239</v>
      </c>
      <c r="BE24" s="10">
        <v>827.56641629446176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6" t="s">
        <v>616</v>
      </c>
      <c r="F25" s="90" t="s">
        <v>305</v>
      </c>
      <c r="G25" s="11">
        <v>-0.5070445351321019</v>
      </c>
      <c r="H25" s="11">
        <v>-0.51055629458736163</v>
      </c>
      <c r="I25" s="11">
        <v>-0.38566742791321684</v>
      </c>
      <c r="J25" s="11">
        <v>-0.10613885208005547</v>
      </c>
      <c r="K25" s="11">
        <v>2.0981235912709613</v>
      </c>
      <c r="L25" s="11">
        <v>2.5783262405338414</v>
      </c>
      <c r="M25" s="11">
        <v>2.7191472911692465</v>
      </c>
      <c r="N25" s="11">
        <v>3.1153066480406499</v>
      </c>
      <c r="O25" s="11">
        <v>5.7514596891490983</v>
      </c>
      <c r="P25" s="11">
        <v>-1.2110760660160542</v>
      </c>
      <c r="Q25" s="11">
        <v>6.8285354634378628</v>
      </c>
      <c r="R25" s="9">
        <v>10.25391883476235</v>
      </c>
      <c r="S25" s="9">
        <v>4.3761943464997444</v>
      </c>
      <c r="T25" s="9">
        <v>1.1274084409836478</v>
      </c>
      <c r="U25" s="9">
        <v>2.7068677829675138</v>
      </c>
      <c r="V25" s="9">
        <v>4.5967128715931942</v>
      </c>
      <c r="W25" s="9">
        <v>11.9498952291978</v>
      </c>
      <c r="X25" s="9">
        <v>22.007648585173378</v>
      </c>
      <c r="Y25" s="9">
        <v>23.300292382803029</v>
      </c>
      <c r="Z25" s="9">
        <v>20.748191101121648</v>
      </c>
      <c r="AA25" s="9">
        <v>46.729657269064141</v>
      </c>
      <c r="AB25" s="9">
        <v>53.963206270433709</v>
      </c>
      <c r="AC25" s="10">
        <v>59.631109408050222</v>
      </c>
      <c r="AD25" s="10">
        <v>64.469003986357961</v>
      </c>
      <c r="AE25" s="10">
        <v>68.907109869620342</v>
      </c>
      <c r="AF25" s="10">
        <v>72.920664645559455</v>
      </c>
      <c r="AG25" s="10">
        <v>76.492101129565057</v>
      </c>
      <c r="AH25" s="10">
        <v>79.609491223454867</v>
      </c>
      <c r="AI25" s="10">
        <v>82.26505317756633</v>
      </c>
      <c r="AJ25" s="10">
        <v>84.453779956945397</v>
      </c>
      <c r="AK25" s="10">
        <v>86.172218054972433</v>
      </c>
      <c r="AL25" s="10">
        <v>88.230238961648979</v>
      </c>
      <c r="AM25" s="10">
        <v>89.941680913116087</v>
      </c>
      <c r="AN25" s="10">
        <v>91.317903095363192</v>
      </c>
      <c r="AO25" s="10">
        <v>92.370187895049398</v>
      </c>
      <c r="AP25" s="10">
        <v>93.109370276906887</v>
      </c>
      <c r="AQ25" s="10">
        <v>93.545561632170887</v>
      </c>
      <c r="AR25" s="10">
        <v>93.68795008693543</v>
      </c>
      <c r="AS25" s="10">
        <v>93.544661337246936</v>
      </c>
      <c r="AT25" s="10">
        <v>93.122666358564331</v>
      </c>
      <c r="AU25" s="10">
        <v>92.427724579877875</v>
      </c>
      <c r="AV25" s="10">
        <v>92.690931099856286</v>
      </c>
      <c r="AW25" s="10">
        <v>92.791272940091304</v>
      </c>
      <c r="AX25" s="10">
        <v>92.737731492335215</v>
      </c>
      <c r="AY25" s="10">
        <v>92.538487027644436</v>
      </c>
      <c r="AZ25" s="10">
        <v>92.200959050095619</v>
      </c>
      <c r="BA25" s="10">
        <v>91.731849964027873</v>
      </c>
      <c r="BB25" s="10">
        <v>91.137190094603767</v>
      </c>
      <c r="BC25" s="10">
        <v>90.422382639366134</v>
      </c>
      <c r="BD25" s="10">
        <v>89.592247545818282</v>
      </c>
      <c r="BE25" s="10">
        <v>88.651063630156798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6" t="s">
        <v>616</v>
      </c>
      <c r="F26" s="90" t="s">
        <v>314</v>
      </c>
      <c r="G26" s="11">
        <v>-5.6741342532668693</v>
      </c>
      <c r="H26" s="11">
        <v>-5.7134329602515113</v>
      </c>
      <c r="I26" s="11">
        <v>-4.3158511954410059</v>
      </c>
      <c r="J26" s="11">
        <v>-1.1877577894276179</v>
      </c>
      <c r="K26" s="11">
        <v>23.479268805680412</v>
      </c>
      <c r="L26" s="11">
        <v>28.853026162087218</v>
      </c>
      <c r="M26" s="11">
        <v>30.428898677473228</v>
      </c>
      <c r="N26" s="11">
        <v>34.862160887844155</v>
      </c>
      <c r="O26" s="11">
        <v>64.362303835859649</v>
      </c>
      <c r="P26" s="11">
        <v>-13.552671833260291</v>
      </c>
      <c r="Q26" s="11">
        <v>76.415431560949017</v>
      </c>
      <c r="R26" s="9">
        <v>114.74753805478849</v>
      </c>
      <c r="S26" s="9">
        <v>51.588852991063384</v>
      </c>
      <c r="T26" s="9">
        <v>10.469574502920999</v>
      </c>
      <c r="U26" s="9">
        <v>34.888518091581133</v>
      </c>
      <c r="V26" s="9">
        <v>73.303332695672054</v>
      </c>
      <c r="W26" s="9">
        <v>106.22129092620261</v>
      </c>
      <c r="X26" s="9">
        <v>249.62031444161386</v>
      </c>
      <c r="Y26" s="9">
        <v>213.61649531486609</v>
      </c>
      <c r="Z26" s="9">
        <v>327.30578387923265</v>
      </c>
      <c r="AA26" s="9">
        <v>530.99158340055897</v>
      </c>
      <c r="AB26" s="9">
        <v>586.14933083389599</v>
      </c>
      <c r="AC26" s="10">
        <v>647.71419810097507</v>
      </c>
      <c r="AD26" s="10">
        <v>700.26349725693922</v>
      </c>
      <c r="AE26" s="10">
        <v>748.4702843149114</v>
      </c>
      <c r="AF26" s="10">
        <v>792.06558950104602</v>
      </c>
      <c r="AG26" s="10">
        <v>830.8585977356696</v>
      </c>
      <c r="AH26" s="10">
        <v>864.71974579875098</v>
      </c>
      <c r="AI26" s="10">
        <v>893.56450818350925</v>
      </c>
      <c r="AJ26" s="10">
        <v>917.33849838494405</v>
      </c>
      <c r="AK26" s="10">
        <v>936.00420435115689</v>
      </c>
      <c r="AL26" s="10">
        <v>958.35846497913531</v>
      </c>
      <c r="AM26" s="10">
        <v>976.94817867379993</v>
      </c>
      <c r="AN26" s="10">
        <v>991.89672912056767</v>
      </c>
      <c r="AO26" s="10">
        <v>1003.3266658091273</v>
      </c>
      <c r="AP26" s="10">
        <v>1011.3556783240373</v>
      </c>
      <c r="AQ26" s="10">
        <v>1016.0935967813325</v>
      </c>
      <c r="AR26" s="10">
        <v>1017.6402227742443</v>
      </c>
      <c r="AS26" s="10">
        <v>1016.0838177614465</v>
      </c>
      <c r="AT26" s="10">
        <v>1011.5001006055304</v>
      </c>
      <c r="AU26" s="10">
        <v>1003.9516303292414</v>
      </c>
      <c r="AV26" s="10">
        <v>1006.8105843503071</v>
      </c>
      <c r="AW26" s="10">
        <v>1007.9004992492415</v>
      </c>
      <c r="AX26" s="10">
        <v>1007.3189310670837</v>
      </c>
      <c r="AY26" s="10">
        <v>1005.154734057262</v>
      </c>
      <c r="AZ26" s="10">
        <v>1001.4884990083937</v>
      </c>
      <c r="BA26" s="10">
        <v>996.39302755866697</v>
      </c>
      <c r="BB26" s="10">
        <v>989.93382120999468</v>
      </c>
      <c r="BC26" s="10">
        <v>982.16956959264462</v>
      </c>
      <c r="BD26" s="10">
        <v>973.15262706431668</v>
      </c>
      <c r="BE26" s="10">
        <v>962.9294702045861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6" t="s">
        <v>616</v>
      </c>
      <c r="F27" s="90" t="s">
        <v>319</v>
      </c>
      <c r="G27" s="11">
        <v>-79.879268175312816</v>
      </c>
      <c r="H27" s="11">
        <v>-80.432507103764777</v>
      </c>
      <c r="I27" s="11">
        <v>-60.757645071032698</v>
      </c>
      <c r="J27" s="11">
        <v>-16.721004254416812</v>
      </c>
      <c r="K27" s="11">
        <v>330.53620619028828</v>
      </c>
      <c r="L27" s="11">
        <v>406.18683161113313</v>
      </c>
      <c r="M27" s="11">
        <v>428.37163331795784</v>
      </c>
      <c r="N27" s="11">
        <v>490.78216595380582</v>
      </c>
      <c r="O27" s="11">
        <v>906.07897152337364</v>
      </c>
      <c r="P27" s="11">
        <v>-190.79166257613926</v>
      </c>
      <c r="Q27" s="11">
        <v>1075.7603676499068</v>
      </c>
      <c r="R27" s="9">
        <v>1615.3916977657118</v>
      </c>
      <c r="S27" s="9">
        <v>778.27477756008932</v>
      </c>
      <c r="T27" s="9">
        <v>145.21696617648399</v>
      </c>
      <c r="U27" s="9">
        <v>360.44096820205755</v>
      </c>
      <c r="V27" s="9">
        <v>665.07560522083588</v>
      </c>
      <c r="W27" s="9">
        <v>1330.5747937502595</v>
      </c>
      <c r="X27" s="9">
        <v>2137.1342952204545</v>
      </c>
      <c r="Y27" s="9">
        <v>2215.9864693070112</v>
      </c>
      <c r="Z27" s="9">
        <v>3160.8572687540927</v>
      </c>
      <c r="AA27" s="9">
        <v>4221.0238481740389</v>
      </c>
      <c r="AB27" s="9">
        <v>5136.9035071672643</v>
      </c>
      <c r="AC27" s="10">
        <v>5676.4465313529663</v>
      </c>
      <c r="AD27" s="10">
        <v>6136.9787966537178</v>
      </c>
      <c r="AE27" s="10">
        <v>6559.4540951498584</v>
      </c>
      <c r="AF27" s="10">
        <v>6941.5152258656135</v>
      </c>
      <c r="AG27" s="10">
        <v>7281.4899210009007</v>
      </c>
      <c r="AH27" s="10">
        <v>7578.2427126393222</v>
      </c>
      <c r="AI27" s="10">
        <v>7831.032834990694</v>
      </c>
      <c r="AJ27" s="10">
        <v>8039.3836548600329</v>
      </c>
      <c r="AK27" s="10">
        <v>8202.9664236148528</v>
      </c>
      <c r="AL27" s="10">
        <v>8398.8749980674147</v>
      </c>
      <c r="AM27" s="10">
        <v>8561.7917847154567</v>
      </c>
      <c r="AN27" s="10">
        <v>8692.7980951855607</v>
      </c>
      <c r="AO27" s="10">
        <v>8792.967930368397</v>
      </c>
      <c r="AP27" s="10">
        <v>8863.3326998517205</v>
      </c>
      <c r="AQ27" s="10">
        <v>8904.8549343057384</v>
      </c>
      <c r="AR27" s="10">
        <v>8918.4092762956225</v>
      </c>
      <c r="AS27" s="10">
        <v>8904.7692327977711</v>
      </c>
      <c r="AT27" s="10">
        <v>8864.5983898137965</v>
      </c>
      <c r="AU27" s="10">
        <v>8798.445002961249</v>
      </c>
      <c r="AV27" s="10">
        <v>8823.5003432390422</v>
      </c>
      <c r="AW27" s="10">
        <v>8833.0521543089017</v>
      </c>
      <c r="AX27" s="10">
        <v>8827.9553991350331</v>
      </c>
      <c r="AY27" s="10">
        <v>8808.988779836609</v>
      </c>
      <c r="AZ27" s="10">
        <v>8776.8585790670604</v>
      </c>
      <c r="BA27" s="10">
        <v>8732.2028168169618</v>
      </c>
      <c r="BB27" s="10">
        <v>8675.595536042958</v>
      </c>
      <c r="BC27" s="10">
        <v>8607.5510817279537</v>
      </c>
      <c r="BD27" s="10">
        <v>8528.5282777066695</v>
      </c>
      <c r="BE27" s="10">
        <v>8438.9344360616469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6" t="s">
        <v>616</v>
      </c>
      <c r="F28" s="90" t="s">
        <v>345</v>
      </c>
      <c r="G28" s="11">
        <v>-3.1161365339647888</v>
      </c>
      <c r="H28" s="11">
        <v>-3.137718705113091</v>
      </c>
      <c r="I28" s="11">
        <v>-2.370190937503148</v>
      </c>
      <c r="J28" s="11">
        <v>-0.65229606419793384</v>
      </c>
      <c r="K28" s="11">
        <v>12.89440891780735</v>
      </c>
      <c r="L28" s="11">
        <v>15.845583647823702</v>
      </c>
      <c r="M28" s="11">
        <v>16.711025616391531</v>
      </c>
      <c r="N28" s="11">
        <v>19.145696655489417</v>
      </c>
      <c r="O28" s="11">
        <v>35.346665665795882</v>
      </c>
      <c r="P28" s="11">
        <v>-7.4428933027347801</v>
      </c>
      <c r="Q28" s="11">
        <v>41.966035242938055</v>
      </c>
      <c r="R28" s="9">
        <v>63.017366095836017</v>
      </c>
      <c r="S28" s="9">
        <v>12.75958127451189</v>
      </c>
      <c r="T28" s="9">
        <v>2.8215421192524488</v>
      </c>
      <c r="U28" s="9">
        <v>8.1132383211136521</v>
      </c>
      <c r="V28" s="9">
        <v>13.803372808769776</v>
      </c>
      <c r="W28" s="9">
        <v>22.959073548053709</v>
      </c>
      <c r="X28" s="9">
        <v>40.947245682716314</v>
      </c>
      <c r="Y28" s="9">
        <v>47.715578741365555</v>
      </c>
      <c r="Z28" s="9">
        <v>69.388457871312696</v>
      </c>
      <c r="AA28" s="9">
        <v>99.905849104425698</v>
      </c>
      <c r="AB28" s="9">
        <v>108.75197497866162</v>
      </c>
      <c r="AC28" s="10">
        <v>120.17449233455253</v>
      </c>
      <c r="AD28" s="10">
        <v>129.92429458857083</v>
      </c>
      <c r="AE28" s="10">
        <v>138.86840323827585</v>
      </c>
      <c r="AF28" s="10">
        <v>146.95691462844434</v>
      </c>
      <c r="AG28" s="10">
        <v>154.15442563622258</v>
      </c>
      <c r="AH28" s="10">
        <v>160.43689758183754</v>
      </c>
      <c r="AI28" s="10">
        <v>165.78864791595447</v>
      </c>
      <c r="AJ28" s="10">
        <v>170.19958596795414</v>
      </c>
      <c r="AK28" s="10">
        <v>173.66275189072115</v>
      </c>
      <c r="AL28" s="10">
        <v>177.81027857819817</v>
      </c>
      <c r="AM28" s="10">
        <v>181.25934517647687</v>
      </c>
      <c r="AN28" s="10">
        <v>184.03284383737508</v>
      </c>
      <c r="AO28" s="10">
        <v>186.15351193912568</v>
      </c>
      <c r="AP28" s="10">
        <v>187.64318517117158</v>
      </c>
      <c r="AQ28" s="10">
        <v>188.52224100628735</v>
      </c>
      <c r="AR28" s="10">
        <v>188.8091962622853</v>
      </c>
      <c r="AS28" s="10">
        <v>188.52042664317202</v>
      </c>
      <c r="AT28" s="10">
        <v>187.66998074615057</v>
      </c>
      <c r="AU28" s="10">
        <v>186.26946554050116</v>
      </c>
      <c r="AV28" s="10">
        <v>186.79990527626234</v>
      </c>
      <c r="AW28" s="10">
        <v>187.00212404813936</v>
      </c>
      <c r="AX28" s="10">
        <v>186.89422204251139</v>
      </c>
      <c r="AY28" s="10">
        <v>186.49268494832737</v>
      </c>
      <c r="AZ28" s="10">
        <v>185.81246528189325</v>
      </c>
      <c r="BA28" s="10">
        <v>184.86707038940597</v>
      </c>
      <c r="BB28" s="10">
        <v>183.66865317682735</v>
      </c>
      <c r="BC28" s="10">
        <v>182.22810270069382</v>
      </c>
      <c r="BD28" s="10">
        <v>180.55513259454409</v>
      </c>
      <c r="BE28" s="10">
        <v>178.65836595074262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6" t="s">
        <v>616</v>
      </c>
      <c r="F29" s="90" t="s">
        <v>356</v>
      </c>
      <c r="G29" s="11">
        <v>-1.9166445855500709</v>
      </c>
      <c r="H29" s="11">
        <v>-1.9299191487872482</v>
      </c>
      <c r="I29" s="11">
        <v>-1.4578352320478247</v>
      </c>
      <c r="J29" s="11">
        <v>-0.40120826093261641</v>
      </c>
      <c r="K29" s="11">
        <v>7.9309743866515774</v>
      </c>
      <c r="L29" s="11">
        <v>9.7461557837584589</v>
      </c>
      <c r="M29" s="11">
        <v>10.278463866245737</v>
      </c>
      <c r="N29" s="11">
        <v>11.775958925855758</v>
      </c>
      <c r="O29" s="11">
        <v>21.740701868219762</v>
      </c>
      <c r="P29" s="11">
        <v>-4.5779063253570094</v>
      </c>
      <c r="Q29" s="11">
        <v>25.812082798259514</v>
      </c>
      <c r="R29" s="9">
        <v>38.760141671178538</v>
      </c>
      <c r="S29" s="9">
        <v>20.677848815485195</v>
      </c>
      <c r="T29" s="9">
        <v>4.35092092515535</v>
      </c>
      <c r="U29" s="9">
        <v>10.06455988680603</v>
      </c>
      <c r="V29" s="9">
        <v>18.983610582180511</v>
      </c>
      <c r="W29" s="9">
        <v>40.354213267282468</v>
      </c>
      <c r="X29" s="9">
        <v>69.3956158147694</v>
      </c>
      <c r="Y29" s="9">
        <v>69.684883072238819</v>
      </c>
      <c r="Z29" s="9">
        <v>92.079612714247091</v>
      </c>
      <c r="AA29" s="9">
        <v>122.44429117647667</v>
      </c>
      <c r="AB29" s="9">
        <v>147.48990475208271</v>
      </c>
      <c r="AC29" s="10">
        <v>162.98117281576538</v>
      </c>
      <c r="AD29" s="10">
        <v>176.2038973325289</v>
      </c>
      <c r="AE29" s="10">
        <v>188.33393665453755</v>
      </c>
      <c r="AF29" s="10">
        <v>199.30361122602164</v>
      </c>
      <c r="AG29" s="10">
        <v>209.06490717671647</v>
      </c>
      <c r="AH29" s="10">
        <v>217.58522314383529</v>
      </c>
      <c r="AI29" s="10">
        <v>224.84329038528722</v>
      </c>
      <c r="AJ29" s="10">
        <v>230.82542388938595</v>
      </c>
      <c r="AK29" s="10">
        <v>235.52218468099269</v>
      </c>
      <c r="AL29" s="10">
        <v>241.14707853889948</v>
      </c>
      <c r="AM29" s="10">
        <v>245.82471776488629</v>
      </c>
      <c r="AN29" s="10">
        <v>249.58614879550569</v>
      </c>
      <c r="AO29" s="10">
        <v>252.46220816269752</v>
      </c>
      <c r="AP29" s="10">
        <v>254.48250952411445</v>
      </c>
      <c r="AQ29" s="10">
        <v>255.67468889757797</v>
      </c>
      <c r="AR29" s="10">
        <v>256.06385887250093</v>
      </c>
      <c r="AS29" s="10">
        <v>255.67222825037493</v>
      </c>
      <c r="AT29" s="10">
        <v>254.518849800254</v>
      </c>
      <c r="AU29" s="10">
        <v>252.61946494470885</v>
      </c>
      <c r="AV29" s="10">
        <v>253.33884963744191</v>
      </c>
      <c r="AW29" s="10">
        <v>253.61309962149116</v>
      </c>
      <c r="AX29" s="10">
        <v>253.46676244889514</v>
      </c>
      <c r="AY29" s="10">
        <v>252.92219608320593</v>
      </c>
      <c r="AZ29" s="10">
        <v>251.99967919252384</v>
      </c>
      <c r="BA29" s="10">
        <v>250.71753049891706</v>
      </c>
      <c r="BB29" s="10">
        <v>249.09223182667526</v>
      </c>
      <c r="BC29" s="10">
        <v>247.13855096196269</v>
      </c>
      <c r="BD29" s="10">
        <v>244.86966157712618</v>
      </c>
      <c r="BE29" s="10">
        <v>242.29725834779552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6" t="s">
        <v>616</v>
      </c>
      <c r="F30" s="90" t="s">
        <v>357</v>
      </c>
      <c r="G30" s="11">
        <v>-0.49459175957626766</v>
      </c>
      <c r="H30" s="11">
        <v>-0.49801727186925193</v>
      </c>
      <c r="I30" s="11">
        <v>-0.37619561708352656</v>
      </c>
      <c r="J30" s="11">
        <v>-0.10353213174066145</v>
      </c>
      <c r="K30" s="11">
        <v>2.0465946616401749</v>
      </c>
      <c r="L30" s="11">
        <v>2.5150037594529269</v>
      </c>
      <c r="M30" s="11">
        <v>2.6523663112473113</v>
      </c>
      <c r="N30" s="11">
        <v>3.0387961804432857</v>
      </c>
      <c r="O30" s="11">
        <v>5.61020654141773</v>
      </c>
      <c r="P30" s="11">
        <v>-1.1813326068400083</v>
      </c>
      <c r="Q30" s="11">
        <v>6.6608298407373008</v>
      </c>
      <c r="R30" s="9">
        <v>10.002087405825311</v>
      </c>
      <c r="S30" s="9">
        <v>4.9367702990423012</v>
      </c>
      <c r="T30" s="9">
        <v>0.99934359865832789</v>
      </c>
      <c r="U30" s="9">
        <v>2.5102714236625507</v>
      </c>
      <c r="V30" s="9">
        <v>4.6645109965429441</v>
      </c>
      <c r="W30" s="9">
        <v>10.578949706064895</v>
      </c>
      <c r="X30" s="9">
        <v>16.774885724762417</v>
      </c>
      <c r="Y30" s="9">
        <v>19.112092260619448</v>
      </c>
      <c r="Z30" s="9">
        <v>29.710427493913837</v>
      </c>
      <c r="AA30" s="9">
        <v>39.11623010656109</v>
      </c>
      <c r="AB30" s="9">
        <v>45.247172071413956</v>
      </c>
      <c r="AC30" s="10">
        <v>49.999606299777355</v>
      </c>
      <c r="AD30" s="10">
        <v>54.05609336896741</v>
      </c>
      <c r="AE30" s="10">
        <v>57.777364850961483</v>
      </c>
      <c r="AF30" s="10">
        <v>61.142657911104571</v>
      </c>
      <c r="AG30" s="10">
        <v>64.137242782953919</v>
      </c>
      <c r="AH30" s="10">
        <v>66.751117972005417</v>
      </c>
      <c r="AI30" s="10">
        <v>68.977758621966473</v>
      </c>
      <c r="AJ30" s="10">
        <v>70.812966424623255</v>
      </c>
      <c r="AK30" s="10">
        <v>72.253845677161351</v>
      </c>
      <c r="AL30" s="10">
        <v>73.979458970491194</v>
      </c>
      <c r="AM30" s="10">
        <v>75.414472080723996</v>
      </c>
      <c r="AN30" s="10">
        <v>76.56840947978381</v>
      </c>
      <c r="AO30" s="10">
        <v>77.450731244745725</v>
      </c>
      <c r="AP30" s="10">
        <v>78.070522297494747</v>
      </c>
      <c r="AQ30" s="10">
        <v>78.436260856630469</v>
      </c>
      <c r="AR30" s="10">
        <v>78.555650999636953</v>
      </c>
      <c r="AS30" s="10">
        <v>78.435505975626313</v>
      </c>
      <c r="AT30" s="10">
        <v>78.081670821391157</v>
      </c>
      <c r="AU30" s="10">
        <v>77.498974713931148</v>
      </c>
      <c r="AV30" s="10">
        <v>77.719668618590916</v>
      </c>
      <c r="AW30" s="10">
        <v>77.803803436087179</v>
      </c>
      <c r="AX30" s="10">
        <v>77.758909900898942</v>
      </c>
      <c r="AY30" s="10">
        <v>77.59184702229679</v>
      </c>
      <c r="AZ30" s="10">
        <v>77.308835920203762</v>
      </c>
      <c r="BA30" s="10">
        <v>76.91549643938788</v>
      </c>
      <c r="BB30" s="10">
        <v>76.416884898388005</v>
      </c>
      <c r="BC30" s="10">
        <v>75.817531780580623</v>
      </c>
      <c r="BD30" s="10">
        <v>75.121478524737341</v>
      </c>
      <c r="BE30" s="10">
        <v>74.332312840819895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6" t="s">
        <v>616</v>
      </c>
      <c r="F31" s="90" t="s">
        <v>372</v>
      </c>
      <c r="G31" s="11">
        <v>-0.23635909429996732</v>
      </c>
      <c r="H31" s="11">
        <v>-0.23799610293872198</v>
      </c>
      <c r="I31" s="11">
        <v>-0.17977908772612394</v>
      </c>
      <c r="J31" s="11">
        <v>-4.9476685398342379E-2</v>
      </c>
      <c r="K31" s="11">
        <v>0.97804148827478765</v>
      </c>
      <c r="L31" s="11">
        <v>1.2018882224293088</v>
      </c>
      <c r="M31" s="11">
        <v>1.2675320341269987</v>
      </c>
      <c r="N31" s="11">
        <v>1.4522019404187354</v>
      </c>
      <c r="O31" s="11">
        <v>2.6810461583534861</v>
      </c>
      <c r="P31" s="11">
        <v>-0.56454378710017039</v>
      </c>
      <c r="Q31" s="11">
        <v>3.1831256343446861</v>
      </c>
      <c r="R31" s="9">
        <v>4.7798700131505623</v>
      </c>
      <c r="S31" s="9">
        <v>2.7571346496043976</v>
      </c>
      <c r="T31" s="9">
        <v>0.48697477222682073</v>
      </c>
      <c r="U31" s="9">
        <v>1.5060161404965569</v>
      </c>
      <c r="V31" s="9">
        <v>2.0041125735146714</v>
      </c>
      <c r="W31" s="9">
        <v>4.0696571828433328</v>
      </c>
      <c r="X31" s="9">
        <v>5.6834314321209964</v>
      </c>
      <c r="Y31" s="9">
        <v>7.3613561099515046</v>
      </c>
      <c r="Z31" s="9">
        <v>21.067394041138904</v>
      </c>
      <c r="AA31" s="9">
        <v>21.446484782562795</v>
      </c>
      <c r="AB31" s="9">
        <v>26.036969191971544</v>
      </c>
      <c r="AC31" s="10">
        <v>28.771703274257842</v>
      </c>
      <c r="AD31" s="10">
        <v>31.1059625000374</v>
      </c>
      <c r="AE31" s="10">
        <v>33.247325738798878</v>
      </c>
      <c r="AF31" s="10">
        <v>35.183845254109315</v>
      </c>
      <c r="AG31" s="10">
        <v>36.907044969840157</v>
      </c>
      <c r="AH31" s="10">
        <v>38.411169640031183</v>
      </c>
      <c r="AI31" s="10">
        <v>39.692464610535104</v>
      </c>
      <c r="AJ31" s="10">
        <v>40.748514012765668</v>
      </c>
      <c r="AK31" s="10">
        <v>41.577651547559526</v>
      </c>
      <c r="AL31" s="10">
        <v>42.570636039159858</v>
      </c>
      <c r="AM31" s="10">
        <v>43.396397969258715</v>
      </c>
      <c r="AN31" s="10">
        <v>44.060418086612437</v>
      </c>
      <c r="AO31" s="10">
        <v>44.568140084695806</v>
      </c>
      <c r="AP31" s="10">
        <v>44.924791778207499</v>
      </c>
      <c r="AQ31" s="10">
        <v>45.135251861359301</v>
      </c>
      <c r="AR31" s="10">
        <v>45.203953557685821</v>
      </c>
      <c r="AS31" s="10">
        <v>45.134817473693751</v>
      </c>
      <c r="AT31" s="10">
        <v>44.931207069151398</v>
      </c>
      <c r="AU31" s="10">
        <v>44.595901238893717</v>
      </c>
      <c r="AV31" s="10">
        <v>44.722897029645281</v>
      </c>
      <c r="AW31" s="10">
        <v>44.771311450941369</v>
      </c>
      <c r="AX31" s="10">
        <v>44.745477978061125</v>
      </c>
      <c r="AY31" s="10">
        <v>44.649343549672523</v>
      </c>
      <c r="AZ31" s="10">
        <v>44.486488038292684</v>
      </c>
      <c r="BA31" s="10">
        <v>44.260145319507416</v>
      </c>
      <c r="BB31" s="10">
        <v>43.973224994160127</v>
      </c>
      <c r="BC31" s="10">
        <v>43.628334077246414</v>
      </c>
      <c r="BD31" s="10">
        <v>43.227798168620765</v>
      </c>
      <c r="BE31" s="10">
        <v>42.77368177506829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6" t="s">
        <v>616</v>
      </c>
      <c r="F32" s="90" t="s">
        <v>409</v>
      </c>
      <c r="G32" s="11">
        <v>-21.053312064721567</v>
      </c>
      <c r="H32" s="11">
        <v>-21.199126017116441</v>
      </c>
      <c r="I32" s="11">
        <v>-16.013537570107232</v>
      </c>
      <c r="J32" s="11">
        <v>-4.4070574085776002</v>
      </c>
      <c r="K32" s="11">
        <v>87.117496899702445</v>
      </c>
      <c r="L32" s="11">
        <v>107.05629029701922</v>
      </c>
      <c r="M32" s="11">
        <v>112.90340888106357</v>
      </c>
      <c r="N32" s="11">
        <v>129.35258837059345</v>
      </c>
      <c r="O32" s="11">
        <v>238.80994128410322</v>
      </c>
      <c r="P32" s="11">
        <v>-50.285843915680104</v>
      </c>
      <c r="Q32" s="11">
        <v>283.53187559613588</v>
      </c>
      <c r="R32" s="9">
        <v>425.75935279202747</v>
      </c>
      <c r="S32" s="9">
        <v>196.30735243754734</v>
      </c>
      <c r="T32" s="9">
        <v>37.155222843873759</v>
      </c>
      <c r="U32" s="9">
        <v>112.92553563957154</v>
      </c>
      <c r="V32" s="9">
        <v>225.08977483317705</v>
      </c>
      <c r="W32" s="9">
        <v>473.89376744515187</v>
      </c>
      <c r="X32" s="9">
        <v>741.93400046337251</v>
      </c>
      <c r="Y32" s="9">
        <v>876.04709979298696</v>
      </c>
      <c r="Z32" s="9">
        <v>1075.4683671350631</v>
      </c>
      <c r="AA32" s="9">
        <v>1632.0909803082386</v>
      </c>
      <c r="AB32" s="9">
        <v>1884.6637882798423</v>
      </c>
      <c r="AC32" s="10">
        <v>2082.6151802970408</v>
      </c>
      <c r="AD32" s="10">
        <v>2251.5785416947801</v>
      </c>
      <c r="AE32" s="10">
        <v>2406.5792917395206</v>
      </c>
      <c r="AF32" s="10">
        <v>2546.7526037288503</v>
      </c>
      <c r="AG32" s="10">
        <v>2671.4849441278798</v>
      </c>
      <c r="AH32" s="10">
        <v>2780.3597243707941</v>
      </c>
      <c r="AI32" s="10">
        <v>2873.1051670223296</v>
      </c>
      <c r="AJ32" s="10">
        <v>2949.5464014972017</v>
      </c>
      <c r="AK32" s="10">
        <v>3009.5628141529205</v>
      </c>
      <c r="AL32" s="10">
        <v>3081.4391489077225</v>
      </c>
      <c r="AM32" s="10">
        <v>3141.2112212992092</v>
      </c>
      <c r="AN32" s="10">
        <v>3189.2757506474154</v>
      </c>
      <c r="AO32" s="10">
        <v>3226.0267740574609</v>
      </c>
      <c r="AP32" s="10">
        <v>3251.8427024335442</v>
      </c>
      <c r="AQ32" s="10">
        <v>3267.0766758914415</v>
      </c>
      <c r="AR32" s="10">
        <v>3272.049589532247</v>
      </c>
      <c r="AS32" s="10">
        <v>3267.0452331110873</v>
      </c>
      <c r="AT32" s="10">
        <v>3252.3070677920487</v>
      </c>
      <c r="AU32" s="10">
        <v>3228.0362415055324</v>
      </c>
      <c r="AV32" s="10">
        <v>3237.2287234080422</v>
      </c>
      <c r="AW32" s="10">
        <v>3240.733159964178</v>
      </c>
      <c r="AX32" s="10">
        <v>3238.8632260827048</v>
      </c>
      <c r="AY32" s="10">
        <v>3231.904617549772</v>
      </c>
      <c r="AZ32" s="10">
        <v>3220.1164603815405</v>
      </c>
      <c r="BA32" s="10">
        <v>3203.7328359016624</v>
      </c>
      <c r="BB32" s="10">
        <v>3182.964353083381</v>
      </c>
      <c r="BC32" s="10">
        <v>3157.999718481658</v>
      </c>
      <c r="BD32" s="10">
        <v>3129.0072686566896</v>
      </c>
      <c r="BE32" s="10">
        <v>3096.1364411697296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6" t="s">
        <v>616</v>
      </c>
      <c r="F33" s="90" t="s">
        <v>426</v>
      </c>
      <c r="G33" s="11">
        <v>-7.4467056398861917</v>
      </c>
      <c r="H33" s="11">
        <v>-7.4982810679392635</v>
      </c>
      <c r="I33" s="11">
        <v>-5.6641016943679716</v>
      </c>
      <c r="J33" s="11">
        <v>-1.5588074293901784</v>
      </c>
      <c r="K33" s="11">
        <v>30.814075880386198</v>
      </c>
      <c r="L33" s="11">
        <v>37.866568371252974</v>
      </c>
      <c r="M33" s="11">
        <v>39.934735641230844</v>
      </c>
      <c r="N33" s="11">
        <v>45.752926969019029</v>
      </c>
      <c r="O33" s="11">
        <v>84.468768199239491</v>
      </c>
      <c r="P33" s="11">
        <v>-17.786459267889185</v>
      </c>
      <c r="Q33" s="11">
        <v>100.28723322005123</v>
      </c>
      <c r="R33" s="9">
        <v>150.5940995850911</v>
      </c>
      <c r="S33" s="9">
        <v>71.023915496666461</v>
      </c>
      <c r="T33" s="9">
        <v>15.997159577646642</v>
      </c>
      <c r="U33" s="9">
        <v>45.550202741350788</v>
      </c>
      <c r="V33" s="9">
        <v>53.289326210505237</v>
      </c>
      <c r="W33" s="9">
        <v>120.36254002308533</v>
      </c>
      <c r="X33" s="9">
        <v>300.36225733044733</v>
      </c>
      <c r="Y33" s="9">
        <v>285.49259348159757</v>
      </c>
      <c r="Z33" s="9">
        <v>536.13816886744507</v>
      </c>
      <c r="AA33" s="9">
        <v>528.44378297216224</v>
      </c>
      <c r="AB33" s="9">
        <v>560.42988565646067</v>
      </c>
      <c r="AC33" s="10">
        <v>619.29336925689108</v>
      </c>
      <c r="AD33" s="10">
        <v>669.53687576300024</v>
      </c>
      <c r="AE33" s="10">
        <v>715.62841376804909</v>
      </c>
      <c r="AF33" s="10">
        <v>757.31081553052354</v>
      </c>
      <c r="AG33" s="10">
        <v>794.40163868009597</v>
      </c>
      <c r="AH33" s="10">
        <v>826.77700505676876</v>
      </c>
      <c r="AI33" s="10">
        <v>854.35609801944452</v>
      </c>
      <c r="AJ33" s="10">
        <v>877.08691746989507</v>
      </c>
      <c r="AK33" s="10">
        <v>894.93359733466536</v>
      </c>
      <c r="AL33" s="10">
        <v>916.30698303801375</v>
      </c>
      <c r="AM33" s="10">
        <v>934.08100507001984</v>
      </c>
      <c r="AN33" s="10">
        <v>948.37363320574309</v>
      </c>
      <c r="AO33" s="10">
        <v>959.30203962790358</v>
      </c>
      <c r="AP33" s="10">
        <v>966.97874986019792</v>
      </c>
      <c r="AQ33" s="10">
        <v>971.50877482072156</v>
      </c>
      <c r="AR33" s="10">
        <v>972.987536942872</v>
      </c>
      <c r="AS33" s="10">
        <v>971.49942489109094</v>
      </c>
      <c r="AT33" s="10">
        <v>967.11683508600265</v>
      </c>
      <c r="AU33" s="10">
        <v>959.89958154448038</v>
      </c>
      <c r="AV33" s="10">
        <v>962.63308850395038</v>
      </c>
      <c r="AW33" s="10">
        <v>963.67517940136065</v>
      </c>
      <c r="AX33" s="10">
        <v>963.11912964973044</v>
      </c>
      <c r="AY33" s="10">
        <v>961.04989469721977</v>
      </c>
      <c r="AZ33" s="10">
        <v>957.54452911690976</v>
      </c>
      <c r="BA33" s="10">
        <v>952.67264010890972</v>
      </c>
      <c r="BB33" s="10">
        <v>946.49685505722687</v>
      </c>
      <c r="BC33" s="10">
        <v>939.07328836999841</v>
      </c>
      <c r="BD33" s="10">
        <v>930.45199716604441</v>
      </c>
      <c r="BE33" s="10">
        <v>920.67741869506744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6" t="s">
        <v>616</v>
      </c>
      <c r="F34" s="90" t="s">
        <v>447</v>
      </c>
      <c r="G34" s="11">
        <v>-27.065836958092667</v>
      </c>
      <c r="H34" s="11">
        <v>-27.253293290360084</v>
      </c>
      <c r="I34" s="11">
        <v>-20.58677492939853</v>
      </c>
      <c r="J34" s="11">
        <v>-5.6656499898366235</v>
      </c>
      <c r="K34" s="11">
        <v>111.99700835839337</v>
      </c>
      <c r="L34" s="11">
        <v>137.63003605369644</v>
      </c>
      <c r="M34" s="11">
        <v>145.14700809989387</v>
      </c>
      <c r="N34" s="11">
        <v>166.29383805184426</v>
      </c>
      <c r="O34" s="11">
        <v>307.01064587353289</v>
      </c>
      <c r="P34" s="11">
        <v>-64.646761922202671</v>
      </c>
      <c r="Q34" s="11">
        <v>364.5045251652524</v>
      </c>
      <c r="R34" s="9">
        <v>547.35013619836604</v>
      </c>
      <c r="S34" s="9">
        <v>280.26153400937017</v>
      </c>
      <c r="T34" s="9">
        <v>61.646255724465277</v>
      </c>
      <c r="U34" s="9">
        <v>173.10749577904397</v>
      </c>
      <c r="V34" s="9">
        <v>333.67525175270026</v>
      </c>
      <c r="W34" s="9">
        <v>691.57184991739518</v>
      </c>
      <c r="X34" s="9">
        <v>1120.4956006998023</v>
      </c>
      <c r="Y34" s="9">
        <v>1219.6989788140766</v>
      </c>
      <c r="Z34" s="9">
        <v>2381.7450139749108</v>
      </c>
      <c r="AA34" s="9">
        <v>2931.0195869502486</v>
      </c>
      <c r="AB34" s="9">
        <v>3309.5528035112116</v>
      </c>
      <c r="AC34" s="10">
        <v>3657.1641857023105</v>
      </c>
      <c r="AD34" s="10">
        <v>3953.8713065596312</v>
      </c>
      <c r="AE34" s="10">
        <v>4226.0594655548875</v>
      </c>
      <c r="AF34" s="10">
        <v>4472.209988824161</v>
      </c>
      <c r="AG34" s="10">
        <v>4691.2454843980968</v>
      </c>
      <c r="AH34" s="10">
        <v>4882.4344043664032</v>
      </c>
      <c r="AI34" s="10">
        <v>5045.2994955561862</v>
      </c>
      <c r="AJ34" s="10">
        <v>5179.5336775006881</v>
      </c>
      <c r="AK34" s="10">
        <v>5284.92514731967</v>
      </c>
      <c r="AL34" s="10">
        <v>5411.143163855646</v>
      </c>
      <c r="AM34" s="10">
        <v>5516.1055613851649</v>
      </c>
      <c r="AN34" s="10">
        <v>5600.5089965458683</v>
      </c>
      <c r="AO34" s="10">
        <v>5665.0454158876128</v>
      </c>
      <c r="AP34" s="10">
        <v>5710.3793256616691</v>
      </c>
      <c r="AQ34" s="10">
        <v>5737.1308554993639</v>
      </c>
      <c r="AR34" s="10">
        <v>5745.8635113629207</v>
      </c>
      <c r="AS34" s="10">
        <v>5737.0756405891461</v>
      </c>
      <c r="AT34" s="10">
        <v>5711.1947717288413</v>
      </c>
      <c r="AU34" s="10">
        <v>5668.5741294266963</v>
      </c>
      <c r="AV34" s="10">
        <v>5684.7165334145457</v>
      </c>
      <c r="AW34" s="10">
        <v>5690.8704786970993</v>
      </c>
      <c r="AX34" s="10">
        <v>5687.5867922601356</v>
      </c>
      <c r="AY34" s="10">
        <v>5675.3671685150821</v>
      </c>
      <c r="AZ34" s="10">
        <v>5654.6666441844482</v>
      </c>
      <c r="BA34" s="10">
        <v>5625.896276405193</v>
      </c>
      <c r="BB34" s="10">
        <v>5589.4259038308646</v>
      </c>
      <c r="BC34" s="10">
        <v>5545.5869035016967</v>
      </c>
      <c r="BD34" s="10">
        <v>5494.6748818479782</v>
      </c>
      <c r="BE34" s="10">
        <v>5436.952257823621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6" t="s">
        <v>616</v>
      </c>
      <c r="F35" s="90" t="s">
        <v>448</v>
      </c>
      <c r="G35" s="11">
        <v>-4.6021127054168343</v>
      </c>
      <c r="H35" s="11">
        <v>-4.6339866566925476</v>
      </c>
      <c r="I35" s="11">
        <v>-3.5004518283634329</v>
      </c>
      <c r="J35" s="11">
        <v>-0.96335316890599287</v>
      </c>
      <c r="K35" s="11">
        <v>19.043300080943062</v>
      </c>
      <c r="L35" s="11">
        <v>23.401786486425678</v>
      </c>
      <c r="M35" s="11">
        <v>24.679927362454421</v>
      </c>
      <c r="N35" s="11">
        <v>28.275607590331553</v>
      </c>
      <c r="O35" s="11">
        <v>52.202250248550229</v>
      </c>
      <c r="P35" s="11">
        <v>-10.992147956365706</v>
      </c>
      <c r="Q35" s="11">
        <v>61.978164911075027</v>
      </c>
      <c r="R35" s="9">
        <v>93.068136781078437</v>
      </c>
      <c r="S35" s="9">
        <v>45.754896745333838</v>
      </c>
      <c r="T35" s="9">
        <v>9.4504191636978376</v>
      </c>
      <c r="U35" s="9">
        <v>26.701893577240448</v>
      </c>
      <c r="V35" s="9">
        <v>41.9534797189066</v>
      </c>
      <c r="W35" s="9">
        <v>95.96618661930296</v>
      </c>
      <c r="X35" s="9">
        <v>187.02745725966446</v>
      </c>
      <c r="Y35" s="9">
        <v>224.58994541665709</v>
      </c>
      <c r="Z35" s="9">
        <v>317.48415495562472</v>
      </c>
      <c r="AA35" s="9">
        <v>364.48533187416308</v>
      </c>
      <c r="AB35" s="9">
        <v>455.64696085950209</v>
      </c>
      <c r="AC35" s="10">
        <v>503.50480729951209</v>
      </c>
      <c r="AD35" s="10">
        <v>544.35434375065449</v>
      </c>
      <c r="AE35" s="10">
        <v>581.82820042898038</v>
      </c>
      <c r="AF35" s="10">
        <v>615.71729194691284</v>
      </c>
      <c r="AG35" s="10">
        <v>645.87328697220255</v>
      </c>
      <c r="AH35" s="10">
        <v>672.19546870054558</v>
      </c>
      <c r="AI35" s="10">
        <v>694.61813068436436</v>
      </c>
      <c r="AJ35" s="10">
        <v>713.09899522339902</v>
      </c>
      <c r="AK35" s="10">
        <v>727.60890208229148</v>
      </c>
      <c r="AL35" s="10">
        <v>744.98613068529721</v>
      </c>
      <c r="AM35" s="10">
        <v>759.43696446202762</v>
      </c>
      <c r="AN35" s="10">
        <v>771.0573165157175</v>
      </c>
      <c r="AO35" s="10">
        <v>779.94245148217647</v>
      </c>
      <c r="AP35" s="10">
        <v>786.18385611863141</v>
      </c>
      <c r="AQ35" s="10">
        <v>789.86690757378744</v>
      </c>
      <c r="AR35" s="10">
        <v>791.06918725950231</v>
      </c>
      <c r="AS35" s="10">
        <v>789.85930578964019</v>
      </c>
      <c r="AT35" s="10">
        <v>786.29612371014946</v>
      </c>
      <c r="AU35" s="10">
        <v>780.42827168063991</v>
      </c>
      <c r="AV35" s="10">
        <v>782.65069801879258</v>
      </c>
      <c r="AW35" s="10">
        <v>783.49795039147466</v>
      </c>
      <c r="AX35" s="10">
        <v>783.04586461607005</v>
      </c>
      <c r="AY35" s="10">
        <v>781.3635121192691</v>
      </c>
      <c r="AZ35" s="10">
        <v>778.51354067012232</v>
      </c>
      <c r="BA35" s="10">
        <v>774.55254309138013</v>
      </c>
      <c r="BB35" s="10">
        <v>769.53143739780182</v>
      </c>
      <c r="BC35" s="10">
        <v>763.49584635181179</v>
      </c>
      <c r="BD35" s="10">
        <v>756.4864679508637</v>
      </c>
      <c r="BE35" s="10">
        <v>748.53943106369502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6" t="s">
        <v>616</v>
      </c>
      <c r="F36" s="90" t="s">
        <v>455</v>
      </c>
      <c r="G36" s="11">
        <v>-7.2995192470664652</v>
      </c>
      <c r="H36" s="11">
        <v>-7.350075271160204</v>
      </c>
      <c r="I36" s="11">
        <v>-5.552149008539633</v>
      </c>
      <c r="J36" s="11">
        <v>-1.5279971283351799</v>
      </c>
      <c r="K36" s="11">
        <v>30.205026336032795</v>
      </c>
      <c r="L36" s="11">
        <v>37.118124176390069</v>
      </c>
      <c r="M36" s="11">
        <v>39.145413493762234</v>
      </c>
      <c r="N36" s="11">
        <v>44.848606507438831</v>
      </c>
      <c r="O36" s="11">
        <v>82.799217407466713</v>
      </c>
      <c r="P36" s="11">
        <v>-17.434904512367069</v>
      </c>
      <c r="Q36" s="11">
        <v>98.305025675218786</v>
      </c>
      <c r="R36" s="9">
        <v>147.61756158698097</v>
      </c>
      <c r="S36" s="9">
        <v>72.440163044693833</v>
      </c>
      <c r="T36" s="9">
        <v>9.5063517572262199</v>
      </c>
      <c r="U36" s="9">
        <v>25.484169859157539</v>
      </c>
      <c r="V36" s="9">
        <v>71.757535446817627</v>
      </c>
      <c r="W36" s="9">
        <v>126.2997056744483</v>
      </c>
      <c r="X36" s="9">
        <v>302.53214304608832</v>
      </c>
      <c r="Y36" s="9">
        <v>256.23005987682137</v>
      </c>
      <c r="Z36" s="9">
        <v>524.96606596684126</v>
      </c>
      <c r="AA36" s="9">
        <v>743.9577250918361</v>
      </c>
      <c r="AB36" s="9">
        <v>1091.3300379610514</v>
      </c>
      <c r="AC36" s="10">
        <v>1205.9554165076122</v>
      </c>
      <c r="AD36" s="10">
        <v>1303.7950379588851</v>
      </c>
      <c r="AE36" s="10">
        <v>1393.5494946859965</v>
      </c>
      <c r="AF36" s="10">
        <v>1474.7180016874838</v>
      </c>
      <c r="AG36" s="10">
        <v>1546.9452873334221</v>
      </c>
      <c r="AH36" s="10">
        <v>1609.9901225949659</v>
      </c>
      <c r="AI36" s="10">
        <v>1663.6951325171847</v>
      </c>
      <c r="AJ36" s="10">
        <v>1707.9590568521417</v>
      </c>
      <c r="AK36" s="10">
        <v>1742.7120532800261</v>
      </c>
      <c r="AL36" s="10">
        <v>1784.3326349584445</v>
      </c>
      <c r="AM36" s="10">
        <v>1818.9441441505146</v>
      </c>
      <c r="AN36" s="10">
        <v>1846.7763044352068</v>
      </c>
      <c r="AO36" s="10">
        <v>1868.0572862329198</v>
      </c>
      <c r="AP36" s="10">
        <v>1883.0062114841364</v>
      </c>
      <c r="AQ36" s="10">
        <v>1891.8275688718522</v>
      </c>
      <c r="AR36" s="10">
        <v>1894.7071753386124</v>
      </c>
      <c r="AS36" s="10">
        <v>1891.8093616717729</v>
      </c>
      <c r="AT36" s="10">
        <v>1883.2751060569922</v>
      </c>
      <c r="AU36" s="10">
        <v>1869.2208848546065</v>
      </c>
      <c r="AV36" s="10">
        <v>1874.543866962083</v>
      </c>
      <c r="AW36" s="10">
        <v>1876.5731397181166</v>
      </c>
      <c r="AX36" s="10">
        <v>1875.4903391536113</v>
      </c>
      <c r="AY36" s="10">
        <v>1871.460899758835</v>
      </c>
      <c r="AZ36" s="10">
        <v>1864.6348705806338</v>
      </c>
      <c r="BA36" s="10">
        <v>1855.147798331061</v>
      </c>
      <c r="BB36" s="10">
        <v>1843.1216378649792</v>
      </c>
      <c r="BC36" s="10">
        <v>1828.6656612621448</v>
      </c>
      <c r="BD36" s="10">
        <v>1811.8773451896295</v>
      </c>
      <c r="BE36" s="10">
        <v>1792.8432226940217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6" t="s">
        <v>616</v>
      </c>
      <c r="F37" s="90" t="s">
        <v>494</v>
      </c>
      <c r="G37" s="11">
        <v>-2.6529826184167637</v>
      </c>
      <c r="H37" s="11">
        <v>-2.6713570138580565</v>
      </c>
      <c r="I37" s="11">
        <v>-2.0179075245859748</v>
      </c>
      <c r="J37" s="11">
        <v>-0.55534476795757293</v>
      </c>
      <c r="K37" s="11">
        <v>10.977902399602469</v>
      </c>
      <c r="L37" s="11">
        <v>13.490441621586577</v>
      </c>
      <c r="M37" s="11">
        <v>14.227252244238464</v>
      </c>
      <c r="N37" s="11">
        <v>16.300056140308808</v>
      </c>
      <c r="O37" s="11">
        <v>30.093061907987806</v>
      </c>
      <c r="P37" s="11">
        <v>-6.3366499983755311</v>
      </c>
      <c r="Q37" s="11">
        <v>35.728589184031492</v>
      </c>
      <c r="R37" s="9">
        <v>53.651043556151109</v>
      </c>
      <c r="S37" s="9">
        <v>26.442261912385174</v>
      </c>
      <c r="T37" s="9">
        <v>5.1992136841478995</v>
      </c>
      <c r="U37" s="9">
        <v>12.353293621998073</v>
      </c>
      <c r="V37" s="9">
        <v>25.464975731126888</v>
      </c>
      <c r="W37" s="9">
        <v>66.712152228041873</v>
      </c>
      <c r="X37" s="9">
        <v>121.84742864752799</v>
      </c>
      <c r="Y37" s="9">
        <v>140.27727046789579</v>
      </c>
      <c r="Z37" s="9">
        <v>214.60259198083219</v>
      </c>
      <c r="AA37" s="9">
        <v>304.2373452732528</v>
      </c>
      <c r="AB37" s="9">
        <v>360.38975649863045</v>
      </c>
      <c r="AC37" s="10">
        <v>398.24247824734925</v>
      </c>
      <c r="AD37" s="10">
        <v>430.55204192124927</v>
      </c>
      <c r="AE37" s="10">
        <v>460.19164284800894</v>
      </c>
      <c r="AF37" s="10">
        <v>486.99590687090301</v>
      </c>
      <c r="AG37" s="10">
        <v>510.84751269229957</v>
      </c>
      <c r="AH37" s="10">
        <v>531.66679928579754</v>
      </c>
      <c r="AI37" s="10">
        <v>549.40179674338196</v>
      </c>
      <c r="AJ37" s="10">
        <v>564.01906590840269</v>
      </c>
      <c r="AK37" s="10">
        <v>575.49554276195204</v>
      </c>
      <c r="AL37" s="10">
        <v>589.23990127373668</v>
      </c>
      <c r="AM37" s="10">
        <v>600.66965481839793</v>
      </c>
      <c r="AN37" s="10">
        <v>609.86066497933052</v>
      </c>
      <c r="AO37" s="10">
        <v>616.88828044060654</v>
      </c>
      <c r="AP37" s="10">
        <v>621.82486180811588</v>
      </c>
      <c r="AQ37" s="10">
        <v>624.73793734930246</v>
      </c>
      <c r="AR37" s="10">
        <v>625.68886936552963</v>
      </c>
      <c r="AS37" s="10">
        <v>624.73192478832175</v>
      </c>
      <c r="AT37" s="10">
        <v>621.91365882301022</v>
      </c>
      <c r="AU37" s="10">
        <v>617.27253544078496</v>
      </c>
      <c r="AV37" s="10">
        <v>619.03034303228549</v>
      </c>
      <c r="AW37" s="10">
        <v>619.70046947339608</v>
      </c>
      <c r="AX37" s="10">
        <v>619.34289640365103</v>
      </c>
      <c r="AY37" s="10">
        <v>618.01225523022322</v>
      </c>
      <c r="AZ37" s="10">
        <v>615.75809662758763</v>
      </c>
      <c r="BA37" s="10">
        <v>612.62518216635272</v>
      </c>
      <c r="BB37" s="10">
        <v>608.65378498014286</v>
      </c>
      <c r="BC37" s="10">
        <v>603.87998997164209</v>
      </c>
      <c r="BD37" s="10">
        <v>598.33598684615345</v>
      </c>
      <c r="BE37" s="10">
        <v>592.05035139881102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6" t="s">
        <v>616</v>
      </c>
      <c r="F38" s="90" t="s">
        <v>495</v>
      </c>
      <c r="G38" s="11">
        <v>-1.8137738309584006</v>
      </c>
      <c r="H38" s="11">
        <v>-1.8263359176376532</v>
      </c>
      <c r="I38" s="11">
        <v>-1.3795898382373526</v>
      </c>
      <c r="J38" s="11">
        <v>-0.37967448421590078</v>
      </c>
      <c r="K38" s="11">
        <v>7.5053006201363743</v>
      </c>
      <c r="L38" s="11">
        <v>9.2230570270030583</v>
      </c>
      <c r="M38" s="11">
        <v>9.7267949016732267</v>
      </c>
      <c r="N38" s="11">
        <v>11.143915932660089</v>
      </c>
      <c r="O38" s="11">
        <v>20.573828039134533</v>
      </c>
      <c r="P38" s="11">
        <v>-4.332199488685327</v>
      </c>
      <c r="Q38" s="11">
        <v>24.426688523776633</v>
      </c>
      <c r="R38" s="9">
        <v>36.679795084307365</v>
      </c>
      <c r="S38" s="9">
        <v>19.091313100742081</v>
      </c>
      <c r="T38" s="9">
        <v>3.9404566869331568</v>
      </c>
      <c r="U38" s="9">
        <v>10.548715100019709</v>
      </c>
      <c r="V38" s="9">
        <v>17.980062736674277</v>
      </c>
      <c r="W38" s="9">
        <v>47.065531345349953</v>
      </c>
      <c r="X38" s="9">
        <v>65.931142898319933</v>
      </c>
      <c r="Y38" s="9">
        <v>75.259578614783734</v>
      </c>
      <c r="Z38" s="9">
        <v>102.26771116706706</v>
      </c>
      <c r="AA38" s="9">
        <v>123.79312669739252</v>
      </c>
      <c r="AB38" s="9">
        <v>140.34561442501737</v>
      </c>
      <c r="AC38" s="10">
        <v>155.08649813685321</v>
      </c>
      <c r="AD38" s="10">
        <v>167.66872469532356</v>
      </c>
      <c r="AE38" s="10">
        <v>179.2111948359647</v>
      </c>
      <c r="AF38" s="10">
        <v>189.64950734532084</v>
      </c>
      <c r="AG38" s="10">
        <v>198.93797410572373</v>
      </c>
      <c r="AH38" s="10">
        <v>207.04557293772908</v>
      </c>
      <c r="AI38" s="10">
        <v>213.95206533971358</v>
      </c>
      <c r="AJ38" s="10">
        <v>219.64442919076123</v>
      </c>
      <c r="AK38" s="10">
        <v>224.11368273196715</v>
      </c>
      <c r="AL38" s="10">
        <v>229.4661113330323</v>
      </c>
      <c r="AM38" s="10">
        <v>233.91716954161399</v>
      </c>
      <c r="AN38" s="10">
        <v>237.49639993027671</v>
      </c>
      <c r="AO38" s="10">
        <v>240.23314533457977</v>
      </c>
      <c r="AP38" s="10">
        <v>242.15558495082587</v>
      </c>
      <c r="AQ38" s="10">
        <v>243.29001613074152</v>
      </c>
      <c r="AR38" s="10">
        <v>243.6603350304529</v>
      </c>
      <c r="AS38" s="10">
        <v>243.28767467527589</v>
      </c>
      <c r="AT38" s="10">
        <v>242.19016493371848</v>
      </c>
      <c r="AU38" s="10">
        <v>240.38278472671973</v>
      </c>
      <c r="AV38" s="10">
        <v>241.06732301345377</v>
      </c>
      <c r="AW38" s="10">
        <v>241.32828855263529</v>
      </c>
      <c r="AX38" s="10">
        <v>241.18903983296366</v>
      </c>
      <c r="AY38" s="10">
        <v>240.67085181652757</v>
      </c>
      <c r="AZ38" s="10">
        <v>239.79302088933375</v>
      </c>
      <c r="BA38" s="10">
        <v>238.57297842954003</v>
      </c>
      <c r="BB38" s="10">
        <v>237.02640789535087</v>
      </c>
      <c r="BC38" s="10">
        <v>235.16736173345006</v>
      </c>
      <c r="BD38" s="10">
        <v>233.00837549427291</v>
      </c>
      <c r="BE38" s="10">
        <v>230.56057737292912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6" t="s">
        <v>616</v>
      </c>
      <c r="F39" s="90" t="s">
        <v>506</v>
      </c>
      <c r="G39" s="11">
        <v>-37.91324518890864</v>
      </c>
      <c r="H39" s="11">
        <v>-40.762351712318235</v>
      </c>
      <c r="I39" s="11">
        <v>-36.605610524034773</v>
      </c>
      <c r="J39" s="11">
        <v>-26.230868674887887</v>
      </c>
      <c r="K39" s="11">
        <v>99.05975568337368</v>
      </c>
      <c r="L39" s="11">
        <v>127.87861258204106</v>
      </c>
      <c r="M39" s="11">
        <v>124.15137360863196</v>
      </c>
      <c r="N39" s="11">
        <v>154.25844179292568</v>
      </c>
      <c r="O39" s="11">
        <v>307.70051472926605</v>
      </c>
      <c r="P39" s="11">
        <v>-103.16877507160882</v>
      </c>
      <c r="Q39" s="11">
        <v>380.28785117345836</v>
      </c>
      <c r="R39" s="9">
        <v>605.66728765694347</v>
      </c>
      <c r="S39" s="9">
        <v>278.01394174681747</v>
      </c>
      <c r="T39" s="9">
        <v>58.132681845283571</v>
      </c>
      <c r="U39" s="9">
        <v>158.6708676032174</v>
      </c>
      <c r="V39" s="9">
        <v>343.57377799536408</v>
      </c>
      <c r="W39" s="9">
        <v>643.1029885089963</v>
      </c>
      <c r="X39" s="9">
        <v>1002.9044863406465</v>
      </c>
      <c r="Y39" s="9">
        <v>1168.1237633356591</v>
      </c>
      <c r="Z39" s="9">
        <v>1589.6306412859358</v>
      </c>
      <c r="AA39" s="9">
        <v>2152.7414913817752</v>
      </c>
      <c r="AB39" s="9">
        <v>2468.2729269974488</v>
      </c>
      <c r="AC39" s="10">
        <v>2727.5223829566253</v>
      </c>
      <c r="AD39" s="10">
        <v>2948.8073109029347</v>
      </c>
      <c r="AE39" s="10">
        <v>3151.805934518939</v>
      </c>
      <c r="AF39" s="10">
        <v>3335.3856229612038</v>
      </c>
      <c r="AG39" s="10">
        <v>3498.7428545494195</v>
      </c>
      <c r="AH39" s="10">
        <v>3641.3320389851506</v>
      </c>
      <c r="AI39" s="10">
        <v>3762.7972396340806</v>
      </c>
      <c r="AJ39" s="10">
        <v>3862.9094351004123</v>
      </c>
      <c r="AK39" s="10">
        <v>3941.5106622555359</v>
      </c>
      <c r="AL39" s="10">
        <v>4035.6443811025497</v>
      </c>
      <c r="AM39" s="10">
        <v>4113.9256050491786</v>
      </c>
      <c r="AN39" s="10">
        <v>4176.8739023936787</v>
      </c>
      <c r="AO39" s="10">
        <v>4225.0053286388138</v>
      </c>
      <c r="AP39" s="10">
        <v>4258.8154742426341</v>
      </c>
      <c r="AQ39" s="10">
        <v>4278.7668334667878</v>
      </c>
      <c r="AR39" s="10">
        <v>4285.2796704959856</v>
      </c>
      <c r="AS39" s="10">
        <v>4278.725654045832</v>
      </c>
      <c r="AT39" s="10">
        <v>4259.4236360005898</v>
      </c>
      <c r="AU39" s="10">
        <v>4227.6370522017105</v>
      </c>
      <c r="AV39" s="10">
        <v>4239.6760982920432</v>
      </c>
      <c r="AW39" s="10">
        <v>4244.2657263889387</v>
      </c>
      <c r="AX39" s="10">
        <v>4241.8167446641246</v>
      </c>
      <c r="AY39" s="10">
        <v>4232.7033180899916</v>
      </c>
      <c r="AZ39" s="10">
        <v>4217.2648142154667</v>
      </c>
      <c r="BA39" s="10">
        <v>4195.8078005023281</v>
      </c>
      <c r="BB39" s="10">
        <v>4168.6081035622392</v>
      </c>
      <c r="BC39" s="10">
        <v>4135.9128652374975</v>
      </c>
      <c r="BD39" s="10">
        <v>4097.9425495582127</v>
      </c>
      <c r="BE39" s="10">
        <v>4054.8928692499194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6" t="s">
        <v>616</v>
      </c>
      <c r="F40" s="90" t="s">
        <v>517</v>
      </c>
      <c r="G40" s="11">
        <v>-5.1414531856435879</v>
      </c>
      <c r="H40" s="11">
        <v>-2.0551110691637433</v>
      </c>
      <c r="I40" s="11">
        <v>5.5724161356926061</v>
      </c>
      <c r="J40" s="11">
        <v>21.377135441303921</v>
      </c>
      <c r="K40" s="11">
        <v>93.501609221856171</v>
      </c>
      <c r="L40" s="11">
        <v>109.36325390443943</v>
      </c>
      <c r="M40" s="11">
        <v>126.02902217542474</v>
      </c>
      <c r="N40" s="11">
        <v>134.80904802716401</v>
      </c>
      <c r="O40" s="11">
        <v>219.78951469320262</v>
      </c>
      <c r="P40" s="11">
        <v>9.977350323133237</v>
      </c>
      <c r="Q40" s="11">
        <v>249.07386909799234</v>
      </c>
      <c r="R40" s="9">
        <v>312.48995573317393</v>
      </c>
      <c r="S40" s="9">
        <v>149.15551099538223</v>
      </c>
      <c r="T40" s="9">
        <v>30.654563881736067</v>
      </c>
      <c r="U40" s="9">
        <v>88.638549580360262</v>
      </c>
      <c r="V40" s="9">
        <v>157.61436895818576</v>
      </c>
      <c r="W40" s="9">
        <v>324.59024358333193</v>
      </c>
      <c r="X40" s="9">
        <v>576.18811464557086</v>
      </c>
      <c r="Y40" s="9">
        <v>624.89226058824363</v>
      </c>
      <c r="Z40" s="9">
        <v>906.78189037209734</v>
      </c>
      <c r="AA40" s="9">
        <v>1132.7220963424852</v>
      </c>
      <c r="AB40" s="9">
        <v>1409.0128145045574</v>
      </c>
      <c r="AC40" s="10">
        <v>1557.0052838965751</v>
      </c>
      <c r="AD40" s="10">
        <v>1683.3257145599505</v>
      </c>
      <c r="AE40" s="10">
        <v>1799.2074142185368</v>
      </c>
      <c r="AF40" s="10">
        <v>1904.0038209159763</v>
      </c>
      <c r="AG40" s="10">
        <v>1997.2562445568983</v>
      </c>
      <c r="AH40" s="10">
        <v>2078.6532350931507</v>
      </c>
      <c r="AI40" s="10">
        <v>2147.9916062103603</v>
      </c>
      <c r="AJ40" s="10">
        <v>2205.1406211176536</v>
      </c>
      <c r="AK40" s="10">
        <v>2250.0101066133584</v>
      </c>
      <c r="AL40" s="10">
        <v>2303.7463100459977</v>
      </c>
      <c r="AM40" s="10">
        <v>2348.4331218120192</v>
      </c>
      <c r="AN40" s="10">
        <v>2384.3671373090569</v>
      </c>
      <c r="AO40" s="10">
        <v>2411.8429466565558</v>
      </c>
      <c r="AP40" s="10">
        <v>2431.1434575097041</v>
      </c>
      <c r="AQ40" s="10">
        <v>2442.5326845705104</v>
      </c>
      <c r="AR40" s="10">
        <v>2446.2505355150106</v>
      </c>
      <c r="AS40" s="10">
        <v>2442.5091773111708</v>
      </c>
      <c r="AT40" s="10">
        <v>2431.4906264556012</v>
      </c>
      <c r="AU40" s="10">
        <v>2413.3452652145224</v>
      </c>
      <c r="AV40" s="10">
        <v>2420.2177508420846</v>
      </c>
      <c r="AW40" s="10">
        <v>2422.8377385799072</v>
      </c>
      <c r="AX40" s="10">
        <v>2421.4397381420281</v>
      </c>
      <c r="AY40" s="10">
        <v>2416.2373414838025</v>
      </c>
      <c r="AZ40" s="10">
        <v>2407.4242764624851</v>
      </c>
      <c r="BA40" s="10">
        <v>2395.175547016026</v>
      </c>
      <c r="BB40" s="10">
        <v>2379.6486086778718</v>
      </c>
      <c r="BC40" s="10">
        <v>2360.9845422900107</v>
      </c>
      <c r="BD40" s="10">
        <v>2339.3091996738381</v>
      </c>
      <c r="BE40" s="10">
        <v>2314.7343033764082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6" t="s">
        <v>616</v>
      </c>
      <c r="F41" s="90" t="s">
        <v>518</v>
      </c>
      <c r="G41" s="11">
        <v>-9.5696873021461784</v>
      </c>
      <c r="H41" s="11">
        <v>-9.6359663714165542</v>
      </c>
      <c r="I41" s="11">
        <v>-7.2788807136851084</v>
      </c>
      <c r="J41" s="11">
        <v>-2.0032079129898079</v>
      </c>
      <c r="K41" s="11">
        <v>39.598862227137495</v>
      </c>
      <c r="L41" s="11">
        <v>48.661950135008723</v>
      </c>
      <c r="M41" s="11">
        <v>51.319731309574436</v>
      </c>
      <c r="N41" s="11">
        <v>58.796631077542443</v>
      </c>
      <c r="O41" s="11">
        <v>108.54997331095602</v>
      </c>
      <c r="P41" s="11">
        <v>-22.857201779854528</v>
      </c>
      <c r="Q41" s="11">
        <v>128.87812527097077</v>
      </c>
      <c r="R41" s="9">
        <v>193.52697854183077</v>
      </c>
      <c r="S41" s="9">
        <v>93.261857764982366</v>
      </c>
      <c r="T41" s="9">
        <v>19.696810578156118</v>
      </c>
      <c r="U41" s="9">
        <v>56.162004732789285</v>
      </c>
      <c r="V41" s="9">
        <v>109.5617699187996</v>
      </c>
      <c r="W41" s="9">
        <v>222.64371192611065</v>
      </c>
      <c r="X41" s="9">
        <v>348.85085736073074</v>
      </c>
      <c r="Y41" s="9">
        <v>415.07075010024698</v>
      </c>
      <c r="Z41" s="9">
        <v>599.73321614780627</v>
      </c>
      <c r="AA41" s="9">
        <v>863.55447461304595</v>
      </c>
      <c r="AB41" s="9">
        <v>1050.2106780786082</v>
      </c>
      <c r="AC41" s="10">
        <v>1160.5171778000947</v>
      </c>
      <c r="AD41" s="10">
        <v>1254.6703776691916</v>
      </c>
      <c r="AE41" s="10">
        <v>1341.0430473302106</v>
      </c>
      <c r="AF41" s="10">
        <v>1419.1532704630065</v>
      </c>
      <c r="AG41" s="10">
        <v>1488.6591614359299</v>
      </c>
      <c r="AH41" s="10">
        <v>1549.3285802975988</v>
      </c>
      <c r="AI41" s="10">
        <v>1601.0100816993272</v>
      </c>
      <c r="AJ41" s="10">
        <v>1643.6062206978345</v>
      </c>
      <c r="AK41" s="10">
        <v>1677.049786506745</v>
      </c>
      <c r="AL41" s="10">
        <v>1717.1021792624535</v>
      </c>
      <c r="AM41" s="10">
        <v>1750.4095888210149</v>
      </c>
      <c r="AN41" s="10">
        <v>1777.1930831886662</v>
      </c>
      <c r="AO41" s="10">
        <v>1797.6722357333092</v>
      </c>
      <c r="AP41" s="10">
        <v>1812.0579122734307</v>
      </c>
      <c r="AQ41" s="10">
        <v>1820.5468967249494</v>
      </c>
      <c r="AR41" s="10">
        <v>1823.3180047810474</v>
      </c>
      <c r="AS41" s="10">
        <v>1820.5293755395373</v>
      </c>
      <c r="AT41" s="10">
        <v>1812.3166753807104</v>
      </c>
      <c r="AU41" s="10">
        <v>1798.791992044401</v>
      </c>
      <c r="AV41" s="10">
        <v>1803.914413726241</v>
      </c>
      <c r="AW41" s="10">
        <v>1805.8672271218124</v>
      </c>
      <c r="AX41" s="10">
        <v>1804.8252245419164</v>
      </c>
      <c r="AY41" s="10">
        <v>1800.9476072017296</v>
      </c>
      <c r="AZ41" s="10">
        <v>1794.3787705689399</v>
      </c>
      <c r="BA41" s="10">
        <v>1785.2491541984243</v>
      </c>
      <c r="BB41" s="10">
        <v>1773.6761179046894</v>
      </c>
      <c r="BC41" s="10">
        <v>1759.7648165913715</v>
      </c>
      <c r="BD41" s="10">
        <v>1743.6090541794292</v>
      </c>
      <c r="BE41" s="10">
        <v>1725.2921033053467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6" t="s">
        <v>616</v>
      </c>
      <c r="F42" s="90" t="s">
        <v>555</v>
      </c>
      <c r="G42" s="11">
        <v>-100.65515676477628</v>
      </c>
      <c r="H42" s="11">
        <v>-101.35228822759203</v>
      </c>
      <c r="I42" s="11">
        <v>-76.560169227658207</v>
      </c>
      <c r="J42" s="11">
        <v>-21.069989033937645</v>
      </c>
      <c r="K42" s="11">
        <v>416.5057393552886</v>
      </c>
      <c r="L42" s="11">
        <v>511.83242092148112</v>
      </c>
      <c r="M42" s="11">
        <v>539.78729262480044</v>
      </c>
      <c r="N42" s="11">
        <v>618.43025080072448</v>
      </c>
      <c r="O42" s="11">
        <v>1141.742069040876</v>
      </c>
      <c r="P42" s="11">
        <v>-240.41488041510127</v>
      </c>
      <c r="Q42" s="11">
        <v>1355.5560900919718</v>
      </c>
      <c r="R42" s="9">
        <v>2035.5407390346882</v>
      </c>
      <c r="S42" s="9">
        <v>935.44953909468848</v>
      </c>
      <c r="T42" s="9">
        <v>204.01052280958856</v>
      </c>
      <c r="U42" s="9">
        <v>552.49411768580671</v>
      </c>
      <c r="V42" s="9">
        <v>1029.1792520744848</v>
      </c>
      <c r="W42" s="9">
        <v>2100.596734311142</v>
      </c>
      <c r="X42" s="9">
        <v>3255.9574147763547</v>
      </c>
      <c r="Y42" s="9">
        <v>3490.0815718390081</v>
      </c>
      <c r="Z42" s="9">
        <v>4634.4371386933763</v>
      </c>
      <c r="AA42" s="9">
        <v>6049.9454503192919</v>
      </c>
      <c r="AB42" s="9">
        <v>6901.9607620315237</v>
      </c>
      <c r="AC42" s="10">
        <v>7626.8925769199604</v>
      </c>
      <c r="AD42" s="10">
        <v>8245.6652714664669</v>
      </c>
      <c r="AE42" s="10">
        <v>8813.3044979147489</v>
      </c>
      <c r="AF42" s="10">
        <v>9326.643113136608</v>
      </c>
      <c r="AG42" s="10">
        <v>9783.4342525133652</v>
      </c>
      <c r="AH42" s="10">
        <v>10182.15229754847</v>
      </c>
      <c r="AI42" s="10">
        <v>10521.801952844495</v>
      </c>
      <c r="AJ42" s="10">
        <v>10801.742812443839</v>
      </c>
      <c r="AK42" s="10">
        <v>11021.533168582499</v>
      </c>
      <c r="AL42" s="10">
        <v>11284.756585555495</v>
      </c>
      <c r="AM42" s="10">
        <v>11503.652125904298</v>
      </c>
      <c r="AN42" s="10">
        <v>11679.672643553029</v>
      </c>
      <c r="AO42" s="10">
        <v>11814.261169696543</v>
      </c>
      <c r="AP42" s="10">
        <v>11908.803509712405</v>
      </c>
      <c r="AQ42" s="10">
        <v>11964.592923033812</v>
      </c>
      <c r="AR42" s="10">
        <v>11982.804582341569</v>
      </c>
      <c r="AS42" s="10">
        <v>11964.477774200592</v>
      </c>
      <c r="AT42" s="10">
        <v>11910.504094985805</v>
      </c>
      <c r="AU42" s="10">
        <v>11821.620182781746</v>
      </c>
      <c r="AV42" s="10">
        <v>11855.284621920109</v>
      </c>
      <c r="AW42" s="10">
        <v>11868.11846727432</v>
      </c>
      <c r="AX42" s="10">
        <v>11861.270449947424</v>
      </c>
      <c r="AY42" s="10">
        <v>11835.786836715546</v>
      </c>
      <c r="AZ42" s="10">
        <v>11792.616591318059</v>
      </c>
      <c r="BA42" s="10">
        <v>11732.616959551811</v>
      </c>
      <c r="BB42" s="10">
        <v>11656.559227456515</v>
      </c>
      <c r="BC42" s="10">
        <v>11565.134470674391</v>
      </c>
      <c r="BD42" s="10">
        <v>11458.959166446934</v>
      </c>
      <c r="BE42" s="10">
        <v>11338.580580652815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616</v>
      </c>
      <c r="F43" s="90" t="s">
        <v>617</v>
      </c>
      <c r="G43" s="27">
        <v>-577.8877738805943</v>
      </c>
      <c r="H43" s="27">
        <v>-578.0692685062138</v>
      </c>
      <c r="I43" s="27">
        <v>-428.03326419660448</v>
      </c>
      <c r="J43" s="27">
        <v>-93.79614273782181</v>
      </c>
      <c r="K43" s="27">
        <v>2477.6861038927059</v>
      </c>
      <c r="L43" s="27">
        <v>3036.4171154807827</v>
      </c>
      <c r="M43" s="27">
        <v>3217.1703004560695</v>
      </c>
      <c r="N43" s="27">
        <v>3670.0690337939814</v>
      </c>
      <c r="O43" s="27">
        <v>6741.2402204216914</v>
      </c>
      <c r="P43" s="27">
        <v>-1358.9926938804588</v>
      </c>
      <c r="Q43" s="27">
        <v>7983.9580611148131</v>
      </c>
      <c r="R43" s="27">
        <v>11930.337363883935</v>
      </c>
      <c r="S43" s="27">
        <v>5687.2917483781503</v>
      </c>
      <c r="T43" s="27">
        <v>1153.5629102903522</v>
      </c>
      <c r="U43" s="27">
        <v>3115.4520990138017</v>
      </c>
      <c r="V43" s="27">
        <v>5906.676670997439</v>
      </c>
      <c r="W43" s="27">
        <v>11883.842894698799</v>
      </c>
      <c r="X43" s="27">
        <v>19641.527328647622</v>
      </c>
      <c r="Y43" s="27">
        <v>21648.94307479656</v>
      </c>
      <c r="Z43" s="27">
        <v>31243.604707374201</v>
      </c>
      <c r="AA43" s="27">
        <v>41872.761499469758</v>
      </c>
      <c r="AB43" s="27">
        <v>47404.51437003701</v>
      </c>
      <c r="AC43" s="14">
        <v>52383.540160102639</v>
      </c>
      <c r="AD43" s="14">
        <v>56633.436689763963</v>
      </c>
      <c r="AE43" s="14">
        <v>60532.134870604415</v>
      </c>
      <c r="AF43" s="14">
        <v>64057.881915682759</v>
      </c>
      <c r="AG43" s="14">
        <v>67195.245757246725</v>
      </c>
      <c r="AH43" s="14">
        <v>69933.748039009384</v>
      </c>
      <c r="AI43" s="14">
        <v>72266.552805711573</v>
      </c>
      <c r="AJ43" s="14">
        <v>74189.261577781086</v>
      </c>
      <c r="AK43" s="14">
        <v>75698.840588036706</v>
      </c>
      <c r="AL43" s="14">
        <v>77506.729488400961</v>
      </c>
      <c r="AM43" s="14">
        <v>79010.162664243573</v>
      </c>
      <c r="AN43" s="14">
        <v>80219.118705286703</v>
      </c>
      <c r="AO43" s="14">
        <v>81143.508736118252</v>
      </c>
      <c r="AP43" s="14">
        <v>81792.850839091858</v>
      </c>
      <c r="AQ43" s="14">
        <v>82176.027466238011</v>
      </c>
      <c r="AR43" s="14">
        <v>82301.110018156571</v>
      </c>
      <c r="AS43" s="14">
        <v>82175.23659322274</v>
      </c>
      <c r="AT43" s="14">
        <v>81804.530914045856</v>
      </c>
      <c r="AU43" s="14">
        <v>81194.05240821006</v>
      </c>
      <c r="AV43" s="14">
        <v>81425.268789165537</v>
      </c>
      <c r="AW43" s="14">
        <v>81513.415075053374</v>
      </c>
      <c r="AX43" s="14">
        <v>81466.381058638101</v>
      </c>
      <c r="AY43" s="14">
        <v>81291.352780254267</v>
      </c>
      <c r="AZ43" s="14">
        <v>80994.847976929203</v>
      </c>
      <c r="BA43" s="14">
        <v>80582.754442305493</v>
      </c>
      <c r="BB43" s="14">
        <v>80060.369575399542</v>
      </c>
      <c r="BC43" s="14">
        <v>79432.439868743342</v>
      </c>
      <c r="BD43" s="14">
        <v>78703.199453080291</v>
      </c>
      <c r="BE43" s="14">
        <v>77876.407096984345</v>
      </c>
    </row>
    <row r="44" spans="1:57" x14ac:dyDescent="0.3">
      <c r="F44" s="90"/>
      <c r="G44" s="5">
        <v>3.1406552244694907E-4</v>
      </c>
      <c r="H44" s="5">
        <v>-0.2595467576010686</v>
      </c>
      <c r="I44" s="5">
        <v>-0.78086716481282792</v>
      </c>
      <c r="J44" s="5" t="e">
        <v>#NUM!</v>
      </c>
      <c r="K44" s="5">
        <v>0.22550516415709465</v>
      </c>
      <c r="L44" s="5">
        <v>5.9528443590223468E-2</v>
      </c>
      <c r="M44" s="5">
        <v>0.14077549244866172</v>
      </c>
      <c r="N44" s="5">
        <v>0.83681564525036944</v>
      </c>
      <c r="O44" s="5" t="e">
        <v>#NUM!</v>
      </c>
      <c r="P44" s="5" t="e">
        <v>#NUM!</v>
      </c>
      <c r="Q44" s="5">
        <v>0.49428858124764274</v>
      </c>
      <c r="R44" s="5">
        <v>-0.52329162412498231</v>
      </c>
      <c r="S44" s="5">
        <v>-0.79716832521923731</v>
      </c>
      <c r="T44" s="5">
        <v>1.7007214528331542</v>
      </c>
      <c r="U44" s="5">
        <v>0.89592922095229821</v>
      </c>
      <c r="V44" s="5">
        <v>1.0119338769718063</v>
      </c>
      <c r="W44" s="5">
        <v>0.65279257750953668</v>
      </c>
      <c r="X44" s="5">
        <v>0.1022026297935128</v>
      </c>
      <c r="Y44" s="5">
        <v>0.44319307411120823</v>
      </c>
      <c r="Z44" s="5">
        <v>0.34020263960089192</v>
      </c>
      <c r="AA44" s="5">
        <v>0.13210862318305194</v>
      </c>
      <c r="AB44" s="5">
        <v>0.10503273488258169</v>
      </c>
      <c r="AC44" s="5">
        <v>8.113038020477692E-2</v>
      </c>
      <c r="AD44" s="5">
        <v>6.8840925232868777E-2</v>
      </c>
      <c r="AE44" s="5">
        <v>5.8245873082373611E-2</v>
      </c>
      <c r="AF44" s="5">
        <v>4.897701497051643E-2</v>
      </c>
      <c r="AG44" s="5">
        <v>4.0754405328851995E-2</v>
      </c>
      <c r="AH44" s="5">
        <v>3.3357353668516998E-2</v>
      </c>
      <c r="AI44" s="5">
        <v>2.6605790610197078E-2</v>
      </c>
      <c r="AJ44" s="5">
        <v>2.0347675366372941E-2</v>
      </c>
      <c r="AK44" s="5">
        <v>2.3882649804414235E-2</v>
      </c>
      <c r="AL44" s="5">
        <v>1.9397453431028833E-2</v>
      </c>
      <c r="AM44" s="5">
        <v>1.5301272649958175E-2</v>
      </c>
      <c r="AN44" s="5">
        <v>1.1523313216985409E-2</v>
      </c>
      <c r="AO44" s="5">
        <v>8.0023912336018022E-3</v>
      </c>
      <c r="AP44" s="5">
        <v>4.6847202807487331E-3</v>
      </c>
      <c r="AQ44" s="5">
        <v>1.5221294552105746E-3</v>
      </c>
      <c r="AR44" s="5">
        <v>-1.5294256044184884E-3</v>
      </c>
      <c r="AS44" s="5">
        <v>-4.5111604729770605E-3</v>
      </c>
      <c r="AT44" s="5">
        <v>-7.4626490613000085E-3</v>
      </c>
      <c r="AU44" s="5">
        <v>2.8477009595853087E-3</v>
      </c>
      <c r="AV44" s="5">
        <v>1.0825421542797198E-3</v>
      </c>
      <c r="AW44" s="5">
        <v>-5.7700951888672858E-4</v>
      </c>
      <c r="AX44" s="5">
        <v>-2.1484724877842698E-3</v>
      </c>
      <c r="AY44" s="5">
        <v>-3.6474334991887236E-3</v>
      </c>
      <c r="AZ44" s="5">
        <v>-5.0878981184221406E-3</v>
      </c>
      <c r="BA44" s="5">
        <v>-6.4825888680680732E-3</v>
      </c>
      <c r="BB44" s="5">
        <v>-7.8432026979943226E-3</v>
      </c>
      <c r="BC44" s="5">
        <v>-9.1806372417625459E-3</v>
      </c>
      <c r="BD44" s="5">
        <v>-1.0505193713107541E-2</v>
      </c>
      <c r="BE44" s="5">
        <v>-1</v>
      </c>
    </row>
    <row r="45" spans="1:57" x14ac:dyDescent="0.3">
      <c r="F45" s="29"/>
      <c r="G45" s="27">
        <v>-577.88777388059339</v>
      </c>
      <c r="H45" s="27">
        <v>-578.06926850621448</v>
      </c>
      <c r="I45" s="27">
        <v>-428.03326419660272</v>
      </c>
      <c r="J45" s="27">
        <v>-93.796142737821697</v>
      </c>
      <c r="K45" s="27">
        <v>2477.6861038927082</v>
      </c>
      <c r="L45" s="27">
        <v>3036.4171154807827</v>
      </c>
      <c r="M45" s="27">
        <v>3217.1703004560682</v>
      </c>
      <c r="N45" s="27">
        <v>3670.0690337939809</v>
      </c>
      <c r="O45" s="27">
        <v>6741.2402204216869</v>
      </c>
      <c r="P45" s="27">
        <v>-1358.9926938804638</v>
      </c>
      <c r="Q45" s="27">
        <v>7983.9580611148103</v>
      </c>
      <c r="R45" s="27">
        <v>11930.337363883937</v>
      </c>
      <c r="S45" s="27">
        <v>5687.2917483781512</v>
      </c>
      <c r="T45" s="27">
        <v>1153.5629102903515</v>
      </c>
      <c r="U45" s="27">
        <v>3115.4520990138017</v>
      </c>
      <c r="V45" s="27">
        <v>5906.6766709974427</v>
      </c>
      <c r="W45" s="27">
        <v>11883.842894698797</v>
      </c>
      <c r="X45" s="27">
        <v>19641.527328647626</v>
      </c>
      <c r="Y45" s="27">
        <v>21648.943074796553</v>
      </c>
      <c r="Z45" s="27">
        <v>31243.604707374194</v>
      </c>
      <c r="AA45" s="27">
        <v>41872.761499469758</v>
      </c>
      <c r="AB45" s="27">
        <v>47404.514370037017</v>
      </c>
      <c r="AC45" s="27">
        <v>52383.540160102646</v>
      </c>
      <c r="AD45" s="27">
        <v>56633.436689763963</v>
      </c>
      <c r="AE45" s="27">
        <v>60532.134870604394</v>
      </c>
      <c r="AF45" s="27">
        <v>64057.881915682767</v>
      </c>
      <c r="AG45" s="27">
        <v>67195.245757246739</v>
      </c>
      <c r="AH45" s="27">
        <v>69933.748039009384</v>
      </c>
      <c r="AI45" s="27">
        <v>72266.552805711573</v>
      </c>
      <c r="AJ45" s="27">
        <v>74189.261577781086</v>
      </c>
      <c r="AK45" s="27">
        <v>75698.840588036706</v>
      </c>
      <c r="AL45" s="27">
        <v>77506.729488401004</v>
      </c>
      <c r="AM45" s="27">
        <v>79010.162664243559</v>
      </c>
      <c r="AN45" s="27">
        <v>80219.118705286703</v>
      </c>
      <c r="AO45" s="27">
        <v>81143.508736118252</v>
      </c>
      <c r="AP45" s="27">
        <v>81792.850839091858</v>
      </c>
      <c r="AQ45" s="27">
        <v>82176.027466238011</v>
      </c>
      <c r="AR45" s="27">
        <v>82301.110018156585</v>
      </c>
      <c r="AS45" s="27">
        <v>82175.236593222726</v>
      </c>
      <c r="AT45" s="27">
        <v>81804.53091404587</v>
      </c>
      <c r="AU45" s="27">
        <v>81194.05240821006</v>
      </c>
      <c r="AV45" s="27">
        <v>81425.268789165566</v>
      </c>
      <c r="AW45" s="27">
        <v>81513.415075053388</v>
      </c>
      <c r="AX45" s="27">
        <v>81466.381058638071</v>
      </c>
      <c r="AY45" s="27">
        <v>81291.352780254281</v>
      </c>
      <c r="AZ45" s="27">
        <v>80994.847976929261</v>
      </c>
      <c r="BA45" s="27">
        <v>80582.754442305493</v>
      </c>
      <c r="BB45" s="27">
        <v>80060.369575399556</v>
      </c>
      <c r="BC45" s="27">
        <v>79432.439868743328</v>
      </c>
      <c r="BD45" s="27">
        <v>78703.199453080291</v>
      </c>
      <c r="BE45" s="27">
        <v>77876.407096984331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69" spans="6:57" x14ac:dyDescent="0.3">
      <c r="F69" s="90"/>
      <c r="G69" s="8">
        <v>2000</v>
      </c>
      <c r="H69" s="8">
        <v>2001</v>
      </c>
      <c r="I69" s="8">
        <v>2002</v>
      </c>
      <c r="J69" s="8">
        <v>2003</v>
      </c>
      <c r="K69" s="8">
        <v>2004</v>
      </c>
      <c r="L69" s="8">
        <v>2005</v>
      </c>
      <c r="M69" s="8">
        <v>2006</v>
      </c>
      <c r="N69" s="8">
        <v>2007</v>
      </c>
      <c r="O69" s="8">
        <v>2008</v>
      </c>
      <c r="P69" s="8">
        <v>2009</v>
      </c>
      <c r="Q69" s="8">
        <v>2010</v>
      </c>
      <c r="R69" s="9">
        <v>2011</v>
      </c>
      <c r="S69" s="9">
        <v>2012</v>
      </c>
      <c r="T69" s="9">
        <v>2013</v>
      </c>
      <c r="U69" s="9">
        <v>2014</v>
      </c>
      <c r="V69" s="9">
        <v>2015</v>
      </c>
      <c r="W69" s="9">
        <v>2016</v>
      </c>
      <c r="X69" s="9">
        <v>2017</v>
      </c>
      <c r="Y69" s="9">
        <v>2018</v>
      </c>
      <c r="Z69" s="9">
        <v>2019</v>
      </c>
      <c r="AA69" s="9">
        <v>2020</v>
      </c>
      <c r="AB69" s="9">
        <v>2021</v>
      </c>
      <c r="AC69" s="9">
        <v>2022</v>
      </c>
      <c r="AD69" s="9">
        <v>2023</v>
      </c>
      <c r="AE69" s="9">
        <v>2024</v>
      </c>
      <c r="AF69" s="9">
        <v>2025</v>
      </c>
      <c r="AG69" s="9">
        <v>2026</v>
      </c>
      <c r="AH69" s="9">
        <v>2027</v>
      </c>
      <c r="AI69" s="9">
        <v>2028</v>
      </c>
      <c r="AJ69" s="9">
        <v>2029</v>
      </c>
      <c r="AK69" s="9">
        <v>2030</v>
      </c>
      <c r="AL69" s="9">
        <v>2031</v>
      </c>
      <c r="AM69" s="9">
        <v>2032</v>
      </c>
      <c r="AN69" s="9">
        <v>2033</v>
      </c>
      <c r="AO69" s="9">
        <v>2034</v>
      </c>
      <c r="AP69" s="9">
        <v>2035</v>
      </c>
      <c r="AQ69" s="9">
        <v>2036</v>
      </c>
      <c r="AR69" s="9">
        <v>2037</v>
      </c>
      <c r="AS69" s="9">
        <v>2038</v>
      </c>
      <c r="AT69" s="9">
        <v>2039</v>
      </c>
      <c r="AU69" s="9">
        <v>2040</v>
      </c>
      <c r="AV69" s="9">
        <v>2041</v>
      </c>
      <c r="AW69" s="9">
        <v>2042</v>
      </c>
      <c r="AX69" s="9">
        <v>2043</v>
      </c>
      <c r="AY69" s="9">
        <v>2044</v>
      </c>
      <c r="AZ69" s="9">
        <v>2045</v>
      </c>
      <c r="BA69" s="9">
        <v>2046</v>
      </c>
      <c r="BB69" s="9">
        <v>2047</v>
      </c>
      <c r="BC69" s="9">
        <v>2048</v>
      </c>
      <c r="BD69" s="9">
        <v>2049</v>
      </c>
      <c r="BE69" s="9">
        <v>2050</v>
      </c>
    </row>
    <row r="70" spans="6:57" x14ac:dyDescent="0.3">
      <c r="F70" s="90"/>
      <c r="G70" s="11">
        <f>MAX(G12,0)</f>
        <v>0</v>
      </c>
      <c r="H70" s="11">
        <f t="shared" ref="H70:AB70" si="0">MAX(H12,0)</f>
        <v>0</v>
      </c>
      <c r="I70" s="11">
        <f t="shared" si="0"/>
        <v>0</v>
      </c>
      <c r="J70" s="11">
        <f t="shared" si="0"/>
        <v>0</v>
      </c>
      <c r="K70" s="11">
        <f t="shared" si="0"/>
        <v>40.482488377843922</v>
      </c>
      <c r="L70" s="11">
        <f t="shared" si="0"/>
        <v>49.747813951929132</v>
      </c>
      <c r="M70" s="11">
        <f t="shared" si="0"/>
        <v>52.464902005950904</v>
      </c>
      <c r="N70" s="11">
        <f t="shared" si="0"/>
        <v>60.108644551453608</v>
      </c>
      <c r="O70" s="11">
        <f t="shared" si="0"/>
        <v>110.97220439744206</v>
      </c>
      <c r="P70" s="11">
        <f t="shared" si="0"/>
        <v>0</v>
      </c>
      <c r="Q70" s="11">
        <f t="shared" si="0"/>
        <v>131.75396753861568</v>
      </c>
      <c r="R70" s="11">
        <f t="shared" si="0"/>
        <v>197.84542330233626</v>
      </c>
      <c r="S70" s="11">
        <f t="shared" si="0"/>
        <v>98.290638409533301</v>
      </c>
      <c r="T70" s="11">
        <f t="shared" si="0"/>
        <v>21.297883804335143</v>
      </c>
      <c r="U70" s="11">
        <f t="shared" si="0"/>
        <v>59.956490523816171</v>
      </c>
      <c r="V70" s="11">
        <f t="shared" si="0"/>
        <v>123.31911729246588</v>
      </c>
      <c r="W70" s="11">
        <f t="shared" si="0"/>
        <v>254.11337131823942</v>
      </c>
      <c r="X70" s="11">
        <f t="shared" si="0"/>
        <v>396.05629714221288</v>
      </c>
      <c r="Y70" s="11">
        <f t="shared" si="0"/>
        <v>498.32643124376193</v>
      </c>
      <c r="Z70" s="11">
        <f t="shared" si="0"/>
        <v>707.21198283435353</v>
      </c>
      <c r="AA70" s="11">
        <f t="shared" si="0"/>
        <v>951.22640202853177</v>
      </c>
      <c r="AB70" s="11">
        <f t="shared" si="0"/>
        <v>974.63996261898376</v>
      </c>
      <c r="AC70" s="11">
        <f t="shared" ref="AC70:BE70" si="1">MAX(AC12,0)</f>
        <v>1077.0090634187127</v>
      </c>
      <c r="AD70" s="11">
        <f t="shared" si="1"/>
        <v>1164.3872182178632</v>
      </c>
      <c r="AE70" s="11">
        <f t="shared" si="1"/>
        <v>1244.5447116493069</v>
      </c>
      <c r="AF70" s="11">
        <f t="shared" si="1"/>
        <v>1317.034304969372</v>
      </c>
      <c r="AG70" s="11">
        <f t="shared" si="1"/>
        <v>1381.5387138405406</v>
      </c>
      <c r="AH70" s="11">
        <f t="shared" si="1"/>
        <v>1437.842502561899</v>
      </c>
      <c r="AI70" s="11">
        <f t="shared" si="1"/>
        <v>1485.8051234394816</v>
      </c>
      <c r="AJ70" s="11">
        <f t="shared" si="1"/>
        <v>1525.3361434412707</v>
      </c>
      <c r="AK70" s="11">
        <f t="shared" si="1"/>
        <v>1556.3731881126093</v>
      </c>
      <c r="AL70" s="11">
        <f t="shared" si="1"/>
        <v>1593.5435039292827</v>
      </c>
      <c r="AM70" s="11">
        <f t="shared" si="1"/>
        <v>1624.4541898370683</v>
      </c>
      <c r="AN70" s="11">
        <f t="shared" si="1"/>
        <v>1649.3104063031321</v>
      </c>
      <c r="AO70" s="11">
        <f t="shared" si="1"/>
        <v>1668.3159267069964</v>
      </c>
      <c r="AP70" s="11">
        <f t="shared" si="1"/>
        <v>1681.6664434537552</v>
      </c>
      <c r="AQ70" s="11">
        <f t="shared" si="1"/>
        <v>1689.5445803468574</v>
      </c>
      <c r="AR70" s="11">
        <f t="shared" si="1"/>
        <v>1692.1162859184958</v>
      </c>
      <c r="AS70" s="11">
        <f t="shared" si="1"/>
        <v>1689.5283199451569</v>
      </c>
      <c r="AT70" s="11">
        <f t="shared" si="1"/>
        <v>1681.9065865702466</v>
      </c>
      <c r="AU70" s="11">
        <f t="shared" si="1"/>
        <v>1669.3551079607837</v>
      </c>
      <c r="AV70" s="11">
        <f t="shared" si="1"/>
        <v>1674.108932103612</v>
      </c>
      <c r="AW70" s="11">
        <f t="shared" si="1"/>
        <v>1675.9212255934704</v>
      </c>
      <c r="AX70" s="11">
        <f t="shared" si="1"/>
        <v>1674.9542030933981</v>
      </c>
      <c r="AY70" s="11">
        <f t="shared" si="1"/>
        <v>1671.355610069754</v>
      </c>
      <c r="AZ70" s="11">
        <f t="shared" si="1"/>
        <v>1665.2594516285287</v>
      </c>
      <c r="BA70" s="11">
        <f t="shared" si="1"/>
        <v>1656.7867811979031</v>
      </c>
      <c r="BB70" s="11">
        <f t="shared" si="1"/>
        <v>1646.0465136533471</v>
      </c>
      <c r="BC70" s="11">
        <f t="shared" si="1"/>
        <v>1633.1362371964365</v>
      </c>
      <c r="BD70" s="11">
        <f t="shared" si="1"/>
        <v>1618.1430058363592</v>
      </c>
      <c r="BE70" s="11">
        <f t="shared" si="1"/>
        <v>1601.144100104538</v>
      </c>
    </row>
    <row r="71" spans="6:57" x14ac:dyDescent="0.3">
      <c r="F71" s="90"/>
      <c r="G71" s="11">
        <f t="shared" ref="G71:AB71" si="2">MAX(G13,0)</f>
        <v>0</v>
      </c>
      <c r="H71" s="11">
        <f t="shared" si="2"/>
        <v>0</v>
      </c>
      <c r="I71" s="11">
        <f t="shared" si="2"/>
        <v>0</v>
      </c>
      <c r="J71" s="11">
        <f t="shared" si="2"/>
        <v>0</v>
      </c>
      <c r="K71" s="11">
        <f t="shared" si="2"/>
        <v>49.299743327194392</v>
      </c>
      <c r="L71" s="11">
        <f t="shared" si="2"/>
        <v>60.583095486329086</v>
      </c>
      <c r="M71" s="11">
        <f t="shared" si="2"/>
        <v>63.89197666009531</v>
      </c>
      <c r="N71" s="11">
        <f t="shared" si="2"/>
        <v>73.200558238264364</v>
      </c>
      <c r="O71" s="11">
        <f t="shared" si="2"/>
        <v>135.14241373168804</v>
      </c>
      <c r="P71" s="11">
        <f t="shared" si="2"/>
        <v>0</v>
      </c>
      <c r="Q71" s="11">
        <f t="shared" si="2"/>
        <v>160.45053163155382</v>
      </c>
      <c r="R71" s="11">
        <f t="shared" si="2"/>
        <v>240.93698233736833</v>
      </c>
      <c r="S71" s="11">
        <f t="shared" si="2"/>
        <v>112.61759348484841</v>
      </c>
      <c r="T71" s="11">
        <f t="shared" si="2"/>
        <v>24.069622929350075</v>
      </c>
      <c r="U71" s="11">
        <f t="shared" si="2"/>
        <v>61.942524551159011</v>
      </c>
      <c r="V71" s="11">
        <f t="shared" si="2"/>
        <v>123.82649540822734</v>
      </c>
      <c r="W71" s="11">
        <f t="shared" si="2"/>
        <v>247.47185919544663</v>
      </c>
      <c r="X71" s="11">
        <f t="shared" si="2"/>
        <v>399.42588596374588</v>
      </c>
      <c r="Y71" s="11">
        <f t="shared" si="2"/>
        <v>449.91145417343392</v>
      </c>
      <c r="Z71" s="11">
        <f t="shared" si="2"/>
        <v>664.55596704361835</v>
      </c>
      <c r="AA71" s="11">
        <f t="shared" si="2"/>
        <v>840.92401198434561</v>
      </c>
      <c r="AB71" s="11">
        <f t="shared" si="2"/>
        <v>990.51616334579558</v>
      </c>
      <c r="AC71" s="11">
        <f t="shared" ref="AC71:BE71" si="3">MAX(AC13,0)</f>
        <v>1094.5527849274063</v>
      </c>
      <c r="AD71" s="11">
        <f t="shared" si="3"/>
        <v>1183.3542685227642</v>
      </c>
      <c r="AE71" s="11">
        <f t="shared" si="3"/>
        <v>1264.8174712461357</v>
      </c>
      <c r="AF71" s="11">
        <f t="shared" si="3"/>
        <v>1338.487869148707</v>
      </c>
      <c r="AG71" s="11">
        <f t="shared" si="3"/>
        <v>1404.0430095538582</v>
      </c>
      <c r="AH71" s="11">
        <f t="shared" si="3"/>
        <v>1461.2639474643565</v>
      </c>
      <c r="AI71" s="11">
        <f t="shared" si="3"/>
        <v>1510.0078457629781</v>
      </c>
      <c r="AJ71" s="11">
        <f t="shared" si="3"/>
        <v>1550.1827983271039</v>
      </c>
      <c r="AK71" s="11">
        <f t="shared" si="3"/>
        <v>1581.7254146659993</v>
      </c>
      <c r="AL71" s="11">
        <f t="shared" si="3"/>
        <v>1619.5012088312092</v>
      </c>
      <c r="AM71" s="11">
        <f t="shared" si="3"/>
        <v>1650.9154081110069</v>
      </c>
      <c r="AN71" s="11">
        <f t="shared" si="3"/>
        <v>1676.1765148925301</v>
      </c>
      <c r="AO71" s="11">
        <f t="shared" si="3"/>
        <v>1695.4916218805918</v>
      </c>
      <c r="AP71" s="11">
        <f t="shared" si="3"/>
        <v>1709.0596091721743</v>
      </c>
      <c r="AQ71" s="11">
        <f t="shared" si="3"/>
        <v>1717.0660753842726</v>
      </c>
      <c r="AR71" s="11">
        <f t="shared" si="3"/>
        <v>1719.679672234158</v>
      </c>
      <c r="AS71" s="11">
        <f t="shared" si="3"/>
        <v>1717.0495501120442</v>
      </c>
      <c r="AT71" s="11">
        <f t="shared" si="3"/>
        <v>1709.303664051436</v>
      </c>
      <c r="AU71" s="11">
        <f t="shared" si="3"/>
        <v>1696.5477306674259</v>
      </c>
      <c r="AV71" s="11">
        <f t="shared" si="3"/>
        <v>1701.3789912680297</v>
      </c>
      <c r="AW71" s="11">
        <f t="shared" si="3"/>
        <v>1703.2208057464832</v>
      </c>
      <c r="AX71" s="11">
        <f t="shared" si="3"/>
        <v>1702.2380311288014</v>
      </c>
      <c r="AY71" s="11">
        <f t="shared" si="3"/>
        <v>1698.5808195512609</v>
      </c>
      <c r="AZ71" s="11">
        <f t="shared" si="3"/>
        <v>1692.3853589689518</v>
      </c>
      <c r="BA71" s="11">
        <f t="shared" si="3"/>
        <v>1683.7746746854077</v>
      </c>
      <c r="BB71" s="11">
        <f t="shared" si="3"/>
        <v>1672.8594557229565</v>
      </c>
      <c r="BC71" s="11">
        <f t="shared" si="3"/>
        <v>1659.7388799264647</v>
      </c>
      <c r="BD71" s="11">
        <f t="shared" si="3"/>
        <v>1644.5014193538111</v>
      </c>
      <c r="BE71" s="11">
        <f t="shared" si="3"/>
        <v>1627.2256133820188</v>
      </c>
    </row>
    <row r="72" spans="6:57" x14ac:dyDescent="0.3">
      <c r="F72" s="90"/>
      <c r="G72" s="11">
        <f t="shared" ref="G72:AB72" si="4">MAX(G14,0)</f>
        <v>0</v>
      </c>
      <c r="H72" s="11">
        <f t="shared" si="4"/>
        <v>0</v>
      </c>
      <c r="I72" s="11">
        <f t="shared" si="4"/>
        <v>0</v>
      </c>
      <c r="J72" s="11">
        <f t="shared" si="4"/>
        <v>0</v>
      </c>
      <c r="K72" s="11">
        <f t="shared" si="4"/>
        <v>6.9900113238285186</v>
      </c>
      <c r="L72" s="11">
        <f t="shared" si="4"/>
        <v>8.5898322161939049</v>
      </c>
      <c r="M72" s="11">
        <f t="shared" si="4"/>
        <v>9.0589851024538781</v>
      </c>
      <c r="N72" s="11">
        <f t="shared" si="4"/>
        <v>10.378811256686429</v>
      </c>
      <c r="O72" s="11">
        <f t="shared" si="4"/>
        <v>19.161296561820816</v>
      </c>
      <c r="P72" s="11">
        <f t="shared" si="4"/>
        <v>0</v>
      </c>
      <c r="Q72" s="11">
        <f t="shared" si="4"/>
        <v>22.749632296771075</v>
      </c>
      <c r="R72" s="11">
        <f t="shared" si="4"/>
        <v>34.161480794937027</v>
      </c>
      <c r="S72" s="11">
        <f t="shared" si="4"/>
        <v>15.928369057568304</v>
      </c>
      <c r="T72" s="11">
        <f t="shared" si="4"/>
        <v>3.7051238570190996</v>
      </c>
      <c r="U72" s="11">
        <f t="shared" si="4"/>
        <v>10.710100171090939</v>
      </c>
      <c r="V72" s="11">
        <f t="shared" si="4"/>
        <v>20.61062998472465</v>
      </c>
      <c r="W72" s="11">
        <f t="shared" si="4"/>
        <v>40.480674895656492</v>
      </c>
      <c r="X72" s="11">
        <f t="shared" si="4"/>
        <v>68.017571471051582</v>
      </c>
      <c r="Y72" s="11">
        <f t="shared" si="4"/>
        <v>63.097338085298638</v>
      </c>
      <c r="Z72" s="11">
        <f t="shared" si="4"/>
        <v>115.64968057548282</v>
      </c>
      <c r="AA72" s="11">
        <f t="shared" si="4"/>
        <v>140.87837662899392</v>
      </c>
      <c r="AB72" s="11">
        <f t="shared" si="4"/>
        <v>159.07953128265535</v>
      </c>
      <c r="AC72" s="11">
        <f t="shared" ref="AC72:BE72" si="5">MAX(AC14,0)</f>
        <v>175.78808951711187</v>
      </c>
      <c r="AD72" s="11">
        <f t="shared" si="5"/>
        <v>190.04984405510649</v>
      </c>
      <c r="AE72" s="11">
        <f t="shared" si="5"/>
        <v>203.13305116022241</v>
      </c>
      <c r="AF72" s="11">
        <f t="shared" si="5"/>
        <v>214.96471307693614</v>
      </c>
      <c r="AG72" s="11">
        <f t="shared" si="5"/>
        <v>225.49304304743805</v>
      </c>
      <c r="AH72" s="11">
        <f t="shared" si="5"/>
        <v>234.68287792262956</v>
      </c>
      <c r="AI72" s="11">
        <f t="shared" si="5"/>
        <v>242.51127768143999</v>
      </c>
      <c r="AJ72" s="11">
        <f t="shared" si="5"/>
        <v>248.96348195604384</v>
      </c>
      <c r="AK72" s="11">
        <f t="shared" si="5"/>
        <v>254.02931006496732</v>
      </c>
      <c r="AL72" s="11">
        <f t="shared" si="5"/>
        <v>260.09620311730589</v>
      </c>
      <c r="AM72" s="11">
        <f t="shared" si="5"/>
        <v>265.14140710486117</v>
      </c>
      <c r="AN72" s="11">
        <f t="shared" si="5"/>
        <v>269.1984080657661</v>
      </c>
      <c r="AO72" s="11">
        <f t="shared" si="5"/>
        <v>272.30046563942176</v>
      </c>
      <c r="AP72" s="11">
        <f t="shared" si="5"/>
        <v>274.47952049856042</v>
      </c>
      <c r="AQ72" s="11">
        <f t="shared" si="5"/>
        <v>275.76538027489033</v>
      </c>
      <c r="AR72" s="11">
        <f t="shared" si="5"/>
        <v>276.18513088293412</v>
      </c>
      <c r="AS72" s="11">
        <f t="shared" si="5"/>
        <v>275.76272627220192</v>
      </c>
      <c r="AT72" s="11">
        <f t="shared" si="5"/>
        <v>274.51871636152248</v>
      </c>
      <c r="AU72" s="11">
        <f t="shared" si="5"/>
        <v>272.47007952055799</v>
      </c>
      <c r="AV72" s="11">
        <f t="shared" si="5"/>
        <v>273.24599282746698</v>
      </c>
      <c r="AW72" s="11">
        <f t="shared" si="5"/>
        <v>273.54179313319077</v>
      </c>
      <c r="AX72" s="11">
        <f t="shared" si="5"/>
        <v>273.38395691473937</v>
      </c>
      <c r="AY72" s="11">
        <f t="shared" si="5"/>
        <v>272.79659900470648</v>
      </c>
      <c r="AZ72" s="11">
        <f t="shared" si="5"/>
        <v>271.80159155103212</v>
      </c>
      <c r="BA72" s="11">
        <f t="shared" si="5"/>
        <v>270.41869274479524</v>
      </c>
      <c r="BB72" s="11">
        <f t="shared" si="5"/>
        <v>268.6656795374904</v>
      </c>
      <c r="BC72" s="11">
        <f t="shared" si="5"/>
        <v>266.55848015488345</v>
      </c>
      <c r="BD72" s="11">
        <f t="shared" si="5"/>
        <v>264.111303444866</v>
      </c>
      <c r="BE72" s="11">
        <f t="shared" si="5"/>
        <v>261.33676304035623</v>
      </c>
    </row>
    <row r="73" spans="6:57" x14ac:dyDescent="0.3">
      <c r="F73" s="90"/>
      <c r="G73" s="11">
        <f t="shared" ref="G73:AB73" si="6">MAX(G15,0)</f>
        <v>0</v>
      </c>
      <c r="H73" s="11">
        <f t="shared" si="6"/>
        <v>0</v>
      </c>
      <c r="I73" s="11">
        <f t="shared" si="6"/>
        <v>0</v>
      </c>
      <c r="J73" s="11">
        <f t="shared" si="6"/>
        <v>0</v>
      </c>
      <c r="K73" s="11">
        <f t="shared" si="6"/>
        <v>3.7161319816776714</v>
      </c>
      <c r="L73" s="11">
        <f t="shared" si="6"/>
        <v>4.5666521464746159</v>
      </c>
      <c r="M73" s="11">
        <f t="shared" si="6"/>
        <v>4.8160700607180127</v>
      </c>
      <c r="N73" s="11">
        <f t="shared" si="6"/>
        <v>5.5177353305979917</v>
      </c>
      <c r="O73" s="11">
        <f t="shared" si="6"/>
        <v>10.186808527914152</v>
      </c>
      <c r="P73" s="11">
        <f t="shared" si="6"/>
        <v>0</v>
      </c>
      <c r="Q73" s="11">
        <f t="shared" si="6"/>
        <v>12.094492016235312</v>
      </c>
      <c r="R73" s="11">
        <f t="shared" si="6"/>
        <v>18.161425703385262</v>
      </c>
      <c r="S73" s="11">
        <f t="shared" si="6"/>
        <v>10.756712145958279</v>
      </c>
      <c r="T73" s="11">
        <f t="shared" si="6"/>
        <v>2.1540068650599391</v>
      </c>
      <c r="U73" s="11">
        <f t="shared" si="6"/>
        <v>5.0909654237925519</v>
      </c>
      <c r="V73" s="11">
        <f t="shared" si="6"/>
        <v>7.2137204946536286</v>
      </c>
      <c r="W73" s="11">
        <f t="shared" si="6"/>
        <v>21.319822111712405</v>
      </c>
      <c r="X73" s="11">
        <f t="shared" si="6"/>
        <v>47.403657172462935</v>
      </c>
      <c r="Y73" s="11">
        <f t="shared" si="6"/>
        <v>61.634211405059858</v>
      </c>
      <c r="Z73" s="11">
        <f t="shared" si="6"/>
        <v>111.22994755985926</v>
      </c>
      <c r="AA73" s="11">
        <f t="shared" si="6"/>
        <v>157.66388533372509</v>
      </c>
      <c r="AB73" s="11">
        <f t="shared" si="6"/>
        <v>166.54134562425699</v>
      </c>
      <c r="AC73" s="11">
        <f t="shared" ref="AC73:BE73" si="7">MAX(AC15,0)</f>
        <v>184.03363862619796</v>
      </c>
      <c r="AD73" s="11">
        <f t="shared" si="7"/>
        <v>198.96435769840994</v>
      </c>
      <c r="AE73" s="11">
        <f t="shared" si="7"/>
        <v>212.66124817073188</v>
      </c>
      <c r="AF73" s="11">
        <f t="shared" si="7"/>
        <v>225.04788824122349</v>
      </c>
      <c r="AG73" s="11">
        <f t="shared" si="7"/>
        <v>236.07006203269702</v>
      </c>
      <c r="AH73" s="11">
        <f t="shared" si="7"/>
        <v>245.69095702678482</v>
      </c>
      <c r="AI73" s="11">
        <f t="shared" si="7"/>
        <v>253.88655717348368</v>
      </c>
      <c r="AJ73" s="11">
        <f t="shared" si="7"/>
        <v>260.64140975238524</v>
      </c>
      <c r="AK73" s="11">
        <f t="shared" si="7"/>
        <v>265.94485654506053</v>
      </c>
      <c r="AL73" s="11">
        <f t="shared" si="7"/>
        <v>272.29632442121141</v>
      </c>
      <c r="AM73" s="11">
        <f t="shared" si="7"/>
        <v>277.57817969361219</v>
      </c>
      <c r="AN73" s="11">
        <f t="shared" si="7"/>
        <v>281.82547910278322</v>
      </c>
      <c r="AO73" s="11">
        <f t="shared" si="7"/>
        <v>285.07304237101147</v>
      </c>
      <c r="AP73" s="11">
        <f t="shared" si="7"/>
        <v>287.3543083862175</v>
      </c>
      <c r="AQ73" s="11">
        <f t="shared" si="7"/>
        <v>288.70048294247493</v>
      </c>
      <c r="AR73" s="11">
        <f t="shared" si="7"/>
        <v>289.13992245129538</v>
      </c>
      <c r="AS73" s="11">
        <f t="shared" si="7"/>
        <v>288.69770445063853</v>
      </c>
      <c r="AT73" s="11">
        <f t="shared" si="7"/>
        <v>287.39534277768178</v>
      </c>
      <c r="AU73" s="11">
        <f t="shared" si="7"/>
        <v>285.25061219267997</v>
      </c>
      <c r="AV73" s="11">
        <f t="shared" si="7"/>
        <v>286.06292063474336</v>
      </c>
      <c r="AW73" s="11">
        <f t="shared" si="7"/>
        <v>286.37259580510681</v>
      </c>
      <c r="AX73" s="11">
        <f t="shared" si="7"/>
        <v>286.20735609137876</v>
      </c>
      <c r="AY73" s="11">
        <f t="shared" si="7"/>
        <v>285.59244746101507</v>
      </c>
      <c r="AZ73" s="11">
        <f t="shared" si="7"/>
        <v>284.55076800103069</v>
      </c>
      <c r="BA73" s="11">
        <f t="shared" si="7"/>
        <v>283.10300268392234</v>
      </c>
      <c r="BB73" s="11">
        <f t="shared" si="7"/>
        <v>281.26776231020699</v>
      </c>
      <c r="BC73" s="11">
        <f t="shared" si="7"/>
        <v>279.06172223799661</v>
      </c>
      <c r="BD73" s="11">
        <f t="shared" si="7"/>
        <v>276.49975779806817</v>
      </c>
      <c r="BE73" s="11">
        <f t="shared" si="7"/>
        <v>273.59507428077217</v>
      </c>
    </row>
    <row r="74" spans="6:57" x14ac:dyDescent="0.3">
      <c r="F74" s="90"/>
      <c r="G74" s="11">
        <f t="shared" ref="G74:AB74" si="8">MAX(G16,0)</f>
        <v>0</v>
      </c>
      <c r="H74" s="11">
        <f t="shared" si="8"/>
        <v>0</v>
      </c>
      <c r="I74" s="11">
        <f t="shared" si="8"/>
        <v>0</v>
      </c>
      <c r="J74" s="11">
        <f t="shared" si="8"/>
        <v>0</v>
      </c>
      <c r="K74" s="11">
        <f t="shared" si="8"/>
        <v>3.0872550013575912</v>
      </c>
      <c r="L74" s="11">
        <f t="shared" si="8"/>
        <v>3.7938425621523022</v>
      </c>
      <c r="M74" s="11">
        <f t="shared" si="8"/>
        <v>4.0010517535837886</v>
      </c>
      <c r="N74" s="11">
        <f t="shared" si="8"/>
        <v>4.5839749717031619</v>
      </c>
      <c r="O74" s="11">
        <f t="shared" si="8"/>
        <v>8.4629059814708594</v>
      </c>
      <c r="P74" s="11">
        <f t="shared" si="8"/>
        <v>0</v>
      </c>
      <c r="Q74" s="11">
        <f t="shared" si="8"/>
        <v>10.047754264407226</v>
      </c>
      <c r="R74" s="11">
        <f t="shared" si="8"/>
        <v>15.08798735109719</v>
      </c>
      <c r="S74" s="11">
        <f t="shared" si="8"/>
        <v>6.8221035733953661</v>
      </c>
      <c r="T74" s="11">
        <f t="shared" si="8"/>
        <v>1.0956658732278006</v>
      </c>
      <c r="U74" s="11">
        <f t="shared" si="8"/>
        <v>2.7875603185031181</v>
      </c>
      <c r="V74" s="11">
        <f t="shared" si="8"/>
        <v>5.586565495859583</v>
      </c>
      <c r="W74" s="11">
        <f t="shared" si="8"/>
        <v>11.388563203978025</v>
      </c>
      <c r="X74" s="11">
        <f t="shared" si="8"/>
        <v>19.445514297858917</v>
      </c>
      <c r="Y74" s="11">
        <f t="shared" si="8"/>
        <v>18.471974338014959</v>
      </c>
      <c r="Z74" s="11">
        <f t="shared" si="8"/>
        <v>21.484813270392241</v>
      </c>
      <c r="AA74" s="11">
        <f t="shared" si="8"/>
        <v>30.423734527325291</v>
      </c>
      <c r="AB74" s="11">
        <f t="shared" si="8"/>
        <v>31.276115431819473</v>
      </c>
      <c r="AC74" s="11">
        <f t="shared" ref="AC74:BE74" si="9">MAX(AC16,0)</f>
        <v>34.561131372126781</v>
      </c>
      <c r="AD74" s="11">
        <f t="shared" si="9"/>
        <v>37.365089100654679</v>
      </c>
      <c r="AE74" s="11">
        <f t="shared" si="9"/>
        <v>39.937336405752305</v>
      </c>
      <c r="AF74" s="11">
        <f t="shared" si="9"/>
        <v>42.263521433289839</v>
      </c>
      <c r="AG74" s="11">
        <f t="shared" si="9"/>
        <v>44.333462555234803</v>
      </c>
      <c r="AH74" s="11">
        <f t="shared" si="9"/>
        <v>46.140246457842352</v>
      </c>
      <c r="AI74" s="11">
        <f t="shared" si="9"/>
        <v>47.679362977289095</v>
      </c>
      <c r="AJ74" s="11">
        <f t="shared" si="9"/>
        <v>48.947910125090445</v>
      </c>
      <c r="AK74" s="11">
        <f t="shared" si="9"/>
        <v>49.943886310178215</v>
      </c>
      <c r="AL74" s="11">
        <f t="shared" si="9"/>
        <v>51.136678656795659</v>
      </c>
      <c r="AM74" s="11">
        <f t="shared" si="9"/>
        <v>52.128599999658334</v>
      </c>
      <c r="AN74" s="11">
        <f t="shared" si="9"/>
        <v>52.926233921113685</v>
      </c>
      <c r="AO74" s="11">
        <f t="shared" si="9"/>
        <v>53.536119491982149</v>
      </c>
      <c r="AP74" s="11">
        <f t="shared" si="9"/>
        <v>53.964536465285825</v>
      </c>
      <c r="AQ74" s="11">
        <f t="shared" si="9"/>
        <v>54.217345223705976</v>
      </c>
      <c r="AR74" s="11">
        <f t="shared" si="9"/>
        <v>54.299871041854317</v>
      </c>
      <c r="AS74" s="11">
        <f t="shared" si="9"/>
        <v>54.216823428766247</v>
      </c>
      <c r="AT74" s="11">
        <f t="shared" si="9"/>
        <v>53.972242637944063</v>
      </c>
      <c r="AU74" s="11">
        <f t="shared" si="9"/>
        <v>53.569466732085743</v>
      </c>
      <c r="AV74" s="11">
        <f t="shared" si="9"/>
        <v>53.72201655390316</v>
      </c>
      <c r="AW74" s="11">
        <f t="shared" si="9"/>
        <v>53.780172901435677</v>
      </c>
      <c r="AX74" s="11">
        <f t="shared" si="9"/>
        <v>53.749141229744154</v>
      </c>
      <c r="AY74" s="11">
        <f t="shared" si="9"/>
        <v>53.633662678570055</v>
      </c>
      <c r="AZ74" s="11">
        <f t="shared" si="9"/>
        <v>53.438037460632053</v>
      </c>
      <c r="BA74" s="11">
        <f t="shared" si="9"/>
        <v>53.166150170383908</v>
      </c>
      <c r="BB74" s="11">
        <f t="shared" si="9"/>
        <v>52.821495877131348</v>
      </c>
      <c r="BC74" s="11">
        <f t="shared" si="9"/>
        <v>52.407206178155711</v>
      </c>
      <c r="BD74" s="11">
        <f t="shared" si="9"/>
        <v>51.926074629379841</v>
      </c>
      <c r="BE74" s="11">
        <f t="shared" si="9"/>
        <v>51.380581156636907</v>
      </c>
    </row>
    <row r="75" spans="6:57" x14ac:dyDescent="0.3">
      <c r="F75" s="90"/>
      <c r="G75" s="11">
        <f t="shared" ref="G75:AB75" si="10">MAX(G17,0)</f>
        <v>0</v>
      </c>
      <c r="H75" s="11">
        <f t="shared" si="10"/>
        <v>0</v>
      </c>
      <c r="I75" s="11">
        <f t="shared" si="10"/>
        <v>0</v>
      </c>
      <c r="J75" s="11">
        <f t="shared" si="10"/>
        <v>0</v>
      </c>
      <c r="K75" s="11">
        <f t="shared" si="10"/>
        <v>37.927532596504165</v>
      </c>
      <c r="L75" s="11">
        <f t="shared" si="10"/>
        <v>46.608099226905949</v>
      </c>
      <c r="M75" s="11">
        <f t="shared" si="10"/>
        <v>49.153704743410771</v>
      </c>
      <c r="N75" s="11">
        <f t="shared" si="10"/>
        <v>56.315030693732211</v>
      </c>
      <c r="O75" s="11">
        <f t="shared" si="10"/>
        <v>103.96845817149507</v>
      </c>
      <c r="P75" s="11">
        <f t="shared" si="10"/>
        <v>0</v>
      </c>
      <c r="Q75" s="11">
        <f t="shared" si="10"/>
        <v>123.43862985642237</v>
      </c>
      <c r="R75" s="11">
        <f t="shared" si="10"/>
        <v>185.3588808902208</v>
      </c>
      <c r="S75" s="11">
        <f t="shared" si="10"/>
        <v>98.860348312608309</v>
      </c>
      <c r="T75" s="11">
        <f t="shared" si="10"/>
        <v>20.090856246849569</v>
      </c>
      <c r="U75" s="11">
        <f t="shared" si="10"/>
        <v>58.260010656715252</v>
      </c>
      <c r="V75" s="11">
        <f t="shared" si="10"/>
        <v>107.52782617030681</v>
      </c>
      <c r="W75" s="11">
        <f t="shared" si="10"/>
        <v>218.43372173696241</v>
      </c>
      <c r="X75" s="11">
        <f t="shared" si="10"/>
        <v>339.16982878325598</v>
      </c>
      <c r="Y75" s="11">
        <f t="shared" si="10"/>
        <v>370.1710501004186</v>
      </c>
      <c r="Z75" s="11">
        <f t="shared" si="10"/>
        <v>527.05316211310787</v>
      </c>
      <c r="AA75" s="11">
        <f t="shared" si="10"/>
        <v>743.8078544784006</v>
      </c>
      <c r="AB75" s="11">
        <f t="shared" si="10"/>
        <v>826.51500983782819</v>
      </c>
      <c r="AC75" s="11">
        <f t="shared" ref="AC75:BE75" si="11">MAX(AC17,0)</f>
        <v>913.32614174259913</v>
      </c>
      <c r="AD75" s="11">
        <f t="shared" si="11"/>
        <v>987.42463887313818</v>
      </c>
      <c r="AE75" s="11">
        <f t="shared" si="11"/>
        <v>1055.3998646108957</v>
      </c>
      <c r="AF75" s="11">
        <f t="shared" si="11"/>
        <v>1116.872551176177</v>
      </c>
      <c r="AG75" s="11">
        <f t="shared" si="11"/>
        <v>1171.5736348352916</v>
      </c>
      <c r="AH75" s="11">
        <f t="shared" si="11"/>
        <v>1219.3204216219656</v>
      </c>
      <c r="AI75" s="11">
        <f t="shared" si="11"/>
        <v>1259.9937241612542</v>
      </c>
      <c r="AJ75" s="11">
        <f t="shared" si="11"/>
        <v>1293.516853356452</v>
      </c>
      <c r="AK75" s="11">
        <f t="shared" si="11"/>
        <v>1319.8369143694811</v>
      </c>
      <c r="AL75" s="11">
        <f t="shared" si="11"/>
        <v>1351.3581171943058</v>
      </c>
      <c r="AM75" s="11">
        <f t="shared" si="11"/>
        <v>1377.5710233412244</v>
      </c>
      <c r="AN75" s="11">
        <f t="shared" si="11"/>
        <v>1398.6496131640506</v>
      </c>
      <c r="AO75" s="11">
        <f t="shared" si="11"/>
        <v>1414.7666907373548</v>
      </c>
      <c r="AP75" s="11">
        <f t="shared" si="11"/>
        <v>1426.0882073009038</v>
      </c>
      <c r="AQ75" s="11">
        <f t="shared" si="11"/>
        <v>1432.7690316477831</v>
      </c>
      <c r="AR75" s="11">
        <f t="shared" si="11"/>
        <v>1434.9498915933689</v>
      </c>
      <c r="AS75" s="11">
        <f t="shared" si="11"/>
        <v>1432.7552424881071</v>
      </c>
      <c r="AT75" s="11">
        <f t="shared" si="11"/>
        <v>1426.2918536707446</v>
      </c>
      <c r="AU75" s="11">
        <f t="shared" si="11"/>
        <v>1415.6479381078086</v>
      </c>
      <c r="AV75" s="11">
        <f t="shared" si="11"/>
        <v>1419.6792800995938</v>
      </c>
      <c r="AW75" s="11">
        <f t="shared" si="11"/>
        <v>1421.2161427658589</v>
      </c>
      <c r="AX75" s="11">
        <f t="shared" si="11"/>
        <v>1420.3960875230873</v>
      </c>
      <c r="AY75" s="11">
        <f t="shared" si="11"/>
        <v>1417.3444056072879</v>
      </c>
      <c r="AZ75" s="11">
        <f t="shared" si="11"/>
        <v>1412.1747361423882</v>
      </c>
      <c r="BA75" s="11">
        <f t="shared" si="11"/>
        <v>1404.9897349594848</v>
      </c>
      <c r="BB75" s="11">
        <f t="shared" si="11"/>
        <v>1395.8817641438875</v>
      </c>
      <c r="BC75" s="11">
        <f t="shared" si="11"/>
        <v>1384.9335805252722</v>
      </c>
      <c r="BD75" s="11">
        <f t="shared" si="11"/>
        <v>1372.2190077185353</v>
      </c>
      <c r="BE75" s="11">
        <f t="shared" si="11"/>
        <v>1357.803581225643</v>
      </c>
    </row>
    <row r="76" spans="6:57" x14ac:dyDescent="0.3">
      <c r="F76" s="90"/>
      <c r="G76" s="11">
        <f t="shared" ref="G76:AB76" si="12">MAX(G18,0)</f>
        <v>0</v>
      </c>
      <c r="H76" s="11">
        <f t="shared" si="12"/>
        <v>0</v>
      </c>
      <c r="I76" s="11">
        <f t="shared" si="12"/>
        <v>0</v>
      </c>
      <c r="J76" s="11">
        <f t="shared" si="12"/>
        <v>0</v>
      </c>
      <c r="K76" s="11">
        <f t="shared" si="12"/>
        <v>37.884965219852589</v>
      </c>
      <c r="L76" s="11">
        <f t="shared" si="12"/>
        <v>46.555789351230374</v>
      </c>
      <c r="M76" s="11">
        <f t="shared" si="12"/>
        <v>49.098537846953448</v>
      </c>
      <c r="N76" s="11">
        <f t="shared" si="12"/>
        <v>56.251826394412603</v>
      </c>
      <c r="O76" s="11">
        <f t="shared" si="12"/>
        <v>103.85177078858652</v>
      </c>
      <c r="P76" s="11">
        <f t="shared" si="12"/>
        <v>0</v>
      </c>
      <c r="Q76" s="11">
        <f t="shared" si="12"/>
        <v>123.30009042897412</v>
      </c>
      <c r="R76" s="11">
        <f t="shared" si="12"/>
        <v>185.15084623153362</v>
      </c>
      <c r="S76" s="11">
        <f t="shared" si="12"/>
        <v>97.942138123474507</v>
      </c>
      <c r="T76" s="11">
        <f t="shared" si="12"/>
        <v>17.140986588159166</v>
      </c>
      <c r="U76" s="11">
        <f t="shared" si="12"/>
        <v>51.59920863250251</v>
      </c>
      <c r="V76" s="11">
        <f t="shared" si="12"/>
        <v>100.04291317585432</v>
      </c>
      <c r="W76" s="11">
        <f t="shared" si="12"/>
        <v>212.55053031879373</v>
      </c>
      <c r="X76" s="11">
        <f t="shared" si="12"/>
        <v>308.37414304973692</v>
      </c>
      <c r="Y76" s="11">
        <f t="shared" si="12"/>
        <v>409.21824337929195</v>
      </c>
      <c r="Z76" s="11">
        <f t="shared" si="12"/>
        <v>495.25563847292761</v>
      </c>
      <c r="AA76" s="11">
        <f t="shared" si="12"/>
        <v>739.16186546191273</v>
      </c>
      <c r="AB76" s="11">
        <f t="shared" si="12"/>
        <v>811.90890516916147</v>
      </c>
      <c r="AC76" s="11">
        <f t="shared" ref="AC76:BE76" si="13">MAX(AC18,0)</f>
        <v>897.18591795460065</v>
      </c>
      <c r="AD76" s="11">
        <f t="shared" si="13"/>
        <v>969.97495259262985</v>
      </c>
      <c r="AE76" s="11">
        <f t="shared" si="13"/>
        <v>1036.7489257818138</v>
      </c>
      <c r="AF76" s="11">
        <f t="shared" si="13"/>
        <v>1097.1352721311889</v>
      </c>
      <c r="AG76" s="11">
        <f t="shared" si="13"/>
        <v>1150.8696827790397</v>
      </c>
      <c r="AH76" s="11">
        <f t="shared" si="13"/>
        <v>1197.7726923117041</v>
      </c>
      <c r="AI76" s="11">
        <f t="shared" si="13"/>
        <v>1237.727219623637</v>
      </c>
      <c r="AJ76" s="11">
        <f t="shared" si="13"/>
        <v>1270.6579308614857</v>
      </c>
      <c r="AK76" s="11">
        <f t="shared" si="13"/>
        <v>1296.5128659403624</v>
      </c>
      <c r="AL76" s="11">
        <f t="shared" si="13"/>
        <v>1327.4770286845335</v>
      </c>
      <c r="AM76" s="11">
        <f t="shared" si="13"/>
        <v>1353.2267025292024</v>
      </c>
      <c r="AN76" s="11">
        <f t="shared" si="13"/>
        <v>1373.9327932618041</v>
      </c>
      <c r="AO76" s="11">
        <f t="shared" si="13"/>
        <v>1389.7650511776483</v>
      </c>
      <c r="AP76" s="11">
        <f t="shared" si="13"/>
        <v>1400.8864948399582</v>
      </c>
      <c r="AQ76" s="11">
        <f t="shared" si="13"/>
        <v>1407.4492562133623</v>
      </c>
      <c r="AR76" s="11">
        <f t="shared" si="13"/>
        <v>1409.5915761829599</v>
      </c>
      <c r="AS76" s="11">
        <f t="shared" si="13"/>
        <v>1407.4357107345713</v>
      </c>
      <c r="AT76" s="11">
        <f t="shared" si="13"/>
        <v>1401.0865423880498</v>
      </c>
      <c r="AU76" s="11">
        <f t="shared" si="13"/>
        <v>1390.6307252176978</v>
      </c>
      <c r="AV76" s="11">
        <f t="shared" si="13"/>
        <v>1394.5908256683285</v>
      </c>
      <c r="AW76" s="11">
        <f t="shared" si="13"/>
        <v>1396.1005290250871</v>
      </c>
      <c r="AX76" s="11">
        <f t="shared" si="13"/>
        <v>1395.2949657305157</v>
      </c>
      <c r="AY76" s="11">
        <f t="shared" si="13"/>
        <v>1392.2972128843005</v>
      </c>
      <c r="AZ76" s="11">
        <f t="shared" si="13"/>
        <v>1387.2189013892</v>
      </c>
      <c r="BA76" s="11">
        <f t="shared" si="13"/>
        <v>1380.1608729509815</v>
      </c>
      <c r="BB76" s="11">
        <f t="shared" si="13"/>
        <v>1371.2138574398464</v>
      </c>
      <c r="BC76" s="11">
        <f t="shared" si="13"/>
        <v>1360.4591492136465</v>
      </c>
      <c r="BD76" s="11">
        <f t="shared" si="13"/>
        <v>1347.9692672824794</v>
      </c>
      <c r="BE76" s="11">
        <f t="shared" si="13"/>
        <v>1333.8085890103612</v>
      </c>
    </row>
    <row r="77" spans="6:57" x14ac:dyDescent="0.3">
      <c r="F77" s="90"/>
      <c r="G77" s="11">
        <f t="shared" ref="G77:AB77" si="14">MAX(G19,0)</f>
        <v>0</v>
      </c>
      <c r="H77" s="11">
        <f t="shared" si="14"/>
        <v>0</v>
      </c>
      <c r="I77" s="11">
        <f t="shared" si="14"/>
        <v>0</v>
      </c>
      <c r="J77" s="11">
        <f t="shared" si="14"/>
        <v>0</v>
      </c>
      <c r="K77" s="11">
        <f t="shared" si="14"/>
        <v>5.3446926007174813</v>
      </c>
      <c r="L77" s="11">
        <f t="shared" si="14"/>
        <v>6.5679453952802334</v>
      </c>
      <c r="M77" s="11">
        <f t="shared" si="14"/>
        <v>6.926668413546464</v>
      </c>
      <c r="N77" s="11">
        <f t="shared" si="14"/>
        <v>7.9358320263024691</v>
      </c>
      <c r="O77" s="11">
        <f t="shared" si="14"/>
        <v>14.651083554758122</v>
      </c>
      <c r="P77" s="11">
        <f t="shared" si="14"/>
        <v>0</v>
      </c>
      <c r="Q77" s="11">
        <f t="shared" si="14"/>
        <v>17.394791763942319</v>
      </c>
      <c r="R77" s="11">
        <f t="shared" si="14"/>
        <v>26.120503268977473</v>
      </c>
      <c r="S77" s="11">
        <f t="shared" si="14"/>
        <v>13.767639625397733</v>
      </c>
      <c r="T77" s="11">
        <f t="shared" si="14"/>
        <v>2.5506083577432364</v>
      </c>
      <c r="U77" s="11">
        <f t="shared" si="14"/>
        <v>6.5801388314173028</v>
      </c>
      <c r="V77" s="11">
        <f t="shared" si="14"/>
        <v>12.583331990674004</v>
      </c>
      <c r="W77" s="11">
        <f t="shared" si="14"/>
        <v>25.853657700025952</v>
      </c>
      <c r="X77" s="11">
        <f t="shared" si="14"/>
        <v>40.810542882630948</v>
      </c>
      <c r="Y77" s="11">
        <f t="shared" si="14"/>
        <v>44.168136659709056</v>
      </c>
      <c r="Z77" s="11">
        <f t="shared" si="14"/>
        <v>58.315921733921805</v>
      </c>
      <c r="AA77" s="11">
        <f t="shared" si="14"/>
        <v>81.229872481824188</v>
      </c>
      <c r="AB77" s="11">
        <f t="shared" si="14"/>
        <v>82.556243779421976</v>
      </c>
      <c r="AC77" s="11">
        <f t="shared" ref="AC77:BE77" si="15">MAX(AC19,0)</f>
        <v>91.227351845207792</v>
      </c>
      <c r="AD77" s="11">
        <f t="shared" si="15"/>
        <v>98.628661585484409</v>
      </c>
      <c r="AE77" s="11">
        <f t="shared" si="15"/>
        <v>105.41834990350861</v>
      </c>
      <c r="AF77" s="11">
        <f t="shared" si="15"/>
        <v>111.55853373254168</v>
      </c>
      <c r="AG77" s="11">
        <f t="shared" si="15"/>
        <v>117.02233770924926</v>
      </c>
      <c r="AH77" s="11">
        <f t="shared" si="15"/>
        <v>121.7915134927818</v>
      </c>
      <c r="AI77" s="11">
        <f t="shared" si="15"/>
        <v>125.85415608218445</v>
      </c>
      <c r="AJ77" s="11">
        <f t="shared" si="15"/>
        <v>129.20260540633012</v>
      </c>
      <c r="AK77" s="11">
        <f t="shared" si="15"/>
        <v>131.83157807762777</v>
      </c>
      <c r="AL77" s="11">
        <f t="shared" si="15"/>
        <v>134.98006549001903</v>
      </c>
      <c r="AM77" s="11">
        <f t="shared" si="15"/>
        <v>137.59833502447887</v>
      </c>
      <c r="AN77" s="11">
        <f t="shared" si="15"/>
        <v>139.70376466486869</v>
      </c>
      <c r="AO77" s="11">
        <f t="shared" si="15"/>
        <v>141.31361490269398</v>
      </c>
      <c r="AP77" s="11">
        <f t="shared" si="15"/>
        <v>142.44446173577984</v>
      </c>
      <c r="AQ77" s="11">
        <f t="shared" si="15"/>
        <v>143.11177419455387</v>
      </c>
      <c r="AR77" s="11">
        <f t="shared" si="15"/>
        <v>143.32960884144285</v>
      </c>
      <c r="AS77" s="11">
        <f t="shared" si="15"/>
        <v>143.11039686780941</v>
      </c>
      <c r="AT77" s="11">
        <f t="shared" si="15"/>
        <v>142.4648029021873</v>
      </c>
      <c r="AU77" s="11">
        <f t="shared" si="15"/>
        <v>141.40163807454107</v>
      </c>
      <c r="AV77" s="11">
        <f t="shared" si="15"/>
        <v>141.80430765497286</v>
      </c>
      <c r="AW77" s="11">
        <f t="shared" si="15"/>
        <v>141.95781679566778</v>
      </c>
      <c r="AX77" s="11">
        <f t="shared" si="15"/>
        <v>141.87590578409623</v>
      </c>
      <c r="AY77" s="11">
        <f t="shared" si="15"/>
        <v>141.57108930383976</v>
      </c>
      <c r="AZ77" s="11">
        <f t="shared" si="15"/>
        <v>141.05471817019637</v>
      </c>
      <c r="BA77" s="11">
        <f t="shared" si="15"/>
        <v>140.3370461350236</v>
      </c>
      <c r="BB77" s="11">
        <f t="shared" si="15"/>
        <v>139.42729876197109</v>
      </c>
      <c r="BC77" s="11">
        <f t="shared" si="15"/>
        <v>138.33374219614706</v>
      </c>
      <c r="BD77" s="11">
        <f t="shared" si="15"/>
        <v>137.06375029074877</v>
      </c>
      <c r="BE77" s="11">
        <f t="shared" si="15"/>
        <v>135.62386904289951</v>
      </c>
    </row>
    <row r="78" spans="6:57" x14ac:dyDescent="0.3">
      <c r="F78" s="90"/>
      <c r="G78" s="11">
        <f t="shared" ref="G78:AB78" si="16">MAX(G20,0)</f>
        <v>0</v>
      </c>
      <c r="H78" s="11">
        <f t="shared" si="16"/>
        <v>0</v>
      </c>
      <c r="I78" s="11">
        <f t="shared" si="16"/>
        <v>0</v>
      </c>
      <c r="J78" s="11">
        <f t="shared" si="16"/>
        <v>0</v>
      </c>
      <c r="K78" s="11">
        <f t="shared" si="16"/>
        <v>30.950963602144547</v>
      </c>
      <c r="L78" s="11">
        <f t="shared" si="16"/>
        <v>38.034785918820148</v>
      </c>
      <c r="M78" s="11">
        <f t="shared" si="16"/>
        <v>40.112140766153914</v>
      </c>
      <c r="N78" s="11">
        <f t="shared" si="16"/>
        <v>45.95617868946249</v>
      </c>
      <c r="O78" s="11">
        <f t="shared" si="16"/>
        <v>84.844010256908504</v>
      </c>
      <c r="P78" s="11">
        <f t="shared" si="16"/>
        <v>0</v>
      </c>
      <c r="Q78" s="11">
        <f t="shared" si="16"/>
        <v>100.7327468525296</v>
      </c>
      <c r="R78" s="11">
        <f t="shared" si="16"/>
        <v>151.26309525065864</v>
      </c>
      <c r="S78" s="11">
        <f t="shared" si="16"/>
        <v>72.769104782883915</v>
      </c>
      <c r="T78" s="11">
        <f t="shared" si="16"/>
        <v>14.793131145528264</v>
      </c>
      <c r="U78" s="11">
        <f t="shared" si="16"/>
        <v>38.893802128167323</v>
      </c>
      <c r="V78" s="11">
        <f t="shared" si="16"/>
        <v>77.669531942436009</v>
      </c>
      <c r="W78" s="11">
        <f t="shared" si="16"/>
        <v>163.32602964567536</v>
      </c>
      <c r="X78" s="11">
        <f t="shared" si="16"/>
        <v>265.39371445146503</v>
      </c>
      <c r="Y78" s="11">
        <f t="shared" si="16"/>
        <v>316.40114460164244</v>
      </c>
      <c r="Z78" s="11">
        <f t="shared" si="16"/>
        <v>443.93762734707627</v>
      </c>
      <c r="AA78" s="11">
        <f t="shared" si="16"/>
        <v>543.4308443156724</v>
      </c>
      <c r="AB78" s="11">
        <f t="shared" si="16"/>
        <v>645.52632155217259</v>
      </c>
      <c r="AC78" s="11">
        <f t="shared" ref="AC78:BE78" si="17">MAX(AC20,0)</f>
        <v>713.32771654348994</v>
      </c>
      <c r="AD78" s="11">
        <f t="shared" si="17"/>
        <v>771.20026539726882</v>
      </c>
      <c r="AE78" s="11">
        <f t="shared" si="17"/>
        <v>824.29040520705053</v>
      </c>
      <c r="AF78" s="11">
        <f t="shared" si="17"/>
        <v>872.3019195317587</v>
      </c>
      <c r="AG78" s="11">
        <f t="shared" si="17"/>
        <v>915.02466370347599</v>
      </c>
      <c r="AH78" s="11">
        <f t="shared" si="17"/>
        <v>952.31594973394408</v>
      </c>
      <c r="AI78" s="11">
        <f t="shared" si="17"/>
        <v>984.08268967338836</v>
      </c>
      <c r="AJ78" s="11">
        <f t="shared" si="17"/>
        <v>1010.2649876579586</v>
      </c>
      <c r="AK78" s="11">
        <f t="shared" si="17"/>
        <v>1030.821531660835</v>
      </c>
      <c r="AL78" s="11">
        <f t="shared" si="17"/>
        <v>1055.4402813123411</v>
      </c>
      <c r="AM78" s="11">
        <f t="shared" si="17"/>
        <v>1075.9131350183291</v>
      </c>
      <c r="AN78" s="11">
        <f t="shared" si="17"/>
        <v>1092.3759752449157</v>
      </c>
      <c r="AO78" s="11">
        <f t="shared" si="17"/>
        <v>1104.9637657583728</v>
      </c>
      <c r="AP78" s="11">
        <f t="shared" si="17"/>
        <v>1113.8061181109249</v>
      </c>
      <c r="AQ78" s="11">
        <f t="shared" si="17"/>
        <v>1119.0239882212613</v>
      </c>
      <c r="AR78" s="11">
        <f t="shared" si="17"/>
        <v>1120.7272875948206</v>
      </c>
      <c r="AS78" s="11">
        <f t="shared" si="17"/>
        <v>1119.0132185856023</v>
      </c>
      <c r="AT78" s="11">
        <f t="shared" si="17"/>
        <v>1113.9651703851803</v>
      </c>
      <c r="AU78" s="11">
        <f t="shared" si="17"/>
        <v>1105.6520392520843</v>
      </c>
      <c r="AV78" s="11">
        <f t="shared" si="17"/>
        <v>1108.8006056252302</v>
      </c>
      <c r="AW78" s="11">
        <f t="shared" si="17"/>
        <v>1110.0009290215103</v>
      </c>
      <c r="AX78" s="11">
        <f t="shared" si="17"/>
        <v>1109.3604479194919</v>
      </c>
      <c r="AY78" s="11">
        <f t="shared" si="17"/>
        <v>1106.9770175181004</v>
      </c>
      <c r="AZ78" s="11">
        <f t="shared" si="17"/>
        <v>1102.9393924615736</v>
      </c>
      <c r="BA78" s="11">
        <f t="shared" si="17"/>
        <v>1097.327749201934</v>
      </c>
      <c r="BB78" s="11">
        <f t="shared" si="17"/>
        <v>1090.2142245503351</v>
      </c>
      <c r="BC78" s="11">
        <f t="shared" si="17"/>
        <v>1081.6634534029502</v>
      </c>
      <c r="BD78" s="11">
        <f t="shared" si="17"/>
        <v>1071.7330936195858</v>
      </c>
      <c r="BE78" s="11">
        <f t="shared" si="17"/>
        <v>1060.4743298623641</v>
      </c>
    </row>
    <row r="79" spans="6:57" x14ac:dyDescent="0.3">
      <c r="F79" s="90"/>
      <c r="G79" s="11">
        <f t="shared" ref="G79:AB79" si="18">MAX(G21,0)</f>
        <v>0</v>
      </c>
      <c r="H79" s="11">
        <f t="shared" si="18"/>
        <v>0</v>
      </c>
      <c r="I79" s="11">
        <f t="shared" si="18"/>
        <v>0</v>
      </c>
      <c r="J79" s="11">
        <f t="shared" si="18"/>
        <v>0</v>
      </c>
      <c r="K79" s="11">
        <f t="shared" si="18"/>
        <v>343.41121253612937</v>
      </c>
      <c r="L79" s="11">
        <f t="shared" si="18"/>
        <v>419.67258814464901</v>
      </c>
      <c r="M79" s="11">
        <f t="shared" si="18"/>
        <v>441.36192981844465</v>
      </c>
      <c r="N79" s="11">
        <f t="shared" si="18"/>
        <v>493.78816910121827</v>
      </c>
      <c r="O79" s="11">
        <f t="shared" si="18"/>
        <v>951.87273861268773</v>
      </c>
      <c r="P79" s="11">
        <f t="shared" si="18"/>
        <v>0</v>
      </c>
      <c r="Q79" s="11">
        <f t="shared" si="18"/>
        <v>1115.849605421475</v>
      </c>
      <c r="R79" s="11">
        <f t="shared" si="18"/>
        <v>1831.690423777248</v>
      </c>
      <c r="S79" s="11">
        <f t="shared" si="18"/>
        <v>881.92876156378156</v>
      </c>
      <c r="T79" s="11">
        <f t="shared" si="18"/>
        <v>176.3737467358261</v>
      </c>
      <c r="U79" s="11">
        <f t="shared" si="18"/>
        <v>445.46681026689657</v>
      </c>
      <c r="V79" s="11">
        <f t="shared" si="18"/>
        <v>851.78852261870657</v>
      </c>
      <c r="W79" s="11">
        <f t="shared" si="18"/>
        <v>1615.7726449018312</v>
      </c>
      <c r="X79" s="11">
        <f t="shared" si="18"/>
        <v>2627.3977730695033</v>
      </c>
      <c r="Y79" s="11">
        <f t="shared" si="18"/>
        <v>2864.893485325103</v>
      </c>
      <c r="Z79" s="11">
        <f t="shared" si="18"/>
        <v>4051.7902420728874</v>
      </c>
      <c r="AA79" s="11">
        <f t="shared" si="18"/>
        <v>5285.636794629103</v>
      </c>
      <c r="AB79" s="11">
        <f t="shared" si="18"/>
        <v>5984.3751019644833</v>
      </c>
      <c r="AC79" s="11">
        <f t="shared" ref="AC79:BE79" si="19">MAX(AC21,0)</f>
        <v>6612.9303854870404</v>
      </c>
      <c r="AD79" s="11">
        <f t="shared" si="19"/>
        <v>7149.4399419293259</v>
      </c>
      <c r="AE79" s="11">
        <f t="shared" si="19"/>
        <v>7641.6140024285669</v>
      </c>
      <c r="AF79" s="11">
        <f t="shared" si="19"/>
        <v>8086.7064817585133</v>
      </c>
      <c r="AG79" s="11">
        <f t="shared" si="19"/>
        <v>8482.7692261777702</v>
      </c>
      <c r="AH79" s="11">
        <f t="shared" si="19"/>
        <v>8828.4794415325341</v>
      </c>
      <c r="AI79" s="11">
        <f t="shared" si="19"/>
        <v>9122.9741526189646</v>
      </c>
      <c r="AJ79" s="11">
        <f t="shared" si="19"/>
        <v>9365.6980926657852</v>
      </c>
      <c r="AK79" s="11">
        <f t="shared" si="19"/>
        <v>9556.2682770348074</v>
      </c>
      <c r="AL79" s="11">
        <f t="shared" si="19"/>
        <v>9784.4972857322682</v>
      </c>
      <c r="AM79" s="11">
        <f t="shared" si="19"/>
        <v>9974.2916161782796</v>
      </c>
      <c r="AN79" s="11">
        <f t="shared" si="19"/>
        <v>10126.910971687616</v>
      </c>
      <c r="AO79" s="11">
        <f t="shared" si="19"/>
        <v>10243.606538734899</v>
      </c>
      <c r="AP79" s="11">
        <f t="shared" si="19"/>
        <v>10325.579885900937</v>
      </c>
      <c r="AQ79" s="11">
        <f t="shared" si="19"/>
        <v>10373.952339402911</v>
      </c>
      <c r="AR79" s="11">
        <f t="shared" si="19"/>
        <v>10389.74283782567</v>
      </c>
      <c r="AS79" s="11">
        <f t="shared" si="19"/>
        <v>10373.852499106168</v>
      </c>
      <c r="AT79" s="11">
        <f t="shared" si="19"/>
        <v>10327.054385759709</v>
      </c>
      <c r="AU79" s="11">
        <f t="shared" si="19"/>
        <v>10249.98720304183</v>
      </c>
      <c r="AV79" s="11">
        <f t="shared" si="19"/>
        <v>10279.176101435671</v>
      </c>
      <c r="AW79" s="11">
        <f t="shared" si="19"/>
        <v>10290.303742876737</v>
      </c>
      <c r="AX79" s="11">
        <f t="shared" si="19"/>
        <v>10284.366139664859</v>
      </c>
      <c r="AY79" s="11">
        <f t="shared" si="19"/>
        <v>10262.270461959486</v>
      </c>
      <c r="AZ79" s="11">
        <f t="shared" si="19"/>
        <v>10224.839512898814</v>
      </c>
      <c r="BA79" s="11">
        <f t="shared" si="19"/>
        <v>10172.816571179957</v>
      </c>
      <c r="BB79" s="11">
        <f t="shared" si="19"/>
        <v>10106.870383718726</v>
      </c>
      <c r="BC79" s="11">
        <f t="shared" si="19"/>
        <v>10027.600150656865</v>
      </c>
      <c r="BD79" s="11">
        <f t="shared" si="19"/>
        <v>9935.5403912682414</v>
      </c>
      <c r="BE79" s="11">
        <f t="shared" si="19"/>
        <v>9831.1656148135626</v>
      </c>
    </row>
    <row r="80" spans="6:57" x14ac:dyDescent="0.3">
      <c r="F80" s="90"/>
      <c r="G80" s="11">
        <f t="shared" ref="G80:AB80" si="20">MAX(G22,0)</f>
        <v>0</v>
      </c>
      <c r="H80" s="11">
        <f t="shared" si="20"/>
        <v>0</v>
      </c>
      <c r="I80" s="11">
        <f t="shared" si="20"/>
        <v>0</v>
      </c>
      <c r="J80" s="11">
        <f t="shared" si="20"/>
        <v>31.20153096124784</v>
      </c>
      <c r="K80" s="11">
        <f t="shared" si="20"/>
        <v>548.69225503563268</v>
      </c>
      <c r="L80" s="11">
        <f t="shared" si="20"/>
        <v>667.65722302333984</v>
      </c>
      <c r="M80" s="11">
        <f t="shared" si="20"/>
        <v>720.28627216737664</v>
      </c>
      <c r="N80" s="11">
        <f t="shared" si="20"/>
        <v>818.84693270583784</v>
      </c>
      <c r="O80" s="11">
        <f t="shared" si="20"/>
        <v>1443.2722367512506</v>
      </c>
      <c r="P80" s="11">
        <f t="shared" si="20"/>
        <v>0</v>
      </c>
      <c r="Q80" s="11">
        <f t="shared" si="20"/>
        <v>1705.0313752970155</v>
      </c>
      <c r="R80" s="11">
        <f t="shared" si="20"/>
        <v>2372.536575355613</v>
      </c>
      <c r="S80" s="11">
        <f t="shared" si="20"/>
        <v>1151.5196529897189</v>
      </c>
      <c r="T80" s="11">
        <f t="shared" si="20"/>
        <v>232.27312549808107</v>
      </c>
      <c r="U80" s="11">
        <f t="shared" si="20"/>
        <v>645.45482355411718</v>
      </c>
      <c r="V80" s="11">
        <f t="shared" si="20"/>
        <v>1190.589312617607</v>
      </c>
      <c r="W80" s="11">
        <f t="shared" si="20"/>
        <v>2456.4213269016295</v>
      </c>
      <c r="X80" s="11">
        <f t="shared" si="20"/>
        <v>4226.5200883539455</v>
      </c>
      <c r="Y80" s="11">
        <f t="shared" si="20"/>
        <v>4769.7015321609997</v>
      </c>
      <c r="Z80" s="11">
        <f t="shared" si="20"/>
        <v>6863.4770621787329</v>
      </c>
      <c r="AA80" s="11">
        <f t="shared" si="20"/>
        <v>9796.7422590256101</v>
      </c>
      <c r="AB80" s="11">
        <f t="shared" si="20"/>
        <v>10035.50524142508</v>
      </c>
      <c r="AC80" s="11">
        <f t="shared" ref="AC80:BE80" si="21">MAX(AC22,0)</f>
        <v>11089.56180286044</v>
      </c>
      <c r="AD80" s="11">
        <f t="shared" si="21"/>
        <v>11989.26216823088</v>
      </c>
      <c r="AE80" s="11">
        <f t="shared" si="21"/>
        <v>12814.614068751316</v>
      </c>
      <c r="AF80" s="11">
        <f t="shared" si="21"/>
        <v>13561.012453399406</v>
      </c>
      <c r="AG80" s="11">
        <f t="shared" si="21"/>
        <v>14225.190363344915</v>
      </c>
      <c r="AH80" s="11">
        <f t="shared" si="21"/>
        <v>14804.92953729275</v>
      </c>
      <c r="AI80" s="11">
        <f t="shared" si="21"/>
        <v>15298.782807905694</v>
      </c>
      <c r="AJ80" s="11">
        <f t="shared" si="21"/>
        <v>15705.819019883718</v>
      </c>
      <c r="AK80" s="11">
        <f t="shared" si="21"/>
        <v>16025.395926663317</v>
      </c>
      <c r="AL80" s="11">
        <f t="shared" si="21"/>
        <v>16408.124845556911</v>
      </c>
      <c r="AM80" s="11">
        <f t="shared" si="21"/>
        <v>16726.400683139102</v>
      </c>
      <c r="AN80" s="11">
        <f t="shared" si="21"/>
        <v>16982.335900444254</v>
      </c>
      <c r="AO80" s="11">
        <f t="shared" si="21"/>
        <v>17178.028676181133</v>
      </c>
      <c r="AP80" s="11">
        <f t="shared" si="21"/>
        <v>17315.493982269967</v>
      </c>
      <c r="AQ80" s="11">
        <f t="shared" si="21"/>
        <v>17396.61222809989</v>
      </c>
      <c r="AR80" s="11">
        <f t="shared" si="21"/>
        <v>17423.092123993163</v>
      </c>
      <c r="AS80" s="11">
        <f t="shared" si="21"/>
        <v>17396.444800790574</v>
      </c>
      <c r="AT80" s="11">
        <f t="shared" si="21"/>
        <v>17317.96664663493</v>
      </c>
      <c r="AU80" s="11">
        <f t="shared" si="21"/>
        <v>17188.728739095794</v>
      </c>
      <c r="AV80" s="11">
        <f t="shared" si="21"/>
        <v>17237.677098420165</v>
      </c>
      <c r="AW80" s="11">
        <f t="shared" si="21"/>
        <v>17256.33761052107</v>
      </c>
      <c r="AX80" s="11">
        <f t="shared" si="21"/>
        <v>17246.380539458674</v>
      </c>
      <c r="AY80" s="11">
        <f t="shared" si="21"/>
        <v>17209.327165355793</v>
      </c>
      <c r="AZ80" s="11">
        <f t="shared" si="21"/>
        <v>17146.55728895438</v>
      </c>
      <c r="BA80" s="11">
        <f t="shared" si="21"/>
        <v>17059.317352386486</v>
      </c>
      <c r="BB80" s="11">
        <f t="shared" si="21"/>
        <v>16948.728811621069</v>
      </c>
      <c r="BC80" s="11">
        <f t="shared" si="21"/>
        <v>16815.796496078179</v>
      </c>
      <c r="BD80" s="11">
        <f t="shared" si="21"/>
        <v>16661.416768516392</v>
      </c>
      <c r="BE80" s="11">
        <f t="shared" si="21"/>
        <v>16486.385357828312</v>
      </c>
    </row>
    <row r="81" spans="6:57" x14ac:dyDescent="0.3">
      <c r="F81" s="90"/>
      <c r="G81" s="11">
        <f t="shared" ref="G81:AB81" si="22">MAX(G23,0)</f>
        <v>0</v>
      </c>
      <c r="H81" s="11">
        <f t="shared" si="22"/>
        <v>0</v>
      </c>
      <c r="I81" s="11">
        <f t="shared" si="22"/>
        <v>0</v>
      </c>
      <c r="J81" s="11">
        <f t="shared" si="22"/>
        <v>0</v>
      </c>
      <c r="K81" s="11">
        <f t="shared" si="22"/>
        <v>20.723591264555672</v>
      </c>
      <c r="L81" s="11">
        <f t="shared" si="22"/>
        <v>25.466649999933821</v>
      </c>
      <c r="M81" s="11">
        <f t="shared" si="22"/>
        <v>26.857568012082766</v>
      </c>
      <c r="N81" s="11">
        <f t="shared" si="22"/>
        <v>30.770514142419643</v>
      </c>
      <c r="O81" s="11">
        <f t="shared" si="22"/>
        <v>56.808331152834093</v>
      </c>
      <c r="P81" s="11">
        <f t="shared" si="22"/>
        <v>0</v>
      </c>
      <c r="Q81" s="11">
        <f t="shared" si="22"/>
        <v>67.44682652087576</v>
      </c>
      <c r="R81" s="11">
        <f t="shared" si="22"/>
        <v>101.28003120293823</v>
      </c>
      <c r="S81" s="11">
        <f t="shared" si="22"/>
        <v>42.016754178780019</v>
      </c>
      <c r="T81" s="11">
        <f t="shared" si="22"/>
        <v>8.6854232807818477</v>
      </c>
      <c r="U81" s="11">
        <f t="shared" si="22"/>
        <v>22.520553099485767</v>
      </c>
      <c r="V81" s="11">
        <f t="shared" si="22"/>
        <v>45.424743716333914</v>
      </c>
      <c r="W81" s="11">
        <f t="shared" si="22"/>
        <v>86.304798877539625</v>
      </c>
      <c r="X81" s="11">
        <f t="shared" si="22"/>
        <v>141.20948580247762</v>
      </c>
      <c r="Y81" s="11">
        <f t="shared" si="22"/>
        <v>150.51915722956747</v>
      </c>
      <c r="Z81" s="11">
        <f t="shared" si="22"/>
        <v>220.74111005808709</v>
      </c>
      <c r="AA81" s="11">
        <f t="shared" si="22"/>
        <v>277.26063485493489</v>
      </c>
      <c r="AB81" s="11">
        <f t="shared" si="22"/>
        <v>455.96448487403819</v>
      </c>
      <c r="AC81" s="11">
        <f t="shared" ref="AC81:BE81" si="23">MAX(AC23,0)</f>
        <v>503.85568172968607</v>
      </c>
      <c r="AD81" s="11">
        <f t="shared" si="23"/>
        <v>544.73368475675238</v>
      </c>
      <c r="AE81" s="11">
        <f t="shared" si="23"/>
        <v>582.23365562091703</v>
      </c>
      <c r="AF81" s="11">
        <f t="shared" si="23"/>
        <v>616.14636323049945</v>
      </c>
      <c r="AG81" s="11">
        <f t="shared" si="23"/>
        <v>646.32337288646886</v>
      </c>
      <c r="AH81" s="11">
        <f t="shared" si="23"/>
        <v>672.66389759859499</v>
      </c>
      <c r="AI81" s="11">
        <f t="shared" si="23"/>
        <v>695.10218513083419</v>
      </c>
      <c r="AJ81" s="11">
        <f t="shared" si="23"/>
        <v>713.59592832111559</v>
      </c>
      <c r="AK81" s="11">
        <f t="shared" si="23"/>
        <v>728.11594661335937</v>
      </c>
      <c r="AL81" s="11">
        <f t="shared" si="23"/>
        <v>745.50528478333604</v>
      </c>
      <c r="AM81" s="11">
        <f t="shared" si="23"/>
        <v>759.96618882750636</v>
      </c>
      <c r="AN81" s="11">
        <f t="shared" si="23"/>
        <v>771.59463868750527</v>
      </c>
      <c r="AO81" s="11">
        <f t="shared" si="23"/>
        <v>780.48596538564834</v>
      </c>
      <c r="AP81" s="11">
        <f t="shared" si="23"/>
        <v>786.73171943299951</v>
      </c>
      <c r="AQ81" s="11">
        <f t="shared" si="23"/>
        <v>790.41733747453588</v>
      </c>
      <c r="AR81" s="11">
        <f t="shared" si="23"/>
        <v>791.62045498581483</v>
      </c>
      <c r="AS81" s="11">
        <f t="shared" si="23"/>
        <v>790.40973039297808</v>
      </c>
      <c r="AT81" s="11">
        <f t="shared" si="23"/>
        <v>786.84406525977352</v>
      </c>
      <c r="AU81" s="11">
        <f t="shared" si="23"/>
        <v>780.97212413477257</v>
      </c>
      <c r="AV81" s="11">
        <f t="shared" si="23"/>
        <v>783.19609920208052</v>
      </c>
      <c r="AW81" s="11">
        <f t="shared" si="23"/>
        <v>784.04394199453441</v>
      </c>
      <c r="AX81" s="11">
        <f t="shared" si="23"/>
        <v>783.59154117677781</v>
      </c>
      <c r="AY81" s="11">
        <f t="shared" si="23"/>
        <v>781.90801630889939</v>
      </c>
      <c r="AZ81" s="11">
        <f t="shared" si="23"/>
        <v>779.05605881693032</v>
      </c>
      <c r="BA81" s="11">
        <f t="shared" si="23"/>
        <v>775.09230096113015</v>
      </c>
      <c r="BB81" s="11">
        <f t="shared" si="23"/>
        <v>770.06769623919422</v>
      </c>
      <c r="BC81" s="11">
        <f t="shared" si="23"/>
        <v>764.02789920641249</v>
      </c>
      <c r="BD81" s="11">
        <f t="shared" si="23"/>
        <v>757.01363622121232</v>
      </c>
      <c r="BE81" s="11">
        <f t="shared" si="23"/>
        <v>749.06106132924469</v>
      </c>
    </row>
    <row r="82" spans="6:57" x14ac:dyDescent="0.3">
      <c r="F82" s="90"/>
      <c r="G82" s="11">
        <f t="shared" ref="G82:AB82" si="24">MAX(G24,0)</f>
        <v>0</v>
      </c>
      <c r="H82" s="11">
        <f t="shared" si="24"/>
        <v>0</v>
      </c>
      <c r="I82" s="11">
        <f t="shared" si="24"/>
        <v>0</v>
      </c>
      <c r="J82" s="11">
        <f t="shared" si="24"/>
        <v>0</v>
      </c>
      <c r="K82" s="11">
        <f t="shared" si="24"/>
        <v>22.885565920803927</v>
      </c>
      <c r="L82" s="11">
        <f t="shared" si="24"/>
        <v>28.123441053980976</v>
      </c>
      <c r="M82" s="11">
        <f t="shared" si="24"/>
        <v>29.659465647937921</v>
      </c>
      <c r="N82" s="11">
        <f t="shared" si="24"/>
        <v>33.980627239439642</v>
      </c>
      <c r="O82" s="11">
        <f t="shared" si="24"/>
        <v>62.734821916346064</v>
      </c>
      <c r="P82" s="11">
        <f t="shared" si="24"/>
        <v>0</v>
      </c>
      <c r="Q82" s="11">
        <f t="shared" si="24"/>
        <v>74.483171125486137</v>
      </c>
      <c r="R82" s="11">
        <f t="shared" si="24"/>
        <v>111.84600202573129</v>
      </c>
      <c r="S82" s="11">
        <f t="shared" si="24"/>
        <v>41.498485845297239</v>
      </c>
      <c r="T82" s="11">
        <f t="shared" si="24"/>
        <v>8.4703400199534329</v>
      </c>
      <c r="U82" s="11">
        <f t="shared" si="24"/>
        <v>23.321825086897768</v>
      </c>
      <c r="V82" s="11">
        <f t="shared" si="24"/>
        <v>48.923126963741161</v>
      </c>
      <c r="W82" s="11">
        <f t="shared" si="24"/>
        <v>90.892608699047386</v>
      </c>
      <c r="X82" s="11">
        <f t="shared" si="24"/>
        <v>196.70848583713928</v>
      </c>
      <c r="Y82" s="11">
        <f t="shared" si="24"/>
        <v>259.88787657741841</v>
      </c>
      <c r="Z82" s="11">
        <f t="shared" si="24"/>
        <v>358.48945571168764</v>
      </c>
      <c r="AA82" s="11">
        <f t="shared" si="24"/>
        <v>375.7256278817955</v>
      </c>
      <c r="AB82" s="11">
        <f t="shared" si="24"/>
        <v>503.75184906174212</v>
      </c>
      <c r="AC82" s="11">
        <f t="shared" ref="AC82:BE82" si="25">MAX(AC24,0)</f>
        <v>556.66228347085428</v>
      </c>
      <c r="AD82" s="11">
        <f t="shared" si="25"/>
        <v>601.82450617450388</v>
      </c>
      <c r="AE82" s="11">
        <f t="shared" si="25"/>
        <v>643.25466200737117</v>
      </c>
      <c r="AF82" s="11">
        <f t="shared" si="25"/>
        <v>680.72159141029749</v>
      </c>
      <c r="AG82" s="11">
        <f t="shared" si="25"/>
        <v>714.06130298355356</v>
      </c>
      <c r="AH82" s="11">
        <f t="shared" si="25"/>
        <v>743.16244675499365</v>
      </c>
      <c r="AI82" s="11">
        <f t="shared" si="25"/>
        <v>767.95237932455984</v>
      </c>
      <c r="AJ82" s="11">
        <f t="shared" si="25"/>
        <v>788.38435952747227</v>
      </c>
      <c r="AK82" s="11">
        <f t="shared" si="25"/>
        <v>804.42614853906321</v>
      </c>
      <c r="AL82" s="11">
        <f t="shared" si="25"/>
        <v>823.63797653813549</v>
      </c>
      <c r="AM82" s="11">
        <f t="shared" si="25"/>
        <v>839.61445583206046</v>
      </c>
      <c r="AN82" s="11">
        <f t="shared" si="25"/>
        <v>852.46162554159309</v>
      </c>
      <c r="AO82" s="11">
        <f t="shared" si="25"/>
        <v>862.28480785816907</v>
      </c>
      <c r="AP82" s="11">
        <f t="shared" si="25"/>
        <v>869.18514824544138</v>
      </c>
      <c r="AQ82" s="11">
        <f t="shared" si="25"/>
        <v>873.25703753715288</v>
      </c>
      <c r="AR82" s="11">
        <f t="shared" si="25"/>
        <v>874.586247795958</v>
      </c>
      <c r="AS82" s="11">
        <f t="shared" si="25"/>
        <v>873.24863319530652</v>
      </c>
      <c r="AT82" s="11">
        <f t="shared" si="25"/>
        <v>869.30926847815488</v>
      </c>
      <c r="AU82" s="11">
        <f t="shared" si="25"/>
        <v>862.8219184817666</v>
      </c>
      <c r="AV82" s="11">
        <f t="shared" si="25"/>
        <v>865.27897728697849</v>
      </c>
      <c r="AW82" s="11">
        <f t="shared" si="25"/>
        <v>866.21567825510408</v>
      </c>
      <c r="AX82" s="11">
        <f t="shared" si="25"/>
        <v>865.71586356334114</v>
      </c>
      <c r="AY82" s="11">
        <f t="shared" si="25"/>
        <v>863.85589684823719</v>
      </c>
      <c r="AZ82" s="11">
        <f t="shared" si="25"/>
        <v>860.70503991160206</v>
      </c>
      <c r="BA82" s="11">
        <f t="shared" si="25"/>
        <v>856.32586035851853</v>
      </c>
      <c r="BB82" s="11">
        <f t="shared" si="25"/>
        <v>850.77465186871996</v>
      </c>
      <c r="BC82" s="11">
        <f t="shared" si="25"/>
        <v>844.10185382379768</v>
      </c>
      <c r="BD82" s="11">
        <f t="shared" si="25"/>
        <v>836.35246090874239</v>
      </c>
      <c r="BE82" s="11">
        <f t="shared" si="25"/>
        <v>827.56641629446176</v>
      </c>
    </row>
    <row r="83" spans="6:57" x14ac:dyDescent="0.3">
      <c r="F83" s="90"/>
      <c r="G83" s="11">
        <f t="shared" ref="G83:AB83" si="26">MAX(G25,0)</f>
        <v>0</v>
      </c>
      <c r="H83" s="11">
        <f t="shared" si="26"/>
        <v>0</v>
      </c>
      <c r="I83" s="11">
        <f t="shared" si="26"/>
        <v>0</v>
      </c>
      <c r="J83" s="11">
        <f t="shared" si="26"/>
        <v>0</v>
      </c>
      <c r="K83" s="11">
        <f t="shared" si="26"/>
        <v>2.0981235912709613</v>
      </c>
      <c r="L83" s="11">
        <f t="shared" si="26"/>
        <v>2.5783262405338414</v>
      </c>
      <c r="M83" s="11">
        <f t="shared" si="26"/>
        <v>2.7191472911692465</v>
      </c>
      <c r="N83" s="11">
        <f t="shared" si="26"/>
        <v>3.1153066480406499</v>
      </c>
      <c r="O83" s="11">
        <f t="shared" si="26"/>
        <v>5.7514596891490983</v>
      </c>
      <c r="P83" s="11">
        <f t="shared" si="26"/>
        <v>0</v>
      </c>
      <c r="Q83" s="11">
        <f t="shared" si="26"/>
        <v>6.8285354634378628</v>
      </c>
      <c r="R83" s="11">
        <f t="shared" si="26"/>
        <v>10.25391883476235</v>
      </c>
      <c r="S83" s="11">
        <f t="shared" si="26"/>
        <v>4.3761943464997444</v>
      </c>
      <c r="T83" s="11">
        <f t="shared" si="26"/>
        <v>1.1274084409836478</v>
      </c>
      <c r="U83" s="11">
        <f t="shared" si="26"/>
        <v>2.7068677829675138</v>
      </c>
      <c r="V83" s="11">
        <f t="shared" si="26"/>
        <v>4.5967128715931942</v>
      </c>
      <c r="W83" s="11">
        <f t="shared" si="26"/>
        <v>11.9498952291978</v>
      </c>
      <c r="X83" s="11">
        <f t="shared" si="26"/>
        <v>22.007648585173378</v>
      </c>
      <c r="Y83" s="11">
        <f t="shared" si="26"/>
        <v>23.300292382803029</v>
      </c>
      <c r="Z83" s="11">
        <f t="shared" si="26"/>
        <v>20.748191101121648</v>
      </c>
      <c r="AA83" s="11">
        <f t="shared" si="26"/>
        <v>46.729657269064141</v>
      </c>
      <c r="AB83" s="11">
        <f t="shared" si="26"/>
        <v>53.963206270433709</v>
      </c>
      <c r="AC83" s="11">
        <f t="shared" ref="AC83:BE83" si="27">MAX(AC25,0)</f>
        <v>59.631109408050222</v>
      </c>
      <c r="AD83" s="11">
        <f t="shared" si="27"/>
        <v>64.469003986357961</v>
      </c>
      <c r="AE83" s="11">
        <f t="shared" si="27"/>
        <v>68.907109869620342</v>
      </c>
      <c r="AF83" s="11">
        <f t="shared" si="27"/>
        <v>72.920664645559455</v>
      </c>
      <c r="AG83" s="11">
        <f t="shared" si="27"/>
        <v>76.492101129565057</v>
      </c>
      <c r="AH83" s="11">
        <f t="shared" si="27"/>
        <v>79.609491223454867</v>
      </c>
      <c r="AI83" s="11">
        <f t="shared" si="27"/>
        <v>82.26505317756633</v>
      </c>
      <c r="AJ83" s="11">
        <f t="shared" si="27"/>
        <v>84.453779956945397</v>
      </c>
      <c r="AK83" s="11">
        <f t="shared" si="27"/>
        <v>86.172218054972433</v>
      </c>
      <c r="AL83" s="11">
        <f t="shared" si="27"/>
        <v>88.230238961648979</v>
      </c>
      <c r="AM83" s="11">
        <f t="shared" si="27"/>
        <v>89.941680913116087</v>
      </c>
      <c r="AN83" s="11">
        <f t="shared" si="27"/>
        <v>91.317903095363192</v>
      </c>
      <c r="AO83" s="11">
        <f t="shared" si="27"/>
        <v>92.370187895049398</v>
      </c>
      <c r="AP83" s="11">
        <f t="shared" si="27"/>
        <v>93.109370276906887</v>
      </c>
      <c r="AQ83" s="11">
        <f t="shared" si="27"/>
        <v>93.545561632170887</v>
      </c>
      <c r="AR83" s="11">
        <f t="shared" si="27"/>
        <v>93.68795008693543</v>
      </c>
      <c r="AS83" s="11">
        <f t="shared" si="27"/>
        <v>93.544661337246936</v>
      </c>
      <c r="AT83" s="11">
        <f t="shared" si="27"/>
        <v>93.122666358564331</v>
      </c>
      <c r="AU83" s="11">
        <f t="shared" si="27"/>
        <v>92.427724579877875</v>
      </c>
      <c r="AV83" s="11">
        <f t="shared" si="27"/>
        <v>92.690931099856286</v>
      </c>
      <c r="AW83" s="11">
        <f t="shared" si="27"/>
        <v>92.791272940091304</v>
      </c>
      <c r="AX83" s="11">
        <f t="shared" si="27"/>
        <v>92.737731492335215</v>
      </c>
      <c r="AY83" s="11">
        <f t="shared" si="27"/>
        <v>92.538487027644436</v>
      </c>
      <c r="AZ83" s="11">
        <f t="shared" si="27"/>
        <v>92.200959050095619</v>
      </c>
      <c r="BA83" s="11">
        <f t="shared" si="27"/>
        <v>91.731849964027873</v>
      </c>
      <c r="BB83" s="11">
        <f t="shared" si="27"/>
        <v>91.137190094603767</v>
      </c>
      <c r="BC83" s="11">
        <f t="shared" si="27"/>
        <v>90.422382639366134</v>
      </c>
      <c r="BD83" s="11">
        <f t="shared" si="27"/>
        <v>89.592247545818282</v>
      </c>
      <c r="BE83" s="11">
        <f t="shared" si="27"/>
        <v>88.651063630156798</v>
      </c>
    </row>
    <row r="84" spans="6:57" x14ac:dyDescent="0.3">
      <c r="F84" s="90"/>
      <c r="G84" s="11">
        <f t="shared" ref="G84:AB84" si="28">MAX(G26,0)</f>
        <v>0</v>
      </c>
      <c r="H84" s="11">
        <f t="shared" si="28"/>
        <v>0</v>
      </c>
      <c r="I84" s="11">
        <f t="shared" si="28"/>
        <v>0</v>
      </c>
      <c r="J84" s="11">
        <f t="shared" si="28"/>
        <v>0</v>
      </c>
      <c r="K84" s="11">
        <f t="shared" si="28"/>
        <v>23.479268805680412</v>
      </c>
      <c r="L84" s="11">
        <f t="shared" si="28"/>
        <v>28.853026162087218</v>
      </c>
      <c r="M84" s="11">
        <f t="shared" si="28"/>
        <v>30.428898677473228</v>
      </c>
      <c r="N84" s="11">
        <f t="shared" si="28"/>
        <v>34.862160887844155</v>
      </c>
      <c r="O84" s="11">
        <f t="shared" si="28"/>
        <v>64.362303835859649</v>
      </c>
      <c r="P84" s="11">
        <f t="shared" si="28"/>
        <v>0</v>
      </c>
      <c r="Q84" s="11">
        <f t="shared" si="28"/>
        <v>76.415431560949017</v>
      </c>
      <c r="R84" s="11">
        <f t="shared" si="28"/>
        <v>114.74753805478849</v>
      </c>
      <c r="S84" s="11">
        <f t="shared" si="28"/>
        <v>51.588852991063384</v>
      </c>
      <c r="T84" s="11">
        <f t="shared" si="28"/>
        <v>10.469574502920999</v>
      </c>
      <c r="U84" s="11">
        <f t="shared" si="28"/>
        <v>34.888518091581133</v>
      </c>
      <c r="V84" s="11">
        <f t="shared" si="28"/>
        <v>73.303332695672054</v>
      </c>
      <c r="W84" s="11">
        <f t="shared" si="28"/>
        <v>106.22129092620261</v>
      </c>
      <c r="X84" s="11">
        <f t="shared" si="28"/>
        <v>249.62031444161386</v>
      </c>
      <c r="Y84" s="11">
        <f t="shared" si="28"/>
        <v>213.61649531486609</v>
      </c>
      <c r="Z84" s="11">
        <f t="shared" si="28"/>
        <v>327.30578387923265</v>
      </c>
      <c r="AA84" s="11">
        <f t="shared" si="28"/>
        <v>530.99158340055897</v>
      </c>
      <c r="AB84" s="11">
        <f t="shared" si="28"/>
        <v>586.14933083389599</v>
      </c>
      <c r="AC84" s="11">
        <f t="shared" ref="AC84:BE84" si="29">MAX(AC26,0)</f>
        <v>647.71419810097507</v>
      </c>
      <c r="AD84" s="11">
        <f t="shared" si="29"/>
        <v>700.26349725693922</v>
      </c>
      <c r="AE84" s="11">
        <f t="shared" si="29"/>
        <v>748.4702843149114</v>
      </c>
      <c r="AF84" s="11">
        <f t="shared" si="29"/>
        <v>792.06558950104602</v>
      </c>
      <c r="AG84" s="11">
        <f t="shared" si="29"/>
        <v>830.8585977356696</v>
      </c>
      <c r="AH84" s="11">
        <f t="shared" si="29"/>
        <v>864.71974579875098</v>
      </c>
      <c r="AI84" s="11">
        <f t="shared" si="29"/>
        <v>893.56450818350925</v>
      </c>
      <c r="AJ84" s="11">
        <f t="shared" si="29"/>
        <v>917.33849838494405</v>
      </c>
      <c r="AK84" s="11">
        <f t="shared" si="29"/>
        <v>936.00420435115689</v>
      </c>
      <c r="AL84" s="11">
        <f t="shared" si="29"/>
        <v>958.35846497913531</v>
      </c>
      <c r="AM84" s="11">
        <f t="shared" si="29"/>
        <v>976.94817867379993</v>
      </c>
      <c r="AN84" s="11">
        <f t="shared" si="29"/>
        <v>991.89672912056767</v>
      </c>
      <c r="AO84" s="11">
        <f t="shared" si="29"/>
        <v>1003.3266658091273</v>
      </c>
      <c r="AP84" s="11">
        <f t="shared" si="29"/>
        <v>1011.3556783240373</v>
      </c>
      <c r="AQ84" s="11">
        <f t="shared" si="29"/>
        <v>1016.0935967813325</v>
      </c>
      <c r="AR84" s="11">
        <f t="shared" si="29"/>
        <v>1017.6402227742443</v>
      </c>
      <c r="AS84" s="11">
        <f t="shared" si="29"/>
        <v>1016.0838177614465</v>
      </c>
      <c r="AT84" s="11">
        <f t="shared" si="29"/>
        <v>1011.5001006055304</v>
      </c>
      <c r="AU84" s="11">
        <f t="shared" si="29"/>
        <v>1003.9516303292414</v>
      </c>
      <c r="AV84" s="11">
        <f t="shared" si="29"/>
        <v>1006.8105843503071</v>
      </c>
      <c r="AW84" s="11">
        <f t="shared" si="29"/>
        <v>1007.9004992492415</v>
      </c>
      <c r="AX84" s="11">
        <f t="shared" si="29"/>
        <v>1007.3189310670837</v>
      </c>
      <c r="AY84" s="11">
        <f t="shared" si="29"/>
        <v>1005.154734057262</v>
      </c>
      <c r="AZ84" s="11">
        <f t="shared" si="29"/>
        <v>1001.4884990083937</v>
      </c>
      <c r="BA84" s="11">
        <f t="shared" si="29"/>
        <v>996.39302755866697</v>
      </c>
      <c r="BB84" s="11">
        <f t="shared" si="29"/>
        <v>989.93382120999468</v>
      </c>
      <c r="BC84" s="11">
        <f t="shared" si="29"/>
        <v>982.16956959264462</v>
      </c>
      <c r="BD84" s="11">
        <f t="shared" si="29"/>
        <v>973.15262706431668</v>
      </c>
      <c r="BE84" s="11">
        <f t="shared" si="29"/>
        <v>962.9294702045861</v>
      </c>
    </row>
    <row r="85" spans="6:57" x14ac:dyDescent="0.3">
      <c r="F85" s="90"/>
      <c r="G85" s="11">
        <f t="shared" ref="G85:AB85" si="30">MAX(G27,0)</f>
        <v>0</v>
      </c>
      <c r="H85" s="11">
        <f t="shared" si="30"/>
        <v>0</v>
      </c>
      <c r="I85" s="11">
        <f t="shared" si="30"/>
        <v>0</v>
      </c>
      <c r="J85" s="11">
        <f t="shared" si="30"/>
        <v>0</v>
      </c>
      <c r="K85" s="11">
        <f t="shared" si="30"/>
        <v>330.53620619028828</v>
      </c>
      <c r="L85" s="11">
        <f t="shared" si="30"/>
        <v>406.18683161113313</v>
      </c>
      <c r="M85" s="11">
        <f t="shared" si="30"/>
        <v>428.37163331795784</v>
      </c>
      <c r="N85" s="11">
        <f t="shared" si="30"/>
        <v>490.78216595380582</v>
      </c>
      <c r="O85" s="11">
        <f t="shared" si="30"/>
        <v>906.07897152337364</v>
      </c>
      <c r="P85" s="11">
        <f t="shared" si="30"/>
        <v>0</v>
      </c>
      <c r="Q85" s="11">
        <f t="shared" si="30"/>
        <v>1075.7603676499068</v>
      </c>
      <c r="R85" s="11">
        <f t="shared" si="30"/>
        <v>1615.3916977657118</v>
      </c>
      <c r="S85" s="11">
        <f t="shared" si="30"/>
        <v>778.27477756008932</v>
      </c>
      <c r="T85" s="11">
        <f t="shared" si="30"/>
        <v>145.21696617648399</v>
      </c>
      <c r="U85" s="11">
        <f t="shared" si="30"/>
        <v>360.44096820205755</v>
      </c>
      <c r="V85" s="11">
        <f t="shared" si="30"/>
        <v>665.07560522083588</v>
      </c>
      <c r="W85" s="11">
        <f t="shared" si="30"/>
        <v>1330.5747937502595</v>
      </c>
      <c r="X85" s="11">
        <f t="shared" si="30"/>
        <v>2137.1342952204545</v>
      </c>
      <c r="Y85" s="11">
        <f t="shared" si="30"/>
        <v>2215.9864693070112</v>
      </c>
      <c r="Z85" s="11">
        <f t="shared" si="30"/>
        <v>3160.8572687540927</v>
      </c>
      <c r="AA85" s="11">
        <f t="shared" si="30"/>
        <v>4221.0238481740389</v>
      </c>
      <c r="AB85" s="11">
        <f t="shared" si="30"/>
        <v>5136.9035071672643</v>
      </c>
      <c r="AC85" s="11">
        <f t="shared" ref="AC85:BE85" si="31">MAX(AC27,0)</f>
        <v>5676.4465313529663</v>
      </c>
      <c r="AD85" s="11">
        <f t="shared" si="31"/>
        <v>6136.9787966537178</v>
      </c>
      <c r="AE85" s="11">
        <f t="shared" si="31"/>
        <v>6559.4540951498584</v>
      </c>
      <c r="AF85" s="11">
        <f t="shared" si="31"/>
        <v>6941.5152258656135</v>
      </c>
      <c r="AG85" s="11">
        <f t="shared" si="31"/>
        <v>7281.4899210009007</v>
      </c>
      <c r="AH85" s="11">
        <f t="shared" si="31"/>
        <v>7578.2427126393222</v>
      </c>
      <c r="AI85" s="11">
        <f t="shared" si="31"/>
        <v>7831.032834990694</v>
      </c>
      <c r="AJ85" s="11">
        <f t="shared" si="31"/>
        <v>8039.3836548600329</v>
      </c>
      <c r="AK85" s="11">
        <f t="shared" si="31"/>
        <v>8202.9664236148528</v>
      </c>
      <c r="AL85" s="11">
        <f t="shared" si="31"/>
        <v>8398.8749980674147</v>
      </c>
      <c r="AM85" s="11">
        <f t="shared" si="31"/>
        <v>8561.7917847154567</v>
      </c>
      <c r="AN85" s="11">
        <f t="shared" si="31"/>
        <v>8692.7980951855607</v>
      </c>
      <c r="AO85" s="11">
        <f t="shared" si="31"/>
        <v>8792.967930368397</v>
      </c>
      <c r="AP85" s="11">
        <f t="shared" si="31"/>
        <v>8863.3326998517205</v>
      </c>
      <c r="AQ85" s="11">
        <f t="shared" si="31"/>
        <v>8904.8549343057384</v>
      </c>
      <c r="AR85" s="11">
        <f t="shared" si="31"/>
        <v>8918.4092762956225</v>
      </c>
      <c r="AS85" s="11">
        <f t="shared" si="31"/>
        <v>8904.7692327977711</v>
      </c>
      <c r="AT85" s="11">
        <f t="shared" si="31"/>
        <v>8864.5983898137965</v>
      </c>
      <c r="AU85" s="11">
        <f t="shared" si="31"/>
        <v>8798.445002961249</v>
      </c>
      <c r="AV85" s="11">
        <f t="shared" si="31"/>
        <v>8823.5003432390422</v>
      </c>
      <c r="AW85" s="11">
        <f t="shared" si="31"/>
        <v>8833.0521543089017</v>
      </c>
      <c r="AX85" s="11">
        <f t="shared" si="31"/>
        <v>8827.9553991350331</v>
      </c>
      <c r="AY85" s="11">
        <f t="shared" si="31"/>
        <v>8808.988779836609</v>
      </c>
      <c r="AZ85" s="11">
        <f t="shared" si="31"/>
        <v>8776.8585790670604</v>
      </c>
      <c r="BA85" s="11">
        <f t="shared" si="31"/>
        <v>8732.2028168169618</v>
      </c>
      <c r="BB85" s="11">
        <f t="shared" si="31"/>
        <v>8675.595536042958</v>
      </c>
      <c r="BC85" s="11">
        <f t="shared" si="31"/>
        <v>8607.5510817279537</v>
      </c>
      <c r="BD85" s="11">
        <f t="shared" si="31"/>
        <v>8528.5282777066695</v>
      </c>
      <c r="BE85" s="11">
        <f t="shared" si="31"/>
        <v>8438.9344360616469</v>
      </c>
    </row>
    <row r="86" spans="6:57" x14ac:dyDescent="0.3">
      <c r="F86" s="90"/>
      <c r="G86" s="11">
        <f t="shared" ref="G86:AB86" si="32">MAX(G28,0)</f>
        <v>0</v>
      </c>
      <c r="H86" s="11">
        <f t="shared" si="32"/>
        <v>0</v>
      </c>
      <c r="I86" s="11">
        <f t="shared" si="32"/>
        <v>0</v>
      </c>
      <c r="J86" s="11">
        <f t="shared" si="32"/>
        <v>0</v>
      </c>
      <c r="K86" s="11">
        <f t="shared" si="32"/>
        <v>12.89440891780735</v>
      </c>
      <c r="L86" s="11">
        <f t="shared" si="32"/>
        <v>15.845583647823702</v>
      </c>
      <c r="M86" s="11">
        <f t="shared" si="32"/>
        <v>16.711025616391531</v>
      </c>
      <c r="N86" s="11">
        <f t="shared" si="32"/>
        <v>19.145696655489417</v>
      </c>
      <c r="O86" s="11">
        <f t="shared" si="32"/>
        <v>35.346665665795882</v>
      </c>
      <c r="P86" s="11">
        <f t="shared" si="32"/>
        <v>0</v>
      </c>
      <c r="Q86" s="11">
        <f t="shared" si="32"/>
        <v>41.966035242938055</v>
      </c>
      <c r="R86" s="11">
        <f t="shared" si="32"/>
        <v>63.017366095836017</v>
      </c>
      <c r="S86" s="11">
        <f t="shared" si="32"/>
        <v>12.75958127451189</v>
      </c>
      <c r="T86" s="11">
        <f t="shared" si="32"/>
        <v>2.8215421192524488</v>
      </c>
      <c r="U86" s="11">
        <f t="shared" si="32"/>
        <v>8.1132383211136521</v>
      </c>
      <c r="V86" s="11">
        <f t="shared" si="32"/>
        <v>13.803372808769776</v>
      </c>
      <c r="W86" s="11">
        <f t="shared" si="32"/>
        <v>22.959073548053709</v>
      </c>
      <c r="X86" s="11">
        <f t="shared" si="32"/>
        <v>40.947245682716314</v>
      </c>
      <c r="Y86" s="11">
        <f t="shared" si="32"/>
        <v>47.715578741365555</v>
      </c>
      <c r="Z86" s="11">
        <f t="shared" si="32"/>
        <v>69.388457871312696</v>
      </c>
      <c r="AA86" s="11">
        <f t="shared" si="32"/>
        <v>99.905849104425698</v>
      </c>
      <c r="AB86" s="11">
        <f t="shared" si="32"/>
        <v>108.75197497866162</v>
      </c>
      <c r="AC86" s="11">
        <f t="shared" ref="AC86:BE86" si="33">MAX(AC28,0)</f>
        <v>120.17449233455253</v>
      </c>
      <c r="AD86" s="11">
        <f t="shared" si="33"/>
        <v>129.92429458857083</v>
      </c>
      <c r="AE86" s="11">
        <f t="shared" si="33"/>
        <v>138.86840323827585</v>
      </c>
      <c r="AF86" s="11">
        <f t="shared" si="33"/>
        <v>146.95691462844434</v>
      </c>
      <c r="AG86" s="11">
        <f t="shared" si="33"/>
        <v>154.15442563622258</v>
      </c>
      <c r="AH86" s="11">
        <f t="shared" si="33"/>
        <v>160.43689758183754</v>
      </c>
      <c r="AI86" s="11">
        <f t="shared" si="33"/>
        <v>165.78864791595447</v>
      </c>
      <c r="AJ86" s="11">
        <f t="shared" si="33"/>
        <v>170.19958596795414</v>
      </c>
      <c r="AK86" s="11">
        <f t="shared" si="33"/>
        <v>173.66275189072115</v>
      </c>
      <c r="AL86" s="11">
        <f t="shared" si="33"/>
        <v>177.81027857819817</v>
      </c>
      <c r="AM86" s="11">
        <f t="shared" si="33"/>
        <v>181.25934517647687</v>
      </c>
      <c r="AN86" s="11">
        <f t="shared" si="33"/>
        <v>184.03284383737508</v>
      </c>
      <c r="AO86" s="11">
        <f t="shared" si="33"/>
        <v>186.15351193912568</v>
      </c>
      <c r="AP86" s="11">
        <f t="shared" si="33"/>
        <v>187.64318517117158</v>
      </c>
      <c r="AQ86" s="11">
        <f t="shared" si="33"/>
        <v>188.52224100628735</v>
      </c>
      <c r="AR86" s="11">
        <f t="shared" si="33"/>
        <v>188.8091962622853</v>
      </c>
      <c r="AS86" s="11">
        <f t="shared" si="33"/>
        <v>188.52042664317202</v>
      </c>
      <c r="AT86" s="11">
        <f t="shared" si="33"/>
        <v>187.66998074615057</v>
      </c>
      <c r="AU86" s="11">
        <f t="shared" si="33"/>
        <v>186.26946554050116</v>
      </c>
      <c r="AV86" s="11">
        <f t="shared" si="33"/>
        <v>186.79990527626234</v>
      </c>
      <c r="AW86" s="11">
        <f t="shared" si="33"/>
        <v>187.00212404813936</v>
      </c>
      <c r="AX86" s="11">
        <f t="shared" si="33"/>
        <v>186.89422204251139</v>
      </c>
      <c r="AY86" s="11">
        <f t="shared" si="33"/>
        <v>186.49268494832737</v>
      </c>
      <c r="AZ86" s="11">
        <f t="shared" si="33"/>
        <v>185.81246528189325</v>
      </c>
      <c r="BA86" s="11">
        <f t="shared" si="33"/>
        <v>184.86707038940597</v>
      </c>
      <c r="BB86" s="11">
        <f t="shared" si="33"/>
        <v>183.66865317682735</v>
      </c>
      <c r="BC86" s="11">
        <f t="shared" si="33"/>
        <v>182.22810270069382</v>
      </c>
      <c r="BD86" s="11">
        <f t="shared" si="33"/>
        <v>180.55513259454409</v>
      </c>
      <c r="BE86" s="11">
        <f t="shared" si="33"/>
        <v>178.65836595074262</v>
      </c>
    </row>
    <row r="87" spans="6:57" x14ac:dyDescent="0.3">
      <c r="F87" s="90"/>
      <c r="G87" s="11">
        <f t="shared" ref="G87:AB87" si="34">MAX(G29,0)</f>
        <v>0</v>
      </c>
      <c r="H87" s="11">
        <f t="shared" si="34"/>
        <v>0</v>
      </c>
      <c r="I87" s="11">
        <f t="shared" si="34"/>
        <v>0</v>
      </c>
      <c r="J87" s="11">
        <f t="shared" si="34"/>
        <v>0</v>
      </c>
      <c r="K87" s="11">
        <f t="shared" si="34"/>
        <v>7.9309743866515774</v>
      </c>
      <c r="L87" s="11">
        <f t="shared" si="34"/>
        <v>9.7461557837584589</v>
      </c>
      <c r="M87" s="11">
        <f t="shared" si="34"/>
        <v>10.278463866245737</v>
      </c>
      <c r="N87" s="11">
        <f t="shared" si="34"/>
        <v>11.775958925855758</v>
      </c>
      <c r="O87" s="11">
        <f t="shared" si="34"/>
        <v>21.740701868219762</v>
      </c>
      <c r="P87" s="11">
        <f t="shared" si="34"/>
        <v>0</v>
      </c>
      <c r="Q87" s="11">
        <f t="shared" si="34"/>
        <v>25.812082798259514</v>
      </c>
      <c r="R87" s="11">
        <f t="shared" si="34"/>
        <v>38.760141671178538</v>
      </c>
      <c r="S87" s="11">
        <f t="shared" si="34"/>
        <v>20.677848815485195</v>
      </c>
      <c r="T87" s="11">
        <f t="shared" si="34"/>
        <v>4.35092092515535</v>
      </c>
      <c r="U87" s="11">
        <f t="shared" si="34"/>
        <v>10.06455988680603</v>
      </c>
      <c r="V87" s="11">
        <f t="shared" si="34"/>
        <v>18.983610582180511</v>
      </c>
      <c r="W87" s="11">
        <f t="shared" si="34"/>
        <v>40.354213267282468</v>
      </c>
      <c r="X87" s="11">
        <f t="shared" si="34"/>
        <v>69.3956158147694</v>
      </c>
      <c r="Y87" s="11">
        <f t="shared" si="34"/>
        <v>69.684883072238819</v>
      </c>
      <c r="Z87" s="11">
        <f t="shared" si="34"/>
        <v>92.079612714247091</v>
      </c>
      <c r="AA87" s="11">
        <f t="shared" si="34"/>
        <v>122.44429117647667</v>
      </c>
      <c r="AB87" s="11">
        <f t="shared" si="34"/>
        <v>147.48990475208271</v>
      </c>
      <c r="AC87" s="11">
        <f t="shared" ref="AC87:BE87" si="35">MAX(AC29,0)</f>
        <v>162.98117281576538</v>
      </c>
      <c r="AD87" s="11">
        <f t="shared" si="35"/>
        <v>176.2038973325289</v>
      </c>
      <c r="AE87" s="11">
        <f t="shared" si="35"/>
        <v>188.33393665453755</v>
      </c>
      <c r="AF87" s="11">
        <f t="shared" si="35"/>
        <v>199.30361122602164</v>
      </c>
      <c r="AG87" s="11">
        <f t="shared" si="35"/>
        <v>209.06490717671647</v>
      </c>
      <c r="AH87" s="11">
        <f t="shared" si="35"/>
        <v>217.58522314383529</v>
      </c>
      <c r="AI87" s="11">
        <f t="shared" si="35"/>
        <v>224.84329038528722</v>
      </c>
      <c r="AJ87" s="11">
        <f t="shared" si="35"/>
        <v>230.82542388938595</v>
      </c>
      <c r="AK87" s="11">
        <f t="shared" si="35"/>
        <v>235.52218468099269</v>
      </c>
      <c r="AL87" s="11">
        <f t="shared" si="35"/>
        <v>241.14707853889948</v>
      </c>
      <c r="AM87" s="11">
        <f t="shared" si="35"/>
        <v>245.82471776488629</v>
      </c>
      <c r="AN87" s="11">
        <f t="shared" si="35"/>
        <v>249.58614879550569</v>
      </c>
      <c r="AO87" s="11">
        <f t="shared" si="35"/>
        <v>252.46220816269752</v>
      </c>
      <c r="AP87" s="11">
        <f t="shared" si="35"/>
        <v>254.48250952411445</v>
      </c>
      <c r="AQ87" s="11">
        <f t="shared" si="35"/>
        <v>255.67468889757797</v>
      </c>
      <c r="AR87" s="11">
        <f t="shared" si="35"/>
        <v>256.06385887250093</v>
      </c>
      <c r="AS87" s="11">
        <f t="shared" si="35"/>
        <v>255.67222825037493</v>
      </c>
      <c r="AT87" s="11">
        <f t="shared" si="35"/>
        <v>254.518849800254</v>
      </c>
      <c r="AU87" s="11">
        <f t="shared" si="35"/>
        <v>252.61946494470885</v>
      </c>
      <c r="AV87" s="11">
        <f t="shared" si="35"/>
        <v>253.33884963744191</v>
      </c>
      <c r="AW87" s="11">
        <f t="shared" si="35"/>
        <v>253.61309962149116</v>
      </c>
      <c r="AX87" s="11">
        <f t="shared" si="35"/>
        <v>253.46676244889514</v>
      </c>
      <c r="AY87" s="11">
        <f t="shared" si="35"/>
        <v>252.92219608320593</v>
      </c>
      <c r="AZ87" s="11">
        <f t="shared" si="35"/>
        <v>251.99967919252384</v>
      </c>
      <c r="BA87" s="11">
        <f t="shared" si="35"/>
        <v>250.71753049891706</v>
      </c>
      <c r="BB87" s="11">
        <f t="shared" si="35"/>
        <v>249.09223182667526</v>
      </c>
      <c r="BC87" s="11">
        <f t="shared" si="35"/>
        <v>247.13855096196269</v>
      </c>
      <c r="BD87" s="11">
        <f t="shared" si="35"/>
        <v>244.86966157712618</v>
      </c>
      <c r="BE87" s="11">
        <f t="shared" si="35"/>
        <v>242.29725834779552</v>
      </c>
    </row>
    <row r="88" spans="6:57" x14ac:dyDescent="0.3">
      <c r="F88" s="90"/>
      <c r="G88" s="11">
        <f t="shared" ref="G88:AB88" si="36">MAX(G30,0)</f>
        <v>0</v>
      </c>
      <c r="H88" s="11">
        <f t="shared" si="36"/>
        <v>0</v>
      </c>
      <c r="I88" s="11">
        <f t="shared" si="36"/>
        <v>0</v>
      </c>
      <c r="J88" s="11">
        <f t="shared" si="36"/>
        <v>0</v>
      </c>
      <c r="K88" s="11">
        <f t="shared" si="36"/>
        <v>2.0465946616401749</v>
      </c>
      <c r="L88" s="11">
        <f t="shared" si="36"/>
        <v>2.5150037594529269</v>
      </c>
      <c r="M88" s="11">
        <f t="shared" si="36"/>
        <v>2.6523663112473113</v>
      </c>
      <c r="N88" s="11">
        <f t="shared" si="36"/>
        <v>3.0387961804432857</v>
      </c>
      <c r="O88" s="11">
        <f t="shared" si="36"/>
        <v>5.61020654141773</v>
      </c>
      <c r="P88" s="11">
        <f t="shared" si="36"/>
        <v>0</v>
      </c>
      <c r="Q88" s="11">
        <f t="shared" si="36"/>
        <v>6.6608298407373008</v>
      </c>
      <c r="R88" s="11">
        <f t="shared" si="36"/>
        <v>10.002087405825311</v>
      </c>
      <c r="S88" s="11">
        <f t="shared" si="36"/>
        <v>4.9367702990423012</v>
      </c>
      <c r="T88" s="11">
        <f t="shared" si="36"/>
        <v>0.99934359865832789</v>
      </c>
      <c r="U88" s="11">
        <f t="shared" si="36"/>
        <v>2.5102714236625507</v>
      </c>
      <c r="V88" s="11">
        <f t="shared" si="36"/>
        <v>4.6645109965429441</v>
      </c>
      <c r="W88" s="11">
        <f t="shared" si="36"/>
        <v>10.578949706064895</v>
      </c>
      <c r="X88" s="11">
        <f t="shared" si="36"/>
        <v>16.774885724762417</v>
      </c>
      <c r="Y88" s="11">
        <f t="shared" si="36"/>
        <v>19.112092260619448</v>
      </c>
      <c r="Z88" s="11">
        <f t="shared" si="36"/>
        <v>29.710427493913837</v>
      </c>
      <c r="AA88" s="11">
        <f t="shared" si="36"/>
        <v>39.11623010656109</v>
      </c>
      <c r="AB88" s="11">
        <f t="shared" si="36"/>
        <v>45.247172071413956</v>
      </c>
      <c r="AC88" s="11">
        <f t="shared" ref="AC88:BE88" si="37">MAX(AC30,0)</f>
        <v>49.999606299777355</v>
      </c>
      <c r="AD88" s="11">
        <f t="shared" si="37"/>
        <v>54.05609336896741</v>
      </c>
      <c r="AE88" s="11">
        <f t="shared" si="37"/>
        <v>57.777364850961483</v>
      </c>
      <c r="AF88" s="11">
        <f t="shared" si="37"/>
        <v>61.142657911104571</v>
      </c>
      <c r="AG88" s="11">
        <f t="shared" si="37"/>
        <v>64.137242782953919</v>
      </c>
      <c r="AH88" s="11">
        <f t="shared" si="37"/>
        <v>66.751117972005417</v>
      </c>
      <c r="AI88" s="11">
        <f t="shared" si="37"/>
        <v>68.977758621966473</v>
      </c>
      <c r="AJ88" s="11">
        <f t="shared" si="37"/>
        <v>70.812966424623255</v>
      </c>
      <c r="AK88" s="11">
        <f t="shared" si="37"/>
        <v>72.253845677161351</v>
      </c>
      <c r="AL88" s="11">
        <f t="shared" si="37"/>
        <v>73.979458970491194</v>
      </c>
      <c r="AM88" s="11">
        <f t="shared" si="37"/>
        <v>75.414472080723996</v>
      </c>
      <c r="AN88" s="11">
        <f t="shared" si="37"/>
        <v>76.56840947978381</v>
      </c>
      <c r="AO88" s="11">
        <f t="shared" si="37"/>
        <v>77.450731244745725</v>
      </c>
      <c r="AP88" s="11">
        <f t="shared" si="37"/>
        <v>78.070522297494747</v>
      </c>
      <c r="AQ88" s="11">
        <f t="shared" si="37"/>
        <v>78.436260856630469</v>
      </c>
      <c r="AR88" s="11">
        <f t="shared" si="37"/>
        <v>78.555650999636953</v>
      </c>
      <c r="AS88" s="11">
        <f t="shared" si="37"/>
        <v>78.435505975626313</v>
      </c>
      <c r="AT88" s="11">
        <f t="shared" si="37"/>
        <v>78.081670821391157</v>
      </c>
      <c r="AU88" s="11">
        <f t="shared" si="37"/>
        <v>77.498974713931148</v>
      </c>
      <c r="AV88" s="11">
        <f t="shared" si="37"/>
        <v>77.719668618590916</v>
      </c>
      <c r="AW88" s="11">
        <f t="shared" si="37"/>
        <v>77.803803436087179</v>
      </c>
      <c r="AX88" s="11">
        <f t="shared" si="37"/>
        <v>77.758909900898942</v>
      </c>
      <c r="AY88" s="11">
        <f t="shared" si="37"/>
        <v>77.59184702229679</v>
      </c>
      <c r="AZ88" s="11">
        <f t="shared" si="37"/>
        <v>77.308835920203762</v>
      </c>
      <c r="BA88" s="11">
        <f t="shared" si="37"/>
        <v>76.91549643938788</v>
      </c>
      <c r="BB88" s="11">
        <f t="shared" si="37"/>
        <v>76.416884898388005</v>
      </c>
      <c r="BC88" s="11">
        <f t="shared" si="37"/>
        <v>75.817531780580623</v>
      </c>
      <c r="BD88" s="11">
        <f t="shared" si="37"/>
        <v>75.121478524737341</v>
      </c>
      <c r="BE88" s="11">
        <f t="shared" si="37"/>
        <v>74.332312840819895</v>
      </c>
    </row>
    <row r="89" spans="6:57" x14ac:dyDescent="0.3">
      <c r="F89" s="90"/>
      <c r="G89" s="11">
        <f t="shared" ref="G89:AB89" si="38">MAX(G31,0)</f>
        <v>0</v>
      </c>
      <c r="H89" s="11">
        <f t="shared" si="38"/>
        <v>0</v>
      </c>
      <c r="I89" s="11">
        <f t="shared" si="38"/>
        <v>0</v>
      </c>
      <c r="J89" s="11">
        <f t="shared" si="38"/>
        <v>0</v>
      </c>
      <c r="K89" s="11">
        <f t="shared" si="38"/>
        <v>0.97804148827478765</v>
      </c>
      <c r="L89" s="11">
        <f t="shared" si="38"/>
        <v>1.2018882224293088</v>
      </c>
      <c r="M89" s="11">
        <f t="shared" si="38"/>
        <v>1.2675320341269987</v>
      </c>
      <c r="N89" s="11">
        <f t="shared" si="38"/>
        <v>1.4522019404187354</v>
      </c>
      <c r="O89" s="11">
        <f t="shared" si="38"/>
        <v>2.6810461583534861</v>
      </c>
      <c r="P89" s="11">
        <f t="shared" si="38"/>
        <v>0</v>
      </c>
      <c r="Q89" s="11">
        <f t="shared" si="38"/>
        <v>3.1831256343446861</v>
      </c>
      <c r="R89" s="11">
        <f t="shared" si="38"/>
        <v>4.7798700131505623</v>
      </c>
      <c r="S89" s="11">
        <f t="shared" si="38"/>
        <v>2.7571346496043976</v>
      </c>
      <c r="T89" s="11">
        <f t="shared" si="38"/>
        <v>0.48697477222682073</v>
      </c>
      <c r="U89" s="11">
        <f t="shared" si="38"/>
        <v>1.5060161404965569</v>
      </c>
      <c r="V89" s="11">
        <f t="shared" si="38"/>
        <v>2.0041125735146714</v>
      </c>
      <c r="W89" s="11">
        <f t="shared" si="38"/>
        <v>4.0696571828433328</v>
      </c>
      <c r="X89" s="11">
        <f t="shared" si="38"/>
        <v>5.6834314321209964</v>
      </c>
      <c r="Y89" s="11">
        <f t="shared" si="38"/>
        <v>7.3613561099515046</v>
      </c>
      <c r="Z89" s="11">
        <f t="shared" si="38"/>
        <v>21.067394041138904</v>
      </c>
      <c r="AA89" s="11">
        <f t="shared" si="38"/>
        <v>21.446484782562795</v>
      </c>
      <c r="AB89" s="11">
        <f t="shared" si="38"/>
        <v>26.036969191971544</v>
      </c>
      <c r="AC89" s="11">
        <f t="shared" ref="AC89:BE89" si="39">MAX(AC31,0)</f>
        <v>28.771703274257842</v>
      </c>
      <c r="AD89" s="11">
        <f t="shared" si="39"/>
        <v>31.1059625000374</v>
      </c>
      <c r="AE89" s="11">
        <f t="shared" si="39"/>
        <v>33.247325738798878</v>
      </c>
      <c r="AF89" s="11">
        <f t="shared" si="39"/>
        <v>35.183845254109315</v>
      </c>
      <c r="AG89" s="11">
        <f t="shared" si="39"/>
        <v>36.907044969840157</v>
      </c>
      <c r="AH89" s="11">
        <f t="shared" si="39"/>
        <v>38.411169640031183</v>
      </c>
      <c r="AI89" s="11">
        <f t="shared" si="39"/>
        <v>39.692464610535104</v>
      </c>
      <c r="AJ89" s="11">
        <f t="shared" si="39"/>
        <v>40.748514012765668</v>
      </c>
      <c r="AK89" s="11">
        <f t="shared" si="39"/>
        <v>41.577651547559526</v>
      </c>
      <c r="AL89" s="11">
        <f t="shared" si="39"/>
        <v>42.570636039159858</v>
      </c>
      <c r="AM89" s="11">
        <f t="shared" si="39"/>
        <v>43.396397969258715</v>
      </c>
      <c r="AN89" s="11">
        <f t="shared" si="39"/>
        <v>44.060418086612437</v>
      </c>
      <c r="AO89" s="11">
        <f t="shared" si="39"/>
        <v>44.568140084695806</v>
      </c>
      <c r="AP89" s="11">
        <f t="shared" si="39"/>
        <v>44.924791778207499</v>
      </c>
      <c r="AQ89" s="11">
        <f t="shared" si="39"/>
        <v>45.135251861359301</v>
      </c>
      <c r="AR89" s="11">
        <f t="shared" si="39"/>
        <v>45.203953557685821</v>
      </c>
      <c r="AS89" s="11">
        <f t="shared" si="39"/>
        <v>45.134817473693751</v>
      </c>
      <c r="AT89" s="11">
        <f t="shared" si="39"/>
        <v>44.931207069151398</v>
      </c>
      <c r="AU89" s="11">
        <f t="shared" si="39"/>
        <v>44.595901238893717</v>
      </c>
      <c r="AV89" s="11">
        <f t="shared" si="39"/>
        <v>44.722897029645281</v>
      </c>
      <c r="AW89" s="11">
        <f t="shared" si="39"/>
        <v>44.771311450941369</v>
      </c>
      <c r="AX89" s="11">
        <f t="shared" si="39"/>
        <v>44.745477978061125</v>
      </c>
      <c r="AY89" s="11">
        <f t="shared" si="39"/>
        <v>44.649343549672523</v>
      </c>
      <c r="AZ89" s="11">
        <f t="shared" si="39"/>
        <v>44.486488038292684</v>
      </c>
      <c r="BA89" s="11">
        <f t="shared" si="39"/>
        <v>44.260145319507416</v>
      </c>
      <c r="BB89" s="11">
        <f t="shared" si="39"/>
        <v>43.973224994160127</v>
      </c>
      <c r="BC89" s="11">
        <f t="shared" si="39"/>
        <v>43.628334077246414</v>
      </c>
      <c r="BD89" s="11">
        <f t="shared" si="39"/>
        <v>43.227798168620765</v>
      </c>
      <c r="BE89" s="11">
        <f t="shared" si="39"/>
        <v>42.77368177506829</v>
      </c>
    </row>
    <row r="90" spans="6:57" x14ac:dyDescent="0.3">
      <c r="F90" s="90"/>
      <c r="G90" s="11">
        <f t="shared" ref="G90:AB90" si="40">MAX(G32,0)</f>
        <v>0</v>
      </c>
      <c r="H90" s="11">
        <f t="shared" si="40"/>
        <v>0</v>
      </c>
      <c r="I90" s="11">
        <f t="shared" si="40"/>
        <v>0</v>
      </c>
      <c r="J90" s="11">
        <f t="shared" si="40"/>
        <v>0</v>
      </c>
      <c r="K90" s="11">
        <f t="shared" si="40"/>
        <v>87.117496899702445</v>
      </c>
      <c r="L90" s="11">
        <f t="shared" si="40"/>
        <v>107.05629029701922</v>
      </c>
      <c r="M90" s="11">
        <f t="shared" si="40"/>
        <v>112.90340888106357</v>
      </c>
      <c r="N90" s="11">
        <f t="shared" si="40"/>
        <v>129.35258837059345</v>
      </c>
      <c r="O90" s="11">
        <f t="shared" si="40"/>
        <v>238.80994128410322</v>
      </c>
      <c r="P90" s="11">
        <f t="shared" si="40"/>
        <v>0</v>
      </c>
      <c r="Q90" s="11">
        <f t="shared" si="40"/>
        <v>283.53187559613588</v>
      </c>
      <c r="R90" s="11">
        <f t="shared" si="40"/>
        <v>425.75935279202747</v>
      </c>
      <c r="S90" s="11">
        <f t="shared" si="40"/>
        <v>196.30735243754734</v>
      </c>
      <c r="T90" s="11">
        <f t="shared" si="40"/>
        <v>37.155222843873759</v>
      </c>
      <c r="U90" s="11">
        <f t="shared" si="40"/>
        <v>112.92553563957154</v>
      </c>
      <c r="V90" s="11">
        <f t="shared" si="40"/>
        <v>225.08977483317705</v>
      </c>
      <c r="W90" s="11">
        <f t="shared" si="40"/>
        <v>473.89376744515187</v>
      </c>
      <c r="X90" s="11">
        <f t="shared" si="40"/>
        <v>741.93400046337251</v>
      </c>
      <c r="Y90" s="11">
        <f t="shared" si="40"/>
        <v>876.04709979298696</v>
      </c>
      <c r="Z90" s="11">
        <f t="shared" si="40"/>
        <v>1075.4683671350631</v>
      </c>
      <c r="AA90" s="11">
        <f t="shared" si="40"/>
        <v>1632.0909803082386</v>
      </c>
      <c r="AB90" s="11">
        <f t="shared" si="40"/>
        <v>1884.6637882798423</v>
      </c>
      <c r="AC90" s="11">
        <f t="shared" ref="AC90:BE90" si="41">MAX(AC32,0)</f>
        <v>2082.6151802970408</v>
      </c>
      <c r="AD90" s="11">
        <f t="shared" si="41"/>
        <v>2251.5785416947801</v>
      </c>
      <c r="AE90" s="11">
        <f t="shared" si="41"/>
        <v>2406.5792917395206</v>
      </c>
      <c r="AF90" s="11">
        <f t="shared" si="41"/>
        <v>2546.7526037288503</v>
      </c>
      <c r="AG90" s="11">
        <f t="shared" si="41"/>
        <v>2671.4849441278798</v>
      </c>
      <c r="AH90" s="11">
        <f t="shared" si="41"/>
        <v>2780.3597243707941</v>
      </c>
      <c r="AI90" s="11">
        <f t="shared" si="41"/>
        <v>2873.1051670223296</v>
      </c>
      <c r="AJ90" s="11">
        <f t="shared" si="41"/>
        <v>2949.5464014972017</v>
      </c>
      <c r="AK90" s="11">
        <f t="shared" si="41"/>
        <v>3009.5628141529205</v>
      </c>
      <c r="AL90" s="11">
        <f t="shared" si="41"/>
        <v>3081.4391489077225</v>
      </c>
      <c r="AM90" s="11">
        <f t="shared" si="41"/>
        <v>3141.2112212992092</v>
      </c>
      <c r="AN90" s="11">
        <f t="shared" si="41"/>
        <v>3189.2757506474154</v>
      </c>
      <c r="AO90" s="11">
        <f t="shared" si="41"/>
        <v>3226.0267740574609</v>
      </c>
      <c r="AP90" s="11">
        <f t="shared" si="41"/>
        <v>3251.8427024335442</v>
      </c>
      <c r="AQ90" s="11">
        <f t="shared" si="41"/>
        <v>3267.0766758914415</v>
      </c>
      <c r="AR90" s="11">
        <f t="shared" si="41"/>
        <v>3272.049589532247</v>
      </c>
      <c r="AS90" s="11">
        <f t="shared" si="41"/>
        <v>3267.0452331110873</v>
      </c>
      <c r="AT90" s="11">
        <f t="shared" si="41"/>
        <v>3252.3070677920487</v>
      </c>
      <c r="AU90" s="11">
        <f t="shared" si="41"/>
        <v>3228.0362415055324</v>
      </c>
      <c r="AV90" s="11">
        <f t="shared" si="41"/>
        <v>3237.2287234080422</v>
      </c>
      <c r="AW90" s="11">
        <f t="shared" si="41"/>
        <v>3240.733159964178</v>
      </c>
      <c r="AX90" s="11">
        <f t="shared" si="41"/>
        <v>3238.8632260827048</v>
      </c>
      <c r="AY90" s="11">
        <f t="shared" si="41"/>
        <v>3231.904617549772</v>
      </c>
      <c r="AZ90" s="11">
        <f t="shared" si="41"/>
        <v>3220.1164603815405</v>
      </c>
      <c r="BA90" s="11">
        <f t="shared" si="41"/>
        <v>3203.7328359016624</v>
      </c>
      <c r="BB90" s="11">
        <f t="shared" si="41"/>
        <v>3182.964353083381</v>
      </c>
      <c r="BC90" s="11">
        <f t="shared" si="41"/>
        <v>3157.999718481658</v>
      </c>
      <c r="BD90" s="11">
        <f t="shared" si="41"/>
        <v>3129.0072686566896</v>
      </c>
      <c r="BE90" s="11">
        <f t="shared" si="41"/>
        <v>3096.1364411697296</v>
      </c>
    </row>
    <row r="91" spans="6:57" x14ac:dyDescent="0.3">
      <c r="F91" s="90"/>
      <c r="G91" s="11">
        <f t="shared" ref="G91:AB91" si="42">MAX(G33,0)</f>
        <v>0</v>
      </c>
      <c r="H91" s="11">
        <f t="shared" si="42"/>
        <v>0</v>
      </c>
      <c r="I91" s="11">
        <f t="shared" si="42"/>
        <v>0</v>
      </c>
      <c r="J91" s="11">
        <f t="shared" si="42"/>
        <v>0</v>
      </c>
      <c r="K91" s="11">
        <f t="shared" si="42"/>
        <v>30.814075880386198</v>
      </c>
      <c r="L91" s="11">
        <f t="shared" si="42"/>
        <v>37.866568371252974</v>
      </c>
      <c r="M91" s="11">
        <f t="shared" si="42"/>
        <v>39.934735641230844</v>
      </c>
      <c r="N91" s="11">
        <f t="shared" si="42"/>
        <v>45.752926969019029</v>
      </c>
      <c r="O91" s="11">
        <f t="shared" si="42"/>
        <v>84.468768199239491</v>
      </c>
      <c r="P91" s="11">
        <f t="shared" si="42"/>
        <v>0</v>
      </c>
      <c r="Q91" s="11">
        <f t="shared" si="42"/>
        <v>100.28723322005123</v>
      </c>
      <c r="R91" s="11">
        <f t="shared" si="42"/>
        <v>150.5940995850911</v>
      </c>
      <c r="S91" s="11">
        <f t="shared" si="42"/>
        <v>71.023915496666461</v>
      </c>
      <c r="T91" s="11">
        <f t="shared" si="42"/>
        <v>15.997159577646642</v>
      </c>
      <c r="U91" s="11">
        <f t="shared" si="42"/>
        <v>45.550202741350788</v>
      </c>
      <c r="V91" s="11">
        <f t="shared" si="42"/>
        <v>53.289326210505237</v>
      </c>
      <c r="W91" s="11">
        <f t="shared" si="42"/>
        <v>120.36254002308533</v>
      </c>
      <c r="X91" s="11">
        <f t="shared" si="42"/>
        <v>300.36225733044733</v>
      </c>
      <c r="Y91" s="11">
        <f t="shared" si="42"/>
        <v>285.49259348159757</v>
      </c>
      <c r="Z91" s="11">
        <f t="shared" si="42"/>
        <v>536.13816886744507</v>
      </c>
      <c r="AA91" s="11">
        <f t="shared" si="42"/>
        <v>528.44378297216224</v>
      </c>
      <c r="AB91" s="11">
        <f t="shared" si="42"/>
        <v>560.42988565646067</v>
      </c>
      <c r="AC91" s="11">
        <f t="shared" ref="AC91:BE91" si="43">MAX(AC33,0)</f>
        <v>619.29336925689108</v>
      </c>
      <c r="AD91" s="11">
        <f t="shared" si="43"/>
        <v>669.53687576300024</v>
      </c>
      <c r="AE91" s="11">
        <f t="shared" si="43"/>
        <v>715.62841376804909</v>
      </c>
      <c r="AF91" s="11">
        <f t="shared" si="43"/>
        <v>757.31081553052354</v>
      </c>
      <c r="AG91" s="11">
        <f t="shared" si="43"/>
        <v>794.40163868009597</v>
      </c>
      <c r="AH91" s="11">
        <f t="shared" si="43"/>
        <v>826.77700505676876</v>
      </c>
      <c r="AI91" s="11">
        <f t="shared" si="43"/>
        <v>854.35609801944452</v>
      </c>
      <c r="AJ91" s="11">
        <f t="shared" si="43"/>
        <v>877.08691746989507</v>
      </c>
      <c r="AK91" s="11">
        <f t="shared" si="43"/>
        <v>894.93359733466536</v>
      </c>
      <c r="AL91" s="11">
        <f t="shared" si="43"/>
        <v>916.30698303801375</v>
      </c>
      <c r="AM91" s="11">
        <f t="shared" si="43"/>
        <v>934.08100507001984</v>
      </c>
      <c r="AN91" s="11">
        <f t="shared" si="43"/>
        <v>948.37363320574309</v>
      </c>
      <c r="AO91" s="11">
        <f t="shared" si="43"/>
        <v>959.30203962790358</v>
      </c>
      <c r="AP91" s="11">
        <f t="shared" si="43"/>
        <v>966.97874986019792</v>
      </c>
      <c r="AQ91" s="11">
        <f t="shared" si="43"/>
        <v>971.50877482072156</v>
      </c>
      <c r="AR91" s="11">
        <f t="shared" si="43"/>
        <v>972.987536942872</v>
      </c>
      <c r="AS91" s="11">
        <f t="shared" si="43"/>
        <v>971.49942489109094</v>
      </c>
      <c r="AT91" s="11">
        <f t="shared" si="43"/>
        <v>967.11683508600265</v>
      </c>
      <c r="AU91" s="11">
        <f t="shared" si="43"/>
        <v>959.89958154448038</v>
      </c>
      <c r="AV91" s="11">
        <f t="shared" si="43"/>
        <v>962.63308850395038</v>
      </c>
      <c r="AW91" s="11">
        <f t="shared" si="43"/>
        <v>963.67517940136065</v>
      </c>
      <c r="AX91" s="11">
        <f t="shared" si="43"/>
        <v>963.11912964973044</v>
      </c>
      <c r="AY91" s="11">
        <f t="shared" si="43"/>
        <v>961.04989469721977</v>
      </c>
      <c r="AZ91" s="11">
        <f t="shared" si="43"/>
        <v>957.54452911690976</v>
      </c>
      <c r="BA91" s="11">
        <f t="shared" si="43"/>
        <v>952.67264010890972</v>
      </c>
      <c r="BB91" s="11">
        <f t="shared" si="43"/>
        <v>946.49685505722687</v>
      </c>
      <c r="BC91" s="11">
        <f t="shared" si="43"/>
        <v>939.07328836999841</v>
      </c>
      <c r="BD91" s="11">
        <f t="shared" si="43"/>
        <v>930.45199716604441</v>
      </c>
      <c r="BE91" s="11">
        <f t="shared" si="43"/>
        <v>920.67741869506744</v>
      </c>
    </row>
    <row r="92" spans="6:57" x14ac:dyDescent="0.3">
      <c r="F92" s="90"/>
      <c r="G92" s="11">
        <f t="shared" ref="G92:AB92" si="44">MAX(G34,0)</f>
        <v>0</v>
      </c>
      <c r="H92" s="11">
        <f t="shared" si="44"/>
        <v>0</v>
      </c>
      <c r="I92" s="11">
        <f t="shared" si="44"/>
        <v>0</v>
      </c>
      <c r="J92" s="11">
        <f t="shared" si="44"/>
        <v>0</v>
      </c>
      <c r="K92" s="11">
        <f t="shared" si="44"/>
        <v>111.99700835839337</v>
      </c>
      <c r="L92" s="11">
        <f t="shared" si="44"/>
        <v>137.63003605369644</v>
      </c>
      <c r="M92" s="11">
        <f t="shared" si="44"/>
        <v>145.14700809989387</v>
      </c>
      <c r="N92" s="11">
        <f t="shared" si="44"/>
        <v>166.29383805184426</v>
      </c>
      <c r="O92" s="11">
        <f t="shared" si="44"/>
        <v>307.01064587353289</v>
      </c>
      <c r="P92" s="11">
        <f t="shared" si="44"/>
        <v>0</v>
      </c>
      <c r="Q92" s="11">
        <f t="shared" si="44"/>
        <v>364.5045251652524</v>
      </c>
      <c r="R92" s="11">
        <f t="shared" si="44"/>
        <v>547.35013619836604</v>
      </c>
      <c r="S92" s="11">
        <f t="shared" si="44"/>
        <v>280.26153400937017</v>
      </c>
      <c r="T92" s="11">
        <f t="shared" si="44"/>
        <v>61.646255724465277</v>
      </c>
      <c r="U92" s="11">
        <f t="shared" si="44"/>
        <v>173.10749577904397</v>
      </c>
      <c r="V92" s="11">
        <f t="shared" si="44"/>
        <v>333.67525175270026</v>
      </c>
      <c r="W92" s="11">
        <f t="shared" si="44"/>
        <v>691.57184991739518</v>
      </c>
      <c r="X92" s="11">
        <f t="shared" si="44"/>
        <v>1120.4956006998023</v>
      </c>
      <c r="Y92" s="11">
        <f t="shared" si="44"/>
        <v>1219.6989788140766</v>
      </c>
      <c r="Z92" s="11">
        <f t="shared" si="44"/>
        <v>2381.7450139749108</v>
      </c>
      <c r="AA92" s="11">
        <f t="shared" si="44"/>
        <v>2931.0195869502486</v>
      </c>
      <c r="AB92" s="11">
        <f t="shared" si="44"/>
        <v>3309.5528035112116</v>
      </c>
      <c r="AC92" s="11">
        <f t="shared" ref="AC92:BE92" si="45">MAX(AC34,0)</f>
        <v>3657.1641857023105</v>
      </c>
      <c r="AD92" s="11">
        <f t="shared" si="45"/>
        <v>3953.8713065596312</v>
      </c>
      <c r="AE92" s="11">
        <f t="shared" si="45"/>
        <v>4226.0594655548875</v>
      </c>
      <c r="AF92" s="11">
        <f t="shared" si="45"/>
        <v>4472.209988824161</v>
      </c>
      <c r="AG92" s="11">
        <f t="shared" si="45"/>
        <v>4691.2454843980968</v>
      </c>
      <c r="AH92" s="11">
        <f t="shared" si="45"/>
        <v>4882.4344043664032</v>
      </c>
      <c r="AI92" s="11">
        <f t="shared" si="45"/>
        <v>5045.2994955561862</v>
      </c>
      <c r="AJ92" s="11">
        <f t="shared" si="45"/>
        <v>5179.5336775006881</v>
      </c>
      <c r="AK92" s="11">
        <f t="shared" si="45"/>
        <v>5284.92514731967</v>
      </c>
      <c r="AL92" s="11">
        <f t="shared" si="45"/>
        <v>5411.143163855646</v>
      </c>
      <c r="AM92" s="11">
        <f t="shared" si="45"/>
        <v>5516.1055613851649</v>
      </c>
      <c r="AN92" s="11">
        <f t="shared" si="45"/>
        <v>5600.5089965458683</v>
      </c>
      <c r="AO92" s="11">
        <f t="shared" si="45"/>
        <v>5665.0454158876128</v>
      </c>
      <c r="AP92" s="11">
        <f t="shared" si="45"/>
        <v>5710.3793256616691</v>
      </c>
      <c r="AQ92" s="11">
        <f t="shared" si="45"/>
        <v>5737.1308554993639</v>
      </c>
      <c r="AR92" s="11">
        <f t="shared" si="45"/>
        <v>5745.8635113629207</v>
      </c>
      <c r="AS92" s="11">
        <f t="shared" si="45"/>
        <v>5737.0756405891461</v>
      </c>
      <c r="AT92" s="11">
        <f t="shared" si="45"/>
        <v>5711.1947717288413</v>
      </c>
      <c r="AU92" s="11">
        <f t="shared" si="45"/>
        <v>5668.5741294266963</v>
      </c>
      <c r="AV92" s="11">
        <f t="shared" si="45"/>
        <v>5684.7165334145457</v>
      </c>
      <c r="AW92" s="11">
        <f t="shared" si="45"/>
        <v>5690.8704786970993</v>
      </c>
      <c r="AX92" s="11">
        <f t="shared" si="45"/>
        <v>5687.5867922601356</v>
      </c>
      <c r="AY92" s="11">
        <f t="shared" si="45"/>
        <v>5675.3671685150821</v>
      </c>
      <c r="AZ92" s="11">
        <f t="shared" si="45"/>
        <v>5654.6666441844482</v>
      </c>
      <c r="BA92" s="11">
        <f t="shared" si="45"/>
        <v>5625.896276405193</v>
      </c>
      <c r="BB92" s="11">
        <f t="shared" si="45"/>
        <v>5589.4259038308646</v>
      </c>
      <c r="BC92" s="11">
        <f t="shared" si="45"/>
        <v>5545.5869035016967</v>
      </c>
      <c r="BD92" s="11">
        <f t="shared" si="45"/>
        <v>5494.6748818479782</v>
      </c>
      <c r="BE92" s="11">
        <f t="shared" si="45"/>
        <v>5436.952257823621</v>
      </c>
    </row>
    <row r="93" spans="6:57" x14ac:dyDescent="0.3">
      <c r="F93" s="90"/>
      <c r="G93" s="11">
        <f t="shared" ref="G93:AB93" si="46">MAX(G35,0)</f>
        <v>0</v>
      </c>
      <c r="H93" s="11">
        <f t="shared" si="46"/>
        <v>0</v>
      </c>
      <c r="I93" s="11">
        <f t="shared" si="46"/>
        <v>0</v>
      </c>
      <c r="J93" s="11">
        <f t="shared" si="46"/>
        <v>0</v>
      </c>
      <c r="K93" s="11">
        <f t="shared" si="46"/>
        <v>19.043300080943062</v>
      </c>
      <c r="L93" s="11">
        <f t="shared" si="46"/>
        <v>23.401786486425678</v>
      </c>
      <c r="M93" s="11">
        <f t="shared" si="46"/>
        <v>24.679927362454421</v>
      </c>
      <c r="N93" s="11">
        <f t="shared" si="46"/>
        <v>28.275607590331553</v>
      </c>
      <c r="O93" s="11">
        <f t="shared" si="46"/>
        <v>52.202250248550229</v>
      </c>
      <c r="P93" s="11">
        <f t="shared" si="46"/>
        <v>0</v>
      </c>
      <c r="Q93" s="11">
        <f t="shared" si="46"/>
        <v>61.978164911075027</v>
      </c>
      <c r="R93" s="11">
        <f t="shared" si="46"/>
        <v>93.068136781078437</v>
      </c>
      <c r="S93" s="11">
        <f t="shared" si="46"/>
        <v>45.754896745333838</v>
      </c>
      <c r="T93" s="11">
        <f t="shared" si="46"/>
        <v>9.4504191636978376</v>
      </c>
      <c r="U93" s="11">
        <f t="shared" si="46"/>
        <v>26.701893577240448</v>
      </c>
      <c r="V93" s="11">
        <f t="shared" si="46"/>
        <v>41.9534797189066</v>
      </c>
      <c r="W93" s="11">
        <f t="shared" si="46"/>
        <v>95.96618661930296</v>
      </c>
      <c r="X93" s="11">
        <f t="shared" si="46"/>
        <v>187.02745725966446</v>
      </c>
      <c r="Y93" s="11">
        <f t="shared" si="46"/>
        <v>224.58994541665709</v>
      </c>
      <c r="Z93" s="11">
        <f t="shared" si="46"/>
        <v>317.48415495562472</v>
      </c>
      <c r="AA93" s="11">
        <f t="shared" si="46"/>
        <v>364.48533187416308</v>
      </c>
      <c r="AB93" s="11">
        <f t="shared" si="46"/>
        <v>455.64696085950209</v>
      </c>
      <c r="AC93" s="11">
        <f t="shared" ref="AC93:BE93" si="47">MAX(AC35,0)</f>
        <v>503.50480729951209</v>
      </c>
      <c r="AD93" s="11">
        <f t="shared" si="47"/>
        <v>544.35434375065449</v>
      </c>
      <c r="AE93" s="11">
        <f t="shared" si="47"/>
        <v>581.82820042898038</v>
      </c>
      <c r="AF93" s="11">
        <f t="shared" si="47"/>
        <v>615.71729194691284</v>
      </c>
      <c r="AG93" s="11">
        <f t="shared" si="47"/>
        <v>645.87328697220255</v>
      </c>
      <c r="AH93" s="11">
        <f t="shared" si="47"/>
        <v>672.19546870054558</v>
      </c>
      <c r="AI93" s="11">
        <f t="shared" si="47"/>
        <v>694.61813068436436</v>
      </c>
      <c r="AJ93" s="11">
        <f t="shared" si="47"/>
        <v>713.09899522339902</v>
      </c>
      <c r="AK93" s="11">
        <f t="shared" si="47"/>
        <v>727.60890208229148</v>
      </c>
      <c r="AL93" s="11">
        <f t="shared" si="47"/>
        <v>744.98613068529721</v>
      </c>
      <c r="AM93" s="11">
        <f t="shared" si="47"/>
        <v>759.43696446202762</v>
      </c>
      <c r="AN93" s="11">
        <f t="shared" si="47"/>
        <v>771.0573165157175</v>
      </c>
      <c r="AO93" s="11">
        <f t="shared" si="47"/>
        <v>779.94245148217647</v>
      </c>
      <c r="AP93" s="11">
        <f t="shared" si="47"/>
        <v>786.18385611863141</v>
      </c>
      <c r="AQ93" s="11">
        <f t="shared" si="47"/>
        <v>789.86690757378744</v>
      </c>
      <c r="AR93" s="11">
        <f t="shared" si="47"/>
        <v>791.06918725950231</v>
      </c>
      <c r="AS93" s="11">
        <f t="shared" si="47"/>
        <v>789.85930578964019</v>
      </c>
      <c r="AT93" s="11">
        <f t="shared" si="47"/>
        <v>786.29612371014946</v>
      </c>
      <c r="AU93" s="11">
        <f t="shared" si="47"/>
        <v>780.42827168063991</v>
      </c>
      <c r="AV93" s="11">
        <f t="shared" si="47"/>
        <v>782.65069801879258</v>
      </c>
      <c r="AW93" s="11">
        <f t="shared" si="47"/>
        <v>783.49795039147466</v>
      </c>
      <c r="AX93" s="11">
        <f t="shared" si="47"/>
        <v>783.04586461607005</v>
      </c>
      <c r="AY93" s="11">
        <f t="shared" si="47"/>
        <v>781.3635121192691</v>
      </c>
      <c r="AZ93" s="11">
        <f t="shared" si="47"/>
        <v>778.51354067012232</v>
      </c>
      <c r="BA93" s="11">
        <f t="shared" si="47"/>
        <v>774.55254309138013</v>
      </c>
      <c r="BB93" s="11">
        <f t="shared" si="47"/>
        <v>769.53143739780182</v>
      </c>
      <c r="BC93" s="11">
        <f t="shared" si="47"/>
        <v>763.49584635181179</v>
      </c>
      <c r="BD93" s="11">
        <f t="shared" si="47"/>
        <v>756.4864679508637</v>
      </c>
      <c r="BE93" s="11">
        <f t="shared" si="47"/>
        <v>748.53943106369502</v>
      </c>
    </row>
    <row r="94" spans="6:57" x14ac:dyDescent="0.3">
      <c r="F94" s="90"/>
      <c r="G94" s="11">
        <f t="shared" ref="G94:AB94" si="48">MAX(G36,0)</f>
        <v>0</v>
      </c>
      <c r="H94" s="11">
        <f t="shared" si="48"/>
        <v>0</v>
      </c>
      <c r="I94" s="11">
        <f t="shared" si="48"/>
        <v>0</v>
      </c>
      <c r="J94" s="11">
        <f t="shared" si="48"/>
        <v>0</v>
      </c>
      <c r="K94" s="11">
        <f t="shared" si="48"/>
        <v>30.205026336032795</v>
      </c>
      <c r="L94" s="11">
        <f t="shared" si="48"/>
        <v>37.118124176390069</v>
      </c>
      <c r="M94" s="11">
        <f t="shared" si="48"/>
        <v>39.145413493762234</v>
      </c>
      <c r="N94" s="11">
        <f t="shared" si="48"/>
        <v>44.848606507438831</v>
      </c>
      <c r="O94" s="11">
        <f t="shared" si="48"/>
        <v>82.799217407466713</v>
      </c>
      <c r="P94" s="11">
        <f t="shared" si="48"/>
        <v>0</v>
      </c>
      <c r="Q94" s="11">
        <f t="shared" si="48"/>
        <v>98.305025675218786</v>
      </c>
      <c r="R94" s="11">
        <f t="shared" si="48"/>
        <v>147.61756158698097</v>
      </c>
      <c r="S94" s="11">
        <f t="shared" si="48"/>
        <v>72.440163044693833</v>
      </c>
      <c r="T94" s="11">
        <f t="shared" si="48"/>
        <v>9.5063517572262199</v>
      </c>
      <c r="U94" s="11">
        <f t="shared" si="48"/>
        <v>25.484169859157539</v>
      </c>
      <c r="V94" s="11">
        <f t="shared" si="48"/>
        <v>71.757535446817627</v>
      </c>
      <c r="W94" s="11">
        <f t="shared" si="48"/>
        <v>126.2997056744483</v>
      </c>
      <c r="X94" s="11">
        <f t="shared" si="48"/>
        <v>302.53214304608832</v>
      </c>
      <c r="Y94" s="11">
        <f t="shared" si="48"/>
        <v>256.23005987682137</v>
      </c>
      <c r="Z94" s="11">
        <f t="shared" si="48"/>
        <v>524.96606596684126</v>
      </c>
      <c r="AA94" s="11">
        <f t="shared" si="48"/>
        <v>743.9577250918361</v>
      </c>
      <c r="AB94" s="11">
        <f t="shared" si="48"/>
        <v>1091.3300379610514</v>
      </c>
      <c r="AC94" s="11">
        <f t="shared" ref="AC94:BE94" si="49">MAX(AC36,0)</f>
        <v>1205.9554165076122</v>
      </c>
      <c r="AD94" s="11">
        <f t="shared" si="49"/>
        <v>1303.7950379588851</v>
      </c>
      <c r="AE94" s="11">
        <f t="shared" si="49"/>
        <v>1393.5494946859965</v>
      </c>
      <c r="AF94" s="11">
        <f t="shared" si="49"/>
        <v>1474.7180016874838</v>
      </c>
      <c r="AG94" s="11">
        <f t="shared" si="49"/>
        <v>1546.9452873334221</v>
      </c>
      <c r="AH94" s="11">
        <f t="shared" si="49"/>
        <v>1609.9901225949659</v>
      </c>
      <c r="AI94" s="11">
        <f t="shared" si="49"/>
        <v>1663.6951325171847</v>
      </c>
      <c r="AJ94" s="11">
        <f t="shared" si="49"/>
        <v>1707.9590568521417</v>
      </c>
      <c r="AK94" s="11">
        <f t="shared" si="49"/>
        <v>1742.7120532800261</v>
      </c>
      <c r="AL94" s="11">
        <f t="shared" si="49"/>
        <v>1784.3326349584445</v>
      </c>
      <c r="AM94" s="11">
        <f t="shared" si="49"/>
        <v>1818.9441441505146</v>
      </c>
      <c r="AN94" s="11">
        <f t="shared" si="49"/>
        <v>1846.7763044352068</v>
      </c>
      <c r="AO94" s="11">
        <f t="shared" si="49"/>
        <v>1868.0572862329198</v>
      </c>
      <c r="AP94" s="11">
        <f t="shared" si="49"/>
        <v>1883.0062114841364</v>
      </c>
      <c r="AQ94" s="11">
        <f t="shared" si="49"/>
        <v>1891.8275688718522</v>
      </c>
      <c r="AR94" s="11">
        <f t="shared" si="49"/>
        <v>1894.7071753386124</v>
      </c>
      <c r="AS94" s="11">
        <f t="shared" si="49"/>
        <v>1891.8093616717729</v>
      </c>
      <c r="AT94" s="11">
        <f t="shared" si="49"/>
        <v>1883.2751060569922</v>
      </c>
      <c r="AU94" s="11">
        <f t="shared" si="49"/>
        <v>1869.2208848546065</v>
      </c>
      <c r="AV94" s="11">
        <f t="shared" si="49"/>
        <v>1874.543866962083</v>
      </c>
      <c r="AW94" s="11">
        <f t="shared" si="49"/>
        <v>1876.5731397181166</v>
      </c>
      <c r="AX94" s="11">
        <f t="shared" si="49"/>
        <v>1875.4903391536113</v>
      </c>
      <c r="AY94" s="11">
        <f t="shared" si="49"/>
        <v>1871.460899758835</v>
      </c>
      <c r="AZ94" s="11">
        <f t="shared" si="49"/>
        <v>1864.6348705806338</v>
      </c>
      <c r="BA94" s="11">
        <f t="shared" si="49"/>
        <v>1855.147798331061</v>
      </c>
      <c r="BB94" s="11">
        <f t="shared" si="49"/>
        <v>1843.1216378649792</v>
      </c>
      <c r="BC94" s="11">
        <f t="shared" si="49"/>
        <v>1828.6656612621448</v>
      </c>
      <c r="BD94" s="11">
        <f t="shared" si="49"/>
        <v>1811.8773451896295</v>
      </c>
      <c r="BE94" s="11">
        <f t="shared" si="49"/>
        <v>1792.8432226940217</v>
      </c>
    </row>
    <row r="95" spans="6:57" x14ac:dyDescent="0.3">
      <c r="F95" s="90"/>
      <c r="G95" s="11">
        <f t="shared" ref="G95:AB95" si="50">MAX(G37,0)</f>
        <v>0</v>
      </c>
      <c r="H95" s="11">
        <f t="shared" si="50"/>
        <v>0</v>
      </c>
      <c r="I95" s="11">
        <f t="shared" si="50"/>
        <v>0</v>
      </c>
      <c r="J95" s="11">
        <f t="shared" si="50"/>
        <v>0</v>
      </c>
      <c r="K95" s="11">
        <f t="shared" si="50"/>
        <v>10.977902399602469</v>
      </c>
      <c r="L95" s="11">
        <f t="shared" si="50"/>
        <v>13.490441621586577</v>
      </c>
      <c r="M95" s="11">
        <f t="shared" si="50"/>
        <v>14.227252244238464</v>
      </c>
      <c r="N95" s="11">
        <f t="shared" si="50"/>
        <v>16.300056140308808</v>
      </c>
      <c r="O95" s="11">
        <f t="shared" si="50"/>
        <v>30.093061907987806</v>
      </c>
      <c r="P95" s="11">
        <f t="shared" si="50"/>
        <v>0</v>
      </c>
      <c r="Q95" s="11">
        <f t="shared" si="50"/>
        <v>35.728589184031492</v>
      </c>
      <c r="R95" s="11">
        <f t="shared" si="50"/>
        <v>53.651043556151109</v>
      </c>
      <c r="S95" s="11">
        <f t="shared" si="50"/>
        <v>26.442261912385174</v>
      </c>
      <c r="T95" s="11">
        <f t="shared" si="50"/>
        <v>5.1992136841478995</v>
      </c>
      <c r="U95" s="11">
        <f t="shared" si="50"/>
        <v>12.353293621998073</v>
      </c>
      <c r="V95" s="11">
        <f t="shared" si="50"/>
        <v>25.464975731126888</v>
      </c>
      <c r="W95" s="11">
        <f t="shared" si="50"/>
        <v>66.712152228041873</v>
      </c>
      <c r="X95" s="11">
        <f t="shared" si="50"/>
        <v>121.84742864752799</v>
      </c>
      <c r="Y95" s="11">
        <f t="shared" si="50"/>
        <v>140.27727046789579</v>
      </c>
      <c r="Z95" s="11">
        <f t="shared" si="50"/>
        <v>214.60259198083219</v>
      </c>
      <c r="AA95" s="11">
        <f t="shared" si="50"/>
        <v>304.2373452732528</v>
      </c>
      <c r="AB95" s="11">
        <f t="shared" si="50"/>
        <v>360.38975649863045</v>
      </c>
      <c r="AC95" s="11">
        <f t="shared" ref="AC95:BE95" si="51">MAX(AC37,0)</f>
        <v>398.24247824734925</v>
      </c>
      <c r="AD95" s="11">
        <f t="shared" si="51"/>
        <v>430.55204192124927</v>
      </c>
      <c r="AE95" s="11">
        <f t="shared" si="51"/>
        <v>460.19164284800894</v>
      </c>
      <c r="AF95" s="11">
        <f t="shared" si="51"/>
        <v>486.99590687090301</v>
      </c>
      <c r="AG95" s="11">
        <f t="shared" si="51"/>
        <v>510.84751269229957</v>
      </c>
      <c r="AH95" s="11">
        <f t="shared" si="51"/>
        <v>531.66679928579754</v>
      </c>
      <c r="AI95" s="11">
        <f t="shared" si="51"/>
        <v>549.40179674338196</v>
      </c>
      <c r="AJ95" s="11">
        <f t="shared" si="51"/>
        <v>564.01906590840269</v>
      </c>
      <c r="AK95" s="11">
        <f t="shared" si="51"/>
        <v>575.49554276195204</v>
      </c>
      <c r="AL95" s="11">
        <f t="shared" si="51"/>
        <v>589.23990127373668</v>
      </c>
      <c r="AM95" s="11">
        <f t="shared" si="51"/>
        <v>600.66965481839793</v>
      </c>
      <c r="AN95" s="11">
        <f t="shared" si="51"/>
        <v>609.86066497933052</v>
      </c>
      <c r="AO95" s="11">
        <f t="shared" si="51"/>
        <v>616.88828044060654</v>
      </c>
      <c r="AP95" s="11">
        <f t="shared" si="51"/>
        <v>621.82486180811588</v>
      </c>
      <c r="AQ95" s="11">
        <f t="shared" si="51"/>
        <v>624.73793734930246</v>
      </c>
      <c r="AR95" s="11">
        <f t="shared" si="51"/>
        <v>625.68886936552963</v>
      </c>
      <c r="AS95" s="11">
        <f t="shared" si="51"/>
        <v>624.73192478832175</v>
      </c>
      <c r="AT95" s="11">
        <f t="shared" si="51"/>
        <v>621.91365882301022</v>
      </c>
      <c r="AU95" s="11">
        <f t="shared" si="51"/>
        <v>617.27253544078496</v>
      </c>
      <c r="AV95" s="11">
        <f t="shared" si="51"/>
        <v>619.03034303228549</v>
      </c>
      <c r="AW95" s="11">
        <f t="shared" si="51"/>
        <v>619.70046947339608</v>
      </c>
      <c r="AX95" s="11">
        <f t="shared" si="51"/>
        <v>619.34289640365103</v>
      </c>
      <c r="AY95" s="11">
        <f t="shared" si="51"/>
        <v>618.01225523022322</v>
      </c>
      <c r="AZ95" s="11">
        <f t="shared" si="51"/>
        <v>615.75809662758763</v>
      </c>
      <c r="BA95" s="11">
        <f t="shared" si="51"/>
        <v>612.62518216635272</v>
      </c>
      <c r="BB95" s="11">
        <f t="shared" si="51"/>
        <v>608.65378498014286</v>
      </c>
      <c r="BC95" s="11">
        <f t="shared" si="51"/>
        <v>603.87998997164209</v>
      </c>
      <c r="BD95" s="11">
        <f t="shared" si="51"/>
        <v>598.33598684615345</v>
      </c>
      <c r="BE95" s="11">
        <f t="shared" si="51"/>
        <v>592.05035139881102</v>
      </c>
    </row>
    <row r="96" spans="6:57" x14ac:dyDescent="0.3">
      <c r="F96" s="90"/>
      <c r="G96" s="11">
        <f t="shared" ref="G96:AB96" si="52">MAX(G38,0)</f>
        <v>0</v>
      </c>
      <c r="H96" s="11">
        <f t="shared" si="52"/>
        <v>0</v>
      </c>
      <c r="I96" s="11">
        <f t="shared" si="52"/>
        <v>0</v>
      </c>
      <c r="J96" s="11">
        <f t="shared" si="52"/>
        <v>0</v>
      </c>
      <c r="K96" s="11">
        <f t="shared" si="52"/>
        <v>7.5053006201363743</v>
      </c>
      <c r="L96" s="11">
        <f t="shared" si="52"/>
        <v>9.2230570270030583</v>
      </c>
      <c r="M96" s="11">
        <f t="shared" si="52"/>
        <v>9.7267949016732267</v>
      </c>
      <c r="N96" s="11">
        <f t="shared" si="52"/>
        <v>11.143915932660089</v>
      </c>
      <c r="O96" s="11">
        <f t="shared" si="52"/>
        <v>20.573828039134533</v>
      </c>
      <c r="P96" s="11">
        <f t="shared" si="52"/>
        <v>0</v>
      </c>
      <c r="Q96" s="11">
        <f t="shared" si="52"/>
        <v>24.426688523776633</v>
      </c>
      <c r="R96" s="11">
        <f t="shared" si="52"/>
        <v>36.679795084307365</v>
      </c>
      <c r="S96" s="11">
        <f t="shared" si="52"/>
        <v>19.091313100742081</v>
      </c>
      <c r="T96" s="11">
        <f t="shared" si="52"/>
        <v>3.9404566869331568</v>
      </c>
      <c r="U96" s="11">
        <f t="shared" si="52"/>
        <v>10.548715100019709</v>
      </c>
      <c r="V96" s="11">
        <f t="shared" si="52"/>
        <v>17.980062736674277</v>
      </c>
      <c r="W96" s="11">
        <f t="shared" si="52"/>
        <v>47.065531345349953</v>
      </c>
      <c r="X96" s="11">
        <f t="shared" si="52"/>
        <v>65.931142898319933</v>
      </c>
      <c r="Y96" s="11">
        <f t="shared" si="52"/>
        <v>75.259578614783734</v>
      </c>
      <c r="Z96" s="11">
        <f t="shared" si="52"/>
        <v>102.26771116706706</v>
      </c>
      <c r="AA96" s="11">
        <f t="shared" si="52"/>
        <v>123.79312669739252</v>
      </c>
      <c r="AB96" s="11">
        <f t="shared" si="52"/>
        <v>140.34561442501737</v>
      </c>
      <c r="AC96" s="11">
        <f t="shared" ref="AC96:BE96" si="53">MAX(AC38,0)</f>
        <v>155.08649813685321</v>
      </c>
      <c r="AD96" s="11">
        <f t="shared" si="53"/>
        <v>167.66872469532356</v>
      </c>
      <c r="AE96" s="11">
        <f t="shared" si="53"/>
        <v>179.2111948359647</v>
      </c>
      <c r="AF96" s="11">
        <f t="shared" si="53"/>
        <v>189.64950734532084</v>
      </c>
      <c r="AG96" s="11">
        <f t="shared" si="53"/>
        <v>198.93797410572373</v>
      </c>
      <c r="AH96" s="11">
        <f t="shared" si="53"/>
        <v>207.04557293772908</v>
      </c>
      <c r="AI96" s="11">
        <f t="shared" si="53"/>
        <v>213.95206533971358</v>
      </c>
      <c r="AJ96" s="11">
        <f t="shared" si="53"/>
        <v>219.64442919076123</v>
      </c>
      <c r="AK96" s="11">
        <f t="shared" si="53"/>
        <v>224.11368273196715</v>
      </c>
      <c r="AL96" s="11">
        <f t="shared" si="53"/>
        <v>229.4661113330323</v>
      </c>
      <c r="AM96" s="11">
        <f t="shared" si="53"/>
        <v>233.91716954161399</v>
      </c>
      <c r="AN96" s="11">
        <f t="shared" si="53"/>
        <v>237.49639993027671</v>
      </c>
      <c r="AO96" s="11">
        <f t="shared" si="53"/>
        <v>240.23314533457977</v>
      </c>
      <c r="AP96" s="11">
        <f t="shared" si="53"/>
        <v>242.15558495082587</v>
      </c>
      <c r="AQ96" s="11">
        <f t="shared" si="53"/>
        <v>243.29001613074152</v>
      </c>
      <c r="AR96" s="11">
        <f t="shared" si="53"/>
        <v>243.6603350304529</v>
      </c>
      <c r="AS96" s="11">
        <f t="shared" si="53"/>
        <v>243.28767467527589</v>
      </c>
      <c r="AT96" s="11">
        <f t="shared" si="53"/>
        <v>242.19016493371848</v>
      </c>
      <c r="AU96" s="11">
        <f t="shared" si="53"/>
        <v>240.38278472671973</v>
      </c>
      <c r="AV96" s="11">
        <f t="shared" si="53"/>
        <v>241.06732301345377</v>
      </c>
      <c r="AW96" s="11">
        <f t="shared" si="53"/>
        <v>241.32828855263529</v>
      </c>
      <c r="AX96" s="11">
        <f t="shared" si="53"/>
        <v>241.18903983296366</v>
      </c>
      <c r="AY96" s="11">
        <f t="shared" si="53"/>
        <v>240.67085181652757</v>
      </c>
      <c r="AZ96" s="11">
        <f t="shared" si="53"/>
        <v>239.79302088933375</v>
      </c>
      <c r="BA96" s="11">
        <f t="shared" si="53"/>
        <v>238.57297842954003</v>
      </c>
      <c r="BB96" s="11">
        <f t="shared" si="53"/>
        <v>237.02640789535087</v>
      </c>
      <c r="BC96" s="11">
        <f t="shared" si="53"/>
        <v>235.16736173345006</v>
      </c>
      <c r="BD96" s="11">
        <f t="shared" si="53"/>
        <v>233.00837549427291</v>
      </c>
      <c r="BE96" s="11">
        <f t="shared" si="53"/>
        <v>230.56057737292912</v>
      </c>
    </row>
    <row r="97" spans="6:57" x14ac:dyDescent="0.3">
      <c r="F97" s="90"/>
      <c r="G97" s="11">
        <f t="shared" ref="G97:AB97" si="54">MAX(G39,0)</f>
        <v>0</v>
      </c>
      <c r="H97" s="11">
        <f t="shared" si="54"/>
        <v>0</v>
      </c>
      <c r="I97" s="11">
        <f t="shared" si="54"/>
        <v>0</v>
      </c>
      <c r="J97" s="11">
        <f t="shared" si="54"/>
        <v>0</v>
      </c>
      <c r="K97" s="11">
        <f t="shared" si="54"/>
        <v>99.05975568337368</v>
      </c>
      <c r="L97" s="11">
        <f t="shared" si="54"/>
        <v>127.87861258204106</v>
      </c>
      <c r="M97" s="11">
        <f t="shared" si="54"/>
        <v>124.15137360863196</v>
      </c>
      <c r="N97" s="11">
        <f t="shared" si="54"/>
        <v>154.25844179292568</v>
      </c>
      <c r="O97" s="11">
        <f t="shared" si="54"/>
        <v>307.70051472926605</v>
      </c>
      <c r="P97" s="11">
        <f t="shared" si="54"/>
        <v>0</v>
      </c>
      <c r="Q97" s="11">
        <f t="shared" si="54"/>
        <v>380.28785117345836</v>
      </c>
      <c r="R97" s="11">
        <f t="shared" si="54"/>
        <v>605.66728765694347</v>
      </c>
      <c r="S97" s="11">
        <f t="shared" si="54"/>
        <v>278.01394174681747</v>
      </c>
      <c r="T97" s="11">
        <f t="shared" si="54"/>
        <v>58.132681845283571</v>
      </c>
      <c r="U97" s="11">
        <f t="shared" si="54"/>
        <v>158.6708676032174</v>
      </c>
      <c r="V97" s="11">
        <f t="shared" si="54"/>
        <v>343.57377799536408</v>
      </c>
      <c r="W97" s="11">
        <f t="shared" si="54"/>
        <v>643.1029885089963</v>
      </c>
      <c r="X97" s="11">
        <f t="shared" si="54"/>
        <v>1002.9044863406465</v>
      </c>
      <c r="Y97" s="11">
        <f t="shared" si="54"/>
        <v>1168.1237633356591</v>
      </c>
      <c r="Z97" s="11">
        <f t="shared" si="54"/>
        <v>1589.6306412859358</v>
      </c>
      <c r="AA97" s="11">
        <f t="shared" si="54"/>
        <v>2152.7414913817752</v>
      </c>
      <c r="AB97" s="11">
        <f t="shared" si="54"/>
        <v>2468.2729269974488</v>
      </c>
      <c r="AC97" s="11">
        <f t="shared" ref="AC97:BE97" si="55">MAX(AC39,0)</f>
        <v>2727.5223829566253</v>
      </c>
      <c r="AD97" s="11">
        <f t="shared" si="55"/>
        <v>2948.8073109029347</v>
      </c>
      <c r="AE97" s="11">
        <f t="shared" si="55"/>
        <v>3151.805934518939</v>
      </c>
      <c r="AF97" s="11">
        <f t="shared" si="55"/>
        <v>3335.3856229612038</v>
      </c>
      <c r="AG97" s="11">
        <f t="shared" si="55"/>
        <v>3498.7428545494195</v>
      </c>
      <c r="AH97" s="11">
        <f t="shared" si="55"/>
        <v>3641.3320389851506</v>
      </c>
      <c r="AI97" s="11">
        <f t="shared" si="55"/>
        <v>3762.7972396340806</v>
      </c>
      <c r="AJ97" s="11">
        <f t="shared" si="55"/>
        <v>3862.9094351004123</v>
      </c>
      <c r="AK97" s="11">
        <f t="shared" si="55"/>
        <v>3941.5106622555359</v>
      </c>
      <c r="AL97" s="11">
        <f t="shared" si="55"/>
        <v>4035.6443811025497</v>
      </c>
      <c r="AM97" s="11">
        <f t="shared" si="55"/>
        <v>4113.9256050491786</v>
      </c>
      <c r="AN97" s="11">
        <f t="shared" si="55"/>
        <v>4176.8739023936787</v>
      </c>
      <c r="AO97" s="11">
        <f t="shared" si="55"/>
        <v>4225.0053286388138</v>
      </c>
      <c r="AP97" s="11">
        <f t="shared" si="55"/>
        <v>4258.8154742426341</v>
      </c>
      <c r="AQ97" s="11">
        <f t="shared" si="55"/>
        <v>4278.7668334667878</v>
      </c>
      <c r="AR97" s="11">
        <f t="shared" si="55"/>
        <v>4285.2796704959856</v>
      </c>
      <c r="AS97" s="11">
        <f t="shared" si="55"/>
        <v>4278.725654045832</v>
      </c>
      <c r="AT97" s="11">
        <f t="shared" si="55"/>
        <v>4259.4236360005898</v>
      </c>
      <c r="AU97" s="11">
        <f t="shared" si="55"/>
        <v>4227.6370522017105</v>
      </c>
      <c r="AV97" s="11">
        <f t="shared" si="55"/>
        <v>4239.6760982920432</v>
      </c>
      <c r="AW97" s="11">
        <f t="shared" si="55"/>
        <v>4244.2657263889387</v>
      </c>
      <c r="AX97" s="11">
        <f t="shared" si="55"/>
        <v>4241.8167446641246</v>
      </c>
      <c r="AY97" s="11">
        <f t="shared" si="55"/>
        <v>4232.7033180899916</v>
      </c>
      <c r="AZ97" s="11">
        <f t="shared" si="55"/>
        <v>4217.2648142154667</v>
      </c>
      <c r="BA97" s="11">
        <f t="shared" si="55"/>
        <v>4195.8078005023281</v>
      </c>
      <c r="BB97" s="11">
        <f t="shared" si="55"/>
        <v>4168.6081035622392</v>
      </c>
      <c r="BC97" s="11">
        <f t="shared" si="55"/>
        <v>4135.9128652374975</v>
      </c>
      <c r="BD97" s="11">
        <f t="shared" si="55"/>
        <v>4097.9425495582127</v>
      </c>
      <c r="BE97" s="11">
        <f t="shared" si="55"/>
        <v>4054.8928692499194</v>
      </c>
    </row>
    <row r="98" spans="6:57" x14ac:dyDescent="0.3">
      <c r="F98" s="90"/>
      <c r="G98" s="11">
        <f t="shared" ref="G98:AB98" si="56">MAX(G40,0)</f>
        <v>0</v>
      </c>
      <c r="H98" s="11">
        <f t="shared" si="56"/>
        <v>0</v>
      </c>
      <c r="I98" s="11">
        <f t="shared" si="56"/>
        <v>5.5724161356926061</v>
      </c>
      <c r="J98" s="11">
        <f t="shared" si="56"/>
        <v>21.377135441303921</v>
      </c>
      <c r="K98" s="11">
        <f t="shared" si="56"/>
        <v>93.501609221856171</v>
      </c>
      <c r="L98" s="11">
        <f t="shared" si="56"/>
        <v>109.36325390443943</v>
      </c>
      <c r="M98" s="11">
        <f t="shared" si="56"/>
        <v>126.02902217542474</v>
      </c>
      <c r="N98" s="11">
        <f t="shared" si="56"/>
        <v>134.80904802716401</v>
      </c>
      <c r="O98" s="11">
        <f t="shared" si="56"/>
        <v>219.78951469320262</v>
      </c>
      <c r="P98" s="11">
        <f t="shared" si="56"/>
        <v>9.977350323133237</v>
      </c>
      <c r="Q98" s="11">
        <f t="shared" si="56"/>
        <v>249.07386909799234</v>
      </c>
      <c r="R98" s="11">
        <f t="shared" si="56"/>
        <v>312.48995573317393</v>
      </c>
      <c r="S98" s="11">
        <f t="shared" si="56"/>
        <v>149.15551099538223</v>
      </c>
      <c r="T98" s="11">
        <f t="shared" si="56"/>
        <v>30.654563881736067</v>
      </c>
      <c r="U98" s="11">
        <f t="shared" si="56"/>
        <v>88.638549580360262</v>
      </c>
      <c r="V98" s="11">
        <f t="shared" si="56"/>
        <v>157.61436895818576</v>
      </c>
      <c r="W98" s="11">
        <f t="shared" si="56"/>
        <v>324.59024358333193</v>
      </c>
      <c r="X98" s="11">
        <f t="shared" si="56"/>
        <v>576.18811464557086</v>
      </c>
      <c r="Y98" s="11">
        <f t="shared" si="56"/>
        <v>624.89226058824363</v>
      </c>
      <c r="Z98" s="11">
        <f t="shared" si="56"/>
        <v>906.78189037209734</v>
      </c>
      <c r="AA98" s="11">
        <f t="shared" si="56"/>
        <v>1132.7220963424852</v>
      </c>
      <c r="AB98" s="11">
        <f t="shared" si="56"/>
        <v>1409.0128145045574</v>
      </c>
      <c r="AC98" s="11">
        <f t="shared" ref="AC98:BE98" si="57">MAX(AC40,0)</f>
        <v>1557.0052838965751</v>
      </c>
      <c r="AD98" s="11">
        <f t="shared" si="57"/>
        <v>1683.3257145599505</v>
      </c>
      <c r="AE98" s="11">
        <f t="shared" si="57"/>
        <v>1799.2074142185368</v>
      </c>
      <c r="AF98" s="11">
        <f t="shared" si="57"/>
        <v>1904.0038209159763</v>
      </c>
      <c r="AG98" s="11">
        <f t="shared" si="57"/>
        <v>1997.2562445568983</v>
      </c>
      <c r="AH98" s="11">
        <f t="shared" si="57"/>
        <v>2078.6532350931507</v>
      </c>
      <c r="AI98" s="11">
        <f t="shared" si="57"/>
        <v>2147.9916062103603</v>
      </c>
      <c r="AJ98" s="11">
        <f t="shared" si="57"/>
        <v>2205.1406211176536</v>
      </c>
      <c r="AK98" s="11">
        <f t="shared" si="57"/>
        <v>2250.0101066133584</v>
      </c>
      <c r="AL98" s="11">
        <f t="shared" si="57"/>
        <v>2303.7463100459977</v>
      </c>
      <c r="AM98" s="11">
        <f t="shared" si="57"/>
        <v>2348.4331218120192</v>
      </c>
      <c r="AN98" s="11">
        <f t="shared" si="57"/>
        <v>2384.3671373090569</v>
      </c>
      <c r="AO98" s="11">
        <f t="shared" si="57"/>
        <v>2411.8429466565558</v>
      </c>
      <c r="AP98" s="11">
        <f t="shared" si="57"/>
        <v>2431.1434575097041</v>
      </c>
      <c r="AQ98" s="11">
        <f t="shared" si="57"/>
        <v>2442.5326845705104</v>
      </c>
      <c r="AR98" s="11">
        <f t="shared" si="57"/>
        <v>2446.2505355150106</v>
      </c>
      <c r="AS98" s="11">
        <f t="shared" si="57"/>
        <v>2442.5091773111708</v>
      </c>
      <c r="AT98" s="11">
        <f t="shared" si="57"/>
        <v>2431.4906264556012</v>
      </c>
      <c r="AU98" s="11">
        <f t="shared" si="57"/>
        <v>2413.3452652145224</v>
      </c>
      <c r="AV98" s="11">
        <f t="shared" si="57"/>
        <v>2420.2177508420846</v>
      </c>
      <c r="AW98" s="11">
        <f t="shared" si="57"/>
        <v>2422.8377385799072</v>
      </c>
      <c r="AX98" s="11">
        <f t="shared" si="57"/>
        <v>2421.4397381420281</v>
      </c>
      <c r="AY98" s="11">
        <f t="shared" si="57"/>
        <v>2416.2373414838025</v>
      </c>
      <c r="AZ98" s="11">
        <f t="shared" si="57"/>
        <v>2407.4242764624851</v>
      </c>
      <c r="BA98" s="11">
        <f t="shared" si="57"/>
        <v>2395.175547016026</v>
      </c>
      <c r="BB98" s="11">
        <f t="shared" si="57"/>
        <v>2379.6486086778718</v>
      </c>
      <c r="BC98" s="11">
        <f t="shared" si="57"/>
        <v>2360.9845422900107</v>
      </c>
      <c r="BD98" s="11">
        <f t="shared" si="57"/>
        <v>2339.3091996738381</v>
      </c>
      <c r="BE98" s="11">
        <f t="shared" si="57"/>
        <v>2314.7343033764082</v>
      </c>
    </row>
    <row r="99" spans="6:57" x14ac:dyDescent="0.3">
      <c r="F99" s="90"/>
      <c r="G99" s="11">
        <f t="shared" ref="G99:AB99" si="58">MAX(G41,0)</f>
        <v>0</v>
      </c>
      <c r="H99" s="11">
        <f t="shared" si="58"/>
        <v>0</v>
      </c>
      <c r="I99" s="11">
        <f t="shared" si="58"/>
        <v>0</v>
      </c>
      <c r="J99" s="11">
        <f t="shared" si="58"/>
        <v>0</v>
      </c>
      <c r="K99" s="11">
        <f t="shared" si="58"/>
        <v>39.598862227137495</v>
      </c>
      <c r="L99" s="11">
        <f t="shared" si="58"/>
        <v>48.661950135008723</v>
      </c>
      <c r="M99" s="11">
        <f t="shared" si="58"/>
        <v>51.319731309574436</v>
      </c>
      <c r="N99" s="11">
        <f t="shared" si="58"/>
        <v>58.796631077542443</v>
      </c>
      <c r="O99" s="11">
        <f t="shared" si="58"/>
        <v>108.54997331095602</v>
      </c>
      <c r="P99" s="11">
        <f t="shared" si="58"/>
        <v>0</v>
      </c>
      <c r="Q99" s="11">
        <f t="shared" si="58"/>
        <v>128.87812527097077</v>
      </c>
      <c r="R99" s="11">
        <f t="shared" si="58"/>
        <v>193.52697854183077</v>
      </c>
      <c r="S99" s="11">
        <f t="shared" si="58"/>
        <v>93.261857764982366</v>
      </c>
      <c r="T99" s="11">
        <f t="shared" si="58"/>
        <v>19.696810578156118</v>
      </c>
      <c r="U99" s="11">
        <f t="shared" si="58"/>
        <v>56.162004732789285</v>
      </c>
      <c r="V99" s="11">
        <f t="shared" si="58"/>
        <v>109.5617699187996</v>
      </c>
      <c r="W99" s="11">
        <f t="shared" si="58"/>
        <v>222.64371192611065</v>
      </c>
      <c r="X99" s="11">
        <f t="shared" si="58"/>
        <v>348.85085736073074</v>
      </c>
      <c r="Y99" s="11">
        <f t="shared" si="58"/>
        <v>415.07075010024698</v>
      </c>
      <c r="Z99" s="11">
        <f t="shared" si="58"/>
        <v>599.73321614780627</v>
      </c>
      <c r="AA99" s="11">
        <f t="shared" si="58"/>
        <v>863.55447461304595</v>
      </c>
      <c r="AB99" s="11">
        <f t="shared" si="58"/>
        <v>1050.2106780786082</v>
      </c>
      <c r="AC99" s="11">
        <f t="shared" ref="AC99:BE99" si="59">MAX(AC41,0)</f>
        <v>1160.5171778000947</v>
      </c>
      <c r="AD99" s="11">
        <f t="shared" si="59"/>
        <v>1254.6703776691916</v>
      </c>
      <c r="AE99" s="11">
        <f t="shared" si="59"/>
        <v>1341.0430473302106</v>
      </c>
      <c r="AF99" s="11">
        <f t="shared" si="59"/>
        <v>1419.1532704630065</v>
      </c>
      <c r="AG99" s="11">
        <f t="shared" si="59"/>
        <v>1488.6591614359299</v>
      </c>
      <c r="AH99" s="11">
        <f t="shared" si="59"/>
        <v>1549.3285802975988</v>
      </c>
      <c r="AI99" s="11">
        <f t="shared" si="59"/>
        <v>1601.0100816993272</v>
      </c>
      <c r="AJ99" s="11">
        <f t="shared" si="59"/>
        <v>1643.6062206978345</v>
      </c>
      <c r="AK99" s="11">
        <f t="shared" si="59"/>
        <v>1677.049786506745</v>
      </c>
      <c r="AL99" s="11">
        <f t="shared" si="59"/>
        <v>1717.1021792624535</v>
      </c>
      <c r="AM99" s="11">
        <f t="shared" si="59"/>
        <v>1750.4095888210149</v>
      </c>
      <c r="AN99" s="11">
        <f t="shared" si="59"/>
        <v>1777.1930831886662</v>
      </c>
      <c r="AO99" s="11">
        <f t="shared" si="59"/>
        <v>1797.6722357333092</v>
      </c>
      <c r="AP99" s="11">
        <f t="shared" si="59"/>
        <v>1812.0579122734307</v>
      </c>
      <c r="AQ99" s="11">
        <f t="shared" si="59"/>
        <v>1820.5468967249494</v>
      </c>
      <c r="AR99" s="11">
        <f t="shared" si="59"/>
        <v>1823.3180047810474</v>
      </c>
      <c r="AS99" s="11">
        <f t="shared" si="59"/>
        <v>1820.5293755395373</v>
      </c>
      <c r="AT99" s="11">
        <f t="shared" si="59"/>
        <v>1812.3166753807104</v>
      </c>
      <c r="AU99" s="11">
        <f t="shared" si="59"/>
        <v>1798.791992044401</v>
      </c>
      <c r="AV99" s="11">
        <f t="shared" si="59"/>
        <v>1803.914413726241</v>
      </c>
      <c r="AW99" s="11">
        <f t="shared" si="59"/>
        <v>1805.8672271218124</v>
      </c>
      <c r="AX99" s="11">
        <f t="shared" si="59"/>
        <v>1804.8252245419164</v>
      </c>
      <c r="AY99" s="11">
        <f t="shared" si="59"/>
        <v>1800.9476072017296</v>
      </c>
      <c r="AZ99" s="11">
        <f t="shared" si="59"/>
        <v>1794.3787705689399</v>
      </c>
      <c r="BA99" s="11">
        <f t="shared" si="59"/>
        <v>1785.2491541984243</v>
      </c>
      <c r="BB99" s="11">
        <f t="shared" si="59"/>
        <v>1773.6761179046894</v>
      </c>
      <c r="BC99" s="11">
        <f t="shared" si="59"/>
        <v>1759.7648165913715</v>
      </c>
      <c r="BD99" s="11">
        <f t="shared" si="59"/>
        <v>1743.6090541794292</v>
      </c>
      <c r="BE99" s="11">
        <f t="shared" si="59"/>
        <v>1725.2921033053467</v>
      </c>
    </row>
    <row r="100" spans="6:57" x14ac:dyDescent="0.3">
      <c r="F100" s="90"/>
      <c r="G100" s="11">
        <f t="shared" ref="G100:AB100" si="60">MAX(G42,0)</f>
        <v>0</v>
      </c>
      <c r="H100" s="11">
        <f t="shared" si="60"/>
        <v>0</v>
      </c>
      <c r="I100" s="11">
        <f t="shared" si="60"/>
        <v>0</v>
      </c>
      <c r="J100" s="11">
        <f t="shared" si="60"/>
        <v>0</v>
      </c>
      <c r="K100" s="11">
        <f t="shared" si="60"/>
        <v>416.5057393552886</v>
      </c>
      <c r="L100" s="11">
        <f t="shared" si="60"/>
        <v>511.83242092148112</v>
      </c>
      <c r="M100" s="11">
        <f t="shared" si="60"/>
        <v>539.78729262480044</v>
      </c>
      <c r="N100" s="11">
        <f t="shared" si="60"/>
        <v>618.43025080072448</v>
      </c>
      <c r="O100" s="11">
        <f t="shared" si="60"/>
        <v>1141.742069040876</v>
      </c>
      <c r="P100" s="11">
        <f t="shared" si="60"/>
        <v>0</v>
      </c>
      <c r="Q100" s="11">
        <f t="shared" si="60"/>
        <v>1355.5560900919718</v>
      </c>
      <c r="R100" s="11">
        <f t="shared" si="60"/>
        <v>2035.5407390346882</v>
      </c>
      <c r="S100" s="11">
        <f t="shared" si="60"/>
        <v>935.44953909468848</v>
      </c>
      <c r="T100" s="11">
        <f t="shared" si="60"/>
        <v>204.01052280958856</v>
      </c>
      <c r="U100" s="11">
        <f t="shared" si="60"/>
        <v>552.49411768580671</v>
      </c>
      <c r="V100" s="11">
        <f t="shared" si="60"/>
        <v>1029.1792520744848</v>
      </c>
      <c r="W100" s="11">
        <f t="shared" si="60"/>
        <v>2100.596734311142</v>
      </c>
      <c r="X100" s="11">
        <f t="shared" si="60"/>
        <v>3255.9574147763547</v>
      </c>
      <c r="Y100" s="11">
        <f t="shared" si="60"/>
        <v>3490.0815718390081</v>
      </c>
      <c r="Z100" s="11">
        <f t="shared" si="60"/>
        <v>4634.4371386933763</v>
      </c>
      <c r="AA100" s="11">
        <f t="shared" si="60"/>
        <v>6049.9454503192919</v>
      </c>
      <c r="AB100" s="11">
        <f t="shared" si="60"/>
        <v>6901.9607620315237</v>
      </c>
      <c r="AC100" s="11">
        <f t="shared" ref="AC100:BE100" si="61">MAX(AC42,0)</f>
        <v>7626.8925769199604</v>
      </c>
      <c r="AD100" s="11">
        <f t="shared" si="61"/>
        <v>8245.6652714664669</v>
      </c>
      <c r="AE100" s="11">
        <f t="shared" si="61"/>
        <v>8813.3044979147489</v>
      </c>
      <c r="AF100" s="11">
        <f t="shared" si="61"/>
        <v>9326.643113136608</v>
      </c>
      <c r="AG100" s="11">
        <f t="shared" si="61"/>
        <v>9783.4342525133652</v>
      </c>
      <c r="AH100" s="11">
        <f t="shared" si="61"/>
        <v>10182.15229754847</v>
      </c>
      <c r="AI100" s="11">
        <f t="shared" si="61"/>
        <v>10521.801952844495</v>
      </c>
      <c r="AJ100" s="11">
        <f t="shared" si="61"/>
        <v>10801.742812443839</v>
      </c>
      <c r="AK100" s="11">
        <f t="shared" si="61"/>
        <v>11021.533168582499</v>
      </c>
      <c r="AL100" s="11">
        <f t="shared" si="61"/>
        <v>11284.756585555495</v>
      </c>
      <c r="AM100" s="11">
        <f t="shared" si="61"/>
        <v>11503.652125904298</v>
      </c>
      <c r="AN100" s="11">
        <f t="shared" si="61"/>
        <v>11679.672643553029</v>
      </c>
      <c r="AO100" s="11">
        <f t="shared" si="61"/>
        <v>11814.261169696543</v>
      </c>
      <c r="AP100" s="11">
        <f t="shared" si="61"/>
        <v>11908.803509712405</v>
      </c>
      <c r="AQ100" s="11">
        <f t="shared" si="61"/>
        <v>11964.592923033812</v>
      </c>
      <c r="AR100" s="11">
        <f t="shared" si="61"/>
        <v>11982.804582341569</v>
      </c>
      <c r="AS100" s="11">
        <f t="shared" si="61"/>
        <v>11964.477774200592</v>
      </c>
      <c r="AT100" s="11">
        <f t="shared" si="61"/>
        <v>11910.504094985805</v>
      </c>
      <c r="AU100" s="11">
        <f t="shared" si="61"/>
        <v>11821.620182781746</v>
      </c>
      <c r="AV100" s="11">
        <f t="shared" si="61"/>
        <v>11855.284621920109</v>
      </c>
      <c r="AW100" s="11">
        <f t="shared" si="61"/>
        <v>11868.11846727432</v>
      </c>
      <c r="AX100" s="11">
        <f t="shared" si="61"/>
        <v>11861.270449947424</v>
      </c>
      <c r="AY100" s="11">
        <f t="shared" si="61"/>
        <v>11835.786836715546</v>
      </c>
      <c r="AZ100" s="11">
        <f t="shared" si="61"/>
        <v>11792.616591318059</v>
      </c>
      <c r="BA100" s="11">
        <f t="shared" si="61"/>
        <v>11732.616959551811</v>
      </c>
      <c r="BB100" s="11">
        <f t="shared" si="61"/>
        <v>11656.559227456515</v>
      </c>
      <c r="BC100" s="11">
        <f t="shared" si="61"/>
        <v>11565.134470674391</v>
      </c>
      <c r="BD100" s="11">
        <f t="shared" si="61"/>
        <v>11458.959166446934</v>
      </c>
      <c r="BE100" s="11">
        <f t="shared" si="61"/>
        <v>11338.580580652815</v>
      </c>
    </row>
    <row r="101" spans="6:57" x14ac:dyDescent="0.3">
      <c r="F101" s="90"/>
      <c r="G101" s="27">
        <f>SUM(G70:G100)</f>
        <v>0</v>
      </c>
      <c r="H101" s="27">
        <f t="shared" ref="H101:AB101" si="62">SUM(H70:H100)</f>
        <v>0</v>
      </c>
      <c r="I101" s="27">
        <f t="shared" si="62"/>
        <v>5.5724161356926061</v>
      </c>
      <c r="J101" s="27">
        <f t="shared" si="62"/>
        <v>52.578666402551761</v>
      </c>
      <c r="K101" s="27">
        <f t="shared" si="62"/>
        <v>2477.6861038927082</v>
      </c>
      <c r="L101" s="27">
        <f t="shared" si="62"/>
        <v>3036.4171154807827</v>
      </c>
      <c r="M101" s="27">
        <f t="shared" si="62"/>
        <v>3217.1703004560682</v>
      </c>
      <c r="N101" s="27">
        <f t="shared" si="62"/>
        <v>3670.0690337939809</v>
      </c>
      <c r="O101" s="27">
        <f t="shared" si="62"/>
        <v>6741.2402204216869</v>
      </c>
      <c r="P101" s="27">
        <f t="shared" si="62"/>
        <v>9.977350323133237</v>
      </c>
      <c r="Q101" s="27">
        <f t="shared" si="62"/>
        <v>7983.9580611148103</v>
      </c>
      <c r="R101" s="27">
        <f t="shared" si="62"/>
        <v>11930.337363883937</v>
      </c>
      <c r="S101" s="27">
        <f t="shared" si="62"/>
        <v>5687.2917483781512</v>
      </c>
      <c r="T101" s="27">
        <f t="shared" si="62"/>
        <v>1153.5629102903515</v>
      </c>
      <c r="U101" s="27">
        <f t="shared" si="62"/>
        <v>3115.4520990138017</v>
      </c>
      <c r="V101" s="27">
        <f t="shared" si="62"/>
        <v>5906.6766709974427</v>
      </c>
      <c r="W101" s="27">
        <f t="shared" si="62"/>
        <v>11883.842894698797</v>
      </c>
      <c r="X101" s="27">
        <f t="shared" si="62"/>
        <v>19641.527328647626</v>
      </c>
      <c r="Y101" s="27">
        <f t="shared" si="62"/>
        <v>21648.943074796553</v>
      </c>
      <c r="Z101" s="27">
        <f t="shared" si="62"/>
        <v>31243.604707374194</v>
      </c>
      <c r="AA101" s="27">
        <f t="shared" si="62"/>
        <v>41872.761499469758</v>
      </c>
      <c r="AB101" s="27">
        <f t="shared" si="62"/>
        <v>47404.514370037017</v>
      </c>
      <c r="AC101" s="27">
        <f t="shared" ref="AC101:BE101" si="63">SUM(AC70:AC100)</f>
        <v>52383.540160102646</v>
      </c>
      <c r="AD101" s="27">
        <f t="shared" si="63"/>
        <v>56633.436689763963</v>
      </c>
      <c r="AE101" s="27">
        <f t="shared" si="63"/>
        <v>60532.134870604394</v>
      </c>
      <c r="AF101" s="27">
        <f t="shared" si="63"/>
        <v>64057.881915682767</v>
      </c>
      <c r="AG101" s="27">
        <f t="shared" si="63"/>
        <v>67195.245757246739</v>
      </c>
      <c r="AH101" s="27">
        <f t="shared" si="63"/>
        <v>69933.748039009384</v>
      </c>
      <c r="AI101" s="27">
        <f t="shared" si="63"/>
        <v>72266.552805711573</v>
      </c>
      <c r="AJ101" s="27">
        <f t="shared" si="63"/>
        <v>74189.261577781086</v>
      </c>
      <c r="AK101" s="27">
        <f t="shared" si="63"/>
        <v>75698.840588036706</v>
      </c>
      <c r="AL101" s="27">
        <f t="shared" si="63"/>
        <v>77506.729488401004</v>
      </c>
      <c r="AM101" s="27">
        <f t="shared" si="63"/>
        <v>79010.162664243559</v>
      </c>
      <c r="AN101" s="27">
        <f t="shared" si="63"/>
        <v>80219.118705286703</v>
      </c>
      <c r="AO101" s="27">
        <f t="shared" si="63"/>
        <v>81143.508736118252</v>
      </c>
      <c r="AP101" s="27">
        <f t="shared" si="63"/>
        <v>81792.850839091858</v>
      </c>
      <c r="AQ101" s="27">
        <f t="shared" si="63"/>
        <v>82176.027466238011</v>
      </c>
      <c r="AR101" s="27">
        <f t="shared" si="63"/>
        <v>82301.110018156585</v>
      </c>
      <c r="AS101" s="27">
        <f t="shared" si="63"/>
        <v>82175.236593222726</v>
      </c>
      <c r="AT101" s="27">
        <f t="shared" si="63"/>
        <v>81804.53091404587</v>
      </c>
      <c r="AU101" s="27">
        <f t="shared" si="63"/>
        <v>81194.05240821006</v>
      </c>
      <c r="AV101" s="27">
        <f t="shared" si="63"/>
        <v>81425.268789165566</v>
      </c>
      <c r="AW101" s="27">
        <f t="shared" si="63"/>
        <v>81513.415075053388</v>
      </c>
      <c r="AX101" s="27">
        <f t="shared" si="63"/>
        <v>81466.381058638071</v>
      </c>
      <c r="AY101" s="27">
        <f t="shared" si="63"/>
        <v>81291.352780254281</v>
      </c>
      <c r="AZ101" s="27">
        <f t="shared" si="63"/>
        <v>80994.847976929261</v>
      </c>
      <c r="BA101" s="27">
        <f t="shared" si="63"/>
        <v>80582.754442305493</v>
      </c>
      <c r="BB101" s="27">
        <f t="shared" si="63"/>
        <v>80060.369575399556</v>
      </c>
      <c r="BC101" s="27">
        <f t="shared" si="63"/>
        <v>79432.439868743328</v>
      </c>
      <c r="BD101" s="27">
        <f t="shared" si="63"/>
        <v>78703.199453080291</v>
      </c>
      <c r="BE101" s="27">
        <f t="shared" si="63"/>
        <v>77876.407096984331</v>
      </c>
    </row>
  </sheetData>
  <mergeCells count="5">
    <mergeCell ref="H1:I1"/>
    <mergeCell ref="G10:Q10"/>
    <mergeCell ref="R10:AB10"/>
    <mergeCell ref="AC10:BE10"/>
    <mergeCell ref="H2:I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7C4-E16E-40F8-B64D-25C23061A562}">
  <sheetPr>
    <tabColor rgb="FFFF0000"/>
  </sheetPr>
  <dimension ref="A1:BE103"/>
  <sheetViews>
    <sheetView zoomScale="70" zoomScaleNormal="70" workbookViewId="0">
      <selection activeCell="W49" sqref="W49"/>
    </sheetView>
  </sheetViews>
  <sheetFormatPr baseColWidth="10" defaultRowHeight="14.4" x14ac:dyDescent="0.3"/>
  <cols>
    <col min="1" max="5" width="11.5546875" style="56"/>
    <col min="6" max="6" width="27.33203125" customWidth="1"/>
    <col min="7" max="8" width="12.66406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s="26" t="s">
        <v>599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5:57" x14ac:dyDescent="0.3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5:57" x14ac:dyDescent="0.3">
      <c r="F3" s="31" t="s">
        <v>600</v>
      </c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5:57" x14ac:dyDescent="0.3">
      <c r="F4" s="33" t="s">
        <v>34</v>
      </c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36">
        <v>3.0929399623626539E-2</v>
      </c>
      <c r="S4" s="36">
        <v>2.4655371348758122E-2</v>
      </c>
      <c r="T4" s="36">
        <v>1.708663602997872E-2</v>
      </c>
      <c r="U4" s="36">
        <v>1.2489006156552331E-2</v>
      </c>
      <c r="V4" s="36">
        <v>1.07773851590106E-2</v>
      </c>
      <c r="W4" s="36">
        <v>8.3595454674261094E-3</v>
      </c>
      <c r="X4" s="36">
        <v>5.0418369939774343E-3</v>
      </c>
      <c r="Y4" s="36">
        <v>3.6674634159863024E-3</v>
      </c>
      <c r="Z4" s="36">
        <v>2.6427306949684606E-3</v>
      </c>
      <c r="AA4" s="36">
        <v>3.0106615362671817E-3</v>
      </c>
      <c r="AB4" s="5">
        <v>2.2365296210316563E-3</v>
      </c>
    </row>
    <row r="5" spans="5:57" x14ac:dyDescent="0.3">
      <c r="F5" s="33" t="s">
        <v>35</v>
      </c>
      <c r="G5" s="53"/>
      <c r="H5" s="53"/>
      <c r="I5" s="34"/>
      <c r="J5" s="34"/>
      <c r="K5" s="34"/>
      <c r="L5" s="34"/>
      <c r="M5" s="34"/>
      <c r="N5" s="34"/>
      <c r="O5" s="34"/>
      <c r="P5" s="34"/>
      <c r="Q5" s="34"/>
      <c r="R5" s="36">
        <v>3.3153961136023917E-2</v>
      </c>
      <c r="S5" s="36">
        <v>2.8430197723187538E-2</v>
      </c>
      <c r="T5" s="36">
        <v>2.2704628483439508E-2</v>
      </c>
      <c r="U5" s="36">
        <v>1.9517173198966738E-2</v>
      </c>
      <c r="V5" s="36">
        <v>1.5314081951033143E-2</v>
      </c>
      <c r="W5" s="36">
        <v>8.3511491181186524E-3</v>
      </c>
      <c r="X5" s="36">
        <v>2.0646718759926306E-3</v>
      </c>
      <c r="Y5" s="36">
        <v>1.56910464967337E-3</v>
      </c>
      <c r="Z5" s="36">
        <v>1.6753990495918119E-3</v>
      </c>
      <c r="AA5" s="36">
        <v>6.2869716800502959E-4</v>
      </c>
      <c r="AB5" s="5">
        <v>0</v>
      </c>
    </row>
    <row r="6" spans="5:57" x14ac:dyDescent="0.3">
      <c r="F6" s="33" t="s">
        <v>36</v>
      </c>
      <c r="G6" s="53"/>
      <c r="H6" s="53"/>
      <c r="I6" s="34"/>
      <c r="J6" s="34"/>
      <c r="K6" s="34"/>
      <c r="L6" s="34"/>
      <c r="M6" s="34"/>
      <c r="N6" s="34"/>
      <c r="O6" s="34"/>
      <c r="P6" s="34"/>
      <c r="Q6" s="34"/>
      <c r="R6" s="36">
        <v>5.4370988451838756E-2</v>
      </c>
      <c r="S6" s="36">
        <v>4.7670564225283929E-2</v>
      </c>
      <c r="T6" s="36">
        <v>3.998222256785277E-2</v>
      </c>
      <c r="U6" s="36">
        <v>3.5601162462029559E-2</v>
      </c>
      <c r="V6" s="36">
        <v>2.8004100511424629E-2</v>
      </c>
      <c r="W6" s="36">
        <v>2.9809681633672813E-2</v>
      </c>
      <c r="X6" s="36">
        <v>2.6090330786368968E-2</v>
      </c>
      <c r="Y6" s="36">
        <v>2.4533564636320154E-2</v>
      </c>
      <c r="Z6" s="36">
        <v>2.311819237731606E-2</v>
      </c>
      <c r="AA6" s="36">
        <v>1.6888695566694787E-2</v>
      </c>
      <c r="AB6" s="5">
        <v>1.792020152162618E-2</v>
      </c>
    </row>
    <row r="7" spans="5:57" x14ac:dyDescent="0.3">
      <c r="F7" s="33" t="s">
        <v>37</v>
      </c>
      <c r="G7" s="53"/>
      <c r="H7" s="53"/>
      <c r="I7" s="34"/>
      <c r="J7" s="34"/>
      <c r="K7" s="34"/>
      <c r="L7" s="34"/>
      <c r="M7" s="34"/>
      <c r="N7" s="34"/>
      <c r="O7" s="34"/>
      <c r="P7" s="34"/>
      <c r="Q7" s="34"/>
      <c r="R7" s="36">
        <v>3.3812193412754029E-3</v>
      </c>
      <c r="S7" s="36">
        <v>2.8187491136009079E-3</v>
      </c>
      <c r="T7" s="36">
        <v>2.7494108405341712E-3</v>
      </c>
      <c r="U7" s="36">
        <v>1.8207097457627118E-3</v>
      </c>
      <c r="V7" s="36">
        <v>1.9442867220702351E-3</v>
      </c>
      <c r="W7" s="36">
        <v>1.5963284445774716E-3</v>
      </c>
      <c r="X7" s="36">
        <v>8.5457705677867912E-4</v>
      </c>
      <c r="Y7" s="36">
        <v>1.1560693641618498E-3</v>
      </c>
      <c r="Z7" s="36">
        <v>8.3251995177125793E-4</v>
      </c>
      <c r="AA7" s="36">
        <v>8.8651309260753938E-4</v>
      </c>
      <c r="AB7" s="5">
        <v>5.4336866163257076E-3</v>
      </c>
    </row>
    <row r="8" spans="5:57" x14ac:dyDescent="0.3">
      <c r="F8" s="37" t="s">
        <v>593</v>
      </c>
      <c r="G8" s="54"/>
      <c r="H8" s="54"/>
      <c r="I8" s="38"/>
      <c r="J8" s="38"/>
      <c r="K8" s="38"/>
      <c r="L8" s="38"/>
      <c r="M8" s="38"/>
      <c r="N8" s="38"/>
      <c r="O8" s="38"/>
      <c r="P8" s="38"/>
      <c r="Q8" s="38"/>
      <c r="R8" s="39">
        <v>3.5792102634509514E-2</v>
      </c>
      <c r="S8" s="39">
        <v>3.0174052183002911E-2</v>
      </c>
      <c r="T8" s="39">
        <v>2.3498352693401853E-2</v>
      </c>
      <c r="U8" s="39">
        <v>1.955085168107892E-2</v>
      </c>
      <c r="V8" s="39">
        <v>1.5743394136200115E-2</v>
      </c>
      <c r="W8" s="39">
        <v>1.2882699083529663E-2</v>
      </c>
      <c r="X8" s="39">
        <v>8.6271143385469023E-3</v>
      </c>
      <c r="Y8" s="39">
        <v>7.5798559267997402E-3</v>
      </c>
      <c r="Z8" s="39">
        <v>6.8819638569766689E-3</v>
      </c>
      <c r="AA8" s="40">
        <v>5.2864855158491712E-3</v>
      </c>
      <c r="AB8" s="41">
        <v>5.1999999999999998E-3</v>
      </c>
    </row>
    <row r="9" spans="5:57" x14ac:dyDescent="0.3">
      <c r="F9" s="26"/>
      <c r="G9" s="55"/>
      <c r="H9" s="5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H12/1.1</f>
        <v>185.5688376744418</v>
      </c>
      <c r="H12" s="11">
        <f>I12/1.1</f>
        <v>204.12572144188599</v>
      </c>
      <c r="I12" s="11">
        <f>J12/1.11</f>
        <v>224.53829358607459</v>
      </c>
      <c r="J12" s="11">
        <f>K12/1.23</f>
        <v>249.23750588054281</v>
      </c>
      <c r="K12" s="11">
        <f>L12/(1-0.21)</f>
        <v>306.56213223306764</v>
      </c>
      <c r="L12" s="11">
        <f>M12/1.37</f>
        <v>242.18408446412346</v>
      </c>
      <c r="M12" s="11">
        <f>N12/(1-0.39)</f>
        <v>331.79219571584918</v>
      </c>
      <c r="N12" s="11">
        <f>O12/(1-0.08)</f>
        <v>202.393239386668</v>
      </c>
      <c r="O12" s="11">
        <f>P12/(1-0.22)</f>
        <v>186.20178023573456</v>
      </c>
      <c r="P12" s="11">
        <f>Q12/(1-0.39)</f>
        <v>145.23738858387296</v>
      </c>
      <c r="Q12" s="11">
        <f>R12/1.46</f>
        <v>88.594807036162493</v>
      </c>
      <c r="R12" s="12">
        <f>$R$8*'[2]Eurostat POM Portables GU'!M3</f>
        <v>129.34841827279723</v>
      </c>
      <c r="S12" s="12">
        <f>$S$8*'[2]Eurostat POM Portables GU'!N3</f>
        <v>112.16237333617754</v>
      </c>
      <c r="T12" s="12">
        <f>$T$8*'[2]Eurostat POM Portables GU'!O3</f>
        <v>91.444967427302586</v>
      </c>
      <c r="U12" s="12">
        <f>$U$8*'[2]Eurostat POM Portables GU'!P3</f>
        <v>79.897136107150914</v>
      </c>
      <c r="V12" s="12">
        <f>$V$8*'[2]Eurostat POM Portables GU'!Q3</f>
        <v>71.589792103486431</v>
      </c>
      <c r="W12" s="12">
        <f>$W$8*'[2]Eurostat POM Portables GU'!R3</f>
        <v>60.652387297748128</v>
      </c>
      <c r="X12" s="12">
        <f>$X$8*'[2]Eurostat POM Portables GU'!S3</f>
        <v>40.941048792697501</v>
      </c>
      <c r="Y12" s="12">
        <f>$Y$8*'[2]Eurostat POM Portables GU'!T3</f>
        <v>41.305979632358039</v>
      </c>
      <c r="Z12" s="12">
        <f>$Z$8*'[2]Eurostat POM Portables GU'!U3</f>
        <v>39.643178075182085</v>
      </c>
      <c r="AA12" s="12">
        <f>$AA$8*'[2]Eurostat POM Portables GU'!V3</f>
        <v>33.553239566839842</v>
      </c>
      <c r="AB12" s="12">
        <f>$AB$8*'[2]Eurostat POM Portables GU'!W3</f>
        <v>31.922799999999999</v>
      </c>
      <c r="AC12" s="13">
        <f>AB12+(AB12*AB$44)</f>
        <v>25.538239999999998</v>
      </c>
      <c r="AD12" s="13">
        <f t="shared" ref="AD12:AF12" si="0">AC12+(AC12*AC$44)</f>
        <v>6.3845600000000005</v>
      </c>
      <c r="AE12" s="13">
        <f t="shared" si="0"/>
        <v>0</v>
      </c>
      <c r="AF12" s="13">
        <f t="shared" si="0"/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5:57" x14ac:dyDescent="0.3">
      <c r="E13" s="90" t="s">
        <v>157</v>
      </c>
      <c r="F13" s="26" t="s">
        <v>42</v>
      </c>
      <c r="G13" s="11">
        <f t="shared" ref="G13:H42" si="1">H13/1.1</f>
        <v>225.98650511520319</v>
      </c>
      <c r="H13" s="11">
        <f t="shared" si="1"/>
        <v>248.58515562672352</v>
      </c>
      <c r="I13" s="11">
        <f t="shared" ref="I13:I42" si="2">J13/1.11</f>
        <v>273.4436711893959</v>
      </c>
      <c r="J13" s="11">
        <f t="shared" ref="J13:J42" si="3">K13/1.23</f>
        <v>303.52247502022948</v>
      </c>
      <c r="K13" s="11">
        <f t="shared" ref="K13:K42" si="4">L13/(1-0.21)</f>
        <v>373.33264427488223</v>
      </c>
      <c r="L13" s="11">
        <f t="shared" ref="L13:L42" si="5">M13/1.37</f>
        <v>294.93278897715697</v>
      </c>
      <c r="M13" s="11">
        <f t="shared" ref="M13:M42" si="6">N13/(1-0.39)</f>
        <v>404.05792089870511</v>
      </c>
      <c r="N13" s="11">
        <f t="shared" ref="N13:N42" si="7">O13/(1-0.08)</f>
        <v>246.4753317482101</v>
      </c>
      <c r="O13" s="11">
        <f t="shared" ref="O13:O42" si="8">P13/(1-0.22)</f>
        <v>226.7573052083533</v>
      </c>
      <c r="P13" s="11">
        <f t="shared" ref="P13:P42" si="9">Q13/(1-0.39)</f>
        <v>176.87069806251557</v>
      </c>
      <c r="Q13" s="11">
        <f t="shared" ref="Q13:Q42" si="10">R13/1.46</f>
        <v>107.8911258181345</v>
      </c>
      <c r="R13" s="12">
        <f>$R$8*'[2]Eurostat POM Portables GU'!M4</f>
        <v>157.52104369447636</v>
      </c>
      <c r="S13" s="12">
        <f>$S$8*'[2]Eurostat POM Portables GU'!N4</f>
        <v>128.5112882474094</v>
      </c>
      <c r="T13" s="12">
        <f>$T$8*'[2]Eurostat POM Portables GU'!O4</f>
        <v>103.34575514558135</v>
      </c>
      <c r="U13" s="12">
        <f>$U$8*'[2]Eurostat POM Portables GU'!P4</f>
        <v>82.543695797515198</v>
      </c>
      <c r="V13" s="12">
        <f>$V$8*'[2]Eurostat POM Portables GU'!Q4</f>
        <v>71.884337625889728</v>
      </c>
      <c r="W13" s="12">
        <f>$W$8*'[2]Eurostat POM Portables GU'!R4</f>
        <v>59.067175297983503</v>
      </c>
      <c r="X13" s="12">
        <f>$X$8*'[2]Eurostat POM Portables GU'!S4</f>
        <v>41.289369224285473</v>
      </c>
      <c r="Y13" s="12">
        <f>$Y$8*'[2]Eurostat POM Portables GU'!T4</f>
        <v>37.292891159854719</v>
      </c>
      <c r="Z13" s="12">
        <f>$Z$8*'[2]Eurostat POM Portables GU'!U4</f>
        <v>37.252070357814709</v>
      </c>
      <c r="AA13" s="12">
        <f>$AA$8*'[2]Eurostat POM Portables GU'!V4</f>
        <v>29.662470229429701</v>
      </c>
      <c r="AB13" s="12">
        <f>$AB$8*'[2]Eurostat POM Portables GU'!W4</f>
        <v>32.442799999999998</v>
      </c>
      <c r="AC13" s="13">
        <f t="shared" ref="AC13:AF13" si="11">AB13+(AB13*AB$44)</f>
        <v>25.954239999999999</v>
      </c>
      <c r="AD13" s="13">
        <f t="shared" si="11"/>
        <v>6.4885599999999997</v>
      </c>
      <c r="AE13" s="13">
        <f t="shared" si="11"/>
        <v>0</v>
      </c>
      <c r="AF13" s="13">
        <f t="shared" si="11"/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5:57" x14ac:dyDescent="0.3">
      <c r="E14" s="90" t="s">
        <v>182</v>
      </c>
      <c r="F14" s="26" t="s">
        <v>43</v>
      </c>
      <c r="G14" s="11">
        <f t="shared" si="1"/>
        <v>32.041713063368952</v>
      </c>
      <c r="H14" s="11">
        <f t="shared" si="1"/>
        <v>35.245884369705848</v>
      </c>
      <c r="I14" s="11">
        <f t="shared" si="2"/>
        <v>38.770472806676437</v>
      </c>
      <c r="J14" s="11">
        <f t="shared" si="3"/>
        <v>43.035224815410849</v>
      </c>
      <c r="K14" s="11">
        <f t="shared" si="4"/>
        <v>52.933326522955348</v>
      </c>
      <c r="L14" s="11">
        <f t="shared" si="5"/>
        <v>41.817327953134729</v>
      </c>
      <c r="M14" s="11">
        <f t="shared" si="6"/>
        <v>57.289739295794583</v>
      </c>
      <c r="N14" s="11">
        <f t="shared" si="7"/>
        <v>34.946740970434696</v>
      </c>
      <c r="O14" s="11">
        <f t="shared" si="8"/>
        <v>32.151001692799923</v>
      </c>
      <c r="P14" s="11">
        <f t="shared" si="9"/>
        <v>25.077781320383941</v>
      </c>
      <c r="Q14" s="11">
        <f t="shared" si="10"/>
        <v>15.297446605434203</v>
      </c>
      <c r="R14" s="12">
        <f>$R$8*'[2]Eurostat POM Portables GU'!M5</f>
        <v>22.334272043933936</v>
      </c>
      <c r="S14" s="12">
        <f>$S$8*'[2]Eurostat POM Portables GU'!N5</f>
        <v>18.176336076153845</v>
      </c>
      <c r="T14" s="12">
        <f>$T$8*'[2]Eurostat POM Portables GU'!O5</f>
        <v>15.908384773433054</v>
      </c>
      <c r="U14" s="12">
        <f>$U$8*'[2]Eurostat POM Portables GU'!P5</f>
        <v>14.272121727187612</v>
      </c>
      <c r="V14" s="12">
        <f>$V$8*'[2]Eurostat POM Portables GU'!Q5</f>
        <v>11.964979543512086</v>
      </c>
      <c r="W14" s="12">
        <f>$W$8*'[2]Eurostat POM Portables GU'!R5</f>
        <v>9.6620243126472474</v>
      </c>
      <c r="X14" s="12">
        <f>$X$8*'[2]Eurostat POM Portables GU'!S5</f>
        <v>7.0310981859157256</v>
      </c>
      <c r="Y14" s="12">
        <f>$Y$8*'[2]Eurostat POM Portables GU'!T5</f>
        <v>5.2301005894918209</v>
      </c>
      <c r="Z14" s="12">
        <f>$Z$8*'[2]Eurostat POM Portables GU'!U5</f>
        <v>6.4828099532720218</v>
      </c>
      <c r="AA14" s="12">
        <f>$AA$8*'[2]Eurostat POM Portables GU'!V5</f>
        <v>4.9692963848982208</v>
      </c>
      <c r="AB14" s="12">
        <f>$AB$8*'[2]Eurostat POM Portables GU'!W5</f>
        <v>5.2103999999999999</v>
      </c>
      <c r="AC14" s="13">
        <f t="shared" ref="AC14:AF14" si="12">AB14+(AB14*AB$44)</f>
        <v>4.1683199999999996</v>
      </c>
      <c r="AD14" s="13">
        <f t="shared" si="12"/>
        <v>1.0420799999999999</v>
      </c>
      <c r="AE14" s="13">
        <f t="shared" si="12"/>
        <v>0</v>
      </c>
      <c r="AF14" s="13">
        <f t="shared" si="12"/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5:57" x14ac:dyDescent="0.3">
      <c r="E15" s="90" t="s">
        <v>223</v>
      </c>
      <c r="F15" s="26" t="s">
        <v>44</v>
      </c>
      <c r="G15" s="11">
        <f t="shared" si="1"/>
        <v>17.034483800708362</v>
      </c>
      <c r="H15" s="11">
        <f t="shared" si="1"/>
        <v>18.7379321807792</v>
      </c>
      <c r="I15" s="11">
        <f t="shared" si="2"/>
        <v>20.611725398857121</v>
      </c>
      <c r="J15" s="11">
        <f t="shared" si="3"/>
        <v>22.879015192731408</v>
      </c>
      <c r="K15" s="11">
        <f t="shared" si="4"/>
        <v>28.141188687059632</v>
      </c>
      <c r="L15" s="11">
        <f t="shared" si="5"/>
        <v>22.231539062777109</v>
      </c>
      <c r="M15" s="11">
        <f t="shared" si="6"/>
        <v>30.457208516004641</v>
      </c>
      <c r="N15" s="11">
        <f t="shared" si="7"/>
        <v>18.578897194762831</v>
      </c>
      <c r="O15" s="11">
        <f t="shared" si="8"/>
        <v>17.092585419181805</v>
      </c>
      <c r="P15" s="11">
        <f t="shared" si="9"/>
        <v>13.332216626961809</v>
      </c>
      <c r="Q15" s="11">
        <f t="shared" si="10"/>
        <v>8.1326521424467035</v>
      </c>
      <c r="R15" s="12">
        <f>$R$8*'[2]Eurostat POM Portables GU'!M6</f>
        <v>11.873672127972187</v>
      </c>
      <c r="S15" s="12">
        <f>$S$8*'[2]Eurostat POM Portables GU'!N6</f>
        <v>12.274804428045584</v>
      </c>
      <c r="T15" s="12">
        <f>$T$8*'[2]Eurostat POM Portables GU'!O6</f>
        <v>9.248481653069101</v>
      </c>
      <c r="U15" s="12">
        <f>$U$8*'[2]Eurostat POM Portables GU'!P6</f>
        <v>6.7841455333343852</v>
      </c>
      <c r="V15" s="12">
        <f>$V$8*'[2]Eurostat POM Portables GU'!Q6</f>
        <v>4.1877428402292303</v>
      </c>
      <c r="W15" s="12">
        <f>$W$8*'[2]Eurostat POM Portables GU'!R6</f>
        <v>5.0886661379942169</v>
      </c>
      <c r="X15" s="12">
        <f>$X$8*'[2]Eurostat POM Portables GU'!S6</f>
        <v>4.9002009442946406</v>
      </c>
      <c r="Y15" s="12">
        <f>$Y$8*'[2]Eurostat POM Portables GU'!T6</f>
        <v>5.1088228946630245</v>
      </c>
      <c r="Z15" s="12">
        <f>$Z$8*'[2]Eurostat POM Portables GU'!U6</f>
        <v>6.2350592544208618</v>
      </c>
      <c r="AA15" s="12">
        <f>$AA$8*'[2]Eurostat POM Portables GU'!V6</f>
        <v>5.5613827626733281</v>
      </c>
      <c r="AB15" s="12">
        <f>$AB$8*'[2]Eurostat POM Portables GU'!W6</f>
        <v>5.4547999999999996</v>
      </c>
      <c r="AC15" s="13">
        <f t="shared" ref="AC15:AF15" si="13">AB15+(AB15*AB$44)</f>
        <v>4.3638399999999997</v>
      </c>
      <c r="AD15" s="13">
        <f t="shared" si="13"/>
        <v>1.0909599999999999</v>
      </c>
      <c r="AE15" s="13">
        <f t="shared" si="13"/>
        <v>0</v>
      </c>
      <c r="AF15" s="13">
        <f t="shared" si="13"/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5:57" x14ac:dyDescent="0.3">
      <c r="E16" s="90" t="s">
        <v>228</v>
      </c>
      <c r="F16" s="26" t="s">
        <v>45</v>
      </c>
      <c r="G16" s="11">
        <f t="shared" si="1"/>
        <v>14.151756602987955</v>
      </c>
      <c r="H16" s="11">
        <f t="shared" si="1"/>
        <v>15.566932263286752</v>
      </c>
      <c r="I16" s="11">
        <f t="shared" si="2"/>
        <v>17.123625489615428</v>
      </c>
      <c r="J16" s="11">
        <f t="shared" si="3"/>
        <v>19.007224293473126</v>
      </c>
      <c r="K16" s="11">
        <f t="shared" si="4"/>
        <v>23.378885880971946</v>
      </c>
      <c r="L16" s="11">
        <f t="shared" si="5"/>
        <v>18.469319845967838</v>
      </c>
      <c r="M16" s="11">
        <f t="shared" si="6"/>
        <v>25.302968188975942</v>
      </c>
      <c r="N16" s="11">
        <f t="shared" si="7"/>
        <v>15.434810595275325</v>
      </c>
      <c r="O16" s="11">
        <f t="shared" si="8"/>
        <v>14.200025747653299</v>
      </c>
      <c r="P16" s="11">
        <f t="shared" si="9"/>
        <v>11.076020083169574</v>
      </c>
      <c r="Q16" s="11">
        <f t="shared" si="10"/>
        <v>6.7563722507334401</v>
      </c>
      <c r="R16" s="12">
        <f>$R$8*'[2]Eurostat POM Portables GU'!M7</f>
        <v>9.8643034860708223</v>
      </c>
      <c r="S16" s="12">
        <f>$S$8*'[2]Eurostat POM Portables GU'!N7</f>
        <v>7.7849054632147512</v>
      </c>
      <c r="T16" s="12">
        <f>$T$8*'[2]Eurostat POM Portables GU'!O7</f>
        <v>4.7043702092190509</v>
      </c>
      <c r="U16" s="12">
        <f>$U$8*'[2]Eurostat POM Portables GU'!P7</f>
        <v>3.714661819404995</v>
      </c>
      <c r="V16" s="12">
        <f>$V$8*'[2]Eurostat POM Portables GU'!Q7</f>
        <v>3.2431391920572237</v>
      </c>
      <c r="W16" s="12">
        <f>$W$8*'[2]Eurostat POM Portables GU'!R7</f>
        <v>2.7182495066247592</v>
      </c>
      <c r="X16" s="12">
        <f>$X$8*'[2]Eurostat POM Portables GU'!S7</f>
        <v>2.0101176408814281</v>
      </c>
      <c r="Y16" s="12">
        <f>$Y$8*'[2]Eurostat POM Portables GU'!T7</f>
        <v>1.5311308972135476</v>
      </c>
      <c r="Z16" s="12">
        <f>$Z$8*'[2]Eurostat POM Portables GU'!U7</f>
        <v>1.2043436749709171</v>
      </c>
      <c r="AA16" s="12">
        <f>$AA$8*'[2]Eurostat POM Portables GU'!V7</f>
        <v>1.0731565597173818</v>
      </c>
      <c r="AB16" s="12">
        <f>$AB$8*'[2]Eurostat POM Portables GU'!W7</f>
        <v>1.0244</v>
      </c>
      <c r="AC16" s="13">
        <f t="shared" ref="AC16:AF16" si="14">AB16+(AB16*AB$44)</f>
        <v>0.81952000000000003</v>
      </c>
      <c r="AD16" s="13">
        <f t="shared" si="14"/>
        <v>0.20487999999999995</v>
      </c>
      <c r="AE16" s="13">
        <f t="shared" si="14"/>
        <v>0</v>
      </c>
      <c r="AF16" s="13">
        <f t="shared" si="14"/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5:57" x14ac:dyDescent="0.3">
      <c r="E17" s="90" t="s">
        <v>229</v>
      </c>
      <c r="F17" s="26" t="s">
        <v>46</v>
      </c>
      <c r="G17" s="11">
        <f t="shared" si="1"/>
        <v>173.85710270826061</v>
      </c>
      <c r="H17" s="11">
        <f t="shared" si="1"/>
        <v>191.24281297908669</v>
      </c>
      <c r="I17" s="11">
        <f t="shared" si="2"/>
        <v>210.36709427699537</v>
      </c>
      <c r="J17" s="11">
        <f t="shared" si="3"/>
        <v>233.50747464746487</v>
      </c>
      <c r="K17" s="11">
        <f t="shared" si="4"/>
        <v>287.21419381638179</v>
      </c>
      <c r="L17" s="11">
        <f t="shared" si="5"/>
        <v>226.89921311494163</v>
      </c>
      <c r="M17" s="11">
        <f t="shared" si="6"/>
        <v>310.85192196747005</v>
      </c>
      <c r="N17" s="11">
        <f t="shared" si="7"/>
        <v>189.61967240015673</v>
      </c>
      <c r="O17" s="11">
        <f t="shared" si="8"/>
        <v>174.4500986081442</v>
      </c>
      <c r="P17" s="11">
        <f t="shared" si="9"/>
        <v>136.07107691435249</v>
      </c>
      <c r="Q17" s="11">
        <f t="shared" si="10"/>
        <v>83.003356917755013</v>
      </c>
      <c r="R17" s="12">
        <f>$R$8*'[2]Eurostat POM Portables GU'!M8</f>
        <v>121.18490109992231</v>
      </c>
      <c r="S17" s="12">
        <f>$S$8*'[2]Eurostat POM Portables GU'!N8</f>
        <v>112.81248626530277</v>
      </c>
      <c r="T17" s="12">
        <f>$T$8*'[2]Eurostat POM Portables GU'!O8</f>
        <v>86.262452737478199</v>
      </c>
      <c r="U17" s="12">
        <f>$U$8*'[2]Eurostat POM Portables GU'!P8</f>
        <v>77.636432025564389</v>
      </c>
      <c r="V17" s="12">
        <f>$V$8*'[2]Eurostat POM Portables GU'!Q8</f>
        <v>62.422557750033455</v>
      </c>
      <c r="W17" s="12">
        <f>$W$8*'[2]Eurostat POM Portables GU'!R8</f>
        <v>52.136283191044548</v>
      </c>
      <c r="X17" s="12">
        <f>$X$8*'[2]Eurostat POM Portables GU'!S8</f>
        <v>35.060592671854614</v>
      </c>
      <c r="Y17" s="12">
        <f>$Y$8*'[2]Eurostat POM Portables GU'!T8</f>
        <v>30.683256791685348</v>
      </c>
      <c r="Z17" s="12">
        <f>$Z$8*'[2]Eurostat POM Portables GU'!U8</f>
        <v>29.544270838000841</v>
      </c>
      <c r="AA17" s="12">
        <f>$AA$8*'[2]Eurostat POM Portables GU'!V8</f>
        <v>26.236827615159438</v>
      </c>
      <c r="AB17" s="12">
        <f>$AB$8*'[2]Eurostat POM Portables GU'!W8</f>
        <v>27.071199999999997</v>
      </c>
      <c r="AC17" s="13">
        <f t="shared" ref="AC17:AF17" si="15">AB17+(AB17*AB$44)</f>
        <v>21.656959999999998</v>
      </c>
      <c r="AD17" s="13">
        <f t="shared" si="15"/>
        <v>5.4142399999999995</v>
      </c>
      <c r="AE17" s="13">
        <f t="shared" si="15"/>
        <v>0</v>
      </c>
      <c r="AF17" s="13">
        <f t="shared" si="15"/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5:57" x14ac:dyDescent="0.3">
      <c r="E18" s="90" t="s">
        <v>230</v>
      </c>
      <c r="F18" s="26" t="s">
        <v>47</v>
      </c>
      <c r="G18" s="11">
        <f t="shared" si="1"/>
        <v>173.66197689152855</v>
      </c>
      <c r="H18" s="11">
        <f t="shared" si="1"/>
        <v>191.02817458068142</v>
      </c>
      <c r="I18" s="11">
        <f t="shared" si="2"/>
        <v>210.13099203874958</v>
      </c>
      <c r="J18" s="11">
        <f t="shared" si="3"/>
        <v>233.24540116301205</v>
      </c>
      <c r="K18" s="11">
        <f t="shared" si="4"/>
        <v>286.89184343050482</v>
      </c>
      <c r="L18" s="11">
        <f t="shared" si="5"/>
        <v>226.64455631009884</v>
      </c>
      <c r="M18" s="11">
        <f t="shared" si="6"/>
        <v>310.50304214483543</v>
      </c>
      <c r="N18" s="11">
        <f t="shared" si="7"/>
        <v>189.40685570834961</v>
      </c>
      <c r="O18" s="11">
        <f t="shared" si="8"/>
        <v>174.25430725168164</v>
      </c>
      <c r="P18" s="11">
        <f t="shared" si="9"/>
        <v>135.91835965631168</v>
      </c>
      <c r="Q18" s="11">
        <f t="shared" si="10"/>
        <v>82.91019939035013</v>
      </c>
      <c r="R18" s="12">
        <f>$R$8*'[2]Eurostat POM Portables GU'!M9</f>
        <v>121.04889110991118</v>
      </c>
      <c r="S18" s="12">
        <f>$S$8*'[2]Eurostat POM Portables GU'!N9</f>
        <v>111.76468928584278</v>
      </c>
      <c r="T18" s="12">
        <f>$T$8*'[2]Eurostat POM Portables GU'!O9</f>
        <v>73.596840635734608</v>
      </c>
      <c r="U18" s="12">
        <f>$U$8*'[2]Eurostat POM Portables GU'!P9</f>
        <v>68.760345362354556</v>
      </c>
      <c r="V18" s="12">
        <f>$V$8*'[2]Eurostat POM Portables GU'!Q9</f>
        <v>58.07738096844222</v>
      </c>
      <c r="W18" s="12">
        <f>$W$8*'[2]Eurostat POM Portables GU'!R9</f>
        <v>50.732068990939815</v>
      </c>
      <c r="X18" s="12">
        <f>$X$8*'[2]Eurostat POM Portables GU'!S9</f>
        <v>31.877187480930804</v>
      </c>
      <c r="Y18" s="12">
        <f>$Y$8*'[2]Eurostat POM Portables GU'!T9</f>
        <v>33.91985527242884</v>
      </c>
      <c r="Z18" s="12">
        <f>$Z$8*'[2]Eurostat POM Portables GU'!U9</f>
        <v>27.761842199043883</v>
      </c>
      <c r="AA18" s="12">
        <f>$AA$8*'[2]Eurostat POM Portables GU'!V9</f>
        <v>26.072946564168113</v>
      </c>
      <c r="AB18" s="12">
        <f>$AB$8*'[2]Eurostat POM Portables GU'!W9</f>
        <v>26.5928</v>
      </c>
      <c r="AC18" s="13">
        <f t="shared" ref="AC18:AF18" si="16">AB18+(AB18*AB$44)</f>
        <v>21.274239999999999</v>
      </c>
      <c r="AD18" s="13">
        <f t="shared" si="16"/>
        <v>5.3185599999999997</v>
      </c>
      <c r="AE18" s="13">
        <f t="shared" si="16"/>
        <v>0</v>
      </c>
      <c r="AF18" s="13">
        <f t="shared" si="16"/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5:57" x14ac:dyDescent="0.3">
      <c r="E19" s="90" t="s">
        <v>247</v>
      </c>
      <c r="F19" s="26" t="s">
        <v>48</v>
      </c>
      <c r="G19" s="11">
        <f t="shared" si="1"/>
        <v>24.499689455481931</v>
      </c>
      <c r="H19" s="11">
        <f t="shared" si="1"/>
        <v>26.949658401030128</v>
      </c>
      <c r="I19" s="11">
        <f t="shared" si="2"/>
        <v>29.644624241133144</v>
      </c>
      <c r="J19" s="11">
        <f t="shared" si="3"/>
        <v>32.905532907657793</v>
      </c>
      <c r="K19" s="11">
        <f t="shared" si="4"/>
        <v>40.473805476419088</v>
      </c>
      <c r="L19" s="11">
        <f t="shared" si="5"/>
        <v>31.974306326371078</v>
      </c>
      <c r="M19" s="11">
        <f t="shared" si="6"/>
        <v>43.804799667128378</v>
      </c>
      <c r="N19" s="11">
        <f t="shared" si="7"/>
        <v>26.72092779694831</v>
      </c>
      <c r="O19" s="11">
        <f t="shared" si="8"/>
        <v>24.583253573192447</v>
      </c>
      <c r="P19" s="11">
        <f t="shared" si="9"/>
        <v>19.174937787090109</v>
      </c>
      <c r="Q19" s="11">
        <f t="shared" si="10"/>
        <v>11.696712050124965</v>
      </c>
      <c r="R19" s="12">
        <f>$R$8*'[2]Eurostat POM Portables GU'!M10</f>
        <v>17.077199593182449</v>
      </c>
      <c r="S19" s="12">
        <f>$S$8*'[2]Eurostat POM Portables GU'!N10</f>
        <v>15.71066340201976</v>
      </c>
      <c r="T19" s="12">
        <f>$T$8*'[2]Eurostat POM Portables GU'!O10</f>
        <v>10.951336777701854</v>
      </c>
      <c r="U19" s="12">
        <f>$U$8*'[2]Eurostat POM Portables GU'!P10</f>
        <v>8.7685960806672583</v>
      </c>
      <c r="V19" s="12">
        <f>$V$8*'[2]Eurostat POM Portables GU'!Q10</f>
        <v>7.3049348791968534</v>
      </c>
      <c r="W19" s="12">
        <f>$W$8*'[2]Eurostat POM Portables GU'!R10</f>
        <v>6.1708128610107087</v>
      </c>
      <c r="X19" s="12">
        <f>$X$8*'[2]Eurostat POM Portables GU'!S10</f>
        <v>4.2186589115494355</v>
      </c>
      <c r="Y19" s="12">
        <f>$Y$8*'[2]Eurostat POM Portables GU'!T10</f>
        <v>3.6610704126442744</v>
      </c>
      <c r="Z19" s="12">
        <f>$Z$8*'[2]Eurostat POM Portables GU'!U10</f>
        <v>3.2689328320639177</v>
      </c>
      <c r="AA19" s="12">
        <f>$AA$8*'[2]Eurostat POM Portables GU'!V10</f>
        <v>2.8652751495902509</v>
      </c>
      <c r="AB19" s="12">
        <f>$AB$8*'[2]Eurostat POM Portables GU'!W10</f>
        <v>2.7039999999999997</v>
      </c>
      <c r="AC19" s="13">
        <f t="shared" ref="AC19:AF19" si="17">AB19+(AB19*AB$44)</f>
        <v>2.1631999999999998</v>
      </c>
      <c r="AD19" s="13">
        <f t="shared" si="17"/>
        <v>0.54079999999999995</v>
      </c>
      <c r="AE19" s="13">
        <f t="shared" si="17"/>
        <v>0</v>
      </c>
      <c r="AF19" s="13">
        <f t="shared" si="17"/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5:57" x14ac:dyDescent="0.3">
      <c r="E20" s="90" t="s">
        <v>256</v>
      </c>
      <c r="F20" s="26" t="s">
        <v>49</v>
      </c>
      <c r="G20" s="11">
        <f t="shared" si="1"/>
        <v>141.87700832385963</v>
      </c>
      <c r="H20" s="11">
        <f t="shared" si="1"/>
        <v>156.06470915624561</v>
      </c>
      <c r="I20" s="11">
        <f t="shared" si="2"/>
        <v>171.6711800718702</v>
      </c>
      <c r="J20" s="11">
        <f t="shared" si="3"/>
        <v>190.55500987977592</v>
      </c>
      <c r="K20" s="11">
        <f t="shared" si="4"/>
        <v>234.3826621521244</v>
      </c>
      <c r="L20" s="11">
        <f t="shared" si="5"/>
        <v>185.16230310017829</v>
      </c>
      <c r="M20" s="11">
        <f t="shared" si="6"/>
        <v>253.67235524724427</v>
      </c>
      <c r="N20" s="11">
        <f t="shared" si="7"/>
        <v>154.74013670081899</v>
      </c>
      <c r="O20" s="11">
        <f t="shared" si="8"/>
        <v>142.36092576475349</v>
      </c>
      <c r="P20" s="11">
        <f t="shared" si="9"/>
        <v>111.04152209650773</v>
      </c>
      <c r="Q20" s="11">
        <f t="shared" si="10"/>
        <v>67.735328478869718</v>
      </c>
      <c r="R20" s="12">
        <f>$R$8*'[2]Eurostat POM Portables GU'!M11</f>
        <v>98.893579579149787</v>
      </c>
      <c r="S20" s="12">
        <f>$S$8*'[2]Eurostat POM Portables GU'!N11</f>
        <v>83.038991607624013</v>
      </c>
      <c r="T20" s="12">
        <f>$T$8*'[2]Eurostat POM Portables GU'!O11</f>
        <v>63.516047330265209</v>
      </c>
      <c r="U20" s="12">
        <f>$U$8*'[2]Eurostat POM Portables GU'!P11</f>
        <v>51.829307806540214</v>
      </c>
      <c r="V20" s="12">
        <f>$V$8*'[2]Eurostat POM Portables GU'!Q11</f>
        <v>45.089080806077128</v>
      </c>
      <c r="W20" s="12">
        <f>$W$8*'[2]Eurostat POM Portables GU'!R11</f>
        <v>38.983047426760763</v>
      </c>
      <c r="X20" s="12">
        <f>$X$8*'[2]Eurostat POM Portables GU'!S11</f>
        <v>27.434223596579148</v>
      </c>
      <c r="Y20" s="12">
        <f>$Y$8*'[2]Eurostat POM Portables GU'!T11</f>
        <v>26.226301506727101</v>
      </c>
      <c r="Z20" s="12">
        <f>$Z$8*'[2]Eurostat POM Portables GU'!U11</f>
        <v>24.885181306827636</v>
      </c>
      <c r="AA20" s="12">
        <f>$AA$8*'[2]Eurostat POM Portables GU'!V11</f>
        <v>19.168796480469094</v>
      </c>
      <c r="AB20" s="12">
        <f>$AB$8*'[2]Eurostat POM Portables GU'!W11</f>
        <v>21.1432</v>
      </c>
      <c r="AC20" s="13">
        <f t="shared" ref="AC20:AF20" si="18">AB20+(AB20*AB$44)</f>
        <v>16.914560000000002</v>
      </c>
      <c r="AD20" s="13">
        <f t="shared" si="18"/>
        <v>4.2286400000000004</v>
      </c>
      <c r="AE20" s="13">
        <f t="shared" si="18"/>
        <v>0</v>
      </c>
      <c r="AF20" s="13">
        <f t="shared" si="18"/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5:57" x14ac:dyDescent="0.3">
      <c r="E21" s="90" t="s">
        <v>257</v>
      </c>
      <c r="F21" s="26" t="s">
        <v>35</v>
      </c>
      <c r="G21" s="11">
        <f t="shared" si="1"/>
        <v>1591.3998985521803</v>
      </c>
      <c r="H21" s="11">
        <f t="shared" si="1"/>
        <v>1750.5398884073984</v>
      </c>
      <c r="I21" s="11">
        <f t="shared" si="2"/>
        <v>1925.5938772481384</v>
      </c>
      <c r="J21" s="11">
        <f t="shared" si="3"/>
        <v>2137.4092037454338</v>
      </c>
      <c r="K21" s="11">
        <f t="shared" si="4"/>
        <v>2629.0133206068836</v>
      </c>
      <c r="L21" s="11">
        <f t="shared" si="5"/>
        <v>2076.9205232794379</v>
      </c>
      <c r="M21" s="11">
        <f t="shared" si="6"/>
        <v>2845.3811168928301</v>
      </c>
      <c r="N21" s="11">
        <f t="shared" si="7"/>
        <v>1735.6824813046262</v>
      </c>
      <c r="O21" s="11">
        <f t="shared" si="8"/>
        <v>1596.8278828002562</v>
      </c>
      <c r="P21" s="11">
        <f t="shared" si="9"/>
        <v>1245.5257485841998</v>
      </c>
      <c r="Q21" s="11">
        <f t="shared" si="10"/>
        <v>759.77070663636187</v>
      </c>
      <c r="R21" s="12">
        <f>R5*'[2]Eurostat POM Portables GU'!M12</f>
        <v>1109.2652316890883</v>
      </c>
      <c r="S21" s="12">
        <f>S5*'[2]Eurostat POM Portables GU'!N12</f>
        <v>948.23238466147393</v>
      </c>
      <c r="T21" s="12">
        <f>T5*'[2]Eurostat POM Portables GU'!O12</f>
        <v>731.70206213580502</v>
      </c>
      <c r="U21" s="12">
        <f>U5*'[2]Eurostat POM Portables GU'!P12</f>
        <v>592.59992984022711</v>
      </c>
      <c r="V21" s="12">
        <f>V5*'[2]Eurostat POM Portables GU'!Q12</f>
        <v>481</v>
      </c>
      <c r="W21" s="12">
        <f>W5*'[2]Eurostat POM Portables GU'!R12</f>
        <v>249.99999999999997</v>
      </c>
      <c r="X21" s="12">
        <f>X5*'[2]Eurostat POM Portables GU'!S12</f>
        <v>65</v>
      </c>
      <c r="Y21" s="12">
        <f>Y5*'[2]Eurostat POM Portables GU'!T12</f>
        <v>49.158479569617008</v>
      </c>
      <c r="Z21" s="12">
        <f>Z5*'[2]Eurostat POM Portables GU'!U12</f>
        <v>55.293194833678569</v>
      </c>
      <c r="AA21" s="12">
        <f>AA5*'[2]Eurostat POM Portables GU'!V12</f>
        <v>22.172891721201385</v>
      </c>
      <c r="AB21" s="12">
        <f>$AB$5*'[2]Eurostat POM Portables GU'!W12</f>
        <v>0</v>
      </c>
      <c r="AC21" s="13">
        <f t="shared" ref="AC21:AF21" si="19">AB21+(AB21*AB$44)</f>
        <v>0</v>
      </c>
      <c r="AD21" s="13">
        <f t="shared" si="19"/>
        <v>0</v>
      </c>
      <c r="AE21" s="13">
        <f t="shared" si="19"/>
        <v>0</v>
      </c>
      <c r="AF21" s="13">
        <f t="shared" si="19"/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5:57" x14ac:dyDescent="0.3">
      <c r="E22" s="90" t="s">
        <v>270</v>
      </c>
      <c r="F22" s="26" t="s">
        <v>34</v>
      </c>
      <c r="G22" s="11">
        <f t="shared" si="1"/>
        <v>1922.9864909169112</v>
      </c>
      <c r="H22" s="11">
        <f t="shared" si="1"/>
        <v>2115.2851400086024</v>
      </c>
      <c r="I22" s="11">
        <f t="shared" si="2"/>
        <v>2326.8136540094629</v>
      </c>
      <c r="J22" s="11">
        <f t="shared" si="3"/>
        <v>2582.7631559505039</v>
      </c>
      <c r="K22" s="11">
        <f t="shared" si="4"/>
        <v>3176.7986818191198</v>
      </c>
      <c r="L22" s="11">
        <f t="shared" si="5"/>
        <v>2509.6709586371048</v>
      </c>
      <c r="M22" s="11">
        <f t="shared" si="6"/>
        <v>3438.2492133328342</v>
      </c>
      <c r="N22" s="11">
        <f t="shared" si="7"/>
        <v>2097.3320201330289</v>
      </c>
      <c r="O22" s="11">
        <f t="shared" si="8"/>
        <v>1929.5454585223865</v>
      </c>
      <c r="P22" s="11">
        <f t="shared" si="9"/>
        <v>1505.0454576474615</v>
      </c>
      <c r="Q22" s="11">
        <f t="shared" si="10"/>
        <v>918.07772916495151</v>
      </c>
      <c r="R22" s="12">
        <f>R4*'[2]Eurostat POM Portables GU'!M13</f>
        <v>1340.3934845808292</v>
      </c>
      <c r="S22" s="12">
        <f>S4*'[2]Eurostat POM Portables GU'!N13</f>
        <v>1073.7033296896825</v>
      </c>
      <c r="T22" s="12">
        <f>T4*'[2]Eurostat POM Portables GU'!O13</f>
        <v>725.1727407704409</v>
      </c>
      <c r="U22" s="12">
        <f>U4*'[2]Eurostat POM Portables GU'!P13</f>
        <v>549.44352242744071</v>
      </c>
      <c r="V22" s="12">
        <f>V4*'[2]Eurostat POM Portables GU'!Q13</f>
        <v>473.14876325088335</v>
      </c>
      <c r="W22" s="12">
        <f>W4*'[2]Eurostat POM Portables GU'!R13</f>
        <v>380.45127376802969</v>
      </c>
      <c r="X22" s="12">
        <f>X4*'[2]Eurostat POM Portables GU'!S13</f>
        <v>255.33375088599919</v>
      </c>
      <c r="Y22" s="12">
        <f>Y4*'[2]Eurostat POM Portables GU'!T13</f>
        <v>191.29122431442954</v>
      </c>
      <c r="Z22" s="12">
        <f>Z4*'[2]Eurostat POM Portables GU'!U13</f>
        <v>147.74185950221178</v>
      </c>
      <c r="AA22" s="12">
        <f>AA4*'[2]Eurostat POM Portables GU'!V13</f>
        <v>196.80092330271313</v>
      </c>
      <c r="AB22" s="12">
        <f>$AB$4*'[2]Eurostat POM Portables GU'!W13</f>
        <v>141.37327387503203</v>
      </c>
      <c r="AC22" s="13">
        <f t="shared" ref="AC22:AF22" si="20">AB22+(AB22*AB$44)</f>
        <v>113.09861910002562</v>
      </c>
      <c r="AD22" s="13">
        <f t="shared" si="20"/>
        <v>28.274654775006411</v>
      </c>
      <c r="AE22" s="13">
        <f t="shared" si="20"/>
        <v>0</v>
      </c>
      <c r="AF22" s="13">
        <f t="shared" si="20"/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5:57" x14ac:dyDescent="0.3">
      <c r="E23" s="90" t="s">
        <v>275</v>
      </c>
      <c r="F23" s="26" t="s">
        <v>50</v>
      </c>
      <c r="G23" s="11">
        <f t="shared" si="1"/>
        <v>94.995463409026584</v>
      </c>
      <c r="H23" s="11">
        <f t="shared" si="1"/>
        <v>104.49500974992925</v>
      </c>
      <c r="I23" s="11">
        <f t="shared" si="2"/>
        <v>114.94451072492218</v>
      </c>
      <c r="J23" s="11">
        <f t="shared" si="3"/>
        <v>127.58840690466363</v>
      </c>
      <c r="K23" s="11">
        <f t="shared" si="4"/>
        <v>156.93374049273626</v>
      </c>
      <c r="L23" s="11">
        <f t="shared" si="5"/>
        <v>123.97765498926165</v>
      </c>
      <c r="M23" s="11">
        <f t="shared" si="6"/>
        <v>169.84938733528847</v>
      </c>
      <c r="N23" s="11">
        <f t="shared" si="7"/>
        <v>103.60812627452596</v>
      </c>
      <c r="O23" s="11">
        <f t="shared" si="8"/>
        <v>95.319476172563881</v>
      </c>
      <c r="P23" s="11">
        <f t="shared" si="9"/>
        <v>74.349191414599829</v>
      </c>
      <c r="Q23" s="11">
        <f t="shared" si="10"/>
        <v>45.353006762905892</v>
      </c>
      <c r="R23" s="12">
        <f>$R$8*'[2]Eurostat POM Portables GU'!M14</f>
        <v>66.215389873842597</v>
      </c>
      <c r="S23" s="12">
        <f>$S$8*'[2]Eurostat POM Portables GU'!N14</f>
        <v>47.946568918791627</v>
      </c>
      <c r="T23" s="12">
        <f>$T$8*'[2]Eurostat POM Portables GU'!O14</f>
        <v>37.291885724428738</v>
      </c>
      <c r="U23" s="12">
        <f>$U$8*'[2]Eurostat POM Portables GU'!P14</f>
        <v>30.010557330456141</v>
      </c>
      <c r="V23" s="12">
        <f>$V$8*'[2]Eurostat POM Portables GU'!Q14</f>
        <v>26.370185178135191</v>
      </c>
      <c r="W23" s="12">
        <f>$W$8*'[2]Eurostat POM Portables GU'!R14</f>
        <v>20.599435834563931</v>
      </c>
      <c r="X23" s="12">
        <f>$X$8*'[2]Eurostat POM Portables GU'!S14</f>
        <v>14.597077460821358</v>
      </c>
      <c r="Y23" s="12">
        <f>$Y$8*'[2]Eurostat POM Portables GU'!T14</f>
        <v>12.476442855512373</v>
      </c>
      <c r="Z23" s="12">
        <f>$Z$8*'[2]Eurostat POM Portables GU'!U14</f>
        <v>12.373771014844051</v>
      </c>
      <c r="AA23" s="12">
        <f>$AA$8*'[2]Eurostat POM Portables GU'!V14</f>
        <v>9.7799982043209663</v>
      </c>
      <c r="AB23" s="12">
        <f>$AB$8*'[2]Eurostat POM Portables GU'!W14</f>
        <v>14.9344</v>
      </c>
      <c r="AC23" s="13">
        <f t="shared" ref="AC23:AF23" si="21">AB23+(AB23*AB$44)</f>
        <v>11.947520000000001</v>
      </c>
      <c r="AD23" s="13">
        <f t="shared" si="21"/>
        <v>2.9868799999999993</v>
      </c>
      <c r="AE23" s="13">
        <f t="shared" si="21"/>
        <v>0</v>
      </c>
      <c r="AF23" s="13">
        <f t="shared" si="21"/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5:57" x14ac:dyDescent="0.3">
      <c r="E24" s="90" t="s">
        <v>304</v>
      </c>
      <c r="F24" s="26" t="s">
        <v>51</v>
      </c>
      <c r="G24" s="11">
        <f t="shared" si="1"/>
        <v>104.90580094304933</v>
      </c>
      <c r="H24" s="11">
        <f t="shared" si="1"/>
        <v>115.39638103735427</v>
      </c>
      <c r="I24" s="11">
        <f t="shared" si="2"/>
        <v>126.93601914108972</v>
      </c>
      <c r="J24" s="11">
        <f t="shared" si="3"/>
        <v>140.89898124660959</v>
      </c>
      <c r="K24" s="11">
        <f t="shared" si="4"/>
        <v>173.3057469333298</v>
      </c>
      <c r="L24" s="11">
        <f t="shared" si="5"/>
        <v>136.91154007733056</v>
      </c>
      <c r="M24" s="11">
        <f t="shared" si="6"/>
        <v>187.56880990594289</v>
      </c>
      <c r="N24" s="11">
        <f t="shared" si="7"/>
        <v>114.41697404262516</v>
      </c>
      <c r="O24" s="11">
        <f t="shared" si="8"/>
        <v>105.26361611921514</v>
      </c>
      <c r="P24" s="11">
        <f t="shared" si="9"/>
        <v>82.105620572987817</v>
      </c>
      <c r="Q24" s="11">
        <f t="shared" si="10"/>
        <v>50.084428549522563</v>
      </c>
      <c r="R24" s="12">
        <f>$R$8*'[2]Eurostat POM Portables GU'!M15</f>
        <v>73.123265682302943</v>
      </c>
      <c r="S24" s="12">
        <f>$S$8*'[2]Eurostat POM Portables GU'!N15</f>
        <v>47.355157496004772</v>
      </c>
      <c r="T24" s="12">
        <f>$T$8*'[2]Eurostat POM Portables GU'!O15</f>
        <v>36.368400463578048</v>
      </c>
      <c r="U24" s="12">
        <f>$U$8*'[2]Eurostat POM Portables GU'!P15</f>
        <v>31.078320578067707</v>
      </c>
      <c r="V24" s="12">
        <f>$V$8*'[2]Eurostat POM Portables GU'!Q15</f>
        <v>28.401083021705006</v>
      </c>
      <c r="W24" s="12">
        <f>$W$8*'[2]Eurostat POM Portables GU'!R15</f>
        <v>21.694465256663953</v>
      </c>
      <c r="X24" s="12">
        <f>$X$8*'[2]Eurostat POM Portables GU'!S15</f>
        <v>20.33410849595505</v>
      </c>
      <c r="Y24" s="12">
        <f>$Y$8*'[2]Eurostat POM Portables GU'!T15</f>
        <v>21.541950543964862</v>
      </c>
      <c r="Z24" s="12">
        <f>$Z$8*'[2]Eurostat POM Portables GU'!U15</f>
        <v>20.095334462371873</v>
      </c>
      <c r="AA24" s="12">
        <f>$AA$8*'[2]Eurostat POM Portables GU'!V15</f>
        <v>13.253219188233873</v>
      </c>
      <c r="AB24" s="12">
        <f>$AB$8*'[2]Eurostat POM Portables GU'!W15</f>
        <v>16.499600000000001</v>
      </c>
      <c r="AC24" s="13">
        <f t="shared" ref="AC24:AF24" si="22">AB24+(AB24*AB$44)</f>
        <v>13.199680000000001</v>
      </c>
      <c r="AD24" s="13">
        <f t="shared" si="22"/>
        <v>3.2999200000000002</v>
      </c>
      <c r="AE24" s="13">
        <f t="shared" si="22"/>
        <v>0</v>
      </c>
      <c r="AF24" s="13">
        <f t="shared" si="22"/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5:57" x14ac:dyDescent="0.3">
      <c r="E25" s="90" t="s">
        <v>305</v>
      </c>
      <c r="F25" s="26" t="s">
        <v>52</v>
      </c>
      <c r="G25" s="11">
        <f t="shared" si="1"/>
        <v>9.6176488089246881</v>
      </c>
      <c r="H25" s="11">
        <f t="shared" si="1"/>
        <v>10.579413689817159</v>
      </c>
      <c r="I25" s="11">
        <f t="shared" si="2"/>
        <v>11.637355058798876</v>
      </c>
      <c r="J25" s="11">
        <f t="shared" si="3"/>
        <v>12.917464115266753</v>
      </c>
      <c r="K25" s="11">
        <f t="shared" si="4"/>
        <v>15.888480861778106</v>
      </c>
      <c r="L25" s="11">
        <f t="shared" si="5"/>
        <v>12.551899880804704</v>
      </c>
      <c r="M25" s="11">
        <f t="shared" si="6"/>
        <v>17.196102836702448</v>
      </c>
      <c r="N25" s="11">
        <f t="shared" si="7"/>
        <v>10.489622730388493</v>
      </c>
      <c r="O25" s="11">
        <f t="shared" si="8"/>
        <v>9.6504529119574141</v>
      </c>
      <c r="P25" s="11">
        <f t="shared" si="9"/>
        <v>7.527353271326783</v>
      </c>
      <c r="Q25" s="11">
        <f t="shared" si="10"/>
        <v>4.5916854955093376</v>
      </c>
      <c r="R25" s="12">
        <f>$R$8*'[2]Eurostat POM Portables GU'!M16</f>
        <v>6.7038608234436321</v>
      </c>
      <c r="S25" s="12">
        <f>$S$8*'[2]Eurostat POM Portables GU'!N16</f>
        <v>4.9938056362869814</v>
      </c>
      <c r="T25" s="12">
        <f>$T$8*'[2]Eurostat POM Portables GU'!O16</f>
        <v>4.8406606548407822</v>
      </c>
      <c r="U25" s="12">
        <f>$U$8*'[2]Eurostat POM Portables GU'!P16</f>
        <v>3.6071321351590608</v>
      </c>
      <c r="V25" s="12">
        <f>$V$8*'[2]Eurostat POM Portables GU'!Q16</f>
        <v>2.6685053060859194</v>
      </c>
      <c r="W25" s="12">
        <f>$W$8*'[2]Eurostat POM Portables GU'!R16</f>
        <v>2.8522295770934676</v>
      </c>
      <c r="X25" s="12">
        <f>$X$8*'[2]Eurostat POM Portables GU'!S16</f>
        <v>2.2749700510748179</v>
      </c>
      <c r="Y25" s="12">
        <f>$Y$8*'[2]Eurostat POM Portables GU'!T16</f>
        <v>1.931347290148574</v>
      </c>
      <c r="Z25" s="12">
        <f>$Z$8*'[2]Eurostat POM Portables GU'!U16</f>
        <v>1.1630518918290571</v>
      </c>
      <c r="AA25" s="12">
        <f>$AA$8*'[2]Eurostat POM Portables GU'!V16</f>
        <v>1.6483261838417715</v>
      </c>
      <c r="AB25" s="12">
        <f>$AB$8*'[2]Eurostat POM Portables GU'!W16</f>
        <v>1.7674799999999997</v>
      </c>
      <c r="AC25" s="13">
        <f t="shared" ref="AC25:AF25" si="23">AB25+(AB25*AB$44)</f>
        <v>1.4139839999999997</v>
      </c>
      <c r="AD25" s="13">
        <f t="shared" si="23"/>
        <v>0.35349599999999981</v>
      </c>
      <c r="AE25" s="13">
        <f t="shared" si="23"/>
        <v>0</v>
      </c>
      <c r="AF25" s="13">
        <f t="shared" si="23"/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5:57" x14ac:dyDescent="0.3">
      <c r="E26" s="90" t="s">
        <v>314</v>
      </c>
      <c r="F26" s="26" t="s">
        <v>53</v>
      </c>
      <c r="G26" s="11">
        <f t="shared" si="1"/>
        <v>107.62729259747007</v>
      </c>
      <c r="H26" s="11">
        <f t="shared" si="1"/>
        <v>118.39002185721709</v>
      </c>
      <c r="I26" s="11">
        <f t="shared" si="2"/>
        <v>130.22902404293882</v>
      </c>
      <c r="J26" s="11">
        <f t="shared" si="3"/>
        <v>144.55421668766209</v>
      </c>
      <c r="K26" s="11">
        <f t="shared" si="4"/>
        <v>177.80168652582438</v>
      </c>
      <c r="L26" s="11">
        <f t="shared" si="5"/>
        <v>140.46333235540126</v>
      </c>
      <c r="M26" s="11">
        <f t="shared" si="6"/>
        <v>192.43476532689976</v>
      </c>
      <c r="N26" s="11">
        <f t="shared" si="7"/>
        <v>117.38520684940886</v>
      </c>
      <c r="O26" s="11">
        <f t="shared" si="8"/>
        <v>107.99439030145615</v>
      </c>
      <c r="P26" s="11">
        <f t="shared" si="9"/>
        <v>84.235624435135804</v>
      </c>
      <c r="Q26" s="11">
        <f t="shared" si="10"/>
        <v>51.383730905432841</v>
      </c>
      <c r="R26" s="12">
        <f>$R$8*'[2]Eurostat POM Portables GU'!M17</f>
        <v>75.020247121931945</v>
      </c>
      <c r="S26" s="12">
        <f>$S$8*'[2]Eurostat POM Portables GU'!N17</f>
        <v>58.869575809038679</v>
      </c>
      <c r="T26" s="12">
        <f>$T$8*'[2]Eurostat POM Portables GU'!O17</f>
        <v>44.952348702477742</v>
      </c>
      <c r="U26" s="12">
        <f>$U$8*'[2]Eurostat POM Portables GU'!P17</f>
        <v>46.491925297605668</v>
      </c>
      <c r="V26" s="12">
        <f>$V$8*'[2]Eurostat POM Portables GU'!Q17</f>
        <v>42.554394350148911</v>
      </c>
      <c r="W26" s="12">
        <f>$W$8*'[2]Eurostat POM Portables GU'!R17</f>
        <v>25.353151796386378</v>
      </c>
      <c r="X26" s="12">
        <f>$X$8*'[2]Eurostat POM Portables GU'!S17</f>
        <v>25.803698986593783</v>
      </c>
      <c r="Y26" s="12">
        <f>$Y$8*'[2]Eurostat POM Portables GU'!T17</f>
        <v>17.706543445004193</v>
      </c>
      <c r="Z26" s="12">
        <f>$Z$8*'[2]Eurostat POM Portables GU'!U17</f>
        <v>18.347315642699801</v>
      </c>
      <c r="AA26" s="12">
        <f>$AA$8*'[2]Eurostat POM Portables GU'!V17</f>
        <v>18.730018182653613</v>
      </c>
      <c r="AB26" s="12">
        <f>$AB$8*'[2]Eurostat POM Portables GU'!W17</f>
        <v>19.198399999999999</v>
      </c>
      <c r="AC26" s="13">
        <f t="shared" ref="AC26:AF26" si="24">AB26+(AB26*AB$44)</f>
        <v>15.35872</v>
      </c>
      <c r="AD26" s="13">
        <f t="shared" si="24"/>
        <v>3.8396799999999995</v>
      </c>
      <c r="AE26" s="13">
        <f t="shared" si="24"/>
        <v>0</v>
      </c>
      <c r="AF26" s="13">
        <f t="shared" si="24"/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5:57" x14ac:dyDescent="0.3">
      <c r="E27" s="90" t="s">
        <v>319</v>
      </c>
      <c r="F27" s="26" t="s">
        <v>54</v>
      </c>
      <c r="G27" s="11">
        <f t="shared" si="1"/>
        <v>1515.154380322663</v>
      </c>
      <c r="H27" s="11">
        <f t="shared" si="1"/>
        <v>1666.6698183549295</v>
      </c>
      <c r="I27" s="11">
        <f t="shared" si="2"/>
        <v>1833.3368001904225</v>
      </c>
      <c r="J27" s="11">
        <f t="shared" si="3"/>
        <v>2035.0038482113691</v>
      </c>
      <c r="K27" s="11">
        <f t="shared" si="4"/>
        <v>2503.054733299984</v>
      </c>
      <c r="L27" s="11">
        <f t="shared" si="5"/>
        <v>1977.4132393069876</v>
      </c>
      <c r="M27" s="11">
        <f t="shared" si="6"/>
        <v>2709.0561378505731</v>
      </c>
      <c r="N27" s="11">
        <f t="shared" si="7"/>
        <v>1652.5242440888496</v>
      </c>
      <c r="O27" s="11">
        <f t="shared" si="8"/>
        <v>1520.3223045617417</v>
      </c>
      <c r="P27" s="11">
        <f t="shared" si="9"/>
        <v>1185.8513975581586</v>
      </c>
      <c r="Q27" s="11">
        <f t="shared" si="10"/>
        <v>723.36935251047669</v>
      </c>
      <c r="R27" s="12">
        <f>$R$8*'[2]Eurostat POM Portables GU'!M18</f>
        <v>1056.119254665296</v>
      </c>
      <c r="S27" s="12">
        <f>$S$8*'[2]Eurostat POM Portables GU'!N18</f>
        <v>888.11251581369856</v>
      </c>
      <c r="T27" s="12">
        <f>$T$8*'[2]Eurostat POM Portables GU'!O18</f>
        <v>623.50611280906901</v>
      </c>
      <c r="U27" s="12">
        <f>$U$8*'[2]Eurostat POM Portables GU'!P18</f>
        <v>480.31832489584508</v>
      </c>
      <c r="V27" s="12">
        <f>$V$8*'[2]Eurostat POM Portables GU'!Q18</f>
        <v>386.0928082864973</v>
      </c>
      <c r="W27" s="12">
        <f>$W$8*'[2]Eurostat POM Portables GU'!R18</f>
        <v>317.58477446703938</v>
      </c>
      <c r="X27" s="12">
        <f>$X$8*'[2]Eurostat POM Portables GU'!S18</f>
        <v>220.91939981388614</v>
      </c>
      <c r="Y27" s="12">
        <f>$Y$8*'[2]Eurostat POM Portables GU'!T18</f>
        <v>183.68179215041837</v>
      </c>
      <c r="Z27" s="12">
        <f>$Z$8*'[2]Eurostat POM Portables GU'!U18</f>
        <v>177.18368836632388</v>
      </c>
      <c r="AA27" s="12">
        <f>$AA$8*'[2]Eurostat POM Portables GU'!V18</f>
        <v>148.89097284631475</v>
      </c>
      <c r="AB27" s="12">
        <f>$AB$8*'[2]Eurostat POM Portables GU'!W18</f>
        <v>168.25119999999998</v>
      </c>
      <c r="AC27" s="13">
        <f t="shared" ref="AC27:AF27" si="25">AB27+(AB27*AB$44)</f>
        <v>134.60095999999999</v>
      </c>
      <c r="AD27" s="13">
        <f t="shared" si="25"/>
        <v>33.650239999999997</v>
      </c>
      <c r="AE27" s="13">
        <f t="shared" si="25"/>
        <v>0</v>
      </c>
      <c r="AF27" s="13">
        <f t="shared" si="25"/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5:57" x14ac:dyDescent="0.3">
      <c r="E28" s="90" t="s">
        <v>345</v>
      </c>
      <c r="F28" s="26" t="s">
        <v>55</v>
      </c>
      <c r="G28" s="11">
        <f t="shared" si="1"/>
        <v>59.107050264381705</v>
      </c>
      <c r="H28" s="11">
        <f t="shared" si="1"/>
        <v>65.017755290819878</v>
      </c>
      <c r="I28" s="11">
        <f t="shared" si="2"/>
        <v>71.519530819901874</v>
      </c>
      <c r="J28" s="11">
        <f t="shared" si="3"/>
        <v>79.386679210091089</v>
      </c>
      <c r="K28" s="11">
        <f t="shared" si="4"/>
        <v>97.645615428412029</v>
      </c>
      <c r="L28" s="11">
        <f t="shared" si="5"/>
        <v>77.140036188445507</v>
      </c>
      <c r="M28" s="11">
        <f t="shared" si="6"/>
        <v>105.68184957817036</v>
      </c>
      <c r="N28" s="11">
        <f t="shared" si="7"/>
        <v>64.465928242683916</v>
      </c>
      <c r="O28" s="11">
        <f t="shared" si="8"/>
        <v>59.308653983269203</v>
      </c>
      <c r="P28" s="11">
        <f t="shared" si="9"/>
        <v>46.260750106949978</v>
      </c>
      <c r="Q28" s="11">
        <f t="shared" si="10"/>
        <v>28.219057565239485</v>
      </c>
      <c r="R28" s="12">
        <f>$R$8*'[2]Eurostat POM Portables GU'!M19</f>
        <v>41.199824045249649</v>
      </c>
      <c r="S28" s="12">
        <f>$S$8*'[2]Eurostat POM Portables GU'!N19</f>
        <v>14.56033801064714</v>
      </c>
      <c r="T28" s="12">
        <f>$T$8*'[2]Eurostat POM Portables GU'!O19</f>
        <v>12.114622727788714</v>
      </c>
      <c r="U28" s="12">
        <f>$U$8*'[2]Eurostat POM Portables GU'!P19</f>
        <v>10.811581877933282</v>
      </c>
      <c r="V28" s="12">
        <f>$V$8*'[2]Eurostat POM Portables GU'!Q19</f>
        <v>8.0131986945962232</v>
      </c>
      <c r="W28" s="12">
        <f>$W$8*'[2]Eurostat POM Portables GU'!R19</f>
        <v>5.4799265918600959</v>
      </c>
      <c r="X28" s="12">
        <f>$X$8*'[2]Eurostat POM Portables GU'!S19</f>
        <v>4.2327901248359749</v>
      </c>
      <c r="Y28" s="12">
        <f>$Y$8*'[2]Eurostat POM Portables GU'!T19</f>
        <v>3.9551157636126169</v>
      </c>
      <c r="Z28" s="12">
        <f>$Z$8*'[2]Eurostat POM Portables GU'!U19</f>
        <v>3.8896102703607864</v>
      </c>
      <c r="AA28" s="12">
        <f>$AA$8*'[2]Eurostat POM Portables GU'!V19</f>
        <v>3.5240452556622794</v>
      </c>
      <c r="AB28" s="12">
        <f>$AB$8*'[2]Eurostat POM Portables GU'!W19</f>
        <v>3.5619999999999998</v>
      </c>
      <c r="AC28" s="13">
        <f t="shared" ref="AC28:AF28" si="26">AB28+(AB28*AB$44)</f>
        <v>2.8495999999999997</v>
      </c>
      <c r="AD28" s="13">
        <f t="shared" si="26"/>
        <v>0.7123999999999997</v>
      </c>
      <c r="AE28" s="13">
        <f t="shared" si="26"/>
        <v>0</v>
      </c>
      <c r="AF28" s="13">
        <f t="shared" si="26"/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5:57" x14ac:dyDescent="0.3">
      <c r="E29" s="90" t="s">
        <v>356</v>
      </c>
      <c r="F29" s="26" t="s">
        <v>56</v>
      </c>
      <c r="G29" s="11">
        <f t="shared" si="1"/>
        <v>36.355020591130156</v>
      </c>
      <c r="H29" s="11">
        <f t="shared" si="1"/>
        <v>39.990522650243179</v>
      </c>
      <c r="I29" s="11">
        <f t="shared" si="2"/>
        <v>43.989574915267504</v>
      </c>
      <c r="J29" s="11">
        <f t="shared" si="3"/>
        <v>48.828428155946931</v>
      </c>
      <c r="K29" s="11">
        <f t="shared" si="4"/>
        <v>60.05896663181472</v>
      </c>
      <c r="L29" s="11">
        <f t="shared" si="5"/>
        <v>47.446583639133628</v>
      </c>
      <c r="M29" s="11">
        <f t="shared" si="6"/>
        <v>65.001819585613077</v>
      </c>
      <c r="N29" s="11">
        <f t="shared" si="7"/>
        <v>39.651109947223979</v>
      </c>
      <c r="O29" s="11">
        <f t="shared" si="8"/>
        <v>36.479021151446062</v>
      </c>
      <c r="P29" s="11">
        <f t="shared" si="9"/>
        <v>28.453636498127931</v>
      </c>
      <c r="Q29" s="11">
        <f t="shared" si="10"/>
        <v>17.356718263858038</v>
      </c>
      <c r="R29" s="12">
        <f>$R$8*'[2]Eurostat POM Portables GU'!M20</f>
        <v>25.340808665232736</v>
      </c>
      <c r="S29" s="12">
        <f>$S$8*'[2]Eurostat POM Portables GU'!N20</f>
        <v>23.596108807108276</v>
      </c>
      <c r="T29" s="12">
        <f>$T$8*'[2]Eurostat POM Portables GU'!O20</f>
        <v>18.681190391254475</v>
      </c>
      <c r="U29" s="12">
        <f>$U$8*'[2]Eurostat POM Portables GU'!P20</f>
        <v>13.411884253220139</v>
      </c>
      <c r="V29" s="12">
        <f>$V$8*'[2]Eurostat POM Portables GU'!Q20</f>
        <v>11.020454612310761</v>
      </c>
      <c r="W29" s="12">
        <f>$W$8*'[2]Eurostat POM Portables GU'!R20</f>
        <v>9.631840148694538</v>
      </c>
      <c r="X29" s="12">
        <f>$X$8*'[2]Eurostat POM Portables GU'!S20</f>
        <v>7.1735490978738117</v>
      </c>
      <c r="Y29" s="12">
        <f>$Y$8*'[2]Eurostat POM Portables GU'!T20</f>
        <v>5.7761382507466204</v>
      </c>
      <c r="Z29" s="12">
        <f>$Z$8*'[2]Eurostat POM Portables GU'!U20</f>
        <v>5.1615761221903567</v>
      </c>
      <c r="AA29" s="12">
        <f>$AA$8*'[2]Eurostat POM Portables GU'!V20</f>
        <v>4.3190586664487727</v>
      </c>
      <c r="AB29" s="12">
        <f>$AB$8*'[2]Eurostat POM Portables GU'!W20</f>
        <v>4.8308</v>
      </c>
      <c r="AC29" s="13">
        <f t="shared" ref="AC29:AF29" si="27">AB29+(AB29*AB$44)</f>
        <v>3.8646400000000001</v>
      </c>
      <c r="AD29" s="13">
        <f t="shared" si="27"/>
        <v>0.96615999999999991</v>
      </c>
      <c r="AE29" s="13">
        <f t="shared" si="27"/>
        <v>0</v>
      </c>
      <c r="AF29" s="13">
        <f t="shared" si="27"/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5:57" x14ac:dyDescent="0.3">
      <c r="E30" s="90" t="s">
        <v>357</v>
      </c>
      <c r="F30" s="26" t="s">
        <v>57</v>
      </c>
      <c r="G30" s="11">
        <f t="shared" si="1"/>
        <v>9.381443872880622</v>
      </c>
      <c r="H30" s="11">
        <f t="shared" si="1"/>
        <v>10.319588260168684</v>
      </c>
      <c r="I30" s="11">
        <f t="shared" si="2"/>
        <v>11.351547086185553</v>
      </c>
      <c r="J30" s="11">
        <f t="shared" si="3"/>
        <v>12.600217265665965</v>
      </c>
      <c r="K30" s="11">
        <f t="shared" si="4"/>
        <v>15.498267236769136</v>
      </c>
      <c r="L30" s="11">
        <f t="shared" si="5"/>
        <v>12.243631117047618</v>
      </c>
      <c r="M30" s="11">
        <f t="shared" si="6"/>
        <v>16.773774630355238</v>
      </c>
      <c r="N30" s="11">
        <f t="shared" si="7"/>
        <v>10.232002524516695</v>
      </c>
      <c r="O30" s="11">
        <f t="shared" si="8"/>
        <v>9.4134423225553601</v>
      </c>
      <c r="P30" s="11">
        <f t="shared" si="9"/>
        <v>7.3424850115931815</v>
      </c>
      <c r="Q30" s="11">
        <f t="shared" si="10"/>
        <v>4.4789158570718408</v>
      </c>
      <c r="R30" s="12">
        <f>$R$8*'[2]Eurostat POM Portables GU'!M21</f>
        <v>6.5392171513248876</v>
      </c>
      <c r="S30" s="12">
        <f>$S$8*'[2]Eurostat POM Portables GU'!N21</f>
        <v>5.6334955425666431</v>
      </c>
      <c r="T30" s="12">
        <f>$T$8*'[2]Eurostat POM Portables GU'!O21</f>
        <v>4.2907992018151786</v>
      </c>
      <c r="U30" s="12">
        <f>$U$8*'[2]Eurostat POM Portables GU'!P21</f>
        <v>3.3451507226326029</v>
      </c>
      <c r="V30" s="12">
        <f>$V$8*'[2]Eurostat POM Portables GU'!Q21</f>
        <v>2.7078637914264196</v>
      </c>
      <c r="W30" s="12">
        <f>$W$8*'[2]Eurostat POM Portables GU'!R21</f>
        <v>2.5250090203718139</v>
      </c>
      <c r="X30" s="12">
        <f>$X$8*'[2]Eurostat POM Portables GU'!S21</f>
        <v>1.7340499820479274</v>
      </c>
      <c r="Y30" s="12">
        <f>$Y$8*'[2]Eurostat POM Portables GU'!T21</f>
        <v>1.5841898887011456</v>
      </c>
      <c r="Z30" s="12">
        <f>$Z$8*'[2]Eurostat POM Portables GU'!U21</f>
        <v>1.6654352533883539</v>
      </c>
      <c r="AA30" s="12">
        <f>$AA$8*'[2]Eurostat POM Portables GU'!V21</f>
        <v>1.3797727196366336</v>
      </c>
      <c r="AB30" s="12">
        <f>$AB$8*'[2]Eurostat POM Portables GU'!W21</f>
        <v>1.482</v>
      </c>
      <c r="AC30" s="13">
        <f t="shared" ref="AC30:AF30" si="28">AB30+(AB30*AB$44)</f>
        <v>1.1856</v>
      </c>
      <c r="AD30" s="13">
        <f t="shared" si="28"/>
        <v>0.2964</v>
      </c>
      <c r="AE30" s="13">
        <f t="shared" si="28"/>
        <v>0</v>
      </c>
      <c r="AF30" s="13">
        <f t="shared" si="28"/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5:57" x14ac:dyDescent="0.3">
      <c r="E31" s="90" t="s">
        <v>372</v>
      </c>
      <c r="F31" s="26" t="s">
        <v>58</v>
      </c>
      <c r="G31" s="11">
        <f t="shared" si="1"/>
        <v>4.4832723839146533</v>
      </c>
      <c r="H31" s="11">
        <f t="shared" si="1"/>
        <v>4.9315996223061189</v>
      </c>
      <c r="I31" s="11">
        <f t="shared" si="2"/>
        <v>5.4247595845367309</v>
      </c>
      <c r="J31" s="11">
        <f t="shared" si="3"/>
        <v>6.0214831388357721</v>
      </c>
      <c r="K31" s="11">
        <f t="shared" si="4"/>
        <v>7.4064242607679995</v>
      </c>
      <c r="L31" s="11">
        <f t="shared" si="5"/>
        <v>5.8510751660067202</v>
      </c>
      <c r="M31" s="11">
        <f t="shared" si="6"/>
        <v>8.0159729774292074</v>
      </c>
      <c r="N31" s="11">
        <f t="shared" si="7"/>
        <v>4.8897435162318166</v>
      </c>
      <c r="O31" s="11">
        <f t="shared" si="8"/>
        <v>4.4985640349332714</v>
      </c>
      <c r="P31" s="11">
        <f t="shared" si="9"/>
        <v>3.5088799472479519</v>
      </c>
      <c r="Q31" s="11">
        <f t="shared" si="10"/>
        <v>2.1404167678212507</v>
      </c>
      <c r="R31" s="12">
        <f>$R$8*'[2]Eurostat POM Portables GU'!M22</f>
        <v>3.1250084810190257</v>
      </c>
      <c r="S31" s="12">
        <f>$S$8*'[2]Eurostat POM Portables GU'!N22</f>
        <v>3.1462484211217134</v>
      </c>
      <c r="T31" s="12">
        <f>$T$8*'[2]Eurostat POM Portables GU'!O22</f>
        <v>2.090883422658897</v>
      </c>
      <c r="U31" s="12">
        <f>$U$8*'[2]Eurostat POM Portables GU'!P22</f>
        <v>2.0068949250627512</v>
      </c>
      <c r="V31" s="12">
        <f>$V$8*'[2]Eurostat POM Portables GU'!Q22</f>
        <v>1.1634368266651887</v>
      </c>
      <c r="W31" s="12">
        <f>$W$8*'[2]Eurostat POM Portables GU'!R22</f>
        <v>0.97135551089813665</v>
      </c>
      <c r="X31" s="12">
        <f>$X$8*'[2]Eurostat POM Portables GU'!S22</f>
        <v>0.587506486455044</v>
      </c>
      <c r="Y31" s="12">
        <f>$Y$8*'[2]Eurostat POM Portables GU'!T22</f>
        <v>0.61017840210737906</v>
      </c>
      <c r="Z31" s="12">
        <f>$Z$8*'[2]Eurostat POM Portables GU'!U22</f>
        <v>1.1809449978571964</v>
      </c>
      <c r="AA31" s="12">
        <f>$AA$8*'[2]Eurostat POM Portables GU'!V22</f>
        <v>0.75649607731801638</v>
      </c>
      <c r="AB31" s="12">
        <f>$AB$8*'[2]Eurostat POM Portables GU'!W22</f>
        <v>0.8528</v>
      </c>
      <c r="AC31" s="13">
        <f t="shared" ref="AC31:AF31" si="29">AB31+(AB31*AB$44)</f>
        <v>0.68223999999999996</v>
      </c>
      <c r="AD31" s="13">
        <f t="shared" si="29"/>
        <v>0.17056000000000004</v>
      </c>
      <c r="AE31" s="13">
        <f t="shared" si="29"/>
        <v>0</v>
      </c>
      <c r="AF31" s="13">
        <f t="shared" si="29"/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5:57" x14ac:dyDescent="0.3">
      <c r="E32" s="90" t="s">
        <v>409</v>
      </c>
      <c r="F32" s="26" t="s">
        <v>59</v>
      </c>
      <c r="G32" s="11">
        <f t="shared" si="1"/>
        <v>399.34038861189168</v>
      </c>
      <c r="H32" s="11">
        <f t="shared" si="1"/>
        <v>439.27442747308089</v>
      </c>
      <c r="I32" s="11">
        <f t="shared" si="2"/>
        <v>483.20187022038903</v>
      </c>
      <c r="J32" s="11">
        <f t="shared" si="3"/>
        <v>536.35407594463186</v>
      </c>
      <c r="K32" s="11">
        <f t="shared" si="4"/>
        <v>659.71551341189718</v>
      </c>
      <c r="L32" s="11">
        <f t="shared" si="5"/>
        <v>521.17525559539877</v>
      </c>
      <c r="M32" s="11">
        <f t="shared" si="6"/>
        <v>714.01010016569637</v>
      </c>
      <c r="N32" s="11">
        <f t="shared" si="7"/>
        <v>435.54616110107474</v>
      </c>
      <c r="O32" s="11">
        <f t="shared" si="8"/>
        <v>400.70246821298878</v>
      </c>
      <c r="P32" s="11">
        <f t="shared" si="9"/>
        <v>312.54792520613125</v>
      </c>
      <c r="Q32" s="11">
        <f t="shared" si="10"/>
        <v>190.65423437574006</v>
      </c>
      <c r="R32" s="12">
        <f>$R$8*'[2]Eurostat POM Portables GU'!M23</f>
        <v>278.3551821885805</v>
      </c>
      <c r="S32" s="12">
        <f>$S$8*'[2]Eurostat POM Portables GU'!N23</f>
        <v>224.01216340661361</v>
      </c>
      <c r="T32" s="12">
        <f>$T$8*'[2]Eurostat POM Portables GU'!O23</f>
        <v>159.53031643550517</v>
      </c>
      <c r="U32" s="12">
        <f>$U$8*'[2]Eurostat POM Portables GU'!P23</f>
        <v>150.48290538926446</v>
      </c>
      <c r="V32" s="12">
        <f>$V$8*'[2]Eurostat POM Portables GU'!Q23</f>
        <v>130.67017133046096</v>
      </c>
      <c r="W32" s="12">
        <f>$W$8*'[2]Eurostat POM Portables GU'!R23</f>
        <v>113.11009795339045</v>
      </c>
      <c r="X32" s="12">
        <f>$X$8*'[2]Eurostat POM Portables GU'!S23</f>
        <v>76.695046469681955</v>
      </c>
      <c r="Y32" s="12">
        <f>$Y$8*'[2]Eurostat POM Portables GU'!T23</f>
        <v>72.615019778741512</v>
      </c>
      <c r="Z32" s="12">
        <f>$Z$8*'[2]Eurostat POM Portables GU'!U23</f>
        <v>60.28600338711562</v>
      </c>
      <c r="AA32" s="12">
        <f>$AA$8*'[2]Eurostat POM Portables GU'!V23</f>
        <v>57.569827267597475</v>
      </c>
      <c r="AB32" s="12">
        <f>$AB$8*'[2]Eurostat POM Portables GU'!W23</f>
        <v>61.729199999999999</v>
      </c>
      <c r="AC32" s="13">
        <f t="shared" ref="AC32:AF32" si="30">AB32+(AB32*AB$44)</f>
        <v>49.383359999999996</v>
      </c>
      <c r="AD32" s="13">
        <f t="shared" si="30"/>
        <v>12.345839999999995</v>
      </c>
      <c r="AE32" s="13">
        <f t="shared" si="30"/>
        <v>0</v>
      </c>
      <c r="AF32" s="13">
        <f t="shared" si="30"/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5:57" x14ac:dyDescent="0.3">
      <c r="E33" s="90" t="s">
        <v>426</v>
      </c>
      <c r="F33" s="26" t="s">
        <v>60</v>
      </c>
      <c r="G33" s="11">
        <f t="shared" si="1"/>
        <v>141.24952477636865</v>
      </c>
      <c r="H33" s="11">
        <f t="shared" si="1"/>
        <v>155.37447725400551</v>
      </c>
      <c r="I33" s="11">
        <f t="shared" si="2"/>
        <v>170.91192497940608</v>
      </c>
      <c r="J33" s="11">
        <f t="shared" si="3"/>
        <v>189.71223672714078</v>
      </c>
      <c r="K33" s="11">
        <f t="shared" si="4"/>
        <v>233.34605117438315</v>
      </c>
      <c r="L33" s="11">
        <f t="shared" si="5"/>
        <v>184.3433804277627</v>
      </c>
      <c r="M33" s="11">
        <f t="shared" si="6"/>
        <v>252.5504311860349</v>
      </c>
      <c r="N33" s="11">
        <f t="shared" si="7"/>
        <v>154.05576302348129</v>
      </c>
      <c r="O33" s="11">
        <f t="shared" si="8"/>
        <v>141.7313019816028</v>
      </c>
      <c r="P33" s="11">
        <f t="shared" si="9"/>
        <v>110.5504155456502</v>
      </c>
      <c r="Q33" s="11">
        <f t="shared" si="10"/>
        <v>67.435753482846621</v>
      </c>
      <c r="R33" s="12">
        <f>$R$8*'[2]Eurostat POM Portables GU'!M24</f>
        <v>98.456200084956066</v>
      </c>
      <c r="S33" s="12">
        <f>$S$8*'[2]Eurostat POM Portables GU'!N24</f>
        <v>81.047504163545824</v>
      </c>
      <c r="T33" s="12">
        <f>$T$8*'[2]Eurostat POM Portables GU'!O24</f>
        <v>68.685684922813621</v>
      </c>
      <c r="U33" s="12">
        <f>$U$8*'[2]Eurostat POM Portables GU'!P24</f>
        <v>60.699529214245722</v>
      </c>
      <c r="V33" s="12">
        <f>$V$8*'[2]Eurostat POM Portables GU'!Q24</f>
        <v>30.935769477633226</v>
      </c>
      <c r="W33" s="12">
        <f>$W$8*'[2]Eurostat POM Portables GU'!R24</f>
        <v>28.728418956271149</v>
      </c>
      <c r="X33" s="12">
        <f>$X$8*'[2]Eurostat POM Portables GU'!S24</f>
        <v>31.048984504430301</v>
      </c>
      <c r="Y33" s="12">
        <f>$Y$8*'[2]Eurostat POM Portables GU'!T24</f>
        <v>23.664310203468787</v>
      </c>
      <c r="Z33" s="12">
        <f>$Z$8*'[2]Eurostat POM Portables GU'!U24</f>
        <v>30.053536163417114</v>
      </c>
      <c r="AA33" s="12">
        <f>$AA$8*'[2]Eurostat POM Portables GU'!V24</f>
        <v>18.640147928884179</v>
      </c>
      <c r="AB33" s="12">
        <f>$AB$8*'[2]Eurostat POM Portables GU'!W24</f>
        <v>18.355999999999998</v>
      </c>
      <c r="AC33" s="13">
        <f t="shared" ref="AC33:AF33" si="31">AB33+(AB33*AB$44)</f>
        <v>14.684799999999999</v>
      </c>
      <c r="AD33" s="13">
        <f t="shared" si="31"/>
        <v>3.6711999999999989</v>
      </c>
      <c r="AE33" s="13">
        <f t="shared" si="31"/>
        <v>0</v>
      </c>
      <c r="AF33" s="13">
        <f t="shared" si="31"/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5:57" x14ac:dyDescent="0.3">
      <c r="E34" s="90" t="s">
        <v>447</v>
      </c>
      <c r="F34" s="26" t="s">
        <v>61</v>
      </c>
      <c r="G34" s="11">
        <f t="shared" si="1"/>
        <v>513.3862936018636</v>
      </c>
      <c r="H34" s="11">
        <f t="shared" si="1"/>
        <v>564.72492296204996</v>
      </c>
      <c r="I34" s="11">
        <f t="shared" si="2"/>
        <v>621.19741525825498</v>
      </c>
      <c r="J34" s="11">
        <f t="shared" si="3"/>
        <v>689.52913093666314</v>
      </c>
      <c r="K34" s="11">
        <f t="shared" si="4"/>
        <v>848.12083105209558</v>
      </c>
      <c r="L34" s="11">
        <f t="shared" si="5"/>
        <v>670.01545653115556</v>
      </c>
      <c r="M34" s="11">
        <f t="shared" si="6"/>
        <v>917.92117544768314</v>
      </c>
      <c r="N34" s="11">
        <f t="shared" si="7"/>
        <v>559.93191702308673</v>
      </c>
      <c r="O34" s="11">
        <f t="shared" si="8"/>
        <v>515.13736366123976</v>
      </c>
      <c r="P34" s="11">
        <f t="shared" si="9"/>
        <v>401.80714365576705</v>
      </c>
      <c r="Q34" s="11">
        <f t="shared" si="10"/>
        <v>245.10235763001791</v>
      </c>
      <c r="R34" s="12">
        <f>$R$8*'[2]Eurostat POM Portables GU'!M25</f>
        <v>357.84944213982612</v>
      </c>
      <c r="S34" s="12">
        <f>$S$8*'[2]Eurostat POM Portables GU'!N25</f>
        <v>319.81477908764788</v>
      </c>
      <c r="T34" s="12">
        <f>$T$8*'[2]Eurostat POM Portables GU'!O25</f>
        <v>264.68544473847845</v>
      </c>
      <c r="U34" s="12">
        <f>$U$8*'[2]Eurostat POM Portables GU'!P25</f>
        <v>230.68049898505018</v>
      </c>
      <c r="V34" s="12">
        <f>$V$8*'[2]Eurostat POM Portables GU'!Q25</f>
        <v>193.7067214518062</v>
      </c>
      <c r="W34" s="12">
        <f>$W$8*'[2]Eurostat POM Portables GU'!R25</f>
        <v>165.06602335726558</v>
      </c>
      <c r="X34" s="12">
        <f>$X$8*'[2]Eurostat POM Portables GU'!S25</f>
        <v>115.82763710933071</v>
      </c>
      <c r="Y34" s="12">
        <f>$Y$8*'[2]Eurostat POM Portables GU'!T25</f>
        <v>101.10011835165493</v>
      </c>
      <c r="Z34" s="12">
        <f>$Z$8*'[2]Eurostat POM Portables GU'!U25</f>
        <v>133.51009882534737</v>
      </c>
      <c r="AA34" s="12">
        <f>$AA$8*'[2]Eurostat POM Portables GU'!V25</f>
        <v>103.38779723346224</v>
      </c>
      <c r="AB34" s="12">
        <f>$AB$8*'[2]Eurostat POM Portables GU'!W25</f>
        <v>108.39919999999999</v>
      </c>
      <c r="AC34" s="13">
        <f t="shared" ref="AC34:AF34" si="32">AB34+(AB34*AB$44)</f>
        <v>86.719359999999995</v>
      </c>
      <c r="AD34" s="13">
        <f t="shared" si="32"/>
        <v>21.679839999999999</v>
      </c>
      <c r="AE34" s="13">
        <f t="shared" si="32"/>
        <v>0</v>
      </c>
      <c r="AF34" s="13">
        <f t="shared" si="32"/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5:57" x14ac:dyDescent="0.3">
      <c r="E35" s="90" t="s">
        <v>448</v>
      </c>
      <c r="F35" s="26" t="s">
        <v>62</v>
      </c>
      <c r="G35" s="11">
        <f t="shared" si="1"/>
        <v>87.293128538024405</v>
      </c>
      <c r="H35" s="11">
        <f t="shared" si="1"/>
        <v>96.02244139182686</v>
      </c>
      <c r="I35" s="11">
        <f t="shared" si="2"/>
        <v>105.62468553100956</v>
      </c>
      <c r="J35" s="11">
        <f t="shared" si="3"/>
        <v>117.24340093942062</v>
      </c>
      <c r="K35" s="11">
        <f t="shared" si="4"/>
        <v>144.20938315548736</v>
      </c>
      <c r="L35" s="11">
        <f t="shared" si="5"/>
        <v>113.92541269283501</v>
      </c>
      <c r="M35" s="11">
        <f t="shared" si="6"/>
        <v>156.07781538918397</v>
      </c>
      <c r="N35" s="11">
        <f t="shared" si="7"/>
        <v>95.207467387402218</v>
      </c>
      <c r="O35" s="11">
        <f t="shared" si="8"/>
        <v>87.590869996410049</v>
      </c>
      <c r="P35" s="11">
        <f t="shared" si="9"/>
        <v>68.320878597199837</v>
      </c>
      <c r="Q35" s="11">
        <f t="shared" si="10"/>
        <v>41.675735944291901</v>
      </c>
      <c r="R35" s="12">
        <f>$R$8*'[2]Eurostat POM Portables GU'!M26</f>
        <v>60.84657447866617</v>
      </c>
      <c r="S35" s="12">
        <f>$S$8*'[2]Eurostat POM Portables GU'!N26</f>
        <v>52.212274675902741</v>
      </c>
      <c r="T35" s="12">
        <f>$T$8*'[2]Eurostat POM Portables GU'!O26</f>
        <v>40.576485463912455</v>
      </c>
      <c r="U35" s="12">
        <f>$U$8*'[2]Eurostat POM Portables GU'!P26</f>
        <v>35.582550059563637</v>
      </c>
      <c r="V35" s="12">
        <f>$V$8*'[2]Eurostat POM Portables GU'!Q26</f>
        <v>24.355030728701578</v>
      </c>
      <c r="W35" s="12">
        <f>$W$8*'[2]Eurostat POM Portables GU'!R26</f>
        <v>22.905438970515743</v>
      </c>
      <c r="X35" s="12">
        <f>$X$8*'[2]Eurostat POM Portables GU'!S26</f>
        <v>19.33336323268361</v>
      </c>
      <c r="Y35" s="12">
        <f>$Y$8*'[2]Eurostat POM Portables GU'!T26</f>
        <v>18.616126156220162</v>
      </c>
      <c r="Z35" s="12">
        <f>$Z$8*'[2]Eurostat POM Portables GU'!U26</f>
        <v>17.796758534141667</v>
      </c>
      <c r="AA35" s="12">
        <f>$AA$8*'[2]Eurostat POM Portables GU'!V26</f>
        <v>12.856732774545184</v>
      </c>
      <c r="AB35" s="12">
        <f>$AB$8*'[2]Eurostat POM Portables GU'!W26</f>
        <v>14.923999999999999</v>
      </c>
      <c r="AC35" s="13">
        <f t="shared" ref="AC35:AF35" si="33">AB35+(AB35*AB$44)</f>
        <v>11.9392</v>
      </c>
      <c r="AD35" s="13">
        <f t="shared" si="33"/>
        <v>2.9847999999999999</v>
      </c>
      <c r="AE35" s="13">
        <f t="shared" si="33"/>
        <v>0</v>
      </c>
      <c r="AF35" s="13">
        <f t="shared" si="33"/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5:57" x14ac:dyDescent="0.3">
      <c r="E36" s="90" t="s">
        <v>455</v>
      </c>
      <c r="F36" s="26" t="s">
        <v>63</v>
      </c>
      <c r="G36" s="11">
        <f t="shared" si="1"/>
        <v>138.45768513012615</v>
      </c>
      <c r="H36" s="11">
        <f t="shared" si="1"/>
        <v>152.30345364313877</v>
      </c>
      <c r="I36" s="11">
        <f t="shared" si="2"/>
        <v>167.53379900745264</v>
      </c>
      <c r="J36" s="11">
        <f t="shared" si="3"/>
        <v>185.96251689827244</v>
      </c>
      <c r="K36" s="11">
        <f t="shared" si="4"/>
        <v>228.7338957848751</v>
      </c>
      <c r="L36" s="11">
        <f t="shared" si="5"/>
        <v>180.69977767005133</v>
      </c>
      <c r="M36" s="11">
        <f t="shared" si="6"/>
        <v>247.55869540797033</v>
      </c>
      <c r="N36" s="11">
        <f t="shared" si="7"/>
        <v>151.0108041988619</v>
      </c>
      <c r="O36" s="11">
        <f t="shared" si="8"/>
        <v>138.92993986295295</v>
      </c>
      <c r="P36" s="11">
        <f t="shared" si="9"/>
        <v>108.36535309310331</v>
      </c>
      <c r="Q36" s="11">
        <f t="shared" si="10"/>
        <v>66.102865386793013</v>
      </c>
      <c r="R36" s="12">
        <f>$R$8*'[2]Eurostat POM Portables GU'!M27</f>
        <v>96.510183464717798</v>
      </c>
      <c r="S36" s="12">
        <f>$S$8*'[2]Eurostat POM Portables GU'!N27</f>
        <v>82.663626398467457</v>
      </c>
      <c r="T36" s="12">
        <f>$T$8*'[2]Eurostat POM Portables GU'!O27</f>
        <v>40.816638628439023</v>
      </c>
      <c r="U36" s="12">
        <f>$U$8*'[2]Eurostat POM Portables GU'!P27</f>
        <v>33.959829370034086</v>
      </c>
      <c r="V36" s="12">
        <f>$V$8*'[2]Eurostat POM Portables GU'!Q27</f>
        <v>41.657020884385503</v>
      </c>
      <c r="W36" s="12">
        <f>$W$8*'[2]Eurostat POM Portables GU'!R27</f>
        <v>30.145515855459411</v>
      </c>
      <c r="X36" s="12">
        <f>$X$8*'[2]Eurostat POM Portables GU'!S27</f>
        <v>31.27328947723252</v>
      </c>
      <c r="Y36" s="12">
        <f>$Y$8*'[2]Eurostat POM Portables GU'!T27</f>
        <v>21.238756306892871</v>
      </c>
      <c r="Z36" s="12">
        <f>$Z$8*'[2]Eurostat POM Portables GU'!U27</f>
        <v>29.427277452432236</v>
      </c>
      <c r="AA36" s="12">
        <f>$AA$8*'[2]Eurostat POM Portables GU'!V27</f>
        <v>26.242114100675284</v>
      </c>
      <c r="AB36" s="12">
        <f>$AB$8*'[2]Eurostat POM Portables GU'!W27</f>
        <v>35.744799999999998</v>
      </c>
      <c r="AC36" s="13">
        <f t="shared" ref="AC36:AF36" si="34">AB36+(AB36*AB$44)</f>
        <v>28.595839999999999</v>
      </c>
      <c r="AD36" s="13">
        <f t="shared" si="34"/>
        <v>7.1489599999999989</v>
      </c>
      <c r="AE36" s="13">
        <f t="shared" si="34"/>
        <v>0</v>
      </c>
      <c r="AF36" s="13">
        <f t="shared" si="34"/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5:57" x14ac:dyDescent="0.3">
      <c r="E37" s="90" t="s">
        <v>494</v>
      </c>
      <c r="F37" s="26" t="s">
        <v>64</v>
      </c>
      <c r="G37" s="11">
        <f t="shared" si="1"/>
        <v>50.321921157214071</v>
      </c>
      <c r="H37" s="11">
        <f t="shared" si="1"/>
        <v>55.354113272935486</v>
      </c>
      <c r="I37" s="11">
        <f t="shared" si="2"/>
        <v>60.889524600229038</v>
      </c>
      <c r="J37" s="11">
        <f t="shared" si="3"/>
        <v>67.587372306254238</v>
      </c>
      <c r="K37" s="11">
        <f t="shared" si="4"/>
        <v>83.13246793669272</v>
      </c>
      <c r="L37" s="11">
        <f t="shared" si="5"/>
        <v>65.674649669987247</v>
      </c>
      <c r="M37" s="11">
        <f t="shared" si="6"/>
        <v>89.974270047882541</v>
      </c>
      <c r="N37" s="11">
        <f t="shared" si="7"/>
        <v>54.884304729208345</v>
      </c>
      <c r="O37" s="11">
        <f t="shared" si="8"/>
        <v>50.493560350871682</v>
      </c>
      <c r="P37" s="11">
        <f t="shared" si="9"/>
        <v>39.384977073679913</v>
      </c>
      <c r="Q37" s="11">
        <f t="shared" si="10"/>
        <v>24.024836014944746</v>
      </c>
      <c r="R37" s="12">
        <f>$R$8*'[2]Eurostat POM Portables GU'!M28</f>
        <v>35.076260581819326</v>
      </c>
      <c r="S37" s="12">
        <f>$S$8*'[2]Eurostat POM Portables GU'!N28</f>
        <v>30.17405218300291</v>
      </c>
      <c r="T37" s="12">
        <f>$T$8*'[2]Eurostat POM Portables GU'!O28</f>
        <v>22.323435058731761</v>
      </c>
      <c r="U37" s="12">
        <f>$U$8*'[2]Eurostat POM Portables GU'!P28</f>
        <v>16.461817115468449</v>
      </c>
      <c r="V37" s="12">
        <f>$V$8*'[2]Eurostat POM Portables GU'!Q28</f>
        <v>14.783047093891907</v>
      </c>
      <c r="W37" s="12">
        <f>$W$8*'[2]Eurostat POM Portables GU'!R28</f>
        <v>15.923016067242663</v>
      </c>
      <c r="X37" s="12">
        <f>$X$8*'[2]Eurostat POM Portables GU'!S28</f>
        <v>12.595586934278478</v>
      </c>
      <c r="Y37" s="12">
        <f>$Y$8*'[2]Eurostat POM Portables GU'!T28</f>
        <v>11.627498991710802</v>
      </c>
      <c r="Z37" s="12">
        <f>$Z$8*'[2]Eurostat POM Portables GU'!U28</f>
        <v>12.029672821995216</v>
      </c>
      <c r="AA37" s="12">
        <f>$AA$8*'[2]Eurostat POM Portables GU'!V28</f>
        <v>10.731565597173818</v>
      </c>
      <c r="AB37" s="12">
        <f>$AB$8*'[2]Eurostat POM Portables GU'!W28</f>
        <v>11.804</v>
      </c>
      <c r="AC37" s="13">
        <f t="shared" ref="AC37:AF37" si="35">AB37+(AB37*AB$44)</f>
        <v>9.4432000000000009</v>
      </c>
      <c r="AD37" s="13">
        <f t="shared" si="35"/>
        <v>2.3608000000000002</v>
      </c>
      <c r="AE37" s="13">
        <f t="shared" si="35"/>
        <v>0</v>
      </c>
      <c r="AF37" s="13">
        <f t="shared" si="35"/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5:57" x14ac:dyDescent="0.3">
      <c r="E38" s="90" t="s">
        <v>495</v>
      </c>
      <c r="F38" s="26" t="s">
        <v>65</v>
      </c>
      <c r="G38" s="11">
        <f t="shared" si="1"/>
        <v>34.403762423809617</v>
      </c>
      <c r="H38" s="11">
        <f t="shared" si="1"/>
        <v>37.844138666190581</v>
      </c>
      <c r="I38" s="11">
        <f t="shared" si="2"/>
        <v>41.628552532809643</v>
      </c>
      <c r="J38" s="11">
        <f t="shared" si="3"/>
        <v>46.207693311418709</v>
      </c>
      <c r="K38" s="11">
        <f t="shared" si="4"/>
        <v>56.835462773045009</v>
      </c>
      <c r="L38" s="11">
        <f t="shared" si="5"/>
        <v>44.900015590705557</v>
      </c>
      <c r="M38" s="11">
        <f t="shared" si="6"/>
        <v>61.513021359266617</v>
      </c>
      <c r="N38" s="11">
        <f t="shared" si="7"/>
        <v>37.522943029152636</v>
      </c>
      <c r="O38" s="11">
        <f t="shared" si="8"/>
        <v>34.521107586820428</v>
      </c>
      <c r="P38" s="11">
        <f t="shared" si="9"/>
        <v>26.926463917719936</v>
      </c>
      <c r="Q38" s="11">
        <f t="shared" si="10"/>
        <v>16.42514298980916</v>
      </c>
      <c r="R38" s="12">
        <f>$R$8*'[2]Eurostat POM Portables GU'!M29</f>
        <v>23.980708765121374</v>
      </c>
      <c r="S38" s="12">
        <f>$S$8*'[2]Eurostat POM Portables GU'!N29</f>
        <v>21.785665676128101</v>
      </c>
      <c r="T38" s="12">
        <f>$T$8*'[2]Eurostat POM Portables GU'!O29</f>
        <v>16.918813939249336</v>
      </c>
      <c r="U38" s="12">
        <f>$U$8*'[2]Eurostat POM Portables GU'!P29</f>
        <v>14.057062358695743</v>
      </c>
      <c r="V38" s="12">
        <f>$V$8*'[2]Eurostat POM Portables GU'!Q29</f>
        <v>10.437870312300676</v>
      </c>
      <c r="W38" s="12">
        <f>$W$8*'[2]Eurostat POM Portables GU'!R29</f>
        <v>11.233713600837866</v>
      </c>
      <c r="X38" s="12">
        <f>$X$8*'[2]Eurostat POM Portables GU'!S29</f>
        <v>6.8154203274520526</v>
      </c>
      <c r="Y38" s="12">
        <f>$Y$8*'[2]Eurostat POM Portables GU'!T29</f>
        <v>6.2382214277561863</v>
      </c>
      <c r="Z38" s="12">
        <f>$Z$8*'[2]Eurostat POM Portables GU'!U29</f>
        <v>5.7326758928615655</v>
      </c>
      <c r="AA38" s="12">
        <f>$AA$8*'[2]Eurostat POM Portables GU'!V29</f>
        <v>4.3666370360914151</v>
      </c>
      <c r="AB38" s="12">
        <f>$AB$8*'[2]Eurostat POM Portables GU'!W29</f>
        <v>4.5968</v>
      </c>
      <c r="AC38" s="13">
        <f t="shared" ref="AC38:AF38" si="36">AB38+(AB38*AB$44)</f>
        <v>3.6774399999999998</v>
      </c>
      <c r="AD38" s="13">
        <f t="shared" si="36"/>
        <v>0.91936000000000018</v>
      </c>
      <c r="AE38" s="13">
        <f t="shared" si="36"/>
        <v>0</v>
      </c>
      <c r="AF38" s="13">
        <f t="shared" si="36"/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5:57" x14ac:dyDescent="0.3">
      <c r="E39" s="90" t="s">
        <v>506</v>
      </c>
      <c r="F39" s="26" t="s">
        <v>36</v>
      </c>
      <c r="G39" s="11">
        <f t="shared" si="1"/>
        <v>862.96498289118495</v>
      </c>
      <c r="H39" s="11">
        <f t="shared" si="1"/>
        <v>949.26148118030346</v>
      </c>
      <c r="I39" s="11">
        <f t="shared" si="2"/>
        <v>1044.1876292983338</v>
      </c>
      <c r="J39" s="11">
        <f t="shared" si="3"/>
        <v>1159.0482685211507</v>
      </c>
      <c r="K39" s="11">
        <f t="shared" si="4"/>
        <v>1425.6293702810153</v>
      </c>
      <c r="L39" s="11">
        <f t="shared" si="5"/>
        <v>1126.2472025220022</v>
      </c>
      <c r="M39" s="11">
        <f t="shared" si="6"/>
        <v>1542.9586674551433</v>
      </c>
      <c r="N39" s="11">
        <f t="shared" si="7"/>
        <v>941.20478714763738</v>
      </c>
      <c r="O39" s="11">
        <f t="shared" si="8"/>
        <v>865.90840417582638</v>
      </c>
      <c r="P39" s="11">
        <f t="shared" si="9"/>
        <v>675.4085552571446</v>
      </c>
      <c r="Q39" s="11">
        <f t="shared" si="10"/>
        <v>411.99921870685819</v>
      </c>
      <c r="R39" s="12">
        <f>R6*'[2]Eurostat POM Portables GU'!M30</f>
        <v>601.51885931201298</v>
      </c>
      <c r="S39" s="12">
        <f>S6*'[2]Eurostat POM Portables GU'!N30</f>
        <v>501.20831226463525</v>
      </c>
      <c r="T39" s="12">
        <f>T6*'[2]Eurostat POM Portables GU'!O30</f>
        <v>424.69116811573213</v>
      </c>
      <c r="U39" s="12">
        <f>U6*'[2]Eurostat POM Portables GU'!P30</f>
        <v>385.02657202684969</v>
      </c>
      <c r="V39" s="12">
        <f>V6*'[2]Eurostat POM Portables GU'!Q30</f>
        <v>354.78394937923861</v>
      </c>
      <c r="W39" s="12">
        <f>W6*'[2]Eurostat POM Portables GU'!R30</f>
        <v>355.18235666521156</v>
      </c>
      <c r="X39" s="12">
        <f>X6*'[2]Eurostat POM Portables GU'!S30</f>
        <v>313.52750505979589</v>
      </c>
      <c r="Y39" s="12">
        <f>Y6*'[2]Eurostat POM Portables GU'!T30</f>
        <v>313.39175466435364</v>
      </c>
      <c r="Z39" s="12">
        <f>Z6*'[2]Eurostat POM Portables GU'!U30</f>
        <v>299.33435490148833</v>
      </c>
      <c r="AA39" s="12">
        <f>AA6*'[2]Eurostat POM Portables GU'!V30</f>
        <v>242.58922312000391</v>
      </c>
      <c r="AB39" s="12">
        <f>$AB$6*'[2]Eurostat POM Portables GU'!W30</f>
        <v>278.60537305672221</v>
      </c>
      <c r="AC39" s="13">
        <f t="shared" ref="AC39:AF39" si="37">AB39+(AB39*AB$44)</f>
        <v>222.88429844537777</v>
      </c>
      <c r="AD39" s="13">
        <f t="shared" si="37"/>
        <v>55.721074611344449</v>
      </c>
      <c r="AE39" s="13">
        <f t="shared" si="37"/>
        <v>0</v>
      </c>
      <c r="AF39" s="13">
        <f t="shared" si="37"/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5:57" x14ac:dyDescent="0.3">
      <c r="E40" s="90" t="s">
        <v>517</v>
      </c>
      <c r="F40" s="26" t="s">
        <v>37</v>
      </c>
      <c r="G40" s="11">
        <f t="shared" si="1"/>
        <v>27.688615098202042</v>
      </c>
      <c r="H40" s="11">
        <f t="shared" si="1"/>
        <v>30.457476608022247</v>
      </c>
      <c r="I40" s="11">
        <f t="shared" si="2"/>
        <v>33.503224268824475</v>
      </c>
      <c r="J40" s="11">
        <f t="shared" si="3"/>
        <v>37.188578938395167</v>
      </c>
      <c r="K40" s="11">
        <f t="shared" si="4"/>
        <v>45.741952094226058</v>
      </c>
      <c r="L40" s="11">
        <f t="shared" si="5"/>
        <v>36.136142154438588</v>
      </c>
      <c r="M40" s="11">
        <f t="shared" si="6"/>
        <v>49.506514751580866</v>
      </c>
      <c r="N40" s="11">
        <f t="shared" si="7"/>
        <v>30.198973998464329</v>
      </c>
      <c r="O40" s="11">
        <f t="shared" si="8"/>
        <v>27.783056078587183</v>
      </c>
      <c r="P40" s="11">
        <f t="shared" si="9"/>
        <v>21.670783741298003</v>
      </c>
      <c r="Q40" s="11">
        <f t="shared" si="10"/>
        <v>13.219178082191782</v>
      </c>
      <c r="R40" s="12">
        <f>R7*'[2]Eurostat POM Portables GU'!M31</f>
        <v>19.3</v>
      </c>
      <c r="S40" s="12">
        <f>S7*'[2]Eurostat POM Portables GU'!N31</f>
        <v>15.899999999999999</v>
      </c>
      <c r="T40" s="12">
        <f>T7*'[2]Eurostat POM Portables GU'!O31</f>
        <v>15.399999999999999</v>
      </c>
      <c r="U40" s="12">
        <f>U7*'[2]Eurostat POM Portables GU'!P31</f>
        <v>11</v>
      </c>
      <c r="V40" s="12">
        <f>V7*'[2]Eurostat POM Portables GU'!Q31</f>
        <v>11.3</v>
      </c>
      <c r="W40" s="12">
        <f>W7*'[2]Eurostat POM Portables GU'!R31</f>
        <v>9.6</v>
      </c>
      <c r="X40" s="12">
        <f>X7*'[2]Eurostat POM Portables GU'!S31</f>
        <v>5.9</v>
      </c>
      <c r="Y40" s="12">
        <f>Y7*'[2]Eurostat POM Portables GU'!T31</f>
        <v>7.9</v>
      </c>
      <c r="Z40" s="12">
        <f>Z7*'[2]Eurostat POM Portables GU'!U31</f>
        <v>6.1489923637825115</v>
      </c>
      <c r="AA40" s="12">
        <f>AA7*'[2]Eurostat POM Portables GU'!V31</f>
        <v>6.7002659539277829</v>
      </c>
      <c r="AB40" s="12">
        <f>$AB$7*'[2]Eurostat POM Portables GU'!W31</f>
        <v>48.223968719890657</v>
      </c>
      <c r="AC40" s="13">
        <f t="shared" ref="AC40:AF40" si="38">AB40+(AB40*AB$44)</f>
        <v>38.579174975912522</v>
      </c>
      <c r="AD40" s="13">
        <f t="shared" si="38"/>
        <v>9.6447937439781306</v>
      </c>
      <c r="AE40" s="13">
        <f t="shared" si="38"/>
        <v>0</v>
      </c>
      <c r="AF40" s="13">
        <f t="shared" si="38"/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5:57" x14ac:dyDescent="0.3">
      <c r="E41" s="90" t="s">
        <v>518</v>
      </c>
      <c r="F41" s="26" t="s">
        <v>66</v>
      </c>
      <c r="G41" s="11">
        <f t="shared" si="1"/>
        <v>181.51835845995072</v>
      </c>
      <c r="H41" s="11">
        <f t="shared" si="1"/>
        <v>199.67019430594581</v>
      </c>
      <c r="I41" s="11">
        <f t="shared" si="2"/>
        <v>219.63721373654042</v>
      </c>
      <c r="J41" s="11">
        <f t="shared" si="3"/>
        <v>243.7973072475599</v>
      </c>
      <c r="K41" s="11">
        <f t="shared" si="4"/>
        <v>299.87068791449866</v>
      </c>
      <c r="L41" s="11">
        <f t="shared" si="5"/>
        <v>236.89784345245397</v>
      </c>
      <c r="M41" s="11">
        <f t="shared" si="6"/>
        <v>324.55004552986196</v>
      </c>
      <c r="N41" s="11">
        <f t="shared" si="7"/>
        <v>197.97552777321579</v>
      </c>
      <c r="O41" s="11">
        <f t="shared" si="8"/>
        <v>182.13748555135854</v>
      </c>
      <c r="P41" s="11">
        <f t="shared" si="9"/>
        <v>142.06723873005967</v>
      </c>
      <c r="Q41" s="11">
        <f t="shared" si="10"/>
        <v>86.66101562533639</v>
      </c>
      <c r="R41" s="12">
        <f>$R$8*'[2]Eurostat POM Portables GU'!M32</f>
        <v>126.52508281299113</v>
      </c>
      <c r="S41" s="12">
        <f>$S$8*'[2]Eurostat POM Portables GU'!N32</f>
        <v>106.42388204945127</v>
      </c>
      <c r="T41" s="12">
        <f>$T$8*'[2]Eurostat POM Portables GU'!O32</f>
        <v>84.570571343553269</v>
      </c>
      <c r="U41" s="12">
        <f>$U$8*'[2]Eurostat POM Portables GU'!P32</f>
        <v>74.840660235170105</v>
      </c>
      <c r="V41" s="12">
        <f>$V$8*'[2]Eurostat POM Portables GU'!Q32</f>
        <v>63.603312310248462</v>
      </c>
      <c r="W41" s="12">
        <f>$W$8*'[2]Eurostat POM Portables GU'!R32</f>
        <v>53.141133719559861</v>
      </c>
      <c r="X41" s="12">
        <f>$X$8*'[2]Eurostat POM Portables GU'!S32</f>
        <v>36.061337935126055</v>
      </c>
      <c r="Y41" s="12">
        <f>$Y$8*'[2]Eurostat POM Portables GU'!T32</f>
        <v>34.404966051744019</v>
      </c>
      <c r="Z41" s="12">
        <f>$Z$8*'[2]Eurostat POM Portables GU'!U32</f>
        <v>33.61839344133103</v>
      </c>
      <c r="AA41" s="12">
        <f>$AA$8*'[2]Eurostat POM Portables GU'!V32</f>
        <v>30.460729542322923</v>
      </c>
      <c r="AB41" s="12">
        <f>$AB$8*'[2]Eurostat POM Portables GU'!W32</f>
        <v>34.397999999999996</v>
      </c>
      <c r="AC41" s="13">
        <f t="shared" ref="AC41:AF41" si="39">AB41+(AB41*AB$44)</f>
        <v>27.518399999999996</v>
      </c>
      <c r="AD41" s="13">
        <f t="shared" si="39"/>
        <v>6.8795999999999999</v>
      </c>
      <c r="AE41" s="13">
        <f t="shared" si="39"/>
        <v>0</v>
      </c>
      <c r="AF41" s="13">
        <f t="shared" si="39"/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5:57" x14ac:dyDescent="0.3">
      <c r="E42" s="90" t="s">
        <v>555</v>
      </c>
      <c r="F42" s="26" t="s">
        <v>67</v>
      </c>
      <c r="G42" s="11">
        <f t="shared" si="1"/>
        <v>1909.2325850995851</v>
      </c>
      <c r="H42" s="11">
        <f t="shared" si="1"/>
        <v>2100.1558436095438</v>
      </c>
      <c r="I42" s="11">
        <f t="shared" si="2"/>
        <v>2310.1714279704984</v>
      </c>
      <c r="J42" s="11">
        <f t="shared" si="3"/>
        <v>2564.2902850472533</v>
      </c>
      <c r="K42" s="11">
        <f t="shared" si="4"/>
        <v>3154.0770506081217</v>
      </c>
      <c r="L42" s="11">
        <f t="shared" si="5"/>
        <v>2491.7208699804164</v>
      </c>
      <c r="M42" s="11">
        <f t="shared" si="6"/>
        <v>3413.6575918731705</v>
      </c>
      <c r="N42" s="11">
        <f t="shared" si="7"/>
        <v>2082.3311310426338</v>
      </c>
      <c r="O42" s="11">
        <f t="shared" si="8"/>
        <v>1915.7446405592232</v>
      </c>
      <c r="P42" s="11">
        <f t="shared" si="9"/>
        <v>1494.2808196361941</v>
      </c>
      <c r="Q42" s="11">
        <f t="shared" si="10"/>
        <v>911.51129997807845</v>
      </c>
      <c r="R42" s="12">
        <f>$R$8*'[2]Eurostat POM Portables GU'!M33</f>
        <v>1330.8064979679946</v>
      </c>
      <c r="S42" s="12">
        <f>$S$8*'[2]Eurostat POM Portables GU'!N33</f>
        <v>1067.4693148693293</v>
      </c>
      <c r="T42" s="12">
        <f>$T$8*'[2]Eurostat POM Portables GU'!O33</f>
        <v>875.94315869787533</v>
      </c>
      <c r="U42" s="12">
        <f>$U$8*'[2]Eurostat POM Portables GU'!P33</f>
        <v>736.24552293648128</v>
      </c>
      <c r="V42" s="12">
        <f>$V$8*'[2]Eurostat POM Portables GU'!Q33</f>
        <v>597.46396431379105</v>
      </c>
      <c r="W42" s="12">
        <f>$W$8*'[2]Eurostat POM Portables GU'!R33</f>
        <v>501.37545310934007</v>
      </c>
      <c r="X42" s="12">
        <f>$X$8*'[2]Eurostat POM Portables GU'!S33</f>
        <v>336.57414955187238</v>
      </c>
      <c r="Y42" s="12">
        <f>$Y$8*'[2]Eurostat POM Portables GU'!T33</f>
        <v>289.29077264041831</v>
      </c>
      <c r="Z42" s="12">
        <f>$Z$8*'[2]Eurostat POM Portables GU'!U33</f>
        <v>259.78606305726498</v>
      </c>
      <c r="AA42" s="12">
        <f>$AA$8*'[2]Eurostat POM Portables GU'!V33</f>
        <v>213.40373714184102</v>
      </c>
      <c r="AB42" s="12">
        <f>$AB$8*'[2]Eurostat POM Portables GU'!W33</f>
        <v>226.06287599999999</v>
      </c>
      <c r="AC42" s="13">
        <f t="shared" ref="AC42:AF42" si="40">AB42+(AB42*AB$44)</f>
        <v>180.85030079999999</v>
      </c>
      <c r="AD42" s="13">
        <f t="shared" si="40"/>
        <v>45.212575200000003</v>
      </c>
      <c r="AE42" s="13">
        <f t="shared" si="40"/>
        <v>0</v>
      </c>
      <c r="AF42" s="13">
        <f t="shared" si="40"/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5:57" x14ac:dyDescent="0.3">
      <c r="E43" s="90" t="s">
        <v>617</v>
      </c>
      <c r="F43" s="26" t="s">
        <v>68</v>
      </c>
      <c r="G43" s="12">
        <f t="shared" ref="G43:R43" si="41">SUM(G12:G42)</f>
        <v>10790.550082086596</v>
      </c>
      <c r="H43" s="12">
        <f t="shared" si="41"/>
        <v>11869.605090295256</v>
      </c>
      <c r="I43" s="12">
        <f t="shared" si="41"/>
        <v>13056.565599324782</v>
      </c>
      <c r="J43" s="12">
        <f t="shared" si="41"/>
        <v>14492.787815250507</v>
      </c>
      <c r="K43" s="12">
        <f t="shared" si="41"/>
        <v>17826.129012758127</v>
      </c>
      <c r="L43" s="12">
        <f t="shared" si="41"/>
        <v>14082.641920078922</v>
      </c>
      <c r="M43" s="12">
        <f t="shared" si="41"/>
        <v>19293.219430508121</v>
      </c>
      <c r="N43" s="12">
        <f t="shared" si="41"/>
        <v>11768.863852609955</v>
      </c>
      <c r="O43" s="12">
        <f t="shared" si="41"/>
        <v>10827.354744401158</v>
      </c>
      <c r="P43" s="12">
        <f t="shared" si="41"/>
        <v>8445.3367006329026</v>
      </c>
      <c r="Q43" s="12">
        <f t="shared" si="41"/>
        <v>5151.6553873860721</v>
      </c>
      <c r="R43" s="12">
        <f t="shared" si="41"/>
        <v>7521.4168655836629</v>
      </c>
      <c r="S43" s="12">
        <f t="shared" ref="S43:AB43" si="42">SUM(S12:S42)</f>
        <v>6221.0976416929343</v>
      </c>
      <c r="T43" s="12">
        <f t="shared" si="42"/>
        <v>4714.1320610382336</v>
      </c>
      <c r="U43" s="12">
        <f t="shared" si="42"/>
        <v>3906.368614234194</v>
      </c>
      <c r="V43" s="12">
        <f t="shared" si="42"/>
        <v>3272.6014963098369</v>
      </c>
      <c r="W43" s="12">
        <f t="shared" si="42"/>
        <v>2628.7653452494492</v>
      </c>
      <c r="X43" s="12">
        <f t="shared" si="42"/>
        <v>1798.4057194364161</v>
      </c>
      <c r="Y43" s="12">
        <f t="shared" si="42"/>
        <v>1574.7603562042907</v>
      </c>
      <c r="Z43" s="12">
        <f t="shared" si="42"/>
        <v>1508.0972976905305</v>
      </c>
      <c r="AA43" s="12">
        <f t="shared" si="42"/>
        <v>1297.367891357816</v>
      </c>
      <c r="AB43" s="12">
        <f t="shared" si="42"/>
        <v>1369.1625716516446</v>
      </c>
      <c r="AC43" s="16">
        <f>SUM(AC12:AC42)</f>
        <v>1095.3300573213162</v>
      </c>
      <c r="AD43" s="16">
        <f t="shared" ref="AD43:AF43" si="43">SUM(AD12:AD42)</f>
        <v>273.83251433032905</v>
      </c>
      <c r="AE43" s="16">
        <f t="shared" si="43"/>
        <v>0</v>
      </c>
      <c r="AF43" s="16">
        <f t="shared" si="43"/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</row>
    <row r="44" spans="5:57" x14ac:dyDescent="0.3">
      <c r="F44" s="45" t="s">
        <v>69</v>
      </c>
      <c r="G44" s="46">
        <f t="shared" ref="G44:Q44" si="44">_xlfn.RRI(1,G43,H43)</f>
        <v>9.9999999999999867E-2</v>
      </c>
      <c r="H44" s="46">
        <f t="shared" si="44"/>
        <v>0.10000000000000009</v>
      </c>
      <c r="I44" s="46">
        <f t="shared" si="44"/>
        <v>0.10999999999999988</v>
      </c>
      <c r="J44" s="46">
        <f t="shared" si="44"/>
        <v>0.2300000000000002</v>
      </c>
      <c r="K44" s="46">
        <f t="shared" si="44"/>
        <v>-0.20999999999999985</v>
      </c>
      <c r="L44" s="46">
        <f t="shared" si="44"/>
        <v>0.36999999999999988</v>
      </c>
      <c r="M44" s="46">
        <f t="shared" si="44"/>
        <v>-0.3899999999999999</v>
      </c>
      <c r="N44" s="46">
        <f t="shared" si="44"/>
        <v>-7.999999999999996E-2</v>
      </c>
      <c r="O44" s="46">
        <f t="shared" si="44"/>
        <v>-0.22000000000000008</v>
      </c>
      <c r="P44" s="46">
        <f t="shared" si="44"/>
        <v>-0.38999999999999979</v>
      </c>
      <c r="Q44" s="46">
        <f t="shared" si="44"/>
        <v>0.45999999999999952</v>
      </c>
      <c r="R44" s="46">
        <f>_xlfn.RRI(1,R43,S43)</f>
        <v>-0.17288221715787366</v>
      </c>
      <c r="S44" s="46">
        <f t="shared" ref="S44:AA44" si="45">_xlfn.RRI(1,S43,T43)</f>
        <v>-0.24223467745550664</v>
      </c>
      <c r="T44" s="46">
        <f t="shared" si="45"/>
        <v>-0.17134934625190346</v>
      </c>
      <c r="U44" s="46">
        <f t="shared" si="45"/>
        <v>-0.16223945574798271</v>
      </c>
      <c r="V44" s="46">
        <f t="shared" si="45"/>
        <v>-0.19673527369170152</v>
      </c>
      <c r="W44" s="46">
        <f t="shared" si="45"/>
        <v>-0.31587438084331509</v>
      </c>
      <c r="X44" s="46">
        <f t="shared" si="45"/>
        <v>-0.12435756893734262</v>
      </c>
      <c r="Y44" s="46">
        <f t="shared" si="45"/>
        <v>-4.2332192483204856E-2</v>
      </c>
      <c r="Z44" s="46">
        <f t="shared" si="45"/>
        <v>-0.13973196998325055</v>
      </c>
      <c r="AA44" s="46">
        <f t="shared" si="45"/>
        <v>5.5338721400518764E-2</v>
      </c>
      <c r="AB44" s="5">
        <v>-0.2</v>
      </c>
      <c r="AC44" s="5">
        <v>-0.75</v>
      </c>
      <c r="AD44" s="5">
        <v>-1</v>
      </c>
      <c r="AE44" s="5"/>
      <c r="AF44" s="5"/>
    </row>
    <row r="45" spans="5:57" x14ac:dyDescent="0.3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5:57" x14ac:dyDescent="0.3">
      <c r="F46" s="15" t="s">
        <v>601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</row>
    <row r="67" spans="6:18" x14ac:dyDescent="0.3">
      <c r="F67" s="26"/>
      <c r="R67" s="5"/>
    </row>
    <row r="68" spans="6:18" x14ac:dyDescent="0.3">
      <c r="F68" s="26"/>
      <c r="R68" s="5"/>
    </row>
    <row r="69" spans="6:18" x14ac:dyDescent="0.3">
      <c r="F69" s="26"/>
      <c r="R69" s="5"/>
    </row>
    <row r="70" spans="6:18" x14ac:dyDescent="0.3">
      <c r="F70" s="26"/>
      <c r="R70" s="5"/>
    </row>
    <row r="71" spans="6:18" x14ac:dyDescent="0.3">
      <c r="F71" s="26"/>
      <c r="R71" s="5"/>
    </row>
    <row r="72" spans="6:18" x14ac:dyDescent="0.3">
      <c r="F72" s="26"/>
      <c r="R72" s="5"/>
    </row>
    <row r="73" spans="6:18" x14ac:dyDescent="0.3">
      <c r="F73" s="26"/>
      <c r="R73" s="5"/>
    </row>
    <row r="74" spans="6:18" x14ac:dyDescent="0.3">
      <c r="F74" s="26"/>
      <c r="R74" s="5"/>
    </row>
    <row r="75" spans="6:18" x14ac:dyDescent="0.3">
      <c r="F75" s="26"/>
      <c r="R75" s="5"/>
    </row>
    <row r="76" spans="6:18" x14ac:dyDescent="0.3">
      <c r="F76" s="26"/>
      <c r="R76" s="5"/>
    </row>
    <row r="77" spans="6:18" x14ac:dyDescent="0.3">
      <c r="F77" s="26"/>
      <c r="R77" s="5"/>
    </row>
    <row r="78" spans="6:18" x14ac:dyDescent="0.3">
      <c r="F78" s="26"/>
      <c r="R78" s="5"/>
    </row>
    <row r="79" spans="6:18" x14ac:dyDescent="0.3">
      <c r="F79" s="26"/>
      <c r="R79" s="5"/>
    </row>
    <row r="80" spans="6:18" x14ac:dyDescent="0.3">
      <c r="F80" s="26"/>
      <c r="R80" s="5"/>
    </row>
    <row r="81" spans="6:18" x14ac:dyDescent="0.3">
      <c r="F81" s="26"/>
      <c r="R81" s="5"/>
    </row>
    <row r="82" spans="6:18" x14ac:dyDescent="0.3">
      <c r="F82" s="26"/>
      <c r="R82" s="5"/>
    </row>
    <row r="83" spans="6:18" x14ac:dyDescent="0.3">
      <c r="F83" s="26"/>
      <c r="R83" s="5"/>
    </row>
    <row r="84" spans="6:18" x14ac:dyDescent="0.3">
      <c r="F84" s="26"/>
      <c r="R84" s="5"/>
    </row>
    <row r="85" spans="6:18" x14ac:dyDescent="0.3">
      <c r="F85" s="26"/>
      <c r="R85" s="5"/>
    </row>
    <row r="86" spans="6:18" x14ac:dyDescent="0.3">
      <c r="F86" s="26"/>
      <c r="R86" s="5"/>
    </row>
    <row r="87" spans="6:18" x14ac:dyDescent="0.3">
      <c r="F87" s="26"/>
      <c r="R87" s="5"/>
    </row>
    <row r="88" spans="6:18" x14ac:dyDescent="0.3">
      <c r="F88" s="26"/>
      <c r="R88" s="5"/>
    </row>
    <row r="89" spans="6:18" x14ac:dyDescent="0.3">
      <c r="F89" s="26"/>
      <c r="R89" s="5"/>
    </row>
    <row r="90" spans="6:18" x14ac:dyDescent="0.3">
      <c r="F90" s="26"/>
      <c r="R90" s="5"/>
    </row>
    <row r="91" spans="6:18" x14ac:dyDescent="0.3">
      <c r="F91" s="26"/>
      <c r="R91" s="5"/>
    </row>
    <row r="92" spans="6:18" x14ac:dyDescent="0.3">
      <c r="F92" s="26"/>
      <c r="R92" s="5"/>
    </row>
    <row r="93" spans="6:18" x14ac:dyDescent="0.3">
      <c r="F93" s="26"/>
      <c r="R93" s="5"/>
    </row>
    <row r="94" spans="6:18" x14ac:dyDescent="0.3">
      <c r="F94" s="26"/>
      <c r="R94" s="5"/>
    </row>
    <row r="95" spans="6:18" x14ac:dyDescent="0.3">
      <c r="F95" s="26"/>
      <c r="R95" s="5"/>
    </row>
    <row r="96" spans="6:18" x14ac:dyDescent="0.3">
      <c r="F96" s="26"/>
      <c r="R96" s="5"/>
    </row>
    <row r="97" spans="6:18" x14ac:dyDescent="0.3">
      <c r="F97" s="26"/>
      <c r="R97" s="5"/>
    </row>
    <row r="98" spans="6:18" x14ac:dyDescent="0.3">
      <c r="F98" s="26"/>
      <c r="R98" s="5"/>
    </row>
    <row r="99" spans="6:18" x14ac:dyDescent="0.3">
      <c r="R99" s="5"/>
    </row>
    <row r="100" spans="6:18" x14ac:dyDescent="0.3">
      <c r="R100" s="5"/>
    </row>
    <row r="101" spans="6:18" x14ac:dyDescent="0.3">
      <c r="R101" s="5"/>
    </row>
    <row r="102" spans="6:18" x14ac:dyDescent="0.3">
      <c r="R102" s="5"/>
    </row>
    <row r="103" spans="6:18" x14ac:dyDescent="0.3">
      <c r="R103" s="5"/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2E05-5BE4-47EB-A567-16C2CB1E92B1}">
  <sheetPr>
    <tabColor rgb="FF92D050"/>
  </sheetPr>
  <dimension ref="A1:BE47"/>
  <sheetViews>
    <sheetView zoomScale="52" zoomScaleNormal="52" workbookViewId="0">
      <selection activeCell="F12" sqref="F12:BE43"/>
    </sheetView>
  </sheetViews>
  <sheetFormatPr baseColWidth="10" defaultRowHeight="14.4" x14ac:dyDescent="0.3"/>
  <cols>
    <col min="1" max="1" width="12.33203125" style="56" bestFit="1" customWidth="1"/>
    <col min="2" max="2" width="9.33203125" style="56" bestFit="1" customWidth="1"/>
    <col min="3" max="3" width="20.6640625" style="56" bestFit="1" customWidth="1"/>
    <col min="4" max="4" width="11.5546875" style="56"/>
    <col min="5" max="5" width="19.6640625" style="65" bestFit="1" customWidth="1"/>
    <col min="6" max="6" width="27.33203125" style="85" customWidth="1"/>
    <col min="7" max="7" width="12.33203125" customWidth="1"/>
    <col min="8" max="8" width="18.5546875" bestFit="1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68" t="s">
        <v>608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68" t="s">
        <v>608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68" t="s">
        <v>608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68" t="s">
        <v>608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68" t="s">
        <v>608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68" t="s">
        <v>608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68" t="s">
        <v>608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68" t="s">
        <v>608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68" t="s">
        <v>608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68" t="s">
        <v>608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68" t="s">
        <v>608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68" t="s">
        <v>608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68" t="s">
        <v>608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68" t="s">
        <v>608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68" t="s">
        <v>608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68" t="s">
        <v>608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68" t="s">
        <v>608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68" t="s">
        <v>608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68" t="s">
        <v>608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68" t="s">
        <v>608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68" t="s">
        <v>608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68" t="s">
        <v>608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68" t="s">
        <v>608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68" t="s">
        <v>608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68" t="s">
        <v>608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68" t="s">
        <v>608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68" t="s">
        <v>608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68" t="s">
        <v>608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68" t="s">
        <v>608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68" t="s">
        <v>608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68" t="s">
        <v>608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608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C6-B415-4E30-9DDD-87BAC98040F8}">
  <sheetPr>
    <tabColor rgb="FF92D050"/>
  </sheetPr>
  <dimension ref="A1:BE47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1" width="11.5546875" style="56"/>
    <col min="2" max="2" width="9.33203125" style="56" bestFit="1" customWidth="1"/>
    <col min="3" max="3" width="20.6640625" style="56" bestFit="1" customWidth="1"/>
    <col min="4" max="4" width="7.6640625" style="56" customWidth="1"/>
    <col min="5" max="5" width="19.6640625" style="67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t="s">
        <v>586</v>
      </c>
    </row>
    <row r="2" spans="1:57" x14ac:dyDescent="0.3">
      <c r="G2" s="26" t="s">
        <v>585</v>
      </c>
      <c r="H2" t="s">
        <v>79</v>
      </c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7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0" t="s">
        <v>613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0" t="s">
        <v>613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0" t="s">
        <v>613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0" t="s">
        <v>613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0" t="s">
        <v>613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0" t="s">
        <v>613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0" t="s">
        <v>613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0" t="s">
        <v>613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0" t="s">
        <v>613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0" t="s">
        <v>613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0" t="s">
        <v>613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0" t="s">
        <v>613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0" t="s">
        <v>613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0" t="s">
        <v>613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0" t="s">
        <v>613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0" t="s">
        <v>613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0" t="s">
        <v>613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0" t="s">
        <v>613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0" t="s">
        <v>613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0" t="s">
        <v>613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0" t="s">
        <v>613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0" t="s">
        <v>613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0" t="s">
        <v>613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0" t="s">
        <v>613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0" t="s">
        <v>613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0" t="s">
        <v>613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0" t="s">
        <v>613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0" t="s">
        <v>613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0" t="s">
        <v>613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0" t="s">
        <v>613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85" t="s">
        <v>607</v>
      </c>
      <c r="B42" s="85" t="s">
        <v>619</v>
      </c>
      <c r="C42" s="85" t="s">
        <v>4</v>
      </c>
      <c r="D42" s="86" t="s">
        <v>612</v>
      </c>
      <c r="E42" s="86" t="s">
        <v>613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613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13C9-FD79-4438-A7D8-6592D46F889B}">
  <sheetPr>
    <tabColor rgb="FF92D050"/>
  </sheetPr>
  <dimension ref="A1:BE47"/>
  <sheetViews>
    <sheetView topLeftCell="A4" zoomScale="63" zoomScaleNormal="63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2.332031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2" t="s">
        <v>614</v>
      </c>
      <c r="F12" s="90" t="s">
        <v>144</v>
      </c>
      <c r="G12" s="11">
        <v>46.801060986817902</v>
      </c>
      <c r="H12" s="11">
        <v>49.27161735938288</v>
      </c>
      <c r="I12" s="11">
        <v>51.872556885461947</v>
      </c>
      <c r="J12" s="11">
        <v>54.610710088304209</v>
      </c>
      <c r="K12" s="11">
        <v>57.511747507209812</v>
      </c>
      <c r="L12" s="11">
        <v>60.486295683609015</v>
      </c>
      <c r="M12" s="11">
        <v>63.720178468297455</v>
      </c>
      <c r="N12" s="11">
        <v>66.979738173734717</v>
      </c>
      <c r="O12" s="11">
        <v>70.479937685015159</v>
      </c>
      <c r="P12" s="11">
        <v>74.16643392750585</v>
      </c>
      <c r="Q12" s="11">
        <v>78.005150112733531</v>
      </c>
      <c r="R12" s="11">
        <v>81.956376240921017</v>
      </c>
      <c r="S12" s="11">
        <v>89.90679312361182</v>
      </c>
      <c r="T12" s="11">
        <v>80.711248722739199</v>
      </c>
      <c r="U12" s="11">
        <v>70.564546739005579</v>
      </c>
      <c r="V12" s="11">
        <v>37.116300503493733</v>
      </c>
      <c r="W12" s="11">
        <v>31.361876336568436</v>
      </c>
      <c r="X12" s="11">
        <v>14.78710284140382</v>
      </c>
      <c r="Y12" s="11">
        <v>6.7520965185137793</v>
      </c>
      <c r="Z12" s="11">
        <v>4.7534373125698108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2" t="s">
        <v>614</v>
      </c>
      <c r="F13" s="90" t="s">
        <v>157</v>
      </c>
      <c r="G13" s="11">
        <v>56.99452742517844</v>
      </c>
      <c r="H13" s="11">
        <v>60.003181288202299</v>
      </c>
      <c r="I13" s="11">
        <v>63.170616299816601</v>
      </c>
      <c r="J13" s="11">
        <v>66.505150699745897</v>
      </c>
      <c r="K13" s="11">
        <v>70.038046177903013</v>
      </c>
      <c r="L13" s="11">
        <v>73.660463363381993</v>
      </c>
      <c r="M13" s="11">
        <v>77.598699317341513</v>
      </c>
      <c r="N13" s="11">
        <v>81.56820473256866</v>
      </c>
      <c r="O13" s="11">
        <v>85.830762307822368</v>
      </c>
      <c r="P13" s="11">
        <v>90.32019281997745</v>
      </c>
      <c r="Q13" s="11">
        <v>94.994997413789108</v>
      </c>
      <c r="R13" s="11">
        <v>99.806817085772451</v>
      </c>
      <c r="S13" s="11">
        <v>103.01170938919472</v>
      </c>
      <c r="T13" s="11">
        <v>91.215133895973281</v>
      </c>
      <c r="U13" s="11">
        <v>72.901968254563045</v>
      </c>
      <c r="V13" s="11">
        <v>37.26900998623222</v>
      </c>
      <c r="W13" s="11">
        <v>30.542201713378322</v>
      </c>
      <c r="X13" s="11">
        <v>14.912909341128183</v>
      </c>
      <c r="Y13" s="11">
        <v>6.0960955969801205</v>
      </c>
      <c r="Z13" s="11">
        <v>4.4667302120302805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2" t="s">
        <v>614</v>
      </c>
      <c r="F14" s="90" t="s">
        <v>182</v>
      </c>
      <c r="G14" s="11">
        <v>8.0810236567396849</v>
      </c>
      <c r="H14" s="11">
        <v>8.5076085262072763</v>
      </c>
      <c r="I14" s="11">
        <v>8.9567063328983316</v>
      </c>
      <c r="J14" s="11">
        <v>9.4294964863988735</v>
      </c>
      <c r="K14" s="11">
        <v>9.9304114553536635</v>
      </c>
      <c r="L14" s="11">
        <v>10.444019345319328</v>
      </c>
      <c r="M14" s="11">
        <v>11.002405901845282</v>
      </c>
      <c r="N14" s="11">
        <v>11.565226028884991</v>
      </c>
      <c r="O14" s="11">
        <v>12.169596837100919</v>
      </c>
      <c r="P14" s="11">
        <v>12.806135041959992</v>
      </c>
      <c r="Q14" s="11">
        <v>13.468956688526337</v>
      </c>
      <c r="R14" s="11">
        <v>14.151205149175645</v>
      </c>
      <c r="S14" s="11">
        <v>14.569735275179921</v>
      </c>
      <c r="T14" s="11">
        <v>14.04107449922099</v>
      </c>
      <c r="U14" s="11">
        <v>12.605030039277837</v>
      </c>
      <c r="V14" s="11">
        <v>6.2033393757197741</v>
      </c>
      <c r="W14" s="11">
        <v>4.9959980992439998</v>
      </c>
      <c r="X14" s="11">
        <v>2.5394945911031064</v>
      </c>
      <c r="Y14" s="11">
        <v>0.85494023616184611</v>
      </c>
      <c r="Z14" s="11">
        <v>0.77732493252032597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2" t="s">
        <v>614</v>
      </c>
      <c r="F15" s="90" t="s">
        <v>223</v>
      </c>
      <c r="G15" s="11">
        <v>4.2961519036647813</v>
      </c>
      <c r="H15" s="11">
        <v>4.5229391866730806</v>
      </c>
      <c r="I15" s="11">
        <v>4.7616951264033558</v>
      </c>
      <c r="J15" s="11">
        <v>5.0130467378172465</v>
      </c>
      <c r="K15" s="11">
        <v>5.2793504746779263</v>
      </c>
      <c r="L15" s="11">
        <v>5.5524022077183242</v>
      </c>
      <c r="M15" s="11">
        <v>5.849259829932941</v>
      </c>
      <c r="N15" s="11">
        <v>6.1484744917024159</v>
      </c>
      <c r="O15" s="11">
        <v>6.4697789338779819</v>
      </c>
      <c r="P15" s="11">
        <v>6.8081846775958468</v>
      </c>
      <c r="Q15" s="11">
        <v>7.1605636087367408</v>
      </c>
      <c r="R15" s="11">
        <v>7.5232705067107828</v>
      </c>
      <c r="S15" s="11">
        <v>9.8392024840395429</v>
      </c>
      <c r="T15" s="11">
        <v>8.1629041379666134</v>
      </c>
      <c r="U15" s="11">
        <v>5.9917060597663143</v>
      </c>
      <c r="V15" s="11">
        <v>2.1711687815019207</v>
      </c>
      <c r="W15" s="11">
        <v>2.63122566560184</v>
      </c>
      <c r="X15" s="11">
        <v>1.7698563530632694</v>
      </c>
      <c r="Y15" s="11">
        <v>0.83511553503345548</v>
      </c>
      <c r="Z15" s="11">
        <v>0.74761824720107795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2" t="s">
        <v>614</v>
      </c>
      <c r="F16" s="90" t="s">
        <v>228</v>
      </c>
      <c r="G16" s="11">
        <v>3.5691187817266941</v>
      </c>
      <c r="H16" s="11">
        <v>3.7575270990748817</v>
      </c>
      <c r="I16" s="11">
        <v>3.955878630363431</v>
      </c>
      <c r="J16" s="11">
        <v>4.164694281492836</v>
      </c>
      <c r="K16" s="11">
        <v>4.3859317261145367</v>
      </c>
      <c r="L16" s="11">
        <v>4.61277521084937</v>
      </c>
      <c r="M16" s="11">
        <v>4.8593959399816677</v>
      </c>
      <c r="N16" s="11">
        <v>5.1079748294242062</v>
      </c>
      <c r="O16" s="11">
        <v>5.3749052697195729</v>
      </c>
      <c r="P16" s="11">
        <v>5.6560429768656642</v>
      </c>
      <c r="Q16" s="11">
        <v>5.9487892040991328</v>
      </c>
      <c r="R16" s="11">
        <v>6.2501156075525772</v>
      </c>
      <c r="S16" s="11">
        <v>6.2402021653938107</v>
      </c>
      <c r="T16" s="11">
        <v>4.1521759449690432</v>
      </c>
      <c r="U16" s="11">
        <v>3.2807612430997111</v>
      </c>
      <c r="V16" s="11">
        <v>1.6814314623661493</v>
      </c>
      <c r="W16" s="11">
        <v>1.4055407985873121</v>
      </c>
      <c r="X16" s="11">
        <v>0.72601501806996793</v>
      </c>
      <c r="Y16" s="11">
        <v>0.25028685174593174</v>
      </c>
      <c r="Z16" s="11">
        <v>0.1444074980796784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2" t="s">
        <v>614</v>
      </c>
      <c r="F17" s="90" t="s">
        <v>229</v>
      </c>
      <c r="G17" s="11">
        <v>43.847323552867351</v>
      </c>
      <c r="H17" s="11">
        <v>46.161956647488147</v>
      </c>
      <c r="I17" s="11">
        <v>48.598744073601246</v>
      </c>
      <c r="J17" s="11">
        <v>51.16408526225851</v>
      </c>
      <c r="K17" s="11">
        <v>53.882030617846873</v>
      </c>
      <c r="L17" s="11">
        <v>56.668847274650936</v>
      </c>
      <c r="M17" s="11">
        <v>59.698631253954758</v>
      </c>
      <c r="N17" s="11">
        <v>62.752471616344245</v>
      </c>
      <c r="O17" s="11">
        <v>66.031764376692777</v>
      </c>
      <c r="P17" s="11">
        <v>69.485596194019479</v>
      </c>
      <c r="Q17" s="11">
        <v>73.082040955148187</v>
      </c>
      <c r="R17" s="11">
        <v>76.783894862305928</v>
      </c>
      <c r="S17" s="11">
        <v>90.427908778419322</v>
      </c>
      <c r="T17" s="11">
        <v>76.137052417489301</v>
      </c>
      <c r="U17" s="11">
        <v>68.567909980783966</v>
      </c>
      <c r="V17" s="11">
        <v>32.363474506222246</v>
      </c>
      <c r="W17" s="11">
        <v>26.958405743520625</v>
      </c>
      <c r="X17" s="11">
        <v>12.663197568396351</v>
      </c>
      <c r="Y17" s="11">
        <v>5.0156493854828303</v>
      </c>
      <c r="Z17" s="11">
        <v>3.5425222243203391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2" t="s">
        <v>614</v>
      </c>
      <c r="F18" s="90" t="s">
        <v>230</v>
      </c>
      <c r="G18" s="11">
        <v>43.798112190855157</v>
      </c>
      <c r="H18" s="11">
        <v>46.110147493001641</v>
      </c>
      <c r="I18" s="11">
        <v>48.544200028625262</v>
      </c>
      <c r="J18" s="11">
        <v>51.10666204647594</v>
      </c>
      <c r="K18" s="11">
        <v>53.821556958343102</v>
      </c>
      <c r="L18" s="11">
        <v>56.605245874791613</v>
      </c>
      <c r="M18" s="11">
        <v>59.631629423142236</v>
      </c>
      <c r="N18" s="11">
        <v>62.682042355270895</v>
      </c>
      <c r="O18" s="11">
        <v>65.957654652364269</v>
      </c>
      <c r="P18" s="11">
        <v>69.407610115238285</v>
      </c>
      <c r="Q18" s="11">
        <v>73.000018462493685</v>
      </c>
      <c r="R18" s="11">
        <v>76.697717651461588</v>
      </c>
      <c r="S18" s="11">
        <v>89.588018684568496</v>
      </c>
      <c r="T18" s="11">
        <v>64.958117181034169</v>
      </c>
      <c r="U18" s="11">
        <v>60.728617326219386</v>
      </c>
      <c r="V18" s="11">
        <v>30.110682838197693</v>
      </c>
      <c r="W18" s="11">
        <v>26.232320686430498</v>
      </c>
      <c r="X18" s="11">
        <v>11.513414127761937</v>
      </c>
      <c r="Y18" s="11">
        <v>5.5447210968467555</v>
      </c>
      <c r="Z18" s="11">
        <v>3.3287991271624158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2" t="s">
        <v>614</v>
      </c>
      <c r="F19" s="90" t="s">
        <v>247</v>
      </c>
      <c r="G19" s="11">
        <v>6.178900912100886</v>
      </c>
      <c r="H19" s="11">
        <v>6.5050756333991497</v>
      </c>
      <c r="I19" s="11">
        <v>6.8484641650082043</v>
      </c>
      <c r="J19" s="11">
        <v>7.209968305422441</v>
      </c>
      <c r="K19" s="11">
        <v>7.5929772025661091</v>
      </c>
      <c r="L19" s="11">
        <v>7.9856913430728333</v>
      </c>
      <c r="M19" s="11">
        <v>8.4126440844554899</v>
      </c>
      <c r="N19" s="11">
        <v>8.8429868162718979</v>
      </c>
      <c r="O19" s="11">
        <v>9.3050999713321545</v>
      </c>
      <c r="P19" s="11">
        <v>9.7918089158494155</v>
      </c>
      <c r="Q19" s="11">
        <v>10.2986146684985</v>
      </c>
      <c r="R19" s="11">
        <v>10.820274524334907</v>
      </c>
      <c r="S19" s="11">
        <v>12.593308453687072</v>
      </c>
      <c r="T19" s="11">
        <v>9.6658798332916476</v>
      </c>
      <c r="U19" s="11">
        <v>7.7443577844879297</v>
      </c>
      <c r="V19" s="11">
        <v>3.7873019346499674</v>
      </c>
      <c r="W19" s="11">
        <v>3.1907774527171684</v>
      </c>
      <c r="X19" s="11">
        <v>1.5236967546618638</v>
      </c>
      <c r="Y19" s="11">
        <v>0.59845816531329232</v>
      </c>
      <c r="Z19" s="11">
        <v>0.39196320907341275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2" t="s">
        <v>614</v>
      </c>
      <c r="F20" s="90" t="s">
        <v>256</v>
      </c>
      <c r="G20" s="11">
        <v>35.781840326236782</v>
      </c>
      <c r="H20" s="11">
        <v>37.670708906908182</v>
      </c>
      <c r="I20" s="11">
        <v>39.659262175958482</v>
      </c>
      <c r="J20" s="11">
        <v>41.75272242294885</v>
      </c>
      <c r="K20" s="11">
        <v>43.970716107599635</v>
      </c>
      <c r="L20" s="11">
        <v>46.24491258191874</v>
      </c>
      <c r="M20" s="11">
        <v>48.717383824997626</v>
      </c>
      <c r="N20" s="11">
        <v>51.209486406745562</v>
      </c>
      <c r="O20" s="11">
        <v>53.885570610432431</v>
      </c>
      <c r="P20" s="11">
        <v>56.70408833483247</v>
      </c>
      <c r="Q20" s="11">
        <v>59.638986106407486</v>
      </c>
      <c r="R20" s="11">
        <v>62.65990356918639</v>
      </c>
      <c r="S20" s="11">
        <v>66.562156430867319</v>
      </c>
      <c r="T20" s="11">
        <v>56.060597298957653</v>
      </c>
      <c r="U20" s="11">
        <v>45.775252923459654</v>
      </c>
      <c r="V20" s="11">
        <v>23.376794700080833</v>
      </c>
      <c r="W20" s="11">
        <v>20.157186997749793</v>
      </c>
      <c r="X20" s="11">
        <v>9.9087028217274593</v>
      </c>
      <c r="Y20" s="11">
        <v>4.2870916190144746</v>
      </c>
      <c r="Z20" s="11">
        <v>2.983871503177812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2" t="s">
        <v>614</v>
      </c>
      <c r="F21" s="90" t="s">
        <v>257</v>
      </c>
      <c r="G21" s="11">
        <v>447.46454775871331</v>
      </c>
      <c r="H21" s="11">
        <v>470.66546966652788</v>
      </c>
      <c r="I21" s="11">
        <v>495.03114357656938</v>
      </c>
      <c r="J21" s="11">
        <v>520.51388183516042</v>
      </c>
      <c r="K21" s="11">
        <v>546.88163074632166</v>
      </c>
      <c r="L21" s="11">
        <v>576.24105032534135</v>
      </c>
      <c r="M21" s="11">
        <v>605.13994001649928</v>
      </c>
      <c r="N21" s="11">
        <v>638.89855409611482</v>
      </c>
      <c r="O21" s="11">
        <v>672.08830074197238</v>
      </c>
      <c r="P21" s="11">
        <v>709.07704830533737</v>
      </c>
      <c r="Q21" s="11">
        <v>745.73540811395355</v>
      </c>
      <c r="R21" s="11">
        <v>758.76766327102359</v>
      </c>
      <c r="S21" s="11">
        <v>806.70334427278965</v>
      </c>
      <c r="T21" s="11">
        <v>668.39247841417261</v>
      </c>
      <c r="U21" s="11">
        <v>524.2829138117711</v>
      </c>
      <c r="V21" s="11">
        <v>256.36932427892418</v>
      </c>
      <c r="W21" s="11">
        <v>199.41359879862452</v>
      </c>
      <c r="X21" s="11">
        <v>98.096157935101843</v>
      </c>
      <c r="Y21" s="11">
        <v>38.81800385320939</v>
      </c>
      <c r="Z21" s="11">
        <v>27.233603766420725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2" t="s">
        <v>614</v>
      </c>
      <c r="F22" s="90" t="s">
        <v>270</v>
      </c>
      <c r="G22" s="11">
        <v>538.11291554807474</v>
      </c>
      <c r="H22" s="11">
        <v>566.42530106313586</v>
      </c>
      <c r="I22" s="11">
        <v>596.26222782309333</v>
      </c>
      <c r="J22" s="11">
        <v>627.80286152773442</v>
      </c>
      <c r="K22" s="11">
        <v>660.60575640561672</v>
      </c>
      <c r="L22" s="11">
        <v>697.1056764696034</v>
      </c>
      <c r="M22" s="11">
        <v>732.88936424325811</v>
      </c>
      <c r="N22" s="11">
        <v>773.84224623687112</v>
      </c>
      <c r="O22" s="11">
        <v>816.03225191910531</v>
      </c>
      <c r="P22" s="11">
        <v>858.54258380262831</v>
      </c>
      <c r="Q22" s="11">
        <v>907.09851037188196</v>
      </c>
      <c r="R22" s="11">
        <v>982.81020086096044</v>
      </c>
      <c r="S22" s="11">
        <v>1053.2990821339338</v>
      </c>
      <c r="T22" s="11">
        <v>880.23083306838646</v>
      </c>
      <c r="U22" s="11">
        <v>759.65465401129597</v>
      </c>
      <c r="V22" s="11">
        <v>358.34079641164413</v>
      </c>
      <c r="W22" s="11">
        <v>303.16382599292496</v>
      </c>
      <c r="X22" s="11">
        <v>157.80076635243515</v>
      </c>
      <c r="Y22" s="11">
        <v>64.62728663473294</v>
      </c>
      <c r="Z22" s="11">
        <v>46.132006743682403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2" t="s">
        <v>614</v>
      </c>
      <c r="F23" s="90" t="s">
        <v>275</v>
      </c>
      <c r="G23" s="11">
        <v>23.958163084885285</v>
      </c>
      <c r="H23" s="11">
        <v>25.222877842120937</v>
      </c>
      <c r="I23" s="11">
        <v>26.554337685676142</v>
      </c>
      <c r="J23" s="11">
        <v>27.956039262560761</v>
      </c>
      <c r="K23" s="11">
        <v>29.441123705776093</v>
      </c>
      <c r="L23" s="11">
        <v>30.963839405193522</v>
      </c>
      <c r="M23" s="11">
        <v>32.619312369252846</v>
      </c>
      <c r="N23" s="11">
        <v>34.287929733072495</v>
      </c>
      <c r="O23" s="11">
        <v>36.079734212558819</v>
      </c>
      <c r="P23" s="11">
        <v>37.966906775041643</v>
      </c>
      <c r="Q23" s="11">
        <v>39.932003002842507</v>
      </c>
      <c r="R23" s="11">
        <v>41.954694753164972</v>
      </c>
      <c r="S23" s="11">
        <v>38.432873026398312</v>
      </c>
      <c r="T23" s="11">
        <v>32.914601521807548</v>
      </c>
      <c r="U23" s="11">
        <v>26.505097411358193</v>
      </c>
      <c r="V23" s="11">
        <v>13.671833492540292</v>
      </c>
      <c r="W23" s="11">
        <v>10.651467947588209</v>
      </c>
      <c r="X23" s="11">
        <v>5.2721777277870636</v>
      </c>
      <c r="Y23" s="11">
        <v>2.0394661285831868</v>
      </c>
      <c r="Z23" s="11">
        <v>1.4836838945557815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2" t="s">
        <v>614</v>
      </c>
      <c r="F24" s="90" t="s">
        <v>304</v>
      </c>
      <c r="G24" s="11">
        <v>26.457582260767911</v>
      </c>
      <c r="H24" s="11">
        <v>27.854237530515181</v>
      </c>
      <c r="I24" s="11">
        <v>29.32460102261425</v>
      </c>
      <c r="J24" s="11">
        <v>30.872534169411693</v>
      </c>
      <c r="K24" s="11">
        <v>32.512549043730033</v>
      </c>
      <c r="L24" s="11">
        <v>34.194121029627226</v>
      </c>
      <c r="M24" s="11">
        <v>36.022300092099222</v>
      </c>
      <c r="N24" s="11">
        <v>37.864994834955198</v>
      </c>
      <c r="O24" s="11">
        <v>39.843728106085216</v>
      </c>
      <c r="P24" s="11">
        <v>41.927778671032485</v>
      </c>
      <c r="Q24" s="11">
        <v>44.09788223503093</v>
      </c>
      <c r="R24" s="11">
        <v>46.331589935522182</v>
      </c>
      <c r="S24" s="11">
        <v>37.958811156469174</v>
      </c>
      <c r="T24" s="11">
        <v>32.099514036106832</v>
      </c>
      <c r="U24" s="11">
        <v>27.448137841383502</v>
      </c>
      <c r="V24" s="11">
        <v>14.724768728682202</v>
      </c>
      <c r="W24" s="11">
        <v>11.217681065502529</v>
      </c>
      <c r="X24" s="11">
        <v>7.3442806763558552</v>
      </c>
      <c r="Y24" s="11">
        <v>3.5213625379303863</v>
      </c>
      <c r="Z24" s="11">
        <v>2.4095422536723481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2" t="s">
        <v>614</v>
      </c>
      <c r="F25" s="90" t="s">
        <v>305</v>
      </c>
      <c r="G25" s="11">
        <v>2.425602132864332</v>
      </c>
      <c r="H25" s="11">
        <v>2.5536459566644605</v>
      </c>
      <c r="I25" s="11">
        <v>2.688447269474131</v>
      </c>
      <c r="J25" s="11">
        <v>2.8303600831770983</v>
      </c>
      <c r="K25" s="11">
        <v>2.9807148486983039</v>
      </c>
      <c r="L25" s="11">
        <v>3.1348795246447274</v>
      </c>
      <c r="M25" s="11">
        <v>3.3024849766275985</v>
      </c>
      <c r="N25" s="11">
        <v>3.4714212102726911</v>
      </c>
      <c r="O25" s="11">
        <v>3.6528293070336577</v>
      </c>
      <c r="P25" s="11">
        <v>3.8438927778190815</v>
      </c>
      <c r="Q25" s="11">
        <v>4.0428454932067028</v>
      </c>
      <c r="R25" s="11">
        <v>4.2476293660907025</v>
      </c>
      <c r="S25" s="11">
        <v>4.0029203812894405</v>
      </c>
      <c r="T25" s="11">
        <v>4.2724687545635502</v>
      </c>
      <c r="U25" s="11">
        <v>3.1857918386941932</v>
      </c>
      <c r="V25" s="11">
        <v>1.3835079265585548</v>
      </c>
      <c r="W25" s="11">
        <v>1.474818638896829</v>
      </c>
      <c r="X25" s="11">
        <v>0.82167450757532412</v>
      </c>
      <c r="Y25" s="11">
        <v>0.31570836546962083</v>
      </c>
      <c r="Z25" s="11">
        <v>0.13945638385980372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2" t="s">
        <v>614</v>
      </c>
      <c r="F26" s="90" t="s">
        <v>314</v>
      </c>
      <c r="G26" s="11">
        <v>27.143951257253814</v>
      </c>
      <c r="H26" s="11">
        <v>28.576838895721881</v>
      </c>
      <c r="I26" s="11">
        <v>30.085346913068761</v>
      </c>
      <c r="J26" s="11">
        <v>31.673436915852623</v>
      </c>
      <c r="K26" s="11">
        <v>33.355997452598203</v>
      </c>
      <c r="L26" s="11">
        <v>35.08119318555979</v>
      </c>
      <c r="M26" s="11">
        <v>36.956799311326471</v>
      </c>
      <c r="N26" s="11">
        <v>38.847297686767533</v>
      </c>
      <c r="O26" s="11">
        <v>40.877363734877449</v>
      </c>
      <c r="P26" s="11">
        <v>43.01547924350664</v>
      </c>
      <c r="Q26" s="11">
        <v>45.241880158896159</v>
      </c>
      <c r="R26" s="11">
        <v>47.533535244666908</v>
      </c>
      <c r="S26" s="11">
        <v>47.188505522028386</v>
      </c>
      <c r="T26" s="11">
        <v>39.67588702660229</v>
      </c>
      <c r="U26" s="11">
        <v>41.06131703205849</v>
      </c>
      <c r="V26" s="11">
        <v>22.062666227066511</v>
      </c>
      <c r="W26" s="11">
        <v>13.109499012416256</v>
      </c>
      <c r="X26" s="11">
        <v>9.3197893521342241</v>
      </c>
      <c r="Y26" s="11">
        <v>2.8944063647450324</v>
      </c>
      <c r="Z26" s="11">
        <v>2.1999450850309863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2" t="s">
        <v>614</v>
      </c>
      <c r="F27" s="90" t="s">
        <v>319</v>
      </c>
      <c r="G27" s="11">
        <v>382.12683469155411</v>
      </c>
      <c r="H27" s="11">
        <v>402.29872538525461</v>
      </c>
      <c r="I27" s="11">
        <v>423.53518386222555</v>
      </c>
      <c r="J27" s="11">
        <v>445.89198078606796</v>
      </c>
      <c r="K27" s="11">
        <v>469.57871401035106</v>
      </c>
      <c r="L27" s="11">
        <v>493.86565655648508</v>
      </c>
      <c r="M27" s="11">
        <v>520.27004496606764</v>
      </c>
      <c r="N27" s="11">
        <v>546.88408333322582</v>
      </c>
      <c r="O27" s="11">
        <v>575.46292603107065</v>
      </c>
      <c r="P27" s="11">
        <v>605.56286630041745</v>
      </c>
      <c r="Q27" s="11">
        <v>636.90566995081883</v>
      </c>
      <c r="R27" s="11">
        <v>669.16710808232006</v>
      </c>
      <c r="S27" s="11">
        <v>711.89068004500018</v>
      </c>
      <c r="T27" s="11">
        <v>550.31958966017316</v>
      </c>
      <c r="U27" s="11">
        <v>424.21351425236139</v>
      </c>
      <c r="V27" s="11">
        <v>200.17290557128942</v>
      </c>
      <c r="W27" s="11">
        <v>164.21537332599036</v>
      </c>
      <c r="X27" s="11">
        <v>79.791748893639038</v>
      </c>
      <c r="Y27" s="11">
        <v>30.025608890816418</v>
      </c>
      <c r="Z27" s="11">
        <v>21.245308684938397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2" t="s">
        <v>614</v>
      </c>
      <c r="F28" s="90" t="s">
        <v>345</v>
      </c>
      <c r="G28" s="11">
        <v>14.906989227508832</v>
      </c>
      <c r="H28" s="11">
        <v>15.693906371164033</v>
      </c>
      <c r="I28" s="11">
        <v>16.522352920860484</v>
      </c>
      <c r="J28" s="11">
        <v>17.394504522499066</v>
      </c>
      <c r="K28" s="11">
        <v>18.31853770978956</v>
      </c>
      <c r="L28" s="11">
        <v>19.265985410489719</v>
      </c>
      <c r="M28" s="11">
        <v>20.296035901181703</v>
      </c>
      <c r="N28" s="11">
        <v>21.334264958190925</v>
      </c>
      <c r="O28" s="11">
        <v>22.449142170557671</v>
      </c>
      <c r="P28" s="11">
        <v>23.623358280520197</v>
      </c>
      <c r="Q28" s="11">
        <v>24.8460592110989</v>
      </c>
      <c r="R28" s="11">
        <v>26.104596605046709</v>
      </c>
      <c r="S28" s="11">
        <v>11.671233929844792</v>
      </c>
      <c r="T28" s="11">
        <v>10.692620443459942</v>
      </c>
      <c r="U28" s="11">
        <v>9.5487073995350222</v>
      </c>
      <c r="V28" s="11">
        <v>4.1545069765379692</v>
      </c>
      <c r="W28" s="11">
        <v>2.833536943298026</v>
      </c>
      <c r="X28" s="11">
        <v>1.5288006713983384</v>
      </c>
      <c r="Y28" s="11">
        <v>0.64652439224289593</v>
      </c>
      <c r="Z28" s="11">
        <v>0.46638588246945917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2" t="s">
        <v>614</v>
      </c>
      <c r="F29" s="90" t="s">
        <v>356</v>
      </c>
      <c r="G29" s="11">
        <v>9.1688537643777206</v>
      </c>
      <c r="H29" s="11">
        <v>9.6528635201197961</v>
      </c>
      <c r="I29" s="11">
        <v>10.162416800788495</v>
      </c>
      <c r="J29" s="11">
        <v>10.698851782644876</v>
      </c>
      <c r="K29" s="11">
        <v>11.267197612805122</v>
      </c>
      <c r="L29" s="11">
        <v>11.849945026420009</v>
      </c>
      <c r="M29" s="11">
        <v>12.483499004016766</v>
      </c>
      <c r="N29" s="11">
        <v>13.122083378927201</v>
      </c>
      <c r="O29" s="11">
        <v>13.807811795941431</v>
      </c>
      <c r="P29" s="11">
        <v>14.530037836069994</v>
      </c>
      <c r="Q29" s="11">
        <v>15.282085473520265</v>
      </c>
      <c r="R29" s="11">
        <v>16.056175073103137</v>
      </c>
      <c r="S29" s="11">
        <v>18.914101136968835</v>
      </c>
      <c r="T29" s="11">
        <v>16.488410970281663</v>
      </c>
      <c r="U29" s="11">
        <v>11.845274804033693</v>
      </c>
      <c r="V29" s="11">
        <v>5.7136428680272635</v>
      </c>
      <c r="W29" s="11">
        <v>4.9803906011819628</v>
      </c>
      <c r="X29" s="11">
        <v>2.5909450631132835</v>
      </c>
      <c r="Y29" s="11">
        <v>0.94419847490478392</v>
      </c>
      <c r="Z29" s="11">
        <v>0.61890165526988572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2" t="s">
        <v>614</v>
      </c>
      <c r="F30" s="90" t="s">
        <v>357</v>
      </c>
      <c r="G30" s="11">
        <v>2.3660304841127249</v>
      </c>
      <c r="H30" s="11">
        <v>2.4909296117597264</v>
      </c>
      <c r="I30" s="11">
        <v>2.6224202676610977</v>
      </c>
      <c r="J30" s="11">
        <v>2.7608477693350539</v>
      </c>
      <c r="K30" s="11">
        <v>2.9075098924569147</v>
      </c>
      <c r="L30" s="11">
        <v>3.0578883563939754</v>
      </c>
      <c r="M30" s="11">
        <v>3.2213774972229698</v>
      </c>
      <c r="N30" s="11">
        <v>3.386164736341807</v>
      </c>
      <c r="O30" s="11">
        <v>3.5631175354781055</v>
      </c>
      <c r="P30" s="11">
        <v>3.7494885771892483</v>
      </c>
      <c r="Q30" s="11">
        <v>3.943555107361798</v>
      </c>
      <c r="R30" s="11">
        <v>4.1433095845422923</v>
      </c>
      <c r="S30" s="11">
        <v>4.5156811793760632</v>
      </c>
      <c r="T30" s="11">
        <v>3.7871494882684673</v>
      </c>
      <c r="U30" s="11">
        <v>2.9544118352334765</v>
      </c>
      <c r="V30" s="11">
        <v>1.4039136481892118</v>
      </c>
      <c r="W30" s="11">
        <v>1.305620836602432</v>
      </c>
      <c r="X30" s="11">
        <v>0.62630480099598096</v>
      </c>
      <c r="Y30" s="11">
        <v>0.25896015848960269</v>
      </c>
      <c r="Z30" s="11">
        <v>0.19969494020161241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2" t="s">
        <v>614</v>
      </c>
      <c r="F31" s="90" t="s">
        <v>372</v>
      </c>
      <c r="G31" s="11">
        <v>1.1306957940223432</v>
      </c>
      <c r="H31" s="11">
        <v>1.1903834942678808</v>
      </c>
      <c r="I31" s="11">
        <v>1.2532212018034512</v>
      </c>
      <c r="J31" s="11">
        <v>1.3193739394671242</v>
      </c>
      <c r="K31" s="11">
        <v>1.3894618977034114</v>
      </c>
      <c r="L31" s="11">
        <v>1.4613258478202416</v>
      </c>
      <c r="M31" s="11">
        <v>1.5394552232213332</v>
      </c>
      <c r="N31" s="11">
        <v>1.6182049432403025</v>
      </c>
      <c r="O31" s="11">
        <v>1.7027684292424383</v>
      </c>
      <c r="P31" s="11">
        <v>1.7918327732588575</v>
      </c>
      <c r="Q31" s="11">
        <v>1.8845746930692859</v>
      </c>
      <c r="R31" s="11">
        <v>1.980034810215586</v>
      </c>
      <c r="S31" s="11">
        <v>2.5219607743628396</v>
      </c>
      <c r="T31" s="11">
        <v>1.845457620296431</v>
      </c>
      <c r="U31" s="11">
        <v>1.7724744294957124</v>
      </c>
      <c r="V31" s="11">
        <v>0.60319313140222541</v>
      </c>
      <c r="W31" s="11">
        <v>0.50226434224399696</v>
      </c>
      <c r="X31" s="11">
        <v>0.21219580571057858</v>
      </c>
      <c r="Y31" s="11">
        <v>9.9743027552215383E-2</v>
      </c>
      <c r="Z31" s="11">
        <v>0.14160186668841607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2" t="s">
        <v>614</v>
      </c>
      <c r="F32" s="90" t="s">
        <v>409</v>
      </c>
      <c r="G32" s="11">
        <v>100.71493746548801</v>
      </c>
      <c r="H32" s="11">
        <v>106.03152485306732</v>
      </c>
      <c r="I32" s="11">
        <v>111.62869415216402</v>
      </c>
      <c r="J32" s="11">
        <v>117.5211445107757</v>
      </c>
      <c r="K32" s="11">
        <v>123.76411841071388</v>
      </c>
      <c r="L32" s="11">
        <v>130.16528597523782</v>
      </c>
      <c r="M32" s="11">
        <v>137.12453637604293</v>
      </c>
      <c r="N32" s="11">
        <v>144.13904299140796</v>
      </c>
      <c r="O32" s="11">
        <v>151.67140160598373</v>
      </c>
      <c r="P32" s="11">
        <v>159.60466702135076</v>
      </c>
      <c r="Q32" s="11">
        <v>167.86550667735466</v>
      </c>
      <c r="R32" s="11">
        <v>176.36846545695352</v>
      </c>
      <c r="S32" s="11">
        <v>179.56302665071181</v>
      </c>
      <c r="T32" s="11">
        <v>140.80480764432983</v>
      </c>
      <c r="U32" s="11">
        <v>132.90536467441302</v>
      </c>
      <c r="V32" s="11">
        <v>67.746995813781751</v>
      </c>
      <c r="W32" s="11">
        <v>58.486484415149761</v>
      </c>
      <c r="X32" s="11">
        <v>27.700744680867015</v>
      </c>
      <c r="Y32" s="11">
        <v>11.870039800623893</v>
      </c>
      <c r="Z32" s="11">
        <v>7.2286267610170443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2" t="s">
        <v>614</v>
      </c>
      <c r="F33" s="90" t="s">
        <v>426</v>
      </c>
      <c r="G33" s="11">
        <v>35.623586946292299</v>
      </c>
      <c r="H33" s="11">
        <v>37.504101573269971</v>
      </c>
      <c r="I33" s="11">
        <v>39.483860010272565</v>
      </c>
      <c r="J33" s="11">
        <v>41.568061450090219</v>
      </c>
      <c r="K33" s="11">
        <v>43.776245549932305</v>
      </c>
      <c r="L33" s="11">
        <v>46.040383869739578</v>
      </c>
      <c r="M33" s="11">
        <v>48.501920042753156</v>
      </c>
      <c r="N33" s="11">
        <v>50.983000730346568</v>
      </c>
      <c r="O33" s="11">
        <v>53.64724933903922</v>
      </c>
      <c r="P33" s="11">
        <v>56.453301523594092</v>
      </c>
      <c r="Q33" s="11">
        <v>59.375219037923841</v>
      </c>
      <c r="R33" s="11">
        <v>62.382775801681696</v>
      </c>
      <c r="S33" s="11">
        <v>64.965825644371222</v>
      </c>
      <c r="T33" s="11">
        <v>60.62342800771485</v>
      </c>
      <c r="U33" s="11">
        <v>53.60936542869301</v>
      </c>
      <c r="V33" s="11">
        <v>16.038897201696521</v>
      </c>
      <c r="W33" s="11">
        <v>14.854767681752161</v>
      </c>
      <c r="X33" s="11">
        <v>11.214283476539977</v>
      </c>
      <c r="Y33" s="11">
        <v>3.8682948076772226</v>
      </c>
      <c r="Z33" s="11">
        <v>3.6035859663654608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2" t="s">
        <v>614</v>
      </c>
      <c r="F34" s="90" t="s">
        <v>447</v>
      </c>
      <c r="G34" s="11">
        <v>129.47768352577467</v>
      </c>
      <c r="H34" s="11">
        <v>136.31261225163524</v>
      </c>
      <c r="I34" s="11">
        <v>143.50825307102173</v>
      </c>
      <c r="J34" s="11">
        <v>151.083502998423</v>
      </c>
      <c r="K34" s="11">
        <v>159.10938097856726</v>
      </c>
      <c r="L34" s="11">
        <v>167.33863047195936</v>
      </c>
      <c r="M34" s="11">
        <v>176.28534327988646</v>
      </c>
      <c r="N34" s="11">
        <v>185.30309268716692</v>
      </c>
      <c r="O34" s="11">
        <v>194.98658522008813</v>
      </c>
      <c r="P34" s="11">
        <v>205.18547780371159</v>
      </c>
      <c r="Q34" s="11">
        <v>215.80549514725368</v>
      </c>
      <c r="R34" s="11">
        <v>226.73677737413158</v>
      </c>
      <c r="S34" s="11">
        <v>256.35621221321315</v>
      </c>
      <c r="T34" s="11">
        <v>233.61693228836813</v>
      </c>
      <c r="U34" s="11">
        <v>203.73527319649205</v>
      </c>
      <c r="V34" s="11">
        <v>100.42879957744223</v>
      </c>
      <c r="W34" s="11">
        <v>85.3516315274845</v>
      </c>
      <c r="X34" s="11">
        <v>41.834667951104677</v>
      </c>
      <c r="Y34" s="11">
        <v>16.526366478154642</v>
      </c>
      <c r="Z34" s="11">
        <v>16.008602644261494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2" t="s">
        <v>614</v>
      </c>
      <c r="F35" s="90" t="s">
        <v>448</v>
      </c>
      <c r="G35" s="11">
        <v>22.01560932124594</v>
      </c>
      <c r="H35" s="11">
        <v>23.177779638705726</v>
      </c>
      <c r="I35" s="11">
        <v>24.401283278729444</v>
      </c>
      <c r="J35" s="11">
        <v>25.689333376407184</v>
      </c>
      <c r="K35" s="11">
        <v>27.054005567469922</v>
      </c>
      <c r="L35" s="11">
        <v>28.453257831799455</v>
      </c>
      <c r="M35" s="11">
        <v>29.974503258232357</v>
      </c>
      <c r="N35" s="11">
        <v>31.507827322282843</v>
      </c>
      <c r="O35" s="11">
        <v>33.154350357486493</v>
      </c>
      <c r="P35" s="11">
        <v>34.888508928416648</v>
      </c>
      <c r="Q35" s="11">
        <v>36.694273029639064</v>
      </c>
      <c r="R35" s="11">
        <v>38.5529627461516</v>
      </c>
      <c r="S35" s="11">
        <v>41.852165197412738</v>
      </c>
      <c r="T35" s="11">
        <v>35.813658233035184</v>
      </c>
      <c r="U35" s="11">
        <v>31.426239276007756</v>
      </c>
      <c r="V35" s="11">
        <v>12.627060545050645</v>
      </c>
      <c r="W35" s="11">
        <v>11.843846160607777</v>
      </c>
      <c r="X35" s="11">
        <v>6.9828311394626521</v>
      </c>
      <c r="Y35" s="11">
        <v>3.0430916232079626</v>
      </c>
      <c r="Z35" s="11">
        <v>2.1339302287659905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2" t="s">
        <v>614</v>
      </c>
      <c r="F36" s="90" t="s">
        <v>455</v>
      </c>
      <c r="G36" s="11">
        <v>34.919475958765148</v>
      </c>
      <c r="H36" s="11">
        <v>36.762821644472062</v>
      </c>
      <c r="I36" s="11">
        <v>38.703449556234602</v>
      </c>
      <c r="J36" s="11">
        <v>40.746456123222409</v>
      </c>
      <c r="K36" s="11">
        <v>42.910994795400924</v>
      </c>
      <c r="L36" s="11">
        <v>45.130381735436679</v>
      </c>
      <c r="M36" s="11">
        <v>47.543264900311925</v>
      </c>
      <c r="N36" s="11">
        <v>49.975306276515674</v>
      </c>
      <c r="O36" s="11">
        <v>52.586895204370656</v>
      </c>
      <c r="P36" s="11">
        <v>55.337484917454077</v>
      </c>
      <c r="Q36" s="11">
        <v>58.201649846970028</v>
      </c>
      <c r="R36" s="11">
        <v>61.149761340206254</v>
      </c>
      <c r="S36" s="11">
        <v>66.261272264442894</v>
      </c>
      <c r="T36" s="11">
        <v>36.025622459596541</v>
      </c>
      <c r="U36" s="11">
        <v>29.993064627706303</v>
      </c>
      <c r="V36" s="11">
        <v>21.59741577388753</v>
      </c>
      <c r="W36" s="11">
        <v>15.587514069641282</v>
      </c>
      <c r="X36" s="11">
        <v>11.29529802791259</v>
      </c>
      <c r="Y36" s="11">
        <v>3.4718007851094099</v>
      </c>
      <c r="Z36" s="11">
        <v>3.5284940673640279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2" t="s">
        <v>614</v>
      </c>
      <c r="F37" s="90" t="s">
        <v>494</v>
      </c>
      <c r="G37" s="11">
        <v>12.691351255777072</v>
      </c>
      <c r="H37" s="11">
        <v>13.361308262312713</v>
      </c>
      <c r="I37" s="11">
        <v>14.066622125385205</v>
      </c>
      <c r="J37" s="11">
        <v>14.809145122870024</v>
      </c>
      <c r="K37" s="11">
        <v>15.595838503600312</v>
      </c>
      <c r="L37" s="11">
        <v>16.402466279507919</v>
      </c>
      <c r="M37" s="11">
        <v>17.279419525333939</v>
      </c>
      <c r="N37" s="11">
        <v>18.163335750492458</v>
      </c>
      <c r="O37" s="11">
        <v>19.112507853139267</v>
      </c>
      <c r="P37" s="11">
        <v>20.112199264616656</v>
      </c>
      <c r="Q37" s="11">
        <v>21.153169158262518</v>
      </c>
      <c r="R37" s="11">
        <v>22.224649112487391</v>
      </c>
      <c r="S37" s="11">
        <v>24.186830098425624</v>
      </c>
      <c r="T37" s="11">
        <v>19.703132605996956</v>
      </c>
      <c r="U37" s="11">
        <v>14.53895245626293</v>
      </c>
      <c r="V37" s="11">
        <v>7.6643890444748255</v>
      </c>
      <c r="W37" s="11">
        <v>8.2334048675541123</v>
      </c>
      <c r="X37" s="11">
        <v>4.5492786540006573</v>
      </c>
      <c r="Y37" s="11">
        <v>1.9006932206844522</v>
      </c>
      <c r="Z37" s="11">
        <v>1.4424246093901592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2" t="s">
        <v>614</v>
      </c>
      <c r="F38" s="90" t="s">
        <v>495</v>
      </c>
      <c r="G38" s="11">
        <v>8.676740144255751</v>
      </c>
      <c r="H38" s="11">
        <v>9.1347719752546084</v>
      </c>
      <c r="I38" s="11">
        <v>9.6169763510286597</v>
      </c>
      <c r="J38" s="11">
        <v>10.124619624819303</v>
      </c>
      <c r="K38" s="11">
        <v>10.662461017767559</v>
      </c>
      <c r="L38" s="11">
        <v>11.213931027826842</v>
      </c>
      <c r="M38" s="11">
        <v>11.813480695891569</v>
      </c>
      <c r="N38" s="11">
        <v>12.417790768193823</v>
      </c>
      <c r="O38" s="11">
        <v>13.066714552656435</v>
      </c>
      <c r="P38" s="11">
        <v>13.75017704825833</v>
      </c>
      <c r="Q38" s="11">
        <v>14.461860546975396</v>
      </c>
      <c r="R38" s="11">
        <v>15.194402964659746</v>
      </c>
      <c r="S38" s="11">
        <v>17.4628913310633</v>
      </c>
      <c r="T38" s="11">
        <v>14.932900501387167</v>
      </c>
      <c r="U38" s="11">
        <v>12.415091230466802</v>
      </c>
      <c r="V38" s="11">
        <v>5.4115973764502767</v>
      </c>
      <c r="W38" s="11">
        <v>5.8086804567210235</v>
      </c>
      <c r="X38" s="11">
        <v>2.4615959840140542</v>
      </c>
      <c r="Y38" s="11">
        <v>1.0197330642915934</v>
      </c>
      <c r="Z38" s="11">
        <v>0.6873796908592692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2" t="s">
        <v>614</v>
      </c>
      <c r="F39" s="90" t="s">
        <v>506</v>
      </c>
      <c r="G39" s="11">
        <v>150.61400436657794</v>
      </c>
      <c r="H39" s="11">
        <v>158.90330948048478</v>
      </c>
      <c r="I39" s="11">
        <v>167.64811371662495</v>
      </c>
      <c r="J39" s="11">
        <v>176.87565061528102</v>
      </c>
      <c r="K39" s="11">
        <v>187.49435552540481</v>
      </c>
      <c r="L39" s="11">
        <v>194.86602420763998</v>
      </c>
      <c r="M39" s="11">
        <v>207.56374933892474</v>
      </c>
      <c r="N39" s="11">
        <v>213.96005667030238</v>
      </c>
      <c r="O39" s="11">
        <v>224.05873018959895</v>
      </c>
      <c r="P39" s="11">
        <v>234.69522948785206</v>
      </c>
      <c r="Q39" s="11">
        <v>244.02057260277866</v>
      </c>
      <c r="R39" s="11">
        <v>250.89433596943073</v>
      </c>
      <c r="S39" s="11">
        <v>254.30033165484696</v>
      </c>
      <c r="T39" s="11">
        <v>220.30176267463125</v>
      </c>
      <c r="U39" s="11">
        <v>186.74438339012303</v>
      </c>
      <c r="V39" s="11">
        <v>103.40803493551817</v>
      </c>
      <c r="W39" s="11">
        <v>79.369756469989682</v>
      </c>
      <c r="X39" s="11">
        <v>37.444302455565683</v>
      </c>
      <c r="Y39" s="11">
        <v>15.827545763378872</v>
      </c>
      <c r="Z39" s="11">
        <v>10.684504486489576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2" t="s">
        <v>614</v>
      </c>
      <c r="F40" s="90" t="s">
        <v>517</v>
      </c>
      <c r="G40" s="11">
        <v>64.41580666107302</v>
      </c>
      <c r="H40" s="11">
        <v>67.550387130798853</v>
      </c>
      <c r="I40" s="11">
        <v>70.840482216451022</v>
      </c>
      <c r="J40" s="11">
        <v>74.302173162351295</v>
      </c>
      <c r="K40" s="11">
        <v>77.248593421659933</v>
      </c>
      <c r="L40" s="11">
        <v>83.306015567147625</v>
      </c>
      <c r="M40" s="11">
        <v>85.850530312869324</v>
      </c>
      <c r="N40" s="11">
        <v>93.847369952041433</v>
      </c>
      <c r="O40" s="11">
        <v>99.786091505045349</v>
      </c>
      <c r="P40" s="11">
        <v>105.80766301952585</v>
      </c>
      <c r="Q40" s="11">
        <v>113.92465638584844</v>
      </c>
      <c r="R40" s="11">
        <v>129.44724197354901</v>
      </c>
      <c r="S40" s="11">
        <v>136.43307121919923</v>
      </c>
      <c r="T40" s="11">
        <v>116.16966984495807</v>
      </c>
      <c r="U40" s="11">
        <v>104.32130066479587</v>
      </c>
      <c r="V40" s="11">
        <v>47.438405418086525</v>
      </c>
      <c r="W40" s="11">
        <v>40.059911158978096</v>
      </c>
      <c r="X40" s="11">
        <v>21.512479333712697</v>
      </c>
      <c r="Y40" s="11">
        <v>8.4670059475535879</v>
      </c>
      <c r="Z40" s="11">
        <v>6.0948216046657411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2" t="s">
        <v>614</v>
      </c>
      <c r="F41" s="90" t="s">
        <v>518</v>
      </c>
      <c r="G41" s="11">
        <v>45.779517029767291</v>
      </c>
      <c r="H41" s="11">
        <v>48.196147660485146</v>
      </c>
      <c r="I41" s="11">
        <v>50.740315523710919</v>
      </c>
      <c r="J41" s="11">
        <v>53.418702050352593</v>
      </c>
      <c r="K41" s="11">
        <v>56.25641745941541</v>
      </c>
      <c r="L41" s="11">
        <v>59.166039079653551</v>
      </c>
      <c r="M41" s="11">
        <v>62.329334716383151</v>
      </c>
      <c r="N41" s="11">
        <v>65.517746814276364</v>
      </c>
      <c r="O41" s="11">
        <v>68.941546184538069</v>
      </c>
      <c r="P41" s="11">
        <v>72.5475759187958</v>
      </c>
      <c r="Q41" s="11">
        <v>76.302503035161237</v>
      </c>
      <c r="R41" s="11">
        <v>80.167484298615236</v>
      </c>
      <c r="S41" s="11">
        <v>85.306949757147166</v>
      </c>
      <c r="T41" s="11">
        <v>74.643762367350575</v>
      </c>
      <c r="U41" s="11">
        <v>66.098705466240503</v>
      </c>
      <c r="V41" s="11">
        <v>32.975646155141959</v>
      </c>
      <c r="W41" s="11">
        <v>27.477989545842</v>
      </c>
      <c r="X41" s="11">
        <v>13.024647105289553</v>
      </c>
      <c r="Y41" s="11">
        <v>5.6240199013603185</v>
      </c>
      <c r="Z41" s="11">
        <v>4.0310321606813089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72" t="s">
        <v>614</v>
      </c>
      <c r="F42" s="90" t="s">
        <v>555</v>
      </c>
      <c r="G42" s="11">
        <v>481.51463237608209</v>
      </c>
      <c r="H42" s="11">
        <v>506.93305277973667</v>
      </c>
      <c r="I42" s="11">
        <v>533.69292559725966</v>
      </c>
      <c r="J42" s="11">
        <v>561.86452694679622</v>
      </c>
      <c r="K42" s="11">
        <v>591.71196922309502</v>
      </c>
      <c r="L42" s="11">
        <v>622.31572993799057</v>
      </c>
      <c r="M42" s="11">
        <v>655.58766538952216</v>
      </c>
      <c r="N42" s="11">
        <v>689.12377889159802</v>
      </c>
      <c r="O42" s="11">
        <v>725.13572488982811</v>
      </c>
      <c r="P42" s="11">
        <v>763.06439243560624</v>
      </c>
      <c r="Q42" s="11">
        <v>802.55918109534753</v>
      </c>
      <c r="R42" s="11">
        <v>843.21153291029543</v>
      </c>
      <c r="S42" s="11">
        <v>855.65898797546924</v>
      </c>
      <c r="T42" s="11">
        <v>773.12582789042244</v>
      </c>
      <c r="U42" s="11">
        <v>650.24648123758061</v>
      </c>
      <c r="V42" s="11">
        <v>309.75997258692092</v>
      </c>
      <c r="W42" s="11">
        <v>259.24906931387818</v>
      </c>
      <c r="X42" s="11">
        <v>121.56397332130112</v>
      </c>
      <c r="Y42" s="11">
        <v>47.289018107522374</v>
      </c>
      <c r="Z42" s="11">
        <v>31.14979235721492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614</v>
      </c>
      <c r="F43" s="90" t="s">
        <v>617</v>
      </c>
      <c r="G43" s="2">
        <v>2811.0535707914223</v>
      </c>
      <c r="H43" s="2">
        <v>2959.003758727813</v>
      </c>
      <c r="I43" s="2">
        <v>3114.7407986608559</v>
      </c>
      <c r="J43" s="2">
        <v>3278.6745249061646</v>
      </c>
      <c r="K43" s="2">
        <v>3451.2363420064889</v>
      </c>
      <c r="L43" s="2">
        <v>3632.8803600068309</v>
      </c>
      <c r="M43" s="2">
        <v>3824.0845894808745</v>
      </c>
      <c r="N43" s="2">
        <v>4025.3521994535522</v>
      </c>
      <c r="O43" s="2">
        <v>4237.2128415300549</v>
      </c>
      <c r="P43" s="2">
        <v>4460.2240437158471</v>
      </c>
      <c r="Q43" s="2">
        <v>4694.9726775956287</v>
      </c>
      <c r="R43" s="2">
        <v>4942.0765027322404</v>
      </c>
      <c r="S43" s="2">
        <v>5202.1857923497273</v>
      </c>
      <c r="T43" s="2">
        <v>4371.5846994535523</v>
      </c>
      <c r="U43" s="2">
        <v>3666.6666666666665</v>
      </c>
      <c r="V43" s="2">
        <v>1777.7777777777776</v>
      </c>
      <c r="W43" s="2">
        <v>1466.6666666666665</v>
      </c>
      <c r="X43" s="2">
        <v>733.33333333333326</v>
      </c>
      <c r="Y43" s="2">
        <v>293.33333333333331</v>
      </c>
      <c r="Z43" s="2">
        <v>210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5.2631578947368363E-2</v>
      </c>
      <c r="H44" s="5">
        <f t="shared" si="0"/>
        <v>5.2631578947368585E-2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5.2631578947368363E-2</v>
      </c>
      <c r="R44" s="5">
        <f>_xlfn.RRI(1,R43,S43)</f>
        <v>5.2631578947368585E-2</v>
      </c>
      <c r="S44" s="5">
        <f t="shared" ref="S44:AA44" si="1">_xlfn.RRI(1,S43,T43)</f>
        <v>-0.15966386554621848</v>
      </c>
      <c r="T44" s="5">
        <f t="shared" si="1"/>
        <v>-0.16125000000000012</v>
      </c>
      <c r="U44" s="5">
        <f t="shared" si="1"/>
        <v>-0.51515151515151514</v>
      </c>
      <c r="V44" s="5">
        <f t="shared" si="1"/>
        <v>-0.17500000000000004</v>
      </c>
      <c r="W44" s="5">
        <f t="shared" si="1"/>
        <v>-0.5</v>
      </c>
      <c r="X44" s="5">
        <f t="shared" si="1"/>
        <v>-0.6</v>
      </c>
      <c r="Y44" s="5">
        <f t="shared" si="1"/>
        <v>-0.28409090909090906</v>
      </c>
      <c r="Z44" s="5">
        <f t="shared" si="1"/>
        <v>-1</v>
      </c>
      <c r="AA44" s="5">
        <f t="shared" si="1"/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</row>
    <row r="45" spans="1:57" x14ac:dyDescent="0.3">
      <c r="F45" s="29"/>
      <c r="G45" s="27">
        <f>SUM(G12:G42)</f>
        <v>2811.0535707914214</v>
      </c>
      <c r="H45" s="27">
        <f t="shared" ref="H45:BE45" si="2">SUM(H12:H42)</f>
        <v>2959.0037587278134</v>
      </c>
      <c r="I45" s="27">
        <f t="shared" si="2"/>
        <v>3114.7407986608537</v>
      </c>
      <c r="J45" s="27">
        <f t="shared" si="2"/>
        <v>3278.6745249061646</v>
      </c>
      <c r="K45" s="27">
        <f t="shared" si="2"/>
        <v>3451.236342006488</v>
      </c>
      <c r="L45" s="27">
        <f t="shared" si="2"/>
        <v>3632.8803600068304</v>
      </c>
      <c r="M45" s="27">
        <f t="shared" si="2"/>
        <v>3824.0845894808754</v>
      </c>
      <c r="N45" s="27">
        <f t="shared" si="2"/>
        <v>4025.3521994535531</v>
      </c>
      <c r="O45" s="27">
        <f t="shared" si="2"/>
        <v>4237.2128415300549</v>
      </c>
      <c r="P45" s="27">
        <f t="shared" si="2"/>
        <v>4460.224043715848</v>
      </c>
      <c r="Q45" s="27">
        <f t="shared" si="2"/>
        <v>4694.9726775956269</v>
      </c>
      <c r="R45" s="27">
        <f t="shared" si="2"/>
        <v>4942.0765027322395</v>
      </c>
      <c r="S45" s="27">
        <f t="shared" si="2"/>
        <v>5202.1857923497273</v>
      </c>
      <c r="T45" s="27">
        <f t="shared" si="2"/>
        <v>4371.5846994535514</v>
      </c>
      <c r="U45" s="27">
        <f t="shared" si="2"/>
        <v>3666.6666666666652</v>
      </c>
      <c r="V45" s="27">
        <f t="shared" si="2"/>
        <v>1777.7777777777781</v>
      </c>
      <c r="W45" s="27">
        <f t="shared" si="2"/>
        <v>1466.6666666666667</v>
      </c>
      <c r="X45" s="27">
        <f t="shared" si="2"/>
        <v>733.33333333333326</v>
      </c>
      <c r="Y45" s="27">
        <f t="shared" si="2"/>
        <v>293.33333333333337</v>
      </c>
      <c r="Z45" s="27">
        <f t="shared" si="2"/>
        <v>210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79D-88C2-403C-A812-AE9F291F977B}">
  <sheetPr>
    <tabColor rgb="FF92D050"/>
  </sheetPr>
  <dimension ref="A1:BE47"/>
  <sheetViews>
    <sheetView topLeftCell="A7" zoomScale="65" zoomScaleNormal="65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1.5546875" style="7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4" t="s">
        <v>615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4" t="s">
        <v>615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4" t="s">
        <v>615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4" t="s">
        <v>615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4" t="s">
        <v>615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4" t="s">
        <v>615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4" t="s">
        <v>615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4" t="s">
        <v>615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4" t="s">
        <v>615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4" t="s">
        <v>615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4" t="s">
        <v>615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4" t="s">
        <v>615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4" t="s">
        <v>615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4" t="s">
        <v>615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4" t="s">
        <v>615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4" t="s">
        <v>615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4" t="s">
        <v>615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4" t="s">
        <v>615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4" t="s">
        <v>615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4" t="s">
        <v>615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4" t="s">
        <v>615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4" t="s">
        <v>615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4" t="s">
        <v>615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4" t="s">
        <v>615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4" t="s">
        <v>615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4" t="s">
        <v>615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4" t="s">
        <v>615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4" t="s">
        <v>615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4" t="s">
        <v>615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4" t="s">
        <v>615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77" t="s">
        <v>615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77" t="s">
        <v>615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9FE6-7848-491D-87FE-720B34A35DF9}">
  <sheetPr>
    <tabColor rgb="FF92D050"/>
  </sheetPr>
  <dimension ref="A1:BE47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1.5546875" style="73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3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6" t="s">
        <v>83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6" t="s">
        <v>83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6" t="s">
        <v>83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6" t="s">
        <v>83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6" t="s">
        <v>83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6" t="s">
        <v>83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6" t="s">
        <v>83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6" t="s">
        <v>83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6" t="s">
        <v>83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6" t="s">
        <v>83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6" t="s">
        <v>83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6" t="s">
        <v>83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6" t="s">
        <v>83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6" t="s">
        <v>83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6" t="s">
        <v>83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6" t="s">
        <v>83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6" t="s">
        <v>83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6" t="s">
        <v>83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6" t="s">
        <v>83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6" t="s">
        <v>83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6" t="s">
        <v>83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6" t="s">
        <v>83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6" t="s">
        <v>83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6" t="s">
        <v>83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6" t="s">
        <v>83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6" t="s">
        <v>83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6" t="s">
        <v>83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6" t="s">
        <v>83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6" t="s">
        <v>83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6" t="s">
        <v>83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76" t="s">
        <v>83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1527-D734-48AF-9AD7-88F1BAC0F1DD}">
  <sheetPr>
    <tabColor rgb="FF92D050"/>
  </sheetPr>
  <dimension ref="A3:BE35"/>
  <sheetViews>
    <sheetView zoomScale="59" zoomScaleNormal="59" workbookViewId="0">
      <selection activeCell="F4" sqref="F4:BE35"/>
    </sheetView>
  </sheetViews>
  <sheetFormatPr baseColWidth="10" defaultColWidth="11.44140625" defaultRowHeight="14.4" x14ac:dyDescent="0.3"/>
  <cols>
    <col min="1" max="1" width="40.33203125" style="85" bestFit="1" customWidth="1"/>
    <col min="2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7</v>
      </c>
      <c r="D4" s="86" t="s">
        <v>612</v>
      </c>
      <c r="E4" s="86"/>
      <c r="F4" s="90" t="s">
        <v>157</v>
      </c>
      <c r="G4" s="89">
        <v>0.7943195882440699</v>
      </c>
      <c r="H4" s="89">
        <v>0.79620696404594959</v>
      </c>
      <c r="I4" s="89">
        <v>0.7997996419513651</v>
      </c>
      <c r="J4" s="89">
        <v>0.80337742503356713</v>
      </c>
      <c r="K4" s="89">
        <v>0.80652527524988815</v>
      </c>
      <c r="L4" s="89">
        <v>0.81035999403252279</v>
      </c>
      <c r="M4" s="89">
        <v>0.81544362822616745</v>
      </c>
      <c r="N4" s="89">
        <v>0.82111855587050575</v>
      </c>
      <c r="O4" s="89">
        <v>0.82750564224973888</v>
      </c>
      <c r="P4" s="89">
        <v>0.8341938833358199</v>
      </c>
      <c r="Q4" s="89">
        <v>0.84092952409368937</v>
      </c>
      <c r="R4" s="89">
        <v>0.8533987408623005</v>
      </c>
      <c r="S4" s="89">
        <v>0.8592365030583321</v>
      </c>
      <c r="T4" s="89">
        <v>0.86405288378338063</v>
      </c>
      <c r="U4" s="89">
        <v>0.8673783082201999</v>
      </c>
      <c r="V4" s="89">
        <v>0.87175630016410566</v>
      </c>
      <c r="W4" s="89">
        <v>0.87748483365657182</v>
      </c>
      <c r="X4" s="89">
        <v>0.88063524392063264</v>
      </c>
      <c r="Y4" s="89">
        <v>0.88427066686558264</v>
      </c>
      <c r="Z4" s="89">
        <v>0.8886871371027899</v>
      </c>
      <c r="AA4" s="89">
        <v>0.893878681187528</v>
      </c>
      <c r="AB4" s="89">
        <v>0.89638651946889458</v>
      </c>
      <c r="AC4" s="89">
        <v>0.9012627122184097</v>
      </c>
      <c r="AD4" s="89">
        <v>0.90121285556573827</v>
      </c>
      <c r="AE4" s="89">
        <v>0.89501412386777779</v>
      </c>
      <c r="AF4" s="89">
        <v>0.8881953699409646</v>
      </c>
      <c r="AG4" s="89">
        <v>0.88119790805822562</v>
      </c>
      <c r="AH4" s="89">
        <v>0.87402111815604955</v>
      </c>
      <c r="AI4" s="89">
        <v>0.86666247454231582</v>
      </c>
      <c r="AJ4" s="89">
        <v>0.85924611487393721</v>
      </c>
      <c r="AK4" s="89">
        <v>0.85177429637049507</v>
      </c>
      <c r="AL4" s="89">
        <v>0.84421615438716147</v>
      </c>
      <c r="AM4" s="89">
        <v>0.83656050062871634</v>
      </c>
      <c r="AN4" s="89">
        <v>0.82881938366616226</v>
      </c>
      <c r="AO4" s="89">
        <v>0.82099527793525295</v>
      </c>
      <c r="AP4" s="89">
        <v>0.81326926941028543</v>
      </c>
      <c r="AQ4" s="89">
        <v>0.80546016738773696</v>
      </c>
      <c r="AR4" s="89">
        <v>0.79750631433686414</v>
      </c>
      <c r="AS4" s="89">
        <v>0.78944495812109727</v>
      </c>
      <c r="AT4" s="89">
        <v>0.78124725581296228</v>
      </c>
      <c r="AU4" s="89">
        <v>0.77291922934293822</v>
      </c>
      <c r="AV4" s="89">
        <v>0.76445735975362861</v>
      </c>
      <c r="AW4" s="89">
        <v>0.75585531425161456</v>
      </c>
      <c r="AX4" s="89">
        <v>0.74710831075637785</v>
      </c>
      <c r="AY4" s="89">
        <v>0.73822117013703892</v>
      </c>
      <c r="AZ4" s="89">
        <v>0.72919949180537513</v>
      </c>
      <c r="BA4" s="89">
        <v>0.72005086336608359</v>
      </c>
      <c r="BB4" s="89">
        <v>0.71075103002919815</v>
      </c>
      <c r="BC4" s="89">
        <v>0.70130900377229821</v>
      </c>
      <c r="BD4" s="89">
        <v>0.69172182003793614</v>
      </c>
      <c r="BE4" s="89">
        <v>0.68201517350440111</v>
      </c>
    </row>
    <row r="5" spans="1:57" x14ac:dyDescent="0.3">
      <c r="A5" s="85" t="s">
        <v>618</v>
      </c>
      <c r="B5" s="85" t="s">
        <v>619</v>
      </c>
      <c r="C5" s="85" t="s">
        <v>7</v>
      </c>
      <c r="D5" s="86" t="s">
        <v>612</v>
      </c>
      <c r="E5" s="86"/>
      <c r="F5" s="90" t="s">
        <v>182</v>
      </c>
      <c r="G5" s="89">
        <v>1.0623780982002999</v>
      </c>
      <c r="H5" s="89">
        <v>1.057004127307547</v>
      </c>
      <c r="I5" s="89">
        <v>1.0206318481892709</v>
      </c>
      <c r="J5" s="89">
        <v>1.012418117505119</v>
      </c>
      <c r="K5" s="89">
        <v>1.0046352582130063</v>
      </c>
      <c r="L5" s="89">
        <v>0.99738754443749578</v>
      </c>
      <c r="M5" s="89">
        <v>0.98970531404166262</v>
      </c>
      <c r="N5" s="89">
        <v>0.9822006460766981</v>
      </c>
      <c r="O5" s="89">
        <v>0.97490841326815192</v>
      </c>
      <c r="P5" s="89">
        <v>0.96810231574954497</v>
      </c>
      <c r="Q5" s="89">
        <v>0.96196442461744491</v>
      </c>
      <c r="R5" s="89">
        <v>0.95463583035679278</v>
      </c>
      <c r="S5" s="89">
        <v>0.94904022223789142</v>
      </c>
      <c r="T5" s="89">
        <v>0.94348957596367511</v>
      </c>
      <c r="U5" s="89">
        <v>0.93856122234068606</v>
      </c>
      <c r="V5" s="89">
        <v>0.93308690529443905</v>
      </c>
      <c r="W5" s="89">
        <v>0.92709313641668645</v>
      </c>
      <c r="X5" s="89">
        <v>0.92054838494199032</v>
      </c>
      <c r="Y5" s="89">
        <v>0.91388729764956778</v>
      </c>
      <c r="Z5" s="89">
        <v>0.922420040304755</v>
      </c>
      <c r="AA5" s="89">
        <v>0.91602351933888493</v>
      </c>
      <c r="AB5" s="89">
        <v>0.91147758292440795</v>
      </c>
      <c r="AC5" s="89">
        <v>0.9012851900173221</v>
      </c>
      <c r="AD5" s="89">
        <v>0.84070672033787275</v>
      </c>
      <c r="AE5" s="89">
        <v>0.89214395903510135</v>
      </c>
      <c r="AF5" s="89">
        <v>0.87487217423415198</v>
      </c>
      <c r="AG5" s="89">
        <v>0.85784684833292801</v>
      </c>
      <c r="AH5" s="89">
        <v>0.84099063602992219</v>
      </c>
      <c r="AI5" s="89">
        <v>0.82426503136683682</v>
      </c>
      <c r="AJ5" s="89">
        <v>0.80794921018670607</v>
      </c>
      <c r="AK5" s="89">
        <v>0.79197272097018689</v>
      </c>
      <c r="AL5" s="89">
        <v>0.77634963857195305</v>
      </c>
      <c r="AM5" s="89">
        <v>0.76106843523818168</v>
      </c>
      <c r="AN5" s="89">
        <v>0.74616233999150083</v>
      </c>
      <c r="AO5" s="89">
        <v>0.73173569768160807</v>
      </c>
      <c r="AP5" s="89">
        <v>0.7183317041080296</v>
      </c>
      <c r="AQ5" s="89">
        <v>0.70514865559877471</v>
      </c>
      <c r="AR5" s="89">
        <v>0.69216060296770199</v>
      </c>
      <c r="AS5" s="89">
        <v>0.67937186735896982</v>
      </c>
      <c r="AT5" s="89">
        <v>0.66687814053831251</v>
      </c>
      <c r="AU5" s="89">
        <v>0.65464590330110184</v>
      </c>
      <c r="AV5" s="89">
        <v>0.6425792951103626</v>
      </c>
      <c r="AW5" s="89">
        <v>0.63069737254383096</v>
      </c>
      <c r="AX5" s="89">
        <v>0.61896964752809502</v>
      </c>
      <c r="AY5" s="89">
        <v>0.60737242844395734</v>
      </c>
      <c r="AZ5" s="89">
        <v>0.59592642820670638</v>
      </c>
      <c r="BA5" s="89">
        <v>0.58457336114448899</v>
      </c>
      <c r="BB5" s="89">
        <v>0.57334094615795062</v>
      </c>
      <c r="BC5" s="89">
        <v>0.56221767776855036</v>
      </c>
      <c r="BD5" s="89">
        <v>0.55121046805529084</v>
      </c>
      <c r="BE5" s="89">
        <v>0.54030993041686226</v>
      </c>
    </row>
    <row r="6" spans="1:57" x14ac:dyDescent="0.3">
      <c r="A6" s="85" t="s">
        <v>618</v>
      </c>
      <c r="B6" s="85" t="s">
        <v>619</v>
      </c>
      <c r="C6" s="85" t="s">
        <v>7</v>
      </c>
      <c r="D6" s="86" t="s">
        <v>612</v>
      </c>
      <c r="E6" s="86"/>
      <c r="F6" s="90" t="s">
        <v>229</v>
      </c>
      <c r="G6" s="89">
        <v>1.3330962654490564</v>
      </c>
      <c r="H6" s="89">
        <v>1.3271166620596901</v>
      </c>
      <c r="I6" s="89">
        <v>1.3231536436394962</v>
      </c>
      <c r="J6" s="89">
        <v>1.3220440177703323</v>
      </c>
      <c r="K6" s="89">
        <v>1.3224545726396413</v>
      </c>
      <c r="L6" s="89">
        <v>1.3230297669702915</v>
      </c>
      <c r="M6" s="89">
        <v>1.3262336417267058</v>
      </c>
      <c r="N6" s="89">
        <v>1.3300078159483446</v>
      </c>
      <c r="O6" s="89">
        <v>1.34129907517754</v>
      </c>
      <c r="P6" s="89">
        <v>1.3516892747795017</v>
      </c>
      <c r="Q6" s="89">
        <v>1.3560325754297664</v>
      </c>
      <c r="R6" s="89">
        <v>1.3584507617906079</v>
      </c>
      <c r="S6" s="89">
        <v>1.360691287383591</v>
      </c>
      <c r="T6" s="89">
        <v>1.3620404270614037</v>
      </c>
      <c r="U6" s="89">
        <v>1.3617152443308544</v>
      </c>
      <c r="V6" s="89">
        <v>1.3652952066704851</v>
      </c>
      <c r="W6" s="89">
        <v>1.3677230690945228</v>
      </c>
      <c r="X6" s="89">
        <v>1.3712347239774862</v>
      </c>
      <c r="Y6" s="89">
        <v>1.3753684722461317</v>
      </c>
      <c r="Z6" s="89">
        <v>1.403362030588341</v>
      </c>
      <c r="AA6" s="89">
        <v>1.4091814721487239</v>
      </c>
      <c r="AB6" s="89">
        <v>1.3830320776300637</v>
      </c>
      <c r="AC6" s="89">
        <v>1.3859686478836553</v>
      </c>
      <c r="AD6" s="89">
        <v>1.4117844001906426</v>
      </c>
      <c r="AE6" s="89">
        <v>1.4247983656655248</v>
      </c>
      <c r="AF6" s="89">
        <v>1.4049963165065025</v>
      </c>
      <c r="AG6" s="89">
        <v>1.385186285628818</v>
      </c>
      <c r="AH6" s="89">
        <v>1.3654420231227924</v>
      </c>
      <c r="AI6" s="89">
        <v>1.345672978994801</v>
      </c>
      <c r="AJ6" s="89">
        <v>1.3263259393066227</v>
      </c>
      <c r="AK6" s="89">
        <v>1.3072306621151819</v>
      </c>
      <c r="AL6" s="89">
        <v>1.2882986564458752</v>
      </c>
      <c r="AM6" s="89">
        <v>1.2695282529206391</v>
      </c>
      <c r="AN6" s="89">
        <v>1.2509980626934674</v>
      </c>
      <c r="AO6" s="89">
        <v>1.232741959714573</v>
      </c>
      <c r="AP6" s="89">
        <v>1.2168168014148171</v>
      </c>
      <c r="AQ6" s="89">
        <v>1.2010336930186116</v>
      </c>
      <c r="AR6" s="89">
        <v>1.1853278872340882</v>
      </c>
      <c r="AS6" s="89">
        <v>1.1699373002764402</v>
      </c>
      <c r="AT6" s="89">
        <v>1.1547481367890016</v>
      </c>
      <c r="AU6" s="89">
        <v>1.1397677529225503</v>
      </c>
      <c r="AV6" s="89">
        <v>1.1248756174001067</v>
      </c>
      <c r="AW6" s="89">
        <v>1.1100497885934155</v>
      </c>
      <c r="AX6" s="89">
        <v>1.0952635089557177</v>
      </c>
      <c r="AY6" s="89">
        <v>1.080525621705116</v>
      </c>
      <c r="AZ6" s="89">
        <v>1.0657902324571478</v>
      </c>
      <c r="BA6" s="89">
        <v>1.0509601303709808</v>
      </c>
      <c r="BB6" s="89">
        <v>1.036081367814881</v>
      </c>
      <c r="BC6" s="89">
        <v>1.0212032678629539</v>
      </c>
      <c r="BD6" s="89">
        <v>1.0062883852414042</v>
      </c>
      <c r="BE6" s="89">
        <v>0.99133959801362748</v>
      </c>
    </row>
    <row r="7" spans="1:57" x14ac:dyDescent="0.3">
      <c r="A7" s="85" t="s">
        <v>618</v>
      </c>
      <c r="B7" s="85" t="s">
        <v>619</v>
      </c>
      <c r="C7" s="85" t="s">
        <v>7</v>
      </c>
      <c r="D7" s="86" t="s">
        <v>612</v>
      </c>
      <c r="E7" s="86"/>
      <c r="F7" s="55" t="s">
        <v>230</v>
      </c>
      <c r="G7" s="89">
        <v>0.69131757225595447</v>
      </c>
      <c r="H7" s="89">
        <v>0.69380469520747345</v>
      </c>
      <c r="I7" s="89">
        <v>0.69630726669190524</v>
      </c>
      <c r="J7" s="89">
        <v>0.69827119760277312</v>
      </c>
      <c r="K7" s="89">
        <v>0.70013641511786051</v>
      </c>
      <c r="L7" s="89">
        <v>0.70198565389270373</v>
      </c>
      <c r="M7" s="89">
        <v>0.70406656250472655</v>
      </c>
      <c r="N7" s="89">
        <v>0.70650474727141199</v>
      </c>
      <c r="O7" s="89">
        <v>0.71008157688678819</v>
      </c>
      <c r="P7" s="89">
        <v>0.71455249022282152</v>
      </c>
      <c r="Q7" s="89">
        <v>0.71737926735743318</v>
      </c>
      <c r="R7" s="89">
        <v>0.7203235538924555</v>
      </c>
      <c r="S7" s="89">
        <v>0.72280227066104552</v>
      </c>
      <c r="T7" s="89">
        <v>0.72564807224963368</v>
      </c>
      <c r="U7" s="89">
        <v>0.72891802380899551</v>
      </c>
      <c r="V7" s="89">
        <v>0.73324920450652931</v>
      </c>
      <c r="W7" s="89">
        <v>0.73962999580463573</v>
      </c>
      <c r="X7" s="89">
        <v>0.74515982623065047</v>
      </c>
      <c r="Y7" s="89">
        <v>0.74940859949025851</v>
      </c>
      <c r="Z7" s="89">
        <v>0.76508794737181773</v>
      </c>
      <c r="AA7" s="89">
        <v>0.7672878755258582</v>
      </c>
      <c r="AB7" s="89">
        <v>0.76961370047164779</v>
      </c>
      <c r="AC7" s="89">
        <v>0.7740422906003579</v>
      </c>
      <c r="AD7" s="89">
        <v>0.77354938222087555</v>
      </c>
      <c r="AE7" s="89">
        <v>0.76843864061381972</v>
      </c>
      <c r="AF7" s="89">
        <v>0.76259518453579944</v>
      </c>
      <c r="AG7" s="89">
        <v>0.75649199725252736</v>
      </c>
      <c r="AH7" s="89">
        <v>0.7501421512819586</v>
      </c>
      <c r="AI7" s="89">
        <v>0.74351785459350472</v>
      </c>
      <c r="AJ7" s="89">
        <v>0.73683028849582299</v>
      </c>
      <c r="AK7" s="89">
        <v>0.72999765981873566</v>
      </c>
      <c r="AL7" s="89">
        <v>0.72301047656498152</v>
      </c>
      <c r="AM7" s="89">
        <v>0.71584663188066866</v>
      </c>
      <c r="AN7" s="89">
        <v>0.70845757327700754</v>
      </c>
      <c r="AO7" s="89">
        <v>0.70085358722451252</v>
      </c>
      <c r="AP7" s="89">
        <v>0.69322084281642671</v>
      </c>
      <c r="AQ7" s="89">
        <v>0.68544169487650741</v>
      </c>
      <c r="AR7" s="89">
        <v>0.67753284132836145</v>
      </c>
      <c r="AS7" s="89">
        <v>0.66956529494100669</v>
      </c>
      <c r="AT7" s="89">
        <v>0.66139379729907044</v>
      </c>
      <c r="AU7" s="89">
        <v>0.65312106458139108</v>
      </c>
      <c r="AV7" s="89">
        <v>0.64476918603818678</v>
      </c>
      <c r="AW7" s="89">
        <v>0.63631095495475098</v>
      </c>
      <c r="AX7" s="89">
        <v>0.62778642830045128</v>
      </c>
      <c r="AY7" s="89">
        <v>0.61921390996894243</v>
      </c>
      <c r="AZ7" s="89">
        <v>0.6106039034809001</v>
      </c>
      <c r="BA7" s="89">
        <v>0.60196742916725265</v>
      </c>
      <c r="BB7" s="89">
        <v>0.59331304993647405</v>
      </c>
      <c r="BC7" s="89">
        <v>0.58464416376271044</v>
      </c>
      <c r="BD7" s="89">
        <v>0.57596695174430013</v>
      </c>
      <c r="BE7" s="89">
        <v>0.56728373882636662</v>
      </c>
    </row>
    <row r="8" spans="1:57" x14ac:dyDescent="0.3">
      <c r="A8" s="85" t="s">
        <v>618</v>
      </c>
      <c r="B8" s="85" t="s">
        <v>619</v>
      </c>
      <c r="C8" s="85" t="s">
        <v>7</v>
      </c>
      <c r="D8" s="86" t="s">
        <v>612</v>
      </c>
      <c r="E8" s="86"/>
      <c r="F8" s="55" t="s">
        <v>270</v>
      </c>
      <c r="G8" s="89">
        <v>10.676471240489333</v>
      </c>
      <c r="H8" s="89">
        <v>10.68895410114874</v>
      </c>
      <c r="I8" s="89">
        <v>10.712443553483515</v>
      </c>
      <c r="J8" s="89">
        <v>10.724966176338953</v>
      </c>
      <c r="K8" s="89">
        <v>10.724315297777116</v>
      </c>
      <c r="L8" s="89">
        <v>10.720310231090556</v>
      </c>
      <c r="M8" s="89">
        <v>10.712142868118752</v>
      </c>
      <c r="N8" s="89">
        <v>10.696148459794122</v>
      </c>
      <c r="O8" s="89">
        <v>10.683535137550352</v>
      </c>
      <c r="P8" s="89">
        <v>10.65553514486051</v>
      </c>
      <c r="Q8" s="89">
        <v>10.629533917201252</v>
      </c>
      <c r="R8" s="89">
        <v>10.424200897359391</v>
      </c>
      <c r="S8" s="89">
        <v>10.437953289571833</v>
      </c>
      <c r="T8" s="89">
        <v>10.46340187468298</v>
      </c>
      <c r="U8" s="89">
        <v>10.495070904520365</v>
      </c>
      <c r="V8" s="89">
        <v>10.550955501566463</v>
      </c>
      <c r="W8" s="89">
        <v>10.67805770013427</v>
      </c>
      <c r="X8" s="89">
        <v>10.723013540653438</v>
      </c>
      <c r="Y8" s="89">
        <v>10.758188530657915</v>
      </c>
      <c r="Z8" s="89">
        <v>10.787667391168133</v>
      </c>
      <c r="AA8" s="89">
        <v>10.80683354930628</v>
      </c>
      <c r="AB8" s="89">
        <v>10.805315828882589</v>
      </c>
      <c r="AC8" s="89">
        <v>10.81598314247352</v>
      </c>
      <c r="AD8" s="89">
        <v>10.844294375980372</v>
      </c>
      <c r="AE8" s="89">
        <v>10.813707821345453</v>
      </c>
      <c r="AF8" s="89">
        <v>10.716132868051618</v>
      </c>
      <c r="AG8" s="89">
        <v>10.610219103768035</v>
      </c>
      <c r="AH8" s="89">
        <v>10.496525988347436</v>
      </c>
      <c r="AI8" s="89">
        <v>10.37452150286439</v>
      </c>
      <c r="AJ8" s="89">
        <v>10.253246499604655</v>
      </c>
      <c r="AK8" s="89">
        <v>10.13210623487138</v>
      </c>
      <c r="AL8" s="89">
        <v>10.010919293181091</v>
      </c>
      <c r="AM8" s="89">
        <v>9.8897509229609355</v>
      </c>
      <c r="AN8" s="89">
        <v>9.7686645618060144</v>
      </c>
      <c r="AO8" s="89">
        <v>9.6476580155559333</v>
      </c>
      <c r="AP8" s="89">
        <v>9.5308198064933602</v>
      </c>
      <c r="AQ8" s="89">
        <v>9.412921896852156</v>
      </c>
      <c r="AR8" s="89">
        <v>9.2941819749099555</v>
      </c>
      <c r="AS8" s="89">
        <v>9.1747427896421652</v>
      </c>
      <c r="AT8" s="89">
        <v>9.0546824616051449</v>
      </c>
      <c r="AU8" s="89">
        <v>8.9342292563404442</v>
      </c>
      <c r="AV8" s="89">
        <v>8.8133585962815175</v>
      </c>
      <c r="AW8" s="89">
        <v>8.6920625438396453</v>
      </c>
      <c r="AX8" s="89">
        <v>8.570409947758467</v>
      </c>
      <c r="AY8" s="89">
        <v>8.4484684399693109</v>
      </c>
      <c r="AZ8" s="89">
        <v>8.3262894472666833</v>
      </c>
      <c r="BA8" s="89">
        <v>8.2043240232220125</v>
      </c>
      <c r="BB8" s="89">
        <v>8.0821285743164051</v>
      </c>
      <c r="BC8" s="89">
        <v>7.9598574138829106</v>
      </c>
      <c r="BD8" s="89">
        <v>7.8372814257251555</v>
      </c>
      <c r="BE8" s="89">
        <v>7.7146075041324789</v>
      </c>
    </row>
    <row r="9" spans="1:57" x14ac:dyDescent="0.3">
      <c r="A9" s="85" t="s">
        <v>618</v>
      </c>
      <c r="B9" s="85" t="s">
        <v>619</v>
      </c>
      <c r="C9" s="85" t="s">
        <v>7</v>
      </c>
      <c r="D9" s="86" t="s">
        <v>612</v>
      </c>
      <c r="E9" s="86"/>
      <c r="F9" s="55" t="s">
        <v>247</v>
      </c>
      <c r="G9" s="89">
        <v>0.18174579985134315</v>
      </c>
      <c r="H9" s="89">
        <v>0.18063888197165351</v>
      </c>
      <c r="I9" s="89">
        <v>0.17944943022403476</v>
      </c>
      <c r="J9" s="89">
        <v>0.17836989312568136</v>
      </c>
      <c r="K9" s="89">
        <v>0.17721844679429841</v>
      </c>
      <c r="L9" s="89">
        <v>0.17627459149557287</v>
      </c>
      <c r="M9" s="89">
        <v>0.17521693042271425</v>
      </c>
      <c r="N9" s="89">
        <v>0.17418114998882422</v>
      </c>
      <c r="O9" s="89">
        <v>0.17356425505800949</v>
      </c>
      <c r="P9" s="89">
        <v>0.17317696252588144</v>
      </c>
      <c r="Q9" s="89">
        <v>0.1728129865180596</v>
      </c>
      <c r="R9" s="89">
        <v>0.17224410923885619</v>
      </c>
      <c r="S9" s="89">
        <v>0.17164539206027163</v>
      </c>
      <c r="T9" s="89">
        <v>0.17098792176351668</v>
      </c>
      <c r="U9" s="89">
        <v>0.17044324347043061</v>
      </c>
      <c r="V9" s="89">
        <v>0.1703491044212474</v>
      </c>
      <c r="W9" s="89">
        <v>0.17053948655826343</v>
      </c>
      <c r="X9" s="89">
        <v>0.17053361301923275</v>
      </c>
      <c r="Y9" s="89">
        <v>0.17099759981446436</v>
      </c>
      <c r="Z9" s="89">
        <v>0.17457624418900314</v>
      </c>
      <c r="AA9" s="89">
        <v>0.17512427891446947</v>
      </c>
      <c r="AB9" s="89">
        <v>0.17527922393730247</v>
      </c>
      <c r="AC9" s="89">
        <v>0.17551382779579774</v>
      </c>
      <c r="AD9" s="89">
        <v>0.1780954568369196</v>
      </c>
      <c r="AE9" s="89">
        <v>0.17796762474272051</v>
      </c>
      <c r="AF9" s="89">
        <v>0.17566934897610234</v>
      </c>
      <c r="AG9" s="89">
        <v>0.17331804382395735</v>
      </c>
      <c r="AH9" s="89">
        <v>0.17091876475030537</v>
      </c>
      <c r="AI9" s="89">
        <v>0.16846979688262112</v>
      </c>
      <c r="AJ9" s="89">
        <v>0.16605075278054637</v>
      </c>
      <c r="AK9" s="89">
        <v>0.16366866582052875</v>
      </c>
      <c r="AL9" s="89">
        <v>0.16131318814523679</v>
      </c>
      <c r="AM9" s="89">
        <v>0.15899548696559684</v>
      </c>
      <c r="AN9" s="89">
        <v>0.15671955755480099</v>
      </c>
      <c r="AO9" s="89">
        <v>0.15448691101316955</v>
      </c>
      <c r="AP9" s="89">
        <v>0.15247889125452788</v>
      </c>
      <c r="AQ9" s="89">
        <v>0.15050338627371984</v>
      </c>
      <c r="AR9" s="89">
        <v>0.14854640801368374</v>
      </c>
      <c r="AS9" s="89">
        <v>0.14662004911839074</v>
      </c>
      <c r="AT9" s="89">
        <v>0.14468966979040049</v>
      </c>
      <c r="AU9" s="89">
        <v>0.14276976550076817</v>
      </c>
      <c r="AV9" s="89">
        <v>0.14085667676662794</v>
      </c>
      <c r="AW9" s="89">
        <v>0.13894962401577776</v>
      </c>
      <c r="AX9" s="89">
        <v>0.13704561146252825</v>
      </c>
      <c r="AY9" s="89">
        <v>0.13513760965146948</v>
      </c>
      <c r="AZ9" s="89">
        <v>0.13322828471595716</v>
      </c>
      <c r="BA9" s="89">
        <v>0.13131691278305577</v>
      </c>
      <c r="BB9" s="89">
        <v>0.12940151577837222</v>
      </c>
      <c r="BC9" s="89">
        <v>0.12748056523527773</v>
      </c>
      <c r="BD9" s="89">
        <v>0.12555928112461895</v>
      </c>
      <c r="BE9" s="89">
        <v>0.12362925571947872</v>
      </c>
    </row>
    <row r="10" spans="1:57" x14ac:dyDescent="0.3">
      <c r="A10" s="85" t="s">
        <v>618</v>
      </c>
      <c r="B10" s="85" t="s">
        <v>619</v>
      </c>
      <c r="C10" s="85" t="s">
        <v>7</v>
      </c>
      <c r="D10" s="86" t="s">
        <v>612</v>
      </c>
      <c r="E10" s="86"/>
      <c r="F10" s="55" t="s">
        <v>314</v>
      </c>
      <c r="G10" s="89">
        <v>0.48996008736159796</v>
      </c>
      <c r="H10" s="89">
        <v>0.4971204807570509</v>
      </c>
      <c r="I10" s="89">
        <v>0.50581441546756345</v>
      </c>
      <c r="J10" s="89">
        <v>0.51417791359723963</v>
      </c>
      <c r="K10" s="89">
        <v>0.52258863062079119</v>
      </c>
      <c r="L10" s="89">
        <v>0.53337991843381172</v>
      </c>
      <c r="M10" s="89">
        <v>0.5458948523431757</v>
      </c>
      <c r="N10" s="89">
        <v>0.56292760873856651</v>
      </c>
      <c r="O10" s="89">
        <v>0.57806749757080444</v>
      </c>
      <c r="P10" s="89">
        <v>0.58618354661943428</v>
      </c>
      <c r="Q10" s="89">
        <v>0.58966934397534132</v>
      </c>
      <c r="R10" s="89">
        <v>0.59211176261737009</v>
      </c>
      <c r="S10" s="89">
        <v>0.59441583257089803</v>
      </c>
      <c r="T10" s="89">
        <v>0.59705503289649864</v>
      </c>
      <c r="U10" s="89">
        <v>0.60075932754871564</v>
      </c>
      <c r="V10" s="89">
        <v>0.60601395595507246</v>
      </c>
      <c r="W10" s="89">
        <v>0.61250204246343964</v>
      </c>
      <c r="X10" s="89">
        <v>0.62015537672515242</v>
      </c>
      <c r="Y10" s="89">
        <v>0.62615781590104258</v>
      </c>
      <c r="Z10" s="89">
        <v>0.64624915067818789</v>
      </c>
      <c r="AA10" s="89">
        <v>0.65418335260693095</v>
      </c>
      <c r="AB10" s="89">
        <v>0.65974415255362273</v>
      </c>
      <c r="AC10" s="89">
        <v>0.66684437459043855</v>
      </c>
      <c r="AD10" s="89">
        <v>0.68732886591603237</v>
      </c>
      <c r="AE10" s="89">
        <v>0.67386199772018152</v>
      </c>
      <c r="AF10" s="89">
        <v>0.67045249388794492</v>
      </c>
      <c r="AG10" s="89">
        <v>0.66699250220255757</v>
      </c>
      <c r="AH10" s="89">
        <v>0.66349155008669713</v>
      </c>
      <c r="AI10" s="89">
        <v>0.6599543143714266</v>
      </c>
      <c r="AJ10" s="89">
        <v>0.65630864116104637</v>
      </c>
      <c r="AK10" s="89">
        <v>0.65256443156812316</v>
      </c>
      <c r="AL10" s="89">
        <v>0.64872482471653581</v>
      </c>
      <c r="AM10" s="89">
        <v>0.64479322658810667</v>
      </c>
      <c r="AN10" s="89">
        <v>0.64076855464371929</v>
      </c>
      <c r="AO10" s="89">
        <v>0.63664921695366372</v>
      </c>
      <c r="AP10" s="89">
        <v>0.63277310848858059</v>
      </c>
      <c r="AQ10" s="89">
        <v>0.62874556970133</v>
      </c>
      <c r="AR10" s="89">
        <v>0.62456310956143113</v>
      </c>
      <c r="AS10" s="89">
        <v>0.62021995890039805</v>
      </c>
      <c r="AT10" s="89">
        <v>0.61575940594574785</v>
      </c>
      <c r="AU10" s="89">
        <v>0.61115189162547989</v>
      </c>
      <c r="AV10" s="89">
        <v>0.60638380984100615</v>
      </c>
      <c r="AW10" s="89">
        <v>0.60143789427810435</v>
      </c>
      <c r="AX10" s="89">
        <v>0.59631057404643384</v>
      </c>
      <c r="AY10" s="89">
        <v>0.59099245087437735</v>
      </c>
      <c r="AZ10" s="89">
        <v>0.58549991169423876</v>
      </c>
      <c r="BA10" s="89">
        <v>0.57978249432003537</v>
      </c>
      <c r="BB10" s="89">
        <v>0.5738008434553461</v>
      </c>
      <c r="BC10" s="89">
        <v>0.56755750289159723</v>
      </c>
      <c r="BD10" s="89">
        <v>0.56104965900972914</v>
      </c>
      <c r="BE10" s="89">
        <v>0.55427736170651132</v>
      </c>
    </row>
    <row r="11" spans="1:57" x14ac:dyDescent="0.3">
      <c r="A11" s="85" t="s">
        <v>618</v>
      </c>
      <c r="B11" s="85" t="s">
        <v>619</v>
      </c>
      <c r="C11" s="85" t="s">
        <v>7</v>
      </c>
      <c r="D11" s="86" t="s">
        <v>612</v>
      </c>
      <c r="E11" s="86"/>
      <c r="F11" s="55" t="s">
        <v>275</v>
      </c>
      <c r="G11" s="89">
        <v>1.3976270815448559</v>
      </c>
      <c r="H11" s="89">
        <v>1.405451876915055</v>
      </c>
      <c r="I11" s="89">
        <v>1.4122735400706694</v>
      </c>
      <c r="J11" s="89">
        <v>1.4158368867462088</v>
      </c>
      <c r="K11" s="89">
        <v>1.4190925537321073</v>
      </c>
      <c r="L11" s="89">
        <v>1.4230538738951191</v>
      </c>
      <c r="M11" s="89">
        <v>1.4275653792061378</v>
      </c>
      <c r="N11" s="89">
        <v>1.431406610018366</v>
      </c>
      <c r="O11" s="89">
        <v>1.4343439307317281</v>
      </c>
      <c r="P11" s="89">
        <v>1.4384193324293726</v>
      </c>
      <c r="Q11" s="89">
        <v>1.4412149945228785</v>
      </c>
      <c r="R11" s="89">
        <v>1.4409238051491502</v>
      </c>
      <c r="S11" s="89">
        <v>1.4359387967475119</v>
      </c>
      <c r="T11" s="89">
        <v>1.4251797571652363</v>
      </c>
      <c r="U11" s="89">
        <v>1.4153925622410115</v>
      </c>
      <c r="V11" s="89">
        <v>1.4067197837731362</v>
      </c>
      <c r="W11" s="89">
        <v>1.3975175593290445</v>
      </c>
      <c r="X11" s="89">
        <v>1.3957813967995769</v>
      </c>
      <c r="Y11" s="89">
        <v>1.3923641014295989</v>
      </c>
      <c r="Z11" s="89">
        <v>1.4132185609012085</v>
      </c>
      <c r="AA11" s="89">
        <v>1.4124265348831508</v>
      </c>
      <c r="AB11" s="89">
        <v>1.4072531101207186</v>
      </c>
      <c r="AC11" s="89">
        <v>1.3784666545999422</v>
      </c>
      <c r="AD11" s="89">
        <v>1.3578626602123298</v>
      </c>
      <c r="AE11" s="89">
        <v>1.3373860338367831</v>
      </c>
      <c r="AF11" s="89">
        <v>1.3161136979427535</v>
      </c>
      <c r="AG11" s="89">
        <v>1.2946661925897804</v>
      </c>
      <c r="AH11" s="89">
        <v>1.2730266111589292</v>
      </c>
      <c r="AI11" s="89">
        <v>1.251272283288934</v>
      </c>
      <c r="AJ11" s="89">
        <v>1.2297994632789213</v>
      </c>
      <c r="AK11" s="89">
        <v>1.2085970560627115</v>
      </c>
      <c r="AL11" s="89">
        <v>1.1876615450748027</v>
      </c>
      <c r="AM11" s="89">
        <v>1.1670179614018739</v>
      </c>
      <c r="AN11" s="89">
        <v>1.1466936416230271</v>
      </c>
      <c r="AO11" s="89">
        <v>1.1266097584316881</v>
      </c>
      <c r="AP11" s="89">
        <v>1.1067992506259656</v>
      </c>
      <c r="AQ11" s="89">
        <v>1.0871379883434682</v>
      </c>
      <c r="AR11" s="89">
        <v>1.0676476620729456</v>
      </c>
      <c r="AS11" s="89">
        <v>1.048417141599546</v>
      </c>
      <c r="AT11" s="89">
        <v>1.0293282441960692</v>
      </c>
      <c r="AU11" s="89">
        <v>1.0104490495491822</v>
      </c>
      <c r="AV11" s="89">
        <v>0.99171404545365971</v>
      </c>
      <c r="AW11" s="89">
        <v>0.97311772046922007</v>
      </c>
      <c r="AX11" s="89">
        <v>0.95461075411799079</v>
      </c>
      <c r="AY11" s="89">
        <v>0.93620265600697383</v>
      </c>
      <c r="AZ11" s="89">
        <v>0.91787444334214463</v>
      </c>
      <c r="BA11" s="89">
        <v>0.89962157793757824</v>
      </c>
      <c r="BB11" s="89">
        <v>0.88137488840731804</v>
      </c>
      <c r="BC11" s="89">
        <v>0.8631830971358877</v>
      </c>
      <c r="BD11" s="89">
        <v>0.84504481661362374</v>
      </c>
      <c r="BE11" s="89">
        <v>0.82693615021007316</v>
      </c>
    </row>
    <row r="12" spans="1:57" x14ac:dyDescent="0.3">
      <c r="A12" s="85" t="s">
        <v>618</v>
      </c>
      <c r="B12" s="85" t="s">
        <v>619</v>
      </c>
      <c r="C12" s="85" t="s">
        <v>7</v>
      </c>
      <c r="D12" s="86" t="s">
        <v>612</v>
      </c>
      <c r="E12" s="86"/>
      <c r="F12" s="55" t="s">
        <v>506</v>
      </c>
      <c r="G12" s="89">
        <v>5.2490887405669451</v>
      </c>
      <c r="H12" s="89">
        <v>5.2744116430926278</v>
      </c>
      <c r="I12" s="89">
        <v>5.3225182732216378</v>
      </c>
      <c r="J12" s="89">
        <v>5.4253063167550035</v>
      </c>
      <c r="K12" s="89">
        <v>5.5188971134686327</v>
      </c>
      <c r="L12" s="89">
        <v>5.6165465608450145</v>
      </c>
      <c r="M12" s="89">
        <v>5.7091078896962104</v>
      </c>
      <c r="N12" s="89">
        <v>5.808718781271704</v>
      </c>
      <c r="O12" s="89">
        <v>5.9221895466548187</v>
      </c>
      <c r="P12" s="89">
        <v>5.9948619099113607</v>
      </c>
      <c r="Q12" s="89">
        <v>6.0253144196065174</v>
      </c>
      <c r="R12" s="89">
        <v>6.0452640647418958</v>
      </c>
      <c r="S12" s="89">
        <v>6.0640118228325308</v>
      </c>
      <c r="T12" s="89">
        <v>6.0521603966554514</v>
      </c>
      <c r="U12" s="89">
        <v>6.024909245498141</v>
      </c>
      <c r="V12" s="89">
        <v>6.0178130145995556</v>
      </c>
      <c r="W12" s="89">
        <v>6.0183948854775906</v>
      </c>
      <c r="X12" s="89">
        <v>6.0309979890817544</v>
      </c>
      <c r="Y12" s="89">
        <v>6.0482775035348171</v>
      </c>
      <c r="Z12" s="89">
        <v>6.1850633656450631</v>
      </c>
      <c r="AA12" s="89">
        <v>6.2372005934546007</v>
      </c>
      <c r="AB12" s="89">
        <v>6.2463020501514954</v>
      </c>
      <c r="AC12" s="89">
        <v>6.2510539255700577</v>
      </c>
      <c r="AD12" s="89">
        <v>6.2697742520325281</v>
      </c>
      <c r="AE12" s="89">
        <v>6.2341264967372263</v>
      </c>
      <c r="AF12" s="89">
        <v>6.1995517094756432</v>
      </c>
      <c r="AG12" s="89">
        <v>6.1570038485732654</v>
      </c>
      <c r="AH12" s="89">
        <v>6.1067613971778147</v>
      </c>
      <c r="AI12" s="89">
        <v>6.0496393036976706</v>
      </c>
      <c r="AJ12" s="89">
        <v>5.9924632447010184</v>
      </c>
      <c r="AK12" s="89">
        <v>5.9350709674611668</v>
      </c>
      <c r="AL12" s="89">
        <v>5.8771318454648771</v>
      </c>
      <c r="AM12" s="89">
        <v>5.8188605412417163</v>
      </c>
      <c r="AN12" s="89">
        <v>5.7605192432671029</v>
      </c>
      <c r="AO12" s="89">
        <v>5.7018618996523918</v>
      </c>
      <c r="AP12" s="89">
        <v>5.6436061924706653</v>
      </c>
      <c r="AQ12" s="89">
        <v>5.5848884908645209</v>
      </c>
      <c r="AR12" s="89">
        <v>5.525539638440689</v>
      </c>
      <c r="AS12" s="89">
        <v>5.4655553516430757</v>
      </c>
      <c r="AT12" s="89">
        <v>5.4047095839373283</v>
      </c>
      <c r="AU12" s="89">
        <v>5.3430715669932027</v>
      </c>
      <c r="AV12" s="89">
        <v>5.2804222760063144</v>
      </c>
      <c r="AW12" s="89">
        <v>5.2167064828718974</v>
      </c>
      <c r="AX12" s="89">
        <v>5.151658710022458</v>
      </c>
      <c r="AY12" s="89">
        <v>5.0852675411761847</v>
      </c>
      <c r="AZ12" s="89">
        <v>5.0172856811772633</v>
      </c>
      <c r="BA12" s="89">
        <v>4.9478204493928768</v>
      </c>
      <c r="BB12" s="89">
        <v>4.8767662811393011</v>
      </c>
      <c r="BC12" s="89">
        <v>4.8041696791133601</v>
      </c>
      <c r="BD12" s="89">
        <v>4.7300035831088039</v>
      </c>
      <c r="BE12" s="89">
        <v>4.654472419379557</v>
      </c>
    </row>
    <row r="13" spans="1:57" x14ac:dyDescent="0.3">
      <c r="A13" s="85" t="s">
        <v>618</v>
      </c>
      <c r="B13" s="85" t="s">
        <v>619</v>
      </c>
      <c r="C13" s="85" t="s">
        <v>7</v>
      </c>
      <c r="D13" s="86" t="s">
        <v>612</v>
      </c>
      <c r="E13" s="86"/>
      <c r="F13" s="55" t="s">
        <v>257</v>
      </c>
      <c r="G13" s="89">
        <v>7.8528481358837947</v>
      </c>
      <c r="H13" s="89">
        <v>7.9091527981197078</v>
      </c>
      <c r="I13" s="89">
        <v>7.9670607818234771</v>
      </c>
      <c r="J13" s="89">
        <v>8.0241208595741291</v>
      </c>
      <c r="K13" s="89">
        <v>8.0800250300868175</v>
      </c>
      <c r="L13" s="89">
        <v>8.1431077869188648</v>
      </c>
      <c r="M13" s="89">
        <v>8.2023414203365785</v>
      </c>
      <c r="N13" s="89">
        <v>8.2549746915776563</v>
      </c>
      <c r="O13" s="89">
        <v>8.3002306949876257</v>
      </c>
      <c r="P13" s="89">
        <v>8.3429235304280773</v>
      </c>
      <c r="Q13" s="89">
        <v>8.3806898800719711</v>
      </c>
      <c r="R13" s="89">
        <v>8.4173412136374406</v>
      </c>
      <c r="S13" s="89">
        <v>8.4548367094194266</v>
      </c>
      <c r="T13" s="89">
        <v>8.4965069100431538</v>
      </c>
      <c r="U13" s="89">
        <v>8.5707412939010919</v>
      </c>
      <c r="V13" s="89">
        <v>8.6100427000693873</v>
      </c>
      <c r="W13" s="89">
        <v>8.6359882990528494</v>
      </c>
      <c r="X13" s="89">
        <v>8.6599393506786786</v>
      </c>
      <c r="Y13" s="89">
        <v>8.6885275621386509</v>
      </c>
      <c r="Z13" s="89">
        <v>8.8671047364087467</v>
      </c>
      <c r="AA13" s="89">
        <v>8.892827976980076</v>
      </c>
      <c r="AB13" s="89">
        <v>8.9159431812004062</v>
      </c>
      <c r="AC13" s="89">
        <v>8.9446592095330661</v>
      </c>
      <c r="AD13" s="89">
        <v>8.8889667663929099</v>
      </c>
      <c r="AE13" s="89">
        <v>8.8287366804322502</v>
      </c>
      <c r="AF13" s="89">
        <v>8.7557016173759177</v>
      </c>
      <c r="AG13" s="89">
        <v>8.6798850015808959</v>
      </c>
      <c r="AH13" s="89">
        <v>8.6016571767342178</v>
      </c>
      <c r="AI13" s="89">
        <v>8.5210841608654775</v>
      </c>
      <c r="AJ13" s="89">
        <v>8.440229939944313</v>
      </c>
      <c r="AK13" s="89">
        <v>8.3587933416641693</v>
      </c>
      <c r="AL13" s="89">
        <v>8.2767711081927651</v>
      </c>
      <c r="AM13" s="89">
        <v>8.1941368625931634</v>
      </c>
      <c r="AN13" s="89">
        <v>8.1106439005831916</v>
      </c>
      <c r="AO13" s="89">
        <v>8.0264473168428676</v>
      </c>
      <c r="AP13" s="89">
        <v>7.9419933188020968</v>
      </c>
      <c r="AQ13" s="89">
        <v>7.8566599935922241</v>
      </c>
      <c r="AR13" s="89">
        <v>7.7702570737886951</v>
      </c>
      <c r="AS13" s="89">
        <v>7.6820517635768564</v>
      </c>
      <c r="AT13" s="89">
        <v>7.5924435228944285</v>
      </c>
      <c r="AU13" s="89">
        <v>7.5010387023340197</v>
      </c>
      <c r="AV13" s="89">
        <v>7.4078245449934323</v>
      </c>
      <c r="AW13" s="89">
        <v>7.3129802884560817</v>
      </c>
      <c r="AX13" s="89">
        <v>7.2169999202405553</v>
      </c>
      <c r="AY13" s="89">
        <v>7.1197099017968704</v>
      </c>
      <c r="AZ13" s="89">
        <v>7.0213563492085624</v>
      </c>
      <c r="BA13" s="89">
        <v>6.9223428855778959</v>
      </c>
      <c r="BB13" s="89">
        <v>6.8221799902490483</v>
      </c>
      <c r="BC13" s="89">
        <v>6.7210919880630522</v>
      </c>
      <c r="BD13" s="89">
        <v>6.6188079559290847</v>
      </c>
      <c r="BE13" s="89">
        <v>6.5160341617890385</v>
      </c>
    </row>
    <row r="14" spans="1:57" x14ac:dyDescent="0.3">
      <c r="A14" s="85" t="s">
        <v>618</v>
      </c>
      <c r="B14" s="85" t="s">
        <v>619</v>
      </c>
      <c r="C14" s="85" t="s">
        <v>7</v>
      </c>
      <c r="D14" s="86" t="s">
        <v>612</v>
      </c>
      <c r="E14" s="86"/>
      <c r="F14" s="55" t="s">
        <v>223</v>
      </c>
      <c r="G14" s="89">
        <v>0.58336802504505325</v>
      </c>
      <c r="H14" s="89">
        <v>0.55712371291740781</v>
      </c>
      <c r="I14" s="89">
        <v>0.55844803805754939</v>
      </c>
      <c r="J14" s="89">
        <v>0.55843256855054102</v>
      </c>
      <c r="K14" s="89">
        <v>0.55850239474721364</v>
      </c>
      <c r="L14" s="89">
        <v>0.55921938533995419</v>
      </c>
      <c r="M14" s="89">
        <v>0.55942898839702349</v>
      </c>
      <c r="N14" s="89">
        <v>0.55947905750997295</v>
      </c>
      <c r="O14" s="89">
        <v>0.55916091882319707</v>
      </c>
      <c r="P14" s="89">
        <v>0.55875947443828411</v>
      </c>
      <c r="Q14" s="89">
        <v>0.55770900599289963</v>
      </c>
      <c r="R14" s="89">
        <v>0.55570792362489052</v>
      </c>
      <c r="S14" s="89">
        <v>0.55383605109461198</v>
      </c>
      <c r="T14" s="89">
        <v>0.55202909681993051</v>
      </c>
      <c r="U14" s="89">
        <v>0.55010597989496723</v>
      </c>
      <c r="V14" s="89">
        <v>0.54741441853321415</v>
      </c>
      <c r="W14" s="89">
        <v>0.54308886973581805</v>
      </c>
      <c r="X14" s="89">
        <v>0.53847226027086992</v>
      </c>
      <c r="Y14" s="89">
        <v>0.5321900438053514</v>
      </c>
      <c r="Z14" s="89">
        <v>0.53714143587087104</v>
      </c>
      <c r="AA14" s="89">
        <v>0.53476001021909947</v>
      </c>
      <c r="AB14" s="89">
        <v>0.53191954992936485</v>
      </c>
      <c r="AC14" s="89">
        <v>0.50900283126308277</v>
      </c>
      <c r="AD14" s="89">
        <v>0.50211198473702945</v>
      </c>
      <c r="AE14" s="89">
        <v>0.49438491607815066</v>
      </c>
      <c r="AF14" s="89">
        <v>0.48595376176307331</v>
      </c>
      <c r="AG14" s="89">
        <v>0.47771413692840609</v>
      </c>
      <c r="AH14" s="89">
        <v>0.46967053425345595</v>
      </c>
      <c r="AI14" s="89">
        <v>0.46042105439523634</v>
      </c>
      <c r="AJ14" s="89">
        <v>0.45262541349110474</v>
      </c>
      <c r="AK14" s="89">
        <v>0.44491182437089921</v>
      </c>
      <c r="AL14" s="89">
        <v>0.43731202751873433</v>
      </c>
      <c r="AM14" s="89">
        <v>0.42977642571829044</v>
      </c>
      <c r="AN14" s="89">
        <v>0.42228859827699039</v>
      </c>
      <c r="AO14" s="89">
        <v>0.41483767692333606</v>
      </c>
      <c r="AP14" s="89">
        <v>0.4075311506008189</v>
      </c>
      <c r="AQ14" s="89">
        <v>0.40025223637919588</v>
      </c>
      <c r="AR14" s="89">
        <v>0.39303687837027329</v>
      </c>
      <c r="AS14" s="89">
        <v>0.38586482334661593</v>
      </c>
      <c r="AT14" s="89">
        <v>0.37879353272556532</v>
      </c>
      <c r="AU14" s="89">
        <v>0.371778695496291</v>
      </c>
      <c r="AV14" s="89">
        <v>0.36482594274021213</v>
      </c>
      <c r="AW14" s="89">
        <v>0.35793845562846438</v>
      </c>
      <c r="AX14" s="89">
        <v>0.35111683620215933</v>
      </c>
      <c r="AY14" s="89">
        <v>0.34436101843231848</v>
      </c>
      <c r="AZ14" s="89">
        <v>0.33768172606364916</v>
      </c>
      <c r="BA14" s="89">
        <v>0.33106736878258403</v>
      </c>
      <c r="BB14" s="89">
        <v>0.32451711675098488</v>
      </c>
      <c r="BC14" s="89">
        <v>0.31804095778132119</v>
      </c>
      <c r="BD14" s="89">
        <v>0.31163781396243762</v>
      </c>
      <c r="BE14" s="89">
        <v>0.30531645889048181</v>
      </c>
    </row>
    <row r="15" spans="1:57" x14ac:dyDescent="0.3">
      <c r="A15" s="85" t="s">
        <v>618</v>
      </c>
      <c r="B15" s="85" t="s">
        <v>619</v>
      </c>
      <c r="C15" s="85" t="s">
        <v>7</v>
      </c>
      <c r="D15" s="86" t="s">
        <v>612</v>
      </c>
      <c r="E15" s="86"/>
      <c r="F15" s="55" t="s">
        <v>319</v>
      </c>
      <c r="G15" s="89">
        <v>7.3831303477160599</v>
      </c>
      <c r="H15" s="89">
        <v>7.3879284559794547</v>
      </c>
      <c r="I15" s="89">
        <v>7.3916167292164072</v>
      </c>
      <c r="J15" s="89">
        <v>7.4101485972382708</v>
      </c>
      <c r="K15" s="89">
        <v>7.457884058583935</v>
      </c>
      <c r="L15" s="89">
        <v>7.5077075784539717</v>
      </c>
      <c r="M15" s="89">
        <v>7.5322672277245797</v>
      </c>
      <c r="N15" s="89">
        <v>7.5518114903158073</v>
      </c>
      <c r="O15" s="89">
        <v>7.6059013152517467</v>
      </c>
      <c r="P15" s="89">
        <v>7.6493496269686041</v>
      </c>
      <c r="Q15" s="89">
        <v>7.6718683739179179</v>
      </c>
      <c r="R15" s="89">
        <v>7.6900998370191127</v>
      </c>
      <c r="S15" s="89">
        <v>7.6928849740260867</v>
      </c>
      <c r="T15" s="89">
        <v>7.7303847255844556</v>
      </c>
      <c r="U15" s="89">
        <v>7.8734195818014108</v>
      </c>
      <c r="V15" s="89">
        <v>7.8764273707223076</v>
      </c>
      <c r="W15" s="89">
        <v>7.8619393525211896</v>
      </c>
      <c r="X15" s="89">
        <v>7.8536501132001559</v>
      </c>
      <c r="Y15" s="89">
        <v>7.8404635546551154</v>
      </c>
      <c r="Z15" s="89">
        <v>7.8822557873686625</v>
      </c>
      <c r="AA15" s="89">
        <v>7.8591882617789812</v>
      </c>
      <c r="AB15" s="89">
        <v>7.806275651789794</v>
      </c>
      <c r="AC15" s="89">
        <v>7.7794231234551212</v>
      </c>
      <c r="AD15" s="89">
        <v>7.6925518303125084</v>
      </c>
      <c r="AE15" s="89">
        <v>7.6094097503191485</v>
      </c>
      <c r="AF15" s="89">
        <v>7.5177882035344989</v>
      </c>
      <c r="AG15" s="89">
        <v>7.4276612080536051</v>
      </c>
      <c r="AH15" s="89">
        <v>7.3392706073927529</v>
      </c>
      <c r="AI15" s="89">
        <v>7.2524614809354588</v>
      </c>
      <c r="AJ15" s="89">
        <v>7.1660877934029017</v>
      </c>
      <c r="AK15" s="89">
        <v>7.0803391469929764</v>
      </c>
      <c r="AL15" s="89">
        <v>6.9944956867162551</v>
      </c>
      <c r="AM15" s="89">
        <v>6.9087198138983572</v>
      </c>
      <c r="AN15" s="89">
        <v>6.8229259392420172</v>
      </c>
      <c r="AO15" s="89">
        <v>6.737233886882108</v>
      </c>
      <c r="AP15" s="89">
        <v>6.6524094812491272</v>
      </c>
      <c r="AQ15" s="89">
        <v>6.5672565701891621</v>
      </c>
      <c r="AR15" s="89">
        <v>6.4819968257722449</v>
      </c>
      <c r="AS15" s="89">
        <v>6.3963990923739766</v>
      </c>
      <c r="AT15" s="89">
        <v>6.3103775809798508</v>
      </c>
      <c r="AU15" s="89">
        <v>6.2239622910977683</v>
      </c>
      <c r="AV15" s="89">
        <v>6.1366576650358615</v>
      </c>
      <c r="AW15" s="89">
        <v>6.0483479495732908</v>
      </c>
      <c r="AX15" s="89">
        <v>5.9590188292510593</v>
      </c>
      <c r="AY15" s="89">
        <v>5.8687044102510981</v>
      </c>
      <c r="AZ15" s="89">
        <v>5.777228913712622</v>
      </c>
      <c r="BA15" s="89">
        <v>5.6847442173802722</v>
      </c>
      <c r="BB15" s="89">
        <v>5.591275823705649</v>
      </c>
      <c r="BC15" s="89">
        <v>5.4969689962540009</v>
      </c>
      <c r="BD15" s="89">
        <v>5.4016694761609889</v>
      </c>
      <c r="BE15" s="89">
        <v>5.3055374090875986</v>
      </c>
    </row>
    <row r="16" spans="1:57" x14ac:dyDescent="0.3">
      <c r="A16" s="85" t="s">
        <v>618</v>
      </c>
      <c r="B16" s="85" t="s">
        <v>619</v>
      </c>
      <c r="C16" s="85" t="s">
        <v>7</v>
      </c>
      <c r="D16" s="86" t="s">
        <v>612</v>
      </c>
      <c r="E16" s="86"/>
      <c r="F16" s="55" t="s">
        <v>228</v>
      </c>
      <c r="G16" s="89">
        <v>8.9559271764462378E-2</v>
      </c>
      <c r="H16" s="89">
        <v>9.0473656930642854E-2</v>
      </c>
      <c r="I16" s="89">
        <v>9.1512581442010008E-2</v>
      </c>
      <c r="J16" s="89">
        <v>9.2573506294883839E-2</v>
      </c>
      <c r="K16" s="89">
        <v>9.3767593528615384E-2</v>
      </c>
      <c r="L16" s="89">
        <v>9.5095916373319433E-2</v>
      </c>
      <c r="M16" s="89">
        <v>9.6515639338561401E-2</v>
      </c>
      <c r="N16" s="89">
        <v>9.8304203135651941E-2</v>
      </c>
      <c r="O16" s="89">
        <v>0.10067216970648642</v>
      </c>
      <c r="P16" s="89">
        <v>0.1033209432567346</v>
      </c>
      <c r="Q16" s="89">
        <v>0.10617197292142244</v>
      </c>
      <c r="R16" s="89">
        <v>0.1087813147552297</v>
      </c>
      <c r="S16" s="89">
        <v>0.11164980230050385</v>
      </c>
      <c r="T16" s="89">
        <v>0.11214785302600284</v>
      </c>
      <c r="U16" s="89">
        <v>0.11114013621754167</v>
      </c>
      <c r="V16" s="89">
        <v>0.10973484392953821</v>
      </c>
      <c r="W16" s="89">
        <v>0.1099377228040247</v>
      </c>
      <c r="X16" s="89">
        <v>0.11080008777211475</v>
      </c>
      <c r="Y16" s="89">
        <v>0.112029857242032</v>
      </c>
      <c r="Z16" s="89">
        <v>0.11542032707001984</v>
      </c>
      <c r="AA16" s="89">
        <v>0.1170158342193113</v>
      </c>
      <c r="AB16" s="89">
        <v>0.11807773106517154</v>
      </c>
      <c r="AC16" s="89">
        <v>0.11922864881408052</v>
      </c>
      <c r="AD16" s="89">
        <v>0.1200487487994652</v>
      </c>
      <c r="AE16" s="89">
        <v>0.12070535987331887</v>
      </c>
      <c r="AF16" s="89">
        <v>0.12009942834797854</v>
      </c>
      <c r="AG16" s="89">
        <v>0.11935447687771129</v>
      </c>
      <c r="AH16" s="89">
        <v>0.11847994811724361</v>
      </c>
      <c r="AI16" s="89">
        <v>0.11747048985836651</v>
      </c>
      <c r="AJ16" s="89">
        <v>0.11643906233667012</v>
      </c>
      <c r="AK16" s="89">
        <v>0.11537716290948363</v>
      </c>
      <c r="AL16" s="89">
        <v>0.11428538011349713</v>
      </c>
      <c r="AM16" s="89">
        <v>0.1131640376142167</v>
      </c>
      <c r="AN16" s="89">
        <v>0.11201656687040978</v>
      </c>
      <c r="AO16" s="89">
        <v>0.11084129569095488</v>
      </c>
      <c r="AP16" s="89">
        <v>0.10969522698939195</v>
      </c>
      <c r="AQ16" s="89">
        <v>0.10851955170743217</v>
      </c>
      <c r="AR16" s="89">
        <v>0.10731412011880195</v>
      </c>
      <c r="AS16" s="89">
        <v>0.10608632563775258</v>
      </c>
      <c r="AT16" s="89">
        <v>0.1048411581743235</v>
      </c>
      <c r="AU16" s="89">
        <v>0.10357842177561698</v>
      </c>
      <c r="AV16" s="89">
        <v>0.10230244378587186</v>
      </c>
      <c r="AW16" s="89">
        <v>0.101023466110883</v>
      </c>
      <c r="AX16" s="89">
        <v>9.973217335831866E-2</v>
      </c>
      <c r="AY16" s="89">
        <v>9.8438584373793353E-2</v>
      </c>
      <c r="AZ16" s="89">
        <v>9.7140216653990141E-2</v>
      </c>
      <c r="BA16" s="89">
        <v>9.5840829287591606E-2</v>
      </c>
      <c r="BB16" s="89">
        <v>9.4536245335104657E-2</v>
      </c>
      <c r="BC16" s="89">
        <v>9.3229101101939577E-2</v>
      </c>
      <c r="BD16" s="89">
        <v>9.1924477776823693E-2</v>
      </c>
      <c r="BE16" s="89">
        <v>9.0618949754180639E-2</v>
      </c>
    </row>
    <row r="17" spans="1:57" x14ac:dyDescent="0.3">
      <c r="A17" s="85" t="s">
        <v>618</v>
      </c>
      <c r="B17" s="85" t="s">
        <v>619</v>
      </c>
      <c r="C17" s="85" t="s">
        <v>7</v>
      </c>
      <c r="D17" s="86" t="s">
        <v>612</v>
      </c>
      <c r="E17" s="86"/>
      <c r="F17" s="55" t="s">
        <v>345</v>
      </c>
      <c r="G17" s="89">
        <v>0.30891468167203695</v>
      </c>
      <c r="H17" s="89">
        <v>0.3052391396763009</v>
      </c>
      <c r="I17" s="89">
        <v>0.30104172125612016</v>
      </c>
      <c r="J17" s="89">
        <v>0.29824384161771139</v>
      </c>
      <c r="K17" s="89">
        <v>0.29529100713350864</v>
      </c>
      <c r="L17" s="89">
        <v>0.29184176257702188</v>
      </c>
      <c r="M17" s="89">
        <v>0.28900662149150369</v>
      </c>
      <c r="N17" s="89">
        <v>0.28649382788350347</v>
      </c>
      <c r="O17" s="89">
        <v>0.28422631562019646</v>
      </c>
      <c r="P17" s="89">
        <v>0.28040862934980026</v>
      </c>
      <c r="Q17" s="89">
        <v>0.27484690439701148</v>
      </c>
      <c r="R17" s="89">
        <v>0.26874425811671948</v>
      </c>
      <c r="S17" s="89">
        <v>0.26484925040573748</v>
      </c>
      <c r="T17" s="89">
        <v>0.26212425844096998</v>
      </c>
      <c r="U17" s="89">
        <v>0.25925807244178406</v>
      </c>
      <c r="V17" s="89">
        <v>0.25731036140045921</v>
      </c>
      <c r="W17" s="89">
        <v>0.25516656927293158</v>
      </c>
      <c r="X17" s="89">
        <v>0.25277552458441299</v>
      </c>
      <c r="Y17" s="89">
        <v>0.25075118743258162</v>
      </c>
      <c r="Z17" s="89">
        <v>0.25300101327204605</v>
      </c>
      <c r="AA17" s="89">
        <v>0.25138167188734828</v>
      </c>
      <c r="AB17" s="89">
        <v>0.24949300199707955</v>
      </c>
      <c r="AC17" s="89">
        <v>0.24720099105625951</v>
      </c>
      <c r="AD17" s="89">
        <v>0.24552243820673961</v>
      </c>
      <c r="AE17" s="89">
        <v>0.24285995826460702</v>
      </c>
      <c r="AF17" s="89">
        <v>0.23759209979284321</v>
      </c>
      <c r="AG17" s="89">
        <v>0.23234386759426864</v>
      </c>
      <c r="AH17" s="89">
        <v>0.22709483871169139</v>
      </c>
      <c r="AI17" s="89">
        <v>0.22182018300719031</v>
      </c>
      <c r="AJ17" s="89">
        <v>0.2166492851736197</v>
      </c>
      <c r="AK17" s="89">
        <v>0.21158141845990691</v>
      </c>
      <c r="AL17" s="89">
        <v>0.20662347354117083</v>
      </c>
      <c r="AM17" s="89">
        <v>0.2018009416029172</v>
      </c>
      <c r="AN17" s="89">
        <v>0.19712146561494362</v>
      </c>
      <c r="AO17" s="89">
        <v>0.19258876787980869</v>
      </c>
      <c r="AP17" s="89">
        <v>0.1883542559867015</v>
      </c>
      <c r="AQ17" s="89">
        <v>0.1842397541747908</v>
      </c>
      <c r="AR17" s="89">
        <v>0.18022997516383565</v>
      </c>
      <c r="AS17" s="89">
        <v>0.17632811148200905</v>
      </c>
      <c r="AT17" s="89">
        <v>0.17250991421020534</v>
      </c>
      <c r="AU17" s="89">
        <v>0.16878157623651319</v>
      </c>
      <c r="AV17" s="89">
        <v>0.16513931070747653</v>
      </c>
      <c r="AW17" s="89">
        <v>0.16157219547830226</v>
      </c>
      <c r="AX17" s="89">
        <v>0.15807441381453446</v>
      </c>
      <c r="AY17" s="89">
        <v>0.15463979856853699</v>
      </c>
      <c r="AZ17" s="89">
        <v>0.1512682971671731</v>
      </c>
      <c r="BA17" s="89">
        <v>0.14795519790016165</v>
      </c>
      <c r="BB17" s="89">
        <v>0.14469630871730507</v>
      </c>
      <c r="BC17" s="89">
        <v>0.14149029815855915</v>
      </c>
      <c r="BD17" s="89">
        <v>0.13834046144373807</v>
      </c>
      <c r="BE17" s="89">
        <v>0.13522638189335939</v>
      </c>
    </row>
    <row r="18" spans="1:57" x14ac:dyDescent="0.3">
      <c r="A18" s="85" t="s">
        <v>618</v>
      </c>
      <c r="B18" s="85" t="s">
        <v>619</v>
      </c>
      <c r="C18" s="85" t="s">
        <v>7</v>
      </c>
      <c r="D18" s="86" t="s">
        <v>612</v>
      </c>
      <c r="E18" s="86"/>
      <c r="F18" s="55" t="s">
        <v>356</v>
      </c>
      <c r="G18" s="89">
        <v>0.45552520839757804</v>
      </c>
      <c r="H18" s="89">
        <v>0.45227139709158465</v>
      </c>
      <c r="I18" s="89">
        <v>0.44808685248452756</v>
      </c>
      <c r="J18" s="89">
        <v>0.44508449970629238</v>
      </c>
      <c r="K18" s="89">
        <v>0.44088045243849799</v>
      </c>
      <c r="L18" s="89">
        <v>0.43525042122219226</v>
      </c>
      <c r="M18" s="89">
        <v>0.42676744672925898</v>
      </c>
      <c r="N18" s="89">
        <v>0.42153350637724429</v>
      </c>
      <c r="O18" s="89">
        <v>0.41659946924825658</v>
      </c>
      <c r="P18" s="89">
        <v>0.41278281042703124</v>
      </c>
      <c r="Q18" s="89">
        <v>0.40724392752369465</v>
      </c>
      <c r="R18" s="89">
        <v>0.39543214124905729</v>
      </c>
      <c r="S18" s="89">
        <v>0.38903903062917722</v>
      </c>
      <c r="T18" s="89">
        <v>0.38491885132460119</v>
      </c>
      <c r="U18" s="89">
        <v>0.38127957929198114</v>
      </c>
      <c r="V18" s="89">
        <v>0.37846659021790896</v>
      </c>
      <c r="W18" s="89">
        <v>0.37434206791000552</v>
      </c>
      <c r="X18" s="89">
        <v>0.36914749049084672</v>
      </c>
      <c r="Y18" s="89">
        <v>0.3641144062929581</v>
      </c>
      <c r="Z18" s="89">
        <v>0.36819956544512134</v>
      </c>
      <c r="AA18" s="89">
        <v>0.36818798569133682</v>
      </c>
      <c r="AB18" s="89">
        <v>0.36842072794551695</v>
      </c>
      <c r="AC18" s="89">
        <v>0.36979496091545011</v>
      </c>
      <c r="AD18" s="89">
        <v>0.37255609467241496</v>
      </c>
      <c r="AE18" s="89">
        <v>0.37075155024099798</v>
      </c>
      <c r="AF18" s="89">
        <v>0.36478426359590649</v>
      </c>
      <c r="AG18" s="89">
        <v>0.3584112385231436</v>
      </c>
      <c r="AH18" s="89">
        <v>0.35163849339066972</v>
      </c>
      <c r="AI18" s="89">
        <v>0.34441817049440232</v>
      </c>
      <c r="AJ18" s="89">
        <v>0.33731298657229042</v>
      </c>
      <c r="AK18" s="89">
        <v>0.33031348477767736</v>
      </c>
      <c r="AL18" s="89">
        <v>0.32340977424857714</v>
      </c>
      <c r="AM18" s="89">
        <v>0.31662721160759116</v>
      </c>
      <c r="AN18" s="89">
        <v>0.30997853537582021</v>
      </c>
      <c r="AO18" s="89">
        <v>0.30346428146678184</v>
      </c>
      <c r="AP18" s="89">
        <v>0.29738385370831444</v>
      </c>
      <c r="AQ18" s="89">
        <v>0.29141302757655851</v>
      </c>
      <c r="AR18" s="89">
        <v>0.28552866957033118</v>
      </c>
      <c r="AS18" s="89">
        <v>0.2797302400267353</v>
      </c>
      <c r="AT18" s="89">
        <v>0.27396918645034424</v>
      </c>
      <c r="AU18" s="89">
        <v>0.2682889753662232</v>
      </c>
      <c r="AV18" s="89">
        <v>0.26269151617653058</v>
      </c>
      <c r="AW18" s="89">
        <v>0.2571783785558216</v>
      </c>
      <c r="AX18" s="89">
        <v>0.25174116976651828</v>
      </c>
      <c r="AY18" s="89">
        <v>0.24637995957789924</v>
      </c>
      <c r="AZ18" s="89">
        <v>0.24108625969620023</v>
      </c>
      <c r="BA18" s="89">
        <v>0.23585732113520202</v>
      </c>
      <c r="BB18" s="89">
        <v>0.23069382317332782</v>
      </c>
      <c r="BC18" s="89">
        <v>0.22559080893336045</v>
      </c>
      <c r="BD18" s="89">
        <v>0.22056454078660653</v>
      </c>
      <c r="BE18" s="89">
        <v>0.21559750006966122</v>
      </c>
    </row>
    <row r="19" spans="1:57" x14ac:dyDescent="0.3">
      <c r="A19" s="85" t="s">
        <v>618</v>
      </c>
      <c r="B19" s="85" t="s">
        <v>619</v>
      </c>
      <c r="C19" s="85" t="s">
        <v>7</v>
      </c>
      <c r="D19" s="86" t="s">
        <v>612</v>
      </c>
      <c r="E19" s="86"/>
      <c r="F19" s="55" t="s">
        <v>357</v>
      </c>
      <c r="G19" s="89">
        <v>5.6239057138656484E-2</v>
      </c>
      <c r="H19" s="89">
        <v>5.6939276513266038E-2</v>
      </c>
      <c r="I19" s="89">
        <v>5.7595911479485243E-2</v>
      </c>
      <c r="J19" s="89">
        <v>5.8147036473682148E-2</v>
      </c>
      <c r="K19" s="89">
        <v>5.9013580643025802E-2</v>
      </c>
      <c r="L19" s="89">
        <v>5.9832306608899488E-2</v>
      </c>
      <c r="M19" s="89">
        <v>6.0851268989612295E-2</v>
      </c>
      <c r="N19" s="89">
        <v>6.1763023314663747E-2</v>
      </c>
      <c r="O19" s="89">
        <v>6.2737375625960032E-2</v>
      </c>
      <c r="P19" s="89">
        <v>6.3981636401187716E-2</v>
      </c>
      <c r="Q19" s="89">
        <v>6.5074758596536469E-2</v>
      </c>
      <c r="R19" s="89">
        <v>6.6303735445765191E-2</v>
      </c>
      <c r="S19" s="89">
        <v>6.7980262069540109E-2</v>
      </c>
      <c r="T19" s="89">
        <v>6.9556878499316938E-2</v>
      </c>
      <c r="U19" s="89">
        <v>7.1202226195872159E-2</v>
      </c>
      <c r="V19" s="89">
        <v>7.2934503887666896E-2</v>
      </c>
      <c r="W19" s="89">
        <v>7.467886824189536E-2</v>
      </c>
      <c r="X19" s="89">
        <v>7.6562707438788985E-2</v>
      </c>
      <c r="Y19" s="89">
        <v>7.8037172958531562E-2</v>
      </c>
      <c r="Z19" s="89">
        <v>8.089499618828512E-2</v>
      </c>
      <c r="AA19" s="89">
        <v>8.2504659243342729E-2</v>
      </c>
      <c r="AB19" s="89">
        <v>8.3646085620978777E-2</v>
      </c>
      <c r="AC19" s="89">
        <v>8.5055142017189167E-2</v>
      </c>
      <c r="AD19" s="89">
        <v>8.6161841515786111E-2</v>
      </c>
      <c r="AE19" s="89">
        <v>8.7118203075339309E-2</v>
      </c>
      <c r="AF19" s="89">
        <v>8.7620622266443793E-2</v>
      </c>
      <c r="AG19" s="89">
        <v>8.8058954974704701E-2</v>
      </c>
      <c r="AH19" s="89">
        <v>8.8433002725109233E-2</v>
      </c>
      <c r="AI19" s="89">
        <v>8.8738996412539864E-2</v>
      </c>
      <c r="AJ19" s="89">
        <v>8.8993716547390828E-2</v>
      </c>
      <c r="AK19" s="89">
        <v>8.9196652718722208E-2</v>
      </c>
      <c r="AL19" s="89">
        <v>8.9344751260099428E-2</v>
      </c>
      <c r="AM19" s="89">
        <v>8.9439608468854098E-2</v>
      </c>
      <c r="AN19" s="89">
        <v>8.9479442553511424E-2</v>
      </c>
      <c r="AO19" s="89">
        <v>8.9463837391279832E-2</v>
      </c>
      <c r="AP19" s="89">
        <v>8.9416840986730389E-2</v>
      </c>
      <c r="AQ19" s="89">
        <v>8.9313469236656576E-2</v>
      </c>
      <c r="AR19" s="89">
        <v>8.9153391523505612E-2</v>
      </c>
      <c r="AS19" s="89">
        <v>8.8938689801408094E-2</v>
      </c>
      <c r="AT19" s="89">
        <v>8.8672314212578388E-2</v>
      </c>
      <c r="AU19" s="89">
        <v>8.8354603019902653E-2</v>
      </c>
      <c r="AV19" s="89">
        <v>8.7990335909133993E-2</v>
      </c>
      <c r="AW19" s="89">
        <v>8.7577476415409125E-2</v>
      </c>
      <c r="AX19" s="89">
        <v>8.7117996447386881E-2</v>
      </c>
      <c r="AY19" s="89">
        <v>8.6615129938389546E-2</v>
      </c>
      <c r="AZ19" s="89">
        <v>8.6069949483912764E-2</v>
      </c>
      <c r="BA19" s="89">
        <v>8.5482364987681261E-2</v>
      </c>
      <c r="BB19" s="89">
        <v>8.4855730416862757E-2</v>
      </c>
      <c r="BC19" s="89">
        <v>8.4189205240625342E-2</v>
      </c>
      <c r="BD19" s="89">
        <v>8.3485761418407384E-2</v>
      </c>
      <c r="BE19" s="89">
        <v>8.2746404281144853E-2</v>
      </c>
    </row>
    <row r="20" spans="1:57" x14ac:dyDescent="0.3">
      <c r="A20" s="85" t="s">
        <v>618</v>
      </c>
      <c r="B20" s="85" t="s">
        <v>619</v>
      </c>
      <c r="C20" s="85" t="s">
        <v>7</v>
      </c>
      <c r="D20" s="86" t="s">
        <v>612</v>
      </c>
      <c r="E20" s="86"/>
      <c r="F20" s="55" t="s">
        <v>304</v>
      </c>
      <c r="G20" s="89">
        <v>1.3257740335954915</v>
      </c>
      <c r="H20" s="89">
        <v>1.3230013401815823</v>
      </c>
      <c r="I20" s="89">
        <v>1.319738616607983</v>
      </c>
      <c r="J20" s="89">
        <v>1.3155215104690785</v>
      </c>
      <c r="K20" s="89">
        <v>1.3122585938581111</v>
      </c>
      <c r="L20" s="89">
        <v>1.309888011981845</v>
      </c>
      <c r="M20" s="89">
        <v>1.3071648715302022</v>
      </c>
      <c r="N20" s="89">
        <v>1.3056138685917276</v>
      </c>
      <c r="O20" s="89">
        <v>1.3026527459758999</v>
      </c>
      <c r="P20" s="89">
        <v>1.3005029284689036</v>
      </c>
      <c r="Q20" s="89">
        <v>1.2979961136733049</v>
      </c>
      <c r="R20" s="89">
        <v>1.2935500737006824</v>
      </c>
      <c r="S20" s="89">
        <v>1.286407554791565</v>
      </c>
      <c r="T20" s="89">
        <v>1.2833799008270808</v>
      </c>
      <c r="U20" s="89">
        <v>1.2794541859794621</v>
      </c>
      <c r="V20" s="89">
        <v>1.2768469076106517</v>
      </c>
      <c r="W20" s="89">
        <v>1.2739796408651967</v>
      </c>
      <c r="X20" s="89">
        <v>1.2699673360060557</v>
      </c>
      <c r="Y20" s="89">
        <v>1.2675582910103556</v>
      </c>
      <c r="Z20" s="89">
        <v>1.2877908227952066</v>
      </c>
      <c r="AA20" s="89">
        <v>1.2873680157400595</v>
      </c>
      <c r="AB20" s="89">
        <v>1.2823420791048521</v>
      </c>
      <c r="AC20" s="89">
        <v>1.2768886771335566</v>
      </c>
      <c r="AD20" s="89">
        <v>1.2516954537848586</v>
      </c>
      <c r="AE20" s="89">
        <v>1.2469345434859296</v>
      </c>
      <c r="AF20" s="89">
        <v>1.2299677851732818</v>
      </c>
      <c r="AG20" s="89">
        <v>1.2132912527660173</v>
      </c>
      <c r="AH20" s="89">
        <v>1.196761547686938</v>
      </c>
      <c r="AI20" s="89">
        <v>1.1802668588632454</v>
      </c>
      <c r="AJ20" s="89">
        <v>1.1639328515547727</v>
      </c>
      <c r="AK20" s="89">
        <v>1.1476660879788614</v>
      </c>
      <c r="AL20" s="89">
        <v>1.1315200090347248</v>
      </c>
      <c r="AM20" s="89">
        <v>1.1154725220319419</v>
      </c>
      <c r="AN20" s="89">
        <v>1.0996541900616794</v>
      </c>
      <c r="AO20" s="89">
        <v>1.0840141043215235</v>
      </c>
      <c r="AP20" s="89">
        <v>1.0686173767067375</v>
      </c>
      <c r="AQ20" s="89">
        <v>1.0532985775105159</v>
      </c>
      <c r="AR20" s="89">
        <v>1.0380610268219947</v>
      </c>
      <c r="AS20" s="89">
        <v>1.0230066332719538</v>
      </c>
      <c r="AT20" s="89">
        <v>1.008024550512961</v>
      </c>
      <c r="AU20" s="89">
        <v>0.99339833850857795</v>
      </c>
      <c r="AV20" s="89">
        <v>0.97895607064588941</v>
      </c>
      <c r="AW20" s="89">
        <v>0.96456285693119148</v>
      </c>
      <c r="AX20" s="89">
        <v>0.95022574960557182</v>
      </c>
      <c r="AY20" s="89">
        <v>0.93594151498303868</v>
      </c>
      <c r="AZ20" s="89">
        <v>0.92172324412711304</v>
      </c>
      <c r="BA20" s="89">
        <v>0.90754951645747539</v>
      </c>
      <c r="BB20" s="89">
        <v>0.89344538355387504</v>
      </c>
      <c r="BC20" s="89">
        <v>0.87938633070699779</v>
      </c>
      <c r="BD20" s="89">
        <v>0.86537717164701711</v>
      </c>
      <c r="BE20" s="89">
        <v>0.8514480586491584</v>
      </c>
    </row>
    <row r="21" spans="1:57" x14ac:dyDescent="0.3">
      <c r="A21" s="85" t="s">
        <v>618</v>
      </c>
      <c r="B21" s="85" t="s">
        <v>619</v>
      </c>
      <c r="C21" s="85" t="s">
        <v>7</v>
      </c>
      <c r="D21" s="86" t="s">
        <v>612</v>
      </c>
      <c r="E21" s="86"/>
      <c r="F21" s="55" t="s">
        <v>372</v>
      </c>
      <c r="G21" s="89">
        <v>5.0423061840790949E-2</v>
      </c>
      <c r="H21" s="89">
        <v>5.0767396165011455E-2</v>
      </c>
      <c r="I21" s="89">
        <v>5.1187271933736143E-2</v>
      </c>
      <c r="J21" s="89">
        <v>5.1531530231648498E-2</v>
      </c>
      <c r="K21" s="89">
        <v>5.1867380541113062E-2</v>
      </c>
      <c r="L21" s="89">
        <v>5.2235447038554164E-2</v>
      </c>
      <c r="M21" s="89">
        <v>5.2537707562203925E-2</v>
      </c>
      <c r="N21" s="89">
        <v>5.2609732027125163E-2</v>
      </c>
      <c r="O21" s="89">
        <v>5.2886238657555151E-2</v>
      </c>
      <c r="P21" s="89">
        <v>5.3276024153585538E-2</v>
      </c>
      <c r="Q21" s="89">
        <v>5.3663675846299497E-2</v>
      </c>
      <c r="R21" s="89">
        <v>5.3757660340932031E-2</v>
      </c>
      <c r="S21" s="89">
        <v>5.4081593333920541E-2</v>
      </c>
      <c r="T21" s="89">
        <v>5.4723040929742346E-2</v>
      </c>
      <c r="U21" s="89">
        <v>5.5624990507088128E-2</v>
      </c>
      <c r="V21" s="89">
        <v>5.6964542557121758E-2</v>
      </c>
      <c r="W21" s="89">
        <v>5.8371437415376509E-2</v>
      </c>
      <c r="X21" s="89">
        <v>5.9664048517950485E-2</v>
      </c>
      <c r="Y21" s="89">
        <v>6.1664539685794002E-2</v>
      </c>
      <c r="Z21" s="89">
        <v>6.5038025169970412E-2</v>
      </c>
      <c r="AA21" s="89">
        <v>6.7806077352296101E-2</v>
      </c>
      <c r="AB21" s="89">
        <v>6.8012768876509935E-2</v>
      </c>
      <c r="AC21" s="89">
        <v>6.8657372736218275E-2</v>
      </c>
      <c r="AD21" s="89">
        <v>7.0677173518328876E-2</v>
      </c>
      <c r="AE21" s="89">
        <v>7.005705906332467E-2</v>
      </c>
      <c r="AF21" s="89">
        <v>7.0601270826897281E-2</v>
      </c>
      <c r="AG21" s="89">
        <v>7.1124065223569552E-2</v>
      </c>
      <c r="AH21" s="89">
        <v>7.1623637017255354E-2</v>
      </c>
      <c r="AI21" s="89">
        <v>7.2098361826018545E-2</v>
      </c>
      <c r="AJ21" s="89">
        <v>7.2506618669215497E-2</v>
      </c>
      <c r="AK21" s="89">
        <v>7.2850036747568583E-2</v>
      </c>
      <c r="AL21" s="89">
        <v>7.3126032378547798E-2</v>
      </c>
      <c r="AM21" s="89">
        <v>7.3339048358724068E-2</v>
      </c>
      <c r="AN21" s="89">
        <v>7.3486756660337382E-2</v>
      </c>
      <c r="AO21" s="89">
        <v>7.3572265669350725E-2</v>
      </c>
      <c r="AP21" s="89">
        <v>7.360732362238824E-2</v>
      </c>
      <c r="AQ21" s="89">
        <v>7.3583181662693287E-2</v>
      </c>
      <c r="AR21" s="89">
        <v>7.3503540088668246E-2</v>
      </c>
      <c r="AS21" s="89">
        <v>7.3370019121026475E-2</v>
      </c>
      <c r="AT21" s="89">
        <v>7.3189848362264442E-2</v>
      </c>
      <c r="AU21" s="89">
        <v>7.2961995881110908E-2</v>
      </c>
      <c r="AV21" s="89">
        <v>7.2691638459746702E-2</v>
      </c>
      <c r="AW21" s="89">
        <v>7.2381254136818299E-2</v>
      </c>
      <c r="AX21" s="89">
        <v>7.2032780290385096E-2</v>
      </c>
      <c r="AY21" s="89">
        <v>7.164801292599636E-2</v>
      </c>
      <c r="AZ21" s="89">
        <v>7.122982365023052E-2</v>
      </c>
      <c r="BA21" s="89">
        <v>7.0778124508573764E-2</v>
      </c>
      <c r="BB21" s="89">
        <v>7.0294149028214348E-2</v>
      </c>
      <c r="BC21" s="89">
        <v>6.9778968796961549E-2</v>
      </c>
      <c r="BD21" s="89">
        <v>6.9234803895197733E-2</v>
      </c>
      <c r="BE21" s="89">
        <v>6.8659521494242398E-2</v>
      </c>
    </row>
    <row r="22" spans="1:57" x14ac:dyDescent="0.3">
      <c r="A22" s="85" t="s">
        <v>618</v>
      </c>
      <c r="B22" s="85" t="s">
        <v>619</v>
      </c>
      <c r="C22" s="85" t="s">
        <v>7</v>
      </c>
      <c r="D22" s="86" t="s">
        <v>612</v>
      </c>
      <c r="E22" s="86"/>
      <c r="F22" s="55" t="s">
        <v>409</v>
      </c>
      <c r="G22" s="89">
        <v>2.0575959190377988</v>
      </c>
      <c r="H22" s="89">
        <v>2.0735591892103025</v>
      </c>
      <c r="I22" s="89">
        <v>2.0889507244947225</v>
      </c>
      <c r="J22" s="89">
        <v>2.1002678444941432</v>
      </c>
      <c r="K22" s="89">
        <v>2.1088550257800556</v>
      </c>
      <c r="L22" s="89">
        <v>2.1152076644003697</v>
      </c>
      <c r="M22" s="89">
        <v>2.1189236226253074</v>
      </c>
      <c r="N22" s="89">
        <v>2.121685474985842</v>
      </c>
      <c r="O22" s="89">
        <v>2.1273952185861251</v>
      </c>
      <c r="P22" s="89">
        <v>2.1373609516138341</v>
      </c>
      <c r="Q22" s="89">
        <v>2.1483498343151051</v>
      </c>
      <c r="R22" s="89">
        <v>2.1575916117025642</v>
      </c>
      <c r="S22" s="89">
        <v>2.1669561602098231</v>
      </c>
      <c r="T22" s="89">
        <v>2.173277656827858</v>
      </c>
      <c r="U22" s="89">
        <v>2.1799644194689693</v>
      </c>
      <c r="V22" s="89">
        <v>2.189587973083948</v>
      </c>
      <c r="W22" s="89">
        <v>2.2004054937072866</v>
      </c>
      <c r="X22" s="89">
        <v>2.2141179768882067</v>
      </c>
      <c r="Y22" s="89">
        <v>2.2271629367248762</v>
      </c>
      <c r="Z22" s="89">
        <v>2.2773320964373691</v>
      </c>
      <c r="AA22" s="89">
        <v>2.2938644270230122</v>
      </c>
      <c r="AB22" s="89">
        <v>2.3029478035576334</v>
      </c>
      <c r="AC22" s="89">
        <v>2.318227548528724</v>
      </c>
      <c r="AD22" s="89">
        <v>2.3223860939145013</v>
      </c>
      <c r="AE22" s="89">
        <v>2.3155859282266942</v>
      </c>
      <c r="AF22" s="89">
        <v>2.3016624118417921</v>
      </c>
      <c r="AG22" s="89">
        <v>2.2858025329730371</v>
      </c>
      <c r="AH22" s="89">
        <v>2.2682156790207468</v>
      </c>
      <c r="AI22" s="89">
        <v>2.2488726247368138</v>
      </c>
      <c r="AJ22" s="89">
        <v>2.2293734652195987</v>
      </c>
      <c r="AK22" s="89">
        <v>2.2095815001858941</v>
      </c>
      <c r="AL22" s="89">
        <v>2.1894593053258569</v>
      </c>
      <c r="AM22" s="89">
        <v>2.1689156230078313</v>
      </c>
      <c r="AN22" s="89">
        <v>2.1479869086502559</v>
      </c>
      <c r="AO22" s="89">
        <v>2.1266652025656207</v>
      </c>
      <c r="AP22" s="89">
        <v>2.1054884676985157</v>
      </c>
      <c r="AQ22" s="89">
        <v>2.0837192720764959</v>
      </c>
      <c r="AR22" s="89">
        <v>2.0611749027675366</v>
      </c>
      <c r="AS22" s="89">
        <v>2.0381111256855808</v>
      </c>
      <c r="AT22" s="89">
        <v>2.0142941974042321</v>
      </c>
      <c r="AU22" s="89">
        <v>1.9899691966635431</v>
      </c>
      <c r="AV22" s="89">
        <v>1.9652105533575064</v>
      </c>
      <c r="AW22" s="89">
        <v>1.9400563589493487</v>
      </c>
      <c r="AX22" s="89">
        <v>1.9145434795245579</v>
      </c>
      <c r="AY22" s="89">
        <v>1.8887104620552653</v>
      </c>
      <c r="AZ22" s="89">
        <v>1.8625918890010631</v>
      </c>
      <c r="BA22" s="89">
        <v>1.8362279664687817</v>
      </c>
      <c r="BB22" s="89">
        <v>1.8096502324798025</v>
      </c>
      <c r="BC22" s="89">
        <v>1.7828906164653977</v>
      </c>
      <c r="BD22" s="89">
        <v>1.755979275152717</v>
      </c>
      <c r="BE22" s="89">
        <v>1.7289470591209333</v>
      </c>
    </row>
    <row r="23" spans="1:57" x14ac:dyDescent="0.3">
      <c r="A23" s="85" t="s">
        <v>618</v>
      </c>
      <c r="B23" s="85" t="s">
        <v>619</v>
      </c>
      <c r="C23" s="85" t="s">
        <v>7</v>
      </c>
      <c r="D23" s="86" t="s">
        <v>612</v>
      </c>
      <c r="E23" s="86"/>
      <c r="F23" s="90" t="s">
        <v>144</v>
      </c>
      <c r="G23" s="89">
        <v>1.5519680441593318</v>
      </c>
      <c r="H23" s="89">
        <v>1.5556064150380426</v>
      </c>
      <c r="I23" s="89">
        <v>1.5638866179322692</v>
      </c>
      <c r="J23" s="89">
        <v>1.5709913322392959</v>
      </c>
      <c r="K23" s="89">
        <v>1.579195121587349</v>
      </c>
      <c r="L23" s="89">
        <v>1.5905962554080262</v>
      </c>
      <c r="M23" s="89">
        <v>1.6008634044457706</v>
      </c>
      <c r="N23" s="89">
        <v>1.6064268536476205</v>
      </c>
      <c r="O23" s="89">
        <v>1.6112763986274803</v>
      </c>
      <c r="P23" s="89">
        <v>1.6165155751156199</v>
      </c>
      <c r="Q23" s="89">
        <v>1.6197427868118752</v>
      </c>
      <c r="R23" s="89">
        <v>1.6243045203640163</v>
      </c>
      <c r="S23" s="89">
        <v>1.6306963001641055</v>
      </c>
      <c r="T23" s="89">
        <v>1.639179173504401</v>
      </c>
      <c r="U23" s="89">
        <v>1.6500256303147847</v>
      </c>
      <c r="V23" s="89">
        <v>1.6649863941518723</v>
      </c>
      <c r="W23" s="89">
        <v>1.6873955393107563</v>
      </c>
      <c r="X23" s="89">
        <v>1.7014358496195734</v>
      </c>
      <c r="Y23" s="89">
        <v>1.7110170222288528</v>
      </c>
      <c r="Z23" s="89">
        <v>1.7180974936595554</v>
      </c>
      <c r="AA23" s="89">
        <v>1.7262991496344919</v>
      </c>
      <c r="AB23" s="89">
        <v>1.7324277487692079</v>
      </c>
      <c r="AC23" s="89">
        <v>1.7414005221542594</v>
      </c>
      <c r="AD23" s="89">
        <v>1.746887532874406</v>
      </c>
      <c r="AE23" s="89">
        <v>1.7272528657743869</v>
      </c>
      <c r="AF23" s="89">
        <v>1.7102634795187657</v>
      </c>
      <c r="AG23" s="89">
        <v>1.6940479424990942</v>
      </c>
      <c r="AH23" s="89">
        <v>1.6786368409134504</v>
      </c>
      <c r="AI23" s="89">
        <v>1.6639232983099252</v>
      </c>
      <c r="AJ23" s="89">
        <v>1.6490555419215278</v>
      </c>
      <c r="AK23" s="89">
        <v>1.6339426013938323</v>
      </c>
      <c r="AL23" s="89">
        <v>1.6185851319771531</v>
      </c>
      <c r="AM23" s="89">
        <v>1.602964783892074</v>
      </c>
      <c r="AN23" s="89">
        <v>1.5871574165618807</v>
      </c>
      <c r="AO23" s="89">
        <v>1.5712057611730357</v>
      </c>
      <c r="AP23" s="89">
        <v>1.5556305512457109</v>
      </c>
      <c r="AQ23" s="89">
        <v>1.5397227927793526</v>
      </c>
      <c r="AR23" s="89">
        <v>1.5235403694507792</v>
      </c>
      <c r="AS23" s="89">
        <v>1.5071039611261483</v>
      </c>
      <c r="AT23" s="89">
        <v>1.4904070603248014</v>
      </c>
      <c r="AU23" s="89">
        <v>1.4735097526693806</v>
      </c>
      <c r="AV23" s="89">
        <v>1.4563998065898001</v>
      </c>
      <c r="AW23" s="89">
        <v>1.4390650071396605</v>
      </c>
      <c r="AX23" s="89">
        <v>1.4215246322542148</v>
      </c>
      <c r="AY23" s="89">
        <v>1.403770720572878</v>
      </c>
      <c r="AZ23" s="89">
        <v>1.3858147992370156</v>
      </c>
      <c r="BA23" s="89">
        <v>1.367732801091196</v>
      </c>
      <c r="BB23" s="89">
        <v>1.3494787893480533</v>
      </c>
      <c r="BC23" s="89">
        <v>1.3310186660557108</v>
      </c>
      <c r="BD23" s="89">
        <v>1.3123102098207626</v>
      </c>
      <c r="BE23" s="89">
        <v>1.2934063643144862</v>
      </c>
    </row>
    <row r="24" spans="1:57" x14ac:dyDescent="0.3">
      <c r="A24" s="85" t="s">
        <v>618</v>
      </c>
      <c r="B24" s="85" t="s">
        <v>619</v>
      </c>
      <c r="C24" s="85" t="s">
        <v>7</v>
      </c>
      <c r="D24" s="86" t="s">
        <v>612</v>
      </c>
      <c r="E24" s="86"/>
      <c r="F24" s="90" t="s">
        <v>447</v>
      </c>
      <c r="G24" s="89">
        <v>4.9628507466114531</v>
      </c>
      <c r="H24" s="89">
        <v>4.9616230557426793</v>
      </c>
      <c r="I24" s="89">
        <v>4.9602391469272291</v>
      </c>
      <c r="J24" s="89">
        <v>4.9571588579691097</v>
      </c>
      <c r="K24" s="89">
        <v>4.9537641221518074</v>
      </c>
      <c r="L24" s="89">
        <v>4.9520382459023455</v>
      </c>
      <c r="M24" s="89">
        <v>4.9498497453695709</v>
      </c>
      <c r="N24" s="89">
        <v>4.9450002800574628</v>
      </c>
      <c r="O24" s="89">
        <v>4.9427040705773315</v>
      </c>
      <c r="P24" s="89">
        <v>4.9442669748181984</v>
      </c>
      <c r="Q24" s="89">
        <v>4.9282943304719504</v>
      </c>
      <c r="R24" s="89">
        <v>4.9306431396896784</v>
      </c>
      <c r="S24" s="89">
        <v>4.9301167289135526</v>
      </c>
      <c r="T24" s="89">
        <v>4.9298302774491205</v>
      </c>
      <c r="U24" s="89">
        <v>4.9246033735884431</v>
      </c>
      <c r="V24" s="89">
        <v>4.923849740186955</v>
      </c>
      <c r="W24" s="89">
        <v>4.9203524837761163</v>
      </c>
      <c r="X24" s="89">
        <v>4.9220845811864669</v>
      </c>
      <c r="Y24" s="89">
        <v>4.9228715572312796</v>
      </c>
      <c r="Z24" s="89">
        <v>5.003812518119525</v>
      </c>
      <c r="AA24" s="89">
        <v>5.0018898356222543</v>
      </c>
      <c r="AB24" s="89">
        <v>4.9866367802749556</v>
      </c>
      <c r="AC24" s="89">
        <v>4.9623523600749921</v>
      </c>
      <c r="AD24" s="89">
        <v>4.7922615708094822</v>
      </c>
      <c r="AE24" s="89">
        <v>4.9718708238812868</v>
      </c>
      <c r="AF24" s="89">
        <v>4.8946138712247489</v>
      </c>
      <c r="AG24" s="89">
        <v>4.8170615936546737</v>
      </c>
      <c r="AH24" s="89">
        <v>4.7393753667897149</v>
      </c>
      <c r="AI24" s="89">
        <v>4.6613586563803455</v>
      </c>
      <c r="AJ24" s="89">
        <v>4.5843494729280643</v>
      </c>
      <c r="AK24" s="89">
        <v>4.5079623508017201</v>
      </c>
      <c r="AL24" s="89">
        <v>4.4323226589637255</v>
      </c>
      <c r="AM24" s="89">
        <v>4.3572803885116356</v>
      </c>
      <c r="AN24" s="89">
        <v>4.2828580899250994</v>
      </c>
      <c r="AO24" s="89">
        <v>4.2095045143165821</v>
      </c>
      <c r="AP24" s="89">
        <v>4.1415952064686135</v>
      </c>
      <c r="AQ24" s="89">
        <v>4.0743851765049843</v>
      </c>
      <c r="AR24" s="89">
        <v>4.0079689773614708</v>
      </c>
      <c r="AS24" s="89">
        <v>3.9423476893483866</v>
      </c>
      <c r="AT24" s="89">
        <v>3.8770485227453335</v>
      </c>
      <c r="AU24" s="89">
        <v>3.8123003663626882</v>
      </c>
      <c r="AV24" s="89">
        <v>3.7481717448698255</v>
      </c>
      <c r="AW24" s="89">
        <v>3.6846555847708573</v>
      </c>
      <c r="AX24" s="89">
        <v>3.6215510137471121</v>
      </c>
      <c r="AY24" s="89">
        <v>3.5589277643049684</v>
      </c>
      <c r="AZ24" s="89">
        <v>3.4968893195113226</v>
      </c>
      <c r="BA24" s="89">
        <v>3.4353296091357448</v>
      </c>
      <c r="BB24" s="89">
        <v>3.3741000512638992</v>
      </c>
      <c r="BC24" s="89">
        <v>3.3135128778503065</v>
      </c>
      <c r="BD24" s="89">
        <v>3.2534856702097059</v>
      </c>
      <c r="BE24" s="89">
        <v>3.1936943405546128</v>
      </c>
    </row>
    <row r="25" spans="1:57" x14ac:dyDescent="0.3">
      <c r="A25" s="85" t="s">
        <v>618</v>
      </c>
      <c r="B25" s="85" t="s">
        <v>619</v>
      </c>
      <c r="C25" s="85" t="s">
        <v>7</v>
      </c>
      <c r="D25" s="86" t="s">
        <v>612</v>
      </c>
      <c r="E25" s="86"/>
      <c r="F25" s="90" t="s">
        <v>448</v>
      </c>
      <c r="G25" s="89">
        <v>1.3293250319957273</v>
      </c>
      <c r="H25" s="89">
        <v>1.3399243676128918</v>
      </c>
      <c r="I25" s="89">
        <v>1.3482500519818701</v>
      </c>
      <c r="J25" s="89">
        <v>1.3547224447395243</v>
      </c>
      <c r="K25" s="89">
        <v>1.3584758676662594</v>
      </c>
      <c r="L25" s="89">
        <v>1.3614041429738577</v>
      </c>
      <c r="M25" s="89">
        <v>1.3636471977496163</v>
      </c>
      <c r="N25" s="89">
        <v>1.3661113768493209</v>
      </c>
      <c r="O25" s="89">
        <v>1.368520383363945</v>
      </c>
      <c r="P25" s="89">
        <v>1.3694810963498592</v>
      </c>
      <c r="Q25" s="89">
        <v>1.3704704031950934</v>
      </c>
      <c r="R25" s="89">
        <v>1.3695899033406651</v>
      </c>
      <c r="S25" s="89">
        <v>1.3654775315781666</v>
      </c>
      <c r="T25" s="89">
        <v>1.3583056105054252</v>
      </c>
      <c r="U25" s="89">
        <v>1.3506895728686579</v>
      </c>
      <c r="V25" s="89">
        <v>1.3441189138316749</v>
      </c>
      <c r="W25" s="89">
        <v>1.3401824914506746</v>
      </c>
      <c r="X25" s="89">
        <v>1.3363347223018014</v>
      </c>
      <c r="Y25" s="89">
        <v>1.334013262215294</v>
      </c>
      <c r="Z25" s="89">
        <v>1.3541863791525346</v>
      </c>
      <c r="AA25" s="89">
        <v>1.3567315281795882</v>
      </c>
      <c r="AB25" s="89">
        <v>1.3571258149739511</v>
      </c>
      <c r="AC25" s="89">
        <v>1.3642678885676676</v>
      </c>
      <c r="AD25" s="89">
        <v>1.3648233156323961</v>
      </c>
      <c r="AE25" s="89">
        <v>1.3398707190403378</v>
      </c>
      <c r="AF25" s="89">
        <v>1.3227166064194682</v>
      </c>
      <c r="AG25" s="89">
        <v>1.3052884574133525</v>
      </c>
      <c r="AH25" s="89">
        <v>1.2876525536970871</v>
      </c>
      <c r="AI25" s="89">
        <v>1.269873301135765</v>
      </c>
      <c r="AJ25" s="89">
        <v>1.2522195568452423</v>
      </c>
      <c r="AK25" s="89">
        <v>1.2346895044059574</v>
      </c>
      <c r="AL25" s="89">
        <v>1.2171702888604914</v>
      </c>
      <c r="AM25" s="89">
        <v>1.1996990807836503</v>
      </c>
      <c r="AN25" s="89">
        <v>1.1822895376499616</v>
      </c>
      <c r="AO25" s="89">
        <v>1.1649168078492822</v>
      </c>
      <c r="AP25" s="89">
        <v>1.1478444985652339</v>
      </c>
      <c r="AQ25" s="89">
        <v>1.1307945905050216</v>
      </c>
      <c r="AR25" s="89">
        <v>1.1137487557724963</v>
      </c>
      <c r="AS25" s="89">
        <v>1.096634863746448</v>
      </c>
      <c r="AT25" s="89">
        <v>1.0795062668189868</v>
      </c>
      <c r="AU25" s="89">
        <v>1.0623921588555876</v>
      </c>
      <c r="AV25" s="89">
        <v>1.0452734442345419</v>
      </c>
      <c r="AW25" s="89">
        <v>1.0281492570462387</v>
      </c>
      <c r="AX25" s="89">
        <v>1.0109645825743625</v>
      </c>
      <c r="AY25" s="89">
        <v>0.99368036942207105</v>
      </c>
      <c r="AZ25" s="89">
        <v>0.9763722433430293</v>
      </c>
      <c r="BA25" s="89">
        <v>0.95907421582724228</v>
      </c>
      <c r="BB25" s="89">
        <v>0.94177888189903136</v>
      </c>
      <c r="BC25" s="89">
        <v>0.92453048291913187</v>
      </c>
      <c r="BD25" s="89">
        <v>0.90730009865893924</v>
      </c>
      <c r="BE25" s="89">
        <v>0.89012663794087921</v>
      </c>
    </row>
    <row r="26" spans="1:57" x14ac:dyDescent="0.3">
      <c r="A26" s="85" t="s">
        <v>618</v>
      </c>
      <c r="B26" s="85" t="s">
        <v>619</v>
      </c>
      <c r="C26" s="85" t="s">
        <v>7</v>
      </c>
      <c r="D26" s="86" t="s">
        <v>612</v>
      </c>
      <c r="E26" s="86"/>
      <c r="F26" s="90" t="s">
        <v>455</v>
      </c>
      <c r="G26" s="89">
        <v>2.9125352951827574</v>
      </c>
      <c r="H26" s="89">
        <v>2.9092801672936766</v>
      </c>
      <c r="I26" s="89">
        <v>2.831931886402085</v>
      </c>
      <c r="J26" s="89">
        <v>2.8052098029397476</v>
      </c>
      <c r="K26" s="89">
        <v>2.7915413419795359</v>
      </c>
      <c r="L26" s="89">
        <v>2.7737908647486686</v>
      </c>
      <c r="M26" s="89">
        <v>2.7575250562423359</v>
      </c>
      <c r="N26" s="89">
        <v>2.740695880903032</v>
      </c>
      <c r="O26" s="89">
        <v>2.6759348515281616</v>
      </c>
      <c r="P26" s="89">
        <v>2.6500571483583246</v>
      </c>
      <c r="Q26" s="89">
        <v>2.6304740751579123</v>
      </c>
      <c r="R26" s="89">
        <v>2.6165853864281856</v>
      </c>
      <c r="S26" s="89">
        <v>2.6028832351695232</v>
      </c>
      <c r="T26" s="89">
        <v>2.5929845965848548</v>
      </c>
      <c r="U26" s="89">
        <v>2.5838541511814306</v>
      </c>
      <c r="V26" s="89">
        <v>2.5743586215525078</v>
      </c>
      <c r="W26" s="89">
        <v>2.5608688667533892</v>
      </c>
      <c r="X26" s="89">
        <v>2.5462636650252874</v>
      </c>
      <c r="Y26" s="89">
        <v>2.532101286997932</v>
      </c>
      <c r="Z26" s="89">
        <v>2.5583121938113447</v>
      </c>
      <c r="AA26" s="89">
        <v>2.5470353241929096</v>
      </c>
      <c r="AB26" s="89">
        <v>2.5304363488681716</v>
      </c>
      <c r="AC26" s="89">
        <v>2.5095541416847831</v>
      </c>
      <c r="AD26" s="89">
        <v>2.4844924099564918</v>
      </c>
      <c r="AE26" s="89">
        <v>2.4427618627802961</v>
      </c>
      <c r="AF26" s="89">
        <v>2.4015292186710813</v>
      </c>
      <c r="AG26" s="89">
        <v>2.3600759116256178</v>
      </c>
      <c r="AH26" s="89">
        <v>2.318506361390853</v>
      </c>
      <c r="AI26" s="89">
        <v>2.2766846452969491</v>
      </c>
      <c r="AJ26" s="89">
        <v>2.2354422324195884</v>
      </c>
      <c r="AK26" s="89">
        <v>2.194746150804455</v>
      </c>
      <c r="AL26" s="89">
        <v>2.1546232173101836</v>
      </c>
      <c r="AM26" s="89">
        <v>2.1150363053618784</v>
      </c>
      <c r="AN26" s="89">
        <v>2.0777394182810989</v>
      </c>
      <c r="AO26" s="89">
        <v>2.0413211768899084</v>
      </c>
      <c r="AP26" s="89">
        <v>2.0055860093454125</v>
      </c>
      <c r="AQ26" s="89">
        <v>1.9701665211594179</v>
      </c>
      <c r="AR26" s="89">
        <v>1.9352383331168228</v>
      </c>
      <c r="AS26" s="89">
        <v>1.9006357981501758</v>
      </c>
      <c r="AT26" s="89">
        <v>1.866336229767172</v>
      </c>
      <c r="AU26" s="89">
        <v>1.832803388075297</v>
      </c>
      <c r="AV26" s="89">
        <v>1.7996531410802572</v>
      </c>
      <c r="AW26" s="89">
        <v>1.7669227927469113</v>
      </c>
      <c r="AX26" s="89">
        <v>1.7346399354425137</v>
      </c>
      <c r="AY26" s="89">
        <v>1.7026796593457747</v>
      </c>
      <c r="AZ26" s="89">
        <v>1.6710576485338744</v>
      </c>
      <c r="BA26" s="89">
        <v>1.6397338081171762</v>
      </c>
      <c r="BB26" s="89">
        <v>1.6086259111639374</v>
      </c>
      <c r="BC26" s="89">
        <v>1.5776323246101129</v>
      </c>
      <c r="BD26" s="89">
        <v>1.5467686555677109</v>
      </c>
      <c r="BE26" s="89">
        <v>1.5163440558905261</v>
      </c>
    </row>
    <row r="27" spans="1:57" x14ac:dyDescent="0.3">
      <c r="A27" s="85" t="s">
        <v>618</v>
      </c>
      <c r="B27" s="85" t="s">
        <v>619</v>
      </c>
      <c r="C27" s="85" t="s">
        <v>7</v>
      </c>
      <c r="D27" s="86" t="s">
        <v>612</v>
      </c>
      <c r="E27" s="86"/>
      <c r="F27" s="90" t="s">
        <v>495</v>
      </c>
      <c r="G27" s="89">
        <v>0.25781703649135174</v>
      </c>
      <c r="H27" s="89">
        <v>0.25811961857264615</v>
      </c>
      <c r="I27" s="89">
        <v>0.25863696652131979</v>
      </c>
      <c r="J27" s="89">
        <v>0.25876702346018182</v>
      </c>
      <c r="K27" s="89">
        <v>0.25896047969908986</v>
      </c>
      <c r="L27" s="89">
        <v>0.25913409222919487</v>
      </c>
      <c r="M27" s="89">
        <v>0.25988172006943655</v>
      </c>
      <c r="N27" s="89">
        <v>0.26075252269016952</v>
      </c>
      <c r="O27" s="89">
        <v>0.26068470865426141</v>
      </c>
      <c r="P27" s="89">
        <v>0.26349310338316245</v>
      </c>
      <c r="Q27" s="89">
        <v>0.26531664970920921</v>
      </c>
      <c r="R27" s="89">
        <v>0.26558141034272015</v>
      </c>
      <c r="S27" s="89">
        <v>0.26623293905701484</v>
      </c>
      <c r="T27" s="89">
        <v>0.26665691346222936</v>
      </c>
      <c r="U27" s="89">
        <v>0.26698049843348703</v>
      </c>
      <c r="V27" s="89">
        <v>0.26725740068134207</v>
      </c>
      <c r="W27" s="89">
        <v>0.26750801073581293</v>
      </c>
      <c r="X27" s="89">
        <v>0.26778288694688718</v>
      </c>
      <c r="Y27" s="89">
        <v>0.26792713024730641</v>
      </c>
      <c r="Z27" s="89">
        <v>0.27420864958473617</v>
      </c>
      <c r="AA27" s="89">
        <v>0.27617966489233731</v>
      </c>
      <c r="AB27" s="89">
        <v>0.27792552851554986</v>
      </c>
      <c r="AC27" s="89">
        <v>0.27769960838953495</v>
      </c>
      <c r="AD27" s="89">
        <v>0.27602863453336257</v>
      </c>
      <c r="AE27" s="89">
        <v>0.27335173552491843</v>
      </c>
      <c r="AF27" s="89">
        <v>0.27045310099392356</v>
      </c>
      <c r="AG27" s="89">
        <v>0.26748583201112136</v>
      </c>
      <c r="AH27" s="89">
        <v>0.26447788644075043</v>
      </c>
      <c r="AI27" s="89">
        <v>0.26142261251748156</v>
      </c>
      <c r="AJ27" s="89">
        <v>0.25834698338220341</v>
      </c>
      <c r="AK27" s="89">
        <v>0.25524756619262712</v>
      </c>
      <c r="AL27" s="89">
        <v>0.25215234839775497</v>
      </c>
      <c r="AM27" s="89">
        <v>0.24904791789335762</v>
      </c>
      <c r="AN27" s="89">
        <v>0.24592840257975396</v>
      </c>
      <c r="AO27" s="89">
        <v>0.24280697504123508</v>
      </c>
      <c r="AP27" s="89">
        <v>0.23972089720310347</v>
      </c>
      <c r="AQ27" s="89">
        <v>0.23663462096623855</v>
      </c>
      <c r="AR27" s="89">
        <v>0.23355935159804109</v>
      </c>
      <c r="AS27" s="89">
        <v>0.23050729507586762</v>
      </c>
      <c r="AT27" s="89">
        <v>0.22745292477423287</v>
      </c>
      <c r="AU27" s="89">
        <v>0.22439793342341294</v>
      </c>
      <c r="AV27" s="89">
        <v>0.22134521686449721</v>
      </c>
      <c r="AW27" s="89">
        <v>0.21829184458224929</v>
      </c>
      <c r="AX27" s="89">
        <v>0.21522162590948599</v>
      </c>
      <c r="AY27" s="89">
        <v>0.21213684830318527</v>
      </c>
      <c r="AZ27" s="89">
        <v>0.2090385387740572</v>
      </c>
      <c r="BA27" s="89">
        <v>0.20591888179708401</v>
      </c>
      <c r="BB27" s="89">
        <v>0.20277090840880582</v>
      </c>
      <c r="BC27" s="89">
        <v>0.19959230305352149</v>
      </c>
      <c r="BD27" s="89">
        <v>0.19638429891846951</v>
      </c>
      <c r="BE27" s="89">
        <v>0.19315380898302009</v>
      </c>
    </row>
    <row r="28" spans="1:57" x14ac:dyDescent="0.3">
      <c r="A28" s="85" t="s">
        <v>618</v>
      </c>
      <c r="B28" s="85" t="s">
        <v>619</v>
      </c>
      <c r="C28" s="85" t="s">
        <v>7</v>
      </c>
      <c r="D28" s="86" t="s">
        <v>612</v>
      </c>
      <c r="E28" s="86"/>
      <c r="F28" s="90" t="s">
        <v>494</v>
      </c>
      <c r="G28" s="89">
        <v>0.70021997116007328</v>
      </c>
      <c r="H28" s="89">
        <v>0.69764011968531814</v>
      </c>
      <c r="I28" s="89">
        <v>0.69768176027134021</v>
      </c>
      <c r="J28" s="89">
        <v>0.69715131914434403</v>
      </c>
      <c r="K28" s="89">
        <v>0.69679439624748163</v>
      </c>
      <c r="L28" s="89">
        <v>0.69696276528637591</v>
      </c>
      <c r="M28" s="89">
        <v>0.69699263459114025</v>
      </c>
      <c r="N28" s="89">
        <v>0.69691915489898915</v>
      </c>
      <c r="O28" s="89">
        <v>0.69714932556123754</v>
      </c>
      <c r="P28" s="89">
        <v>0.69782132471608749</v>
      </c>
      <c r="Q28" s="89">
        <v>0.69867234484381768</v>
      </c>
      <c r="R28" s="89">
        <v>0.69853726357763124</v>
      </c>
      <c r="S28" s="89">
        <v>0.69998118686219035</v>
      </c>
      <c r="T28" s="89">
        <v>0.70080731982543176</v>
      </c>
      <c r="U28" s="89">
        <v>0.70154931189657177</v>
      </c>
      <c r="V28" s="89">
        <v>0.70236749405266308</v>
      </c>
      <c r="W28" s="89">
        <v>0.70321398936105939</v>
      </c>
      <c r="X28" s="89">
        <v>0.7045333088499437</v>
      </c>
      <c r="Y28" s="89">
        <v>0.70558499825423759</v>
      </c>
      <c r="Z28" s="89">
        <v>0.71822136398066971</v>
      </c>
      <c r="AA28" s="89">
        <v>0.71920491681697207</v>
      </c>
      <c r="AB28" s="89">
        <v>0.7195016920545636</v>
      </c>
      <c r="AC28" s="89">
        <v>0.7162261383032803</v>
      </c>
      <c r="AD28" s="89">
        <v>0.70785161207878167</v>
      </c>
      <c r="AE28" s="89">
        <v>0.71370077671125531</v>
      </c>
      <c r="AF28" s="89">
        <v>0.70411741835683161</v>
      </c>
      <c r="AG28" s="89">
        <v>0.6945819406133209</v>
      </c>
      <c r="AH28" s="89">
        <v>0.68508798692445538</v>
      </c>
      <c r="AI28" s="89">
        <v>0.67559250406205618</v>
      </c>
      <c r="AJ28" s="89">
        <v>0.66609869343388262</v>
      </c>
      <c r="AK28" s="89">
        <v>0.65657070352567948</v>
      </c>
      <c r="AL28" s="89">
        <v>0.64698241907567788</v>
      </c>
      <c r="AM28" s="89">
        <v>0.63734112195871073</v>
      </c>
      <c r="AN28" s="89">
        <v>0.62767119256449033</v>
      </c>
      <c r="AO28" s="89">
        <v>0.61801906529872963</v>
      </c>
      <c r="AP28" s="89">
        <v>0.60887374009839468</v>
      </c>
      <c r="AQ28" s="89">
        <v>0.59974525655525235</v>
      </c>
      <c r="AR28" s="89">
        <v>0.59064414952701405</v>
      </c>
      <c r="AS28" s="89">
        <v>0.58164176334870821</v>
      </c>
      <c r="AT28" s="89">
        <v>0.57270941300508516</v>
      </c>
      <c r="AU28" s="89">
        <v>0.56385423852326855</v>
      </c>
      <c r="AV28" s="89">
        <v>0.55504368663642589</v>
      </c>
      <c r="AW28" s="89">
        <v>0.54629951120444109</v>
      </c>
      <c r="AX28" s="89">
        <v>0.53760692482500572</v>
      </c>
      <c r="AY28" s="89">
        <v>0.52896798319487703</v>
      </c>
      <c r="AZ28" s="89">
        <v>0.52038040683407594</v>
      </c>
      <c r="BA28" s="89">
        <v>0.51179913185516501</v>
      </c>
      <c r="BB28" s="89">
        <v>0.50324736907882062</v>
      </c>
      <c r="BC28" s="89">
        <v>0.49473221666984296</v>
      </c>
      <c r="BD28" s="89">
        <v>0.48624245716495884</v>
      </c>
      <c r="BE28" s="89">
        <v>0.47777444274937375</v>
      </c>
    </row>
    <row r="29" spans="1:57" x14ac:dyDescent="0.3">
      <c r="A29" s="85" t="s">
        <v>618</v>
      </c>
      <c r="B29" s="85" t="s">
        <v>619</v>
      </c>
      <c r="C29" s="85" t="s">
        <v>7</v>
      </c>
      <c r="D29" s="86" t="s">
        <v>612</v>
      </c>
      <c r="E29" s="86"/>
      <c r="F29" s="90" t="s">
        <v>256</v>
      </c>
      <c r="G29" s="89">
        <v>0.67073143140970604</v>
      </c>
      <c r="H29" s="89">
        <v>0.67200214039186879</v>
      </c>
      <c r="I29" s="89">
        <v>0.67380938664720047</v>
      </c>
      <c r="J29" s="89">
        <v>0.67528580249330583</v>
      </c>
      <c r="K29" s="89">
        <v>0.6770596872625777</v>
      </c>
      <c r="L29" s="89">
        <v>0.6793107884212557</v>
      </c>
      <c r="M29" s="89">
        <v>0.6817698935300277</v>
      </c>
      <c r="N29" s="89">
        <v>0.68443845526112945</v>
      </c>
      <c r="O29" s="89">
        <v>0.68734837341001342</v>
      </c>
      <c r="P29" s="89">
        <v>0.6905497177437806</v>
      </c>
      <c r="Q29" s="89">
        <v>0.69361960413966961</v>
      </c>
      <c r="R29" s="89">
        <v>0.6963130623866266</v>
      </c>
      <c r="S29" s="89">
        <v>0.69958549568652317</v>
      </c>
      <c r="T29" s="89">
        <v>0.70285864541197607</v>
      </c>
      <c r="U29" s="89">
        <v>0.70612458083752727</v>
      </c>
      <c r="V29" s="89">
        <v>0.70889762726678196</v>
      </c>
      <c r="W29" s="89">
        <v>0.71112652886980865</v>
      </c>
      <c r="X29" s="89">
        <v>0.71334155820414069</v>
      </c>
      <c r="Y29" s="89">
        <v>0.71466030905535516</v>
      </c>
      <c r="Z29" s="89">
        <v>0.72711581555165228</v>
      </c>
      <c r="AA29" s="89">
        <v>0.72808897774819625</v>
      </c>
      <c r="AB29" s="89">
        <v>0.72925515272127206</v>
      </c>
      <c r="AC29" s="89">
        <v>0.73118782114046332</v>
      </c>
      <c r="AD29" s="89">
        <v>0.72547725793472617</v>
      </c>
      <c r="AE29" s="89">
        <v>0.72630318155836715</v>
      </c>
      <c r="AF29" s="89">
        <v>0.71930001427191503</v>
      </c>
      <c r="AG29" s="89">
        <v>0.71181381643442454</v>
      </c>
      <c r="AH29" s="89">
        <v>0.70384572425004199</v>
      </c>
      <c r="AI29" s="89">
        <v>0.695414430998054</v>
      </c>
      <c r="AJ29" s="89">
        <v>0.68694547062102784</v>
      </c>
      <c r="AK29" s="89">
        <v>0.67841196919180835</v>
      </c>
      <c r="AL29" s="89">
        <v>0.66982489865617922</v>
      </c>
      <c r="AM29" s="89">
        <v>0.66119778616719704</v>
      </c>
      <c r="AN29" s="89">
        <v>0.65254047702442908</v>
      </c>
      <c r="AO29" s="89">
        <v>0.64384806518510218</v>
      </c>
      <c r="AP29" s="89">
        <v>0.63528580510259391</v>
      </c>
      <c r="AQ29" s="89">
        <v>0.62664125382721814</v>
      </c>
      <c r="AR29" s="89">
        <v>0.61788645893021066</v>
      </c>
      <c r="AS29" s="89">
        <v>0.60911905430680624</v>
      </c>
      <c r="AT29" s="89">
        <v>0.60027025844322657</v>
      </c>
      <c r="AU29" s="89">
        <v>0.59145374490021052</v>
      </c>
      <c r="AV29" s="89">
        <v>0.58265108860738901</v>
      </c>
      <c r="AW29" s="89">
        <v>0.57385182679267488</v>
      </c>
      <c r="AX29" s="89">
        <v>0.5650448862910904</v>
      </c>
      <c r="AY29" s="89">
        <v>0.55622836678176291</v>
      </c>
      <c r="AZ29" s="89">
        <v>0.54741148006640006</v>
      </c>
      <c r="BA29" s="89">
        <v>0.53860392553095671</v>
      </c>
      <c r="BB29" s="89">
        <v>0.52980737863664951</v>
      </c>
      <c r="BC29" s="89">
        <v>0.52104424275149075</v>
      </c>
      <c r="BD29" s="89">
        <v>0.51229592979875282</v>
      </c>
      <c r="BE29" s="89">
        <v>0.5035468181459628</v>
      </c>
    </row>
    <row r="30" spans="1:57" x14ac:dyDescent="0.3">
      <c r="A30" s="85" t="s">
        <v>618</v>
      </c>
      <c r="B30" s="85" t="s">
        <v>619</v>
      </c>
      <c r="C30" s="85" t="s">
        <v>7</v>
      </c>
      <c r="D30" s="86" t="s">
        <v>612</v>
      </c>
      <c r="E30" s="86"/>
      <c r="F30" s="90" t="s">
        <v>517</v>
      </c>
      <c r="G30" s="89">
        <v>1.1493501917527125</v>
      </c>
      <c r="H30" s="89">
        <v>1.1521178813162358</v>
      </c>
      <c r="I30" s="89">
        <v>1.155566597561994</v>
      </c>
      <c r="J30" s="89">
        <v>1.1596705909869722</v>
      </c>
      <c r="K30" s="89">
        <v>1.1642483413271218</v>
      </c>
      <c r="L30" s="89">
        <v>1.1689880734492206</v>
      </c>
      <c r="M30" s="89">
        <v>1.1737020305515462</v>
      </c>
      <c r="N30" s="89">
        <v>1.1820194683255163</v>
      </c>
      <c r="O30" s="89">
        <v>1.1908101102829276</v>
      </c>
      <c r="P30" s="89">
        <v>1.2000734106529376</v>
      </c>
      <c r="Q30" s="89">
        <v>1.2106827115897381</v>
      </c>
      <c r="R30" s="89">
        <v>1.2196926038431606</v>
      </c>
      <c r="S30" s="89">
        <v>1.228242894805686</v>
      </c>
      <c r="T30" s="89">
        <v>1.2376719164780829</v>
      </c>
      <c r="U30" s="89">
        <v>1.2493374111417994</v>
      </c>
      <c r="V30" s="89">
        <v>1.2628268914234622</v>
      </c>
      <c r="W30" s="89">
        <v>1.2766404810970107</v>
      </c>
      <c r="X30" s="89">
        <v>1.2955793618823028</v>
      </c>
      <c r="Y30" s="89">
        <v>1.3118746112344504</v>
      </c>
      <c r="Z30" s="89">
        <v>1.3480678693397421</v>
      </c>
      <c r="AA30" s="89">
        <v>1.3609061236245099</v>
      </c>
      <c r="AB30" s="89">
        <v>1.3678058359544953</v>
      </c>
      <c r="AC30" s="89">
        <v>1.3774840483298789</v>
      </c>
      <c r="AD30" s="89">
        <v>1.3718890641190853</v>
      </c>
      <c r="AE30" s="89">
        <v>1.3720470636107971</v>
      </c>
      <c r="AF30" s="89">
        <v>1.3652685557435087</v>
      </c>
      <c r="AG30" s="89">
        <v>1.358300281739619</v>
      </c>
      <c r="AH30" s="89">
        <v>1.3511104873295603</v>
      </c>
      <c r="AI30" s="89">
        <v>1.343679185014188</v>
      </c>
      <c r="AJ30" s="89">
        <v>1.3358406703539143</v>
      </c>
      <c r="AK30" s="89">
        <v>1.3276066798314745</v>
      </c>
      <c r="AL30" s="89">
        <v>1.3190052371398435</v>
      </c>
      <c r="AM30" s="89">
        <v>1.3100684173974204</v>
      </c>
      <c r="AN30" s="89">
        <v>1.3008370595620882</v>
      </c>
      <c r="AO30" s="89">
        <v>1.291349637133657</v>
      </c>
      <c r="AP30" s="89">
        <v>1.2818718833954583</v>
      </c>
      <c r="AQ30" s="89">
        <v>1.2721775572753928</v>
      </c>
      <c r="AR30" s="89">
        <v>1.2623015781129643</v>
      </c>
      <c r="AS30" s="89">
        <v>1.2522645784460318</v>
      </c>
      <c r="AT30" s="89">
        <v>1.2420801331224984</v>
      </c>
      <c r="AU30" s="89">
        <v>1.231760612406418</v>
      </c>
      <c r="AV30" s="89">
        <v>1.2213003968741631</v>
      </c>
      <c r="AW30" s="89">
        <v>1.210696185963233</v>
      </c>
      <c r="AX30" s="89">
        <v>1.1999336759373975</v>
      </c>
      <c r="AY30" s="89">
        <v>1.1890006623158158</v>
      </c>
      <c r="AZ30" s="89">
        <v>1.1778824840904514</v>
      </c>
      <c r="BA30" s="89">
        <v>1.1665616334720481</v>
      </c>
      <c r="BB30" s="89">
        <v>1.1550198582954907</v>
      </c>
      <c r="BC30" s="89">
        <v>1.1432388674830074</v>
      </c>
      <c r="BD30" s="89">
        <v>1.1312034330675054</v>
      </c>
      <c r="BE30" s="89">
        <v>1.118899868758934</v>
      </c>
    </row>
    <row r="31" spans="1:57" x14ac:dyDescent="0.3">
      <c r="A31" s="85" t="s">
        <v>618</v>
      </c>
      <c r="B31" s="85" t="s">
        <v>619</v>
      </c>
      <c r="C31" s="85" t="s">
        <v>7</v>
      </c>
      <c r="D31" s="86" t="s">
        <v>612</v>
      </c>
      <c r="E31" s="86"/>
      <c r="F31" s="90" t="s">
        <v>305</v>
      </c>
      <c r="G31" s="89">
        <v>3.6193387120583377E-2</v>
      </c>
      <c r="H31" s="89">
        <v>3.6752552009283776E-2</v>
      </c>
      <c r="I31" s="89">
        <v>3.717047254190628E-2</v>
      </c>
      <c r="J31" s="89">
        <v>3.7416314429175916E-2</v>
      </c>
      <c r="K31" s="89">
        <v>3.7690293932310548E-2</v>
      </c>
      <c r="L31" s="89">
        <v>3.8083795670968687E-2</v>
      </c>
      <c r="M31" s="89">
        <v>3.8902776694601467E-2</v>
      </c>
      <c r="N31" s="89">
        <v>3.9906072423794063E-2</v>
      </c>
      <c r="O31" s="89">
        <v>4.0907628534969528E-2</v>
      </c>
      <c r="P31" s="89">
        <v>4.1405647931457991E-2</v>
      </c>
      <c r="Q31" s="89">
        <v>4.1169279682388135E-2</v>
      </c>
      <c r="R31" s="89">
        <v>4.125226078496174E-2</v>
      </c>
      <c r="S31" s="89">
        <v>4.139214646934148E-2</v>
      </c>
      <c r="T31" s="89">
        <v>4.1686671253213729E-2</v>
      </c>
      <c r="U31" s="89">
        <v>4.2185453732054796E-2</v>
      </c>
      <c r="V31" s="89">
        <v>4.2636831219080601E-2</v>
      </c>
      <c r="W31" s="89">
        <v>4.3094025981145687E-2</v>
      </c>
      <c r="X31" s="89">
        <v>4.385705566623295E-2</v>
      </c>
      <c r="Y31" s="89">
        <v>4.5169147959568973E-2</v>
      </c>
      <c r="Z31" s="89">
        <v>4.7041973995921277E-2</v>
      </c>
      <c r="AA31" s="89">
        <v>4.7983337681223308E-2</v>
      </c>
      <c r="AB31" s="89">
        <v>4.8600203564243077E-2</v>
      </c>
      <c r="AC31" s="89">
        <v>4.9584716188149913E-2</v>
      </c>
      <c r="AD31" s="89">
        <v>5.0559153011654194E-2</v>
      </c>
      <c r="AE31" s="89">
        <v>5.0882984865755751E-2</v>
      </c>
      <c r="AF31" s="89">
        <v>5.1266304111838738E-2</v>
      </c>
      <c r="AG31" s="89">
        <v>5.159272273588221E-2</v>
      </c>
      <c r="AH31" s="89">
        <v>5.1863220896264731E-2</v>
      </c>
      <c r="AI31" s="89">
        <v>5.2073504832384689E-2</v>
      </c>
      <c r="AJ31" s="89">
        <v>5.2258747414928697E-2</v>
      </c>
      <c r="AK31" s="89">
        <v>5.2414869418238891E-2</v>
      </c>
      <c r="AL31" s="89">
        <v>5.2545406051549601E-2</v>
      </c>
      <c r="AM31" s="89">
        <v>5.2645084507847155E-2</v>
      </c>
      <c r="AN31" s="89">
        <v>5.2714676789814063E-2</v>
      </c>
      <c r="AO31" s="89">
        <v>5.275584307418979E-2</v>
      </c>
      <c r="AP31" s="89">
        <v>5.2775475219528738E-2</v>
      </c>
      <c r="AQ31" s="89">
        <v>5.2764253301604259E-2</v>
      </c>
      <c r="AR31" s="89">
        <v>5.2722337818377402E-2</v>
      </c>
      <c r="AS31" s="89">
        <v>5.2649240381957882E-2</v>
      </c>
      <c r="AT31" s="89">
        <v>5.2546129487509897E-2</v>
      </c>
      <c r="AU31" s="89">
        <v>5.2412462258214082E-2</v>
      </c>
      <c r="AV31" s="89">
        <v>5.2250207746013785E-2</v>
      </c>
      <c r="AW31" s="89">
        <v>5.2058160087546011E-2</v>
      </c>
      <c r="AX31" s="89">
        <v>5.1838006021308738E-2</v>
      </c>
      <c r="AY31" s="89">
        <v>5.1590408371828218E-2</v>
      </c>
      <c r="AZ31" s="89">
        <v>5.1316450115185541E-2</v>
      </c>
      <c r="BA31" s="89">
        <v>5.1017157035116667E-2</v>
      </c>
      <c r="BB31" s="89">
        <v>5.0695404289112025E-2</v>
      </c>
      <c r="BC31" s="89">
        <v>5.0349842403479339E-2</v>
      </c>
      <c r="BD31" s="89">
        <v>4.9982445721596144E-2</v>
      </c>
      <c r="BE31" s="89">
        <v>4.9594509089372706E-2</v>
      </c>
    </row>
    <row r="32" spans="1:57" x14ac:dyDescent="0.3">
      <c r="A32" s="85" t="s">
        <v>618</v>
      </c>
      <c r="B32" s="85" t="s">
        <v>619</v>
      </c>
      <c r="C32" s="85" t="s">
        <v>7</v>
      </c>
      <c r="D32" s="86" t="s">
        <v>612</v>
      </c>
      <c r="E32" s="86"/>
      <c r="F32" s="90" t="s">
        <v>426</v>
      </c>
      <c r="G32" s="89">
        <v>0.5808728059923931</v>
      </c>
      <c r="H32" s="89">
        <v>0.58410566666012931</v>
      </c>
      <c r="I32" s="89">
        <v>0.58679811927339021</v>
      </c>
      <c r="J32" s="89">
        <v>0.59045273941867615</v>
      </c>
      <c r="K32" s="89">
        <v>0.59374918192694515</v>
      </c>
      <c r="L32" s="89">
        <v>0.59755289848424886</v>
      </c>
      <c r="M32" s="89">
        <v>0.60194338466658515</v>
      </c>
      <c r="N32" s="89">
        <v>0.60715850785734415</v>
      </c>
      <c r="O32" s="89">
        <v>0.61429989816308972</v>
      </c>
      <c r="P32" s="89">
        <v>0.62221681147248831</v>
      </c>
      <c r="Q32" s="89">
        <v>0.62969037365393177</v>
      </c>
      <c r="R32" s="89">
        <v>0.6373761351837991</v>
      </c>
      <c r="S32" s="89">
        <v>0.64578224616160707</v>
      </c>
      <c r="T32" s="89">
        <v>0.65423725547239053</v>
      </c>
      <c r="U32" s="89">
        <v>0.66165557295468114</v>
      </c>
      <c r="V32" s="89">
        <v>0.66934940758298811</v>
      </c>
      <c r="W32" s="89">
        <v>0.67528229464047174</v>
      </c>
      <c r="X32" s="89">
        <v>0.6815870635932102</v>
      </c>
      <c r="Y32" s="89">
        <v>0.68646462375808492</v>
      </c>
      <c r="Z32" s="89">
        <v>0.70211744931596509</v>
      </c>
      <c r="AA32" s="89">
        <v>0.70730666092971428</v>
      </c>
      <c r="AB32" s="89">
        <v>0.71048621144154323</v>
      </c>
      <c r="AC32" s="89">
        <v>0.71498180241246223</v>
      </c>
      <c r="AD32" s="89">
        <v>0.71569995186307345</v>
      </c>
      <c r="AE32" s="89">
        <v>0.70793502788195739</v>
      </c>
      <c r="AF32" s="89">
        <v>0.70249363108383378</v>
      </c>
      <c r="AG32" s="89">
        <v>0.69768913372497798</v>
      </c>
      <c r="AH32" s="89">
        <v>0.69350046326485326</v>
      </c>
      <c r="AI32" s="89">
        <v>0.68990610047246637</v>
      </c>
      <c r="AJ32" s="89">
        <v>0.68615558267824084</v>
      </c>
      <c r="AK32" s="89">
        <v>0.68224464727485068</v>
      </c>
      <c r="AL32" s="89">
        <v>0.67817022994390963</v>
      </c>
      <c r="AM32" s="89">
        <v>0.67393294039145979</v>
      </c>
      <c r="AN32" s="89">
        <v>0.66953535015610466</v>
      </c>
      <c r="AO32" s="89">
        <v>0.66498197933224457</v>
      </c>
      <c r="AP32" s="89">
        <v>0.66044067119158956</v>
      </c>
      <c r="AQ32" s="89">
        <v>0.6557306095068236</v>
      </c>
      <c r="AR32" s="89">
        <v>0.65085665155978378</v>
      </c>
      <c r="AS32" s="89">
        <v>0.64582142353125249</v>
      </c>
      <c r="AT32" s="89">
        <v>0.64063013199033525</v>
      </c>
      <c r="AU32" s="89">
        <v>0.63528490791443071</v>
      </c>
      <c r="AV32" s="89">
        <v>0.62978395982095603</v>
      </c>
      <c r="AW32" s="89">
        <v>0.62412817660187458</v>
      </c>
      <c r="AX32" s="89">
        <v>0.61831688549722852</v>
      </c>
      <c r="AY32" s="89">
        <v>0.6123487108483846</v>
      </c>
      <c r="AZ32" s="89">
        <v>0.60622405557007997</v>
      </c>
      <c r="BA32" s="89">
        <v>0.59994264359497829</v>
      </c>
      <c r="BB32" s="89">
        <v>0.59350831574933927</v>
      </c>
      <c r="BC32" s="89">
        <v>0.58692122543461112</v>
      </c>
      <c r="BD32" s="89">
        <v>0.58018429640178737</v>
      </c>
      <c r="BE32" s="89">
        <v>0.57330215723663003</v>
      </c>
    </row>
    <row r="33" spans="1:57" x14ac:dyDescent="0.3">
      <c r="A33" s="85" t="s">
        <v>618</v>
      </c>
      <c r="B33" s="85" t="s">
        <v>619</v>
      </c>
      <c r="C33" s="85" t="s">
        <v>7</v>
      </c>
      <c r="D33" s="86" t="s">
        <v>612</v>
      </c>
      <c r="E33" s="86"/>
      <c r="F33" s="90" t="s">
        <v>518</v>
      </c>
      <c r="G33" s="89">
        <v>0.92924717592874684</v>
      </c>
      <c r="H33" s="89">
        <v>0.93438195822728198</v>
      </c>
      <c r="I33" s="89">
        <v>0.94110111004135022</v>
      </c>
      <c r="J33" s="89">
        <v>0.94864795260796264</v>
      </c>
      <c r="K33" s="89">
        <v>0.95521527577188581</v>
      </c>
      <c r="L33" s="89">
        <v>0.96191196669831491</v>
      </c>
      <c r="M33" s="89">
        <v>0.96762087198498525</v>
      </c>
      <c r="N33" s="89">
        <v>0.97390819556334995</v>
      </c>
      <c r="O33" s="89">
        <v>0.98469795388472003</v>
      </c>
      <c r="P33" s="89">
        <v>0.99853566404519967</v>
      </c>
      <c r="Q33" s="89">
        <v>1.0091490878280251</v>
      </c>
      <c r="R33" s="89">
        <v>1.0194968792175716</v>
      </c>
      <c r="S33" s="89">
        <v>1.0303075478936237</v>
      </c>
      <c r="T33" s="89">
        <v>1.0412128721912537</v>
      </c>
      <c r="U33" s="89">
        <v>1.0543586224947843</v>
      </c>
      <c r="V33" s="89">
        <v>1.0672378452785136</v>
      </c>
      <c r="W33" s="89">
        <v>1.079152146706825</v>
      </c>
      <c r="X33" s="89">
        <v>1.0913484982507162</v>
      </c>
      <c r="Y33" s="89">
        <v>1.0997874107568315</v>
      </c>
      <c r="Z33" s="89">
        <v>1.1259427182798649</v>
      </c>
      <c r="AA33" s="89">
        <v>1.1340500682022312</v>
      </c>
      <c r="AB33" s="89">
        <v>1.1425907963379269</v>
      </c>
      <c r="AC33" s="89">
        <v>1.1516618601628681</v>
      </c>
      <c r="AD33" s="89">
        <v>1.1494241229623663</v>
      </c>
      <c r="AE33" s="89">
        <v>1.1457040918223178</v>
      </c>
      <c r="AF33" s="89">
        <v>1.1379822064330949</v>
      </c>
      <c r="AG33" s="89">
        <v>1.1304510555550089</v>
      </c>
      <c r="AH33" s="89">
        <v>1.1231093596631372</v>
      </c>
      <c r="AI33" s="89">
        <v>1.1159286607965453</v>
      </c>
      <c r="AJ33" s="89">
        <v>1.1084794516546823</v>
      </c>
      <c r="AK33" s="89">
        <v>1.1007235817415206</v>
      </c>
      <c r="AL33" s="89">
        <v>1.0926208477491124</v>
      </c>
      <c r="AM33" s="89">
        <v>1.0841919884388549</v>
      </c>
      <c r="AN33" s="89">
        <v>1.0754577961055314</v>
      </c>
      <c r="AO33" s="89">
        <v>1.0664354066056472</v>
      </c>
      <c r="AP33" s="89">
        <v>1.057440498412249</v>
      </c>
      <c r="AQ33" s="89">
        <v>1.0481695035729455</v>
      </c>
      <c r="AR33" s="89">
        <v>1.0386487118656293</v>
      </c>
      <c r="AS33" s="89">
        <v>1.0289454944017145</v>
      </c>
      <c r="AT33" s="89">
        <v>1.0189909738511815</v>
      </c>
      <c r="AU33" s="89">
        <v>1.00884582580217</v>
      </c>
      <c r="AV33" s="89">
        <v>0.99852288828670877</v>
      </c>
      <c r="AW33" s="89">
        <v>0.98802901875675864</v>
      </c>
      <c r="AX33" s="89">
        <v>0.97736796657206482</v>
      </c>
      <c r="AY33" s="89">
        <v>0.9665421470623482</v>
      </c>
      <c r="AZ33" s="89">
        <v>0.9555537661146154</v>
      </c>
      <c r="BA33" s="89">
        <v>0.94444378189014566</v>
      </c>
      <c r="BB33" s="89">
        <v>0.93317454788123977</v>
      </c>
      <c r="BC33" s="89">
        <v>0.92174711178851854</v>
      </c>
      <c r="BD33" s="89">
        <v>0.91012474185076897</v>
      </c>
      <c r="BE33" s="89">
        <v>0.89833392432783987</v>
      </c>
    </row>
    <row r="34" spans="1:57" x14ac:dyDescent="0.3">
      <c r="A34" s="85" t="s">
        <v>618</v>
      </c>
      <c r="B34" s="85" t="s">
        <v>619</v>
      </c>
      <c r="C34" s="85" t="s">
        <v>7</v>
      </c>
      <c r="D34" s="86" t="s">
        <v>612</v>
      </c>
      <c r="E34" s="86"/>
      <c r="F34" s="90" t="s">
        <v>555</v>
      </c>
      <c r="G34" s="89">
        <v>7.6246005735792837</v>
      </c>
      <c r="H34" s="89">
        <v>7.6524028350367654</v>
      </c>
      <c r="I34" s="89">
        <v>7.6837218426467757</v>
      </c>
      <c r="J34" s="89">
        <v>7.7176661323955669</v>
      </c>
      <c r="K34" s="89">
        <v>7.7559429811327369</v>
      </c>
      <c r="L34" s="89">
        <v>7.807017904195563</v>
      </c>
      <c r="M34" s="89">
        <v>7.8638584256584139</v>
      </c>
      <c r="N34" s="89">
        <v>7.9214055712985942</v>
      </c>
      <c r="O34" s="89">
        <v>7.9843975406067695</v>
      </c>
      <c r="P34" s="89">
        <v>8.0437094859245679</v>
      </c>
      <c r="Q34" s="89">
        <v>8.1021936948467683</v>
      </c>
      <c r="R34" s="89">
        <v>8.1639365599606748</v>
      </c>
      <c r="S34" s="89">
        <v>8.2240412503472609</v>
      </c>
      <c r="T34" s="89">
        <v>8.2769707767057792</v>
      </c>
      <c r="U34" s="89">
        <v>8.3356660456674554</v>
      </c>
      <c r="V34" s="89">
        <v>8.402136649424806</v>
      </c>
      <c r="W34" s="89">
        <v>8.4727834888339579</v>
      </c>
      <c r="X34" s="89">
        <v>8.5347679496299591</v>
      </c>
      <c r="Y34" s="89">
        <v>8.5909627210610982</v>
      </c>
      <c r="Z34" s="89">
        <v>8.7823270323544644</v>
      </c>
      <c r="AA34" s="89">
        <v>8.8322134572795061</v>
      </c>
      <c r="AB34" s="89">
        <v>8.8327701935067022</v>
      </c>
      <c r="AC34" s="89">
        <v>8.8331166608910117</v>
      </c>
      <c r="AD34" s="89">
        <v>8.7393545295443413</v>
      </c>
      <c r="AE34" s="89">
        <v>8.6427615583385755</v>
      </c>
      <c r="AF34" s="89">
        <v>8.5474925049385213</v>
      </c>
      <c r="AG34" s="89">
        <v>8.4525062870850558</v>
      </c>
      <c r="AH34" s="89">
        <v>8.3578024765407353</v>
      </c>
      <c r="AI34" s="89">
        <v>8.2633639739621305</v>
      </c>
      <c r="AJ34" s="89">
        <v>8.168904101923113</v>
      </c>
      <c r="AK34" s="89">
        <v>8.0744091097730077</v>
      </c>
      <c r="AL34" s="89">
        <v>7.9798894747084299</v>
      </c>
      <c r="AM34" s="89">
        <v>7.8853441078882334</v>
      </c>
      <c r="AN34" s="89">
        <v>7.7907843709171223</v>
      </c>
      <c r="AO34" s="89">
        <v>7.6962182104811605</v>
      </c>
      <c r="AP34" s="89">
        <v>7.6016633913702281</v>
      </c>
      <c r="AQ34" s="89">
        <v>7.5070743028285438</v>
      </c>
      <c r="AR34" s="89">
        <v>7.4124780908731029</v>
      </c>
      <c r="AS34" s="89">
        <v>7.3178671952375032</v>
      </c>
      <c r="AT34" s="89">
        <v>7.2232477524904146</v>
      </c>
      <c r="AU34" s="89">
        <v>7.1286281405593019</v>
      </c>
      <c r="AV34" s="89">
        <v>7.0340071097092931</v>
      </c>
      <c r="AW34" s="89">
        <v>6.9393840585315454</v>
      </c>
      <c r="AX34" s="89">
        <v>6.8447635975995</v>
      </c>
      <c r="AY34" s="89">
        <v>6.7501421780499697</v>
      </c>
      <c r="AZ34" s="89">
        <v>6.6555200893325814</v>
      </c>
      <c r="BA34" s="89">
        <v>6.5609064740376892</v>
      </c>
      <c r="BB34" s="89">
        <v>6.4663028366411766</v>
      </c>
      <c r="BC34" s="89">
        <v>6.3716984397184238</v>
      </c>
      <c r="BD34" s="89">
        <v>6.2770876591954003</v>
      </c>
      <c r="BE34" s="89">
        <v>6.1824720819453223</v>
      </c>
    </row>
    <row r="35" spans="1:57" x14ac:dyDescent="0.3">
      <c r="A35" s="85" t="s">
        <v>618</v>
      </c>
      <c r="B35" s="85" t="s">
        <v>619</v>
      </c>
      <c r="C35" s="85" t="s">
        <v>7</v>
      </c>
      <c r="D35" s="86" t="s">
        <v>612</v>
      </c>
      <c r="F35" s="90" t="s">
        <v>617</v>
      </c>
      <c r="G35" s="89">
        <v>64.745093907439298</v>
      </c>
      <c r="H35" s="89">
        <v>64.881122572877871</v>
      </c>
      <c r="I35" s="89">
        <v>64.986424800484201</v>
      </c>
      <c r="J35" s="89">
        <v>65.221980051949103</v>
      </c>
      <c r="K35" s="89">
        <v>65.476845771639347</v>
      </c>
      <c r="L35" s="89">
        <v>65.758506209476124</v>
      </c>
      <c r="M35" s="89">
        <v>66.00773902256509</v>
      </c>
      <c r="N35" s="89">
        <v>66.252225590474069</v>
      </c>
      <c r="O35" s="89">
        <v>66.516688780825874</v>
      </c>
      <c r="P35" s="89">
        <v>66.757507376451969</v>
      </c>
      <c r="Q35" s="89">
        <v>66.897941242508921</v>
      </c>
      <c r="R35" s="89">
        <v>66.852172420720905</v>
      </c>
      <c r="S35" s="89">
        <v>67.002996308512877</v>
      </c>
      <c r="T35" s="89">
        <v>67.165467143389051</v>
      </c>
      <c r="U35" s="89">
        <v>67.462368772791237</v>
      </c>
      <c r="V35" s="89">
        <v>67.660993005615879</v>
      </c>
      <c r="W35" s="89">
        <v>67.914441377978633</v>
      </c>
      <c r="X35" s="89">
        <v>68.102073492354521</v>
      </c>
      <c r="Y35" s="89">
        <v>68.263854220535919</v>
      </c>
      <c r="Z35" s="89">
        <v>69.279962131121579</v>
      </c>
      <c r="AA35" s="89">
        <v>69.464933822305213</v>
      </c>
      <c r="AB35" s="89">
        <v>69.417045134210625</v>
      </c>
      <c r="AC35" s="89">
        <v>69.398076839501599</v>
      </c>
      <c r="AD35" s="89">
        <v>68.942036550468018</v>
      </c>
      <c r="AE35" s="89">
        <v>68.718431704414598</v>
      </c>
      <c r="AF35" s="89">
        <v>68.007847539837655</v>
      </c>
      <c r="AG35" s="89">
        <v>67.277464440817596</v>
      </c>
      <c r="AH35" s="89">
        <v>66.529134433262882</v>
      </c>
      <c r="AI35" s="89">
        <v>65.76084879577553</v>
      </c>
      <c r="AJ35" s="89">
        <v>64.996467792877553</v>
      </c>
      <c r="AK35" s="89">
        <v>64.232563086219827</v>
      </c>
      <c r="AL35" s="89">
        <v>63.467865329716759</v>
      </c>
      <c r="AM35" s="89">
        <v>62.702563977920633</v>
      </c>
      <c r="AN35" s="89">
        <v>61.938899010529326</v>
      </c>
      <c r="AO35" s="89">
        <v>61.176084402177196</v>
      </c>
      <c r="AP35" s="89">
        <v>60.43134179105158</v>
      </c>
      <c r="AQ35" s="89">
        <v>59.683543615805348</v>
      </c>
      <c r="AR35" s="89">
        <v>58.932856608838307</v>
      </c>
      <c r="AS35" s="89">
        <v>58.179299893026005</v>
      </c>
      <c r="AT35" s="89">
        <v>57.421778298661572</v>
      </c>
      <c r="AU35" s="89">
        <v>56.661881808287021</v>
      </c>
      <c r="AV35" s="89">
        <v>55.898109575782932</v>
      </c>
      <c r="AW35" s="89">
        <v>55.130337800277857</v>
      </c>
      <c r="AX35" s="89">
        <v>54.358540574120845</v>
      </c>
      <c r="AY35" s="89">
        <v>53.582566439410442</v>
      </c>
      <c r="AZ35" s="89">
        <v>52.802535774433608</v>
      </c>
      <c r="BA35" s="89">
        <v>52.019327097575115</v>
      </c>
      <c r="BB35" s="89">
        <v>51.231613553100985</v>
      </c>
      <c r="BC35" s="89">
        <v>50.440298243665929</v>
      </c>
      <c r="BD35" s="89">
        <v>49.644518025210239</v>
      </c>
      <c r="BE35" s="89">
        <v>48.845652046876118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4C0-EA9E-4643-8C5A-BA42CF5417EE}">
  <sheetPr>
    <tabColor rgb="FF92D050"/>
  </sheetPr>
  <dimension ref="A1:BE47"/>
  <sheetViews>
    <sheetView zoomScale="55" zoomScaleNormal="55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22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85" t="s">
        <v>616</v>
      </c>
      <c r="F12" s="90" t="s">
        <v>144</v>
      </c>
      <c r="G12" s="11">
        <v>138.76777668762389</v>
      </c>
      <c r="H12" s="11">
        <v>154.85410408250311</v>
      </c>
      <c r="I12" s="11">
        <v>172.66573670061263</v>
      </c>
      <c r="J12" s="11">
        <v>194.6267957922386</v>
      </c>
      <c r="K12" s="11">
        <v>249.05038472585784</v>
      </c>
      <c r="L12" s="11">
        <v>181.69778878051443</v>
      </c>
      <c r="M12" s="11">
        <v>268.07201724755174</v>
      </c>
      <c r="N12" s="11">
        <v>135.41350121293328</v>
      </c>
      <c r="O12" s="11">
        <v>115.7218425507194</v>
      </c>
      <c r="P12" s="11">
        <v>71.070954656367107</v>
      </c>
      <c r="Q12" s="11">
        <v>10.589656923428976</v>
      </c>
      <c r="R12" s="11">
        <v>47.392042031876244</v>
      </c>
      <c r="S12" s="11">
        <v>22.255580212565718</v>
      </c>
      <c r="T12" s="11">
        <v>10.733718704563387</v>
      </c>
      <c r="U12" s="11">
        <v>9.3325893681453351</v>
      </c>
      <c r="V12" s="11">
        <v>34.473491599992698</v>
      </c>
      <c r="W12" s="11">
        <v>29.290510961179685</v>
      </c>
      <c r="X12" s="11">
        <v>26.153945951293672</v>
      </c>
      <c r="Y12" s="11">
        <v>34.553883113844257</v>
      </c>
      <c r="Z12" s="11">
        <v>34.889740762612277</v>
      </c>
      <c r="AA12" s="11">
        <v>33.553239566839842</v>
      </c>
      <c r="AB12" s="11">
        <v>31.922799999999999</v>
      </c>
      <c r="AC12" s="11">
        <v>25.538240000000002</v>
      </c>
      <c r="AD12" s="11">
        <v>6.3845600000000005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85" t="s">
        <v>616</v>
      </c>
      <c r="F13" s="90" t="s">
        <v>157</v>
      </c>
      <c r="G13" s="11">
        <v>168.99197769002475</v>
      </c>
      <c r="H13" s="11">
        <v>188.58197433852121</v>
      </c>
      <c r="I13" s="11">
        <v>210.2730548895793</v>
      </c>
      <c r="J13" s="11">
        <v>237.01732432048357</v>
      </c>
      <c r="K13" s="11">
        <v>303.2945980969792</v>
      </c>
      <c r="L13" s="11">
        <v>221.27232561377497</v>
      </c>
      <c r="M13" s="11">
        <v>326.45922158136358</v>
      </c>
      <c r="N13" s="11">
        <v>164.90712701564144</v>
      </c>
      <c r="O13" s="11">
        <v>140.92654290053093</v>
      </c>
      <c r="P13" s="11">
        <v>86.550505242538122</v>
      </c>
      <c r="Q13" s="11">
        <v>12.89612840434539</v>
      </c>
      <c r="R13" s="11">
        <v>57.71422660870391</v>
      </c>
      <c r="S13" s="11">
        <v>25.499578858214676</v>
      </c>
      <c r="T13" s="11">
        <v>12.130621249608069</v>
      </c>
      <c r="U13" s="11">
        <v>9.6417275429521396</v>
      </c>
      <c r="V13" s="11">
        <v>34.615327639657508</v>
      </c>
      <c r="W13" s="11">
        <v>28.524973584605181</v>
      </c>
      <c r="X13" s="11">
        <v>26.376459883157288</v>
      </c>
      <c r="Y13" s="11">
        <v>31.196795562874605</v>
      </c>
      <c r="Z13" s="11">
        <v>32.785340145784431</v>
      </c>
      <c r="AA13" s="11">
        <v>29.662470229429697</v>
      </c>
      <c r="AB13" s="11">
        <v>32.442799999999998</v>
      </c>
      <c r="AC13" s="11">
        <v>25.954239999999999</v>
      </c>
      <c r="AD13" s="11">
        <v>6.4885599999999997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85" t="s">
        <v>616</v>
      </c>
      <c r="F14" s="90" t="s">
        <v>182</v>
      </c>
      <c r="G14" s="11">
        <v>23.960689406629267</v>
      </c>
      <c r="H14" s="11">
        <v>26.73827584349857</v>
      </c>
      <c r="I14" s="11">
        <v>29.813766473778106</v>
      </c>
      <c r="J14" s="11">
        <v>33.605728329011974</v>
      </c>
      <c r="K14" s="11">
        <v>43.002915067601684</v>
      </c>
      <c r="L14" s="11">
        <v>31.373308607815403</v>
      </c>
      <c r="M14" s="11">
        <v>46.287333393949297</v>
      </c>
      <c r="N14" s="11">
        <v>23.381514941549703</v>
      </c>
      <c r="O14" s="11">
        <v>19.981404855699004</v>
      </c>
      <c r="P14" s="11">
        <v>12.271646278423949</v>
      </c>
      <c r="Q14" s="11">
        <v>1.8284899169078663</v>
      </c>
      <c r="R14" s="11">
        <v>8.1830668947582907</v>
      </c>
      <c r="S14" s="11">
        <v>3.6066008009739203</v>
      </c>
      <c r="T14" s="11">
        <v>1.8673102742120662</v>
      </c>
      <c r="U14" s="11">
        <v>1.6670916879097728</v>
      </c>
      <c r="V14" s="11">
        <v>5.7616401677923141</v>
      </c>
      <c r="W14" s="11">
        <v>4.6660262134032475</v>
      </c>
      <c r="X14" s="11">
        <v>4.4916035948126192</v>
      </c>
      <c r="Y14" s="11">
        <v>4.3751603533299743</v>
      </c>
      <c r="Z14" s="11">
        <v>5.7054850207516958</v>
      </c>
      <c r="AA14" s="11">
        <v>4.9692963848982208</v>
      </c>
      <c r="AB14" s="11">
        <v>5.2103999999999999</v>
      </c>
      <c r="AC14" s="11">
        <v>4.1683199999999996</v>
      </c>
      <c r="AD14" s="11">
        <v>1.0420800000000001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85" t="s">
        <v>616</v>
      </c>
      <c r="F15" s="90" t="s">
        <v>223</v>
      </c>
      <c r="G15" s="11">
        <v>12.738331897043576</v>
      </c>
      <c r="H15" s="11">
        <v>14.214992994106115</v>
      </c>
      <c r="I15" s="11">
        <v>15.850030272453761</v>
      </c>
      <c r="J15" s="11">
        <v>17.865968454914153</v>
      </c>
      <c r="K15" s="11">
        <v>22.861838212381699</v>
      </c>
      <c r="L15" s="11">
        <v>16.679136855058783</v>
      </c>
      <c r="M15" s="11">
        <v>24.607948686071698</v>
      </c>
      <c r="N15" s="11">
        <v>12.430422703060412</v>
      </c>
      <c r="O15" s="11">
        <v>10.622806485303819</v>
      </c>
      <c r="P15" s="11">
        <v>6.5240319493659591</v>
      </c>
      <c r="Q15" s="11">
        <v>0.97208853370996096</v>
      </c>
      <c r="R15" s="11">
        <v>4.3504016212614021</v>
      </c>
      <c r="S15" s="11">
        <v>2.4356019440060415</v>
      </c>
      <c r="T15" s="11">
        <v>1.0855775151024876</v>
      </c>
      <c r="U15" s="11">
        <v>0.79243947356807087</v>
      </c>
      <c r="V15" s="11">
        <v>2.0165740587273095</v>
      </c>
      <c r="W15" s="11">
        <v>2.4574404723923768</v>
      </c>
      <c r="X15" s="11">
        <v>3.1303445912313714</v>
      </c>
      <c r="Y15" s="11">
        <v>4.2737073596295687</v>
      </c>
      <c r="Z15" s="11">
        <v>5.4874410072197843</v>
      </c>
      <c r="AA15" s="11">
        <v>5.5613827626733281</v>
      </c>
      <c r="AB15" s="11">
        <v>5.4547999999999996</v>
      </c>
      <c r="AC15" s="11">
        <v>4.3638399999999997</v>
      </c>
      <c r="AD15" s="11">
        <v>1.0909600000000002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85" t="s">
        <v>616</v>
      </c>
      <c r="F16" s="90" t="s">
        <v>228</v>
      </c>
      <c r="G16" s="11">
        <v>10.582637821261262</v>
      </c>
      <c r="H16" s="11">
        <v>11.809405164211871</v>
      </c>
      <c r="I16" s="11">
        <v>13.167746859251997</v>
      </c>
      <c r="J16" s="11">
        <v>14.842530011980291</v>
      </c>
      <c r="K16" s="11">
        <v>18.992954154857408</v>
      </c>
      <c r="L16" s="11">
        <v>13.856544635118468</v>
      </c>
      <c r="M16" s="11">
        <v>20.443572248994275</v>
      </c>
      <c r="N16" s="11">
        <v>10.326835765851119</v>
      </c>
      <c r="O16" s="11">
        <v>8.8251204779337264</v>
      </c>
      <c r="P16" s="11">
        <v>5.4199771063039099</v>
      </c>
      <c r="Q16" s="11">
        <v>0.80758304663430724</v>
      </c>
      <c r="R16" s="11">
        <v>3.6141878785182451</v>
      </c>
      <c r="S16" s="11">
        <v>1.5447032978209405</v>
      </c>
      <c r="T16" s="11">
        <v>0.55219426425000773</v>
      </c>
      <c r="U16" s="11">
        <v>0.43390057630528389</v>
      </c>
      <c r="V16" s="11">
        <v>1.5617077296910744</v>
      </c>
      <c r="W16" s="11">
        <v>1.3127087080374467</v>
      </c>
      <c r="X16" s="11">
        <v>1.2841026228114605</v>
      </c>
      <c r="Y16" s="11">
        <v>1.2808440454676158</v>
      </c>
      <c r="Z16" s="11">
        <v>1.0599361768912388</v>
      </c>
      <c r="AA16" s="11">
        <v>1.0731565597173818</v>
      </c>
      <c r="AB16" s="11">
        <v>1.0244</v>
      </c>
      <c r="AC16" s="11">
        <v>0.81951999999999992</v>
      </c>
      <c r="AD16" s="11">
        <v>0.20488000000000006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85" t="s">
        <v>616</v>
      </c>
      <c r="F17" s="90" t="s">
        <v>229</v>
      </c>
      <c r="G17" s="11">
        <v>130.00977915539326</v>
      </c>
      <c r="H17" s="11">
        <v>145.08085633159854</v>
      </c>
      <c r="I17" s="11">
        <v>161.76835020339414</v>
      </c>
      <c r="J17" s="11">
        <v>182.34338938520636</v>
      </c>
      <c r="K17" s="11">
        <v>233.33216319853491</v>
      </c>
      <c r="L17" s="11">
        <v>170.23036584029069</v>
      </c>
      <c r="M17" s="11">
        <v>251.15329071351528</v>
      </c>
      <c r="N17" s="11">
        <v>126.86720078381248</v>
      </c>
      <c r="O17" s="11">
        <v>108.41833423145142</v>
      </c>
      <c r="P17" s="11">
        <v>66.58548072033301</v>
      </c>
      <c r="Q17" s="11">
        <v>9.9213159626068261</v>
      </c>
      <c r="R17" s="11">
        <v>44.401006237616386</v>
      </c>
      <c r="S17" s="11">
        <v>22.38457748688343</v>
      </c>
      <c r="T17" s="11">
        <v>10.125400319988913</v>
      </c>
      <c r="U17" s="11">
        <v>9.0685220447804227</v>
      </c>
      <c r="V17" s="11">
        <v>30.059083243811216</v>
      </c>
      <c r="W17" s="11">
        <v>25.177877447523915</v>
      </c>
      <c r="X17" s="11">
        <v>22.397395103458265</v>
      </c>
      <c r="Y17" s="11">
        <v>25.667607406202517</v>
      </c>
      <c r="Z17" s="11">
        <v>26.001748613680501</v>
      </c>
      <c r="AA17" s="11">
        <v>26.236827615159434</v>
      </c>
      <c r="AB17" s="11">
        <v>27.071199999999997</v>
      </c>
      <c r="AC17" s="11">
        <v>21.656960000000002</v>
      </c>
      <c r="AD17" s="11">
        <v>5.4142400000000004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85" t="s">
        <v>616</v>
      </c>
      <c r="F18" s="90" t="s">
        <v>230</v>
      </c>
      <c r="G18" s="11">
        <v>129.86386470067339</v>
      </c>
      <c r="H18" s="11">
        <v>144.91802708767977</v>
      </c>
      <c r="I18" s="11">
        <v>161.58679201012433</v>
      </c>
      <c r="J18" s="11">
        <v>182.1387391165361</v>
      </c>
      <c r="K18" s="11">
        <v>233.07028647216171</v>
      </c>
      <c r="L18" s="11">
        <v>170.03931043530721</v>
      </c>
      <c r="M18" s="11">
        <v>250.87141272169319</v>
      </c>
      <c r="N18" s="11">
        <v>126.72481335307872</v>
      </c>
      <c r="O18" s="11">
        <v>108.29665259931737</v>
      </c>
      <c r="P18" s="11">
        <v>66.510749541073395</v>
      </c>
      <c r="Q18" s="11">
        <v>9.9101809278564303</v>
      </c>
      <c r="R18" s="11">
        <v>44.35117345844958</v>
      </c>
      <c r="S18" s="11">
        <v>22.176670601274282</v>
      </c>
      <c r="T18" s="11">
        <v>8.6387234547004397</v>
      </c>
      <c r="U18" s="11">
        <v>8.0317280361351706</v>
      </c>
      <c r="V18" s="11">
        <v>27.966698130244534</v>
      </c>
      <c r="W18" s="11">
        <v>24.499748304509311</v>
      </c>
      <c r="X18" s="11">
        <v>20.363773353168867</v>
      </c>
      <c r="Y18" s="11">
        <v>28.375134175582083</v>
      </c>
      <c r="Z18" s="11">
        <v>24.433043071881471</v>
      </c>
      <c r="AA18" s="11">
        <v>26.072946564168113</v>
      </c>
      <c r="AB18" s="11">
        <v>26.5928</v>
      </c>
      <c r="AC18" s="11">
        <v>21.274240000000002</v>
      </c>
      <c r="AD18" s="11">
        <v>5.3185600000000015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85" t="s">
        <v>616</v>
      </c>
      <c r="F19" s="90" t="s">
        <v>247</v>
      </c>
      <c r="G19" s="11">
        <v>18.320788543381038</v>
      </c>
      <c r="H19" s="11">
        <v>20.444582767630969</v>
      </c>
      <c r="I19" s="11">
        <v>22.796160076124934</v>
      </c>
      <c r="J19" s="11">
        <v>25.695564602235343</v>
      </c>
      <c r="K19" s="11">
        <v>32.880828273852963</v>
      </c>
      <c r="L19" s="11">
        <v>23.988614983298234</v>
      </c>
      <c r="M19" s="11">
        <v>35.392155582672871</v>
      </c>
      <c r="N19" s="11">
        <v>17.877940980676406</v>
      </c>
      <c r="O19" s="11">
        <v>15.278153601860286</v>
      </c>
      <c r="P19" s="11">
        <v>9.3831288712406895</v>
      </c>
      <c r="Q19" s="11">
        <v>1.3980973816264637</v>
      </c>
      <c r="R19" s="11">
        <v>6.2569250688475382</v>
      </c>
      <c r="S19" s="11">
        <v>3.1173549483326877</v>
      </c>
      <c r="T19" s="11">
        <v>1.2854569444102069</v>
      </c>
      <c r="U19" s="11">
        <v>1.0242382961793286</v>
      </c>
      <c r="V19" s="11">
        <v>3.5176329445468859</v>
      </c>
      <c r="W19" s="11">
        <v>2.9800354082935394</v>
      </c>
      <c r="X19" s="11">
        <v>2.6949621568875708</v>
      </c>
      <c r="Y19" s="11">
        <v>3.0626122473309825</v>
      </c>
      <c r="Z19" s="11">
        <v>2.8769696229905048</v>
      </c>
      <c r="AA19" s="11">
        <v>2.8652751495902509</v>
      </c>
      <c r="AB19" s="11">
        <v>2.7040000000000002</v>
      </c>
      <c r="AC19" s="11">
        <v>2.1631999999999998</v>
      </c>
      <c r="AD19" s="11">
        <v>0.54080000000000006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85" t="s">
        <v>616</v>
      </c>
      <c r="F20" s="90" t="s">
        <v>256</v>
      </c>
      <c r="G20" s="11">
        <v>106.09516799762284</v>
      </c>
      <c r="H20" s="11">
        <v>118.39400024933744</v>
      </c>
      <c r="I20" s="11">
        <v>132.01191789591172</v>
      </c>
      <c r="J20" s="11">
        <v>148.80228745682706</v>
      </c>
      <c r="K20" s="11">
        <v>190.41194604452477</v>
      </c>
      <c r="L20" s="11">
        <v>138.91739051825954</v>
      </c>
      <c r="M20" s="11">
        <v>204.95497142224664</v>
      </c>
      <c r="N20" s="11">
        <v>103.53065029407344</v>
      </c>
      <c r="O20" s="11">
        <v>88.475355154321051</v>
      </c>
      <c r="P20" s="11">
        <v>54.337433761675264</v>
      </c>
      <c r="Q20" s="11">
        <v>8.0963423724622317</v>
      </c>
      <c r="R20" s="11">
        <v>36.233676009963396</v>
      </c>
      <c r="S20" s="11">
        <v>16.476835176756694</v>
      </c>
      <c r="T20" s="11">
        <v>7.4554500313075565</v>
      </c>
      <c r="U20" s="11">
        <v>6.0540548830805605</v>
      </c>
      <c r="V20" s="11">
        <v>21.712286105996302</v>
      </c>
      <c r="W20" s="11">
        <v>18.825860429010962</v>
      </c>
      <c r="X20" s="11">
        <v>17.525520774851689</v>
      </c>
      <c r="Y20" s="11">
        <v>21.939209887712625</v>
      </c>
      <c r="Z20" s="11">
        <v>21.90130980364982</v>
      </c>
      <c r="AA20" s="11">
        <v>19.168796480469094</v>
      </c>
      <c r="AB20" s="11">
        <v>21.1432</v>
      </c>
      <c r="AC20" s="11">
        <v>16.914559999999998</v>
      </c>
      <c r="AD20" s="11">
        <v>4.2286400000000004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85" t="s">
        <v>616</v>
      </c>
      <c r="F21" s="90" t="s">
        <v>257</v>
      </c>
      <c r="G21" s="11">
        <v>1270.5669196678871</v>
      </c>
      <c r="H21" s="11">
        <v>1419.1691445027327</v>
      </c>
      <c r="I21" s="11">
        <v>1583.7869320096174</v>
      </c>
      <c r="J21" s="11">
        <v>1786.974182065507</v>
      </c>
      <c r="K21" s="11">
        <v>2291.3286878514991</v>
      </c>
      <c r="L21" s="11">
        <v>1665.9451013669373</v>
      </c>
      <c r="M21" s="11">
        <v>2466.6550878019225</v>
      </c>
      <c r="N21" s="11">
        <v>1234.8964128731222</v>
      </c>
      <c r="O21" s="11">
        <v>1051.8030688697258</v>
      </c>
      <c r="P21" s="11">
        <v>635.55821999178727</v>
      </c>
      <c r="Q21" s="11">
        <v>74.492105547292454</v>
      </c>
      <c r="R21" s="11">
        <v>438.76450667439553</v>
      </c>
      <c r="S21" s="11">
        <v>199.69181818690629</v>
      </c>
      <c r="T21" s="11">
        <v>88.888933836088995</v>
      </c>
      <c r="U21" s="11">
        <v>69.339595780828063</v>
      </c>
      <c r="V21" s="11">
        <v>238.11494214498521</v>
      </c>
      <c r="W21" s="11">
        <v>186.24288096591945</v>
      </c>
      <c r="X21" s="11">
        <v>173.5026556710317</v>
      </c>
      <c r="Y21" s="11">
        <v>198.65130247749966</v>
      </c>
      <c r="Z21" s="11">
        <v>199.89184940538033</v>
      </c>
      <c r="AA21" s="11">
        <v>186.44377117296858</v>
      </c>
      <c r="AB21" s="11">
        <v>196.00880000000004</v>
      </c>
      <c r="AC21" s="11">
        <v>156.80704</v>
      </c>
      <c r="AD21" s="11">
        <v>39.20176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85" t="s">
        <v>616</v>
      </c>
      <c r="F22" s="90" t="s">
        <v>270</v>
      </c>
      <c r="G22" s="11">
        <v>1687.2044422158579</v>
      </c>
      <c r="H22" s="11">
        <v>1881.4237924771901</v>
      </c>
      <c r="I22" s="11">
        <v>2096.3717750712653</v>
      </c>
      <c r="J22" s="11">
        <v>2361.020881685004</v>
      </c>
      <c r="K22" s="11">
        <v>3015.6474477460515</v>
      </c>
      <c r="L22" s="11">
        <v>2207.134354810215</v>
      </c>
      <c r="M22" s="11">
        <v>3245.9194786100929</v>
      </c>
      <c r="N22" s="11">
        <v>1653.231147903673</v>
      </c>
      <c r="O22" s="11">
        <v>1416.8752706901955</v>
      </c>
      <c r="P22" s="11">
        <v>883.12528383262656</v>
      </c>
      <c r="Q22" s="11">
        <v>155.31888888562344</v>
      </c>
      <c r="R22" s="11">
        <v>568.31920205499739</v>
      </c>
      <c r="S22" s="11">
        <v>260.73427152522027</v>
      </c>
      <c r="T22" s="11">
        <v>117.0611322059458</v>
      </c>
      <c r="U22" s="11">
        <v>100.46893624513416</v>
      </c>
      <c r="V22" s="11">
        <v>332.82569295581328</v>
      </c>
      <c r="W22" s="11">
        <v>283.14069199759348</v>
      </c>
      <c r="X22" s="11">
        <v>279.1021850945956</v>
      </c>
      <c r="Y22" s="11">
        <v>330.73041865121468</v>
      </c>
      <c r="Z22" s="11">
        <v>338.60418268059829</v>
      </c>
      <c r="AA22" s="11">
        <v>345.56698520002863</v>
      </c>
      <c r="AB22" s="11">
        <v>328.69720000000001</v>
      </c>
      <c r="AC22" s="11">
        <v>262.95776000000001</v>
      </c>
      <c r="AD22" s="11">
        <v>65.739440000000016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85" t="s">
        <v>616</v>
      </c>
      <c r="F23" s="90" t="s">
        <v>275</v>
      </c>
      <c r="G23" s="11">
        <v>71.037300324141299</v>
      </c>
      <c r="H23" s="11">
        <v>79.272131907808316</v>
      </c>
      <c r="I23" s="11">
        <v>88.390173039246037</v>
      </c>
      <c r="J23" s="11">
        <v>99.632367642102864</v>
      </c>
      <c r="K23" s="11">
        <v>127.49261678696017</v>
      </c>
      <c r="L23" s="11">
        <v>93.013815584068126</v>
      </c>
      <c r="M23" s="11">
        <v>137.23007496603563</v>
      </c>
      <c r="N23" s="11">
        <v>69.32019654145347</v>
      </c>
      <c r="O23" s="11">
        <v>59.239741960005063</v>
      </c>
      <c r="P23" s="11">
        <v>36.382284639558186</v>
      </c>
      <c r="Q23" s="11">
        <v>5.4210037600633854</v>
      </c>
      <c r="R23" s="11">
        <v>24.260695120677624</v>
      </c>
      <c r="S23" s="11">
        <v>9.513695892393315</v>
      </c>
      <c r="T23" s="11">
        <v>4.3772842026211976</v>
      </c>
      <c r="U23" s="11">
        <v>3.5054599190979481</v>
      </c>
      <c r="V23" s="11">
        <v>12.698351685594902</v>
      </c>
      <c r="W23" s="11">
        <v>9.9479678869757215</v>
      </c>
      <c r="X23" s="11">
        <v>9.3248997330342949</v>
      </c>
      <c r="Y23" s="11">
        <v>10.436976726929185</v>
      </c>
      <c r="Z23" s="11">
        <v>10.890087120288269</v>
      </c>
      <c r="AA23" s="11">
        <v>9.7799982043209663</v>
      </c>
      <c r="AB23" s="11">
        <v>14.9344</v>
      </c>
      <c r="AC23" s="11">
        <v>11.947520000000003</v>
      </c>
      <c r="AD23" s="11">
        <v>2.9868799999999998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85" t="s">
        <v>616</v>
      </c>
      <c r="F24" s="90" t="s">
        <v>304</v>
      </c>
      <c r="G24" s="11">
        <v>78.448218682281393</v>
      </c>
      <c r="H24" s="11">
        <v>87.542143506839068</v>
      </c>
      <c r="I24" s="11">
        <v>97.611418118475441</v>
      </c>
      <c r="J24" s="11">
        <v>110.02644707719787</v>
      </c>
      <c r="K24" s="11">
        <v>140.79319788959975</v>
      </c>
      <c r="L24" s="11">
        <v>102.7174190477033</v>
      </c>
      <c r="M24" s="11">
        <v>151.54650981384364</v>
      </c>
      <c r="N24" s="11">
        <v>76.551979207669945</v>
      </c>
      <c r="O24" s="11">
        <v>65.419888013129906</v>
      </c>
      <c r="P24" s="11">
        <v>40.177841901955318</v>
      </c>
      <c r="Q24" s="11">
        <v>5.9865463144916262</v>
      </c>
      <c r="R24" s="11">
        <v>26.791675746780747</v>
      </c>
      <c r="S24" s="11">
        <v>9.3963463395355973</v>
      </c>
      <c r="T24" s="11">
        <v>4.2688864274712159</v>
      </c>
      <c r="U24" s="11">
        <v>3.6301827366842012</v>
      </c>
      <c r="V24" s="11">
        <v>13.676314293022807</v>
      </c>
      <c r="W24" s="11">
        <v>10.476784191161421</v>
      </c>
      <c r="X24" s="11">
        <v>12.989827819599196</v>
      </c>
      <c r="Y24" s="11">
        <v>18.020588006034476</v>
      </c>
      <c r="Z24" s="11">
        <v>17.685792208699525</v>
      </c>
      <c r="AA24" s="11">
        <v>13.253219188233871</v>
      </c>
      <c r="AB24" s="11">
        <v>16.499600000000001</v>
      </c>
      <c r="AC24" s="11">
        <v>13.199680000000003</v>
      </c>
      <c r="AD24" s="11">
        <v>3.2999199999999997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85" t="s">
        <v>616</v>
      </c>
      <c r="F25" s="90" t="s">
        <v>305</v>
      </c>
      <c r="G25" s="11">
        <v>7.1920466760603556</v>
      </c>
      <c r="H25" s="11">
        <v>8.0257677331526978</v>
      </c>
      <c r="I25" s="11">
        <v>8.9489077893247462</v>
      </c>
      <c r="J25" s="11">
        <v>10.087104032089655</v>
      </c>
      <c r="K25" s="11">
        <v>12.907766013079803</v>
      </c>
      <c r="L25" s="11">
        <v>9.417020356159977</v>
      </c>
      <c r="M25" s="11">
        <v>13.893617860074849</v>
      </c>
      <c r="N25" s="11">
        <v>7.0182015201158023</v>
      </c>
      <c r="O25" s="11">
        <v>5.9976236049237563</v>
      </c>
      <c r="P25" s="11">
        <v>3.6834604935077015</v>
      </c>
      <c r="Q25" s="11">
        <v>0.54884000230263474</v>
      </c>
      <c r="R25" s="11">
        <v>2.4562314573529296</v>
      </c>
      <c r="S25" s="11">
        <v>0.99088525499754088</v>
      </c>
      <c r="T25" s="11">
        <v>0.5681919002772311</v>
      </c>
      <c r="U25" s="11">
        <v>0.42134029646486715</v>
      </c>
      <c r="V25" s="11">
        <v>1.284997379527365</v>
      </c>
      <c r="W25" s="11">
        <v>1.3774109381966386</v>
      </c>
      <c r="X25" s="11">
        <v>1.4532955434994936</v>
      </c>
      <c r="Y25" s="11">
        <v>1.6156389246789529</v>
      </c>
      <c r="Z25" s="11">
        <v>1.0235955079692534</v>
      </c>
      <c r="AA25" s="11">
        <v>1.6483261838417715</v>
      </c>
      <c r="AB25" s="11">
        <v>1.7674799999999999</v>
      </c>
      <c r="AC25" s="11">
        <v>1.4139840000000001</v>
      </c>
      <c r="AD25" s="11">
        <v>0.35349599999999998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85" t="s">
        <v>616</v>
      </c>
      <c r="F26" s="90" t="s">
        <v>314</v>
      </c>
      <c r="G26" s="11">
        <v>80.483341340216256</v>
      </c>
      <c r="H26" s="11">
        <v>89.813182961495215</v>
      </c>
      <c r="I26" s="11">
        <v>100.14367712987006</v>
      </c>
      <c r="J26" s="11">
        <v>112.88077977180947</v>
      </c>
      <c r="K26" s="11">
        <v>144.44568907322616</v>
      </c>
      <c r="L26" s="11">
        <v>105.38213916984148</v>
      </c>
      <c r="M26" s="11">
        <v>155.47796601557326</v>
      </c>
      <c r="N26" s="11">
        <v>78.537909162641299</v>
      </c>
      <c r="O26" s="11">
        <v>67.117026566578687</v>
      </c>
      <c r="P26" s="11">
        <v>41.22014519162915</v>
      </c>
      <c r="Q26" s="11">
        <v>6.1418507465366687</v>
      </c>
      <c r="R26" s="11">
        <v>27.486711877265023</v>
      </c>
      <c r="S26" s="11">
        <v>11.681070287010293</v>
      </c>
      <c r="T26" s="11">
        <v>5.2764616758754528</v>
      </c>
      <c r="U26" s="11">
        <v>5.4306082655471783</v>
      </c>
      <c r="V26" s="11">
        <v>20.4917281230824</v>
      </c>
      <c r="W26" s="11">
        <v>12.243652783970118</v>
      </c>
      <c r="X26" s="11">
        <v>16.483909634459565</v>
      </c>
      <c r="Y26" s="11">
        <v>14.812137080259161</v>
      </c>
      <c r="Z26" s="11">
        <v>16.147370557668811</v>
      </c>
      <c r="AA26" s="11">
        <v>18.730018182653613</v>
      </c>
      <c r="AB26" s="11">
        <v>19.198399999999999</v>
      </c>
      <c r="AC26" s="11">
        <v>15.35872</v>
      </c>
      <c r="AD26" s="11">
        <v>3.8396799999999995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85" t="s">
        <v>616</v>
      </c>
      <c r="F27" s="90" t="s">
        <v>319</v>
      </c>
      <c r="G27" s="11">
        <v>1133.0275456311088</v>
      </c>
      <c r="H27" s="11">
        <v>1264.3710929696747</v>
      </c>
      <c r="I27" s="11">
        <v>1409.8016163281968</v>
      </c>
      <c r="J27" s="11">
        <v>1589.1118674253009</v>
      </c>
      <c r="K27" s="11">
        <v>2033.4760192896324</v>
      </c>
      <c r="L27" s="11">
        <v>1483.547582750502</v>
      </c>
      <c r="M27" s="11">
        <v>2188.7860928845048</v>
      </c>
      <c r="N27" s="11">
        <v>1105.6401607556236</v>
      </c>
      <c r="O27" s="11">
        <v>944.85937853067082</v>
      </c>
      <c r="P27" s="11">
        <v>580.28853125774094</v>
      </c>
      <c r="Q27" s="11">
        <v>86.463682559657741</v>
      </c>
      <c r="R27" s="11">
        <v>386.95214658297573</v>
      </c>
      <c r="S27" s="11">
        <v>176.22183576869838</v>
      </c>
      <c r="T27" s="11">
        <v>73.186523148895958</v>
      </c>
      <c r="U27" s="11">
        <v>56.104810643483631</v>
      </c>
      <c r="V27" s="11">
        <v>185.91990271520788</v>
      </c>
      <c r="W27" s="11">
        <v>153.36940114104897</v>
      </c>
      <c r="X27" s="11">
        <v>141.12765092024711</v>
      </c>
      <c r="Y27" s="11">
        <v>153.65618325960193</v>
      </c>
      <c r="Z27" s="11">
        <v>155.93837968138547</v>
      </c>
      <c r="AA27" s="11">
        <v>148.89097284631475</v>
      </c>
      <c r="AB27" s="11">
        <v>168.25120000000001</v>
      </c>
      <c r="AC27" s="11">
        <v>134.60096000000001</v>
      </c>
      <c r="AD27" s="11">
        <v>33.650240000000004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85" t="s">
        <v>616</v>
      </c>
      <c r="F28" s="90" t="s">
        <v>345</v>
      </c>
      <c r="G28" s="11">
        <v>44.200061036872874</v>
      </c>
      <c r="H28" s="11">
        <v>49.323848919655845</v>
      </c>
      <c r="I28" s="11">
        <v>54.99717789904139</v>
      </c>
      <c r="J28" s="11">
        <v>61.992174687592026</v>
      </c>
      <c r="K28" s="11">
        <v>79.327077718622462</v>
      </c>
      <c r="L28" s="11">
        <v>57.874050777955787</v>
      </c>
      <c r="M28" s="11">
        <v>85.385813676988647</v>
      </c>
      <c r="N28" s="11">
        <v>43.131663284492987</v>
      </c>
      <c r="O28" s="11">
        <v>36.859511812711531</v>
      </c>
      <c r="P28" s="11">
        <v>22.637391826429781</v>
      </c>
      <c r="Q28" s="11">
        <v>3.3729983541405844</v>
      </c>
      <c r="R28" s="11">
        <v>15.09522744020294</v>
      </c>
      <c r="S28" s="11">
        <v>2.8891040808023476</v>
      </c>
      <c r="T28" s="11">
        <v>1.4220022843287712</v>
      </c>
      <c r="U28" s="11">
        <v>1.2628744783982579</v>
      </c>
      <c r="V28" s="11">
        <v>3.8586917180582558</v>
      </c>
      <c r="W28" s="11">
        <v>2.6463896485620699</v>
      </c>
      <c r="X28" s="11">
        <v>2.7039894534376367</v>
      </c>
      <c r="Y28" s="11">
        <v>3.308591371369721</v>
      </c>
      <c r="Z28" s="11">
        <v>3.4232243878913273</v>
      </c>
      <c r="AA28" s="11">
        <v>3.5240452556622794</v>
      </c>
      <c r="AB28" s="11">
        <v>3.5619999999999998</v>
      </c>
      <c r="AC28" s="11">
        <v>2.8496000000000001</v>
      </c>
      <c r="AD28" s="11">
        <v>0.71240000000000003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85" t="s">
        <v>616</v>
      </c>
      <c r="F29" s="90" t="s">
        <v>356</v>
      </c>
      <c r="G29" s="11">
        <v>27.186166826752434</v>
      </c>
      <c r="H29" s="11">
        <v>30.337659130123384</v>
      </c>
      <c r="I29" s="11">
        <v>33.827158114479005</v>
      </c>
      <c r="J29" s="11">
        <v>38.129576373302058</v>
      </c>
      <c r="K29" s="11">
        <v>48.7917690190096</v>
      </c>
      <c r="L29" s="11">
        <v>35.596638612713619</v>
      </c>
      <c r="M29" s="11">
        <v>52.518320581596313</v>
      </c>
      <c r="N29" s="11">
        <v>26.529026568296779</v>
      </c>
      <c r="O29" s="11">
        <v>22.671209355504629</v>
      </c>
      <c r="P29" s="11">
        <v>13.923598662057938</v>
      </c>
      <c r="Q29" s="11">
        <v>2.0746327903377733</v>
      </c>
      <c r="R29" s="11">
        <v>9.2846335921295982</v>
      </c>
      <c r="S29" s="11">
        <v>4.6820076701394413</v>
      </c>
      <c r="T29" s="11">
        <v>2.192779420972812</v>
      </c>
      <c r="U29" s="11">
        <v>1.566609449186446</v>
      </c>
      <c r="V29" s="11">
        <v>5.3068117442834994</v>
      </c>
      <c r="W29" s="11">
        <v>4.6514495475125752</v>
      </c>
      <c r="X29" s="11">
        <v>4.5826040347605268</v>
      </c>
      <c r="Y29" s="11">
        <v>4.8319397758418363</v>
      </c>
      <c r="Z29" s="11">
        <v>4.5426744669204702</v>
      </c>
      <c r="AA29" s="11">
        <v>4.3190586664487727</v>
      </c>
      <c r="AB29" s="11">
        <v>4.8308</v>
      </c>
      <c r="AC29" s="11">
        <v>3.8646399999999996</v>
      </c>
      <c r="AD29" s="11">
        <v>0.96616000000000002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85" t="s">
        <v>616</v>
      </c>
      <c r="F30" s="90" t="s">
        <v>357</v>
      </c>
      <c r="G30" s="11">
        <v>7.0154133887678967</v>
      </c>
      <c r="H30" s="11">
        <v>7.8286586484089575</v>
      </c>
      <c r="I30" s="11">
        <v>8.7291268185244562</v>
      </c>
      <c r="J30" s="11">
        <v>9.8393694963309102</v>
      </c>
      <c r="K30" s="11">
        <v>12.590757344312221</v>
      </c>
      <c r="L30" s="11">
        <v>9.1857427606536426</v>
      </c>
      <c r="M30" s="11">
        <v>13.552397133132267</v>
      </c>
      <c r="N30" s="11">
        <v>6.8458377881748875</v>
      </c>
      <c r="O30" s="11">
        <v>5.8503247870772546</v>
      </c>
      <c r="P30" s="11">
        <v>3.5929964344039331</v>
      </c>
      <c r="Q30" s="11">
        <v>0.53536074971004277</v>
      </c>
      <c r="R30" s="11">
        <v>2.3959075667825953</v>
      </c>
      <c r="S30" s="11">
        <v>1.1178143631905799</v>
      </c>
      <c r="T30" s="11">
        <v>0.5036497135467104</v>
      </c>
      <c r="U30" s="11">
        <v>0.39073888739912643</v>
      </c>
      <c r="V30" s="11">
        <v>1.3039501432372078</v>
      </c>
      <c r="W30" s="11">
        <v>1.2193881837693819</v>
      </c>
      <c r="X30" s="11">
        <v>1.1077451810519463</v>
      </c>
      <c r="Y30" s="11">
        <v>1.3252297302115432</v>
      </c>
      <c r="Z30" s="11">
        <v>1.4657403131867415</v>
      </c>
      <c r="AA30" s="11">
        <v>1.3797727196366336</v>
      </c>
      <c r="AB30" s="11">
        <v>1.482</v>
      </c>
      <c r="AC30" s="11">
        <v>1.1856000000000002</v>
      </c>
      <c r="AD30" s="11">
        <v>0.2964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85" t="s">
        <v>616</v>
      </c>
      <c r="F31" s="90" t="s">
        <v>372</v>
      </c>
      <c r="G31" s="11">
        <v>3.3525765898923101</v>
      </c>
      <c r="H31" s="11">
        <v>3.7412161280382383</v>
      </c>
      <c r="I31" s="11">
        <v>4.1715383827332797</v>
      </c>
      <c r="J31" s="11">
        <v>4.7021091993686479</v>
      </c>
      <c r="K31" s="11">
        <v>6.0169623630645876</v>
      </c>
      <c r="L31" s="11">
        <v>4.3897493181864782</v>
      </c>
      <c r="M31" s="11">
        <v>6.4765177542078742</v>
      </c>
      <c r="N31" s="11">
        <v>3.2715385729915143</v>
      </c>
      <c r="O31" s="11">
        <v>2.7957956056908331</v>
      </c>
      <c r="P31" s="11">
        <v>1.7170471739890945</v>
      </c>
      <c r="Q31" s="11">
        <v>0.25584207475196474</v>
      </c>
      <c r="R31" s="11">
        <v>1.1449736708034397</v>
      </c>
      <c r="S31" s="11">
        <v>0.62428764675887383</v>
      </c>
      <c r="T31" s="11">
        <v>0.24542580236246603</v>
      </c>
      <c r="U31" s="11">
        <v>0.23442049556703881</v>
      </c>
      <c r="V31" s="11">
        <v>0.56024369526296303</v>
      </c>
      <c r="W31" s="11">
        <v>0.46909116865413969</v>
      </c>
      <c r="X31" s="11">
        <v>0.37531068074446539</v>
      </c>
      <c r="Y31" s="11">
        <v>0.51043537455516375</v>
      </c>
      <c r="Z31" s="11">
        <v>1.0393431311687804</v>
      </c>
      <c r="AA31" s="11">
        <v>0.75649607731801649</v>
      </c>
      <c r="AB31" s="11">
        <v>0.8528</v>
      </c>
      <c r="AC31" s="11">
        <v>0.68224000000000007</v>
      </c>
      <c r="AD31" s="11">
        <v>0.17056000000000002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85" t="s">
        <v>616</v>
      </c>
      <c r="F32" s="90" t="s">
        <v>409</v>
      </c>
      <c r="G32" s="11">
        <v>298.62545114640346</v>
      </c>
      <c r="H32" s="11">
        <v>333.24290262001335</v>
      </c>
      <c r="I32" s="11">
        <v>371.57317606822477</v>
      </c>
      <c r="J32" s="11">
        <v>418.83293143385595</v>
      </c>
      <c r="K32" s="11">
        <v>535.95139500118307</v>
      </c>
      <c r="L32" s="11">
        <v>391.00996962016086</v>
      </c>
      <c r="M32" s="11">
        <v>576.88556378965336</v>
      </c>
      <c r="N32" s="11">
        <v>291.40711810966673</v>
      </c>
      <c r="O32" s="11">
        <v>249.03106660700499</v>
      </c>
      <c r="P32" s="11">
        <v>152.94325818478043</v>
      </c>
      <c r="Q32" s="11">
        <v>22.788727698385372</v>
      </c>
      <c r="R32" s="11">
        <v>101.98671673162693</v>
      </c>
      <c r="S32" s="11">
        <v>44.449136755901776</v>
      </c>
      <c r="T32" s="11">
        <v>18.725508791175344</v>
      </c>
      <c r="U32" s="11">
        <v>17.577540714851409</v>
      </c>
      <c r="V32" s="11">
        <v>62.923175516679208</v>
      </c>
      <c r="W32" s="11">
        <v>54.623613538240662</v>
      </c>
      <c r="X32" s="11">
        <v>48.994301788814937</v>
      </c>
      <c r="Y32" s="11">
        <v>60.74497997811762</v>
      </c>
      <c r="Z32" s="11">
        <v>53.057376626098574</v>
      </c>
      <c r="AA32" s="11">
        <v>57.569827267597475</v>
      </c>
      <c r="AB32" s="11">
        <v>61.729199999999999</v>
      </c>
      <c r="AC32" s="11">
        <v>49.383360000000003</v>
      </c>
      <c r="AD32" s="11">
        <v>12.345839999999999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85" t="s">
        <v>616</v>
      </c>
      <c r="F33" s="90" t="s">
        <v>426</v>
      </c>
      <c r="G33" s="11">
        <v>105.6259378300764</v>
      </c>
      <c r="H33" s="11">
        <v>117.87037568073563</v>
      </c>
      <c r="I33" s="11">
        <v>131.4280649691336</v>
      </c>
      <c r="J33" s="11">
        <v>148.14417527705064</v>
      </c>
      <c r="K33" s="11">
        <v>189.56980562445096</v>
      </c>
      <c r="L33" s="11">
        <v>138.30299655802321</v>
      </c>
      <c r="M33" s="11">
        <v>204.04851114328187</v>
      </c>
      <c r="N33" s="11">
        <v>103.07276229313479</v>
      </c>
      <c r="O33" s="11">
        <v>88.084052642563634</v>
      </c>
      <c r="P33" s="11">
        <v>54.097114022056132</v>
      </c>
      <c r="Q33" s="11">
        <v>8.0605344449227943</v>
      </c>
      <c r="R33" s="11">
        <v>36.073424283274385</v>
      </c>
      <c r="S33" s="11">
        <v>16.081678519174588</v>
      </c>
      <c r="T33" s="11">
        <v>8.0622569150987715</v>
      </c>
      <c r="U33" s="11">
        <v>7.0901637855527042</v>
      </c>
      <c r="V33" s="11">
        <v>14.896872275936705</v>
      </c>
      <c r="W33" s="11">
        <v>13.873651274518988</v>
      </c>
      <c r="X33" s="11">
        <v>19.834701027890326</v>
      </c>
      <c r="Y33" s="11">
        <v>19.796015395791567</v>
      </c>
      <c r="Z33" s="11">
        <v>26.449950197051653</v>
      </c>
      <c r="AA33" s="11">
        <v>18.640147928884179</v>
      </c>
      <c r="AB33" s="11">
        <v>18.356000000000002</v>
      </c>
      <c r="AC33" s="11">
        <v>14.684799999999999</v>
      </c>
      <c r="AD33" s="11">
        <v>3.6712000000000007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85" t="s">
        <v>616</v>
      </c>
      <c r="F34" s="90" t="s">
        <v>447</v>
      </c>
      <c r="G34" s="11">
        <v>383.90861007608896</v>
      </c>
      <c r="H34" s="11">
        <v>428.41231071041472</v>
      </c>
      <c r="I34" s="11">
        <v>477.68916218723325</v>
      </c>
      <c r="J34" s="11">
        <v>538.44562793824014</v>
      </c>
      <c r="K34" s="11">
        <v>689.01145007352829</v>
      </c>
      <c r="L34" s="11">
        <v>502.67682605919617</v>
      </c>
      <c r="M34" s="11">
        <v>741.63583216779671</v>
      </c>
      <c r="N34" s="11">
        <v>374.62882433591983</v>
      </c>
      <c r="O34" s="11">
        <v>320.1507784411516</v>
      </c>
      <c r="P34" s="11">
        <v>196.62166585205546</v>
      </c>
      <c r="Q34" s="11">
        <v>29.296862482764226</v>
      </c>
      <c r="R34" s="11">
        <v>131.11266476569455</v>
      </c>
      <c r="S34" s="11">
        <v>63.458566874434666</v>
      </c>
      <c r="T34" s="11">
        <v>31.068512450110376</v>
      </c>
      <c r="U34" s="11">
        <v>26.945225788558105</v>
      </c>
      <c r="V34" s="11">
        <v>93.277921874363969</v>
      </c>
      <c r="W34" s="11">
        <v>79.71439182978105</v>
      </c>
      <c r="X34" s="11">
        <v>73.992969158226032</v>
      </c>
      <c r="Y34" s="11">
        <v>84.573751873500285</v>
      </c>
      <c r="Z34" s="11">
        <v>117.50149618108591</v>
      </c>
      <c r="AA34" s="11">
        <v>103.38779723346224</v>
      </c>
      <c r="AB34" s="11">
        <v>108.39919999999999</v>
      </c>
      <c r="AC34" s="11">
        <v>86.719360000000009</v>
      </c>
      <c r="AD34" s="11">
        <v>21.679840000000002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85" t="s">
        <v>616</v>
      </c>
      <c r="F35" s="90" t="s">
        <v>448</v>
      </c>
      <c r="G35" s="11">
        <v>65.277519216778472</v>
      </c>
      <c r="H35" s="11">
        <v>72.84466175312113</v>
      </c>
      <c r="I35" s="11">
        <v>81.223402252280124</v>
      </c>
      <c r="J35" s="11">
        <v>91.554067563013433</v>
      </c>
      <c r="K35" s="11">
        <v>117.15537758801744</v>
      </c>
      <c r="L35" s="11">
        <v>85.472154861035563</v>
      </c>
      <c r="M35" s="11">
        <v>126.10331213095161</v>
      </c>
      <c r="N35" s="11">
        <v>63.699640065119375</v>
      </c>
      <c r="O35" s="11">
        <v>54.436519638923556</v>
      </c>
      <c r="P35" s="11">
        <v>33.432369668783188</v>
      </c>
      <c r="Q35" s="11">
        <v>4.9814629146528375</v>
      </c>
      <c r="R35" s="11">
        <v>22.29361173251457</v>
      </c>
      <c r="S35" s="11">
        <v>10.360109478490003</v>
      </c>
      <c r="T35" s="11">
        <v>4.7628272308772708</v>
      </c>
      <c r="U35" s="11">
        <v>4.1563107835558739</v>
      </c>
      <c r="V35" s="11">
        <v>11.727970183650934</v>
      </c>
      <c r="W35" s="11">
        <v>11.061592809907966</v>
      </c>
      <c r="X35" s="11">
        <v>12.350532093220954</v>
      </c>
      <c r="Y35" s="11">
        <v>15.5730345330122</v>
      </c>
      <c r="Z35" s="11">
        <v>15.662828305375676</v>
      </c>
      <c r="AA35" s="11">
        <v>12.856732774545184</v>
      </c>
      <c r="AB35" s="11">
        <v>14.924000000000001</v>
      </c>
      <c r="AC35" s="11">
        <v>11.939200000000001</v>
      </c>
      <c r="AD35" s="11">
        <v>2.9848000000000003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85" t="s">
        <v>616</v>
      </c>
      <c r="F36" s="90" t="s">
        <v>455</v>
      </c>
      <c r="G36" s="11">
        <v>103.538209171361</v>
      </c>
      <c r="H36" s="11">
        <v>115.5406319986667</v>
      </c>
      <c r="I36" s="11">
        <v>128.83034945121804</v>
      </c>
      <c r="J36" s="11">
        <v>145.21606077505004</v>
      </c>
      <c r="K36" s="11">
        <v>185.82290098947419</v>
      </c>
      <c r="L36" s="11">
        <v>135.56939593461465</v>
      </c>
      <c r="M36" s="11">
        <v>200.01543050765841</v>
      </c>
      <c r="N36" s="11">
        <v>101.03549792234622</v>
      </c>
      <c r="O36" s="11">
        <v>86.343044658582301</v>
      </c>
      <c r="P36" s="11">
        <v>53.027868175649232</v>
      </c>
      <c r="Q36" s="11">
        <v>7.9012155398229851</v>
      </c>
      <c r="R36" s="11">
        <v>35.360422124511544</v>
      </c>
      <c r="S36" s="11">
        <v>16.402354134024549</v>
      </c>
      <c r="T36" s="11">
        <v>4.7910161688424751</v>
      </c>
      <c r="U36" s="11">
        <v>3.9667647423277757</v>
      </c>
      <c r="V36" s="11">
        <v>20.059605110497973</v>
      </c>
      <c r="W36" s="11">
        <v>14.55800178581813</v>
      </c>
      <c r="X36" s="11">
        <v>19.97799144931993</v>
      </c>
      <c r="Y36" s="11">
        <v>17.766955521783462</v>
      </c>
      <c r="Z36" s="11">
        <v>25.89878338506821</v>
      </c>
      <c r="AA36" s="11">
        <v>26.242114100675284</v>
      </c>
      <c r="AB36" s="11">
        <v>35.744799999999998</v>
      </c>
      <c r="AC36" s="11">
        <v>28.595840000000006</v>
      </c>
      <c r="AD36" s="11">
        <v>7.1489600000000024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85" t="s">
        <v>616</v>
      </c>
      <c r="F37" s="90" t="s">
        <v>494</v>
      </c>
      <c r="G37" s="11">
        <v>37.630569901436999</v>
      </c>
      <c r="H37" s="11">
        <v>41.992805010622774</v>
      </c>
      <c r="I37" s="11">
        <v>46.822902474843829</v>
      </c>
      <c r="J37" s="11">
        <v>52.778227183384217</v>
      </c>
      <c r="K37" s="11">
        <v>67.536629433092401</v>
      </c>
      <c r="L37" s="11">
        <v>49.272183390479327</v>
      </c>
      <c r="M37" s="11">
        <v>72.694850522548606</v>
      </c>
      <c r="N37" s="11">
        <v>36.720968978715888</v>
      </c>
      <c r="O37" s="11">
        <v>31.381052497732416</v>
      </c>
      <c r="P37" s="11">
        <v>19.272777809063257</v>
      </c>
      <c r="Q37" s="11">
        <v>2.8716668566822285</v>
      </c>
      <c r="R37" s="11">
        <v>12.851611469331935</v>
      </c>
      <c r="S37" s="11">
        <v>5.9872220845772866</v>
      </c>
      <c r="T37" s="11">
        <v>2.6203024527348049</v>
      </c>
      <c r="U37" s="11">
        <v>1.9228646592055192</v>
      </c>
      <c r="V37" s="11">
        <v>7.1186580494170819</v>
      </c>
      <c r="W37" s="11">
        <v>7.6896111996885494</v>
      </c>
      <c r="X37" s="11">
        <v>8.0463082802778185</v>
      </c>
      <c r="Y37" s="11">
        <v>9.7268057710263491</v>
      </c>
      <c r="Z37" s="11">
        <v>10.587248212605058</v>
      </c>
      <c r="AA37" s="11">
        <v>10.731565597173818</v>
      </c>
      <c r="AB37" s="11">
        <v>11.804</v>
      </c>
      <c r="AC37" s="11">
        <v>9.4432000000000009</v>
      </c>
      <c r="AD37" s="11">
        <v>2.3608000000000002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85" t="s">
        <v>616</v>
      </c>
      <c r="F38" s="90" t="s">
        <v>495</v>
      </c>
      <c r="G38" s="11">
        <v>25.727022279553864</v>
      </c>
      <c r="H38" s="11">
        <v>28.709366690935973</v>
      </c>
      <c r="I38" s="11">
        <v>32.011576181780981</v>
      </c>
      <c r="J38" s="11">
        <v>36.083073686599406</v>
      </c>
      <c r="K38" s="11">
        <v>46.173001755277454</v>
      </c>
      <c r="L38" s="11">
        <v>33.686084562878719</v>
      </c>
      <c r="M38" s="11">
        <v>49.699540663375046</v>
      </c>
      <c r="N38" s="11">
        <v>25.10515226095881</v>
      </c>
      <c r="O38" s="11">
        <v>21.454393034163992</v>
      </c>
      <c r="P38" s="11">
        <v>13.176286869461606</v>
      </c>
      <c r="Q38" s="11">
        <v>1.9632824428337639</v>
      </c>
      <c r="R38" s="11">
        <v>8.7863058004616281</v>
      </c>
      <c r="S38" s="11">
        <v>4.3227743450648006</v>
      </c>
      <c r="T38" s="11">
        <v>1.9859134378621661</v>
      </c>
      <c r="U38" s="11">
        <v>1.641971128228942</v>
      </c>
      <c r="V38" s="11">
        <v>5.0262729358503995</v>
      </c>
      <c r="W38" s="11">
        <v>5.4250331441168411</v>
      </c>
      <c r="X38" s="11">
        <v>4.3538243434379984</v>
      </c>
      <c r="Y38" s="11">
        <v>5.2184883634645924</v>
      </c>
      <c r="Z38" s="11">
        <v>5.0452962020022962</v>
      </c>
      <c r="AA38" s="11">
        <v>4.3666370360914151</v>
      </c>
      <c r="AB38" s="11">
        <v>4.5968</v>
      </c>
      <c r="AC38" s="11">
        <v>3.6774400000000003</v>
      </c>
      <c r="AD38" s="11">
        <v>0.91936000000000018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85" t="s">
        <v>616</v>
      </c>
      <c r="F39" s="90" t="s">
        <v>506</v>
      </c>
      <c r="G39" s="11">
        <v>417.47077976400129</v>
      </c>
      <c r="H39" s="11">
        <v>465.98995306315243</v>
      </c>
      <c r="I39" s="11">
        <v>519.73447508137599</v>
      </c>
      <c r="J39" s="11">
        <v>586.11902295050004</v>
      </c>
      <c r="K39" s="11">
        <v>750.98909296050601</v>
      </c>
      <c r="L39" s="11">
        <v>546.53590009622962</v>
      </c>
      <c r="M39" s="11">
        <v>808.15688695737674</v>
      </c>
      <c r="N39" s="11">
        <v>405.62953147044152</v>
      </c>
      <c r="O39" s="11">
        <v>345.96369089988548</v>
      </c>
      <c r="P39" s="11">
        <v>209.92225896194574</v>
      </c>
      <c r="Q39" s="11">
        <v>27.19609535159799</v>
      </c>
      <c r="R39" s="11">
        <v>145.08199924395919</v>
      </c>
      <c r="S39" s="11">
        <v>62.949652997245607</v>
      </c>
      <c r="T39" s="11">
        <v>29.297739634683239</v>
      </c>
      <c r="U39" s="11">
        <v>24.698077540745487</v>
      </c>
      <c r="V39" s="11">
        <v>96.045025376001092</v>
      </c>
      <c r="W39" s="11">
        <v>74.12760311026625</v>
      </c>
      <c r="X39" s="11">
        <v>66.227730550752426</v>
      </c>
      <c r="Y39" s="11">
        <v>80.997533845561009</v>
      </c>
      <c r="Z39" s="11">
        <v>78.423163533644342</v>
      </c>
      <c r="AA39" s="11">
        <v>75.935077949657497</v>
      </c>
      <c r="AB39" s="11">
        <v>80.844399999999993</v>
      </c>
      <c r="AC39" s="11">
        <v>64.675520000000006</v>
      </c>
      <c r="AD39" s="11">
        <v>16.168880000000005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85" t="s">
        <v>616</v>
      </c>
      <c r="F40" s="90" t="s">
        <v>517</v>
      </c>
      <c r="G40" s="11">
        <v>228.68370963012893</v>
      </c>
      <c r="H40" s="11">
        <v>254.85908078952332</v>
      </c>
      <c r="I40" s="11">
        <v>283.80993249590335</v>
      </c>
      <c r="J40" s="11">
        <v>319.35978716836212</v>
      </c>
      <c r="K40" s="11">
        <v>406.95561778511762</v>
      </c>
      <c r="L40" s="11">
        <v>299.21531128620666</v>
      </c>
      <c r="M40" s="11">
        <v>438.20368747622604</v>
      </c>
      <c r="N40" s="11">
        <v>225.82570289930669</v>
      </c>
      <c r="O40" s="11">
        <v>194.31313551819494</v>
      </c>
      <c r="P40" s="11">
        <v>123.58973405860161</v>
      </c>
      <c r="Q40" s="11">
        <v>26.007755831809305</v>
      </c>
      <c r="R40" s="11">
        <v>74.854079864231295</v>
      </c>
      <c r="S40" s="11">
        <v>33.772722334683579</v>
      </c>
      <c r="T40" s="11">
        <v>15.449303261324388</v>
      </c>
      <c r="U40" s="11">
        <v>13.797124851610533</v>
      </c>
      <c r="V40" s="11">
        <v>44.060626962094936</v>
      </c>
      <c r="W40" s="11">
        <v>37.414064589552595</v>
      </c>
      <c r="X40" s="11">
        <v>38.049118059615111</v>
      </c>
      <c r="Y40" s="11">
        <v>43.329939528232437</v>
      </c>
      <c r="Z40" s="11">
        <v>44.735363442963937</v>
      </c>
      <c r="AA40" s="11">
        <v>39.955257528788039</v>
      </c>
      <c r="AB40" s="11">
        <v>46.15</v>
      </c>
      <c r="AC40" s="11">
        <v>36.920000000000009</v>
      </c>
      <c r="AD40" s="11">
        <v>9.23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85" t="s">
        <v>616</v>
      </c>
      <c r="F41" s="90" t="s">
        <v>518</v>
      </c>
      <c r="G41" s="11">
        <v>135.73884143018341</v>
      </c>
      <c r="H41" s="11">
        <v>151.47404664546067</v>
      </c>
      <c r="I41" s="11">
        <v>168.89689821282951</v>
      </c>
      <c r="J41" s="11">
        <v>190.37860519720732</v>
      </c>
      <c r="K41" s="11">
        <v>243.61427045508324</v>
      </c>
      <c r="L41" s="11">
        <v>177.73180437280041</v>
      </c>
      <c r="M41" s="11">
        <v>262.22071081347883</v>
      </c>
      <c r="N41" s="11">
        <v>132.45778095893942</v>
      </c>
      <c r="O41" s="11">
        <v>113.19593936682047</v>
      </c>
      <c r="P41" s="11">
        <v>69.519662811263871</v>
      </c>
      <c r="Q41" s="11">
        <v>10.358512590175167</v>
      </c>
      <c r="R41" s="11">
        <v>46.357598514375908</v>
      </c>
      <c r="S41" s="11">
        <v>21.116932292304099</v>
      </c>
      <c r="T41" s="11">
        <v>9.9268089762026932</v>
      </c>
      <c r="U41" s="11">
        <v>8.7419547689296024</v>
      </c>
      <c r="V41" s="11">
        <v>30.62766615510651</v>
      </c>
      <c r="W41" s="11">
        <v>25.663144173717853</v>
      </c>
      <c r="X41" s="11">
        <v>23.036690829836502</v>
      </c>
      <c r="Y41" s="11">
        <v>28.780946150383699</v>
      </c>
      <c r="Z41" s="11">
        <v>29.58736128064972</v>
      </c>
      <c r="AA41" s="11">
        <v>30.460729542322923</v>
      </c>
      <c r="AB41" s="11">
        <v>34.398000000000003</v>
      </c>
      <c r="AC41" s="11">
        <v>27.518399999999996</v>
      </c>
      <c r="AD41" s="11">
        <v>6.8796000000000008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85" t="s">
        <v>616</v>
      </c>
      <c r="F42" s="90" t="s">
        <v>555</v>
      </c>
      <c r="G42" s="11">
        <v>1427.717952723503</v>
      </c>
      <c r="H42" s="11">
        <v>1593.2227908298071</v>
      </c>
      <c r="I42" s="11">
        <v>1776.4785023732388</v>
      </c>
      <c r="J42" s="11">
        <v>2002.4257581004572</v>
      </c>
      <c r="K42" s="11">
        <v>2562.3650813850268</v>
      </c>
      <c r="L42" s="11">
        <v>1869.405140042426</v>
      </c>
      <c r="M42" s="11">
        <v>2758.0699264836485</v>
      </c>
      <c r="N42" s="11">
        <v>1393.2073521510358</v>
      </c>
      <c r="O42" s="11">
        <v>1190.6089156693952</v>
      </c>
      <c r="P42" s="11">
        <v>731.21642720058787</v>
      </c>
      <c r="Q42" s="11">
        <v>108.95211888273093</v>
      </c>
      <c r="R42" s="11">
        <v>487.59496505769914</v>
      </c>
      <c r="S42" s="11">
        <v>211.81032689385984</v>
      </c>
      <c r="T42" s="11">
        <v>102.81733080745289</v>
      </c>
      <c r="U42" s="11">
        <v>85.999041698900669</v>
      </c>
      <c r="V42" s="11">
        <v>287.70399172687013</v>
      </c>
      <c r="W42" s="11">
        <v>242.12638379546183</v>
      </c>
      <c r="X42" s="11">
        <v>215.01017623057126</v>
      </c>
      <c r="Y42" s="11">
        <v>242.00175453289594</v>
      </c>
      <c r="Z42" s="11">
        <v>228.63627070005006</v>
      </c>
      <c r="AA42" s="11">
        <v>213.40373714184102</v>
      </c>
      <c r="AB42" s="11">
        <v>226.06287599999999</v>
      </c>
      <c r="AC42" s="11">
        <v>180.85030080000001</v>
      </c>
      <c r="AD42" s="11">
        <v>45.212575199999996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5" t="s">
        <v>616</v>
      </c>
      <c r="F43" s="90" t="s">
        <v>617</v>
      </c>
      <c r="G43" s="27">
        <v>8378.9896494490076</v>
      </c>
      <c r="H43" s="27">
        <v>9350.0437835366611</v>
      </c>
      <c r="I43" s="27">
        <v>10425.211497830063</v>
      </c>
      <c r="J43" s="27">
        <v>11750.672524198759</v>
      </c>
      <c r="K43" s="27">
        <v>15034.860528392566</v>
      </c>
      <c r="L43" s="27">
        <v>10971.136167608425</v>
      </c>
      <c r="M43" s="27">
        <v>16183.418053352027</v>
      </c>
      <c r="N43" s="27">
        <v>8179.22441267452</v>
      </c>
      <c r="O43" s="27">
        <v>6990.9976416277705</v>
      </c>
      <c r="P43" s="27">
        <v>4297.7801331472565</v>
      </c>
      <c r="Q43" s="27">
        <v>647.409870290865</v>
      </c>
      <c r="R43" s="27">
        <v>2857.8020171820399</v>
      </c>
      <c r="S43" s="27">
        <v>1287.7521170522423</v>
      </c>
      <c r="T43" s="27">
        <v>581.37324350289418</v>
      </c>
      <c r="U43" s="27">
        <v>484.93890956931364</v>
      </c>
      <c r="V43" s="27">
        <v>1651.1938543850044</v>
      </c>
      <c r="W43" s="27">
        <v>1369.7973812333903</v>
      </c>
      <c r="X43" s="27">
        <v>1297.0465256100977</v>
      </c>
      <c r="Y43" s="27">
        <v>1501.1346010239399</v>
      </c>
      <c r="Z43" s="27">
        <v>1541.3783917532146</v>
      </c>
      <c r="AA43" s="27">
        <v>1477.0056791114123</v>
      </c>
      <c r="AB43" s="27">
        <v>1552.6603559999999</v>
      </c>
      <c r="AC43" s="27">
        <v>1242.1282847999998</v>
      </c>
      <c r="AD43" s="27">
        <v>310.53207120000002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</row>
    <row r="44" spans="1:57" x14ac:dyDescent="0.3">
      <c r="F44" s="90"/>
      <c r="G44" s="5">
        <f t="shared" ref="G44:Q44" si="0">_xlfn.RRI(1,G43,H43)</f>
        <v>0.11589155431782983</v>
      </c>
      <c r="H44" s="5">
        <f t="shared" si="0"/>
        <v>0.11499066091931387</v>
      </c>
      <c r="I44" s="5">
        <f t="shared" si="0"/>
        <v>0.12713996513591885</v>
      </c>
      <c r="J44" s="5">
        <f t="shared" si="0"/>
        <v>0.27948936517722811</v>
      </c>
      <c r="K44" s="5">
        <f t="shared" si="0"/>
        <v>-0.27028680133813043</v>
      </c>
      <c r="L44" s="5">
        <f t="shared" si="0"/>
        <v>0.47509043786481553</v>
      </c>
      <c r="M44" s="5">
        <f t="shared" si="0"/>
        <v>-0.49459228046201398</v>
      </c>
      <c r="N44" s="5">
        <f t="shared" si="0"/>
        <v>-0.14527377060415092</v>
      </c>
      <c r="O44" s="5">
        <f t="shared" si="0"/>
        <v>-0.3852407977430572</v>
      </c>
      <c r="P44" s="5">
        <f t="shared" si="0"/>
        <v>-0.84936179836245651</v>
      </c>
      <c r="Q44" s="5">
        <f t="shared" si="0"/>
        <v>3.4142082911063758</v>
      </c>
      <c r="R44" s="5">
        <f>_xlfn.RRI(1,R43,S43)</f>
        <v>-0.54939071730306877</v>
      </c>
      <c r="S44" s="5">
        <f t="shared" ref="S44:AB44" si="1">_xlfn.RRI(1,S43,T43)</f>
        <v>-0.54853637139910161</v>
      </c>
      <c r="T44" s="5">
        <f t="shared" si="1"/>
        <v>-0.16587336106585115</v>
      </c>
      <c r="U44" s="5">
        <f t="shared" si="1"/>
        <v>2.4049522977058513</v>
      </c>
      <c r="V44" s="5">
        <f t="shared" si="1"/>
        <v>-0.17042000998509144</v>
      </c>
      <c r="W44" s="5">
        <f t="shared" si="1"/>
        <v>-5.311066922743457E-2</v>
      </c>
      <c r="X44" s="5">
        <f t="shared" si="1"/>
        <v>0.15734830739232297</v>
      </c>
      <c r="Y44" s="5">
        <f t="shared" si="1"/>
        <v>2.6808915537503308E-2</v>
      </c>
      <c r="Z44" s="5">
        <f t="shared" si="1"/>
        <v>-4.1763082307507027E-2</v>
      </c>
      <c r="AA44" s="5">
        <f t="shared" si="1"/>
        <v>5.1221656056260167E-2</v>
      </c>
      <c r="AB44" s="5">
        <f t="shared" si="1"/>
        <v>-0.20000000000000007</v>
      </c>
    </row>
    <row r="45" spans="1:57" x14ac:dyDescent="0.3">
      <c r="F45" s="29"/>
      <c r="G45" s="27">
        <f>SUM(G12:G42)</f>
        <v>8378.9896494490058</v>
      </c>
      <c r="H45" s="27">
        <f t="shared" ref="H45:BE45" si="2">SUM(H12:H42)</f>
        <v>9350.0437835366592</v>
      </c>
      <c r="I45" s="27">
        <f t="shared" si="2"/>
        <v>10425.211497830067</v>
      </c>
      <c r="J45" s="27">
        <f t="shared" si="2"/>
        <v>11750.672524198755</v>
      </c>
      <c r="K45" s="27">
        <f t="shared" si="2"/>
        <v>15034.86052839257</v>
      </c>
      <c r="L45" s="27">
        <f t="shared" si="2"/>
        <v>10971.136167608427</v>
      </c>
      <c r="M45" s="27">
        <f t="shared" si="2"/>
        <v>16183.418053352027</v>
      </c>
      <c r="N45" s="27">
        <f t="shared" si="2"/>
        <v>8179.2244126745172</v>
      </c>
      <c r="O45" s="27">
        <f t="shared" si="2"/>
        <v>6990.9976416277705</v>
      </c>
      <c r="P45" s="27">
        <f t="shared" si="2"/>
        <v>4297.7801331472565</v>
      </c>
      <c r="Q45" s="27">
        <f t="shared" si="2"/>
        <v>647.40987029086432</v>
      </c>
      <c r="R45" s="27">
        <f t="shared" si="2"/>
        <v>2857.8020171820394</v>
      </c>
      <c r="S45" s="27">
        <f t="shared" si="2"/>
        <v>1287.7521170522421</v>
      </c>
      <c r="T45" s="27">
        <f t="shared" si="2"/>
        <v>581.37324350289418</v>
      </c>
      <c r="U45" s="27">
        <f t="shared" si="2"/>
        <v>484.93890956931364</v>
      </c>
      <c r="V45" s="27">
        <f t="shared" si="2"/>
        <v>1651.1938543850044</v>
      </c>
      <c r="W45" s="27">
        <f t="shared" si="2"/>
        <v>1369.7973812333903</v>
      </c>
      <c r="X45" s="27">
        <f t="shared" si="2"/>
        <v>1297.0465256100977</v>
      </c>
      <c r="Y45" s="27">
        <f t="shared" si="2"/>
        <v>1501.1346010239397</v>
      </c>
      <c r="Z45" s="27">
        <f t="shared" si="2"/>
        <v>1541.3783917532144</v>
      </c>
      <c r="AA45" s="27">
        <f t="shared" si="2"/>
        <v>1477.0056791114121</v>
      </c>
      <c r="AB45" s="27">
        <f t="shared" si="2"/>
        <v>1552.6603559999999</v>
      </c>
      <c r="AC45" s="27">
        <f t="shared" si="2"/>
        <v>1242.1282848000003</v>
      </c>
      <c r="AD45" s="27">
        <f t="shared" si="2"/>
        <v>310.53207120000008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D92-FC45-4F33-ACA6-D7911C0736B0}">
  <sheetPr>
    <tabColor rgb="FFFF0000"/>
  </sheetPr>
  <dimension ref="A1:BO48"/>
  <sheetViews>
    <sheetView topLeftCell="W1" zoomScale="70" zoomScaleNormal="70" workbookViewId="0">
      <selection activeCell="AD12" sqref="AD12"/>
    </sheetView>
  </sheetViews>
  <sheetFormatPr baseColWidth="10" defaultRowHeight="14.4" x14ac:dyDescent="0.3"/>
  <cols>
    <col min="1" max="5" width="11.5546875" style="56"/>
    <col min="6" max="6" width="27.33203125" customWidth="1"/>
    <col min="7" max="7" width="27.33203125" style="85" customWidth="1"/>
    <col min="8" max="9" width="10.109375" customWidth="1"/>
    <col min="10" max="10" width="12" customWidth="1"/>
    <col min="11" max="18" width="11" customWidth="1"/>
    <col min="19" max="28" width="11.33203125" bestFit="1" customWidth="1"/>
  </cols>
  <sheetData>
    <row r="1" spans="1:67" x14ac:dyDescent="0.3">
      <c r="F1" s="26" t="s">
        <v>32</v>
      </c>
      <c r="G1" s="90"/>
      <c r="H1" s="26" t="s">
        <v>33</v>
      </c>
      <c r="I1" s="26" t="s">
        <v>5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67" x14ac:dyDescent="0.3">
      <c r="F2" s="26"/>
      <c r="G2" s="90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94" t="s">
        <v>592</v>
      </c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67" x14ac:dyDescent="0.3">
      <c r="F3" s="31" t="s">
        <v>596</v>
      </c>
      <c r="G3" s="31"/>
      <c r="S3" s="32">
        <v>2011</v>
      </c>
      <c r="T3" s="32">
        <v>2012</v>
      </c>
      <c r="U3" s="32">
        <v>2013</v>
      </c>
      <c r="V3" s="32">
        <v>2014</v>
      </c>
      <c r="W3" s="32">
        <v>2015</v>
      </c>
      <c r="X3" s="32">
        <v>2016</v>
      </c>
      <c r="Y3" s="32">
        <v>2017</v>
      </c>
      <c r="Z3" s="32">
        <v>2018</v>
      </c>
      <c r="AA3" s="32">
        <v>2019</v>
      </c>
      <c r="AB3" s="32">
        <v>2020</v>
      </c>
      <c r="AC3" s="32">
        <v>2021</v>
      </c>
    </row>
    <row r="4" spans="1:67" x14ac:dyDescent="0.3">
      <c r="F4" s="33" t="s">
        <v>34</v>
      </c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>
        <v>8.022218175195775E-2</v>
      </c>
      <c r="T4" s="36">
        <v>6.4796259185036745E-2</v>
      </c>
      <c r="U4" s="36">
        <v>7.2633624279061157E-2</v>
      </c>
      <c r="V4" s="36">
        <v>6.7575491058340667E-2</v>
      </c>
      <c r="W4" s="36">
        <v>6.1837455830388695E-2</v>
      </c>
      <c r="X4" s="36">
        <v>4.7068491597948368E-2</v>
      </c>
      <c r="Y4" s="36">
        <v>4.3999500719944011E-2</v>
      </c>
      <c r="Z4" s="36">
        <v>4.4429613487736379E-2</v>
      </c>
      <c r="AA4" s="36">
        <v>3.8299526378719577E-2</v>
      </c>
      <c r="AB4" s="36">
        <v>3.7999234603581622E-2</v>
      </c>
      <c r="AC4" s="5">
        <v>3.0931816435384365E-2</v>
      </c>
    </row>
    <row r="5" spans="1:67" x14ac:dyDescent="0.3">
      <c r="F5" s="33" t="s">
        <v>35</v>
      </c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6">
        <v>5.868460388639761E-2</v>
      </c>
      <c r="T5" s="36">
        <v>5.2127022168963449E-2</v>
      </c>
      <c r="U5" s="36">
        <v>6.3434075058120223E-2</v>
      </c>
      <c r="V5" s="36">
        <v>5.4469496444175147E-2</v>
      </c>
      <c r="W5" s="36">
        <v>5.5429972300932856E-2</v>
      </c>
      <c r="X5" s="36">
        <v>5.2946285408872258E-2</v>
      </c>
      <c r="Y5" s="48">
        <v>5.657200940219808E-2</v>
      </c>
      <c r="Z5" s="48">
        <v>4.6496733700525171E-2</v>
      </c>
      <c r="AA5" s="48">
        <v>4.4717923723650542E-2</v>
      </c>
      <c r="AB5" s="48">
        <v>4.1865515960334922E-2</v>
      </c>
      <c r="AC5" s="5"/>
    </row>
    <row r="6" spans="1:67" x14ac:dyDescent="0.3">
      <c r="F6" s="33" t="s">
        <v>36</v>
      </c>
      <c r="G6" s="33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36">
        <v>3.8656264167938305E-2</v>
      </c>
      <c r="T6" s="36">
        <v>4.096572637042889E-2</v>
      </c>
      <c r="U6" s="36">
        <v>3.4861724769697816E-2</v>
      </c>
      <c r="V6" s="36">
        <v>3.6901262570015261E-2</v>
      </c>
      <c r="W6" s="36">
        <v>3.2433504156328952E-2</v>
      </c>
      <c r="X6" s="36">
        <v>4.13566281392964E-2</v>
      </c>
      <c r="Y6" s="36">
        <v>4.5173049139832611E-2</v>
      </c>
      <c r="Z6" s="36">
        <v>4.7478199876154779E-2</v>
      </c>
      <c r="AA6" s="36">
        <v>4.2566137811304902E-2</v>
      </c>
      <c r="AB6" s="36">
        <v>3.6408195852338544E-2</v>
      </c>
      <c r="AC6" s="5">
        <v>2.9668018540051355E-2</v>
      </c>
    </row>
    <row r="7" spans="1:67" x14ac:dyDescent="0.3">
      <c r="F7" s="33" t="s">
        <v>37</v>
      </c>
      <c r="G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>
        <v>6.6853538892782061E-2</v>
      </c>
      <c r="T7" s="36">
        <v>5.9867394695787834E-2</v>
      </c>
      <c r="U7" s="36">
        <v>6.2379490109262296E-2</v>
      </c>
      <c r="V7" s="36">
        <v>6.9534560381355928E-2</v>
      </c>
      <c r="W7" s="36">
        <v>5.4577676835458278E-2</v>
      </c>
      <c r="X7" s="36">
        <v>5.1847417606172459E-2</v>
      </c>
      <c r="Y7" s="36">
        <v>3.909327925840092E-2</v>
      </c>
      <c r="Z7" s="36">
        <v>4.2481890685593E-2</v>
      </c>
      <c r="AA7" s="48">
        <v>6.1721306769248432E-2</v>
      </c>
      <c r="AB7" s="48">
        <v>5.3786204797755935E-2</v>
      </c>
      <c r="AC7" s="5">
        <v>4.1968226937641448E-2</v>
      </c>
    </row>
    <row r="8" spans="1:67" x14ac:dyDescent="0.3">
      <c r="F8" s="37" t="s">
        <v>593</v>
      </c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>
        <v>6.2999895383725538E-2</v>
      </c>
      <c r="T8" s="39">
        <v>5.4949430698674973E-2</v>
      </c>
      <c r="U8" s="39">
        <v>6.0471810232332356E-2</v>
      </c>
      <c r="V8" s="39">
        <v>5.6390363037035762E-2</v>
      </c>
      <c r="W8" s="39">
        <v>5.2725471816537868E-2</v>
      </c>
      <c r="X8" s="39">
        <v>4.7915784118655248E-2</v>
      </c>
      <c r="Y8" s="39">
        <v>4.8105004840643679E-2</v>
      </c>
      <c r="Z8" s="39">
        <v>4.5693507160245096E-2</v>
      </c>
      <c r="AA8" s="39">
        <v>4.2505400264707408E-2</v>
      </c>
      <c r="AB8" s="40">
        <v>3.9675108901314961E-2</v>
      </c>
      <c r="AC8" s="41">
        <v>3.1322017735416936E-2</v>
      </c>
    </row>
    <row r="9" spans="1:67" x14ac:dyDescent="0.3">
      <c r="F9" s="26"/>
      <c r="G9" s="90"/>
      <c r="H9" s="30"/>
      <c r="I9" s="30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594</v>
      </c>
    </row>
    <row r="10" spans="1:67" x14ac:dyDescent="0.3">
      <c r="F10" s="26"/>
      <c r="G10" s="90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1:67" x14ac:dyDescent="0.3">
      <c r="F11" s="26"/>
      <c r="G11" s="90"/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67" x14ac:dyDescent="0.3">
      <c r="A12" s="56" t="s">
        <v>606</v>
      </c>
      <c r="B12" s="56" t="s">
        <v>604</v>
      </c>
      <c r="C12" s="56" t="s">
        <v>609</v>
      </c>
      <c r="D12" s="56" t="s">
        <v>610</v>
      </c>
      <c r="E12" s="56" t="s">
        <v>611</v>
      </c>
      <c r="F12" s="26" t="s">
        <v>41</v>
      </c>
      <c r="G12" s="90" t="s">
        <v>144</v>
      </c>
      <c r="H12" s="11">
        <f>I12/1.14</f>
        <v>81.322174884061937</v>
      </c>
      <c r="I12" s="11">
        <f>J12/1.14</f>
        <v>92.707279367830594</v>
      </c>
      <c r="J12" s="11">
        <f>K12/1.14</f>
        <v>105.68629847932687</v>
      </c>
      <c r="K12" s="11">
        <f>L12/1.06</f>
        <v>120.48238026643261</v>
      </c>
      <c r="L12" s="11">
        <f>M12/1.24</f>
        <v>127.71132308241857</v>
      </c>
      <c r="M12" s="11">
        <f>N12/1.14</f>
        <v>158.36204062219903</v>
      </c>
      <c r="N12" s="11">
        <f>O12/(1-0.21)</f>
        <v>180.5327263093069</v>
      </c>
      <c r="O12" s="11">
        <f>P12/1.16</f>
        <v>142.62085378435245</v>
      </c>
      <c r="P12" s="11">
        <f>Q12/(1-0.14)</f>
        <v>165.44019038984882</v>
      </c>
      <c r="Q12" s="11">
        <f>R12/1.26</f>
        <v>142.27856373526998</v>
      </c>
      <c r="R12" s="11">
        <f>S12/1.27</f>
        <v>179.27099030644018</v>
      </c>
      <c r="S12" s="9">
        <f>$S$8*'[2]Eurostat POM Portables GU'!M3</f>
        <v>227.67415768917903</v>
      </c>
      <c r="T12" s="9">
        <f>$T$8*'[2]Eurostat POM Portables GU'!N3</f>
        <v>204.25690667118852</v>
      </c>
      <c r="U12" s="9">
        <f>$U$8*'[2]Eurostat POM Portables GU'!O3</f>
        <v>235.3289521660125</v>
      </c>
      <c r="V12" s="9">
        <f>$V$8*'[2]Eurostat POM Portables GU'!P3</f>
        <v>230.44666207876753</v>
      </c>
      <c r="W12" s="9">
        <f>$W$8*'[2]Eurostat POM Portables GU'!Q3</f>
        <v>239.75805555327548</v>
      </c>
      <c r="X12" s="9">
        <f>$X$8*'[2]Eurostat POM Portables GU'!R3</f>
        <v>225.58989208678392</v>
      </c>
      <c r="Y12" s="9">
        <f>$Y$8*'[2]Eurostat POM Portables GU'!S3</f>
        <v>228.28830974847929</v>
      </c>
      <c r="Z12" s="9">
        <f>$Z$8*'[2]Eurostat POM Portables GU'!T3</f>
        <v>249.00408323314505</v>
      </c>
      <c r="AA12" s="9">
        <f>$AA$8*'[2]Eurostat POM Portables GU'!U3</f>
        <v>244.85004380580258</v>
      </c>
      <c r="AB12" s="9">
        <f>$AB$8*'[2]Eurostat POM Portables GU'!V3</f>
        <v>251.81728575916563</v>
      </c>
      <c r="AC12" s="9">
        <f>$AC$8*'[2]Eurostat POM Portables GU'!W3</f>
        <v>192.28586687772457</v>
      </c>
      <c r="AD12" s="13">
        <f>AC12+(AC12*AC$44)</f>
        <v>188.44014954017007</v>
      </c>
      <c r="AE12" s="13">
        <f t="shared" ref="AE12:BF12" si="0">AD12+(AD12*AD$44)</f>
        <v>184.67134654936666</v>
      </c>
      <c r="AF12" s="13">
        <f t="shared" si="0"/>
        <v>180.97791961837933</v>
      </c>
      <c r="AG12" s="13">
        <f t="shared" si="0"/>
        <v>177.35836122601174</v>
      </c>
      <c r="AH12" s="13">
        <f t="shared" si="0"/>
        <v>173.81119400149151</v>
      </c>
      <c r="AI12" s="13">
        <f t="shared" si="0"/>
        <v>170.33497012146168</v>
      </c>
      <c r="AJ12" s="13">
        <f t="shared" si="0"/>
        <v>166.92827071903244</v>
      </c>
      <c r="AK12" s="13">
        <f t="shared" si="0"/>
        <v>163.5897053046518</v>
      </c>
      <c r="AL12" s="13">
        <f t="shared" si="0"/>
        <v>160.31791119855876</v>
      </c>
      <c r="AM12" s="13">
        <f t="shared" si="0"/>
        <v>157.1115529745876</v>
      </c>
      <c r="AN12" s="13">
        <f t="shared" si="0"/>
        <v>153.96932191509583</v>
      </c>
      <c r="AO12" s="13">
        <f t="shared" si="0"/>
        <v>150.88993547679391</v>
      </c>
      <c r="AP12" s="13">
        <f t="shared" si="0"/>
        <v>147.87213676725804</v>
      </c>
      <c r="AQ12" s="13">
        <f t="shared" si="0"/>
        <v>144.91469403191289</v>
      </c>
      <c r="AR12" s="13">
        <f t="shared" si="0"/>
        <v>142.01640015127464</v>
      </c>
      <c r="AS12" s="13">
        <f t="shared" si="0"/>
        <v>139.17607214824915</v>
      </c>
      <c r="AT12" s="13">
        <f t="shared" si="0"/>
        <v>136.39255070528415</v>
      </c>
      <c r="AU12" s="13">
        <f t="shared" si="0"/>
        <v>133.66469969117847</v>
      </c>
      <c r="AV12" s="13">
        <f t="shared" si="0"/>
        <v>132.32805269426669</v>
      </c>
      <c r="AW12" s="13">
        <f t="shared" si="0"/>
        <v>131.00477216732403</v>
      </c>
      <c r="AX12" s="13">
        <f t="shared" si="0"/>
        <v>129.69472444565079</v>
      </c>
      <c r="AY12" s="13">
        <f t="shared" si="0"/>
        <v>128.39777720119429</v>
      </c>
      <c r="AZ12" s="13">
        <f t="shared" si="0"/>
        <v>127.11379942918235</v>
      </c>
      <c r="BA12" s="13">
        <f t="shared" si="0"/>
        <v>125.84266143489053</v>
      </c>
      <c r="BB12" s="13">
        <f t="shared" si="0"/>
        <v>124.58423482054162</v>
      </c>
      <c r="BC12" s="13">
        <f t="shared" si="0"/>
        <v>123.33839247233621</v>
      </c>
      <c r="BD12" s="13">
        <f t="shared" si="0"/>
        <v>122.10500854761285</v>
      </c>
      <c r="BE12" s="13">
        <f t="shared" si="0"/>
        <v>120.88395846213673</v>
      </c>
      <c r="BF12" s="13">
        <f t="shared" si="0"/>
        <v>119.67511887751536</v>
      </c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x14ac:dyDescent="0.3">
      <c r="A13" s="56" t="s">
        <v>607</v>
      </c>
      <c r="D13" s="57"/>
      <c r="E13" s="57" t="s">
        <v>612</v>
      </c>
      <c r="F13" s="26" t="s">
        <v>42</v>
      </c>
      <c r="G13" s="90" t="s">
        <v>157</v>
      </c>
      <c r="H13" s="11">
        <f t="shared" ref="H13:J28" si="1">I13/1.14</f>
        <v>99.034484026127259</v>
      </c>
      <c r="I13" s="11">
        <f t="shared" si="1"/>
        <v>112.89931178978507</v>
      </c>
      <c r="J13" s="11">
        <f t="shared" si="1"/>
        <v>128.70521544035498</v>
      </c>
      <c r="K13" s="11">
        <f t="shared" ref="K13:K42" si="2">L13/1.06</f>
        <v>146.72394560200468</v>
      </c>
      <c r="L13" s="11">
        <f t="shared" ref="L13:L42" si="3">M13/1.24</f>
        <v>155.52738233812497</v>
      </c>
      <c r="M13" s="11">
        <f t="shared" ref="M13:M42" si="4">N13/1.14</f>
        <v>192.85395409927497</v>
      </c>
      <c r="N13" s="11">
        <f t="shared" ref="N13:N42" si="5">O13/(1-0.21)</f>
        <v>219.85350767317345</v>
      </c>
      <c r="O13" s="11">
        <f t="shared" ref="O13:O42" si="6">P13/1.16</f>
        <v>173.68427106180704</v>
      </c>
      <c r="P13" s="11">
        <f t="shared" ref="P13:P42" si="7">Q13/(1-0.14)</f>
        <v>201.47375443169614</v>
      </c>
      <c r="Q13" s="11">
        <f t="shared" ref="Q13:Q42" si="8">R13/1.26</f>
        <v>173.26742881125867</v>
      </c>
      <c r="R13" s="11">
        <f t="shared" ref="R13:R42" si="9">S13/1.27</f>
        <v>218.31696030218592</v>
      </c>
      <c r="S13" s="9">
        <f>$S$8*'[2]Eurostat POM Portables GU'!M4</f>
        <v>277.26253958377612</v>
      </c>
      <c r="T13" s="9">
        <f>$T$8*'[2]Eurostat POM Portables GU'!N4</f>
        <v>234.02962534565671</v>
      </c>
      <c r="U13" s="9">
        <f>$U$8*'[2]Eurostat POM Portables GU'!O4</f>
        <v>265.95502140179769</v>
      </c>
      <c r="V13" s="9">
        <f>$V$8*'[2]Eurostat POM Portables GU'!P4</f>
        <v>238.08011274236497</v>
      </c>
      <c r="W13" s="9">
        <f>$W$8*'[2]Eurostat POM Portables GU'!Q4</f>
        <v>240.74450431431191</v>
      </c>
      <c r="X13" s="9">
        <f>$X$8*'[2]Eurostat POM Portables GU'!R4</f>
        <v>219.69387018403432</v>
      </c>
      <c r="Y13" s="9">
        <f>$Y$8*'[2]Eurostat POM Portables GU'!S4</f>
        <v>230.23055316732064</v>
      </c>
      <c r="Z13" s="9">
        <f>$Z$8*'[2]Eurostat POM Portables GU'!T4</f>
        <v>224.81205522840588</v>
      </c>
      <c r="AA13" s="9">
        <f>$AA$8*'[2]Eurostat POM Portables GU'!U4</f>
        <v>230.08173163286119</v>
      </c>
      <c r="AB13" s="9">
        <f>$AB$8*'[2]Eurostat POM Portables GU'!V4</f>
        <v>222.61703604527824</v>
      </c>
      <c r="AC13" s="9">
        <f>$AC$8*'[2]Eurostat POM Portables GU'!W4</f>
        <v>195.41806865126625</v>
      </c>
      <c r="AD13" s="13">
        <f t="shared" ref="AD13:BF13" si="10">AC13+(AC13*AC$44)</f>
        <v>191.50970727824094</v>
      </c>
      <c r="AE13" s="13">
        <f t="shared" si="10"/>
        <v>187.67951313267611</v>
      </c>
      <c r="AF13" s="13">
        <f t="shared" si="10"/>
        <v>183.92592287002259</v>
      </c>
      <c r="AG13" s="13">
        <f t="shared" si="10"/>
        <v>180.24740441262213</v>
      </c>
      <c r="AH13" s="13">
        <f t="shared" si="10"/>
        <v>176.64245632436968</v>
      </c>
      <c r="AI13" s="13">
        <f t="shared" si="10"/>
        <v>173.10960719788227</v>
      </c>
      <c r="AJ13" s="13">
        <f t="shared" si="10"/>
        <v>169.64741505392462</v>
      </c>
      <c r="AK13" s="13">
        <f t="shared" si="10"/>
        <v>166.25446675284613</v>
      </c>
      <c r="AL13" s="13">
        <f t="shared" si="10"/>
        <v>162.9293774177892</v>
      </c>
      <c r="AM13" s="13">
        <f t="shared" si="10"/>
        <v>159.67078986943341</v>
      </c>
      <c r="AN13" s="13">
        <f t="shared" si="10"/>
        <v>156.47737407204474</v>
      </c>
      <c r="AO13" s="13">
        <f t="shared" si="10"/>
        <v>153.34782659060386</v>
      </c>
      <c r="AP13" s="13">
        <f t="shared" si="10"/>
        <v>150.28087005879178</v>
      </c>
      <c r="AQ13" s="13">
        <f t="shared" si="10"/>
        <v>147.27525265761594</v>
      </c>
      <c r="AR13" s="13">
        <f t="shared" si="10"/>
        <v>144.32974760446362</v>
      </c>
      <c r="AS13" s="13">
        <f t="shared" si="10"/>
        <v>141.44315265237435</v>
      </c>
      <c r="AT13" s="13">
        <f t="shared" si="10"/>
        <v>138.61428959932687</v>
      </c>
      <c r="AU13" s="13">
        <f t="shared" si="10"/>
        <v>135.84200380734032</v>
      </c>
      <c r="AV13" s="13">
        <f t="shared" si="10"/>
        <v>134.48358376926691</v>
      </c>
      <c r="AW13" s="13">
        <f t="shared" si="10"/>
        <v>133.13874793157424</v>
      </c>
      <c r="AX13" s="13">
        <f t="shared" si="10"/>
        <v>131.80736045225851</v>
      </c>
      <c r="AY13" s="13">
        <f t="shared" si="10"/>
        <v>130.48928684773591</v>
      </c>
      <c r="AZ13" s="13">
        <f t="shared" si="10"/>
        <v>129.18439397925854</v>
      </c>
      <c r="BA13" s="13">
        <f t="shared" si="10"/>
        <v>127.89255003946596</v>
      </c>
      <c r="BB13" s="13">
        <f t="shared" si="10"/>
        <v>126.6136245390713</v>
      </c>
      <c r="BC13" s="13">
        <f t="shared" si="10"/>
        <v>125.34748829368058</v>
      </c>
      <c r="BD13" s="13">
        <f t="shared" si="10"/>
        <v>124.09401341074378</v>
      </c>
      <c r="BE13" s="13">
        <f t="shared" si="10"/>
        <v>122.85307327663635</v>
      </c>
      <c r="BF13" s="13">
        <f t="shared" si="10"/>
        <v>121.62454254386999</v>
      </c>
    </row>
    <row r="14" spans="1:67" x14ac:dyDescent="0.3">
      <c r="A14" s="56" t="s">
        <v>607</v>
      </c>
      <c r="D14" s="57"/>
      <c r="E14" s="57" t="s">
        <v>612</v>
      </c>
      <c r="F14" s="26" t="s">
        <v>43</v>
      </c>
      <c r="G14" s="90" t="s">
        <v>182</v>
      </c>
      <c r="H14" s="11">
        <f t="shared" si="1"/>
        <v>14.041699166621997</v>
      </c>
      <c r="I14" s="11">
        <f t="shared" si="1"/>
        <v>16.007537049949075</v>
      </c>
      <c r="J14" s="11">
        <f t="shared" si="1"/>
        <v>18.248592236941946</v>
      </c>
      <c r="K14" s="11">
        <f t="shared" si="2"/>
        <v>20.803395150113815</v>
      </c>
      <c r="L14" s="11">
        <f t="shared" si="3"/>
        <v>22.051598859120645</v>
      </c>
      <c r="M14" s="11">
        <f t="shared" si="4"/>
        <v>27.3439825853096</v>
      </c>
      <c r="N14" s="11">
        <f t="shared" si="5"/>
        <v>31.172140147252943</v>
      </c>
      <c r="O14" s="11">
        <f t="shared" si="6"/>
        <v>24.625990716329827</v>
      </c>
      <c r="P14" s="11">
        <f t="shared" si="7"/>
        <v>28.566149230942596</v>
      </c>
      <c r="Q14" s="11">
        <f t="shared" si="8"/>
        <v>24.566888338610632</v>
      </c>
      <c r="R14" s="11">
        <f t="shared" si="9"/>
        <v>30.954279306649397</v>
      </c>
      <c r="S14" s="9">
        <f>$S$8*'[2]Eurostat POM Portables GU'!M5</f>
        <v>39.311934719444736</v>
      </c>
      <c r="T14" s="9">
        <f>$T$8*'[2]Eurostat POM Portables GU'!N5</f>
        <v>33.100602912559928</v>
      </c>
      <c r="U14" s="9">
        <f>$U$8*'[2]Eurostat POM Portables GU'!O5</f>
        <v>40.939415527289007</v>
      </c>
      <c r="V14" s="9">
        <f>$V$8*'[2]Eurostat POM Portables GU'!P5</f>
        <v>41.16496501703611</v>
      </c>
      <c r="W14" s="9">
        <f>$W$8*'[2]Eurostat POM Portables GU'!Q5</f>
        <v>40.071358580568777</v>
      </c>
      <c r="X14" s="9">
        <f>$X$8*'[2]Eurostat POM Portables GU'!R5</f>
        <v>35.936838088991436</v>
      </c>
      <c r="Y14" s="9">
        <f>$Y$8*'[2]Eurostat POM Portables GU'!S5</f>
        <v>39.2055789451246</v>
      </c>
      <c r="Z14" s="9">
        <f>$Z$8*'[2]Eurostat POM Portables GU'!T5</f>
        <v>31.528519940569115</v>
      </c>
      <c r="AA14" s="9">
        <f>$AA$8*'[2]Eurostat POM Portables GU'!U5</f>
        <v>40.040087049354376</v>
      </c>
      <c r="AB14" s="9">
        <f>$AB$8*'[2]Eurostat POM Portables GU'!V5</f>
        <v>37.29460236723606</v>
      </c>
      <c r="AC14" s="9">
        <f>$AC$8*'[2]Eurostat POM Portables GU'!W5</f>
        <v>31.384661770887771</v>
      </c>
      <c r="AD14" s="13">
        <f t="shared" ref="AD14:BF14" si="11">AC14+(AC14*AC$44)</f>
        <v>30.756968535470016</v>
      </c>
      <c r="AE14" s="13">
        <f t="shared" si="11"/>
        <v>30.141829164760615</v>
      </c>
      <c r="AF14" s="13">
        <f t="shared" si="11"/>
        <v>29.538992581465404</v>
      </c>
      <c r="AG14" s="13">
        <f t="shared" si="11"/>
        <v>28.948212729836097</v>
      </c>
      <c r="AH14" s="13">
        <f t="shared" si="11"/>
        <v>28.369248475239374</v>
      </c>
      <c r="AI14" s="13">
        <f t="shared" si="11"/>
        <v>27.801863505734588</v>
      </c>
      <c r="AJ14" s="13">
        <f t="shared" si="11"/>
        <v>27.245826235619894</v>
      </c>
      <c r="AK14" s="13">
        <f t="shared" si="11"/>
        <v>26.700909710907496</v>
      </c>
      <c r="AL14" s="13">
        <f t="shared" si="11"/>
        <v>26.166891516689347</v>
      </c>
      <c r="AM14" s="13">
        <f t="shared" si="11"/>
        <v>25.64355368635556</v>
      </c>
      <c r="AN14" s="13">
        <f t="shared" si="11"/>
        <v>25.130682612628448</v>
      </c>
      <c r="AO14" s="13">
        <f t="shared" si="11"/>
        <v>24.628068960375877</v>
      </c>
      <c r="AP14" s="13">
        <f t="shared" si="11"/>
        <v>24.135507581168358</v>
      </c>
      <c r="AQ14" s="13">
        <f t="shared" si="11"/>
        <v>23.652797429544989</v>
      </c>
      <c r="AR14" s="13">
        <f t="shared" si="11"/>
        <v>23.179741480954089</v>
      </c>
      <c r="AS14" s="13">
        <f t="shared" si="11"/>
        <v>22.716146651335006</v>
      </c>
      <c r="AT14" s="13">
        <f t="shared" si="11"/>
        <v>22.261823718308307</v>
      </c>
      <c r="AU14" s="13">
        <f t="shared" si="11"/>
        <v>21.816587243942141</v>
      </c>
      <c r="AV14" s="13">
        <f t="shared" si="11"/>
        <v>21.59842137150272</v>
      </c>
      <c r="AW14" s="13">
        <f t="shared" si="11"/>
        <v>21.382437157787692</v>
      </c>
      <c r="AX14" s="13">
        <f t="shared" si="11"/>
        <v>21.168612786209813</v>
      </c>
      <c r="AY14" s="13">
        <f t="shared" si="11"/>
        <v>20.956926658347715</v>
      </c>
      <c r="AZ14" s="13">
        <f t="shared" si="11"/>
        <v>20.74735739176424</v>
      </c>
      <c r="BA14" s="13">
        <f t="shared" si="11"/>
        <v>20.539883817846597</v>
      </c>
      <c r="BB14" s="13">
        <f t="shared" si="11"/>
        <v>20.33448497966813</v>
      </c>
      <c r="BC14" s="13">
        <f t="shared" si="11"/>
        <v>20.131140129871447</v>
      </c>
      <c r="BD14" s="13">
        <f t="shared" si="11"/>
        <v>19.929828728572733</v>
      </c>
      <c r="BE14" s="13">
        <f t="shared" si="11"/>
        <v>19.730530441287005</v>
      </c>
      <c r="BF14" s="13">
        <f t="shared" si="11"/>
        <v>19.533225136874137</v>
      </c>
    </row>
    <row r="15" spans="1:67" x14ac:dyDescent="0.3">
      <c r="A15" s="56" t="s">
        <v>607</v>
      </c>
      <c r="D15" s="57"/>
      <c r="E15" s="57" t="s">
        <v>612</v>
      </c>
      <c r="F15" s="26" t="s">
        <v>44</v>
      </c>
      <c r="G15" s="90" t="s">
        <v>223</v>
      </c>
      <c r="H15" s="11">
        <f t="shared" si="1"/>
        <v>7.4650533357935611</v>
      </c>
      <c r="I15" s="11">
        <f t="shared" si="1"/>
        <v>8.5101608028046591</v>
      </c>
      <c r="J15" s="11">
        <f t="shared" si="1"/>
        <v>9.7015833151973112</v>
      </c>
      <c r="K15" s="11">
        <f t="shared" si="2"/>
        <v>11.059804979324934</v>
      </c>
      <c r="L15" s="11">
        <f t="shared" si="3"/>
        <v>11.72339327808443</v>
      </c>
      <c r="M15" s="11">
        <f t="shared" si="4"/>
        <v>14.537007664824692</v>
      </c>
      <c r="N15" s="11">
        <f t="shared" si="5"/>
        <v>16.572188737900149</v>
      </c>
      <c r="O15" s="11">
        <f t="shared" si="6"/>
        <v>13.092029102941117</v>
      </c>
      <c r="P15" s="11">
        <f t="shared" si="7"/>
        <v>15.186753759411694</v>
      </c>
      <c r="Q15" s="11">
        <f t="shared" si="8"/>
        <v>13.060608233094056</v>
      </c>
      <c r="R15" s="11">
        <f t="shared" si="9"/>
        <v>16.456366373698511</v>
      </c>
      <c r="S15" s="9">
        <f>$S$8*'[2]Eurostat POM Portables GU'!M6</f>
        <v>20.899585294597109</v>
      </c>
      <c r="T15" s="9">
        <f>$T$8*'[2]Eurostat POM Portables GU'!N6</f>
        <v>22.353428408220978</v>
      </c>
      <c r="U15" s="9">
        <f>$U$8*'[2]Eurostat POM Portables GU'!O6</f>
        <v>23.800495071241368</v>
      </c>
      <c r="V15" s="9">
        <f>$V$8*'[2]Eurostat POM Portables GU'!P6</f>
        <v>19.567455973851409</v>
      </c>
      <c r="W15" s="9">
        <f>$W$8*'[2]Eurostat POM Portables GU'!Q6</f>
        <v>14.024975503199073</v>
      </c>
      <c r="X15" s="9">
        <f>$X$8*'[2]Eurostat POM Portables GU'!R6</f>
        <v>18.926734726868823</v>
      </c>
      <c r="Y15" s="9">
        <f>$Y$8*'[2]Eurostat POM Portables GU'!S6</f>
        <v>27.323642749485611</v>
      </c>
      <c r="Z15" s="9">
        <f>$Z$8*'[2]Eurostat POM Portables GU'!T6</f>
        <v>30.797423826005193</v>
      </c>
      <c r="AA15" s="9">
        <f>$AA$8*'[2]Eurostat POM Portables GU'!U6</f>
        <v>38.509892639824912</v>
      </c>
      <c r="AB15" s="9">
        <f>$AB$8*'[2]Eurostat POM Portables GU'!V6</f>
        <v>41.738214564183338</v>
      </c>
      <c r="AC15" s="9">
        <f>$AC$8*'[2]Eurostat POM Portables GU'!W6</f>
        <v>32.856796604452363</v>
      </c>
      <c r="AD15" s="13">
        <f t="shared" ref="AD15:BF15" si="12">AC15+(AC15*AC$44)</f>
        <v>32.199660672363315</v>
      </c>
      <c r="AE15" s="13">
        <f t="shared" si="12"/>
        <v>31.555667458916048</v>
      </c>
      <c r="AF15" s="13">
        <f t="shared" si="12"/>
        <v>30.924554109737727</v>
      </c>
      <c r="AG15" s="13">
        <f t="shared" si="12"/>
        <v>30.306063027542972</v>
      </c>
      <c r="AH15" s="13">
        <f t="shared" si="12"/>
        <v>29.699941766992112</v>
      </c>
      <c r="AI15" s="13">
        <f t="shared" si="12"/>
        <v>29.105942931652269</v>
      </c>
      <c r="AJ15" s="13">
        <f t="shared" si="12"/>
        <v>28.523824073019224</v>
      </c>
      <c r="AK15" s="13">
        <f t="shared" si="12"/>
        <v>27.953347591558838</v>
      </c>
      <c r="AL15" s="13">
        <f t="shared" si="12"/>
        <v>27.394280639727661</v>
      </c>
      <c r="AM15" s="13">
        <f t="shared" si="12"/>
        <v>26.846395026933109</v>
      </c>
      <c r="AN15" s="13">
        <f t="shared" si="12"/>
        <v>26.309467126394448</v>
      </c>
      <c r="AO15" s="13">
        <f t="shared" si="12"/>
        <v>25.783277783866559</v>
      </c>
      <c r="AP15" s="13">
        <f t="shared" si="12"/>
        <v>25.267612228189229</v>
      </c>
      <c r="AQ15" s="13">
        <f t="shared" si="12"/>
        <v>24.762259983625444</v>
      </c>
      <c r="AR15" s="13">
        <f t="shared" si="12"/>
        <v>24.267014783952934</v>
      </c>
      <c r="AS15" s="13">
        <f t="shared" si="12"/>
        <v>23.781674488273875</v>
      </c>
      <c r="AT15" s="13">
        <f t="shared" si="12"/>
        <v>23.306040998508397</v>
      </c>
      <c r="AU15" s="13">
        <f t="shared" si="12"/>
        <v>22.839920178538229</v>
      </c>
      <c r="AV15" s="13">
        <f t="shared" si="12"/>
        <v>22.611520976752846</v>
      </c>
      <c r="AW15" s="13">
        <f t="shared" si="12"/>
        <v>22.385405766985318</v>
      </c>
      <c r="AX15" s="13">
        <f t="shared" si="12"/>
        <v>22.161551709315464</v>
      </c>
      <c r="AY15" s="13">
        <f t="shared" si="12"/>
        <v>21.939936192222309</v>
      </c>
      <c r="AZ15" s="13">
        <f t="shared" si="12"/>
        <v>21.720536830300084</v>
      </c>
      <c r="BA15" s="13">
        <f t="shared" si="12"/>
        <v>21.503331461997082</v>
      </c>
      <c r="BB15" s="13">
        <f t="shared" si="12"/>
        <v>21.288298147377112</v>
      </c>
      <c r="BC15" s="13">
        <f t="shared" si="12"/>
        <v>21.07541516590334</v>
      </c>
      <c r="BD15" s="13">
        <f t="shared" si="12"/>
        <v>20.864661014244309</v>
      </c>
      <c r="BE15" s="13">
        <f t="shared" si="12"/>
        <v>20.656014404101867</v>
      </c>
      <c r="BF15" s="13">
        <f t="shared" si="12"/>
        <v>20.44945426006085</v>
      </c>
    </row>
    <row r="16" spans="1:67" x14ac:dyDescent="0.3">
      <c r="A16" s="56" t="s">
        <v>607</v>
      </c>
      <c r="D16" s="57"/>
      <c r="E16" s="57" t="s">
        <v>612</v>
      </c>
      <c r="F16" s="26" t="s">
        <v>45</v>
      </c>
      <c r="G16" s="90" t="s">
        <v>228</v>
      </c>
      <c r="H16" s="11">
        <f t="shared" si="1"/>
        <v>6.2017504652580495</v>
      </c>
      <c r="I16" s="11">
        <f t="shared" si="1"/>
        <v>7.0699955303941762</v>
      </c>
      <c r="J16" s="11">
        <f t="shared" si="1"/>
        <v>8.05979490464936</v>
      </c>
      <c r="K16" s="11">
        <f t="shared" si="2"/>
        <v>9.1881661913002688</v>
      </c>
      <c r="L16" s="11">
        <f t="shared" si="3"/>
        <v>9.7394561627782856</v>
      </c>
      <c r="M16" s="11">
        <f t="shared" si="4"/>
        <v>12.076925641845074</v>
      </c>
      <c r="N16" s="11">
        <f t="shared" si="5"/>
        <v>13.767695231703383</v>
      </c>
      <c r="O16" s="11">
        <f t="shared" si="6"/>
        <v>10.876479233045673</v>
      </c>
      <c r="P16" s="11">
        <f t="shared" si="7"/>
        <v>12.61671591033298</v>
      </c>
      <c r="Q16" s="11">
        <f t="shared" si="8"/>
        <v>10.850375682886362</v>
      </c>
      <c r="R16" s="11">
        <f t="shared" si="9"/>
        <v>13.671473360436817</v>
      </c>
      <c r="S16" s="9">
        <f>$S$8*'[2]Eurostat POM Portables GU'!M7</f>
        <v>17.362771167754758</v>
      </c>
      <c r="T16" s="9">
        <f>$T$8*'[2]Eurostat POM Portables GU'!N7</f>
        <v>14.176953120258142</v>
      </c>
      <c r="U16" s="9">
        <f>$U$8*'[2]Eurostat POM Portables GU'!O7</f>
        <v>12.106456408512937</v>
      </c>
      <c r="V16" s="9">
        <f>$V$8*'[2]Eurostat POM Portables GU'!P7</f>
        <v>10.714168977036795</v>
      </c>
      <c r="W16" s="9">
        <f>$W$8*'[2]Eurostat POM Portables GU'!Q7</f>
        <v>10.8614471942068</v>
      </c>
      <c r="X16" s="9">
        <f>$X$8*'[2]Eurostat POM Portables GU'!R7</f>
        <v>10.110230449036257</v>
      </c>
      <c r="Y16" s="9">
        <f>$Y$8*'[2]Eurostat POM Portables GU'!S7</f>
        <v>11.208466127869977</v>
      </c>
      <c r="Z16" s="9">
        <f>$Z$8*'[2]Eurostat POM Portables GU'!T7</f>
        <v>9.2300884463695088</v>
      </c>
      <c r="AA16" s="9">
        <f>$AA$8*'[2]Eurostat POM Portables GU'!U7</f>
        <v>7.4384450463237961</v>
      </c>
      <c r="AB16" s="9">
        <f>$AB$8*'[2]Eurostat POM Portables GU'!V7</f>
        <v>8.0540471069669373</v>
      </c>
      <c r="AC16" s="9">
        <f>$AC$8*'[2]Eurostat POM Portables GU'!W7</f>
        <v>6.1704374938771362</v>
      </c>
      <c r="AD16" s="13">
        <f t="shared" ref="AD16:BF16" si="13">AC16+(AC16*AC$44)</f>
        <v>6.0470287439995936</v>
      </c>
      <c r="AE16" s="13">
        <f t="shared" si="13"/>
        <v>5.9260881691196019</v>
      </c>
      <c r="AF16" s="13">
        <f t="shared" si="13"/>
        <v>5.8075664057372096</v>
      </c>
      <c r="AG16" s="13">
        <f t="shared" si="13"/>
        <v>5.691415077622465</v>
      </c>
      <c r="AH16" s="13">
        <f t="shared" si="13"/>
        <v>5.5775867760700155</v>
      </c>
      <c r="AI16" s="13">
        <f t="shared" si="13"/>
        <v>5.4660350405486149</v>
      </c>
      <c r="AJ16" s="13">
        <f t="shared" si="13"/>
        <v>5.3567143397376427</v>
      </c>
      <c r="AK16" s="13">
        <f t="shared" si="13"/>
        <v>5.24958005294289</v>
      </c>
      <c r="AL16" s="13">
        <f t="shared" si="13"/>
        <v>5.1445884518840321</v>
      </c>
      <c r="AM16" s="13">
        <f t="shared" si="13"/>
        <v>5.0416966828463519</v>
      </c>
      <c r="AN16" s="13">
        <f t="shared" si="13"/>
        <v>4.9408627491894253</v>
      </c>
      <c r="AO16" s="13">
        <f t="shared" si="13"/>
        <v>4.842045494205637</v>
      </c>
      <c r="AP16" s="13">
        <f t="shared" si="13"/>
        <v>4.7452045843215247</v>
      </c>
      <c r="AQ16" s="13">
        <f t="shared" si="13"/>
        <v>4.6503004926350942</v>
      </c>
      <c r="AR16" s="13">
        <f t="shared" si="13"/>
        <v>4.5572944827823925</v>
      </c>
      <c r="AS16" s="13">
        <f t="shared" si="13"/>
        <v>4.4661485931267446</v>
      </c>
      <c r="AT16" s="13">
        <f t="shared" si="13"/>
        <v>4.37682562126421</v>
      </c>
      <c r="AU16" s="13">
        <f t="shared" si="13"/>
        <v>4.2892891088389256</v>
      </c>
      <c r="AV16" s="13">
        <f t="shared" si="13"/>
        <v>4.2463962177505366</v>
      </c>
      <c r="AW16" s="13">
        <f t="shared" si="13"/>
        <v>4.2039322555730312</v>
      </c>
      <c r="AX16" s="13">
        <f t="shared" si="13"/>
        <v>4.1618929330173007</v>
      </c>
      <c r="AY16" s="13">
        <f t="shared" si="13"/>
        <v>4.1202740036871273</v>
      </c>
      <c r="AZ16" s="13">
        <f t="shared" si="13"/>
        <v>4.0790712636502562</v>
      </c>
      <c r="BA16" s="13">
        <f t="shared" si="13"/>
        <v>4.038280551013754</v>
      </c>
      <c r="BB16" s="13">
        <f t="shared" si="13"/>
        <v>3.9978977455036167</v>
      </c>
      <c r="BC16" s="13">
        <f t="shared" si="13"/>
        <v>3.9579187680485806</v>
      </c>
      <c r="BD16" s="13">
        <f t="shared" si="13"/>
        <v>3.9183395803680949</v>
      </c>
      <c r="BE16" s="13">
        <f t="shared" si="13"/>
        <v>3.879156184564414</v>
      </c>
      <c r="BF16" s="13">
        <f t="shared" si="13"/>
        <v>3.84036462271877</v>
      </c>
    </row>
    <row r="17" spans="1:58" x14ac:dyDescent="0.3">
      <c r="A17" s="56" t="s">
        <v>607</v>
      </c>
      <c r="D17" s="57"/>
      <c r="E17" s="57" t="s">
        <v>612</v>
      </c>
      <c r="F17" s="26" t="s">
        <v>46</v>
      </c>
      <c r="G17" s="90" t="s">
        <v>229</v>
      </c>
      <c r="H17" s="11">
        <f t="shared" si="1"/>
        <v>76.189719612738401</v>
      </c>
      <c r="I17" s="11">
        <f t="shared" si="1"/>
        <v>86.856280358521772</v>
      </c>
      <c r="J17" s="11">
        <f t="shared" si="1"/>
        <v>99.016159608714815</v>
      </c>
      <c r="K17" s="11">
        <f t="shared" si="2"/>
        <v>112.87842195393488</v>
      </c>
      <c r="L17" s="11">
        <f t="shared" si="3"/>
        <v>119.65112727117098</v>
      </c>
      <c r="M17" s="11">
        <f t="shared" si="4"/>
        <v>148.36739781625201</v>
      </c>
      <c r="N17" s="11">
        <f t="shared" si="5"/>
        <v>169.13883351052726</v>
      </c>
      <c r="O17" s="11">
        <f t="shared" si="6"/>
        <v>133.61967847331655</v>
      </c>
      <c r="P17" s="11">
        <f t="shared" si="7"/>
        <v>154.99882702904719</v>
      </c>
      <c r="Q17" s="11">
        <f t="shared" si="8"/>
        <v>133.29899124498058</v>
      </c>
      <c r="R17" s="11">
        <f t="shared" si="9"/>
        <v>167.95672896867555</v>
      </c>
      <c r="S17" s="9">
        <f>$S$8*'[2]Eurostat POM Portables GU'!M8</f>
        <v>213.30504579021795</v>
      </c>
      <c r="T17" s="9">
        <f>$T$8*'[2]Eurostat POM Portables GU'!N8</f>
        <v>205.44081578384663</v>
      </c>
      <c r="U17" s="9">
        <f>$U$8*'[2]Eurostat POM Portables GU'!O8</f>
        <v>221.99201536289209</v>
      </c>
      <c r="V17" s="9">
        <f>$V$8*'[2]Eurostat POM Portables GU'!P8</f>
        <v>223.92613162006901</v>
      </c>
      <c r="W17" s="9">
        <f>$W$8*'[2]Eurostat POM Portables GU'!Q8</f>
        <v>209.05649575257266</v>
      </c>
      <c r="X17" s="9">
        <f>$X$8*'[2]Eurostat POM Portables GU'!R8</f>
        <v>193.91517832819778</v>
      </c>
      <c r="Y17" s="9">
        <f>$Y$8*'[2]Eurostat POM Portables GU'!S8</f>
        <v>195.4987396723759</v>
      </c>
      <c r="Z17" s="9">
        <f>$Z$8*'[2]Eurostat POM Portables GU'!T8</f>
        <v>184.96731698467215</v>
      </c>
      <c r="AA17" s="9">
        <f>$AA$8*'[2]Eurostat POM Portables GU'!U8</f>
        <v>182.4756833363889</v>
      </c>
      <c r="AB17" s="9">
        <f>$AB$8*'[2]Eurostat POM Portables GU'!V8</f>
        <v>196.90756547722614</v>
      </c>
      <c r="AC17" s="9">
        <f>$AC$8*'[2]Eurostat POM Portables GU'!W8</f>
        <v>163.06242433058057</v>
      </c>
      <c r="AD17" s="13">
        <f t="shared" ref="AD17:BF17" si="14">AC17+(AC17*AC$44)</f>
        <v>159.80117584396896</v>
      </c>
      <c r="AE17" s="13">
        <f t="shared" si="14"/>
        <v>156.60515232708957</v>
      </c>
      <c r="AF17" s="13">
        <f t="shared" si="14"/>
        <v>153.47304928054777</v>
      </c>
      <c r="AG17" s="13">
        <f t="shared" si="14"/>
        <v>150.40358829493681</v>
      </c>
      <c r="AH17" s="13">
        <f t="shared" si="14"/>
        <v>147.39551652903808</v>
      </c>
      <c r="AI17" s="13">
        <f t="shared" si="14"/>
        <v>144.44760619845732</v>
      </c>
      <c r="AJ17" s="13">
        <f t="shared" si="14"/>
        <v>141.55865407448817</v>
      </c>
      <c r="AK17" s="13">
        <f t="shared" si="14"/>
        <v>138.72748099299841</v>
      </c>
      <c r="AL17" s="13">
        <f t="shared" si="14"/>
        <v>135.95293137313843</v>
      </c>
      <c r="AM17" s="13">
        <f t="shared" si="14"/>
        <v>133.23387274567565</v>
      </c>
      <c r="AN17" s="13">
        <f t="shared" si="14"/>
        <v>130.56919529076214</v>
      </c>
      <c r="AO17" s="13">
        <f t="shared" si="14"/>
        <v>127.95781138494689</v>
      </c>
      <c r="AP17" s="13">
        <f t="shared" si="14"/>
        <v>125.39865515724796</v>
      </c>
      <c r="AQ17" s="13">
        <f t="shared" si="14"/>
        <v>122.890682054103</v>
      </c>
      <c r="AR17" s="13">
        <f t="shared" si="14"/>
        <v>120.43286841302094</v>
      </c>
      <c r="AS17" s="13">
        <f t="shared" si="14"/>
        <v>118.02421104476052</v>
      </c>
      <c r="AT17" s="13">
        <f t="shared" si="14"/>
        <v>115.6637268238653</v>
      </c>
      <c r="AU17" s="13">
        <f t="shared" si="14"/>
        <v>113.35045228738799</v>
      </c>
      <c r="AV17" s="13">
        <f t="shared" si="14"/>
        <v>112.21694776451412</v>
      </c>
      <c r="AW17" s="13">
        <f t="shared" si="14"/>
        <v>111.09477828686897</v>
      </c>
      <c r="AX17" s="13">
        <f t="shared" si="14"/>
        <v>109.98383050400028</v>
      </c>
      <c r="AY17" s="13">
        <f t="shared" si="14"/>
        <v>108.88399219896027</v>
      </c>
      <c r="AZ17" s="13">
        <f t="shared" si="14"/>
        <v>107.79515227697067</v>
      </c>
      <c r="BA17" s="13">
        <f t="shared" si="14"/>
        <v>106.71720075420096</v>
      </c>
      <c r="BB17" s="13">
        <f t="shared" si="14"/>
        <v>105.65002874665895</v>
      </c>
      <c r="BC17" s="13">
        <f t="shared" si="14"/>
        <v>104.59352845919236</v>
      </c>
      <c r="BD17" s="13">
        <f t="shared" si="14"/>
        <v>103.54759317460044</v>
      </c>
      <c r="BE17" s="13">
        <f t="shared" si="14"/>
        <v>102.51211724285443</v>
      </c>
      <c r="BF17" s="13">
        <f t="shared" si="14"/>
        <v>101.48699607042589</v>
      </c>
    </row>
    <row r="18" spans="1:58" x14ac:dyDescent="0.3">
      <c r="A18" s="56" t="s">
        <v>607</v>
      </c>
      <c r="D18" s="57"/>
      <c r="E18" s="57" t="s">
        <v>612</v>
      </c>
      <c r="F18" s="26" t="s">
        <v>47</v>
      </c>
      <c r="G18" s="90" t="s">
        <v>230</v>
      </c>
      <c r="H18" s="11">
        <f t="shared" si="1"/>
        <v>76.104209265249338</v>
      </c>
      <c r="I18" s="11">
        <f t="shared" si="1"/>
        <v>86.758798562384243</v>
      </c>
      <c r="J18" s="11">
        <f t="shared" si="1"/>
        <v>98.905030361118023</v>
      </c>
      <c r="K18" s="11">
        <f t="shared" si="2"/>
        <v>112.75173461167454</v>
      </c>
      <c r="L18" s="11">
        <f t="shared" si="3"/>
        <v>119.51683868837502</v>
      </c>
      <c r="M18" s="11">
        <f t="shared" si="4"/>
        <v>148.20087997358502</v>
      </c>
      <c r="N18" s="11">
        <f t="shared" si="5"/>
        <v>168.94900316988691</v>
      </c>
      <c r="O18" s="11">
        <f t="shared" si="6"/>
        <v>133.46971250421066</v>
      </c>
      <c r="P18" s="11">
        <f t="shared" si="7"/>
        <v>154.82486650488437</v>
      </c>
      <c r="Q18" s="11">
        <f t="shared" si="8"/>
        <v>133.14938519420056</v>
      </c>
      <c r="R18" s="11">
        <f t="shared" si="9"/>
        <v>167.76822534469272</v>
      </c>
      <c r="S18" s="9">
        <f>$S$8*'[2]Eurostat POM Portables GU'!M9</f>
        <v>213.06564618775977</v>
      </c>
      <c r="T18" s="9">
        <f>$T$8*'[2]Eurostat POM Portables GU'!N9</f>
        <v>203.53269130789209</v>
      </c>
      <c r="U18" s="9">
        <f>$U$8*'[2]Eurostat POM Portables GU'!O9</f>
        <v>189.39770964766493</v>
      </c>
      <c r="V18" s="9">
        <f>$V$8*'[2]Eurostat POM Portables GU'!P9</f>
        <v>198.32490680125477</v>
      </c>
      <c r="W18" s="9">
        <f>$W$8*'[2]Eurostat POM Portables GU'!Q9</f>
        <v>194.5042655312082</v>
      </c>
      <c r="X18" s="9">
        <f>$X$8*'[2]Eurostat POM Portables GU'!R9</f>
        <v>188.69235785926438</v>
      </c>
      <c r="Y18" s="9">
        <f>$Y$8*'[2]Eurostat POM Portables GU'!S9</f>
        <v>177.74799288617839</v>
      </c>
      <c r="Z18" s="9">
        <f>$Z$8*'[2]Eurostat POM Portables GU'!T9</f>
        <v>204.47844454209681</v>
      </c>
      <c r="AA18" s="9">
        <f>$AA$8*'[2]Eurostat POM Portables GU'!U9</f>
        <v>171.46678466782967</v>
      </c>
      <c r="AB18" s="9">
        <f>$AB$8*'[2]Eurostat POM Portables GU'!V9</f>
        <v>195.6776371012854</v>
      </c>
      <c r="AC18" s="9">
        <f>$AC$8*'[2]Eurostat POM Portables GU'!W9</f>
        <v>160.18079869892222</v>
      </c>
      <c r="AD18" s="13">
        <f t="shared" ref="AD18:BF18" si="15">AC18+(AC18*AC$44)</f>
        <v>156.97718272494376</v>
      </c>
      <c r="AE18" s="13">
        <f t="shared" si="15"/>
        <v>153.83763907044488</v>
      </c>
      <c r="AF18" s="13">
        <f t="shared" si="15"/>
        <v>150.76088628903599</v>
      </c>
      <c r="AG18" s="13">
        <f t="shared" si="15"/>
        <v>147.74566856325526</v>
      </c>
      <c r="AH18" s="13">
        <f t="shared" si="15"/>
        <v>144.79075519199017</v>
      </c>
      <c r="AI18" s="13">
        <f t="shared" si="15"/>
        <v>141.89494008815038</v>
      </c>
      <c r="AJ18" s="13">
        <f t="shared" si="15"/>
        <v>139.05704128638737</v>
      </c>
      <c r="AK18" s="13">
        <f t="shared" si="15"/>
        <v>136.27590046065961</v>
      </c>
      <c r="AL18" s="13">
        <f t="shared" si="15"/>
        <v>133.55038245144641</v>
      </c>
      <c r="AM18" s="13">
        <f t="shared" si="15"/>
        <v>130.87937480241749</v>
      </c>
      <c r="AN18" s="13">
        <f t="shared" si="15"/>
        <v>128.26178730636914</v>
      </c>
      <c r="AO18" s="13">
        <f t="shared" si="15"/>
        <v>125.69655156024176</v>
      </c>
      <c r="AP18" s="13">
        <f t="shared" si="15"/>
        <v>123.18262052903692</v>
      </c>
      <c r="AQ18" s="13">
        <f t="shared" si="15"/>
        <v>120.71896811845619</v>
      </c>
      <c r="AR18" s="13">
        <f t="shared" si="15"/>
        <v>118.30458875608707</v>
      </c>
      <c r="AS18" s="13">
        <f t="shared" si="15"/>
        <v>115.93849698096533</v>
      </c>
      <c r="AT18" s="13">
        <f t="shared" si="15"/>
        <v>113.61972704134602</v>
      </c>
      <c r="AU18" s="13">
        <f t="shared" si="15"/>
        <v>111.3473325005191</v>
      </c>
      <c r="AV18" s="13">
        <f t="shared" si="15"/>
        <v>110.23385917551391</v>
      </c>
      <c r="AW18" s="13">
        <f t="shared" si="15"/>
        <v>109.13152058375877</v>
      </c>
      <c r="AX18" s="13">
        <f t="shared" si="15"/>
        <v>108.04020537792118</v>
      </c>
      <c r="AY18" s="13">
        <f t="shared" si="15"/>
        <v>106.95980332414197</v>
      </c>
      <c r="AZ18" s="13">
        <f t="shared" si="15"/>
        <v>105.89020529090055</v>
      </c>
      <c r="BA18" s="13">
        <f t="shared" si="15"/>
        <v>104.83130323799155</v>
      </c>
      <c r="BB18" s="13">
        <f t="shared" si="15"/>
        <v>103.78299020561164</v>
      </c>
      <c r="BC18" s="13">
        <f t="shared" si="15"/>
        <v>102.74516030355552</v>
      </c>
      <c r="BD18" s="13">
        <f t="shared" si="15"/>
        <v>101.71770870051996</v>
      </c>
      <c r="BE18" s="13">
        <f t="shared" si="15"/>
        <v>100.70053161351477</v>
      </c>
      <c r="BF18" s="13">
        <f t="shared" si="15"/>
        <v>99.69352629737962</v>
      </c>
    </row>
    <row r="19" spans="1:58" x14ac:dyDescent="0.3">
      <c r="A19" s="56" t="s">
        <v>607</v>
      </c>
      <c r="D19" s="57"/>
      <c r="E19" s="57" t="s">
        <v>612</v>
      </c>
      <c r="F19" s="26" t="s">
        <v>48</v>
      </c>
      <c r="G19" s="90" t="s">
        <v>247</v>
      </c>
      <c r="H19" s="11">
        <f t="shared" si="1"/>
        <v>10.736544214386255</v>
      </c>
      <c r="I19" s="11">
        <f t="shared" si="1"/>
        <v>12.239660404400329</v>
      </c>
      <c r="J19" s="11">
        <f t="shared" si="1"/>
        <v>13.953212861016373</v>
      </c>
      <c r="K19" s="11">
        <f t="shared" si="2"/>
        <v>15.906662661558665</v>
      </c>
      <c r="L19" s="11">
        <f t="shared" si="3"/>
        <v>16.861062421252186</v>
      </c>
      <c r="M19" s="11">
        <f t="shared" si="4"/>
        <v>20.907717402352709</v>
      </c>
      <c r="N19" s="11">
        <f t="shared" si="5"/>
        <v>23.834797838682086</v>
      </c>
      <c r="O19" s="11">
        <f t="shared" si="6"/>
        <v>18.829490292558848</v>
      </c>
      <c r="P19" s="11">
        <f t="shared" si="7"/>
        <v>21.84220873936826</v>
      </c>
      <c r="Q19" s="11">
        <f t="shared" si="8"/>
        <v>18.784299515856702</v>
      </c>
      <c r="R19" s="11">
        <f t="shared" si="9"/>
        <v>23.668217389979446</v>
      </c>
      <c r="S19" s="9">
        <f>$S$8*'[2]Eurostat POM Portables GU'!M10</f>
        <v>30.058636085273896</v>
      </c>
      <c r="T19" s="9">
        <f>$T$8*'[2]Eurostat POM Portables GU'!N10</f>
        <v>28.610410183017702</v>
      </c>
      <c r="U19" s="9">
        <f>$U$8*'[2]Eurostat POM Portables GU'!O10</f>
        <v>28.1827057433478</v>
      </c>
      <c r="V19" s="9">
        <f>$V$8*'[2]Eurostat POM Portables GU'!P10</f>
        <v>25.291190602836615</v>
      </c>
      <c r="W19" s="9">
        <f>$W$8*'[2]Eurostat POM Portables GU'!Q10</f>
        <v>24.464618922873569</v>
      </c>
      <c r="X19" s="9">
        <f>$X$8*'[2]Eurostat POM Portables GU'!R10</f>
        <v>22.951660592835864</v>
      </c>
      <c r="Y19" s="9">
        <f>$Y$8*'[2]Eurostat POM Portables GU'!S10</f>
        <v>23.523347367074759</v>
      </c>
      <c r="Z19" s="9">
        <f>$Z$8*'[2]Eurostat POM Portables GU'!T10</f>
        <v>22.069963958398382</v>
      </c>
      <c r="AA19" s="9">
        <f>$AA$8*'[2]Eurostat POM Portables GU'!U10</f>
        <v>20.19006512573602</v>
      </c>
      <c r="AB19" s="9">
        <f>$AB$8*'[2]Eurostat POM Portables GU'!V10</f>
        <v>21.503909024512708</v>
      </c>
      <c r="AC19" s="9">
        <f>$AC$8*'[2]Eurostat POM Portables GU'!W10</f>
        <v>16.287449222416807</v>
      </c>
      <c r="AD19" s="13">
        <f t="shared" ref="AD19:BF19" si="16">AC19+(AC19*AC$44)</f>
        <v>15.96170023796847</v>
      </c>
      <c r="AE19" s="13">
        <f t="shared" si="16"/>
        <v>15.642466233209101</v>
      </c>
      <c r="AF19" s="13">
        <f t="shared" si="16"/>
        <v>15.329616908544919</v>
      </c>
      <c r="AG19" s="13">
        <f t="shared" si="16"/>
        <v>15.023024570374021</v>
      </c>
      <c r="AH19" s="13">
        <f t="shared" si="16"/>
        <v>14.72256407896654</v>
      </c>
      <c r="AI19" s="13">
        <f t="shared" si="16"/>
        <v>14.428112797387209</v>
      </c>
      <c r="AJ19" s="13">
        <f t="shared" si="16"/>
        <v>14.139550541439466</v>
      </c>
      <c r="AK19" s="13">
        <f t="shared" si="16"/>
        <v>13.856759530610676</v>
      </c>
      <c r="AL19" s="13">
        <f t="shared" si="16"/>
        <v>13.579624339998462</v>
      </c>
      <c r="AM19" s="13">
        <f t="shared" si="16"/>
        <v>13.308031853198493</v>
      </c>
      <c r="AN19" s="13">
        <f t="shared" si="16"/>
        <v>13.041871216134522</v>
      </c>
      <c r="AO19" s="13">
        <f t="shared" si="16"/>
        <v>12.781033791811831</v>
      </c>
      <c r="AP19" s="13">
        <f t="shared" si="16"/>
        <v>12.525413115975594</v>
      </c>
      <c r="AQ19" s="13">
        <f t="shared" si="16"/>
        <v>12.274904853656082</v>
      </c>
      <c r="AR19" s="13">
        <f t="shared" si="16"/>
        <v>12.02940675658296</v>
      </c>
      <c r="AS19" s="13">
        <f t="shared" si="16"/>
        <v>11.7888186214513</v>
      </c>
      <c r="AT19" s="13">
        <f t="shared" si="16"/>
        <v>11.553042249022274</v>
      </c>
      <c r="AU19" s="13">
        <f t="shared" si="16"/>
        <v>11.321981404041829</v>
      </c>
      <c r="AV19" s="13">
        <f t="shared" si="16"/>
        <v>11.20876159000141</v>
      </c>
      <c r="AW19" s="13">
        <f t="shared" si="16"/>
        <v>11.096673974101396</v>
      </c>
      <c r="AX19" s="13">
        <f t="shared" si="16"/>
        <v>10.985707234360381</v>
      </c>
      <c r="AY19" s="13">
        <f t="shared" si="16"/>
        <v>10.875850162016778</v>
      </c>
      <c r="AZ19" s="13">
        <f t="shared" si="16"/>
        <v>10.767091660396611</v>
      </c>
      <c r="BA19" s="13">
        <f t="shared" si="16"/>
        <v>10.659420743792644</v>
      </c>
      <c r="BB19" s="13">
        <f t="shared" si="16"/>
        <v>10.552826536354718</v>
      </c>
      <c r="BC19" s="13">
        <f t="shared" si="16"/>
        <v>10.447298270991171</v>
      </c>
      <c r="BD19" s="13">
        <f t="shared" si="16"/>
        <v>10.34282528828126</v>
      </c>
      <c r="BE19" s="13">
        <f t="shared" si="16"/>
        <v>10.239397035398447</v>
      </c>
      <c r="BF19" s="13">
        <f t="shared" si="16"/>
        <v>10.137003065044462</v>
      </c>
    </row>
    <row r="20" spans="1:58" x14ac:dyDescent="0.3">
      <c r="A20" s="56" t="s">
        <v>607</v>
      </c>
      <c r="D20" s="57"/>
      <c r="E20" s="57" t="s">
        <v>612</v>
      </c>
      <c r="F20" s="26" t="s">
        <v>49</v>
      </c>
      <c r="G20" s="90" t="s">
        <v>256</v>
      </c>
      <c r="H20" s="11">
        <f t="shared" si="1"/>
        <v>62.175023713744508</v>
      </c>
      <c r="I20" s="11">
        <f t="shared" si="1"/>
        <v>70.879527033668737</v>
      </c>
      <c r="J20" s="11">
        <f t="shared" si="1"/>
        <v>80.80266081838235</v>
      </c>
      <c r="K20" s="11">
        <f t="shared" si="2"/>
        <v>92.115033332955875</v>
      </c>
      <c r="L20" s="11">
        <f t="shared" si="3"/>
        <v>97.64193533293323</v>
      </c>
      <c r="M20" s="11">
        <f t="shared" si="4"/>
        <v>121.07599981283721</v>
      </c>
      <c r="N20" s="11">
        <f t="shared" si="5"/>
        <v>138.02663978663441</v>
      </c>
      <c r="O20" s="11">
        <f t="shared" si="6"/>
        <v>109.04104543144119</v>
      </c>
      <c r="P20" s="11">
        <f t="shared" si="7"/>
        <v>126.48761270047177</v>
      </c>
      <c r="Q20" s="11">
        <f t="shared" si="8"/>
        <v>108.77934692240572</v>
      </c>
      <c r="R20" s="11">
        <f t="shared" si="9"/>
        <v>137.06197712223121</v>
      </c>
      <c r="S20" s="9">
        <f>$S$8*'[2]Eurostat POM Portables GU'!M11</f>
        <v>174.06871094523365</v>
      </c>
      <c r="T20" s="9">
        <f>$T$8*'[2]Eurostat POM Portables GU'!N11</f>
        <v>151.22083328275352</v>
      </c>
      <c r="U20" s="9">
        <f>$U$8*'[2]Eurostat POM Portables GU'!O11</f>
        <v>163.45530305799437</v>
      </c>
      <c r="V20" s="9">
        <f>$V$8*'[2]Eurostat POM Portables GU'!P11</f>
        <v>149.49085241118181</v>
      </c>
      <c r="W20" s="9">
        <f>$W$8*'[2]Eurostat POM Portables GU'!Q11</f>
        <v>151.00575128256446</v>
      </c>
      <c r="X20" s="9">
        <f>$X$8*'[2]Eurostat POM Portables GU'!R11</f>
        <v>144.99316274305079</v>
      </c>
      <c r="Y20" s="9">
        <f>$Y$8*'[2]Eurostat POM Portables GU'!S11</f>
        <v>152.9739153932469</v>
      </c>
      <c r="Z20" s="9">
        <f>$Z$8*'[2]Eurostat POM Portables GU'!T11</f>
        <v>158.09953477444805</v>
      </c>
      <c r="AA20" s="9">
        <f>$AA$8*'[2]Eurostat POM Portables GU'!U11</f>
        <v>153.69952735718198</v>
      </c>
      <c r="AB20" s="9">
        <f>$AB$8*'[2]Eurostat POM Portables GU'!V11</f>
        <v>143.86194487616805</v>
      </c>
      <c r="AC20" s="9">
        <f>$AC$8*'[2]Eurostat POM Portables GU'!W11</f>
        <v>127.35532411220527</v>
      </c>
      <c r="AD20" s="13">
        <f t="shared" ref="AD20:BF20" si="17">AC20+(AC20*AC$44)</f>
        <v>124.80821762996116</v>
      </c>
      <c r="AE20" s="13">
        <f t="shared" si="17"/>
        <v>122.31205327736194</v>
      </c>
      <c r="AF20" s="13">
        <f t="shared" si="17"/>
        <v>119.8658122118147</v>
      </c>
      <c r="AG20" s="13">
        <f t="shared" si="17"/>
        <v>117.46849596757841</v>
      </c>
      <c r="AH20" s="13">
        <f t="shared" si="17"/>
        <v>115.11912604822683</v>
      </c>
      <c r="AI20" s="13">
        <f t="shared" si="17"/>
        <v>112.81674352726229</v>
      </c>
      <c r="AJ20" s="13">
        <f t="shared" si="17"/>
        <v>110.56040865671704</v>
      </c>
      <c r="AK20" s="13">
        <f t="shared" si="17"/>
        <v>108.34920048358271</v>
      </c>
      <c r="AL20" s="13">
        <f t="shared" si="17"/>
        <v>106.18221647391105</v>
      </c>
      <c r="AM20" s="13">
        <f t="shared" si="17"/>
        <v>104.05857214443283</v>
      </c>
      <c r="AN20" s="13">
        <f t="shared" si="17"/>
        <v>101.97740070154417</v>
      </c>
      <c r="AO20" s="13">
        <f t="shared" si="17"/>
        <v>99.937852687513285</v>
      </c>
      <c r="AP20" s="13">
        <f t="shared" si="17"/>
        <v>97.939095633763017</v>
      </c>
      <c r="AQ20" s="13">
        <f t="shared" si="17"/>
        <v>95.980313721087754</v>
      </c>
      <c r="AR20" s="13">
        <f t="shared" si="17"/>
        <v>94.060707446666001</v>
      </c>
      <c r="AS20" s="13">
        <f t="shared" si="17"/>
        <v>92.179493297732677</v>
      </c>
      <c r="AT20" s="13">
        <f t="shared" si="17"/>
        <v>90.335903431778021</v>
      </c>
      <c r="AU20" s="13">
        <f t="shared" si="17"/>
        <v>88.52918536314246</v>
      </c>
      <c r="AV20" s="13">
        <f t="shared" si="17"/>
        <v>87.643893509511031</v>
      </c>
      <c r="AW20" s="13">
        <f t="shared" si="17"/>
        <v>86.767454574415922</v>
      </c>
      <c r="AX20" s="13">
        <f t="shared" si="17"/>
        <v>85.899780028671756</v>
      </c>
      <c r="AY20" s="13">
        <f t="shared" si="17"/>
        <v>85.040782228385041</v>
      </c>
      <c r="AZ20" s="13">
        <f t="shared" si="17"/>
        <v>84.190374406101185</v>
      </c>
      <c r="BA20" s="13">
        <f t="shared" si="17"/>
        <v>83.348470662040171</v>
      </c>
      <c r="BB20" s="13">
        <f t="shared" si="17"/>
        <v>82.514985955419775</v>
      </c>
      <c r="BC20" s="13">
        <f t="shared" si="17"/>
        <v>81.689836095865573</v>
      </c>
      <c r="BD20" s="13">
        <f t="shared" si="17"/>
        <v>80.872937734906913</v>
      </c>
      <c r="BE20" s="13">
        <f t="shared" si="17"/>
        <v>80.064208357557845</v>
      </c>
      <c r="BF20" s="13">
        <f t="shared" si="17"/>
        <v>79.263566273982264</v>
      </c>
    </row>
    <row r="21" spans="1:58" x14ac:dyDescent="0.3">
      <c r="A21" s="56" t="s">
        <v>607</v>
      </c>
      <c r="D21" s="57"/>
      <c r="E21" s="57" t="s">
        <v>612</v>
      </c>
      <c r="F21" s="26" t="s">
        <v>35</v>
      </c>
      <c r="G21" s="90" t="s">
        <v>257</v>
      </c>
      <c r="H21" s="11">
        <f t="shared" si="1"/>
        <v>752.89610691801067</v>
      </c>
      <c r="I21" s="11">
        <f t="shared" si="1"/>
        <v>858.30156188653211</v>
      </c>
      <c r="J21" s="11">
        <f t="shared" si="1"/>
        <v>978.46378055064656</v>
      </c>
      <c r="K21" s="11">
        <f t="shared" si="2"/>
        <v>1115.448709827737</v>
      </c>
      <c r="L21" s="11">
        <f t="shared" si="3"/>
        <v>1182.3756324174012</v>
      </c>
      <c r="M21" s="11">
        <f t="shared" si="4"/>
        <v>1466.1457841975775</v>
      </c>
      <c r="N21" s="11">
        <f t="shared" si="5"/>
        <v>1671.4061939852384</v>
      </c>
      <c r="O21" s="11">
        <f t="shared" si="6"/>
        <v>1320.4108932483384</v>
      </c>
      <c r="P21" s="11">
        <f t="shared" si="7"/>
        <v>1531.6766361680725</v>
      </c>
      <c r="Q21" s="11">
        <f t="shared" si="8"/>
        <v>1317.2419071045424</v>
      </c>
      <c r="R21" s="11">
        <f t="shared" si="9"/>
        <v>1659.7248029517234</v>
      </c>
      <c r="S21" s="9">
        <f>$S$8*'[2]Eurostat POM Portables GU'!M12</f>
        <v>2107.8504997486889</v>
      </c>
      <c r="T21" s="9">
        <f>T5*'[2]Eurostat POM Portables GU'!N12</f>
        <v>1738.592570401438</v>
      </c>
      <c r="U21" s="9">
        <f>U5*'[2]Eurostat POM Portables GU'!O12</f>
        <v>2044.2899368980404</v>
      </c>
      <c r="V21" s="9">
        <f>V5*'[2]Eurostat POM Portables GU'!P12</f>
        <v>1653.8573205344901</v>
      </c>
      <c r="W21" s="9">
        <f>W5*'[2]Eurostat POM Portables GU'!Q12</f>
        <v>1741</v>
      </c>
      <c r="X21" s="9">
        <f>X5*'[2]Eurostat POM Portables GU'!R12</f>
        <v>1585</v>
      </c>
      <c r="Y21" s="9">
        <f>Y5*'[2]Eurostat POM Portables GU'!S12</f>
        <v>1781</v>
      </c>
      <c r="Z21" s="9">
        <f>Z5*'[2]Eurostat POM Portables GU'!T12</f>
        <v>1456.696170103753</v>
      </c>
      <c r="AA21" s="9">
        <f>AA5*'[2]Eurostat POM Portables GU'!U12</f>
        <v>1475.8256366516389</v>
      </c>
      <c r="AB21" s="9">
        <f>AB5*'[2]Eurostat POM Portables GU'!V12</f>
        <v>1476.5130168890921</v>
      </c>
      <c r="AC21" s="9">
        <f>$AC$8*'[2]Eurostat POM Portables GU'!W12</f>
        <v>1180.6521365188059</v>
      </c>
      <c r="AD21" s="13">
        <f t="shared" ref="AD21:BF21" si="18">AC21+(AC21*AC$44)</f>
        <v>1157.0390937884299</v>
      </c>
      <c r="AE21" s="13">
        <f t="shared" si="18"/>
        <v>1133.8983119126613</v>
      </c>
      <c r="AF21" s="13">
        <f t="shared" si="18"/>
        <v>1111.220345674408</v>
      </c>
      <c r="AG21" s="13">
        <f t="shared" si="18"/>
        <v>1088.9959387609199</v>
      </c>
      <c r="AH21" s="13">
        <f t="shared" si="18"/>
        <v>1067.2160199857015</v>
      </c>
      <c r="AI21" s="13">
        <f t="shared" si="18"/>
        <v>1045.8716995859875</v>
      </c>
      <c r="AJ21" s="13">
        <f t="shared" si="18"/>
        <v>1024.9542655942678</v>
      </c>
      <c r="AK21" s="13">
        <f t="shared" si="18"/>
        <v>1004.4551802823825</v>
      </c>
      <c r="AL21" s="13">
        <f t="shared" si="18"/>
        <v>984.36607667673479</v>
      </c>
      <c r="AM21" s="13">
        <f t="shared" si="18"/>
        <v>964.67875514320008</v>
      </c>
      <c r="AN21" s="13">
        <f t="shared" si="18"/>
        <v>945.38518004033608</v>
      </c>
      <c r="AO21" s="13">
        <f t="shared" si="18"/>
        <v>926.47747643952937</v>
      </c>
      <c r="AP21" s="13">
        <f t="shared" si="18"/>
        <v>907.94792691073883</v>
      </c>
      <c r="AQ21" s="13">
        <f t="shared" si="18"/>
        <v>889.7889683725241</v>
      </c>
      <c r="AR21" s="13">
        <f t="shared" si="18"/>
        <v>871.99318900507365</v>
      </c>
      <c r="AS21" s="13">
        <f t="shared" si="18"/>
        <v>854.55332522497213</v>
      </c>
      <c r="AT21" s="13">
        <f t="shared" si="18"/>
        <v>837.46225872047273</v>
      </c>
      <c r="AU21" s="13">
        <f t="shared" si="18"/>
        <v>820.71301354606328</v>
      </c>
      <c r="AV21" s="13">
        <f t="shared" si="18"/>
        <v>812.50588341060268</v>
      </c>
      <c r="AW21" s="13">
        <f t="shared" si="18"/>
        <v>804.38082457649671</v>
      </c>
      <c r="AX21" s="13">
        <f t="shared" si="18"/>
        <v>796.33701633073179</v>
      </c>
      <c r="AY21" s="13">
        <f t="shared" si="18"/>
        <v>788.37364616742445</v>
      </c>
      <c r="AZ21" s="13">
        <f t="shared" si="18"/>
        <v>780.48990970575016</v>
      </c>
      <c r="BA21" s="13">
        <f t="shared" si="18"/>
        <v>772.68501060869266</v>
      </c>
      <c r="BB21" s="13">
        <f t="shared" si="18"/>
        <v>764.95816050260578</v>
      </c>
      <c r="BC21" s="13">
        <f t="shared" si="18"/>
        <v>757.30857889757976</v>
      </c>
      <c r="BD21" s="13">
        <f t="shared" si="18"/>
        <v>749.73549310860392</v>
      </c>
      <c r="BE21" s="13">
        <f t="shared" si="18"/>
        <v>742.23813817751784</v>
      </c>
      <c r="BF21" s="13">
        <f t="shared" si="18"/>
        <v>734.81575679574269</v>
      </c>
    </row>
    <row r="22" spans="1:58" x14ac:dyDescent="0.3">
      <c r="A22" s="56" t="s">
        <v>607</v>
      </c>
      <c r="D22" s="57"/>
      <c r="E22" s="57" t="s">
        <v>612</v>
      </c>
      <c r="F22" s="26" t="s">
        <v>34</v>
      </c>
      <c r="G22" s="90" t="s">
        <v>270</v>
      </c>
      <c r="H22" s="11">
        <f t="shared" si="1"/>
        <v>975.20494070293819</v>
      </c>
      <c r="I22" s="11">
        <f t="shared" si="1"/>
        <v>1111.7336324013495</v>
      </c>
      <c r="J22" s="11">
        <f t="shared" si="1"/>
        <v>1267.3763409375383</v>
      </c>
      <c r="K22" s="11">
        <f t="shared" si="2"/>
        <v>1444.8090286687936</v>
      </c>
      <c r="L22" s="11">
        <f t="shared" si="3"/>
        <v>1531.4975703889213</v>
      </c>
      <c r="M22" s="11">
        <f t="shared" si="4"/>
        <v>1899.0569872822623</v>
      </c>
      <c r="N22" s="11">
        <f t="shared" si="5"/>
        <v>2164.9249655017788</v>
      </c>
      <c r="O22" s="11">
        <f t="shared" si="6"/>
        <v>1710.2907227464052</v>
      </c>
      <c r="P22" s="11">
        <f t="shared" si="7"/>
        <v>1983.9372383858299</v>
      </c>
      <c r="Q22" s="11">
        <f t="shared" si="8"/>
        <v>1706.1860250118136</v>
      </c>
      <c r="R22" s="11">
        <f t="shared" si="9"/>
        <v>2149.7943915148853</v>
      </c>
      <c r="S22" s="9">
        <f>$S$8*'[2]Eurostat POM Portables GU'!M13</f>
        <v>2730.2388772239042</v>
      </c>
      <c r="T22" s="9">
        <f>T4*'[2]Eurostat POM Portables GU'!N13</f>
        <v>2821.7769772879096</v>
      </c>
      <c r="U22" s="9">
        <f>U4*'[2]Eurostat POM Portables GU'!O13</f>
        <v>3082.6386363075594</v>
      </c>
      <c r="V22" s="9">
        <f>V4*'[2]Eurostat POM Portables GU'!P13</f>
        <v>2972.9279793315745</v>
      </c>
      <c r="W22" s="9">
        <f>W4*'[2]Eurostat POM Portables GU'!Q13</f>
        <v>2714.7879858657243</v>
      </c>
      <c r="X22" s="9">
        <f>X4*'[2]Eurostat POM Portables GU'!R13</f>
        <v>2142.134121114228</v>
      </c>
      <c r="Y22" s="9">
        <f>Y4*'[2]Eurostat POM Portables GU'!S13</f>
        <v>2228.2667149601248</v>
      </c>
      <c r="Z22" s="9">
        <f>Z4*'[2]Eurostat POM Portables GU'!T13</f>
        <v>2317.404209906842</v>
      </c>
      <c r="AA22" s="9">
        <f>AA4*'[2]Eurostat POM Portables GU'!U13</f>
        <v>2141.1350222023179</v>
      </c>
      <c r="AB22" s="9">
        <f>AB4*'[2]Eurostat POM Portables GU'!V13</f>
        <v>2483.9339675669235</v>
      </c>
      <c r="AC22" s="9">
        <f>AC4*'[2]Eurostat POM Portables GU'!W13</f>
        <v>1955.2310486970812</v>
      </c>
      <c r="AD22" s="13">
        <f t="shared" ref="AD22:BF22" si="19">AC22+(AC22*AC$44)</f>
        <v>1916.1264277231396</v>
      </c>
      <c r="AE22" s="13">
        <f t="shared" si="19"/>
        <v>1877.8038991686767</v>
      </c>
      <c r="AF22" s="13">
        <f t="shared" si="19"/>
        <v>1840.2478211853031</v>
      </c>
      <c r="AG22" s="13">
        <f t="shared" si="19"/>
        <v>1803.4428647615971</v>
      </c>
      <c r="AH22" s="13">
        <f t="shared" si="19"/>
        <v>1767.3740074663651</v>
      </c>
      <c r="AI22" s="13">
        <f t="shared" si="19"/>
        <v>1732.0265273170378</v>
      </c>
      <c r="AJ22" s="13">
        <f t="shared" si="19"/>
        <v>1697.3859967706971</v>
      </c>
      <c r="AK22" s="13">
        <f t="shared" si="19"/>
        <v>1663.4382768352832</v>
      </c>
      <c r="AL22" s="13">
        <f t="shared" si="19"/>
        <v>1630.1695112985776</v>
      </c>
      <c r="AM22" s="13">
        <f t="shared" si="19"/>
        <v>1597.5661210726062</v>
      </c>
      <c r="AN22" s="13">
        <f t="shared" si="19"/>
        <v>1565.6147986511539</v>
      </c>
      <c r="AO22" s="13">
        <f t="shared" si="19"/>
        <v>1534.3025026781308</v>
      </c>
      <c r="AP22" s="13">
        <f t="shared" si="19"/>
        <v>1503.6164526245682</v>
      </c>
      <c r="AQ22" s="13">
        <f t="shared" si="19"/>
        <v>1473.5441235720768</v>
      </c>
      <c r="AR22" s="13">
        <f t="shared" si="19"/>
        <v>1444.0732411006354</v>
      </c>
      <c r="AS22" s="13">
        <f t="shared" si="19"/>
        <v>1415.1917762786227</v>
      </c>
      <c r="AT22" s="13">
        <f t="shared" si="19"/>
        <v>1386.8879407530503</v>
      </c>
      <c r="AU22" s="13">
        <f t="shared" si="19"/>
        <v>1359.1501819379894</v>
      </c>
      <c r="AV22" s="13">
        <f t="shared" si="19"/>
        <v>1345.5586801186096</v>
      </c>
      <c r="AW22" s="13">
        <f t="shared" si="19"/>
        <v>1332.1030933174234</v>
      </c>
      <c r="AX22" s="13">
        <f t="shared" si="19"/>
        <v>1318.7820623842492</v>
      </c>
      <c r="AY22" s="13">
        <f t="shared" si="19"/>
        <v>1305.5942417604067</v>
      </c>
      <c r="AZ22" s="13">
        <f t="shared" si="19"/>
        <v>1292.5382993428027</v>
      </c>
      <c r="BA22" s="13">
        <f t="shared" si="19"/>
        <v>1279.6129163493747</v>
      </c>
      <c r="BB22" s="13">
        <f t="shared" si="19"/>
        <v>1266.8167871858809</v>
      </c>
      <c r="BC22" s="13">
        <f t="shared" si="19"/>
        <v>1254.1486193140222</v>
      </c>
      <c r="BD22" s="13">
        <f t="shared" si="19"/>
        <v>1241.6071331208821</v>
      </c>
      <c r="BE22" s="13">
        <f t="shared" si="19"/>
        <v>1229.1910617896733</v>
      </c>
      <c r="BF22" s="13">
        <f t="shared" si="19"/>
        <v>1216.8991511717766</v>
      </c>
    </row>
    <row r="23" spans="1:58" x14ac:dyDescent="0.3">
      <c r="A23" s="56" t="s">
        <v>607</v>
      </c>
      <c r="D23" s="57"/>
      <c r="E23" s="57" t="s">
        <v>612</v>
      </c>
      <c r="F23" s="26" t="s">
        <v>50</v>
      </c>
      <c r="G23" s="90" t="s">
        <v>275</v>
      </c>
      <c r="H23" s="11">
        <f t="shared" si="1"/>
        <v>41.630037593350472</v>
      </c>
      <c r="I23" s="11">
        <f t="shared" si="1"/>
        <v>47.458242856419531</v>
      </c>
      <c r="J23" s="11">
        <f t="shared" si="1"/>
        <v>54.102396856318258</v>
      </c>
      <c r="K23" s="11">
        <f t="shared" si="2"/>
        <v>61.67673241620281</v>
      </c>
      <c r="L23" s="11">
        <f t="shared" si="3"/>
        <v>65.377336361174983</v>
      </c>
      <c r="M23" s="11">
        <f t="shared" si="4"/>
        <v>81.067897087856977</v>
      </c>
      <c r="N23" s="11">
        <f t="shared" si="5"/>
        <v>92.417402680156954</v>
      </c>
      <c r="O23" s="11">
        <f t="shared" si="6"/>
        <v>73.009748117323994</v>
      </c>
      <c r="P23" s="11">
        <f t="shared" si="7"/>
        <v>84.691307816095829</v>
      </c>
      <c r="Q23" s="11">
        <f t="shared" si="8"/>
        <v>72.834524721842413</v>
      </c>
      <c r="R23" s="11">
        <f t="shared" si="9"/>
        <v>91.771501149521441</v>
      </c>
      <c r="S23" s="9">
        <f>$S$8*'[2]Eurostat POM Portables GU'!M14</f>
        <v>116.54980645989224</v>
      </c>
      <c r="T23" s="9">
        <f>$T$8*'[2]Eurostat POM Portables GU'!N14</f>
        <v>87.314645380194534</v>
      </c>
      <c r="U23" s="9">
        <f>$U$8*'[2]Eurostat POM Portables GU'!O14</f>
        <v>95.968762838711442</v>
      </c>
      <c r="V23" s="9">
        <f>$V$8*'[2]Eurostat POM Portables GU'!P14</f>
        <v>86.559207261849892</v>
      </c>
      <c r="W23" s="9">
        <f>$W$8*'[2]Eurostat POM Portables GU'!Q14</f>
        <v>88.315165292700925</v>
      </c>
      <c r="X23" s="9">
        <f>$X$8*'[2]Eurostat POM Portables GU'!R14</f>
        <v>76.617338805729744</v>
      </c>
      <c r="Y23" s="9">
        <f>$Y$8*'[2]Eurostat POM Portables GU'!S14</f>
        <v>81.393668190369112</v>
      </c>
      <c r="Z23" s="9">
        <f>$Z$8*'[2]Eurostat POM Portables GU'!T14</f>
        <v>75.211512785763432</v>
      </c>
      <c r="AA23" s="9">
        <f>$AA$8*'[2]Eurostat POM Portables GU'!U14</f>
        <v>76.424709675943916</v>
      </c>
      <c r="AB23" s="9">
        <f>$AB$8*'[2]Eurostat POM Portables GU'!V14</f>
        <v>73.398951467432681</v>
      </c>
      <c r="AC23" s="9">
        <f>$AC$8*'[2]Eurostat POM Portables GU'!W14</f>
        <v>89.956834936117446</v>
      </c>
      <c r="AD23" s="13">
        <f t="shared" ref="AD23:BF23" si="20">AC23+(AC23*AC$44)</f>
        <v>88.157698237395095</v>
      </c>
      <c r="AE23" s="13">
        <f t="shared" si="20"/>
        <v>86.394544272647195</v>
      </c>
      <c r="AF23" s="13">
        <f t="shared" si="20"/>
        <v>84.666653387194245</v>
      </c>
      <c r="AG23" s="13">
        <f t="shared" si="20"/>
        <v>82.973320319450366</v>
      </c>
      <c r="AH23" s="13">
        <f t="shared" si="20"/>
        <v>81.313853913061365</v>
      </c>
      <c r="AI23" s="13">
        <f t="shared" si="20"/>
        <v>79.68757683480014</v>
      </c>
      <c r="AJ23" s="13">
        <f t="shared" si="20"/>
        <v>78.093825298104136</v>
      </c>
      <c r="AK23" s="13">
        <f t="shared" si="20"/>
        <v>76.53194879214206</v>
      </c>
      <c r="AL23" s="13">
        <f t="shared" si="20"/>
        <v>75.001309816299212</v>
      </c>
      <c r="AM23" s="13">
        <f t="shared" si="20"/>
        <v>73.501283619973222</v>
      </c>
      <c r="AN23" s="13">
        <f t="shared" si="20"/>
        <v>72.031257947573764</v>
      </c>
      <c r="AO23" s="13">
        <f t="shared" si="20"/>
        <v>70.590632788622287</v>
      </c>
      <c r="AP23" s="13">
        <f t="shared" si="20"/>
        <v>69.178820132849836</v>
      </c>
      <c r="AQ23" s="13">
        <f t="shared" si="20"/>
        <v>67.795243730192837</v>
      </c>
      <c r="AR23" s="13">
        <f t="shared" si="20"/>
        <v>66.439338855588986</v>
      </c>
      <c r="AS23" s="13">
        <f t="shared" si="20"/>
        <v>65.110552078477212</v>
      </c>
      <c r="AT23" s="13">
        <f t="shared" si="20"/>
        <v>63.80834103690767</v>
      </c>
      <c r="AU23" s="13">
        <f t="shared" si="20"/>
        <v>62.532174216169516</v>
      </c>
      <c r="AV23" s="13">
        <f t="shared" si="20"/>
        <v>61.90685247400782</v>
      </c>
      <c r="AW23" s="13">
        <f t="shared" si="20"/>
        <v>61.287783949267741</v>
      </c>
      <c r="AX23" s="13">
        <f t="shared" si="20"/>
        <v>60.674906109775065</v>
      </c>
      <c r="AY23" s="13">
        <f t="shared" si="20"/>
        <v>60.068157048677314</v>
      </c>
      <c r="AZ23" s="13">
        <f t="shared" si="20"/>
        <v>59.467475478190543</v>
      </c>
      <c r="BA23" s="13">
        <f t="shared" si="20"/>
        <v>58.872800723408638</v>
      </c>
      <c r="BB23" s="13">
        <f t="shared" si="20"/>
        <v>58.284072716174549</v>
      </c>
      <c r="BC23" s="13">
        <f t="shared" si="20"/>
        <v>57.701231989012804</v>
      </c>
      <c r="BD23" s="13">
        <f t="shared" si="20"/>
        <v>57.124219669122674</v>
      </c>
      <c r="BE23" s="13">
        <f t="shared" si="20"/>
        <v>56.552977472431444</v>
      </c>
      <c r="BF23" s="13">
        <f t="shared" si="20"/>
        <v>55.987447697707132</v>
      </c>
    </row>
    <row r="24" spans="1:58" x14ac:dyDescent="0.3">
      <c r="A24" s="56" t="s">
        <v>607</v>
      </c>
      <c r="D24" s="57"/>
      <c r="E24" s="57" t="s">
        <v>612</v>
      </c>
      <c r="F24" s="26" t="s">
        <v>51</v>
      </c>
      <c r="G24" s="90" t="s">
        <v>304</v>
      </c>
      <c r="H24" s="11">
        <f t="shared" si="1"/>
        <v>45.973063136872995</v>
      </c>
      <c r="I24" s="11">
        <f t="shared" si="1"/>
        <v>52.409291976035213</v>
      </c>
      <c r="J24" s="11">
        <f t="shared" si="1"/>
        <v>59.746592852680138</v>
      </c>
      <c r="K24" s="11">
        <f t="shared" si="2"/>
        <v>68.111115852055349</v>
      </c>
      <c r="L24" s="11">
        <f t="shared" si="3"/>
        <v>72.197782803178669</v>
      </c>
      <c r="M24" s="11">
        <f t="shared" si="4"/>
        <v>89.52525067594155</v>
      </c>
      <c r="N24" s="11">
        <f t="shared" si="5"/>
        <v>102.05878577057335</v>
      </c>
      <c r="O24" s="11">
        <f t="shared" si="6"/>
        <v>80.626440758752949</v>
      </c>
      <c r="P24" s="11">
        <f t="shared" si="7"/>
        <v>93.526671280153408</v>
      </c>
      <c r="Q24" s="11">
        <f t="shared" si="8"/>
        <v>80.432937300931926</v>
      </c>
      <c r="R24" s="11">
        <f t="shared" si="9"/>
        <v>101.34550099917423</v>
      </c>
      <c r="S24" s="9">
        <f>$S$8*'[2]Eurostat POM Portables GU'!M15</f>
        <v>128.70878626895129</v>
      </c>
      <c r="T24" s="9">
        <f>$T$8*'[2]Eurostat POM Portables GU'!N15</f>
        <v>86.23763653850051</v>
      </c>
      <c r="U24" s="9">
        <f>$U$8*'[2]Eurostat POM Portables GU'!O15</f>
        <v>93.592220696580796</v>
      </c>
      <c r="V24" s="9">
        <f>$V$8*'[2]Eurostat POM Portables GU'!P15</f>
        <v>89.638948142329923</v>
      </c>
      <c r="W24" s="9">
        <f>$W$8*'[2]Eurostat POM Portables GU'!Q15</f>
        <v>95.116751157034315</v>
      </c>
      <c r="X24" s="9">
        <f>$X$8*'[2]Eurostat POM Portables GU'!R15</f>
        <v>80.690180455815437</v>
      </c>
      <c r="Y24" s="9">
        <f>$Y$8*'[2]Eurostat POM Portables GU'!S15</f>
        <v>113.38349640939715</v>
      </c>
      <c r="Z24" s="9">
        <f>$Z$8*'[2]Eurostat POM Portables GU'!T15</f>
        <v>129.86094734941656</v>
      </c>
      <c r="AA24" s="9">
        <f>$AA$8*'[2]Eurostat POM Portables GU'!U15</f>
        <v>124.11576877294563</v>
      </c>
      <c r="AB24" s="9">
        <f>$AB$8*'[2]Eurostat POM Portables GU'!V15</f>
        <v>99.465498015596609</v>
      </c>
      <c r="AC24" s="9">
        <f>$AC$8*'[2]Eurostat POM Portables GU'!W15</f>
        <v>99.384762274477936</v>
      </c>
      <c r="AD24" s="13">
        <f t="shared" ref="AD24:BF24" si="21">AC24+(AC24*AC$44)</f>
        <v>97.397067028988374</v>
      </c>
      <c r="AE24" s="13">
        <f t="shared" si="21"/>
        <v>95.4491256884086</v>
      </c>
      <c r="AF24" s="13">
        <f t="shared" si="21"/>
        <v>93.540143174640434</v>
      </c>
      <c r="AG24" s="13">
        <f t="shared" si="21"/>
        <v>91.669340311147621</v>
      </c>
      <c r="AH24" s="13">
        <f t="shared" si="21"/>
        <v>89.835953504924674</v>
      </c>
      <c r="AI24" s="13">
        <f t="shared" si="21"/>
        <v>88.039234434826184</v>
      </c>
      <c r="AJ24" s="13">
        <f t="shared" si="21"/>
        <v>86.278449746129667</v>
      </c>
      <c r="AK24" s="13">
        <f t="shared" si="21"/>
        <v>84.55288075120707</v>
      </c>
      <c r="AL24" s="13">
        <f t="shared" si="21"/>
        <v>82.861823136182934</v>
      </c>
      <c r="AM24" s="13">
        <f t="shared" si="21"/>
        <v>81.204586673459275</v>
      </c>
      <c r="AN24" s="13">
        <f t="shared" si="21"/>
        <v>79.580494939990089</v>
      </c>
      <c r="AO24" s="13">
        <f t="shared" si="21"/>
        <v>77.988885041190287</v>
      </c>
      <c r="AP24" s="13">
        <f t="shared" si="21"/>
        <v>76.429107340366485</v>
      </c>
      <c r="AQ24" s="13">
        <f t="shared" si="21"/>
        <v>74.900525193559162</v>
      </c>
      <c r="AR24" s="13">
        <f t="shared" si="21"/>
        <v>73.402514689687976</v>
      </c>
      <c r="AS24" s="13">
        <f t="shared" si="21"/>
        <v>71.93446439589421</v>
      </c>
      <c r="AT24" s="13">
        <f t="shared" si="21"/>
        <v>70.495775107976328</v>
      </c>
      <c r="AU24" s="13">
        <f t="shared" si="21"/>
        <v>69.085859605816808</v>
      </c>
      <c r="AV24" s="13">
        <f t="shared" si="21"/>
        <v>68.395001009758644</v>
      </c>
      <c r="AW24" s="13">
        <f t="shared" si="21"/>
        <v>67.711050999661055</v>
      </c>
      <c r="AX24" s="13">
        <f t="shared" si="21"/>
        <v>67.033940489664445</v>
      </c>
      <c r="AY24" s="13">
        <f t="shared" si="21"/>
        <v>66.363601084767794</v>
      </c>
      <c r="AZ24" s="13">
        <f t="shared" si="21"/>
        <v>65.699965073920112</v>
      </c>
      <c r="BA24" s="13">
        <f t="shared" si="21"/>
        <v>65.042965423180917</v>
      </c>
      <c r="BB24" s="13">
        <f t="shared" si="21"/>
        <v>64.392535768949102</v>
      </c>
      <c r="BC24" s="13">
        <f t="shared" si="21"/>
        <v>63.748610411259612</v>
      </c>
      <c r="BD24" s="13">
        <f t="shared" si="21"/>
        <v>63.111124307147016</v>
      </c>
      <c r="BE24" s="13">
        <f t="shared" si="21"/>
        <v>62.480013064075543</v>
      </c>
      <c r="BF24" s="13">
        <f t="shared" si="21"/>
        <v>61.855212933434785</v>
      </c>
    </row>
    <row r="25" spans="1:58" x14ac:dyDescent="0.3">
      <c r="A25" s="56" t="s">
        <v>607</v>
      </c>
      <c r="D25" s="57"/>
      <c r="E25" s="57" t="s">
        <v>612</v>
      </c>
      <c r="F25" s="26" t="s">
        <v>52</v>
      </c>
      <c r="G25" s="90" t="s">
        <v>305</v>
      </c>
      <c r="H25" s="11">
        <f t="shared" si="1"/>
        <v>4.2147600222889432</v>
      </c>
      <c r="I25" s="11">
        <f t="shared" si="1"/>
        <v>4.8048264254093951</v>
      </c>
      <c r="J25" s="11">
        <f t="shared" si="1"/>
        <v>5.4775021249667102</v>
      </c>
      <c r="K25" s="11">
        <f t="shared" si="2"/>
        <v>6.2443524224620486</v>
      </c>
      <c r="L25" s="11">
        <f t="shared" si="3"/>
        <v>6.6190135678097715</v>
      </c>
      <c r="M25" s="11">
        <f t="shared" si="4"/>
        <v>8.207576824084116</v>
      </c>
      <c r="N25" s="11">
        <f t="shared" si="5"/>
        <v>9.3566375794558923</v>
      </c>
      <c r="O25" s="11">
        <f t="shared" si="6"/>
        <v>7.3917436877701546</v>
      </c>
      <c r="P25" s="11">
        <f t="shared" si="7"/>
        <v>8.574422677813379</v>
      </c>
      <c r="Q25" s="11">
        <f t="shared" si="8"/>
        <v>7.3740035029195061</v>
      </c>
      <c r="R25" s="11">
        <f t="shared" si="9"/>
        <v>9.2912444136785783</v>
      </c>
      <c r="S25" s="9">
        <f>$S$8*'[2]Eurostat POM Portables GU'!M16</f>
        <v>11.799880405371795</v>
      </c>
      <c r="T25" s="9">
        <f>$T$8*'[2]Eurostat POM Portables GU'!N16</f>
        <v>9.0941307806307083</v>
      </c>
      <c r="U25" s="9">
        <f>$U$8*'[2]Eurostat POM Portables GU'!O16</f>
        <v>12.457192907860465</v>
      </c>
      <c r="V25" s="9">
        <f>$V$8*'[2]Eurostat POM Portables GU'!P16</f>
        <v>10.404021980333098</v>
      </c>
      <c r="W25" s="9">
        <f>$W$8*'[2]Eurostat POM Portables GU'!Q16</f>
        <v>8.9369674729031683</v>
      </c>
      <c r="X25" s="9">
        <f>$X$8*'[2]Eurostat POM Portables GU'!R16</f>
        <v>10.608554603870273</v>
      </c>
      <c r="Y25" s="9">
        <f>$Y$8*'[2]Eurostat POM Portables GU'!S16</f>
        <v>12.685289776477738</v>
      </c>
      <c r="Z25" s="9">
        <f>$Z$8*'[2]Eurostat POM Portables GU'!T16</f>
        <v>11.642705624430452</v>
      </c>
      <c r="AA25" s="9">
        <f>$AA$8*'[2]Eurostat POM Portables GU'!U16</f>
        <v>7.1834126447355517</v>
      </c>
      <c r="AB25" s="9">
        <f>$AB$8*'[2]Eurostat POM Portables GU'!V16</f>
        <v>12.370698955430004</v>
      </c>
      <c r="AC25" s="9">
        <f>$AC$8*'[2]Eurostat POM Portables GU'!W16</f>
        <v>10.646353828268216</v>
      </c>
      <c r="AD25" s="13">
        <f t="shared" ref="AD25:BF25" si="22">AC25+(AC25*AC$44)</f>
        <v>10.433426751702852</v>
      </c>
      <c r="AE25" s="13">
        <f t="shared" si="22"/>
        <v>10.224758216668794</v>
      </c>
      <c r="AF25" s="13">
        <f t="shared" si="22"/>
        <v>10.020263052335419</v>
      </c>
      <c r="AG25" s="13">
        <f t="shared" si="22"/>
        <v>9.8198577912887117</v>
      </c>
      <c r="AH25" s="13">
        <f t="shared" si="22"/>
        <v>9.6234606354629371</v>
      </c>
      <c r="AI25" s="13">
        <f t="shared" si="22"/>
        <v>9.430991422753678</v>
      </c>
      <c r="AJ25" s="13">
        <f t="shared" si="22"/>
        <v>9.2423715942986036</v>
      </c>
      <c r="AK25" s="13">
        <f t="shared" si="22"/>
        <v>9.0575241624126317</v>
      </c>
      <c r="AL25" s="13">
        <f t="shared" si="22"/>
        <v>8.876373679164379</v>
      </c>
      <c r="AM25" s="13">
        <f t="shared" si="22"/>
        <v>8.6988462055810913</v>
      </c>
      <c r="AN25" s="13">
        <f t="shared" si="22"/>
        <v>8.5248692814694689</v>
      </c>
      <c r="AO25" s="13">
        <f t="shared" si="22"/>
        <v>8.3543718958400799</v>
      </c>
      <c r="AP25" s="13">
        <f t="shared" si="22"/>
        <v>8.187284457923278</v>
      </c>
      <c r="AQ25" s="13">
        <f t="shared" si="22"/>
        <v>8.0235387687648121</v>
      </c>
      <c r="AR25" s="13">
        <f t="shared" si="22"/>
        <v>7.8630679933895156</v>
      </c>
      <c r="AS25" s="13">
        <f t="shared" si="22"/>
        <v>7.7058066335217257</v>
      </c>
      <c r="AT25" s="13">
        <f t="shared" si="22"/>
        <v>7.5516905008512909</v>
      </c>
      <c r="AU25" s="13">
        <f t="shared" si="22"/>
        <v>7.400656690834265</v>
      </c>
      <c r="AV25" s="13">
        <f t="shared" si="22"/>
        <v>7.3266501239259227</v>
      </c>
      <c r="AW25" s="13">
        <f t="shared" si="22"/>
        <v>7.2533836226866635</v>
      </c>
      <c r="AX25" s="13">
        <f t="shared" si="22"/>
        <v>7.1808497864597971</v>
      </c>
      <c r="AY25" s="13">
        <f t="shared" si="22"/>
        <v>7.1090412885951988</v>
      </c>
      <c r="AZ25" s="13">
        <f t="shared" si="22"/>
        <v>7.0379508757092468</v>
      </c>
      <c r="BA25" s="13">
        <f t="shared" si="22"/>
        <v>6.9675713669521544</v>
      </c>
      <c r="BB25" s="13">
        <f t="shared" si="22"/>
        <v>6.8978956532826325</v>
      </c>
      <c r="BC25" s="13">
        <f t="shared" si="22"/>
        <v>6.8289166967498058</v>
      </c>
      <c r="BD25" s="13">
        <f t="shared" si="22"/>
        <v>6.7606275297823082</v>
      </c>
      <c r="BE25" s="13">
        <f t="shared" si="22"/>
        <v>6.6930212544844849</v>
      </c>
      <c r="BF25" s="13">
        <f t="shared" si="22"/>
        <v>6.6260910419396399</v>
      </c>
    </row>
    <row r="26" spans="1:58" x14ac:dyDescent="0.3">
      <c r="A26" s="56" t="s">
        <v>607</v>
      </c>
      <c r="D26" s="57"/>
      <c r="E26" s="57" t="s">
        <v>612</v>
      </c>
      <c r="F26" s="26" t="s">
        <v>53</v>
      </c>
      <c r="G26" s="90" t="s">
        <v>314</v>
      </c>
      <c r="H26" s="11">
        <f t="shared" si="1"/>
        <v>47.165707457114912</v>
      </c>
      <c r="I26" s="11">
        <f t="shared" si="1"/>
        <v>53.768906501110997</v>
      </c>
      <c r="J26" s="11">
        <f t="shared" si="1"/>
        <v>61.29655341126653</v>
      </c>
      <c r="K26" s="11">
        <f t="shared" si="2"/>
        <v>69.878070888843837</v>
      </c>
      <c r="L26" s="11">
        <f t="shared" si="3"/>
        <v>74.070755142174477</v>
      </c>
      <c r="M26" s="11">
        <f t="shared" si="4"/>
        <v>91.847736376296353</v>
      </c>
      <c r="N26" s="11">
        <f t="shared" si="5"/>
        <v>104.70641946897783</v>
      </c>
      <c r="O26" s="11">
        <f t="shared" si="6"/>
        <v>82.718071380492489</v>
      </c>
      <c r="P26" s="11">
        <f t="shared" si="7"/>
        <v>95.952962801371285</v>
      </c>
      <c r="Q26" s="11">
        <f t="shared" si="8"/>
        <v>82.519548009179303</v>
      </c>
      <c r="R26" s="11">
        <f t="shared" si="9"/>
        <v>103.97463049156592</v>
      </c>
      <c r="S26" s="9">
        <f>$S$8*'[2]Eurostat POM Portables GU'!M17</f>
        <v>132.04778072428871</v>
      </c>
      <c r="T26" s="9">
        <f>$T$8*'[2]Eurostat POM Portables GU'!N17</f>
        <v>107.20633929311487</v>
      </c>
      <c r="U26" s="9">
        <f>$U$8*'[2]Eurostat POM Portables GU'!O17</f>
        <v>115.6825729744518</v>
      </c>
      <c r="V26" s="9">
        <f>$V$8*'[2]Eurostat POM Portables GU'!P17</f>
        <v>134.09628330207104</v>
      </c>
      <c r="W26" s="9">
        <f>$W$8*'[2]Eurostat POM Portables GU'!Q17</f>
        <v>142.51695032010187</v>
      </c>
      <c r="X26" s="9">
        <f>$X$8*'[2]Eurostat POM Portables GU'!R17</f>
        <v>94.298263145513531</v>
      </c>
      <c r="Y26" s="9">
        <f>$Y$8*'[2]Eurostat POM Portables GU'!S17</f>
        <v>143.88206947836525</v>
      </c>
      <c r="Z26" s="9">
        <f>$Z$8*'[2]Eurostat POM Portables GU'!T17</f>
        <v>106.74003272633254</v>
      </c>
      <c r="AA26" s="9">
        <f>$AA$8*'[2]Eurostat POM Portables GU'!U17</f>
        <v>113.31939710570995</v>
      </c>
      <c r="AB26" s="9">
        <f>$AB$8*'[2]Eurostat POM Portables GU'!V17</f>
        <v>140.56891083735891</v>
      </c>
      <c r="AC26" s="9">
        <f>$AC$8*'[2]Eurostat POM Portables GU'!W17</f>
        <v>115.64088947915933</v>
      </c>
      <c r="AD26" s="13">
        <f t="shared" ref="AD26:BF26" si="23">AC26+(AC26*AC$44)</f>
        <v>113.32807168957613</v>
      </c>
      <c r="AE26" s="13">
        <f t="shared" si="23"/>
        <v>111.06151025578461</v>
      </c>
      <c r="AF26" s="13">
        <f t="shared" si="23"/>
        <v>108.84028005066892</v>
      </c>
      <c r="AG26" s="13">
        <f t="shared" si="23"/>
        <v>106.66347444965554</v>
      </c>
      <c r="AH26" s="13">
        <f t="shared" si="23"/>
        <v>104.53020496066243</v>
      </c>
      <c r="AI26" s="13">
        <f t="shared" si="23"/>
        <v>102.43960086144918</v>
      </c>
      <c r="AJ26" s="13">
        <f t="shared" si="23"/>
        <v>100.39080884422019</v>
      </c>
      <c r="AK26" s="13">
        <f t="shared" si="23"/>
        <v>98.382992667335785</v>
      </c>
      <c r="AL26" s="13">
        <f t="shared" si="23"/>
        <v>96.415332813989068</v>
      </c>
      <c r="AM26" s="13">
        <f t="shared" si="23"/>
        <v>94.48702615770928</v>
      </c>
      <c r="AN26" s="13">
        <f t="shared" si="23"/>
        <v>92.597285634555092</v>
      </c>
      <c r="AO26" s="13">
        <f t="shared" si="23"/>
        <v>90.745339921863987</v>
      </c>
      <c r="AP26" s="13">
        <f t="shared" si="23"/>
        <v>88.93043312342671</v>
      </c>
      <c r="AQ26" s="13">
        <f t="shared" si="23"/>
        <v>87.151824460958181</v>
      </c>
      <c r="AR26" s="13">
        <f t="shared" si="23"/>
        <v>85.408787971739017</v>
      </c>
      <c r="AS26" s="13">
        <f t="shared" si="23"/>
        <v>83.700612212304236</v>
      </c>
      <c r="AT26" s="13">
        <f t="shared" si="23"/>
        <v>82.02659996805815</v>
      </c>
      <c r="AU26" s="13">
        <f t="shared" si="23"/>
        <v>80.386067968696992</v>
      </c>
      <c r="AV26" s="13">
        <f t="shared" si="23"/>
        <v>79.582207289010029</v>
      </c>
      <c r="AW26" s="13">
        <f t="shared" si="23"/>
        <v>78.786385216119925</v>
      </c>
      <c r="AX26" s="13">
        <f t="shared" si="23"/>
        <v>77.99852136395873</v>
      </c>
      <c r="AY26" s="13">
        <f t="shared" si="23"/>
        <v>77.218536150319139</v>
      </c>
      <c r="AZ26" s="13">
        <f t="shared" si="23"/>
        <v>76.446350788815948</v>
      </c>
      <c r="BA26" s="13">
        <f t="shared" si="23"/>
        <v>75.681887280927782</v>
      </c>
      <c r="BB26" s="13">
        <f t="shared" si="23"/>
        <v>74.925068408118506</v>
      </c>
      <c r="BC26" s="13">
        <f t="shared" si="23"/>
        <v>74.175817724037316</v>
      </c>
      <c r="BD26" s="13">
        <f t="shared" si="23"/>
        <v>73.434059546796945</v>
      </c>
      <c r="BE26" s="13">
        <f t="shared" si="23"/>
        <v>72.699718951328975</v>
      </c>
      <c r="BF26" s="13">
        <f t="shared" si="23"/>
        <v>71.972721761815691</v>
      </c>
    </row>
    <row r="27" spans="1:58" x14ac:dyDescent="0.3">
      <c r="A27" s="56" t="s">
        <v>607</v>
      </c>
      <c r="D27" s="57"/>
      <c r="E27" s="57" t="s">
        <v>612</v>
      </c>
      <c r="F27" s="26" t="s">
        <v>54</v>
      </c>
      <c r="G27" s="90" t="s">
        <v>319</v>
      </c>
      <c r="H27" s="11">
        <f t="shared" si="1"/>
        <v>663.98890588041024</v>
      </c>
      <c r="I27" s="11">
        <f t="shared" si="1"/>
        <v>756.94735270366766</v>
      </c>
      <c r="J27" s="11">
        <f t="shared" si="1"/>
        <v>862.91998208218104</v>
      </c>
      <c r="K27" s="11">
        <f t="shared" si="2"/>
        <v>983.72877957368632</v>
      </c>
      <c r="L27" s="11">
        <f t="shared" si="3"/>
        <v>1042.7525063481075</v>
      </c>
      <c r="M27" s="11">
        <f t="shared" si="4"/>
        <v>1293.0131078716533</v>
      </c>
      <c r="N27" s="11">
        <f t="shared" si="5"/>
        <v>1474.0349429736848</v>
      </c>
      <c r="O27" s="11">
        <f t="shared" si="6"/>
        <v>1164.4876049492111</v>
      </c>
      <c r="P27" s="11">
        <f t="shared" si="7"/>
        <v>1350.8056217410849</v>
      </c>
      <c r="Q27" s="11">
        <f t="shared" si="8"/>
        <v>1161.692834697333</v>
      </c>
      <c r="R27" s="11">
        <f t="shared" si="9"/>
        <v>1463.7329717186396</v>
      </c>
      <c r="S27" s="9">
        <f>$S$8*'[2]Eurostat POM Portables GU'!M18</f>
        <v>1858.9408740826723</v>
      </c>
      <c r="T27" s="9">
        <f>$T$8*'[2]Eurostat POM Portables GU'!N18</f>
        <v>1617.3259343609323</v>
      </c>
      <c r="U27" s="9">
        <f>$U$8*'[2]Eurostat POM Portables GU'!O18</f>
        <v>1604.5611292180649</v>
      </c>
      <c r="V27" s="9">
        <f>$V$8*'[2]Eurostat POM Portables GU'!P18</f>
        <v>1385.3782513439273</v>
      </c>
      <c r="W27" s="9">
        <f>$W$8*'[2]Eurostat POM Portables GU'!Q18</f>
        <v>1293.0455342580337</v>
      </c>
      <c r="X27" s="9">
        <f>$X$8*'[2]Eurostat POM Portables GU'!R18</f>
        <v>1181.2216829771016</v>
      </c>
      <c r="Y27" s="9">
        <f>$Y$8*'[2]Eurostat POM Portables GU'!S18</f>
        <v>1231.8520863871024</v>
      </c>
      <c r="Z27" s="9">
        <f>$Z$8*'[2]Eurostat POM Portables GU'!T18</f>
        <v>1107.2855956479102</v>
      </c>
      <c r="AA27" s="9">
        <f>$AA$8*'[2]Eurostat POM Portables GU'!U18</f>
        <v>1094.3480307227819</v>
      </c>
      <c r="AB27" s="9">
        <f>$AB$8*'[2]Eurostat POM Portables GU'!V18</f>
        <v>1117.4277399209668</v>
      </c>
      <c r="AC27" s="9">
        <f>$AC$8*'[2]Eurostat POM Portables GU'!W18</f>
        <v>1013.4552058471504</v>
      </c>
      <c r="AD27" s="13">
        <f t="shared" ref="AD27:BF27" si="24">AC27+(AC27*AC$44)</f>
        <v>993.18610173020738</v>
      </c>
      <c r="AE27" s="13">
        <f t="shared" si="24"/>
        <v>973.32237969560322</v>
      </c>
      <c r="AF27" s="13">
        <f t="shared" si="24"/>
        <v>953.85593210169111</v>
      </c>
      <c r="AG27" s="13">
        <f t="shared" si="24"/>
        <v>934.77881345965727</v>
      </c>
      <c r="AH27" s="13">
        <f t="shared" si="24"/>
        <v>916.08323719046416</v>
      </c>
      <c r="AI27" s="13">
        <f t="shared" si="24"/>
        <v>897.7615724466549</v>
      </c>
      <c r="AJ27" s="13">
        <f t="shared" si="24"/>
        <v>879.8063409977218</v>
      </c>
      <c r="AK27" s="13">
        <f t="shared" si="24"/>
        <v>862.2102141777674</v>
      </c>
      <c r="AL27" s="13">
        <f t="shared" si="24"/>
        <v>844.96600989421199</v>
      </c>
      <c r="AM27" s="13">
        <f t="shared" si="24"/>
        <v>828.06668969632778</v>
      </c>
      <c r="AN27" s="13">
        <f t="shared" si="24"/>
        <v>811.50535590240122</v>
      </c>
      <c r="AO27" s="13">
        <f t="shared" si="24"/>
        <v>795.27524878435315</v>
      </c>
      <c r="AP27" s="13">
        <f t="shared" si="24"/>
        <v>779.36974380866604</v>
      </c>
      <c r="AQ27" s="13">
        <f t="shared" si="24"/>
        <v>763.78234893249271</v>
      </c>
      <c r="AR27" s="13">
        <f t="shared" si="24"/>
        <v>748.50670195384282</v>
      </c>
      <c r="AS27" s="13">
        <f t="shared" si="24"/>
        <v>733.53656791476601</v>
      </c>
      <c r="AT27" s="13">
        <f t="shared" si="24"/>
        <v>718.86583655647064</v>
      </c>
      <c r="AU27" s="13">
        <f t="shared" si="24"/>
        <v>704.4885198253412</v>
      </c>
      <c r="AV27" s="13">
        <f t="shared" si="24"/>
        <v>697.44363462708782</v>
      </c>
      <c r="AW27" s="13">
        <f t="shared" si="24"/>
        <v>690.46919828081695</v>
      </c>
      <c r="AX27" s="13">
        <f t="shared" si="24"/>
        <v>683.56450629800884</v>
      </c>
      <c r="AY27" s="13">
        <f t="shared" si="24"/>
        <v>676.72886123502872</v>
      </c>
      <c r="AZ27" s="13">
        <f t="shared" si="24"/>
        <v>669.96157262267843</v>
      </c>
      <c r="BA27" s="13">
        <f t="shared" si="24"/>
        <v>663.26195689645169</v>
      </c>
      <c r="BB27" s="13">
        <f t="shared" si="24"/>
        <v>656.62933732748718</v>
      </c>
      <c r="BC27" s="13">
        <f t="shared" si="24"/>
        <v>650.06304395421228</v>
      </c>
      <c r="BD27" s="13">
        <f t="shared" si="24"/>
        <v>643.5624135146702</v>
      </c>
      <c r="BE27" s="13">
        <f t="shared" si="24"/>
        <v>637.12678937952353</v>
      </c>
      <c r="BF27" s="13">
        <f t="shared" si="24"/>
        <v>630.75552148572831</v>
      </c>
    </row>
    <row r="28" spans="1:58" x14ac:dyDescent="0.3">
      <c r="A28" s="56" t="s">
        <v>607</v>
      </c>
      <c r="D28" s="57"/>
      <c r="E28" s="57" t="s">
        <v>612</v>
      </c>
      <c r="F28" s="26" t="s">
        <v>55</v>
      </c>
      <c r="G28" s="90" t="s">
        <v>345</v>
      </c>
      <c r="H28" s="11">
        <f t="shared" si="1"/>
        <v>25.902591936874074</v>
      </c>
      <c r="I28" s="11">
        <f t="shared" si="1"/>
        <v>29.528954808036442</v>
      </c>
      <c r="J28" s="11">
        <f t="shared" si="1"/>
        <v>33.66300848116154</v>
      </c>
      <c r="K28" s="11">
        <f t="shared" si="2"/>
        <v>38.375829668524155</v>
      </c>
      <c r="L28" s="11">
        <f t="shared" si="3"/>
        <v>40.678379448635603</v>
      </c>
      <c r="M28" s="11">
        <f t="shared" si="4"/>
        <v>50.441190516308147</v>
      </c>
      <c r="N28" s="11">
        <f t="shared" si="5"/>
        <v>57.502957188591282</v>
      </c>
      <c r="O28" s="11">
        <f t="shared" si="6"/>
        <v>45.427336178987112</v>
      </c>
      <c r="P28" s="11">
        <f t="shared" si="7"/>
        <v>52.695709967625042</v>
      </c>
      <c r="Q28" s="11">
        <f t="shared" si="8"/>
        <v>45.318310572157536</v>
      </c>
      <c r="R28" s="11">
        <f t="shared" si="9"/>
        <v>57.101071320918493</v>
      </c>
      <c r="S28" s="9">
        <f>$S$8*'[2]Eurostat POM Portables GU'!M19</f>
        <v>72.518360577566483</v>
      </c>
      <c r="T28" s="9">
        <f>$T$8*'[2]Eurostat POM Portables GU'!N19</f>
        <v>26.515573036492114</v>
      </c>
      <c r="U28" s="9">
        <f>$U$8*'[2]Eurostat POM Portables GU'!O19</f>
        <v>31.176362708899411</v>
      </c>
      <c r="V28" s="9">
        <f>$V$8*'[2]Eurostat POM Portables GU'!P19</f>
        <v>31.183757978754706</v>
      </c>
      <c r="W28" s="9">
        <f>$W$8*'[2]Eurostat POM Portables GU'!Q19</f>
        <v>26.836632448955978</v>
      </c>
      <c r="X28" s="9">
        <f>$X$8*'[2]Eurostat POM Portables GU'!R19</f>
        <v>20.3819850063365</v>
      </c>
      <c r="Y28" s="9">
        <f>$Y$8*'[2]Eurostat POM Portables GU'!S19</f>
        <v>23.602143365003734</v>
      </c>
      <c r="Z28" s="9">
        <f>$Z$8*'[2]Eurostat POM Portables GU'!T19</f>
        <v>23.84255218166577</v>
      </c>
      <c r="AA28" s="9">
        <f>$AA$8*'[2]Eurostat POM Portables GU'!U19</f>
        <v>24.023584670209715</v>
      </c>
      <c r="AB28" s="9">
        <f>$AB$8*'[2]Eurostat POM Portables GU'!V19</f>
        <v>26.447983045141171</v>
      </c>
      <c r="AC28" s="9">
        <f>$AC$8*'[2]Eurostat POM Portables GU'!W19</f>
        <v>21.455582148760602</v>
      </c>
      <c r="AD28" s="13">
        <f t="shared" ref="AD28:BF28" si="25">AC28+(AC28*AC$44)</f>
        <v>21.02647050578539</v>
      </c>
      <c r="AE28" s="13">
        <f t="shared" si="25"/>
        <v>20.605941095669682</v>
      </c>
      <c r="AF28" s="13">
        <f t="shared" si="25"/>
        <v>20.19382227375629</v>
      </c>
      <c r="AG28" s="13">
        <f t="shared" si="25"/>
        <v>19.789945828281162</v>
      </c>
      <c r="AH28" s="13">
        <f t="shared" si="25"/>
        <v>19.394146911715538</v>
      </c>
      <c r="AI28" s="13">
        <f t="shared" si="25"/>
        <v>19.006263973481229</v>
      </c>
      <c r="AJ28" s="13">
        <f t="shared" si="25"/>
        <v>18.626138694011605</v>
      </c>
      <c r="AK28" s="13">
        <f t="shared" si="25"/>
        <v>18.253615920131374</v>
      </c>
      <c r="AL28" s="13">
        <f t="shared" si="25"/>
        <v>17.888543601728745</v>
      </c>
      <c r="AM28" s="13">
        <f t="shared" si="25"/>
        <v>17.530772729694171</v>
      </c>
      <c r="AN28" s="13">
        <f t="shared" si="25"/>
        <v>17.180157275100289</v>
      </c>
      <c r="AO28" s="13">
        <f t="shared" si="25"/>
        <v>16.836554129598284</v>
      </c>
      <c r="AP28" s="13">
        <f t="shared" si="25"/>
        <v>16.499823047006316</v>
      </c>
      <c r="AQ28" s="13">
        <f t="shared" si="25"/>
        <v>16.16982658606619</v>
      </c>
      <c r="AR28" s="13">
        <f t="shared" si="25"/>
        <v>15.846430054344866</v>
      </c>
      <c r="AS28" s="13">
        <f t="shared" si="25"/>
        <v>15.52950145325797</v>
      </c>
      <c r="AT28" s="13">
        <f t="shared" si="25"/>
        <v>15.218911424192811</v>
      </c>
      <c r="AU28" s="13">
        <f t="shared" si="25"/>
        <v>14.914533195708955</v>
      </c>
      <c r="AV28" s="13">
        <f t="shared" si="25"/>
        <v>14.765387863751865</v>
      </c>
      <c r="AW28" s="13">
        <f t="shared" si="25"/>
        <v>14.617733985114347</v>
      </c>
      <c r="AX28" s="13">
        <f t="shared" si="25"/>
        <v>14.471556645263203</v>
      </c>
      <c r="AY28" s="13">
        <f t="shared" si="25"/>
        <v>14.32684107881057</v>
      </c>
      <c r="AZ28" s="13">
        <f t="shared" si="25"/>
        <v>14.183572668022464</v>
      </c>
      <c r="BA28" s="13">
        <f t="shared" si="25"/>
        <v>14.04173694134224</v>
      </c>
      <c r="BB28" s="13">
        <f t="shared" si="25"/>
        <v>13.901319571928818</v>
      </c>
      <c r="BC28" s="13">
        <f t="shared" si="25"/>
        <v>13.76230637620953</v>
      </c>
      <c r="BD28" s="13">
        <f t="shared" si="25"/>
        <v>13.624683312447434</v>
      </c>
      <c r="BE28" s="13">
        <f t="shared" si="25"/>
        <v>13.48843647932296</v>
      </c>
      <c r="BF28" s="13">
        <f t="shared" si="25"/>
        <v>13.35355211452973</v>
      </c>
    </row>
    <row r="29" spans="1:58" x14ac:dyDescent="0.3">
      <c r="A29" s="56" t="s">
        <v>607</v>
      </c>
      <c r="D29" s="57"/>
      <c r="E29" s="57" t="s">
        <v>612</v>
      </c>
      <c r="F29" s="26" t="s">
        <v>56</v>
      </c>
      <c r="G29" s="90" t="s">
        <v>356</v>
      </c>
      <c r="H29" s="11">
        <f t="shared" ref="H29:J42" si="26">I29/1.14</f>
        <v>15.931927900590345</v>
      </c>
      <c r="I29" s="11">
        <f t="shared" si="26"/>
        <v>18.162397806672992</v>
      </c>
      <c r="J29" s="11">
        <f t="shared" si="26"/>
        <v>20.705133499607211</v>
      </c>
      <c r="K29" s="11">
        <f t="shared" si="2"/>
        <v>23.603852189552217</v>
      </c>
      <c r="L29" s="11">
        <f t="shared" si="3"/>
        <v>25.020083320925352</v>
      </c>
      <c r="M29" s="11">
        <f t="shared" si="4"/>
        <v>31.024903317947434</v>
      </c>
      <c r="N29" s="11">
        <f t="shared" si="5"/>
        <v>35.368389782460071</v>
      </c>
      <c r="O29" s="11">
        <f t="shared" si="6"/>
        <v>27.941027928143455</v>
      </c>
      <c r="P29" s="11">
        <f t="shared" si="7"/>
        <v>32.411592396646405</v>
      </c>
      <c r="Q29" s="11">
        <f t="shared" si="8"/>
        <v>27.873969461115905</v>
      </c>
      <c r="R29" s="11">
        <f t="shared" si="9"/>
        <v>35.121201521006043</v>
      </c>
      <c r="S29" s="9">
        <f>$S$8*'[2]Eurostat POM Portables GU'!M20</f>
        <v>44.603925931677679</v>
      </c>
      <c r="T29" s="9">
        <f>$T$8*'[2]Eurostat POM Portables GU'!N20</f>
        <v>42.970454806363826</v>
      </c>
      <c r="U29" s="9">
        <f>$U$8*'[2]Eurostat POM Portables GU'!O20</f>
        <v>48.075089134704221</v>
      </c>
      <c r="V29" s="9">
        <f>$V$8*'[2]Eurostat POM Portables GU'!P20</f>
        <v>38.683789043406534</v>
      </c>
      <c r="W29" s="9">
        <f>$W$8*'[2]Eurostat POM Portables GU'!Q20</f>
        <v>36.90809389893559</v>
      </c>
      <c r="X29" s="9">
        <f>$X$8*'[2]Eurostat POM Portables GU'!R20</f>
        <v>35.824571406801432</v>
      </c>
      <c r="Y29" s="9">
        <f>$Y$8*'[2]Eurostat POM Portables GU'!S20</f>
        <v>39.999888785053308</v>
      </c>
      <c r="Z29" s="9">
        <f>$Z$8*'[2]Eurostat POM Portables GU'!T20</f>
        <v>34.820188809378855</v>
      </c>
      <c r="AA29" s="9">
        <f>$AA$8*'[2]Eurostat POM Portables GU'!U20</f>
        <v>31.879687779534525</v>
      </c>
      <c r="AB29" s="9">
        <f>$AB$8*'[2]Eurostat POM Portables GU'!V20</f>
        <v>32.414563972374324</v>
      </c>
      <c r="AC29" s="9">
        <f>$AC$8*'[2]Eurostat POM Portables GU'!W20</f>
        <v>29.098154476202335</v>
      </c>
      <c r="AD29" s="13">
        <f t="shared" ref="AD29:BF29" si="27">AC29+(AC29*AC$44)</f>
        <v>28.51619138667829</v>
      </c>
      <c r="AE29" s="13">
        <f t="shared" si="27"/>
        <v>27.945867558944723</v>
      </c>
      <c r="AF29" s="13">
        <f t="shared" si="27"/>
        <v>27.386950207765828</v>
      </c>
      <c r="AG29" s="13">
        <f t="shared" si="27"/>
        <v>26.83921120361051</v>
      </c>
      <c r="AH29" s="13">
        <f t="shared" si="27"/>
        <v>26.3024269795383</v>
      </c>
      <c r="AI29" s="13">
        <f t="shared" si="27"/>
        <v>25.776378439947536</v>
      </c>
      <c r="AJ29" s="13">
        <f t="shared" si="27"/>
        <v>25.260850871148584</v>
      </c>
      <c r="AK29" s="13">
        <f t="shared" si="27"/>
        <v>24.755633853725612</v>
      </c>
      <c r="AL29" s="13">
        <f t="shared" si="27"/>
        <v>24.2605211766511</v>
      </c>
      <c r="AM29" s="13">
        <f t="shared" si="27"/>
        <v>23.775310753118077</v>
      </c>
      <c r="AN29" s="13">
        <f t="shared" si="27"/>
        <v>23.299804538055717</v>
      </c>
      <c r="AO29" s="13">
        <f t="shared" si="27"/>
        <v>22.833808447294604</v>
      </c>
      <c r="AP29" s="13">
        <f t="shared" si="27"/>
        <v>22.377132278348711</v>
      </c>
      <c r="AQ29" s="13">
        <f t="shared" si="27"/>
        <v>21.929589632781738</v>
      </c>
      <c r="AR29" s="13">
        <f t="shared" si="27"/>
        <v>21.490997840126102</v>
      </c>
      <c r="AS29" s="13">
        <f t="shared" si="27"/>
        <v>21.06117788332358</v>
      </c>
      <c r="AT29" s="13">
        <f t="shared" si="27"/>
        <v>20.639954325657108</v>
      </c>
      <c r="AU29" s="13">
        <f t="shared" si="27"/>
        <v>20.227155239143965</v>
      </c>
      <c r="AV29" s="13">
        <f t="shared" si="27"/>
        <v>20.024883686752524</v>
      </c>
      <c r="AW29" s="13">
        <f t="shared" si="27"/>
        <v>19.824634849884998</v>
      </c>
      <c r="AX29" s="13">
        <f t="shared" si="27"/>
        <v>19.626388501386149</v>
      </c>
      <c r="AY29" s="13">
        <f t="shared" si="27"/>
        <v>19.430124616372286</v>
      </c>
      <c r="AZ29" s="13">
        <f t="shared" si="27"/>
        <v>19.235823370208564</v>
      </c>
      <c r="BA29" s="13">
        <f t="shared" si="27"/>
        <v>19.04346513650648</v>
      </c>
      <c r="BB29" s="13">
        <f t="shared" si="27"/>
        <v>18.853030485141414</v>
      </c>
      <c r="BC29" s="13">
        <f t="shared" si="27"/>
        <v>18.664500180289998</v>
      </c>
      <c r="BD29" s="13">
        <f t="shared" si="27"/>
        <v>18.477855178487097</v>
      </c>
      <c r="BE29" s="13">
        <f t="shared" si="27"/>
        <v>18.293076626702227</v>
      </c>
      <c r="BF29" s="13">
        <f t="shared" si="27"/>
        <v>18.110145860435203</v>
      </c>
    </row>
    <row r="30" spans="1:58" x14ac:dyDescent="0.3">
      <c r="A30" s="56" t="s">
        <v>607</v>
      </c>
      <c r="D30" s="57"/>
      <c r="E30" s="57" t="s">
        <v>612</v>
      </c>
      <c r="F30" s="26" t="s">
        <v>57</v>
      </c>
      <c r="G30" s="90" t="s">
        <v>357</v>
      </c>
      <c r="H30" s="11">
        <f t="shared" si="26"/>
        <v>4.1112474963811527</v>
      </c>
      <c r="I30" s="11">
        <f t="shared" si="26"/>
        <v>4.6868221458745136</v>
      </c>
      <c r="J30" s="11">
        <f t="shared" si="26"/>
        <v>5.3429772462969449</v>
      </c>
      <c r="K30" s="11">
        <f t="shared" si="2"/>
        <v>6.0909940607785167</v>
      </c>
      <c r="L30" s="11">
        <f t="shared" si="3"/>
        <v>6.4564537044252281</v>
      </c>
      <c r="M30" s="11">
        <f t="shared" si="4"/>
        <v>8.0060025934872829</v>
      </c>
      <c r="N30" s="11">
        <f t="shared" si="5"/>
        <v>9.1268429565755014</v>
      </c>
      <c r="O30" s="11">
        <f t="shared" si="6"/>
        <v>7.2102059356946464</v>
      </c>
      <c r="P30" s="11">
        <f t="shared" si="7"/>
        <v>8.363838885405789</v>
      </c>
      <c r="Q30" s="11">
        <f t="shared" si="8"/>
        <v>7.1929014414489787</v>
      </c>
      <c r="R30" s="11">
        <f t="shared" si="9"/>
        <v>9.0630558162257131</v>
      </c>
      <c r="S30" s="9">
        <f>$S$8*'[2]Eurostat POM Portables GU'!M21</f>
        <v>11.510080886606655</v>
      </c>
      <c r="T30" s="9">
        <f>$T$8*'[2]Eurostat POM Portables GU'!N21</f>
        <v>10.259058711442616</v>
      </c>
      <c r="U30" s="9">
        <f>$U$8*'[2]Eurostat POM Portables GU'!O21</f>
        <v>11.042152548423887</v>
      </c>
      <c r="V30" s="9">
        <f>$V$8*'[2]Eurostat POM Portables GU'!P21</f>
        <v>9.6483911156368194</v>
      </c>
      <c r="W30" s="9">
        <f>$W$8*'[2]Eurostat POM Portables GU'!Q21</f>
        <v>9.0687811524445134</v>
      </c>
      <c r="X30" s="9">
        <f>$X$8*'[2]Eurostat POM Portables GU'!R21</f>
        <v>9.3914936872564283</v>
      </c>
      <c r="Y30" s="9">
        <f>$Y$8*'[2]Eurostat POM Portables GU'!S21</f>
        <v>9.6691059729693798</v>
      </c>
      <c r="Z30" s="9">
        <f>$Z$8*'[2]Eurostat POM Portables GU'!T21</f>
        <v>9.5499429964912252</v>
      </c>
      <c r="AA30" s="9">
        <f>$AA$8*'[2]Eurostat POM Portables GU'!U21</f>
        <v>10.286306864059192</v>
      </c>
      <c r="AB30" s="9">
        <f>$AB$8*'[2]Eurostat POM Portables GU'!V21</f>
        <v>10.355203423243205</v>
      </c>
      <c r="AC30" s="9">
        <f>$AC$8*'[2]Eurostat POM Portables GU'!W21</f>
        <v>8.9267750545938274</v>
      </c>
      <c r="AD30" s="13">
        <f t="shared" ref="AD30:BF30" si="28">AC30+(AC30*AC$44)</f>
        <v>8.7482395535019499</v>
      </c>
      <c r="AE30" s="13">
        <f t="shared" si="28"/>
        <v>8.573274762431911</v>
      </c>
      <c r="AF30" s="13">
        <f t="shared" si="28"/>
        <v>8.4018092671832729</v>
      </c>
      <c r="AG30" s="13">
        <f t="shared" si="28"/>
        <v>8.2337730818396082</v>
      </c>
      <c r="AH30" s="13">
        <f t="shared" si="28"/>
        <v>8.0690976202028164</v>
      </c>
      <c r="AI30" s="13">
        <f t="shared" si="28"/>
        <v>7.9077156677987599</v>
      </c>
      <c r="AJ30" s="13">
        <f t="shared" si="28"/>
        <v>7.7495613544427844</v>
      </c>
      <c r="AK30" s="13">
        <f t="shared" si="28"/>
        <v>7.5945701273539283</v>
      </c>
      <c r="AL30" s="13">
        <f t="shared" si="28"/>
        <v>7.44267872480685</v>
      </c>
      <c r="AM30" s="13">
        <f t="shared" si="28"/>
        <v>7.2938251503107132</v>
      </c>
      <c r="AN30" s="13">
        <f t="shared" si="28"/>
        <v>7.1479486473044993</v>
      </c>
      <c r="AO30" s="13">
        <f t="shared" si="28"/>
        <v>7.0049896743584092</v>
      </c>
      <c r="AP30" s="13">
        <f t="shared" si="28"/>
        <v>6.8648898808712406</v>
      </c>
      <c r="AQ30" s="13">
        <f t="shared" si="28"/>
        <v>6.7275920832538159</v>
      </c>
      <c r="AR30" s="13">
        <f t="shared" si="28"/>
        <v>6.5930402415887395</v>
      </c>
      <c r="AS30" s="13">
        <f t="shared" si="28"/>
        <v>6.4611794367569644</v>
      </c>
      <c r="AT30" s="13">
        <f t="shared" si="28"/>
        <v>6.331955848021825</v>
      </c>
      <c r="AU30" s="13">
        <f t="shared" si="28"/>
        <v>6.2053167310613881</v>
      </c>
      <c r="AV30" s="13">
        <f t="shared" si="28"/>
        <v>6.1432635637507742</v>
      </c>
      <c r="AW30" s="13">
        <f t="shared" si="28"/>
        <v>6.0818309281132663</v>
      </c>
      <c r="AX30" s="13">
        <f t="shared" si="28"/>
        <v>6.0210126188321338</v>
      </c>
      <c r="AY30" s="13">
        <f t="shared" si="28"/>
        <v>5.9608024926438121</v>
      </c>
      <c r="AZ30" s="13">
        <f t="shared" si="28"/>
        <v>5.9011944677173744</v>
      </c>
      <c r="BA30" s="13">
        <f t="shared" si="28"/>
        <v>5.8421825230402007</v>
      </c>
      <c r="BB30" s="13">
        <f t="shared" si="28"/>
        <v>5.7837606978097984</v>
      </c>
      <c r="BC30" s="13">
        <f t="shared" si="28"/>
        <v>5.7259230908317003</v>
      </c>
      <c r="BD30" s="13">
        <f t="shared" si="28"/>
        <v>5.6686638599233836</v>
      </c>
      <c r="BE30" s="13">
        <f t="shared" si="28"/>
        <v>5.6119772213241497</v>
      </c>
      <c r="BF30" s="13">
        <f t="shared" si="28"/>
        <v>5.5558574491109081</v>
      </c>
    </row>
    <row r="31" spans="1:58" x14ac:dyDescent="0.3">
      <c r="A31" s="56" t="s">
        <v>607</v>
      </c>
      <c r="D31" s="57"/>
      <c r="E31" s="57" t="s">
        <v>612</v>
      </c>
      <c r="F31" s="26" t="s">
        <v>58</v>
      </c>
      <c r="G31" s="90" t="s">
        <v>372</v>
      </c>
      <c r="H31" s="11">
        <f t="shared" si="26"/>
        <v>1.964712747175908</v>
      </c>
      <c r="I31" s="11">
        <f t="shared" si="26"/>
        <v>2.239772531780535</v>
      </c>
      <c r="J31" s="11">
        <f t="shared" si="26"/>
        <v>2.5533406862298098</v>
      </c>
      <c r="K31" s="11">
        <f t="shared" si="2"/>
        <v>2.9108083823019828</v>
      </c>
      <c r="L31" s="11">
        <f t="shared" si="3"/>
        <v>3.0854568852401019</v>
      </c>
      <c r="M31" s="11">
        <f t="shared" si="4"/>
        <v>3.8259665376977265</v>
      </c>
      <c r="N31" s="11">
        <f t="shared" si="5"/>
        <v>4.3616018529754079</v>
      </c>
      <c r="O31" s="11">
        <f t="shared" si="6"/>
        <v>3.4456654638505726</v>
      </c>
      <c r="P31" s="11">
        <f t="shared" si="7"/>
        <v>3.9969719380666637</v>
      </c>
      <c r="Q31" s="11">
        <f t="shared" si="8"/>
        <v>3.4373958667373308</v>
      </c>
      <c r="R31" s="11">
        <f t="shared" si="9"/>
        <v>4.3311187920890371</v>
      </c>
      <c r="S31" s="9">
        <f>$S$8*'[2]Eurostat POM Portables GU'!M22</f>
        <v>5.5005208659530771</v>
      </c>
      <c r="T31" s="9">
        <f>$T$8*'[2]Eurostat POM Portables GU'!N22</f>
        <v>5.7295771389508392</v>
      </c>
      <c r="U31" s="9">
        <f>$U$8*'[2]Eurostat POM Portables GU'!O22</f>
        <v>5.3807816744729333</v>
      </c>
      <c r="V31" s="9">
        <f>$V$8*'[2]Eurostat POM Portables GU'!P22</f>
        <v>5.7884707657517209</v>
      </c>
      <c r="W31" s="9">
        <f>$W$8*'[2]Eurostat POM Portables GU'!Q22</f>
        <v>3.8964123672421489</v>
      </c>
      <c r="X31" s="9">
        <f>$X$8*'[2]Eurostat POM Portables GU'!R22</f>
        <v>3.6128501225466061</v>
      </c>
      <c r="Y31" s="9">
        <f>$Y$8*'[2]Eurostat POM Portables GU'!S22</f>
        <v>3.2759508296478344</v>
      </c>
      <c r="Z31" s="9">
        <f>$Z$8*'[2]Eurostat POM Portables GU'!T22</f>
        <v>3.6783273263997303</v>
      </c>
      <c r="AA31" s="9">
        <f>$AA$8*'[2]Eurostat POM Portables GU'!U22</f>
        <v>7.2939266854237905</v>
      </c>
      <c r="AB31" s="9">
        <f>$AB$8*'[2]Eurostat POM Portables GU'!V22</f>
        <v>5.6775080837781706</v>
      </c>
      <c r="AC31" s="9">
        <f>$AC$8*'[2]Eurostat POM Portables GU'!W22</f>
        <v>5.1368109086083775</v>
      </c>
      <c r="AD31" s="13">
        <f t="shared" ref="AD31:BF31" si="29">AC31+(AC31*AC$44)</f>
        <v>5.0340746904362099</v>
      </c>
      <c r="AE31" s="13">
        <f t="shared" si="29"/>
        <v>4.9333931966274855</v>
      </c>
      <c r="AF31" s="13">
        <f t="shared" si="29"/>
        <v>4.8347253326949362</v>
      </c>
      <c r="AG31" s="13">
        <f t="shared" si="29"/>
        <v>4.7380308260410375</v>
      </c>
      <c r="AH31" s="13">
        <f t="shared" si="29"/>
        <v>4.6432702095202165</v>
      </c>
      <c r="AI31" s="13">
        <f t="shared" si="29"/>
        <v>4.5504048053298121</v>
      </c>
      <c r="AJ31" s="13">
        <f t="shared" si="29"/>
        <v>4.4593967092232161</v>
      </c>
      <c r="AK31" s="13">
        <f t="shared" si="29"/>
        <v>4.3702087750387522</v>
      </c>
      <c r="AL31" s="13">
        <f t="shared" si="29"/>
        <v>4.2828045995379771</v>
      </c>
      <c r="AM31" s="13">
        <f t="shared" si="29"/>
        <v>4.1971485075472179</v>
      </c>
      <c r="AN31" s="13">
        <f t="shared" si="29"/>
        <v>4.1132055373962739</v>
      </c>
      <c r="AO31" s="13">
        <f t="shared" si="29"/>
        <v>4.0309414266483481</v>
      </c>
      <c r="AP31" s="13">
        <f t="shared" si="29"/>
        <v>3.9503225981153811</v>
      </c>
      <c r="AQ31" s="13">
        <f t="shared" si="29"/>
        <v>3.8713161461530734</v>
      </c>
      <c r="AR31" s="13">
        <f t="shared" si="29"/>
        <v>3.7938898232300118</v>
      </c>
      <c r="AS31" s="13">
        <f t="shared" si="29"/>
        <v>3.7180120267654115</v>
      </c>
      <c r="AT31" s="13">
        <f t="shared" si="29"/>
        <v>3.6436517862301034</v>
      </c>
      <c r="AU31" s="13">
        <f t="shared" si="29"/>
        <v>3.5707787505055015</v>
      </c>
      <c r="AV31" s="13">
        <f t="shared" si="29"/>
        <v>3.5350709630004467</v>
      </c>
      <c r="AW31" s="13">
        <f t="shared" si="29"/>
        <v>3.4997202533704423</v>
      </c>
      <c r="AX31" s="13">
        <f t="shared" si="29"/>
        <v>3.4647230508367377</v>
      </c>
      <c r="AY31" s="13">
        <f t="shared" si="29"/>
        <v>3.4300758203283701</v>
      </c>
      <c r="AZ31" s="13">
        <f t="shared" si="29"/>
        <v>3.3957750621250864</v>
      </c>
      <c r="BA31" s="13">
        <f t="shared" si="29"/>
        <v>3.3618173115038354</v>
      </c>
      <c r="BB31" s="13">
        <f t="shared" si="29"/>
        <v>3.328199138388797</v>
      </c>
      <c r="BC31" s="13">
        <f t="shared" si="29"/>
        <v>3.294917147004909</v>
      </c>
      <c r="BD31" s="13">
        <f t="shared" si="29"/>
        <v>3.2619679755348598</v>
      </c>
      <c r="BE31" s="13">
        <f t="shared" si="29"/>
        <v>3.2293482957795114</v>
      </c>
      <c r="BF31" s="13">
        <f t="shared" si="29"/>
        <v>3.1970548128217162</v>
      </c>
    </row>
    <row r="32" spans="1:58" x14ac:dyDescent="0.3">
      <c r="A32" s="56" t="s">
        <v>607</v>
      </c>
      <c r="D32" s="57"/>
      <c r="E32" s="57" t="s">
        <v>612</v>
      </c>
      <c r="F32" s="26" t="s">
        <v>59</v>
      </c>
      <c r="G32" s="90" t="s">
        <v>409</v>
      </c>
      <c r="H32" s="11">
        <f t="shared" si="26"/>
        <v>175.00367695323598</v>
      </c>
      <c r="I32" s="11">
        <f t="shared" si="26"/>
        <v>199.50419172668902</v>
      </c>
      <c r="J32" s="11">
        <f t="shared" si="26"/>
        <v>227.43477856842546</v>
      </c>
      <c r="K32" s="11">
        <f t="shared" si="2"/>
        <v>259.27564756800501</v>
      </c>
      <c r="L32" s="11">
        <f t="shared" si="3"/>
        <v>274.83218642208533</v>
      </c>
      <c r="M32" s="11">
        <f t="shared" si="4"/>
        <v>340.79191116338581</v>
      </c>
      <c r="N32" s="11">
        <f t="shared" si="5"/>
        <v>388.50277872625981</v>
      </c>
      <c r="O32" s="11">
        <f t="shared" si="6"/>
        <v>306.91719519374527</v>
      </c>
      <c r="P32" s="11">
        <f t="shared" si="7"/>
        <v>356.02394642474451</v>
      </c>
      <c r="Q32" s="11">
        <f t="shared" si="8"/>
        <v>306.18059392528028</v>
      </c>
      <c r="R32" s="11">
        <f t="shared" si="9"/>
        <v>385.78754834585317</v>
      </c>
      <c r="S32" s="9">
        <f>$S$8*'[2]Eurostat POM Portables GU'!M23</f>
        <v>489.95018639923353</v>
      </c>
      <c r="T32" s="9">
        <f>$T$8*'[2]Eurostat POM Portables GU'!N23</f>
        <v>407.94457350696302</v>
      </c>
      <c r="U32" s="9">
        <f>$U$8*'[2]Eurostat POM Portables GU'!O23</f>
        <v>410.54311966730438</v>
      </c>
      <c r="V32" s="9">
        <f>$V$8*'[2]Eurostat POM Portables GU'!P23</f>
        <v>434.03662429606425</v>
      </c>
      <c r="W32" s="9">
        <f>$W$8*'[2]Eurostat POM Portables GU'!Q23</f>
        <v>437.62141607726431</v>
      </c>
      <c r="X32" s="9">
        <f>$X$8*'[2]Eurostat POM Portables GU'!R23</f>
        <v>420.70058456179311</v>
      </c>
      <c r="Y32" s="9">
        <f>$Y$8*'[2]Eurostat POM Portables GU'!S23</f>
        <v>427.65349303332232</v>
      </c>
      <c r="Z32" s="9">
        <f>$Z$8*'[2]Eurostat POM Portables GU'!T23</f>
        <v>437.74379859514801</v>
      </c>
      <c r="AA32" s="9">
        <f>$AA$8*'[2]Eurostat POM Portables GU'!U23</f>
        <v>372.3473063188369</v>
      </c>
      <c r="AB32" s="9">
        <f>$AB$8*'[2]Eurostat POM Portables GU'!V23</f>
        <v>432.06193593531992</v>
      </c>
      <c r="AC32" s="9">
        <f>$AC$8*'[2]Eurostat POM Portables GU'!W23</f>
        <v>371.82367253713443</v>
      </c>
      <c r="AD32" s="13">
        <f t="shared" ref="AD32:BF32" si="30">AC32+(AC32*AC$44)</f>
        <v>364.38719908639172</v>
      </c>
      <c r="AE32" s="13">
        <f t="shared" si="30"/>
        <v>357.09945510466389</v>
      </c>
      <c r="AF32" s="13">
        <f t="shared" si="30"/>
        <v>349.95746600257058</v>
      </c>
      <c r="AG32" s="13">
        <f t="shared" si="30"/>
        <v>342.95831668251918</v>
      </c>
      <c r="AH32" s="13">
        <f t="shared" si="30"/>
        <v>336.09915034886882</v>
      </c>
      <c r="AI32" s="13">
        <f t="shared" si="30"/>
        <v>329.37716734189144</v>
      </c>
      <c r="AJ32" s="13">
        <f t="shared" si="30"/>
        <v>322.7896239950536</v>
      </c>
      <c r="AK32" s="13">
        <f t="shared" si="30"/>
        <v>316.33383151515255</v>
      </c>
      <c r="AL32" s="13">
        <f t="shared" si="30"/>
        <v>310.00715488484951</v>
      </c>
      <c r="AM32" s="13">
        <f t="shared" si="30"/>
        <v>303.80701178715253</v>
      </c>
      <c r="AN32" s="13">
        <f t="shared" si="30"/>
        <v>297.73087155140951</v>
      </c>
      <c r="AO32" s="13">
        <f t="shared" si="30"/>
        <v>291.77625412038134</v>
      </c>
      <c r="AP32" s="13">
        <f t="shared" si="30"/>
        <v>285.94072903797371</v>
      </c>
      <c r="AQ32" s="13">
        <f t="shared" si="30"/>
        <v>280.22191445721421</v>
      </c>
      <c r="AR32" s="13">
        <f t="shared" si="30"/>
        <v>274.61747616806991</v>
      </c>
      <c r="AS32" s="13">
        <f t="shared" si="30"/>
        <v>269.12512664470853</v>
      </c>
      <c r="AT32" s="13">
        <f t="shared" si="30"/>
        <v>263.74262411181434</v>
      </c>
      <c r="AU32" s="13">
        <f t="shared" si="30"/>
        <v>258.46777162957807</v>
      </c>
      <c r="AV32" s="13">
        <f t="shared" si="30"/>
        <v>255.88309391328229</v>
      </c>
      <c r="AW32" s="13">
        <f t="shared" si="30"/>
        <v>253.32426297414946</v>
      </c>
      <c r="AX32" s="13">
        <f t="shared" si="30"/>
        <v>250.79102034440797</v>
      </c>
      <c r="AY32" s="13">
        <f t="shared" si="30"/>
        <v>248.28311014096388</v>
      </c>
      <c r="AZ32" s="13">
        <f t="shared" si="30"/>
        <v>245.80027903955425</v>
      </c>
      <c r="BA32" s="13">
        <f t="shared" si="30"/>
        <v>243.34227624915872</v>
      </c>
      <c r="BB32" s="13">
        <f t="shared" si="30"/>
        <v>240.90885348666714</v>
      </c>
      <c r="BC32" s="13">
        <f t="shared" si="30"/>
        <v>238.49976495180047</v>
      </c>
      <c r="BD32" s="13">
        <f t="shared" si="30"/>
        <v>236.11476730228247</v>
      </c>
      <c r="BE32" s="13">
        <f t="shared" si="30"/>
        <v>233.75361962925965</v>
      </c>
      <c r="BF32" s="13">
        <f t="shared" si="30"/>
        <v>231.41608343296704</v>
      </c>
    </row>
    <row r="33" spans="1:58" x14ac:dyDescent="0.3">
      <c r="A33" s="56" t="s">
        <v>607</v>
      </c>
      <c r="D33" s="57"/>
      <c r="E33" s="57" t="s">
        <v>612</v>
      </c>
      <c r="F33" s="26" t="s">
        <v>60</v>
      </c>
      <c r="G33" s="90" t="s">
        <v>426</v>
      </c>
      <c r="H33" s="11">
        <f t="shared" si="26"/>
        <v>61.900040438398165</v>
      </c>
      <c r="I33" s="11">
        <f t="shared" si="26"/>
        <v>70.566046099773899</v>
      </c>
      <c r="J33" s="11">
        <f t="shared" si="26"/>
        <v>80.445292553742235</v>
      </c>
      <c r="K33" s="11">
        <f t="shared" si="2"/>
        <v>91.707633511266138</v>
      </c>
      <c r="L33" s="11">
        <f t="shared" si="3"/>
        <v>97.210091521942118</v>
      </c>
      <c r="M33" s="11">
        <f t="shared" si="4"/>
        <v>120.54051348720823</v>
      </c>
      <c r="N33" s="11">
        <f t="shared" si="5"/>
        <v>137.41618537541737</v>
      </c>
      <c r="O33" s="11">
        <f t="shared" si="6"/>
        <v>108.55878644657973</v>
      </c>
      <c r="P33" s="11">
        <f t="shared" si="7"/>
        <v>125.92819227803248</v>
      </c>
      <c r="Q33" s="11">
        <f t="shared" si="8"/>
        <v>108.29824535910794</v>
      </c>
      <c r="R33" s="11">
        <f t="shared" si="9"/>
        <v>136.455789152476</v>
      </c>
      <c r="S33" s="9">
        <f>$S$8*'[2]Eurostat POM Portables GU'!M24</f>
        <v>173.29885222364453</v>
      </c>
      <c r="T33" s="9">
        <f>$T$8*'[2]Eurostat POM Portables GU'!N24</f>
        <v>147.59417085664097</v>
      </c>
      <c r="U33" s="9">
        <f>$U$8*'[2]Eurostat POM Portables GU'!O24</f>
        <v>176.75910130910748</v>
      </c>
      <c r="V33" s="9">
        <f>$V$8*'[2]Eurostat POM Portables GU'!P24</f>
        <v>175.07516012108493</v>
      </c>
      <c r="W33" s="9">
        <f>$W$8*'[2]Eurostat POM Portables GU'!Q24</f>
        <v>103.60555211949691</v>
      </c>
      <c r="X33" s="9">
        <f>$X$8*'[2]Eurostat POM Portables GU'!R24</f>
        <v>106.8521985846012</v>
      </c>
      <c r="Y33" s="9">
        <f>$Y$8*'[2]Eurostat POM Portables GU'!S24</f>
        <v>173.1299124214766</v>
      </c>
      <c r="Z33" s="9">
        <f>$Z$8*'[2]Eurostat POM Portables GU'!T24</f>
        <v>142.65512935428518</v>
      </c>
      <c r="AA33" s="9">
        <f>$AA$8*'[2]Eurostat POM Portables GU'!U24</f>
        <v>185.62108295597724</v>
      </c>
      <c r="AB33" s="9">
        <f>$AB$8*'[2]Eurostat POM Portables GU'!V24</f>
        <v>139.89443398603655</v>
      </c>
      <c r="AC33" s="9">
        <f>$AC$8*'[2]Eurostat POM Portables GU'!W24</f>
        <v>110.56672260602178</v>
      </c>
      <c r="AD33" s="13">
        <f t="shared" ref="AD33:BF33" si="31">AC33+(AC33*AC$44)</f>
        <v>108.35538815390134</v>
      </c>
      <c r="AE33" s="13">
        <f t="shared" si="31"/>
        <v>106.18828039082332</v>
      </c>
      <c r="AF33" s="13">
        <f t="shared" si="31"/>
        <v>104.06451478300686</v>
      </c>
      <c r="AG33" s="13">
        <f t="shared" si="31"/>
        <v>101.98322448734672</v>
      </c>
      <c r="AH33" s="13">
        <f t="shared" si="31"/>
        <v>99.943559997599777</v>
      </c>
      <c r="AI33" s="13">
        <f t="shared" si="31"/>
        <v>97.944688797647785</v>
      </c>
      <c r="AJ33" s="13">
        <f t="shared" si="31"/>
        <v>95.985795021694827</v>
      </c>
      <c r="AK33" s="13">
        <f t="shared" si="31"/>
        <v>94.066079121260927</v>
      </c>
      <c r="AL33" s="13">
        <f t="shared" si="31"/>
        <v>92.184757538835711</v>
      </c>
      <c r="AM33" s="13">
        <f t="shared" si="31"/>
        <v>90.341062388059001</v>
      </c>
      <c r="AN33" s="13">
        <f t="shared" si="31"/>
        <v>88.534241140297823</v>
      </c>
      <c r="AO33" s="13">
        <f t="shared" si="31"/>
        <v>86.763556317491862</v>
      </c>
      <c r="AP33" s="13">
        <f t="shared" si="31"/>
        <v>85.028285191142018</v>
      </c>
      <c r="AQ33" s="13">
        <f t="shared" si="31"/>
        <v>83.327719487319172</v>
      </c>
      <c r="AR33" s="13">
        <f t="shared" si="31"/>
        <v>81.661165097572791</v>
      </c>
      <c r="AS33" s="13">
        <f t="shared" si="31"/>
        <v>80.027941795621331</v>
      </c>
      <c r="AT33" s="13">
        <f t="shared" si="31"/>
        <v>78.427382959708908</v>
      </c>
      <c r="AU33" s="13">
        <f t="shared" si="31"/>
        <v>76.858835300514727</v>
      </c>
      <c r="AV33" s="13">
        <f t="shared" si="31"/>
        <v>76.090246947509584</v>
      </c>
      <c r="AW33" s="13">
        <f t="shared" si="31"/>
        <v>75.329344478034486</v>
      </c>
      <c r="AX33" s="13">
        <f t="shared" si="31"/>
        <v>74.576051033254146</v>
      </c>
      <c r="AY33" s="13">
        <f t="shared" si="31"/>
        <v>73.830290522921601</v>
      </c>
      <c r="AZ33" s="13">
        <f t="shared" si="31"/>
        <v>73.091987617692382</v>
      </c>
      <c r="BA33" s="13">
        <f t="shared" si="31"/>
        <v>72.361067741515456</v>
      </c>
      <c r="BB33" s="13">
        <f t="shared" si="31"/>
        <v>71.637457064100303</v>
      </c>
      <c r="BC33" s="13">
        <f t="shared" si="31"/>
        <v>70.921082493459295</v>
      </c>
      <c r="BD33" s="13">
        <f t="shared" si="31"/>
        <v>70.211871668524708</v>
      </c>
      <c r="BE33" s="13">
        <f t="shared" si="31"/>
        <v>69.509752951839459</v>
      </c>
      <c r="BF33" s="13">
        <f t="shared" si="31"/>
        <v>68.814655422321067</v>
      </c>
    </row>
    <row r="34" spans="1:58" x14ac:dyDescent="0.3">
      <c r="A34" s="56" t="s">
        <v>607</v>
      </c>
      <c r="D34" s="57"/>
      <c r="E34" s="57" t="s">
        <v>612</v>
      </c>
      <c r="F34" s="26" t="s">
        <v>61</v>
      </c>
      <c r="G34" s="90" t="s">
        <v>447</v>
      </c>
      <c r="H34" s="11">
        <f t="shared" si="26"/>
        <v>224.98222478828004</v>
      </c>
      <c r="I34" s="11">
        <f t="shared" si="26"/>
        <v>256.47973625863921</v>
      </c>
      <c r="J34" s="11">
        <f t="shared" si="26"/>
        <v>292.38689933484869</v>
      </c>
      <c r="K34" s="11">
        <f t="shared" si="2"/>
        <v>333.32106524172747</v>
      </c>
      <c r="L34" s="11">
        <f t="shared" si="3"/>
        <v>353.32032915623114</v>
      </c>
      <c r="M34" s="11">
        <f t="shared" si="4"/>
        <v>438.11720815372661</v>
      </c>
      <c r="N34" s="11">
        <f t="shared" si="5"/>
        <v>499.45361729524831</v>
      </c>
      <c r="O34" s="11">
        <f t="shared" si="6"/>
        <v>394.56835766324616</v>
      </c>
      <c r="P34" s="11">
        <f t="shared" si="7"/>
        <v>457.69929488936555</v>
      </c>
      <c r="Q34" s="11">
        <f t="shared" si="8"/>
        <v>393.62139360485435</v>
      </c>
      <c r="R34" s="11">
        <f t="shared" si="9"/>
        <v>495.96295594211648</v>
      </c>
      <c r="S34" s="9">
        <f>$S$8*'[2]Eurostat POM Portables GU'!M25</f>
        <v>629.87295404648796</v>
      </c>
      <c r="T34" s="9">
        <f>$T$8*'[2]Eurostat POM Portables GU'!N25</f>
        <v>582.40901597525601</v>
      </c>
      <c r="U34" s="9">
        <f>$U$8*'[2]Eurostat POM Portables GU'!O25</f>
        <v>681.1544704569917</v>
      </c>
      <c r="V34" s="9">
        <f>$V$8*'[2]Eurostat POM Portables GU'!P25</f>
        <v>665.34989347398493</v>
      </c>
      <c r="W34" s="9">
        <f>$W$8*'[2]Eurostat POM Portables GU'!Q25</f>
        <v>648.73420523068194</v>
      </c>
      <c r="X34" s="9">
        <f>$X$8*'[2]Eurostat POM Portables GU'!R25</f>
        <v>613.94494191232968</v>
      </c>
      <c r="Y34" s="9">
        <f>$Y$8*'[2]Eurostat POM Portables GU'!S25</f>
        <v>645.85779499048203</v>
      </c>
      <c r="Z34" s="9">
        <f>$Z$8*'[2]Eurostat POM Portables GU'!T25</f>
        <v>609.45999850334908</v>
      </c>
      <c r="AA34" s="9">
        <f>$AA$8*'[2]Eurostat POM Portables GU'!U25</f>
        <v>824.60476513532376</v>
      </c>
      <c r="AB34" s="9">
        <f>$AB$8*'[2]Eurostat POM Portables GU'!V25</f>
        <v>775.92610478301674</v>
      </c>
      <c r="AC34" s="9">
        <f>$AC$8*'[2]Eurostat POM Portables GU'!W25</f>
        <v>652.93878171250151</v>
      </c>
      <c r="AD34" s="13">
        <f t="shared" ref="AD34:BF34" si="32">AC34+(AC34*AC$44)</f>
        <v>639.88000607825143</v>
      </c>
      <c r="AE34" s="13">
        <f t="shared" si="32"/>
        <v>627.08240595668644</v>
      </c>
      <c r="AF34" s="13">
        <f t="shared" si="32"/>
        <v>614.54075783755275</v>
      </c>
      <c r="AG34" s="13">
        <f t="shared" si="32"/>
        <v>602.24994268080172</v>
      </c>
      <c r="AH34" s="13">
        <f t="shared" si="32"/>
        <v>590.20494382718573</v>
      </c>
      <c r="AI34" s="13">
        <f t="shared" si="32"/>
        <v>578.40084495064207</v>
      </c>
      <c r="AJ34" s="13">
        <f t="shared" si="32"/>
        <v>566.83282805162924</v>
      </c>
      <c r="AK34" s="13">
        <f t="shared" si="32"/>
        <v>555.49617149059668</v>
      </c>
      <c r="AL34" s="13">
        <f t="shared" si="32"/>
        <v>544.38624806078474</v>
      </c>
      <c r="AM34" s="13">
        <f t="shared" si="32"/>
        <v>533.49852309956907</v>
      </c>
      <c r="AN34" s="13">
        <f t="shared" si="32"/>
        <v>522.82855263757767</v>
      </c>
      <c r="AO34" s="13">
        <f t="shared" si="32"/>
        <v>512.37198158482613</v>
      </c>
      <c r="AP34" s="13">
        <f t="shared" si="32"/>
        <v>502.12454195312961</v>
      </c>
      <c r="AQ34" s="13">
        <f t="shared" si="32"/>
        <v>492.08205111406704</v>
      </c>
      <c r="AR34" s="13">
        <f t="shared" si="32"/>
        <v>482.24041009178569</v>
      </c>
      <c r="AS34" s="13">
        <f t="shared" si="32"/>
        <v>472.59560188994999</v>
      </c>
      <c r="AT34" s="13">
        <f t="shared" si="32"/>
        <v>463.143689852151</v>
      </c>
      <c r="AU34" s="13">
        <f t="shared" si="32"/>
        <v>453.88081605510797</v>
      </c>
      <c r="AV34" s="13">
        <f t="shared" si="32"/>
        <v>449.3420078945569</v>
      </c>
      <c r="AW34" s="13">
        <f t="shared" si="32"/>
        <v>444.84858781561132</v>
      </c>
      <c r="AX34" s="13">
        <f t="shared" si="32"/>
        <v>440.40010193745519</v>
      </c>
      <c r="AY34" s="13">
        <f t="shared" si="32"/>
        <v>435.99610091808063</v>
      </c>
      <c r="AZ34" s="13">
        <f t="shared" si="32"/>
        <v>431.63613990889985</v>
      </c>
      <c r="BA34" s="13">
        <f t="shared" si="32"/>
        <v>427.31977850981087</v>
      </c>
      <c r="BB34" s="13">
        <f t="shared" si="32"/>
        <v>423.04658072471278</v>
      </c>
      <c r="BC34" s="13">
        <f t="shared" si="32"/>
        <v>418.81611491746565</v>
      </c>
      <c r="BD34" s="13">
        <f t="shared" si="32"/>
        <v>414.62795376829098</v>
      </c>
      <c r="BE34" s="13">
        <f t="shared" si="32"/>
        <v>410.48167423060806</v>
      </c>
      <c r="BF34" s="13">
        <f t="shared" si="32"/>
        <v>406.37685748830199</v>
      </c>
    </row>
    <row r="35" spans="1:58" x14ac:dyDescent="0.3">
      <c r="A35" s="56" t="s">
        <v>607</v>
      </c>
      <c r="D35" s="57"/>
      <c r="E35" s="57" t="s">
        <v>612</v>
      </c>
      <c r="F35" s="26" t="s">
        <v>62</v>
      </c>
      <c r="G35" s="90" t="s">
        <v>448</v>
      </c>
      <c r="H35" s="11">
        <f t="shared" si="26"/>
        <v>38.254629139835572</v>
      </c>
      <c r="I35" s="11">
        <f t="shared" si="26"/>
        <v>43.610277219412545</v>
      </c>
      <c r="J35" s="11">
        <f t="shared" si="26"/>
        <v>49.715716030130295</v>
      </c>
      <c r="K35" s="11">
        <f t="shared" si="2"/>
        <v>56.675916274348531</v>
      </c>
      <c r="L35" s="11">
        <f t="shared" si="3"/>
        <v>60.076471250809448</v>
      </c>
      <c r="M35" s="11">
        <f t="shared" si="4"/>
        <v>74.494824351003714</v>
      </c>
      <c r="N35" s="11">
        <f t="shared" si="5"/>
        <v>84.92409976014423</v>
      </c>
      <c r="O35" s="11">
        <f t="shared" si="6"/>
        <v>67.090038810513946</v>
      </c>
      <c r="P35" s="11">
        <f t="shared" si="7"/>
        <v>77.82444502019618</v>
      </c>
      <c r="Q35" s="11">
        <f t="shared" si="8"/>
        <v>66.92902271736871</v>
      </c>
      <c r="R35" s="11">
        <f t="shared" si="9"/>
        <v>84.330568623884574</v>
      </c>
      <c r="S35" s="9">
        <f>$S$8*'[2]Eurostat POM Portables GU'!M26</f>
        <v>107.09982215233342</v>
      </c>
      <c r="T35" s="9">
        <f>$T$8*'[2]Eurostat POM Portables GU'!N26</f>
        <v>95.082846398066209</v>
      </c>
      <c r="U35" s="9">
        <f>$U$8*'[2]Eurostat POM Portables GU'!O26</f>
        <v>104.42151247298686</v>
      </c>
      <c r="V35" s="9">
        <f>$V$8*'[2]Eurostat POM Portables GU'!P26</f>
        <v>102.63046072740509</v>
      </c>
      <c r="W35" s="9">
        <f>$W$8*'[2]Eurostat POM Portables GU'!Q26</f>
        <v>81.566304900184079</v>
      </c>
      <c r="X35" s="9">
        <f>$X$8*'[2]Eurostat POM Portables GU'!R26</f>
        <v>85.194264162969034</v>
      </c>
      <c r="Y35" s="9">
        <f>$Y$8*'[2]Eurostat POM Portables GU'!S26</f>
        <v>107.80331584788249</v>
      </c>
      <c r="Z35" s="9">
        <f>$Z$8*'[2]Eurostat POM Portables GU'!T26</f>
        <v>112.22325358556196</v>
      </c>
      <c r="AA35" s="9">
        <f>$AA$8*'[2]Eurostat POM Portables GU'!U26</f>
        <v>109.91896508453335</v>
      </c>
      <c r="AB35" s="9">
        <f>$AB$8*'[2]Eurostat POM Portables GU'!V26</f>
        <v>96.489864847997978</v>
      </c>
      <c r="AC35" s="9">
        <f>$AC$8*'[2]Eurostat POM Portables GU'!W26</f>
        <v>89.894190900646606</v>
      </c>
      <c r="AD35" s="13">
        <f t="shared" ref="AD35:BF35" si="33">AC35+(AC35*AC$44)</f>
        <v>88.096307082633672</v>
      </c>
      <c r="AE35" s="13">
        <f t="shared" si="33"/>
        <v>86.334380940980992</v>
      </c>
      <c r="AF35" s="13">
        <f t="shared" si="33"/>
        <v>84.607693322161367</v>
      </c>
      <c r="AG35" s="13">
        <f t="shared" si="33"/>
        <v>82.915539455718147</v>
      </c>
      <c r="AH35" s="13">
        <f t="shared" si="33"/>
        <v>81.25722866660378</v>
      </c>
      <c r="AI35" s="13">
        <f t="shared" si="33"/>
        <v>79.6320840932717</v>
      </c>
      <c r="AJ35" s="13">
        <f t="shared" si="33"/>
        <v>78.03944241140627</v>
      </c>
      <c r="AK35" s="13">
        <f t="shared" si="33"/>
        <v>76.478653563178142</v>
      </c>
      <c r="AL35" s="13">
        <f t="shared" si="33"/>
        <v>74.949080491914586</v>
      </c>
      <c r="AM35" s="13">
        <f t="shared" si="33"/>
        <v>73.45009888207629</v>
      </c>
      <c r="AN35" s="13">
        <f t="shared" si="33"/>
        <v>71.981096904434764</v>
      </c>
      <c r="AO35" s="13">
        <f t="shared" si="33"/>
        <v>70.541474966346073</v>
      </c>
      <c r="AP35" s="13">
        <f t="shared" si="33"/>
        <v>69.13064546701915</v>
      </c>
      <c r="AQ35" s="13">
        <f t="shared" si="33"/>
        <v>67.748032557678769</v>
      </c>
      <c r="AR35" s="13">
        <f t="shared" si="33"/>
        <v>66.393071906525194</v>
      </c>
      <c r="AS35" s="13">
        <f t="shared" si="33"/>
        <v>65.065210468394696</v>
      </c>
      <c r="AT35" s="13">
        <f t="shared" si="33"/>
        <v>63.763906259026804</v>
      </c>
      <c r="AU35" s="13">
        <f t="shared" si="33"/>
        <v>62.488628133846269</v>
      </c>
      <c r="AV35" s="13">
        <f t="shared" si="33"/>
        <v>61.863741852507808</v>
      </c>
      <c r="AW35" s="13">
        <f t="shared" si="33"/>
        <v>61.245104433982732</v>
      </c>
      <c r="AX35" s="13">
        <f t="shared" si="33"/>
        <v>60.632653389642904</v>
      </c>
      <c r="AY35" s="13">
        <f t="shared" si="33"/>
        <v>60.026326855746476</v>
      </c>
      <c r="AZ35" s="13">
        <f t="shared" si="33"/>
        <v>59.426063587189013</v>
      </c>
      <c r="BA35" s="13">
        <f t="shared" si="33"/>
        <v>58.831802951317123</v>
      </c>
      <c r="BB35" s="13">
        <f t="shared" si="33"/>
        <v>58.243484921803955</v>
      </c>
      <c r="BC35" s="13">
        <f t="shared" si="33"/>
        <v>57.661050072585915</v>
      </c>
      <c r="BD35" s="13">
        <f t="shared" si="33"/>
        <v>57.084439571860059</v>
      </c>
      <c r="BE35" s="13">
        <f t="shared" si="33"/>
        <v>56.513595176141457</v>
      </c>
      <c r="BF35" s="13">
        <f t="shared" si="33"/>
        <v>55.948459224380045</v>
      </c>
    </row>
    <row r="36" spans="1:58" x14ac:dyDescent="0.3">
      <c r="A36" s="56" t="s">
        <v>607</v>
      </c>
      <c r="D36" s="57"/>
      <c r="E36" s="57" t="s">
        <v>612</v>
      </c>
      <c r="F36" s="26" t="s">
        <v>63</v>
      </c>
      <c r="G36" s="90" t="s">
        <v>455</v>
      </c>
      <c r="H36" s="11">
        <f t="shared" si="26"/>
        <v>60.676567387614121</v>
      </c>
      <c r="I36" s="11">
        <f t="shared" si="26"/>
        <v>69.171286821880088</v>
      </c>
      <c r="J36" s="11">
        <f t="shared" si="26"/>
        <v>78.855266976943298</v>
      </c>
      <c r="K36" s="11">
        <f t="shared" si="2"/>
        <v>89.89500435371535</v>
      </c>
      <c r="L36" s="11">
        <f t="shared" si="3"/>
        <v>95.288704614938283</v>
      </c>
      <c r="M36" s="11">
        <f t="shared" si="4"/>
        <v>118.15799372252347</v>
      </c>
      <c r="N36" s="11">
        <f t="shared" si="5"/>
        <v>134.70011284367675</v>
      </c>
      <c r="O36" s="11">
        <f t="shared" si="6"/>
        <v>106.41308914650465</v>
      </c>
      <c r="P36" s="11">
        <f t="shared" si="7"/>
        <v>123.43918340994539</v>
      </c>
      <c r="Q36" s="11">
        <f t="shared" si="8"/>
        <v>106.15769773255303</v>
      </c>
      <c r="R36" s="11">
        <f t="shared" si="9"/>
        <v>133.75869914301683</v>
      </c>
      <c r="S36" s="9">
        <f>$S$8*'[2]Eurostat POM Portables GU'!M27</f>
        <v>169.87354791163136</v>
      </c>
      <c r="T36" s="9">
        <f>$T$8*'[2]Eurostat POM Portables GU'!N27</f>
        <v>150.53726236486202</v>
      </c>
      <c r="U36" s="9">
        <f>$U$8*'[2]Eurostat POM Portables GU'!O27</f>
        <v>105.0395343735613</v>
      </c>
      <c r="V36" s="9">
        <f>$V$8*'[2]Eurostat POM Portables GU'!P27</f>
        <v>97.950060595331124</v>
      </c>
      <c r="W36" s="9">
        <f>$W$8*'[2]Eurostat POM Portables GU'!Q27</f>
        <v>139.5115984265592</v>
      </c>
      <c r="X36" s="9">
        <f>$X$8*'[2]Eurostat POM Portables GU'!R27</f>
        <v>112.12293483765328</v>
      </c>
      <c r="Y36" s="9">
        <f>$Y$8*'[2]Eurostat POM Portables GU'!S27</f>
        <v>174.38064254733334</v>
      </c>
      <c r="Z36" s="9">
        <f>$Z$8*'[2]Eurostat POM Portables GU'!T27</f>
        <v>128.03320706300676</v>
      </c>
      <c r="AA36" s="9">
        <f>$AA$8*'[2]Eurostat POM Portables GU'!U27</f>
        <v>181.75309153188888</v>
      </c>
      <c r="AB36" s="9">
        <f>$AB$8*'[2]Eurostat POM Portables GU'!V27</f>
        <v>196.94724058612746</v>
      </c>
      <c r="AC36" s="9">
        <f>$AC$8*'[2]Eurostat POM Portables GU'!W27</f>
        <v>215.30754991325603</v>
      </c>
      <c r="AD36" s="13">
        <f t="shared" ref="AD36:BF36" si="34">AC36+(AC36*AC$44)</f>
        <v>211.00139891499092</v>
      </c>
      <c r="AE36" s="13">
        <f t="shared" si="34"/>
        <v>206.7813709366911</v>
      </c>
      <c r="AF36" s="13">
        <f t="shared" si="34"/>
        <v>202.64574351795727</v>
      </c>
      <c r="AG36" s="13">
        <f t="shared" si="34"/>
        <v>198.59282864759814</v>
      </c>
      <c r="AH36" s="13">
        <f t="shared" si="34"/>
        <v>194.62097207464618</v>
      </c>
      <c r="AI36" s="13">
        <f t="shared" si="34"/>
        <v>190.72855263315324</v>
      </c>
      <c r="AJ36" s="13">
        <f t="shared" si="34"/>
        <v>186.91398158049017</v>
      </c>
      <c r="AK36" s="13">
        <f t="shared" si="34"/>
        <v>183.17570194888037</v>
      </c>
      <c r="AL36" s="13">
        <f t="shared" si="34"/>
        <v>179.51218790990276</v>
      </c>
      <c r="AM36" s="13">
        <f t="shared" si="34"/>
        <v>175.92194415170471</v>
      </c>
      <c r="AN36" s="13">
        <f t="shared" si="34"/>
        <v>172.40350526867061</v>
      </c>
      <c r="AO36" s="13">
        <f t="shared" si="34"/>
        <v>168.95543516329721</v>
      </c>
      <c r="AP36" s="13">
        <f t="shared" si="34"/>
        <v>165.57632646003125</v>
      </c>
      <c r="AQ36" s="13">
        <f t="shared" si="34"/>
        <v>162.26479993083063</v>
      </c>
      <c r="AR36" s="13">
        <f t="shared" si="34"/>
        <v>159.01950393221401</v>
      </c>
      <c r="AS36" s="13">
        <f t="shared" si="34"/>
        <v>155.83911385356973</v>
      </c>
      <c r="AT36" s="13">
        <f t="shared" si="34"/>
        <v>152.72233157649833</v>
      </c>
      <c r="AU36" s="13">
        <f t="shared" si="34"/>
        <v>149.66788494496836</v>
      </c>
      <c r="AV36" s="13">
        <f t="shared" si="34"/>
        <v>148.17120609551867</v>
      </c>
      <c r="AW36" s="13">
        <f t="shared" si="34"/>
        <v>146.6894940345635</v>
      </c>
      <c r="AX36" s="13">
        <f t="shared" si="34"/>
        <v>145.22259909421786</v>
      </c>
      <c r="AY36" s="13">
        <f t="shared" si="34"/>
        <v>143.77037310327569</v>
      </c>
      <c r="AZ36" s="13">
        <f t="shared" si="34"/>
        <v>142.33266937224292</v>
      </c>
      <c r="BA36" s="13">
        <f t="shared" si="34"/>
        <v>140.90934267852049</v>
      </c>
      <c r="BB36" s="13">
        <f t="shared" si="34"/>
        <v>139.50024925173528</v>
      </c>
      <c r="BC36" s="13">
        <f t="shared" si="34"/>
        <v>138.10524675921792</v>
      </c>
      <c r="BD36" s="13">
        <f t="shared" si="34"/>
        <v>136.72419429162574</v>
      </c>
      <c r="BE36" s="13">
        <f t="shared" si="34"/>
        <v>135.35695234870948</v>
      </c>
      <c r="BF36" s="13">
        <f t="shared" si="34"/>
        <v>134.00338282522239</v>
      </c>
    </row>
    <row r="37" spans="1:58" x14ac:dyDescent="0.3">
      <c r="A37" s="56" t="s">
        <v>607</v>
      </c>
      <c r="D37" s="57"/>
      <c r="E37" s="57" t="s">
        <v>612</v>
      </c>
      <c r="F37" s="26" t="s">
        <v>64</v>
      </c>
      <c r="G37" s="90" t="s">
        <v>494</v>
      </c>
      <c r="H37" s="11">
        <f t="shared" si="26"/>
        <v>22.052668562964037</v>
      </c>
      <c r="I37" s="11">
        <f t="shared" si="26"/>
        <v>25.140042161779</v>
      </c>
      <c r="J37" s="11">
        <f t="shared" si="26"/>
        <v>28.659648064428058</v>
      </c>
      <c r="K37" s="11">
        <f t="shared" si="2"/>
        <v>32.671998793447983</v>
      </c>
      <c r="L37" s="11">
        <f t="shared" si="3"/>
        <v>34.632318721054865</v>
      </c>
      <c r="M37" s="11">
        <f t="shared" si="4"/>
        <v>42.944075214108032</v>
      </c>
      <c r="N37" s="11">
        <f t="shared" si="5"/>
        <v>48.956245744083155</v>
      </c>
      <c r="O37" s="11">
        <f t="shared" si="6"/>
        <v>38.675434137825697</v>
      </c>
      <c r="P37" s="11">
        <f t="shared" si="7"/>
        <v>44.863503599877802</v>
      </c>
      <c r="Q37" s="11">
        <f t="shared" si="8"/>
        <v>38.582613095894907</v>
      </c>
      <c r="R37" s="11">
        <f t="shared" si="9"/>
        <v>48.614092500827581</v>
      </c>
      <c r="S37" s="9">
        <f>$S$8*'[2]Eurostat POM Portables GU'!M28</f>
        <v>61.739897476051027</v>
      </c>
      <c r="T37" s="9">
        <f>$T$8*'[2]Eurostat POM Portables GU'!N28</f>
        <v>54.949430698674973</v>
      </c>
      <c r="U37" s="9">
        <f>$U$8*'[2]Eurostat POM Portables GU'!O28</f>
        <v>57.448219720715741</v>
      </c>
      <c r="V37" s="9">
        <f>$V$8*'[2]Eurostat POM Portables GU'!P28</f>
        <v>47.480685677184113</v>
      </c>
      <c r="W37" s="9">
        <f>$W$8*'[2]Eurostat POM Portables GU'!Q28</f>
        <v>49.509218035729056</v>
      </c>
      <c r="X37" s="9">
        <f>$X$8*'[2]Eurostat POM Portables GU'!R28</f>
        <v>59.22390917065789</v>
      </c>
      <c r="Y37" s="9">
        <f>$Y$8*'[2]Eurostat POM Portables GU'!S28</f>
        <v>70.233307067339766</v>
      </c>
      <c r="Z37" s="9">
        <f>$Z$8*'[2]Eurostat POM Portables GU'!T28</f>
        <v>70.093839983815982</v>
      </c>
      <c r="AA37" s="9">
        <f>$AA$8*'[2]Eurostat POM Portables GU'!U28</f>
        <v>74.299439662708551</v>
      </c>
      <c r="AB37" s="9">
        <f>$AB$8*'[2]Eurostat POM Portables GU'!V28</f>
        <v>80.540471069669366</v>
      </c>
      <c r="AC37" s="9">
        <f>$AC$8*'[2]Eurostat POM Portables GU'!W28</f>
        <v>71.100980259396451</v>
      </c>
      <c r="AD37" s="13">
        <f t="shared" ref="AD37:BF37" si="35">AC37+(AC37*AC$44)</f>
        <v>69.678960654208524</v>
      </c>
      <c r="AE37" s="13">
        <f t="shared" si="35"/>
        <v>68.285381441124358</v>
      </c>
      <c r="AF37" s="13">
        <f t="shared" si="35"/>
        <v>66.919673812301866</v>
      </c>
      <c r="AG37" s="13">
        <f t="shared" si="35"/>
        <v>65.581280336055826</v>
      </c>
      <c r="AH37" s="13">
        <f t="shared" si="35"/>
        <v>64.269654729334704</v>
      </c>
      <c r="AI37" s="13">
        <f t="shared" si="35"/>
        <v>62.984261634748009</v>
      </c>
      <c r="AJ37" s="13">
        <f t="shared" si="35"/>
        <v>61.724576402053046</v>
      </c>
      <c r="AK37" s="13">
        <f t="shared" si="35"/>
        <v>60.490084874011984</v>
      </c>
      <c r="AL37" s="13">
        <f t="shared" si="35"/>
        <v>59.280283176531746</v>
      </c>
      <c r="AM37" s="13">
        <f t="shared" si="35"/>
        <v>58.094677513001109</v>
      </c>
      <c r="AN37" s="13">
        <f t="shared" si="35"/>
        <v>56.932783962741084</v>
      </c>
      <c r="AO37" s="13">
        <f t="shared" si="35"/>
        <v>55.794128283486259</v>
      </c>
      <c r="AP37" s="13">
        <f t="shared" si="35"/>
        <v>54.678245717816537</v>
      </c>
      <c r="AQ37" s="13">
        <f t="shared" si="35"/>
        <v>53.584680803460209</v>
      </c>
      <c r="AR37" s="13">
        <f t="shared" si="35"/>
        <v>52.512987187391005</v>
      </c>
      <c r="AS37" s="13">
        <f t="shared" si="35"/>
        <v>51.462727443643182</v>
      </c>
      <c r="AT37" s="13">
        <f t="shared" si="35"/>
        <v>50.433472894770318</v>
      </c>
      <c r="AU37" s="13">
        <f t="shared" si="35"/>
        <v>49.42480343687491</v>
      </c>
      <c r="AV37" s="13">
        <f t="shared" si="35"/>
        <v>48.930555402506158</v>
      </c>
      <c r="AW37" s="13">
        <f t="shared" si="35"/>
        <v>48.4412498484811</v>
      </c>
      <c r="AX37" s="13">
        <f t="shared" si="35"/>
        <v>47.956837349996292</v>
      </c>
      <c r="AY37" s="13">
        <f t="shared" si="35"/>
        <v>47.477268976496326</v>
      </c>
      <c r="AZ37" s="13">
        <f t="shared" si="35"/>
        <v>47.002496286731365</v>
      </c>
      <c r="BA37" s="13">
        <f t="shared" si="35"/>
        <v>46.532471323864051</v>
      </c>
      <c r="BB37" s="13">
        <f t="shared" si="35"/>
        <v>46.067146610625407</v>
      </c>
      <c r="BC37" s="13">
        <f t="shared" si="35"/>
        <v>45.606475144519152</v>
      </c>
      <c r="BD37" s="13">
        <f t="shared" si="35"/>
        <v>45.150410393073962</v>
      </c>
      <c r="BE37" s="13">
        <f t="shared" si="35"/>
        <v>44.698906289143224</v>
      </c>
      <c r="BF37" s="13">
        <f t="shared" si="35"/>
        <v>44.251917226251791</v>
      </c>
    </row>
    <row r="38" spans="1:58" x14ac:dyDescent="0.3">
      <c r="A38" s="56" t="s">
        <v>607</v>
      </c>
      <c r="D38" s="57"/>
      <c r="E38" s="57" t="s">
        <v>612</v>
      </c>
      <c r="F38" s="26" t="s">
        <v>65</v>
      </c>
      <c r="G38" s="90" t="s">
        <v>495</v>
      </c>
      <c r="H38" s="11">
        <f t="shared" si="26"/>
        <v>15.076824425699904</v>
      </c>
      <c r="I38" s="11">
        <f t="shared" si="26"/>
        <v>17.18757984529789</v>
      </c>
      <c r="J38" s="11">
        <f t="shared" si="26"/>
        <v>19.593841023639591</v>
      </c>
      <c r="K38" s="11">
        <f t="shared" si="2"/>
        <v>22.33697876694913</v>
      </c>
      <c r="L38" s="11">
        <f t="shared" si="3"/>
        <v>23.67719749296608</v>
      </c>
      <c r="M38" s="11">
        <f t="shared" si="4"/>
        <v>29.359724891277938</v>
      </c>
      <c r="N38" s="11">
        <f t="shared" si="5"/>
        <v>33.470086376056848</v>
      </c>
      <c r="O38" s="11">
        <f t="shared" si="6"/>
        <v>26.441368237084909</v>
      </c>
      <c r="P38" s="11">
        <f t="shared" si="7"/>
        <v>30.671987155018492</v>
      </c>
      <c r="Q38" s="11">
        <f t="shared" si="8"/>
        <v>26.377908953315902</v>
      </c>
      <c r="R38" s="11">
        <f t="shared" si="9"/>
        <v>33.236165281178039</v>
      </c>
      <c r="S38" s="9">
        <f>$S$8*'[2]Eurostat POM Portables GU'!M29</f>
        <v>42.209929907096111</v>
      </c>
      <c r="T38" s="9">
        <f>$T$8*'[2]Eurostat POM Portables GU'!N29</f>
        <v>39.67348896444333</v>
      </c>
      <c r="U38" s="9">
        <f>$U$8*'[2]Eurostat POM Portables GU'!O29</f>
        <v>43.539703367279294</v>
      </c>
      <c r="V38" s="9">
        <f>$V$8*'[2]Eurostat POM Portables GU'!P29</f>
        <v>40.544671023628716</v>
      </c>
      <c r="W38" s="9">
        <f>$W$8*'[2]Eurostat POM Portables GU'!Q29</f>
        <v>34.956987814364609</v>
      </c>
      <c r="X38" s="9">
        <f>$X$8*'[2]Eurostat POM Portables GU'!R29</f>
        <v>41.782563751467379</v>
      </c>
      <c r="Y38" s="9">
        <f>$Y$8*'[2]Eurostat POM Portables GU'!S29</f>
        <v>38.002953824108509</v>
      </c>
      <c r="Z38" s="9">
        <f>$Z$8*'[2]Eurostat POM Portables GU'!T29</f>
        <v>37.605756392881716</v>
      </c>
      <c r="AA38" s="9">
        <f>$AA$8*'[2]Eurostat POM Portables GU'!U29</f>
        <v>35.406998420501267</v>
      </c>
      <c r="AB38" s="9">
        <f>$AB$8*'[2]Eurostat POM Portables GU'!V29</f>
        <v>32.771639952486154</v>
      </c>
      <c r="AC38" s="9">
        <f>$AC$8*'[2]Eurostat POM Portables GU'!W29</f>
        <v>27.688663678108572</v>
      </c>
      <c r="AD38" s="13">
        <f t="shared" ref="AD38:BF38" si="36">AC38+(AC38*AC$44)</f>
        <v>27.1348904045464</v>
      </c>
      <c r="AE38" s="13">
        <f t="shared" si="36"/>
        <v>26.592192596455472</v>
      </c>
      <c r="AF38" s="13">
        <f t="shared" si="36"/>
        <v>26.060348744526362</v>
      </c>
      <c r="AG38" s="13">
        <f t="shared" si="36"/>
        <v>25.539141769635833</v>
      </c>
      <c r="AH38" s="13">
        <f t="shared" si="36"/>
        <v>25.028358934243116</v>
      </c>
      <c r="AI38" s="13">
        <f t="shared" si="36"/>
        <v>24.527791755558255</v>
      </c>
      <c r="AJ38" s="13">
        <f t="shared" si="36"/>
        <v>24.037235920447088</v>
      </c>
      <c r="AK38" s="13">
        <f t="shared" si="36"/>
        <v>23.556491202038146</v>
      </c>
      <c r="AL38" s="13">
        <f t="shared" si="36"/>
        <v>23.085361377997383</v>
      </c>
      <c r="AM38" s="13">
        <f t="shared" si="36"/>
        <v>22.623654150437435</v>
      </c>
      <c r="AN38" s="13">
        <f t="shared" si="36"/>
        <v>22.171181067428687</v>
      </c>
      <c r="AO38" s="13">
        <f t="shared" si="36"/>
        <v>21.727757446080112</v>
      </c>
      <c r="AP38" s="13">
        <f t="shared" si="36"/>
        <v>21.293202297158508</v>
      </c>
      <c r="AQ38" s="13">
        <f t="shared" si="36"/>
        <v>20.867338251215337</v>
      </c>
      <c r="AR38" s="13">
        <f t="shared" si="36"/>
        <v>20.449991486191031</v>
      </c>
      <c r="AS38" s="13">
        <f t="shared" si="36"/>
        <v>20.040991656467209</v>
      </c>
      <c r="AT38" s="13">
        <f t="shared" si="36"/>
        <v>19.640171823337866</v>
      </c>
      <c r="AU38" s="13">
        <f t="shared" si="36"/>
        <v>19.247368386871109</v>
      </c>
      <c r="AV38" s="13">
        <f t="shared" si="36"/>
        <v>19.054894703002397</v>
      </c>
      <c r="AW38" s="13">
        <f t="shared" si="36"/>
        <v>18.864345755972373</v>
      </c>
      <c r="AX38" s="13">
        <f t="shared" si="36"/>
        <v>18.675702298412649</v>
      </c>
      <c r="AY38" s="13">
        <f t="shared" si="36"/>
        <v>18.488945275428524</v>
      </c>
      <c r="AZ38" s="13">
        <f t="shared" si="36"/>
        <v>18.30405582267424</v>
      </c>
      <c r="BA38" s="13">
        <f t="shared" si="36"/>
        <v>18.121015264447497</v>
      </c>
      <c r="BB38" s="13">
        <f t="shared" si="36"/>
        <v>17.939805111803022</v>
      </c>
      <c r="BC38" s="13">
        <f t="shared" si="36"/>
        <v>17.76040706068499</v>
      </c>
      <c r="BD38" s="13">
        <f t="shared" si="36"/>
        <v>17.58280299007814</v>
      </c>
      <c r="BE38" s="13">
        <f t="shared" si="36"/>
        <v>17.406974960177358</v>
      </c>
      <c r="BF38" s="13">
        <f t="shared" si="36"/>
        <v>17.232905210575584</v>
      </c>
    </row>
    <row r="39" spans="1:58" x14ac:dyDescent="0.3">
      <c r="A39" s="56" t="s">
        <v>607</v>
      </c>
      <c r="D39" s="57"/>
      <c r="E39" s="57" t="s">
        <v>612</v>
      </c>
      <c r="F39" s="26" t="s">
        <v>36</v>
      </c>
      <c r="G39" s="90" t="s">
        <v>506</v>
      </c>
      <c r="H39" s="11">
        <f t="shared" si="26"/>
        <v>248.95284543997727</v>
      </c>
      <c r="I39" s="11">
        <f t="shared" si="26"/>
        <v>283.80624380157406</v>
      </c>
      <c r="J39" s="11">
        <f t="shared" si="26"/>
        <v>323.53911793379439</v>
      </c>
      <c r="K39" s="11">
        <f t="shared" si="2"/>
        <v>368.83459444452558</v>
      </c>
      <c r="L39" s="11">
        <f t="shared" si="3"/>
        <v>390.96467011119711</v>
      </c>
      <c r="M39" s="11">
        <f t="shared" si="4"/>
        <v>484.79619093788443</v>
      </c>
      <c r="N39" s="11">
        <f t="shared" si="5"/>
        <v>552.6676576691882</v>
      </c>
      <c r="O39" s="11">
        <f t="shared" si="6"/>
        <v>436.60744955865874</v>
      </c>
      <c r="P39" s="11">
        <f t="shared" si="7"/>
        <v>506.46464148804409</v>
      </c>
      <c r="Q39" s="11">
        <f t="shared" si="8"/>
        <v>435.55959167971793</v>
      </c>
      <c r="R39" s="11">
        <f t="shared" si="9"/>
        <v>548.80508551644459</v>
      </c>
      <c r="S39" s="9">
        <f>$S$8*'[2]Eurostat POM Portables GU'!M30</f>
        <v>696.98245860588463</v>
      </c>
      <c r="T39" s="9">
        <f>T6*'[2]Eurostat POM Portables GU'!N30</f>
        <v>430.71364705868933</v>
      </c>
      <c r="U39" s="9">
        <f>U6*'[2]Eurostat POM Portables GU'!O30</f>
        <v>370.30124050373018</v>
      </c>
      <c r="V39" s="9">
        <f>V6*'[2]Eurostat POM Portables GU'!P30</f>
        <v>399.08715469471503</v>
      </c>
      <c r="W39" s="9">
        <f>W6*'[2]Eurostat POM Portables GU'!Q30</f>
        <v>410.90006415653147</v>
      </c>
      <c r="X39" s="9">
        <f>X6*'[2]Eurostat POM Portables GU'!R30</f>
        <v>492.76422427971659</v>
      </c>
      <c r="Y39" s="9">
        <f>Y6*'[2]Eurostat POM Portables GU'!S30</f>
        <v>542.84453151336845</v>
      </c>
      <c r="Z39" s="9">
        <f>Z6*'[2]Eurostat POM Portables GU'!T30</f>
        <v>606.48652521800113</v>
      </c>
      <c r="AA39" s="9">
        <f>AA6*'[2]Eurostat POM Portables GU'!U30</f>
        <v>551.14635238077585</v>
      </c>
      <c r="AB39" s="9">
        <f>AB6*'[2]Eurostat POM Portables GU'!V30</f>
        <v>522.96732522299089</v>
      </c>
      <c r="AC39" s="9">
        <f>AC6*'[2]Eurostat POM Portables GU'!W30</f>
        <v>461.2486842421784</v>
      </c>
      <c r="AD39" s="13">
        <f t="shared" ref="AD39:BF39" si="37">AC39+(AC39*AC$44)</f>
        <v>452.02371055733482</v>
      </c>
      <c r="AE39" s="13">
        <f t="shared" si="37"/>
        <v>442.98323634618811</v>
      </c>
      <c r="AF39" s="13">
        <f t="shared" si="37"/>
        <v>434.12357161926434</v>
      </c>
      <c r="AG39" s="13">
        <f t="shared" si="37"/>
        <v>425.44110018687905</v>
      </c>
      <c r="AH39" s="13">
        <f t="shared" si="37"/>
        <v>416.93227818314148</v>
      </c>
      <c r="AI39" s="13">
        <f t="shared" si="37"/>
        <v>408.59363261947863</v>
      </c>
      <c r="AJ39" s="13">
        <f t="shared" si="37"/>
        <v>400.42175996708903</v>
      </c>
      <c r="AK39" s="13">
        <f t="shared" si="37"/>
        <v>392.41332476774727</v>
      </c>
      <c r="AL39" s="13">
        <f t="shared" si="37"/>
        <v>384.56505827239232</v>
      </c>
      <c r="AM39" s="13">
        <f t="shared" si="37"/>
        <v>376.87375710694448</v>
      </c>
      <c r="AN39" s="13">
        <f t="shared" si="37"/>
        <v>369.33628196480561</v>
      </c>
      <c r="AO39" s="13">
        <f t="shared" si="37"/>
        <v>361.94955632550949</v>
      </c>
      <c r="AP39" s="13">
        <f t="shared" si="37"/>
        <v>354.71056519899929</v>
      </c>
      <c r="AQ39" s="13">
        <f t="shared" si="37"/>
        <v>347.6163538950193</v>
      </c>
      <c r="AR39" s="13">
        <f t="shared" si="37"/>
        <v>340.66402681711889</v>
      </c>
      <c r="AS39" s="13">
        <f t="shared" si="37"/>
        <v>333.85074628077649</v>
      </c>
      <c r="AT39" s="13">
        <f t="shared" si="37"/>
        <v>327.17373135516095</v>
      </c>
      <c r="AU39" s="13">
        <f t="shared" si="37"/>
        <v>320.63025672805776</v>
      </c>
      <c r="AV39" s="13">
        <f t="shared" si="37"/>
        <v>317.42395416077716</v>
      </c>
      <c r="AW39" s="13">
        <f t="shared" si="37"/>
        <v>314.24971461916937</v>
      </c>
      <c r="AX39" s="13">
        <f t="shared" si="37"/>
        <v>311.10721747297765</v>
      </c>
      <c r="AY39" s="13">
        <f t="shared" si="37"/>
        <v>307.99614529824788</v>
      </c>
      <c r="AZ39" s="13">
        <f t="shared" si="37"/>
        <v>304.91618384526538</v>
      </c>
      <c r="BA39" s="13">
        <f t="shared" si="37"/>
        <v>301.8670220068127</v>
      </c>
      <c r="BB39" s="13">
        <f t="shared" si="37"/>
        <v>298.84835178674456</v>
      </c>
      <c r="BC39" s="13">
        <f t="shared" si="37"/>
        <v>295.85986826887711</v>
      </c>
      <c r="BD39" s="13">
        <f t="shared" si="37"/>
        <v>292.90126958618833</v>
      </c>
      <c r="BE39" s="13">
        <f t="shared" si="37"/>
        <v>289.97225689032643</v>
      </c>
      <c r="BF39" s="13">
        <f t="shared" si="37"/>
        <v>287.07253432142318</v>
      </c>
    </row>
    <row r="40" spans="1:58" x14ac:dyDescent="0.3">
      <c r="A40" s="56" t="s">
        <v>607</v>
      </c>
      <c r="D40" s="57"/>
      <c r="E40" s="57" t="s">
        <v>612</v>
      </c>
      <c r="F40" s="26" t="s">
        <v>37</v>
      </c>
      <c r="G40" s="90" t="s">
        <v>517</v>
      </c>
      <c r="H40" s="11">
        <f t="shared" si="26"/>
        <v>128.44554301775381</v>
      </c>
      <c r="I40" s="11">
        <f t="shared" si="26"/>
        <v>146.42791904023932</v>
      </c>
      <c r="J40" s="11">
        <f t="shared" si="26"/>
        <v>166.9278277058728</v>
      </c>
      <c r="K40" s="11">
        <f t="shared" si="2"/>
        <v>190.29772358469498</v>
      </c>
      <c r="L40" s="11">
        <f t="shared" si="3"/>
        <v>201.71558699977669</v>
      </c>
      <c r="M40" s="11">
        <f t="shared" si="4"/>
        <v>250.12732787972308</v>
      </c>
      <c r="N40" s="11">
        <f t="shared" si="5"/>
        <v>285.14515378288428</v>
      </c>
      <c r="O40" s="11">
        <f t="shared" si="6"/>
        <v>225.26467148847857</v>
      </c>
      <c r="P40" s="11">
        <f t="shared" si="7"/>
        <v>261.30701892663512</v>
      </c>
      <c r="Q40" s="11">
        <f t="shared" si="8"/>
        <v>224.72403627690622</v>
      </c>
      <c r="R40" s="11">
        <f t="shared" si="9"/>
        <v>283.15228570890184</v>
      </c>
      <c r="S40" s="9">
        <f>$S$8*'[2]Eurostat POM Portables GU'!M31</f>
        <v>359.60340285030537</v>
      </c>
      <c r="T40" s="9">
        <f>T7*'[2]Eurostat POM Portables GU'!N31</f>
        <v>337.7</v>
      </c>
      <c r="U40" s="9">
        <f>U7*'[2]Eurostat POM Portables GU'!O31</f>
        <v>349.4</v>
      </c>
      <c r="V40" s="9">
        <f>V7*'[2]Eurostat POM Portables GU'!P31</f>
        <v>420.1</v>
      </c>
      <c r="W40" s="9">
        <f>W7*'[2]Eurostat POM Portables GU'!Q31</f>
        <v>317.2</v>
      </c>
      <c r="X40" s="9">
        <f>X7*'[2]Eurostat POM Portables GU'!R31</f>
        <v>311.8</v>
      </c>
      <c r="Y40" s="9">
        <f>Y7*'[2]Eurostat POM Portables GU'!S31</f>
        <v>269.89999999999998</v>
      </c>
      <c r="Z40" s="9">
        <f>Z7*'[2]Eurostat POM Portables GU'!T31</f>
        <v>290.29999999999978</v>
      </c>
      <c r="AA40" s="9">
        <f>AA7*'[2]Eurostat POM Portables GU'!U31</f>
        <v>455.87357179766894</v>
      </c>
      <c r="AB40" s="9">
        <f>AB7*'[2]Eurostat POM Portables GU'!V31</f>
        <v>406.51613586143935</v>
      </c>
      <c r="AC40" s="9">
        <f>AC7*'[2]Eurostat POM Portables GU'!W31</f>
        <v>372.46801407156784</v>
      </c>
      <c r="AD40" s="13">
        <f t="shared" ref="AD40:BF40" si="38">AC40+(AC40*AC$44)</f>
        <v>365.01865379013645</v>
      </c>
      <c r="AE40" s="13">
        <f t="shared" si="38"/>
        <v>357.71828071433373</v>
      </c>
      <c r="AF40" s="13">
        <f t="shared" si="38"/>
        <v>350.56391510004704</v>
      </c>
      <c r="AG40" s="13">
        <f t="shared" si="38"/>
        <v>343.55263679804608</v>
      </c>
      <c r="AH40" s="13">
        <f t="shared" si="38"/>
        <v>336.68158406208516</v>
      </c>
      <c r="AI40" s="13">
        <f t="shared" si="38"/>
        <v>329.94795238084345</v>
      </c>
      <c r="AJ40" s="13">
        <f t="shared" si="38"/>
        <v>323.34899333322659</v>
      </c>
      <c r="AK40" s="13">
        <f t="shared" si="38"/>
        <v>316.88201346656206</v>
      </c>
      <c r="AL40" s="13">
        <f t="shared" si="38"/>
        <v>310.54437319723081</v>
      </c>
      <c r="AM40" s="13">
        <f t="shared" si="38"/>
        <v>304.33348573328618</v>
      </c>
      <c r="AN40" s="13">
        <f t="shared" si="38"/>
        <v>298.24681601862045</v>
      </c>
      <c r="AO40" s="13">
        <f t="shared" si="38"/>
        <v>292.28187969824802</v>
      </c>
      <c r="AP40" s="13">
        <f t="shared" si="38"/>
        <v>286.43624210428305</v>
      </c>
      <c r="AQ40" s="13">
        <f t="shared" si="38"/>
        <v>280.70751726219737</v>
      </c>
      <c r="AR40" s="13">
        <f t="shared" si="38"/>
        <v>275.09336691695341</v>
      </c>
      <c r="AS40" s="13">
        <f t="shared" si="38"/>
        <v>269.59149957861433</v>
      </c>
      <c r="AT40" s="13">
        <f t="shared" si="38"/>
        <v>264.19966958704202</v>
      </c>
      <c r="AU40" s="13">
        <f t="shared" si="38"/>
        <v>258.91567619530116</v>
      </c>
      <c r="AV40" s="13">
        <f t="shared" si="38"/>
        <v>256.32651943334815</v>
      </c>
      <c r="AW40" s="13">
        <f t="shared" si="38"/>
        <v>253.76325423901469</v>
      </c>
      <c r="AX40" s="13">
        <f t="shared" si="38"/>
        <v>251.22562169662453</v>
      </c>
      <c r="AY40" s="13">
        <f t="shared" si="38"/>
        <v>248.71336547965828</v>
      </c>
      <c r="AZ40" s="13">
        <f t="shared" si="38"/>
        <v>246.22623182486169</v>
      </c>
      <c r="BA40" s="13">
        <f t="shared" si="38"/>
        <v>243.76396950661308</v>
      </c>
      <c r="BB40" s="13">
        <f t="shared" si="38"/>
        <v>241.32632981154694</v>
      </c>
      <c r="BC40" s="13">
        <f t="shared" si="38"/>
        <v>238.91306651343146</v>
      </c>
      <c r="BD40" s="13">
        <f t="shared" si="38"/>
        <v>236.52393584829716</v>
      </c>
      <c r="BE40" s="13">
        <f t="shared" si="38"/>
        <v>234.15869648981419</v>
      </c>
      <c r="BF40" s="13">
        <f t="shared" si="38"/>
        <v>231.81710952491605</v>
      </c>
    </row>
    <row r="41" spans="1:58" x14ac:dyDescent="0.3">
      <c r="A41" s="56" t="s">
        <v>607</v>
      </c>
      <c r="D41" s="57"/>
      <c r="E41" s="57" t="s">
        <v>612</v>
      </c>
      <c r="F41" s="26" t="s">
        <v>66</v>
      </c>
      <c r="G41" s="90" t="s">
        <v>518</v>
      </c>
      <c r="H41" s="11">
        <f t="shared" si="26"/>
        <v>79.547125887834554</v>
      </c>
      <c r="I41" s="11">
        <f t="shared" si="26"/>
        <v>90.68372351213138</v>
      </c>
      <c r="J41" s="11">
        <f t="shared" si="26"/>
        <v>103.37944480382977</v>
      </c>
      <c r="K41" s="11">
        <f t="shared" si="2"/>
        <v>117.85256707636593</v>
      </c>
      <c r="L41" s="11">
        <f t="shared" si="3"/>
        <v>124.92372110094789</v>
      </c>
      <c r="M41" s="11">
        <f t="shared" si="4"/>
        <v>154.90541416517539</v>
      </c>
      <c r="N41" s="11">
        <f t="shared" si="5"/>
        <v>176.59217214829994</v>
      </c>
      <c r="O41" s="11">
        <f t="shared" si="6"/>
        <v>139.50781599715697</v>
      </c>
      <c r="P41" s="11">
        <f t="shared" si="7"/>
        <v>161.82906655670206</v>
      </c>
      <c r="Q41" s="11">
        <f t="shared" si="8"/>
        <v>139.17299723876377</v>
      </c>
      <c r="R41" s="11">
        <f t="shared" si="9"/>
        <v>175.35797652084236</v>
      </c>
      <c r="S41" s="9">
        <f>$S$8*'[2]Eurostat POM Portables GU'!M32</f>
        <v>222.70463018146978</v>
      </c>
      <c r="T41" s="9">
        <f>$T$8*'[2]Eurostat POM Portables GU'!N32</f>
        <v>193.80664207422663</v>
      </c>
      <c r="U41" s="9">
        <f>$U$8*'[2]Eurostat POM Portables GU'!O32</f>
        <v>217.63804502616415</v>
      </c>
      <c r="V41" s="9">
        <f>$V$8*'[2]Eurostat POM Portables GU'!P32</f>
        <v>215.8623097057729</v>
      </c>
      <c r="W41" s="9">
        <f>$W$8*'[2]Eurostat POM Portables GU'!Q32</f>
        <v>213.010906138813</v>
      </c>
      <c r="X41" s="9">
        <f>$X$8*'[2]Eurostat POM Portables GU'!R32</f>
        <v>197.65260948945289</v>
      </c>
      <c r="Y41" s="9">
        <f>$Y$8*'[2]Eurostat POM Portables GU'!S32</f>
        <v>201.07892023389059</v>
      </c>
      <c r="Z41" s="9">
        <f>$Z$8*'[2]Eurostat POM Portables GU'!T32</f>
        <v>207.40282900035248</v>
      </c>
      <c r="AA41" s="9">
        <f>$AA$8*'[2]Eurostat POM Portables GU'!U32</f>
        <v>207.6388802930957</v>
      </c>
      <c r="AB41" s="9">
        <f>$AB$8*'[2]Eurostat POM Portables GU'!V32</f>
        <v>228.60797748937679</v>
      </c>
      <c r="AC41" s="9">
        <f>$AC$8*'[2]Eurostat POM Portables GU'!W32</f>
        <v>207.19514731978305</v>
      </c>
      <c r="AD41" s="13">
        <f t="shared" ref="AD41:BF41" si="39">AC41+(AC41*AC$44)</f>
        <v>203.05124437338739</v>
      </c>
      <c r="AE41" s="13">
        <f t="shared" si="39"/>
        <v>198.99021948591965</v>
      </c>
      <c r="AF41" s="13">
        <f t="shared" si="39"/>
        <v>195.01041509620126</v>
      </c>
      <c r="AG41" s="13">
        <f t="shared" si="39"/>
        <v>191.11020679427722</v>
      </c>
      <c r="AH41" s="13">
        <f t="shared" si="39"/>
        <v>187.28800265839166</v>
      </c>
      <c r="AI41" s="13">
        <f t="shared" si="39"/>
        <v>183.54224260522383</v>
      </c>
      <c r="AJ41" s="13">
        <f t="shared" si="39"/>
        <v>179.87139775311937</v>
      </c>
      <c r="AK41" s="13">
        <f t="shared" si="39"/>
        <v>176.27396979805698</v>
      </c>
      <c r="AL41" s="13">
        <f t="shared" si="39"/>
        <v>172.74849040209585</v>
      </c>
      <c r="AM41" s="13">
        <f t="shared" si="39"/>
        <v>169.29352059405394</v>
      </c>
      <c r="AN41" s="13">
        <f t="shared" si="39"/>
        <v>165.90765018217286</v>
      </c>
      <c r="AO41" s="13">
        <f t="shared" si="39"/>
        <v>162.5894971785294</v>
      </c>
      <c r="AP41" s="13">
        <f t="shared" si="39"/>
        <v>159.3377072349588</v>
      </c>
      <c r="AQ41" s="13">
        <f t="shared" si="39"/>
        <v>156.15095309025963</v>
      </c>
      <c r="AR41" s="13">
        <f t="shared" si="39"/>
        <v>153.02793402845444</v>
      </c>
      <c r="AS41" s="13">
        <f t="shared" si="39"/>
        <v>149.96737534788534</v>
      </c>
      <c r="AT41" s="13">
        <f t="shared" si="39"/>
        <v>146.96802784092762</v>
      </c>
      <c r="AU41" s="13">
        <f t="shared" si="39"/>
        <v>144.02866728410908</v>
      </c>
      <c r="AV41" s="13">
        <f t="shared" si="39"/>
        <v>142.58838061126798</v>
      </c>
      <c r="AW41" s="13">
        <f t="shared" si="39"/>
        <v>141.16249680515529</v>
      </c>
      <c r="AX41" s="13">
        <f t="shared" si="39"/>
        <v>139.75087183710374</v>
      </c>
      <c r="AY41" s="13">
        <f t="shared" si="39"/>
        <v>138.35336311873272</v>
      </c>
      <c r="AZ41" s="13">
        <f t="shared" si="39"/>
        <v>136.96982948754538</v>
      </c>
      <c r="BA41" s="13">
        <f t="shared" si="39"/>
        <v>135.60013119266992</v>
      </c>
      <c r="BB41" s="13">
        <f t="shared" si="39"/>
        <v>134.24412988074323</v>
      </c>
      <c r="BC41" s="13">
        <f t="shared" si="39"/>
        <v>132.90168858193579</v>
      </c>
      <c r="BD41" s="13">
        <f t="shared" si="39"/>
        <v>131.57267169611643</v>
      </c>
      <c r="BE41" s="13">
        <f t="shared" si="39"/>
        <v>130.25694497915526</v>
      </c>
      <c r="BF41" s="13">
        <f t="shared" si="39"/>
        <v>128.95437552936372</v>
      </c>
    </row>
    <row r="42" spans="1:58" x14ac:dyDescent="0.3">
      <c r="A42" s="56" t="s">
        <v>607</v>
      </c>
      <c r="D42" s="57"/>
      <c r="E42" s="57" t="s">
        <v>612</v>
      </c>
      <c r="F42" s="26" t="s">
        <v>67</v>
      </c>
      <c r="G42" s="90" t="s">
        <v>555</v>
      </c>
      <c r="H42" s="11">
        <f t="shared" si="26"/>
        <v>836.68652628092809</v>
      </c>
      <c r="I42" s="11">
        <f t="shared" si="26"/>
        <v>953.8226399602579</v>
      </c>
      <c r="J42" s="11">
        <f t="shared" si="26"/>
        <v>1087.3578095546939</v>
      </c>
      <c r="K42" s="11">
        <f t="shared" si="2"/>
        <v>1239.5879028923509</v>
      </c>
      <c r="L42" s="11">
        <f t="shared" si="3"/>
        <v>1313.9631770658921</v>
      </c>
      <c r="M42" s="11">
        <f t="shared" si="4"/>
        <v>1629.3143395617062</v>
      </c>
      <c r="N42" s="11">
        <f t="shared" si="5"/>
        <v>1857.418347100345</v>
      </c>
      <c r="O42" s="11">
        <f t="shared" si="6"/>
        <v>1467.3604942092727</v>
      </c>
      <c r="P42" s="11">
        <f t="shared" si="7"/>
        <v>1702.1381732827563</v>
      </c>
      <c r="Q42" s="11">
        <f t="shared" si="8"/>
        <v>1463.8388290231703</v>
      </c>
      <c r="R42" s="11">
        <f t="shared" si="9"/>
        <v>1844.4369245691946</v>
      </c>
      <c r="S42" s="9">
        <f>$S$8*'[2]Eurostat POM Portables GU'!M33</f>
        <v>2342.4348942028773</v>
      </c>
      <c r="T42" s="9">
        <f>$T$8*'[2]Eurostat POM Portables GU'!N33</f>
        <v>1943.9494166917277</v>
      </c>
      <c r="U42" s="9">
        <f>$U$8*'[2]Eurostat POM Portables GU'!O33</f>
        <v>2254.1949709505043</v>
      </c>
      <c r="V42" s="9">
        <f>$V$8*'[2]Eurostat POM Portables GU'!P33</f>
        <v>2123.546994270343</v>
      </c>
      <c r="W42" s="9">
        <f>$W$8*'[2]Eurostat POM Portables GU'!Q33</f>
        <v>2000.9388788272511</v>
      </c>
      <c r="X42" s="9">
        <f>$X$8*'[2]Eurostat POM Portables GU'!R33</f>
        <v>1864.8109233797256</v>
      </c>
      <c r="Y42" s="9">
        <f>$Y$8*'[2]Eurostat POM Portables GU'!S33</f>
        <v>1876.7458570805779</v>
      </c>
      <c r="Z42" s="9">
        <f>$Z$8*'[2]Eurostat POM Portables GU'!T33</f>
        <v>1743.926285498517</v>
      </c>
      <c r="AA42" s="9">
        <f>$AA$8*'[2]Eurostat POM Portables GU'!U33</f>
        <v>1604.529001158194</v>
      </c>
      <c r="AB42" s="9">
        <f>$AB$8*'[2]Eurostat POM Portables GU'!V33</f>
        <v>1601.596464355413</v>
      </c>
      <c r="AC42" s="9">
        <f>$AC$8*'[2]Eurostat POM Portables GU'!W33</f>
        <v>1361.6818098829538</v>
      </c>
      <c r="AD42" s="13">
        <f t="shared" ref="AD42:BF42" si="40">AC42+(AC42*AC$44)</f>
        <v>1334.4481736852947</v>
      </c>
      <c r="AE42" s="13">
        <f t="shared" si="40"/>
        <v>1307.7592102115889</v>
      </c>
      <c r="AF42" s="13">
        <f t="shared" si="40"/>
        <v>1281.6040260073571</v>
      </c>
      <c r="AG42" s="13">
        <f t="shared" si="40"/>
        <v>1255.97194548721</v>
      </c>
      <c r="AH42" s="13">
        <f t="shared" si="40"/>
        <v>1230.8525065774656</v>
      </c>
      <c r="AI42" s="13">
        <f t="shared" si="40"/>
        <v>1206.2354564459163</v>
      </c>
      <c r="AJ42" s="13">
        <f t="shared" si="40"/>
        <v>1182.110747316998</v>
      </c>
      <c r="AK42" s="13">
        <f t="shared" si="40"/>
        <v>1158.4685323706581</v>
      </c>
      <c r="AL42" s="13">
        <f t="shared" si="40"/>
        <v>1135.2991617232449</v>
      </c>
      <c r="AM42" s="13">
        <f t="shared" si="40"/>
        <v>1112.59317848878</v>
      </c>
      <c r="AN42" s="13">
        <f t="shared" si="40"/>
        <v>1090.3413149190044</v>
      </c>
      <c r="AO42" s="13">
        <f t="shared" si="40"/>
        <v>1068.5344886206244</v>
      </c>
      <c r="AP42" s="13">
        <f t="shared" si="40"/>
        <v>1047.1637988482119</v>
      </c>
      <c r="AQ42" s="13">
        <f t="shared" si="40"/>
        <v>1026.2205228712476</v>
      </c>
      <c r="AR42" s="13">
        <f t="shared" si="40"/>
        <v>1005.6961124138226</v>
      </c>
      <c r="AS42" s="13">
        <f t="shared" si="40"/>
        <v>985.58219016554608</v>
      </c>
      <c r="AT42" s="13">
        <f t="shared" si="40"/>
        <v>965.87054636223513</v>
      </c>
      <c r="AU42" s="13">
        <f t="shared" si="40"/>
        <v>946.55313543499039</v>
      </c>
      <c r="AV42" s="13">
        <f t="shared" si="40"/>
        <v>937.08760408064052</v>
      </c>
      <c r="AW42" s="13">
        <f t="shared" si="40"/>
        <v>927.71672803983415</v>
      </c>
      <c r="AX42" s="13">
        <f t="shared" si="40"/>
        <v>918.43956075943584</v>
      </c>
      <c r="AY42" s="13">
        <f t="shared" si="40"/>
        <v>909.25516515184142</v>
      </c>
      <c r="AZ42" s="13">
        <f t="shared" si="40"/>
        <v>900.162613500323</v>
      </c>
      <c r="BA42" s="13">
        <f t="shared" si="40"/>
        <v>891.16098736531978</v>
      </c>
      <c r="BB42" s="13">
        <f t="shared" si="40"/>
        <v>882.24937749166656</v>
      </c>
      <c r="BC42" s="13">
        <f t="shared" si="40"/>
        <v>873.4268837167499</v>
      </c>
      <c r="BD42" s="13">
        <f t="shared" si="40"/>
        <v>864.69261487958238</v>
      </c>
      <c r="BE42" s="13">
        <f t="shared" si="40"/>
        <v>856.04568873078654</v>
      </c>
      <c r="BF42" s="13">
        <f t="shared" si="40"/>
        <v>847.48523184347869</v>
      </c>
    </row>
    <row r="43" spans="1:58" x14ac:dyDescent="0.3">
      <c r="A43" s="56" t="s">
        <v>607</v>
      </c>
      <c r="D43" s="57"/>
      <c r="E43" s="57" t="s">
        <v>612</v>
      </c>
      <c r="F43" s="26" t="s">
        <v>68</v>
      </c>
      <c r="G43" s="90" t="s">
        <v>617</v>
      </c>
      <c r="H43" s="12">
        <f t="shared" ref="H43:S43" si="41">SUM(H12:H42)</f>
        <v>4903.833332798511</v>
      </c>
      <c r="I43" s="12">
        <f t="shared" si="41"/>
        <v>5590.369999390301</v>
      </c>
      <c r="J43" s="12">
        <f t="shared" si="41"/>
        <v>6373.0217993049437</v>
      </c>
      <c r="K43" s="12">
        <f t="shared" si="41"/>
        <v>7265.2448512076353</v>
      </c>
      <c r="L43" s="12">
        <f t="shared" si="41"/>
        <v>7701.1595422800947</v>
      </c>
      <c r="M43" s="12">
        <f t="shared" si="41"/>
        <v>9549.4378324273166</v>
      </c>
      <c r="N43" s="12">
        <f t="shared" si="41"/>
        <v>10886.35912896714</v>
      </c>
      <c r="O43" s="12">
        <f t="shared" si="41"/>
        <v>8600.2237118840421</v>
      </c>
      <c r="P43" s="12">
        <f t="shared" si="41"/>
        <v>9976.2595057854887</v>
      </c>
      <c r="Q43" s="12">
        <f t="shared" si="41"/>
        <v>8579.583174975518</v>
      </c>
      <c r="R43" s="12">
        <f t="shared" si="41"/>
        <v>10810.274800469151</v>
      </c>
      <c r="S43" s="9">
        <f t="shared" si="41"/>
        <v>13729.048996595826</v>
      </c>
      <c r="T43" s="9">
        <f t="shared" ref="T43:BF43" si="42">SUM(T12:T42)</f>
        <v>12034.105659340918</v>
      </c>
      <c r="U43" s="9">
        <f t="shared" si="42"/>
        <v>13096.462830142867</v>
      </c>
      <c r="V43" s="9">
        <f t="shared" si="42"/>
        <v>12276.836881610037</v>
      </c>
      <c r="W43" s="9">
        <f t="shared" si="42"/>
        <v>11722.475878595735</v>
      </c>
      <c r="X43" s="9">
        <f t="shared" si="42"/>
        <v>10607.44012051463</v>
      </c>
      <c r="Y43" s="9">
        <f t="shared" si="42"/>
        <v>11282.641688771449</v>
      </c>
      <c r="Z43" s="9">
        <f t="shared" si="42"/>
        <v>10777.650239587412</v>
      </c>
      <c r="AA43" s="9">
        <f t="shared" si="42"/>
        <v>10797.727199176108</v>
      </c>
      <c r="AB43" s="9">
        <f t="shared" si="42"/>
        <v>11112.365878589235</v>
      </c>
      <c r="AC43" s="9">
        <f t="shared" si="42"/>
        <v>9396.5005990551072</v>
      </c>
      <c r="AD43" s="12">
        <f t="shared" si="42"/>
        <v>9208.5705870740039</v>
      </c>
      <c r="AE43" s="12">
        <f t="shared" si="42"/>
        <v>9024.3991753325245</v>
      </c>
      <c r="AF43" s="12">
        <f t="shared" si="42"/>
        <v>8843.9111918258732</v>
      </c>
      <c r="AG43" s="12">
        <f t="shared" si="42"/>
        <v>8667.0329679893584</v>
      </c>
      <c r="AH43" s="12">
        <f t="shared" si="42"/>
        <v>8493.6923086295683</v>
      </c>
      <c r="AI43" s="12">
        <f t="shared" si="42"/>
        <v>8323.8184624569767</v>
      </c>
      <c r="AJ43" s="12">
        <f t="shared" si="42"/>
        <v>8157.3420932078379</v>
      </c>
      <c r="AK43" s="12">
        <f t="shared" si="42"/>
        <v>7994.1952513436827</v>
      </c>
      <c r="AL43" s="12">
        <f t="shared" si="42"/>
        <v>7834.3113463168074</v>
      </c>
      <c r="AM43" s="12">
        <f t="shared" si="42"/>
        <v>7677.6251193904718</v>
      </c>
      <c r="AN43" s="12">
        <f t="shared" si="42"/>
        <v>7524.0726170026619</v>
      </c>
      <c r="AO43" s="12">
        <f t="shared" si="42"/>
        <v>7373.5911646626082</v>
      </c>
      <c r="AP43" s="12">
        <f t="shared" si="42"/>
        <v>7226.1193413693582</v>
      </c>
      <c r="AQ43" s="12">
        <f t="shared" si="42"/>
        <v>7081.5969545419712</v>
      </c>
      <c r="AR43" s="12">
        <f t="shared" si="42"/>
        <v>6939.965015451131</v>
      </c>
      <c r="AS43" s="12">
        <f t="shared" si="42"/>
        <v>6801.1657151421086</v>
      </c>
      <c r="AT43" s="12">
        <f t="shared" si="42"/>
        <v>6665.1424008392669</v>
      </c>
      <c r="AU43" s="12">
        <f t="shared" si="42"/>
        <v>6531.8395528224801</v>
      </c>
      <c r="AV43" s="12">
        <f t="shared" si="42"/>
        <v>6466.5211572942562</v>
      </c>
      <c r="AW43" s="12">
        <f t="shared" si="42"/>
        <v>6401.8559457213114</v>
      </c>
      <c r="AX43" s="12">
        <f t="shared" si="42"/>
        <v>6337.837386264101</v>
      </c>
      <c r="AY43" s="12">
        <f t="shared" si="42"/>
        <v>6274.4590124014585</v>
      </c>
      <c r="AZ43" s="12">
        <f t="shared" si="42"/>
        <v>6211.7144222774441</v>
      </c>
      <c r="BA43" s="12">
        <f t="shared" si="42"/>
        <v>6149.597278054669</v>
      </c>
      <c r="BB43" s="12">
        <f t="shared" si="42"/>
        <v>6088.1013052741237</v>
      </c>
      <c r="BC43" s="12">
        <f t="shared" si="42"/>
        <v>6027.2202922213819</v>
      </c>
      <c r="BD43" s="12">
        <f t="shared" si="42"/>
        <v>5966.9480892991687</v>
      </c>
      <c r="BE43" s="12">
        <f t="shared" si="42"/>
        <v>5907.2786084061763</v>
      </c>
      <c r="BF43" s="12">
        <f t="shared" si="42"/>
        <v>5848.2058223221147</v>
      </c>
    </row>
    <row r="44" spans="1:58" x14ac:dyDescent="0.3">
      <c r="F44" s="45" t="s">
        <v>69</v>
      </c>
      <c r="G44" s="45"/>
      <c r="H44" s="46">
        <f t="shared" ref="H44:Q44" si="43">_xlfn.RRI(1,H43,I43)</f>
        <v>0.13999999999999968</v>
      </c>
      <c r="I44" s="46">
        <f t="shared" si="43"/>
        <v>0.14000000000000012</v>
      </c>
      <c r="J44" s="46">
        <f>_xlfn.RRI(1,J43,K43)</f>
        <v>0.1399999999999999</v>
      </c>
      <c r="K44" s="46">
        <f t="shared" si="43"/>
        <v>6.0000000000000275E-2</v>
      </c>
      <c r="L44" s="46">
        <f t="shared" si="43"/>
        <v>0.24</v>
      </c>
      <c r="M44" s="46">
        <f t="shared" si="43"/>
        <v>0.1399999999999999</v>
      </c>
      <c r="N44" s="46">
        <f t="shared" si="43"/>
        <v>-0.20999999999999985</v>
      </c>
      <c r="O44" s="46">
        <f t="shared" si="43"/>
        <v>0.15999999999999992</v>
      </c>
      <c r="P44" s="46">
        <f t="shared" si="43"/>
        <v>-0.14000000000000024</v>
      </c>
      <c r="Q44" s="46">
        <f t="shared" si="43"/>
        <v>0.25999999999999979</v>
      </c>
      <c r="R44" s="46">
        <f>_xlfn.RRI(1,R43,S43)</f>
        <v>0.27000000000000046</v>
      </c>
      <c r="S44" s="46">
        <f>_xlfn.RRI(1,S43,T43)</f>
        <v>-0.12345671850068973</v>
      </c>
      <c r="T44" s="46">
        <f t="shared" ref="T44:AB44" si="44">_xlfn.RRI(1,T43,U43)</f>
        <v>8.8278863496378257E-2</v>
      </c>
      <c r="U44" s="46">
        <f t="shared" si="44"/>
        <v>-6.2583764728165847E-2</v>
      </c>
      <c r="V44" s="46">
        <f t="shared" si="44"/>
        <v>-4.5155035320596504E-2</v>
      </c>
      <c r="W44" s="46">
        <f t="shared" si="44"/>
        <v>-9.5119475580842772E-2</v>
      </c>
      <c r="X44" s="46">
        <f t="shared" si="44"/>
        <v>6.365358282353073E-2</v>
      </c>
      <c r="Y44" s="46">
        <f t="shared" si="44"/>
        <v>-4.4758263455854319E-2</v>
      </c>
      <c r="Z44" s="46">
        <f t="shared" si="44"/>
        <v>1.8628327272072198E-3</v>
      </c>
      <c r="AA44" s="46">
        <f t="shared" si="44"/>
        <v>2.9139343271900264E-2</v>
      </c>
      <c r="AB44" s="46">
        <f t="shared" si="44"/>
        <v>-0.15441043773047225</v>
      </c>
      <c r="AC44" s="46">
        <v>-0.02</v>
      </c>
      <c r="AD44" s="46">
        <v>-0.02</v>
      </c>
      <c r="AE44" s="46">
        <v>-0.02</v>
      </c>
      <c r="AF44" s="46">
        <v>-0.02</v>
      </c>
      <c r="AG44" s="46">
        <v>-0.02</v>
      </c>
      <c r="AH44" s="46">
        <v>-0.02</v>
      </c>
      <c r="AI44" s="46">
        <v>-0.02</v>
      </c>
      <c r="AJ44" s="46">
        <v>-0.02</v>
      </c>
      <c r="AK44" s="46">
        <v>-0.02</v>
      </c>
      <c r="AL44" s="46">
        <v>-0.02</v>
      </c>
      <c r="AM44" s="46">
        <v>-0.02</v>
      </c>
      <c r="AN44" s="46">
        <v>-0.02</v>
      </c>
      <c r="AO44" s="46">
        <v>-0.02</v>
      </c>
      <c r="AP44" s="46">
        <v>-0.02</v>
      </c>
      <c r="AQ44" s="46">
        <v>-0.02</v>
      </c>
      <c r="AR44" s="46">
        <v>-0.02</v>
      </c>
      <c r="AS44" s="46">
        <v>-0.02</v>
      </c>
      <c r="AT44" s="46">
        <v>-0.02</v>
      </c>
      <c r="AU44" s="46">
        <v>-0.01</v>
      </c>
      <c r="AV44" s="46">
        <v>-0.01</v>
      </c>
      <c r="AW44" s="46">
        <v>-0.01</v>
      </c>
      <c r="AX44" s="46">
        <v>-0.01</v>
      </c>
      <c r="AY44" s="46">
        <v>-0.01</v>
      </c>
      <c r="AZ44" s="46">
        <v>-0.01</v>
      </c>
      <c r="BA44" s="46">
        <v>-0.01</v>
      </c>
      <c r="BB44" s="46">
        <v>-0.01</v>
      </c>
      <c r="BC44" s="46">
        <v>-0.01</v>
      </c>
      <c r="BD44" s="46">
        <v>-0.01</v>
      </c>
      <c r="BE44" s="46">
        <v>-0.01</v>
      </c>
      <c r="BF44" s="46">
        <v>-0.01</v>
      </c>
    </row>
    <row r="45" spans="1:58" x14ac:dyDescent="0.3">
      <c r="S45" s="5"/>
      <c r="T45" s="5"/>
      <c r="U45" s="5"/>
      <c r="V45" s="5"/>
      <c r="W45" s="5"/>
      <c r="X45" s="5"/>
      <c r="Y45" s="5"/>
      <c r="Z45" s="5"/>
      <c r="AA45" s="5"/>
    </row>
    <row r="46" spans="1:58" x14ac:dyDescent="0.3">
      <c r="F46" s="15" t="s">
        <v>597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V46" s="16"/>
      <c r="W46" s="16"/>
      <c r="X46" s="44"/>
    </row>
    <row r="47" spans="1:58" x14ac:dyDescent="0.3">
      <c r="F47" s="13" t="s">
        <v>71</v>
      </c>
      <c r="G47" s="13"/>
      <c r="H47" s="13"/>
      <c r="I47" s="13"/>
    </row>
    <row r="48" spans="1:58" x14ac:dyDescent="0.3">
      <c r="F48" s="47" t="s">
        <v>595</v>
      </c>
      <c r="G48" s="47"/>
      <c r="H48" s="46">
        <f>_xlfn.RRI(5,W43,AB43)</f>
        <v>-1.0632962694402615E-2</v>
      </c>
      <c r="AC48" s="88">
        <f>SUM(X44:AB44)/5</f>
        <v>-2.0902588472737672E-2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BCF-AD46-44B6-A8B1-224D52D1B0C9}">
  <sheetPr>
    <tabColor rgb="FF92D050"/>
  </sheetPr>
  <dimension ref="A1:BE47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21.109375" bestFit="1" customWidth="1"/>
    <col min="6" max="6" width="27.33203125" style="85" customWidth="1"/>
    <col min="7" max="7" width="12.33203125" hidden="1" customWidth="1"/>
    <col min="8" max="8" width="18.5546875" hidden="1" customWidth="1"/>
    <col min="9" max="9" width="12" hidden="1" customWidth="1"/>
    <col min="10" max="17" width="11" hidden="1" customWidth="1"/>
    <col min="18" max="27" width="11.33203125" bestFit="1" customWidth="1"/>
  </cols>
  <sheetData>
    <row r="1" spans="1:57" x14ac:dyDescent="0.3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5" t="s">
        <v>608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5" t="s">
        <v>608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5" t="s">
        <v>608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5" t="s">
        <v>608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5" t="s">
        <v>608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5" t="s">
        <v>608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5" t="s">
        <v>608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5" t="s">
        <v>608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5" t="s">
        <v>608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5" t="s">
        <v>608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5" t="s">
        <v>608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5" t="s">
        <v>608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5" t="s">
        <v>608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5" t="s">
        <v>608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5" t="s">
        <v>608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5" t="s">
        <v>608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5" t="s">
        <v>608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5" t="s">
        <v>608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5" t="s">
        <v>608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5" t="s">
        <v>608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5" t="s">
        <v>608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5" t="s">
        <v>608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5" t="s">
        <v>608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5" t="s">
        <v>608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5" t="s">
        <v>608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5" t="s">
        <v>608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5" t="s">
        <v>608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5" t="s">
        <v>608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5" t="s">
        <v>608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5" t="s">
        <v>608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5" t="s">
        <v>608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5" t="s">
        <v>608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47F-D6D1-4D00-9966-FA7D255DFD4D}">
  <sheetPr>
    <tabColor rgb="FF92D050"/>
  </sheetPr>
  <dimension ref="A1:BE47"/>
  <sheetViews>
    <sheetView topLeftCell="A5" zoomScale="65" zoomScaleNormal="65" workbookViewId="0">
      <selection activeCell="F12" sqref="F12:BE43"/>
    </sheetView>
  </sheetViews>
  <sheetFormatPr baseColWidth="10" defaultRowHeight="14.4" x14ac:dyDescent="0.3"/>
  <cols>
    <col min="1" max="3" width="11.5546875" style="56"/>
    <col min="5" max="5" width="19.6640625" style="7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t="s">
        <v>586</v>
      </c>
    </row>
    <row r="2" spans="1:57" x14ac:dyDescent="0.3">
      <c r="G2" s="26" t="s">
        <v>585</v>
      </c>
      <c r="H2" t="s">
        <v>79</v>
      </c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78" t="s">
        <v>613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78" t="s">
        <v>613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78" t="s">
        <v>613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78" t="s">
        <v>613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78" t="s">
        <v>613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78" t="s">
        <v>613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78" t="s">
        <v>613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78" t="s">
        <v>613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78" t="s">
        <v>613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78" t="s">
        <v>613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78" t="s">
        <v>613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78" t="s">
        <v>613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78" t="s">
        <v>613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78" t="s">
        <v>613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78" t="s">
        <v>613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78" t="s">
        <v>613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78" t="s">
        <v>613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78" t="s">
        <v>613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78" t="s">
        <v>613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78" t="s">
        <v>613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78" t="s">
        <v>613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78" t="s">
        <v>613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78" t="s">
        <v>613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78" t="s">
        <v>613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78" t="s">
        <v>613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78" t="s">
        <v>613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78" t="s">
        <v>613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78" t="s">
        <v>613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78" t="s">
        <v>613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78" t="s">
        <v>613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78" t="s">
        <v>613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31-0D4E-452D-AF92-75D9364C07A7}">
  <sheetPr>
    <tabColor rgb="FF92D050"/>
  </sheetPr>
  <dimension ref="A1:BE47"/>
  <sheetViews>
    <sheetView zoomScale="47" zoomScaleNormal="47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1" t="s">
        <v>614</v>
      </c>
      <c r="F12" s="90" t="s">
        <v>144</v>
      </c>
      <c r="G12" s="11">
        <v>2.465019747900234</v>
      </c>
      <c r="H12" s="11">
        <v>2.5951443672627903</v>
      </c>
      <c r="I12" s="11">
        <v>2.7321362892340679</v>
      </c>
      <c r="J12" s="11">
        <v>2.8763552786215856</v>
      </c>
      <c r="K12" s="11">
        <v>3.0291534070446575</v>
      </c>
      <c r="L12" s="11">
        <v>3.1858233594196665</v>
      </c>
      <c r="M12" s="11">
        <v>3.3561525091989184</v>
      </c>
      <c r="N12" s="11">
        <v>3.5278340667094601</v>
      </c>
      <c r="O12" s="11">
        <v>3.7121901632374259</v>
      </c>
      <c r="P12" s="11">
        <v>3.9063585399086107</v>
      </c>
      <c r="Q12" s="11">
        <v>4.108544366546937</v>
      </c>
      <c r="R12" s="11">
        <v>4.3166561107901904</v>
      </c>
      <c r="S12" s="11">
        <v>4.7354059042060328</v>
      </c>
      <c r="T12" s="11">
        <v>1.2997739494309923</v>
      </c>
      <c r="U12" s="11">
        <v>1.4241208523690216</v>
      </c>
      <c r="V12" s="11">
        <v>1.5533171760712134</v>
      </c>
      <c r="W12" s="11">
        <v>1.7106478001764602</v>
      </c>
      <c r="X12" s="11">
        <v>2.2583938885053114</v>
      </c>
      <c r="Y12" s="11">
        <v>2.5136213857558118</v>
      </c>
      <c r="Z12" s="11">
        <v>3.5311248607661456</v>
      </c>
      <c r="AA12" s="11">
        <v>1.7719313630452824</v>
      </c>
      <c r="AB12" s="11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1" t="s">
        <v>614</v>
      </c>
      <c r="F13" s="90" t="s">
        <v>157</v>
      </c>
      <c r="G13" s="11">
        <v>3.0019113383963196</v>
      </c>
      <c r="H13" s="11">
        <v>3.1603776430178985</v>
      </c>
      <c r="I13" s="11">
        <v>3.3272069774216426</v>
      </c>
      <c r="J13" s="11">
        <v>3.5028374646918681</v>
      </c>
      <c r="K13" s="11">
        <v>3.6889156632903495</v>
      </c>
      <c r="L13" s="11">
        <v>3.8797089852591382</v>
      </c>
      <c r="M13" s="11">
        <v>4.087136534842581</v>
      </c>
      <c r="N13" s="11">
        <v>4.2962110522063623</v>
      </c>
      <c r="O13" s="11">
        <v>4.5207206760912069</v>
      </c>
      <c r="P13" s="11">
        <v>4.7571797356925511</v>
      </c>
      <c r="Q13" s="11">
        <v>5.003402479330056</v>
      </c>
      <c r="R13" s="11">
        <v>5.2568418301626076</v>
      </c>
      <c r="S13" s="11">
        <v>5.4256440464212199</v>
      </c>
      <c r="T13" s="11">
        <v>1.4689285162607539</v>
      </c>
      <c r="U13" s="11">
        <v>1.4712942684102726</v>
      </c>
      <c r="V13" s="11">
        <v>1.5597080679238191</v>
      </c>
      <c r="W13" s="11">
        <v>1.6659382752751815</v>
      </c>
      <c r="X13" s="11">
        <v>2.2776079720995774</v>
      </c>
      <c r="Y13" s="11">
        <v>2.2694101336030541</v>
      </c>
      <c r="Z13" s="11">
        <v>3.3181424432224942</v>
      </c>
      <c r="AA13" s="11">
        <v>1.5664615990423645</v>
      </c>
      <c r="AB13" s="11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1" t="s">
        <v>614</v>
      </c>
      <c r="F14" s="90" t="s">
        <v>182</v>
      </c>
      <c r="G14" s="11">
        <v>0.42562887415571554</v>
      </c>
      <c r="H14" s="11">
        <v>0.44809717092550971</v>
      </c>
      <c r="I14" s="11">
        <v>0.47175122788255053</v>
      </c>
      <c r="J14" s="11">
        <v>0.49665316472795401</v>
      </c>
      <c r="K14" s="11">
        <v>0.52303644033019259</v>
      </c>
      <c r="L14" s="11">
        <v>0.5500882542153378</v>
      </c>
      <c r="M14" s="11">
        <v>0.57949856799403998</v>
      </c>
      <c r="N14" s="11">
        <v>0.60914239867683939</v>
      </c>
      <c r="O14" s="11">
        <v>0.64097471072049805</v>
      </c>
      <c r="P14" s="11">
        <v>0.67450128495163642</v>
      </c>
      <c r="Q14" s="11">
        <v>0.70941221247488184</v>
      </c>
      <c r="R14" s="11">
        <v>0.74534635356088785</v>
      </c>
      <c r="S14" s="11">
        <v>0.76739040563873062</v>
      </c>
      <c r="T14" s="11">
        <v>0.22611746373545488</v>
      </c>
      <c r="U14" s="11">
        <v>0.25439242442906179</v>
      </c>
      <c r="V14" s="11">
        <v>0.25960975287387261</v>
      </c>
      <c r="W14" s="11">
        <v>0.27250898723149097</v>
      </c>
      <c r="X14" s="11">
        <v>0.3878500830048382</v>
      </c>
      <c r="Y14" s="11">
        <v>0.31827093337116003</v>
      </c>
      <c r="Z14" s="11">
        <v>0.57744137844367072</v>
      </c>
      <c r="AA14" s="11">
        <v>0.26242628820171499</v>
      </c>
      <c r="AB14" s="11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1" t="s">
        <v>614</v>
      </c>
      <c r="F15" s="90" t="s">
        <v>223</v>
      </c>
      <c r="G15" s="11">
        <v>0.2262790428083607</v>
      </c>
      <c r="H15" s="11">
        <v>0.23822396711991764</v>
      </c>
      <c r="I15" s="11">
        <v>0.2507992825925599</v>
      </c>
      <c r="J15" s="11">
        <v>0.26403801420969786</v>
      </c>
      <c r="K15" s="11">
        <v>0.2780642767870804</v>
      </c>
      <c r="L15" s="11">
        <v>0.29244595745736568</v>
      </c>
      <c r="M15" s="11">
        <v>0.30808149831144693</v>
      </c>
      <c r="N15" s="11">
        <v>0.32384118483502367</v>
      </c>
      <c r="O15" s="11">
        <v>0.34076434380515724</v>
      </c>
      <c r="P15" s="11">
        <v>0.35858823120169214</v>
      </c>
      <c r="Q15" s="11">
        <v>0.3771480887282328</v>
      </c>
      <c r="R15" s="11">
        <v>0.39625192200366816</v>
      </c>
      <c r="S15" s="11">
        <v>0.51823244848183903</v>
      </c>
      <c r="T15" s="11">
        <v>0.13145540823781435</v>
      </c>
      <c r="U15" s="11">
        <v>0.12092352229710199</v>
      </c>
      <c r="V15" s="11">
        <v>9.0863413505855417E-2</v>
      </c>
      <c r="W15" s="11">
        <v>0.14352139994191856</v>
      </c>
      <c r="X15" s="11">
        <v>0.27030533392239031</v>
      </c>
      <c r="Y15" s="11">
        <v>0.31089073781472731</v>
      </c>
      <c r="Z15" s="11">
        <v>0.55537355506365782</v>
      </c>
      <c r="AA15" s="11">
        <v>0.29369410126404699</v>
      </c>
      <c r="AB15" s="1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1" t="s">
        <v>614</v>
      </c>
      <c r="F16" s="90" t="s">
        <v>228</v>
      </c>
      <c r="G16" s="11">
        <v>0.18798608608544101</v>
      </c>
      <c r="H16" s="11">
        <v>0.1979095838254335</v>
      </c>
      <c r="I16" s="11">
        <v>0.2083567923147932</v>
      </c>
      <c r="J16" s="11">
        <v>0.21935514775484638</v>
      </c>
      <c r="K16" s="11">
        <v>0.23100776114583513</v>
      </c>
      <c r="L16" s="11">
        <v>0.24295564561177421</v>
      </c>
      <c r="M16" s="11">
        <v>0.25594520086403438</v>
      </c>
      <c r="N16" s="11">
        <v>0.26903789274893752</v>
      </c>
      <c r="O16" s="11">
        <v>0.28309716390155337</v>
      </c>
      <c r="P16" s="11">
        <v>0.29790473418697277</v>
      </c>
      <c r="Q16" s="11">
        <v>0.31332372717640616</v>
      </c>
      <c r="R16" s="11">
        <v>0.32919463948939215</v>
      </c>
      <c r="S16" s="11">
        <v>0.32867249682476513</v>
      </c>
      <c r="T16" s="11">
        <v>6.6866641417781481E-2</v>
      </c>
      <c r="U16" s="11">
        <v>6.6211726906194174E-2</v>
      </c>
      <c r="V16" s="11">
        <v>7.0367906700023367E-2</v>
      </c>
      <c r="W16" s="11">
        <v>7.6665861741126121E-2</v>
      </c>
      <c r="X16" s="11">
        <v>0.11088229366886786</v>
      </c>
      <c r="Y16" s="11">
        <v>9.3174968899962782E-2</v>
      </c>
      <c r="Z16" s="11">
        <v>0.10727414143061824</v>
      </c>
      <c r="AA16" s="11">
        <v>5.6672911175476744E-2</v>
      </c>
      <c r="AB16" s="1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1" t="s">
        <v>614</v>
      </c>
      <c r="F17" s="90" t="s">
        <v>229</v>
      </c>
      <c r="G17" s="11">
        <v>2.3094459008275989</v>
      </c>
      <c r="H17" s="11">
        <v>2.4313580149352418</v>
      </c>
      <c r="I17" s="11">
        <v>2.5597040182127242</v>
      </c>
      <c r="J17" s="11">
        <v>2.6948209697690819</v>
      </c>
      <c r="K17" s="11">
        <v>2.8379756084454595</v>
      </c>
      <c r="L17" s="11">
        <v>2.984757710131877</v>
      </c>
      <c r="M17" s="11">
        <v>3.1443369415292008</v>
      </c>
      <c r="N17" s="11">
        <v>3.3051832266667356</v>
      </c>
      <c r="O17" s="11">
        <v>3.4779041274959335</v>
      </c>
      <c r="P17" s="11">
        <v>3.6598180297904666</v>
      </c>
      <c r="Q17" s="11">
        <v>3.8492433798036139</v>
      </c>
      <c r="R17" s="11">
        <v>4.0442206472539333</v>
      </c>
      <c r="S17" s="11">
        <v>4.7628531533272076</v>
      </c>
      <c r="T17" s="11">
        <v>1.2261110921312479</v>
      </c>
      <c r="U17" s="11">
        <v>1.3838250923394582</v>
      </c>
      <c r="V17" s="11">
        <v>1.3544114080854013</v>
      </c>
      <c r="W17" s="11">
        <v>1.4704584951011253</v>
      </c>
      <c r="X17" s="11">
        <v>1.9340156286278067</v>
      </c>
      <c r="Y17" s="11">
        <v>1.8671894757774721</v>
      </c>
      <c r="Z17" s="11">
        <v>2.6315879380665379</v>
      </c>
      <c r="AA17" s="11">
        <v>1.3855549663245865</v>
      </c>
      <c r="AB17" s="1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1" t="s">
        <v>614</v>
      </c>
      <c r="F18" s="90" t="s">
        <v>230</v>
      </c>
      <c r="G18" s="11">
        <v>2.3068539301195994</v>
      </c>
      <c r="H18" s="11">
        <v>2.4286292180610167</v>
      </c>
      <c r="I18" s="11">
        <v>2.5568311741967724</v>
      </c>
      <c r="J18" s="11">
        <v>2.6917964793428535</v>
      </c>
      <c r="K18" s="11">
        <v>2.8347904506357557</v>
      </c>
      <c r="L18" s="11">
        <v>2.9814078137119755</v>
      </c>
      <c r="M18" s="11">
        <v>3.1408079438394934</v>
      </c>
      <c r="N18" s="11">
        <v>3.3014737056491521</v>
      </c>
      <c r="O18" s="11">
        <v>3.4740007558601347</v>
      </c>
      <c r="P18" s="11">
        <v>3.6557104899141573</v>
      </c>
      <c r="Q18" s="11">
        <v>3.8449232413302084</v>
      </c>
      <c r="R18" s="11">
        <v>4.0396816790751968</v>
      </c>
      <c r="S18" s="11">
        <v>4.7186160009260849</v>
      </c>
      <c r="T18" s="11">
        <v>1.0460855190833747</v>
      </c>
      <c r="U18" s="11">
        <v>1.2256139133109731</v>
      </c>
      <c r="V18" s="11">
        <v>1.260132076778574</v>
      </c>
      <c r="W18" s="11">
        <v>1.4308538556234818</v>
      </c>
      <c r="X18" s="11">
        <v>1.7584123395127327</v>
      </c>
      <c r="Y18" s="11">
        <v>2.0641484446897698</v>
      </c>
      <c r="Z18" s="11">
        <v>2.4728222087492231</v>
      </c>
      <c r="AA18" s="11">
        <v>1.376900482351977</v>
      </c>
      <c r="AB18" s="1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1" t="s">
        <v>614</v>
      </c>
      <c r="F19" s="90" t="s">
        <v>247</v>
      </c>
      <c r="G19" s="11">
        <v>0.32544374951109512</v>
      </c>
      <c r="H19" s="11">
        <v>0.3426234269011556</v>
      </c>
      <c r="I19" s="11">
        <v>0.36070975857336274</v>
      </c>
      <c r="J19" s="11">
        <v>0.37975024240597899</v>
      </c>
      <c r="K19" s="11">
        <v>0.39992338538977917</v>
      </c>
      <c r="L19" s="11">
        <v>0.4206077051726449</v>
      </c>
      <c r="M19" s="11">
        <v>0.44309537781803271</v>
      </c>
      <c r="N19" s="11">
        <v>0.46576160182931248</v>
      </c>
      <c r="O19" s="11">
        <v>0.49010117937241265</v>
      </c>
      <c r="P19" s="11">
        <v>0.51573622127995933</v>
      </c>
      <c r="Q19" s="11">
        <v>0.54242976544942412</v>
      </c>
      <c r="R19" s="11">
        <v>0.56990567773025314</v>
      </c>
      <c r="S19" s="11">
        <v>0.66329167277812717</v>
      </c>
      <c r="T19" s="11">
        <v>0.15565932883532874</v>
      </c>
      <c r="U19" s="11">
        <v>0.15629522074148369</v>
      </c>
      <c r="V19" s="11">
        <v>0.15849858596510119</v>
      </c>
      <c r="W19" s="11">
        <v>0.17404240651184555</v>
      </c>
      <c r="X19" s="11">
        <v>0.23271004980290291</v>
      </c>
      <c r="Y19" s="11">
        <v>0.22278965335981202</v>
      </c>
      <c r="Z19" s="11">
        <v>0.29117266959739235</v>
      </c>
      <c r="AA19" s="11">
        <v>0.15131388106949947</v>
      </c>
      <c r="AB19" s="1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1" t="s">
        <v>614</v>
      </c>
      <c r="F20" s="90" t="s">
        <v>256</v>
      </c>
      <c r="G20" s="11">
        <v>1.8846355437375673</v>
      </c>
      <c r="H20" s="11">
        <v>1.9841225693384348</v>
      </c>
      <c r="I20" s="11">
        <v>2.0888600042299474</v>
      </c>
      <c r="J20" s="11">
        <v>2.1991229072809886</v>
      </c>
      <c r="K20" s="11">
        <v>2.315945007423593</v>
      </c>
      <c r="L20" s="11">
        <v>2.4357273179438748</v>
      </c>
      <c r="M20" s="11">
        <v>2.5659527938582256</v>
      </c>
      <c r="N20" s="11">
        <v>2.6972122556796592</v>
      </c>
      <c r="O20" s="11">
        <v>2.8381620604498976</v>
      </c>
      <c r="P20" s="11">
        <v>2.9866138626945058</v>
      </c>
      <c r="Q20" s="11">
        <v>3.1411954215834914</v>
      </c>
      <c r="R20" s="11">
        <v>3.3003076520652774</v>
      </c>
      <c r="S20" s="11">
        <v>3.5058399661308282</v>
      </c>
      <c r="T20" s="11">
        <v>0.90279985890241421</v>
      </c>
      <c r="U20" s="11">
        <v>0.92382783172800398</v>
      </c>
      <c r="V20" s="11">
        <v>0.97831885819838327</v>
      </c>
      <c r="W20" s="11">
        <v>1.0994829271499889</v>
      </c>
      <c r="X20" s="11">
        <v>1.5133291582274668</v>
      </c>
      <c r="Y20" s="11">
        <v>1.5959672890785706</v>
      </c>
      <c r="Z20" s="11">
        <v>2.2165902595035174</v>
      </c>
      <c r="AA20" s="11">
        <v>1.0122954478929984</v>
      </c>
      <c r="AB20" s="1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1" t="s">
        <v>614</v>
      </c>
      <c r="F21" s="90" t="s">
        <v>257</v>
      </c>
      <c r="G21" s="11">
        <v>23.568032934577097</v>
      </c>
      <c r="H21" s="11">
        <v>24.790029390776304</v>
      </c>
      <c r="I21" s="11">
        <v>26.073373530689434</v>
      </c>
      <c r="J21" s="11">
        <v>27.415553637582573</v>
      </c>
      <c r="K21" s="11">
        <v>28.804347404287874</v>
      </c>
      <c r="L21" s="11">
        <v>30.350712967871072</v>
      </c>
      <c r="M21" s="11">
        <v>31.872822344860612</v>
      </c>
      <c r="N21" s="11">
        <v>33.650894222150612</v>
      </c>
      <c r="O21" s="11">
        <v>35.399003756096612</v>
      </c>
      <c r="P21" s="11">
        <v>37.347207306855275</v>
      </c>
      <c r="Q21" s="11">
        <v>39.278009279043971</v>
      </c>
      <c r="R21" s="11">
        <v>39.964420348461836</v>
      </c>
      <c r="S21" s="11">
        <v>42.489200723241822</v>
      </c>
      <c r="T21" s="11">
        <v>10.763792472381837</v>
      </c>
      <c r="U21" s="11">
        <v>10.580982442383018</v>
      </c>
      <c r="V21" s="11">
        <v>10.72905622107298</v>
      </c>
      <c r="W21" s="11">
        <v>10.877105389015885</v>
      </c>
      <c r="X21" s="11">
        <v>14.98195866645192</v>
      </c>
      <c r="Y21" s="11">
        <v>14.450884161717497</v>
      </c>
      <c r="Z21" s="11">
        <v>20.230677083626823</v>
      </c>
      <c r="AA21" s="11">
        <v>9.8460109918064731</v>
      </c>
      <c r="AB21" s="1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1" t="s">
        <v>614</v>
      </c>
      <c r="F22" s="90" t="s">
        <v>270</v>
      </c>
      <c r="G22" s="11">
        <v>28.342497701062559</v>
      </c>
      <c r="H22" s="11">
        <v>29.833715804524953</v>
      </c>
      <c r="I22" s="11">
        <v>31.405231751581454</v>
      </c>
      <c r="J22" s="11">
        <v>33.066482229751742</v>
      </c>
      <c r="K22" s="11">
        <v>34.794216216061372</v>
      </c>
      <c r="L22" s="11">
        <v>36.716673140271894</v>
      </c>
      <c r="M22" s="11">
        <v>38.601405989375465</v>
      </c>
      <c r="N22" s="11">
        <v>40.75840116681637</v>
      </c>
      <c r="O22" s="11">
        <v>42.980555856856903</v>
      </c>
      <c r="P22" s="11">
        <v>45.219582181755655</v>
      </c>
      <c r="Q22" s="11">
        <v>47.777030994818176</v>
      </c>
      <c r="R22" s="11">
        <v>51.764778457531811</v>
      </c>
      <c r="S22" s="11">
        <v>55.477439681050114</v>
      </c>
      <c r="T22" s="11">
        <v>14.175237335733298</v>
      </c>
      <c r="U22" s="11">
        <v>15.331212108227973</v>
      </c>
      <c r="V22" s="11">
        <v>14.996562329827311</v>
      </c>
      <c r="W22" s="11">
        <v>16.536208690523178</v>
      </c>
      <c r="X22" s="11">
        <v>24.100480679281009</v>
      </c>
      <c r="Y22" s="11">
        <v>24.058976251748312</v>
      </c>
      <c r="Z22" s="11">
        <v>34.269490723878356</v>
      </c>
      <c r="AA22" s="11">
        <v>18.249235752308198</v>
      </c>
      <c r="AB22" s="1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1" t="s">
        <v>614</v>
      </c>
      <c r="F23" s="90" t="s">
        <v>275</v>
      </c>
      <c r="G23" s="11">
        <v>1.2618804762629388</v>
      </c>
      <c r="H23" s="11">
        <v>1.3284932150836428</v>
      </c>
      <c r="I23" s="11">
        <v>1.3986214288184591</v>
      </c>
      <c r="J23" s="11">
        <v>1.4724492864530687</v>
      </c>
      <c r="K23" s="11">
        <v>1.5506689336712443</v>
      </c>
      <c r="L23" s="11">
        <v>1.6308706254781651</v>
      </c>
      <c r="M23" s="11">
        <v>1.7180646647259201</v>
      </c>
      <c r="N23" s="11">
        <v>1.8059510217181942</v>
      </c>
      <c r="O23" s="11">
        <v>1.9003256647963487</v>
      </c>
      <c r="P23" s="11">
        <v>1.9997233608341782</v>
      </c>
      <c r="Q23" s="11">
        <v>2.1032253094207234</v>
      </c>
      <c r="R23" s="11">
        <v>2.2097608238584017</v>
      </c>
      <c r="S23" s="11">
        <v>2.02426588160679</v>
      </c>
      <c r="T23" s="11">
        <v>0.53005674290718885</v>
      </c>
      <c r="U23" s="11">
        <v>0.53492105684741076</v>
      </c>
      <c r="V23" s="11">
        <v>0.57216623166281144</v>
      </c>
      <c r="W23" s="11">
        <v>0.5809891607775387</v>
      </c>
      <c r="X23" s="11">
        <v>0.80520532569838799</v>
      </c>
      <c r="Y23" s="11">
        <v>0.75923761786801369</v>
      </c>
      <c r="Z23" s="11">
        <v>1.1021651788128664</v>
      </c>
      <c r="AA23" s="11">
        <v>0.51647726933316251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1" t="s">
        <v>614</v>
      </c>
      <c r="F24" s="90" t="s">
        <v>304</v>
      </c>
      <c r="G24" s="11">
        <v>1.3935253043271263</v>
      </c>
      <c r="H24" s="11">
        <v>1.4670873721166935</v>
      </c>
      <c r="I24" s="11">
        <v>1.5445316643654659</v>
      </c>
      <c r="J24" s="11">
        <v>1.6260615633641187</v>
      </c>
      <c r="K24" s="11">
        <v>1.7124414224272175</v>
      </c>
      <c r="L24" s="11">
        <v>1.8010101015415632</v>
      </c>
      <c r="M24" s="11">
        <v>1.8973006000189485</v>
      </c>
      <c r="N24" s="11">
        <v>1.9943556418217678</v>
      </c>
      <c r="O24" s="11">
        <v>2.0985758557723999</v>
      </c>
      <c r="P24" s="11">
        <v>2.2083431492887717</v>
      </c>
      <c r="Q24" s="11">
        <v>2.3226428687278577</v>
      </c>
      <c r="R24" s="11">
        <v>2.4402926287257913</v>
      </c>
      <c r="S24" s="11">
        <v>1.9992969632433584</v>
      </c>
      <c r="T24" s="11">
        <v>0.51693057403746456</v>
      </c>
      <c r="U24" s="11">
        <v>0.55395332734428526</v>
      </c>
      <c r="V24" s="11">
        <v>0.61623157129535033</v>
      </c>
      <c r="W24" s="11">
        <v>0.61187351266377432</v>
      </c>
      <c r="X24" s="11">
        <v>1.12167195784344</v>
      </c>
      <c r="Y24" s="11">
        <v>1.3109072357113576</v>
      </c>
      <c r="Z24" s="11">
        <v>1.7899456741566016</v>
      </c>
      <c r="AA24" s="11">
        <v>0.6998964941720206</v>
      </c>
      <c r="AB24" s="1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1" t="s">
        <v>614</v>
      </c>
      <c r="F25" s="90" t="s">
        <v>305</v>
      </c>
      <c r="G25" s="11">
        <v>0.12775687200218835</v>
      </c>
      <c r="H25" s="11">
        <v>0.13450096172171153</v>
      </c>
      <c r="I25" s="11">
        <v>0.14160096952307968</v>
      </c>
      <c r="J25" s="11">
        <v>0.14907554127170802</v>
      </c>
      <c r="K25" s="11">
        <v>0.15699475204141841</v>
      </c>
      <c r="L25" s="11">
        <v>0.1651146314335461</v>
      </c>
      <c r="M25" s="11">
        <v>0.17394243875846746</v>
      </c>
      <c r="N25" s="11">
        <v>0.18284033857719878</v>
      </c>
      <c r="O25" s="11">
        <v>0.19239513352235466</v>
      </c>
      <c r="P25" s="11">
        <v>0.20245847864013064</v>
      </c>
      <c r="Q25" s="11">
        <v>0.21293735159702781</v>
      </c>
      <c r="R25" s="11">
        <v>0.22372335259928575</v>
      </c>
      <c r="S25" s="11">
        <v>0.21083448924224274</v>
      </c>
      <c r="T25" s="11">
        <v>6.8803836823491435E-2</v>
      </c>
      <c r="U25" s="11">
        <v>6.4295071653646438E-2</v>
      </c>
      <c r="V25" s="11">
        <v>5.7899806726475544E-2</v>
      </c>
      <c r="W25" s="11">
        <v>8.0444653030736141E-2</v>
      </c>
      <c r="X25" s="11">
        <v>0.12549210661150406</v>
      </c>
      <c r="Y25" s="11">
        <v>0.11752961423619068</v>
      </c>
      <c r="Z25" s="11">
        <v>0.10359617086728276</v>
      </c>
      <c r="AA25" s="11">
        <v>8.7047358150313531E-2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1" t="s">
        <v>614</v>
      </c>
      <c r="F26" s="90" t="s">
        <v>314</v>
      </c>
      <c r="G26" s="11">
        <v>1.4296764747281727</v>
      </c>
      <c r="H26" s="11">
        <v>1.5051469074677377</v>
      </c>
      <c r="I26" s="11">
        <v>1.5846002782721571</v>
      </c>
      <c r="J26" s="11">
        <v>1.6682452456246659</v>
      </c>
      <c r="K26" s="11">
        <v>1.7568659918783389</v>
      </c>
      <c r="L26" s="11">
        <v>1.8477323410822883</v>
      </c>
      <c r="M26" s="11">
        <v>1.94652083095434</v>
      </c>
      <c r="N26" s="11">
        <v>2.0460936981196403</v>
      </c>
      <c r="O26" s="11">
        <v>2.1530176180611602</v>
      </c>
      <c r="P26" s="11">
        <v>2.2656325212478041</v>
      </c>
      <c r="Q26" s="11">
        <v>2.382897431646398</v>
      </c>
      <c r="R26" s="11">
        <v>2.5035992901660591</v>
      </c>
      <c r="S26" s="11">
        <v>2.4854265166864993</v>
      </c>
      <c r="T26" s="11">
        <v>0.63894048467640341</v>
      </c>
      <c r="U26" s="11">
        <v>0.82869203464699859</v>
      </c>
      <c r="V26" s="11">
        <v>0.92332258160273384</v>
      </c>
      <c r="W26" s="11">
        <v>0.71506358249543223</v>
      </c>
      <c r="X26" s="11">
        <v>1.4233860101441362</v>
      </c>
      <c r="Y26" s="11">
        <v>1.0775085512391736</v>
      </c>
      <c r="Z26" s="11">
        <v>1.6342449203087328</v>
      </c>
      <c r="AA26" s="11">
        <v>0.98912376499859167</v>
      </c>
      <c r="AB26" s="1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1" t="s">
        <v>614</v>
      </c>
      <c r="F27" s="90" t="s">
        <v>319</v>
      </c>
      <c r="G27" s="11">
        <v>20.126684606201575</v>
      </c>
      <c r="H27" s="11">
        <v>21.189141479272514</v>
      </c>
      <c r="I27" s="11">
        <v>22.30766931640726</v>
      </c>
      <c r="J27" s="11">
        <v>23.485205567830903</v>
      </c>
      <c r="K27" s="11">
        <v>24.732789787717458</v>
      </c>
      <c r="L27" s="11">
        <v>26.011987133461417</v>
      </c>
      <c r="M27" s="11">
        <v>27.402710708706472</v>
      </c>
      <c r="N27" s="11">
        <v>28.804476582452313</v>
      </c>
      <c r="O27" s="11">
        <v>30.309729030514646</v>
      </c>
      <c r="P27" s="11">
        <v>31.895097943314628</v>
      </c>
      <c r="Q27" s="11">
        <v>33.545928679279363</v>
      </c>
      <c r="R27" s="11">
        <v>35.245144047755979</v>
      </c>
      <c r="S27" s="11">
        <v>37.495401763462603</v>
      </c>
      <c r="T27" s="11">
        <v>8.8623466718874297</v>
      </c>
      <c r="U27" s="11">
        <v>8.5614000149112943</v>
      </c>
      <c r="V27" s="11">
        <v>8.3772360981584644</v>
      </c>
      <c r="W27" s="11">
        <v>8.9572021814176566</v>
      </c>
      <c r="X27" s="11">
        <v>12.186376194664874</v>
      </c>
      <c r="Y27" s="11">
        <v>11.177715309808477</v>
      </c>
      <c r="Z27" s="11">
        <v>15.782229308811381</v>
      </c>
      <c r="AA27" s="11">
        <v>7.8628647447038897</v>
      </c>
      <c r="AB27" s="1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1" t="s">
        <v>614</v>
      </c>
      <c r="F28" s="90" t="s">
        <v>345</v>
      </c>
      <c r="G28" s="11">
        <v>0.78515362798923083</v>
      </c>
      <c r="H28" s="11">
        <v>0.8266006862005324</v>
      </c>
      <c r="I28" s="11">
        <v>0.87023510520775871</v>
      </c>
      <c r="J28" s="11">
        <v>0.91617147664616394</v>
      </c>
      <c r="K28" s="11">
        <v>0.96484045992044964</v>
      </c>
      <c r="L28" s="11">
        <v>1.0147426895512346</v>
      </c>
      <c r="M28" s="11">
        <v>1.0689956220137109</v>
      </c>
      <c r="N28" s="11">
        <v>1.1236793209386651</v>
      </c>
      <c r="O28" s="11">
        <v>1.182400091088343</v>
      </c>
      <c r="P28" s="11">
        <v>1.2442462509473147</v>
      </c>
      <c r="Q28" s="11">
        <v>1.3086461144568498</v>
      </c>
      <c r="R28" s="11">
        <v>1.3749334905149706</v>
      </c>
      <c r="S28" s="11">
        <v>0.61472585263684609</v>
      </c>
      <c r="T28" s="11">
        <v>0.17219395962147893</v>
      </c>
      <c r="U28" s="11">
        <v>0.19271027660879772</v>
      </c>
      <c r="V28" s="11">
        <v>0.17386611696811405</v>
      </c>
      <c r="W28" s="11">
        <v>0.1545565605435287</v>
      </c>
      <c r="X28" s="11">
        <v>0.23348955708629177</v>
      </c>
      <c r="Y28" s="11">
        <v>0.24068339874860536</v>
      </c>
      <c r="Z28" s="11">
        <v>0.34645808412016965</v>
      </c>
      <c r="AA28" s="11">
        <v>0.18610323157797662</v>
      </c>
      <c r="AB28" s="1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1" t="s">
        <v>614</v>
      </c>
      <c r="F29" s="90" t="s">
        <v>356</v>
      </c>
      <c r="G29" s="11">
        <v>0.48292506875360031</v>
      </c>
      <c r="H29" s="11">
        <v>0.50841794393471296</v>
      </c>
      <c r="I29" s="11">
        <v>0.53525620086674019</v>
      </c>
      <c r="J29" s="11">
        <v>0.56351032151825553</v>
      </c>
      <c r="K29" s="11">
        <v>0.5934451919131033</v>
      </c>
      <c r="L29" s="11">
        <v>0.62413859612894118</v>
      </c>
      <c r="M29" s="11">
        <v>0.65750799060862242</v>
      </c>
      <c r="N29" s="11">
        <v>0.69114233696026006</v>
      </c>
      <c r="O29" s="11">
        <v>0.72725976793287295</v>
      </c>
      <c r="P29" s="11">
        <v>0.76529953484897217</v>
      </c>
      <c r="Q29" s="11">
        <v>0.80491001030803888</v>
      </c>
      <c r="R29" s="11">
        <v>0.84568143961716125</v>
      </c>
      <c r="S29" s="11">
        <v>0.9962088857246757</v>
      </c>
      <c r="T29" s="11">
        <v>0.26552937026541595</v>
      </c>
      <c r="U29" s="11">
        <v>0.23905918240868002</v>
      </c>
      <c r="V29" s="11">
        <v>0.23911595402694108</v>
      </c>
      <c r="W29" s="11">
        <v>0.27165766915537981</v>
      </c>
      <c r="X29" s="11">
        <v>0.3957079732754834</v>
      </c>
      <c r="Y29" s="11">
        <v>0.35149934133955368</v>
      </c>
      <c r="Z29" s="11">
        <v>0.45975551534334363</v>
      </c>
      <c r="AA29" s="11">
        <v>0.22808752921361822</v>
      </c>
      <c r="AB29" s="1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1" t="s">
        <v>614</v>
      </c>
      <c r="F30" s="90" t="s">
        <v>357</v>
      </c>
      <c r="G30" s="11">
        <v>0.12461922325039938</v>
      </c>
      <c r="H30" s="11">
        <v>0.13119768129501702</v>
      </c>
      <c r="I30" s="11">
        <v>0.13812331624061214</v>
      </c>
      <c r="J30" s="11">
        <v>0.14541431601890573</v>
      </c>
      <c r="K30" s="11">
        <v>0.15313903469283044</v>
      </c>
      <c r="L30" s="11">
        <v>0.16105949366208686</v>
      </c>
      <c r="M30" s="11">
        <v>0.16967049418671654</v>
      </c>
      <c r="N30" s="11">
        <v>0.17834986576643999</v>
      </c>
      <c r="O30" s="11">
        <v>0.18766999943691506</v>
      </c>
      <c r="P30" s="11">
        <v>0.1974861935267051</v>
      </c>
      <c r="Q30" s="11">
        <v>0.20770771028711688</v>
      </c>
      <c r="R30" s="11">
        <v>0.21822881217239457</v>
      </c>
      <c r="S30" s="11">
        <v>0.23784168665575056</v>
      </c>
      <c r="T30" s="11">
        <v>6.0988255359075413E-2</v>
      </c>
      <c r="U30" s="11">
        <v>5.9625402492893796E-2</v>
      </c>
      <c r="V30" s="11">
        <v>5.8753786176718538E-2</v>
      </c>
      <c r="W30" s="11">
        <v>7.1215681996496305E-2</v>
      </c>
      <c r="X30" s="11">
        <v>9.5653824152113473E-2</v>
      </c>
      <c r="Y30" s="11">
        <v>9.6403804455902103E-2</v>
      </c>
      <c r="Z30" s="11">
        <v>0.14834481272119779</v>
      </c>
      <c r="AA30" s="11">
        <v>7.2865171511327251E-2</v>
      </c>
      <c r="AB30" s="1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1" t="s">
        <v>614</v>
      </c>
      <c r="F31" s="90" t="s">
        <v>372</v>
      </c>
      <c r="G31" s="11">
        <v>5.9553937504063355E-2</v>
      </c>
      <c r="H31" s="11">
        <v>6.2697698707542104E-2</v>
      </c>
      <c r="I31" s="11">
        <v>6.6007371324399836E-2</v>
      </c>
      <c r="J31" s="11">
        <v>6.949164713525266E-2</v>
      </c>
      <c r="K31" s="11">
        <v>7.318319167504668E-2</v>
      </c>
      <c r="L31" s="11">
        <v>7.6968278005674934E-2</v>
      </c>
      <c r="M31" s="11">
        <v>8.1083365339037899E-2</v>
      </c>
      <c r="N31" s="11">
        <v>8.5231126327684065E-2</v>
      </c>
      <c r="O31" s="11">
        <v>8.9685099347767153E-2</v>
      </c>
      <c r="P31" s="11">
        <v>9.4376133315909272E-2</v>
      </c>
      <c r="Q31" s="11">
        <v>9.9260865819201821E-2</v>
      </c>
      <c r="R31" s="11">
        <v>0.10428876623301463</v>
      </c>
      <c r="S31" s="11">
        <v>0.13283209784464442</v>
      </c>
      <c r="T31" s="11">
        <v>2.9719249517253729E-2</v>
      </c>
      <c r="U31" s="11">
        <v>3.5771756668004376E-2</v>
      </c>
      <c r="V31" s="11">
        <v>2.5243632549183142E-2</v>
      </c>
      <c r="W31" s="11">
        <v>2.7396236849672562E-2</v>
      </c>
      <c r="X31" s="11">
        <v>3.2408086690342917E-2</v>
      </c>
      <c r="Y31" s="11">
        <v>3.7131608893302005E-2</v>
      </c>
      <c r="Z31" s="11">
        <v>0.1051899581113948</v>
      </c>
      <c r="AA31" s="11">
        <v>3.9950214725175973E-2</v>
      </c>
      <c r="AB31" s="11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1" t="s">
        <v>614</v>
      </c>
      <c r="F32" s="90" t="s">
        <v>409</v>
      </c>
      <c r="G32" s="11">
        <v>5.3046726831874986</v>
      </c>
      <c r="H32" s="11">
        <v>5.5846982344354004</v>
      </c>
      <c r="I32" s="11">
        <v>5.8795020821195454</v>
      </c>
      <c r="J32" s="11">
        <v>6.1898584328354147</v>
      </c>
      <c r="K32" s="11">
        <v>6.518676917384469</v>
      </c>
      <c r="L32" s="11">
        <v>6.8558274888344259</v>
      </c>
      <c r="M32" s="11">
        <v>7.2223723770667476</v>
      </c>
      <c r="N32" s="11">
        <v>7.5918276194066987</v>
      </c>
      <c r="O32" s="11">
        <v>7.9885582135790285</v>
      </c>
      <c r="P32" s="11">
        <v>8.4064046363283289</v>
      </c>
      <c r="Q32" s="11">
        <v>8.8415044493864681</v>
      </c>
      <c r="R32" s="11">
        <v>9.2893567173766414</v>
      </c>
      <c r="S32" s="11">
        <v>9.4576147923529312</v>
      </c>
      <c r="T32" s="11">
        <v>2.2675206223042879</v>
      </c>
      <c r="U32" s="11">
        <v>2.6822719052472448</v>
      </c>
      <c r="V32" s="11">
        <v>2.8352117748067673</v>
      </c>
      <c r="W32" s="11">
        <v>3.1901718771899872</v>
      </c>
      <c r="X32" s="11">
        <v>4.2306591876233268</v>
      </c>
      <c r="Y32" s="11">
        <v>4.4188920894140766</v>
      </c>
      <c r="Z32" s="11">
        <v>5.3698370224698042</v>
      </c>
      <c r="AA32" s="11">
        <v>3.0402364665071024</v>
      </c>
      <c r="AB32" s="11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1" t="s">
        <v>614</v>
      </c>
      <c r="F33" s="90" t="s">
        <v>426</v>
      </c>
      <c r="G33" s="11">
        <v>1.8763003116186847</v>
      </c>
      <c r="H33" s="11">
        <v>1.9753473330744775</v>
      </c>
      <c r="I33" s="11">
        <v>2.0796215426839146</v>
      </c>
      <c r="J33" s="11">
        <v>2.1893967828050669</v>
      </c>
      <c r="K33" s="11">
        <v>2.3057022104671274</v>
      </c>
      <c r="L33" s="11">
        <v>2.424954756298825</v>
      </c>
      <c r="M33" s="11">
        <v>2.5546042802350089</v>
      </c>
      <c r="N33" s="11">
        <v>2.6852832170389043</v>
      </c>
      <c r="O33" s="11">
        <v>2.8256096390316219</v>
      </c>
      <c r="P33" s="11">
        <v>2.9734048791975365</v>
      </c>
      <c r="Q33" s="11">
        <v>3.1273027657558585</v>
      </c>
      <c r="R33" s="11">
        <v>3.2857112859747097</v>
      </c>
      <c r="S33" s="11">
        <v>3.4217609553151904</v>
      </c>
      <c r="T33" s="11">
        <v>0.97627968463624015</v>
      </c>
      <c r="U33" s="11">
        <v>1.0819344659245316</v>
      </c>
      <c r="V33" s="11">
        <v>0.67122784789099965</v>
      </c>
      <c r="W33" s="11">
        <v>0.81026005536829981</v>
      </c>
      <c r="X33" s="11">
        <v>1.7127269309624695</v>
      </c>
      <c r="Y33" s="11">
        <v>1.4400606579489299</v>
      </c>
      <c r="Z33" s="11">
        <v>2.6769495750143419</v>
      </c>
      <c r="AA33" s="11">
        <v>0.98437775765877344</v>
      </c>
      <c r="AB33" s="11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1" t="s">
        <v>614</v>
      </c>
      <c r="F34" s="90" t="s">
        <v>447</v>
      </c>
      <c r="G34" s="11">
        <v>6.8196113522577644</v>
      </c>
      <c r="H34" s="11">
        <v>7.1796081969763588</v>
      </c>
      <c r="I34" s="11">
        <v>7.5586038082848424</v>
      </c>
      <c r="J34" s="11">
        <v>7.9575934951123166</v>
      </c>
      <c r="K34" s="11">
        <v>8.3803178372135694</v>
      </c>
      <c r="L34" s="11">
        <v>8.8137537910976747</v>
      </c>
      <c r="M34" s="11">
        <v>9.284978658340405</v>
      </c>
      <c r="N34" s="11">
        <v>9.7599450352100021</v>
      </c>
      <c r="O34" s="11">
        <v>10.269976214396699</v>
      </c>
      <c r="P34" s="11">
        <v>10.807153600875742</v>
      </c>
      <c r="Q34" s="11">
        <v>11.366511699236968</v>
      </c>
      <c r="R34" s="11">
        <v>11.94226417131692</v>
      </c>
      <c r="S34" s="11">
        <v>13.502324782347619</v>
      </c>
      <c r="T34" s="11">
        <v>3.7621670775718812</v>
      </c>
      <c r="U34" s="11">
        <v>4.1117482408746575</v>
      </c>
      <c r="V34" s="11">
        <v>4.2029452623159589</v>
      </c>
      <c r="W34" s="11">
        <v>4.6555435378627914</v>
      </c>
      <c r="X34" s="11">
        <v>6.3892947416232611</v>
      </c>
      <c r="Y34" s="11">
        <v>6.1523155207312064</v>
      </c>
      <c r="Z34" s="11">
        <v>11.892104821451394</v>
      </c>
      <c r="AA34" s="11">
        <v>5.459862679107383</v>
      </c>
      <c r="AB34" s="11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1" t="s">
        <v>614</v>
      </c>
      <c r="F35" s="90" t="s">
        <v>448</v>
      </c>
      <c r="G35" s="11">
        <v>1.1595658430524303</v>
      </c>
      <c r="H35" s="11">
        <v>1.2207775489957797</v>
      </c>
      <c r="I35" s="11">
        <v>1.2852196913466929</v>
      </c>
      <c r="J35" s="11">
        <v>1.3530615064703875</v>
      </c>
      <c r="K35" s="11">
        <v>1.4249390201303327</v>
      </c>
      <c r="L35" s="11">
        <v>1.4986378720610167</v>
      </c>
      <c r="M35" s="11">
        <v>1.5787621243427379</v>
      </c>
      <c r="N35" s="11">
        <v>1.6595225604978006</v>
      </c>
      <c r="O35" s="11">
        <v>1.7462452054885371</v>
      </c>
      <c r="P35" s="11">
        <v>1.8375836288746508</v>
      </c>
      <c r="Q35" s="11">
        <v>1.9326935275758002</v>
      </c>
      <c r="R35" s="11">
        <v>2.0305910273293417</v>
      </c>
      <c r="S35" s="11">
        <v>2.2043605749250728</v>
      </c>
      <c r="T35" s="11">
        <v>0.57674315218479877</v>
      </c>
      <c r="U35" s="11">
        <v>0.63423864720670198</v>
      </c>
      <c r="V35" s="11">
        <v>0.52844248381036973</v>
      </c>
      <c r="W35" s="11">
        <v>0.64602797239678789</v>
      </c>
      <c r="X35" s="11">
        <v>1.0664687558452053</v>
      </c>
      <c r="Y35" s="11">
        <v>1.1328600179124189</v>
      </c>
      <c r="Z35" s="11">
        <v>1.5852053127975931</v>
      </c>
      <c r="AA35" s="11">
        <v>0.67895822649635196</v>
      </c>
      <c r="AB35" s="11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1" t="s">
        <v>614</v>
      </c>
      <c r="F36" s="90" t="s">
        <v>455</v>
      </c>
      <c r="G36" s="11">
        <v>1.8392146675676488</v>
      </c>
      <c r="H36" s="11">
        <v>1.9363039946398299</v>
      </c>
      <c r="I36" s="11">
        <v>2.0385171929083143</v>
      </c>
      <c r="J36" s="11">
        <v>2.1461226921540102</v>
      </c>
      <c r="K36" s="11">
        <v>2.2601293078056646</v>
      </c>
      <c r="L36" s="11">
        <v>2.377024790943556</v>
      </c>
      <c r="M36" s="11">
        <v>2.5041117527641177</v>
      </c>
      <c r="N36" s="11">
        <v>2.6322077807952189</v>
      </c>
      <c r="O36" s="11">
        <v>2.7697606085478497</v>
      </c>
      <c r="P36" s="11">
        <v>2.9146346310199389</v>
      </c>
      <c r="Q36" s="11">
        <v>3.0654906792298013</v>
      </c>
      <c r="R36" s="11">
        <v>3.2207682070594768</v>
      </c>
      <c r="S36" s="11">
        <v>3.4899923465164866</v>
      </c>
      <c r="T36" s="11">
        <v>0.58015662408934277</v>
      </c>
      <c r="U36" s="11">
        <v>0.60531457703189095</v>
      </c>
      <c r="V36" s="11">
        <v>0.90385185013719338</v>
      </c>
      <c r="W36" s="11">
        <v>0.85022804016225184</v>
      </c>
      <c r="X36" s="11">
        <v>1.7251000624448325</v>
      </c>
      <c r="Y36" s="11">
        <v>1.2924567468202759</v>
      </c>
      <c r="Z36" s="11">
        <v>2.6211670214704208</v>
      </c>
      <c r="AA36" s="11">
        <v>1.3858341432269288</v>
      </c>
      <c r="AB36" s="11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1" t="s">
        <v>614</v>
      </c>
      <c r="F37" s="90" t="s">
        <v>494</v>
      </c>
      <c r="G37" s="11">
        <v>0.66845560364198919</v>
      </c>
      <c r="H37" s="11">
        <v>0.70374235177403777</v>
      </c>
      <c r="I37" s="11">
        <v>0.74089135148221097</v>
      </c>
      <c r="J37" s="11">
        <v>0.78000016255351756</v>
      </c>
      <c r="K37" s="11">
        <v>0.82143543513395667</v>
      </c>
      <c r="L37" s="11">
        <v>0.86392065565870368</v>
      </c>
      <c r="M37" s="11">
        <v>0.91010993050346045</v>
      </c>
      <c r="N37" s="11">
        <v>0.95666594663990823</v>
      </c>
      <c r="O37" s="11">
        <v>1.0066590008110388</v>
      </c>
      <c r="P37" s="11">
        <v>1.0593129154689163</v>
      </c>
      <c r="Q37" s="11">
        <v>1.1141409747201672</v>
      </c>
      <c r="R37" s="11">
        <v>1.1705760039898561</v>
      </c>
      <c r="S37" s="11">
        <v>1.2739244062975392</v>
      </c>
      <c r="T37" s="11">
        <v>0.31729924748697502</v>
      </c>
      <c r="U37" s="11">
        <v>0.29342249502639733</v>
      </c>
      <c r="V37" s="11">
        <v>0.32075468151127157</v>
      </c>
      <c r="W37" s="11">
        <v>0.44909481095749709</v>
      </c>
      <c r="X37" s="11">
        <v>0.6947989217019187</v>
      </c>
      <c r="Y37" s="11">
        <v>0.70757624897298477</v>
      </c>
      <c r="Z37" s="11">
        <v>1.0715154241184039</v>
      </c>
      <c r="AA37" s="11">
        <v>0.56672911175476748</v>
      </c>
      <c r="AB37" s="11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1" t="s">
        <v>614</v>
      </c>
      <c r="F38" s="90" t="s">
        <v>495</v>
      </c>
      <c r="G38" s="11">
        <v>0.45700536167360473</v>
      </c>
      <c r="H38" s="11">
        <v>0.48112997519245437</v>
      </c>
      <c r="I38" s="11">
        <v>0.50652776070722583</v>
      </c>
      <c r="J38" s="11">
        <v>0.53326541725597632</v>
      </c>
      <c r="K38" s="11">
        <v>0.56159361381607231</v>
      </c>
      <c r="L38" s="11">
        <v>0.59063963192993008</v>
      </c>
      <c r="M38" s="11">
        <v>0.62221801371154939</v>
      </c>
      <c r="N38" s="11">
        <v>0.65404712678442711</v>
      </c>
      <c r="O38" s="11">
        <v>0.68822605157489369</v>
      </c>
      <c r="P38" s="11">
        <v>0.72422413608589187</v>
      </c>
      <c r="Q38" s="11">
        <v>0.76170862557399188</v>
      </c>
      <c r="R38" s="11">
        <v>0.80029175782979944</v>
      </c>
      <c r="S38" s="11">
        <v>0.91977342134682338</v>
      </c>
      <c r="T38" s="11">
        <v>0.240479429674339</v>
      </c>
      <c r="U38" s="11">
        <v>0.25055911392396635</v>
      </c>
      <c r="V38" s="11">
        <v>0.22647535020444415</v>
      </c>
      <c r="W38" s="11">
        <v>0.31683711582114682</v>
      </c>
      <c r="X38" s="11">
        <v>0.37595284119487382</v>
      </c>
      <c r="Y38" s="11">
        <v>0.37961880893400685</v>
      </c>
      <c r="Z38" s="11">
        <v>0.51062491320974279</v>
      </c>
      <c r="AA38" s="11">
        <v>0.23060012133469848</v>
      </c>
      <c r="AB38" s="11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1" t="s">
        <v>614</v>
      </c>
      <c r="F39" s="90" t="s">
        <v>506</v>
      </c>
      <c r="G39" s="11">
        <v>7.9328649232657034</v>
      </c>
      <c r="H39" s="11">
        <v>8.3694640167757015</v>
      </c>
      <c r="I39" s="11">
        <v>8.8300543256082005</v>
      </c>
      <c r="J39" s="11">
        <v>9.3160702449069532</v>
      </c>
      <c r="K39" s="11">
        <v>9.8753592171794615</v>
      </c>
      <c r="L39" s="11">
        <v>10.2636262456087</v>
      </c>
      <c r="M39" s="11">
        <v>10.93241756234492</v>
      </c>
      <c r="N39" s="11">
        <v>11.269312144498214</v>
      </c>
      <c r="O39" s="11">
        <v>11.801210976015618</v>
      </c>
      <c r="P39" s="11">
        <v>12.36143718170155</v>
      </c>
      <c r="Q39" s="11">
        <v>12.852604570849293</v>
      </c>
      <c r="R39" s="11">
        <v>13.214646842625205</v>
      </c>
      <c r="S39" s="11">
        <v>13.394041207812327</v>
      </c>
      <c r="T39" s="11">
        <v>3.5477395861122623</v>
      </c>
      <c r="U39" s="11">
        <v>3.7688411920552105</v>
      </c>
      <c r="V39" s="11">
        <v>4.327626262051437</v>
      </c>
      <c r="W39" s="11">
        <v>4.3292594438176195</v>
      </c>
      <c r="X39" s="11">
        <v>5.7187661932136686</v>
      </c>
      <c r="Y39" s="11">
        <v>5.892163627366954</v>
      </c>
      <c r="Z39" s="11">
        <v>7.9370604756779715</v>
      </c>
      <c r="AA39" s="11">
        <v>4.0100970252440788</v>
      </c>
      <c r="AB39" s="11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1" t="s">
        <v>614</v>
      </c>
      <c r="F40" s="90" t="s">
        <v>517</v>
      </c>
      <c r="G40" s="11">
        <v>3.3927913630247089</v>
      </c>
      <c r="H40" s="11">
        <v>3.5578902431854158</v>
      </c>
      <c r="I40" s="11">
        <v>3.7311801043038724</v>
      </c>
      <c r="J40" s="11">
        <v>3.9135079482212376</v>
      </c>
      <c r="K40" s="11">
        <v>4.0686963984757059</v>
      </c>
      <c r="L40" s="11">
        <v>4.3877418409326845</v>
      </c>
      <c r="M40" s="11">
        <v>4.5217618602393834</v>
      </c>
      <c r="N40" s="11">
        <v>4.9429567480412402</v>
      </c>
      <c r="O40" s="11">
        <v>5.255750210342419</v>
      </c>
      <c r="P40" s="11">
        <v>5.5729073940389329</v>
      </c>
      <c r="Q40" s="11">
        <v>6.00043079884371</v>
      </c>
      <c r="R40" s="11">
        <v>6.818007990585814</v>
      </c>
      <c r="S40" s="11">
        <v>7.1859527910431593</v>
      </c>
      <c r="T40" s="11">
        <v>1.870796363183205</v>
      </c>
      <c r="U40" s="11">
        <v>2.1053935225076987</v>
      </c>
      <c r="V40" s="11">
        <v>1.9852972667469218</v>
      </c>
      <c r="W40" s="11">
        <v>2.1850860632169873</v>
      </c>
      <c r="X40" s="11">
        <v>3.2855422982397582</v>
      </c>
      <c r="Y40" s="11">
        <v>3.1520353959301768</v>
      </c>
      <c r="Z40" s="11">
        <v>4.527581763465979</v>
      </c>
      <c r="AA40" s="11">
        <v>2.1100190279027253</v>
      </c>
      <c r="AB40" s="11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1" t="s">
        <v>614</v>
      </c>
      <c r="F41" s="90" t="s">
        <v>518</v>
      </c>
      <c r="G41" s="11">
        <v>2.4112148559943183</v>
      </c>
      <c r="H41" s="11">
        <v>2.5384991974706361</v>
      </c>
      <c r="I41" s="11">
        <v>2.6725009464179754</v>
      </c>
      <c r="J41" s="11">
        <v>2.8135720149251884</v>
      </c>
      <c r="K41" s="11">
        <v>2.9630349624474865</v>
      </c>
      <c r="L41" s="11">
        <v>3.1162852221974662</v>
      </c>
      <c r="M41" s="11">
        <v>3.2828965350303396</v>
      </c>
      <c r="N41" s="11">
        <v>3.450830736093955</v>
      </c>
      <c r="O41" s="11">
        <v>3.6311628243541043</v>
      </c>
      <c r="P41" s="11">
        <v>3.8210930165128763</v>
      </c>
      <c r="Q41" s="11">
        <v>4.0188656588120315</v>
      </c>
      <c r="R41" s="11">
        <v>4.2224348715348379</v>
      </c>
      <c r="S41" s="11">
        <v>4.4931313810114215</v>
      </c>
      <c r="T41" s="11">
        <v>1.2020631491638141</v>
      </c>
      <c r="U41" s="11">
        <v>1.3339920557732174</v>
      </c>
      <c r="V41" s="11">
        <v>1.3800307915926915</v>
      </c>
      <c r="W41" s="11">
        <v>1.4987994297732001</v>
      </c>
      <c r="X41" s="11">
        <v>1.9892188306260412</v>
      </c>
      <c r="Y41" s="11">
        <v>2.0936692269155004</v>
      </c>
      <c r="Z41" s="11">
        <v>2.994481033648972</v>
      </c>
      <c r="AA41" s="11">
        <v>1.6086173112960442</v>
      </c>
      <c r="AB41" s="11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1" t="s">
        <v>614</v>
      </c>
      <c r="F42" s="90" t="s">
        <v>555</v>
      </c>
      <c r="G42" s="11">
        <v>25.361456614077206</v>
      </c>
      <c r="H42" s="11">
        <v>26.700249088741128</v>
      </c>
      <c r="I42" s="11">
        <v>28.109696087497682</v>
      </c>
      <c r="J42" s="11">
        <v>29.593499065300684</v>
      </c>
      <c r="K42" s="11">
        <v>31.165568866370197</v>
      </c>
      <c r="L42" s="11">
        <v>32.777474086712935</v>
      </c>
      <c r="M42" s="11">
        <v>34.529912518867029</v>
      </c>
      <c r="N42" s="11">
        <v>36.296265253342966</v>
      </c>
      <c r="O42" s="11">
        <v>38.193020501497642</v>
      </c>
      <c r="P42" s="11">
        <v>40.190729795699752</v>
      </c>
      <c r="Q42" s="11">
        <v>42.270926952187935</v>
      </c>
      <c r="R42" s="11">
        <v>44.412093154609281</v>
      </c>
      <c r="S42" s="11">
        <v>45.06770270490123</v>
      </c>
      <c r="T42" s="11">
        <v>12.450418332347367</v>
      </c>
      <c r="U42" s="11">
        <v>13.123156257703901</v>
      </c>
      <c r="V42" s="11">
        <v>12.963454852762645</v>
      </c>
      <c r="W42" s="11">
        <v>14.140858326211539</v>
      </c>
      <c r="X42" s="11">
        <v>18.566134107253266</v>
      </c>
      <c r="Y42" s="11">
        <v>17.60441174093674</v>
      </c>
      <c r="Z42" s="11">
        <v>23.139845751073942</v>
      </c>
      <c r="AA42" s="11">
        <v>11.269754566602455</v>
      </c>
      <c r="AB42" s="11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614</v>
      </c>
      <c r="F43" s="90" t="s">
        <v>617</v>
      </c>
      <c r="G43" s="2">
        <v>148.05866401956246</v>
      </c>
      <c r="H43" s="2">
        <v>155.85122528374998</v>
      </c>
      <c r="I43" s="2">
        <v>164.05392135131578</v>
      </c>
      <c r="J43" s="2">
        <v>172.68833826454295</v>
      </c>
      <c r="K43" s="2">
        <v>181.77719817320309</v>
      </c>
      <c r="L43" s="2">
        <v>191.34441912968748</v>
      </c>
      <c r="M43" s="2">
        <v>201.41517803124998</v>
      </c>
      <c r="N43" s="2">
        <v>212.01597687499998</v>
      </c>
      <c r="O43" s="2">
        <v>223.17471249999997</v>
      </c>
      <c r="P43" s="2">
        <v>234.92074999999997</v>
      </c>
      <c r="Q43" s="2">
        <v>247.285</v>
      </c>
      <c r="R43" s="2">
        <v>260.3</v>
      </c>
      <c r="S43" s="2">
        <v>274</v>
      </c>
      <c r="T43" s="2">
        <v>70.40000000000002</v>
      </c>
      <c r="U43" s="2">
        <v>74</v>
      </c>
      <c r="V43" s="2">
        <v>74.40000000000002</v>
      </c>
      <c r="W43" s="2">
        <v>80</v>
      </c>
      <c r="X43" s="2">
        <v>112.00000000000001</v>
      </c>
      <c r="Y43" s="2">
        <v>109.2</v>
      </c>
      <c r="Z43" s="2">
        <v>156</v>
      </c>
      <c r="AA43" s="2">
        <v>78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5.2631578947368585E-2</v>
      </c>
      <c r="H44" s="5">
        <f t="shared" si="0"/>
        <v>5.2631578947368363E-2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5.2631578947368363E-2</v>
      </c>
      <c r="S44" s="5">
        <f t="shared" ref="S44:AB44" si="1">_xlfn.RRI(1,S43,T43)</f>
        <v>-0.74306569343065687</v>
      </c>
      <c r="T44" s="5">
        <f t="shared" si="1"/>
        <v>5.1136363636363313E-2</v>
      </c>
      <c r="U44" s="5">
        <f t="shared" si="1"/>
        <v>5.4054054054055722E-3</v>
      </c>
      <c r="V44" s="5">
        <f t="shared" si="1"/>
        <v>7.5268817204300786E-2</v>
      </c>
      <c r="W44" s="5">
        <f t="shared" si="1"/>
        <v>0.40000000000000013</v>
      </c>
      <c r="X44" s="5">
        <f t="shared" si="1"/>
        <v>-2.5000000000000133E-2</v>
      </c>
      <c r="Y44" s="5">
        <f t="shared" si="1"/>
        <v>0.4285714285714286</v>
      </c>
      <c r="Z44" s="5">
        <f t="shared" si="1"/>
        <v>-0.5</v>
      </c>
      <c r="AA44" s="5">
        <f t="shared" si="1"/>
        <v>-1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148.05866401956246</v>
      </c>
      <c r="H45" s="27">
        <f t="shared" ref="H45:AB45" si="2">SUM(H12:H42)</f>
        <v>155.85122528374998</v>
      </c>
      <c r="I45" s="27">
        <f t="shared" si="2"/>
        <v>164.05392135131569</v>
      </c>
      <c r="J45" s="27">
        <f t="shared" si="2"/>
        <v>172.68833826454295</v>
      </c>
      <c r="K45" s="27">
        <f t="shared" si="2"/>
        <v>181.77719817320315</v>
      </c>
      <c r="L45" s="27">
        <f t="shared" si="2"/>
        <v>191.34441912968745</v>
      </c>
      <c r="M45" s="27">
        <f t="shared" si="2"/>
        <v>201.41517803125004</v>
      </c>
      <c r="N45" s="27">
        <f t="shared" si="2"/>
        <v>212.01597687499998</v>
      </c>
      <c r="O45" s="27">
        <f t="shared" si="2"/>
        <v>223.17471250000003</v>
      </c>
      <c r="P45" s="27">
        <f t="shared" si="2"/>
        <v>234.92075000000006</v>
      </c>
      <c r="Q45" s="27">
        <f t="shared" si="2"/>
        <v>247.28499999999997</v>
      </c>
      <c r="R45" s="27">
        <f t="shared" si="2"/>
        <v>260.29999999999995</v>
      </c>
      <c r="S45" s="27">
        <f t="shared" si="2"/>
        <v>273.99999999999994</v>
      </c>
      <c r="T45" s="27">
        <f t="shared" si="2"/>
        <v>70.400000000000006</v>
      </c>
      <c r="U45" s="27">
        <f t="shared" si="2"/>
        <v>74</v>
      </c>
      <c r="V45" s="27">
        <f t="shared" si="2"/>
        <v>74.400000000000034</v>
      </c>
      <c r="W45" s="27">
        <f t="shared" si="2"/>
        <v>80.000000000000014</v>
      </c>
      <c r="X45" s="27">
        <f t="shared" si="2"/>
        <v>112.00000000000001</v>
      </c>
      <c r="Y45" s="27">
        <f t="shared" si="2"/>
        <v>109.19999999999999</v>
      </c>
      <c r="Z45" s="27">
        <f t="shared" si="2"/>
        <v>156</v>
      </c>
      <c r="AA45" s="27">
        <f t="shared" si="2"/>
        <v>78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765-1B41-4418-8572-DE83B199B6DF}">
  <sheetPr>
    <tabColor rgb="FF92D050"/>
  </sheetPr>
  <dimension ref="A1:BE47"/>
  <sheetViews>
    <sheetView topLeftCell="A9" zoomScale="69" zoomScaleNormal="6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5" t="s">
        <v>615</v>
      </c>
      <c r="F12" s="90" t="s">
        <v>144</v>
      </c>
      <c r="G12" s="11">
        <v>0.60218712575760769</v>
      </c>
      <c r="H12" s="11">
        <v>0.86039554179768118</v>
      </c>
      <c r="I12" s="11">
        <v>1.2293188864941931</v>
      </c>
      <c r="J12" s="11">
        <v>2.1198265810881938</v>
      </c>
      <c r="K12" s="11">
        <v>2.1864066769714765</v>
      </c>
      <c r="L12" s="11">
        <v>2.6969317468202791</v>
      </c>
      <c r="M12" s="11">
        <v>3.3321806442573205</v>
      </c>
      <c r="N12" s="11">
        <v>4.321433949889248</v>
      </c>
      <c r="O12" s="11">
        <v>5.6102578941205392</v>
      </c>
      <c r="P12" s="11">
        <v>6.5982594952995504</v>
      </c>
      <c r="Q12" s="11">
        <v>6.8674837878096557</v>
      </c>
      <c r="R12" s="11">
        <v>8.258527634166402</v>
      </c>
      <c r="S12" s="11">
        <v>10.369501980013212</v>
      </c>
      <c r="T12" s="11">
        <v>3.6925396290653181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5" t="s">
        <v>615</v>
      </c>
      <c r="F13" s="90" t="s">
        <v>157</v>
      </c>
      <c r="G13" s="11">
        <v>0.7333459953770789</v>
      </c>
      <c r="H13" s="11">
        <v>1.0477932822356597</v>
      </c>
      <c r="I13" s="11">
        <v>1.4970696713546225</v>
      </c>
      <c r="J13" s="11">
        <v>2.5815336589587861</v>
      </c>
      <c r="K13" s="11">
        <v>2.6626151776418685</v>
      </c>
      <c r="L13" s="11">
        <v>3.2843347387205011</v>
      </c>
      <c r="M13" s="11">
        <v>4.0579434976541426</v>
      </c>
      <c r="N13" s="11">
        <v>5.2626603025609358</v>
      </c>
      <c r="O13" s="11">
        <v>6.8321954816118327</v>
      </c>
      <c r="P13" s="11">
        <v>8.035387955611041</v>
      </c>
      <c r="Q13" s="11">
        <v>8.3632504228169324</v>
      </c>
      <c r="R13" s="11">
        <v>10.057269425359117</v>
      </c>
      <c r="S13" s="11">
        <v>11.880972364426029</v>
      </c>
      <c r="T13" s="11">
        <v>4.1730923757407767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5" t="s">
        <v>615</v>
      </c>
      <c r="F14" s="90" t="s">
        <v>182</v>
      </c>
      <c r="G14" s="11">
        <v>0.10397816430704325</v>
      </c>
      <c r="H14" s="11">
        <v>0.14856237403204989</v>
      </c>
      <c r="I14" s="11">
        <v>0.2122634571518483</v>
      </c>
      <c r="J14" s="11">
        <v>0.36602522226545842</v>
      </c>
      <c r="K14" s="11">
        <v>0.37752144304669977</v>
      </c>
      <c r="L14" s="11">
        <v>0.46567254645798511</v>
      </c>
      <c r="M14" s="11">
        <v>0.57535940525702889</v>
      </c>
      <c r="N14" s="11">
        <v>0.74617133124245039</v>
      </c>
      <c r="O14" s="11">
        <v>0.96870937980590366</v>
      </c>
      <c r="P14" s="11">
        <v>1.1393051770736853</v>
      </c>
      <c r="Q14" s="11">
        <v>1.1857914709924484</v>
      </c>
      <c r="R14" s="11">
        <v>1.4259795776923632</v>
      </c>
      <c r="S14" s="11">
        <v>1.6804169466541548</v>
      </c>
      <c r="T14" s="11">
        <v>0.64237915833936021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5" t="s">
        <v>615</v>
      </c>
      <c r="F15" s="90" t="s">
        <v>223</v>
      </c>
      <c r="G15" s="11">
        <v>5.5278391389773286E-2</v>
      </c>
      <c r="H15" s="11">
        <v>7.8980900579154217E-2</v>
      </c>
      <c r="I15" s="11">
        <v>0.1128466014031317</v>
      </c>
      <c r="J15" s="11">
        <v>0.19459167826016532</v>
      </c>
      <c r="K15" s="11">
        <v>0.20070346717357732</v>
      </c>
      <c r="L15" s="11">
        <v>0.24756764513136539</v>
      </c>
      <c r="M15" s="11">
        <v>0.3058809761217417</v>
      </c>
      <c r="N15" s="11">
        <v>0.39669050869610661</v>
      </c>
      <c r="O15" s="11">
        <v>0.51499943855258112</v>
      </c>
      <c r="P15" s="11">
        <v>0.60569406961926986</v>
      </c>
      <c r="Q15" s="11">
        <v>0.63040779260742752</v>
      </c>
      <c r="R15" s="11">
        <v>0.75810010433279562</v>
      </c>
      <c r="S15" s="11">
        <v>1.1348155806171656</v>
      </c>
      <c r="T15" s="11">
        <v>0.3734528643119725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5" t="s">
        <v>615</v>
      </c>
      <c r="F16" s="90" t="s">
        <v>228</v>
      </c>
      <c r="G16" s="11">
        <v>4.5923689235610764E-2</v>
      </c>
      <c r="H16" s="11">
        <v>6.5615048530822048E-2</v>
      </c>
      <c r="I16" s="11">
        <v>9.3749693575399695E-2</v>
      </c>
      <c r="J16" s="11">
        <v>0.16166113983391078</v>
      </c>
      <c r="K16" s="11">
        <v>0.16673863734562577</v>
      </c>
      <c r="L16" s="11">
        <v>0.20567204135227676</v>
      </c>
      <c r="M16" s="11">
        <v>0.25411707065518779</v>
      </c>
      <c r="N16" s="11">
        <v>0.32955900463208238</v>
      </c>
      <c r="O16" s="11">
        <v>0.42784664274760753</v>
      </c>
      <c r="P16" s="11">
        <v>0.50319311987421111</v>
      </c>
      <c r="Q16" s="11">
        <v>0.52372456635499809</v>
      </c>
      <c r="R16" s="11">
        <v>0.62980764681412704</v>
      </c>
      <c r="S16" s="11">
        <v>0.71972079596663896</v>
      </c>
      <c r="T16" s="11">
        <v>0.18996204948233369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5" t="s">
        <v>615</v>
      </c>
      <c r="F17" s="90" t="s">
        <v>229</v>
      </c>
      <c r="G17" s="11">
        <v>0.56418152036985103</v>
      </c>
      <c r="H17" s="11">
        <v>0.80609372756043995</v>
      </c>
      <c r="I17" s="11">
        <v>1.151733354526808</v>
      </c>
      <c r="J17" s="11">
        <v>1.9860387781192135</v>
      </c>
      <c r="K17" s="11">
        <v>2.048416829915892</v>
      </c>
      <c r="L17" s="11">
        <v>2.5267213265984716</v>
      </c>
      <c r="M17" s="11">
        <v>3.1218780037167453</v>
      </c>
      <c r="N17" s="11">
        <v>4.0486969444241803</v>
      </c>
      <c r="O17" s="11">
        <v>5.2561798367737644</v>
      </c>
      <c r="P17" s="11">
        <v>6.1818260713719315</v>
      </c>
      <c r="Q17" s="11">
        <v>6.4340589142407563</v>
      </c>
      <c r="R17" s="11">
        <v>7.7373103431903898</v>
      </c>
      <c r="S17" s="11">
        <v>10.429605445242061</v>
      </c>
      <c r="T17" s="11">
        <v>3.4832701481001349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5" t="s">
        <v>615</v>
      </c>
      <c r="F18" s="90" t="s">
        <v>230</v>
      </c>
      <c r="G18" s="11">
        <v>0.56354832001028887</v>
      </c>
      <c r="H18" s="11">
        <v>0.80518902079550148</v>
      </c>
      <c r="I18" s="11">
        <v>1.1504407244992805</v>
      </c>
      <c r="J18" s="11">
        <v>1.9838097783682376</v>
      </c>
      <c r="K18" s="11">
        <v>2.046117821128107</v>
      </c>
      <c r="L18" s="11">
        <v>2.5238855001937592</v>
      </c>
      <c r="M18" s="11">
        <v>3.1183742124667821</v>
      </c>
      <c r="N18" s="11">
        <v>4.0441529523428956</v>
      </c>
      <c r="O18" s="11">
        <v>5.2502806450377655</v>
      </c>
      <c r="P18" s="11">
        <v>6.1748879949730826</v>
      </c>
      <c r="Q18" s="11">
        <v>6.426837748231506</v>
      </c>
      <c r="R18" s="11">
        <v>7.728626493198032</v>
      </c>
      <c r="S18" s="11">
        <v>10.332735768451281</v>
      </c>
      <c r="T18" s="11">
        <v>2.9718338610323132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5" t="s">
        <v>615</v>
      </c>
      <c r="F19" s="90" t="s">
        <v>247</v>
      </c>
      <c r="G19" s="11">
        <v>7.9503637356578685E-2</v>
      </c>
      <c r="H19" s="11">
        <v>0.11359355292134571</v>
      </c>
      <c r="I19" s="11">
        <v>0.1623005852615452</v>
      </c>
      <c r="J19" s="11">
        <v>0.27986968925919875</v>
      </c>
      <c r="K19" s="11">
        <v>0.28865991338033259</v>
      </c>
      <c r="L19" s="11">
        <v>0.35606188575501085</v>
      </c>
      <c r="M19" s="11">
        <v>0.43993049704334003</v>
      </c>
      <c r="N19" s="11">
        <v>0.57053647100169935</v>
      </c>
      <c r="O19" s="11">
        <v>0.74069319985857751</v>
      </c>
      <c r="P19" s="11">
        <v>0.87113391778165206</v>
      </c>
      <c r="Q19" s="11">
        <v>0.90667820228022289</v>
      </c>
      <c r="R19" s="11">
        <v>1.0903304936982943</v>
      </c>
      <c r="S19" s="11">
        <v>1.4524635170323954</v>
      </c>
      <c r="T19" s="11">
        <v>0.44221400237309283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5" t="s">
        <v>615</v>
      </c>
      <c r="F20" s="90" t="s">
        <v>256</v>
      </c>
      <c r="G20" s="11">
        <v>0.46040331407109053</v>
      </c>
      <c r="H20" s="11">
        <v>0.65781705040152849</v>
      </c>
      <c r="I20" s="11">
        <v>0.9398780963310206</v>
      </c>
      <c r="J20" s="11">
        <v>1.6207174505119575</v>
      </c>
      <c r="K20" s="11">
        <v>1.6716213896442811</v>
      </c>
      <c r="L20" s="11">
        <v>2.0619443042682892</v>
      </c>
      <c r="M20" s="11">
        <v>2.5476250588544405</v>
      </c>
      <c r="N20" s="11">
        <v>3.3039605580495035</v>
      </c>
      <c r="O20" s="11">
        <v>4.2893333596213328</v>
      </c>
      <c r="P20" s="11">
        <v>5.0447118657926167</v>
      </c>
      <c r="Q20" s="11">
        <v>5.2505478114617556</v>
      </c>
      <c r="R20" s="11">
        <v>6.3140730339166655</v>
      </c>
      <c r="S20" s="11">
        <v>7.6770218236441492</v>
      </c>
      <c r="T20" s="11">
        <v>2.5647723264273123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5" t="s">
        <v>615</v>
      </c>
      <c r="F21" s="90" t="s">
        <v>257</v>
      </c>
      <c r="G21" s="11">
        <v>5.757506009727928</v>
      </c>
      <c r="H21" s="11">
        <v>8.2188995101472013</v>
      </c>
      <c r="I21" s="11">
        <v>11.731658717830639</v>
      </c>
      <c r="J21" s="11">
        <v>20.204812586311405</v>
      </c>
      <c r="K21" s="11">
        <v>20.790633232400225</v>
      </c>
      <c r="L21" s="11">
        <v>25.693138666856914</v>
      </c>
      <c r="M21" s="11">
        <v>31.645165529365983</v>
      </c>
      <c r="N21" s="11">
        <v>41.220792697705384</v>
      </c>
      <c r="O21" s="11">
        <v>53.498751824029775</v>
      </c>
      <c r="P21" s="11">
        <v>63.083447849910812</v>
      </c>
      <c r="Q21" s="11">
        <v>65.653688478476383</v>
      </c>
      <c r="R21" s="11">
        <v>76.459013959024162</v>
      </c>
      <c r="S21" s="11">
        <v>93.042045379361653</v>
      </c>
      <c r="T21" s="11">
        <v>30.578955887448394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5" t="s">
        <v>615</v>
      </c>
      <c r="F22" s="90" t="s">
        <v>270</v>
      </c>
      <c r="G22" s="11">
        <v>6.9238744403297305</v>
      </c>
      <c r="H22" s="11">
        <v>9.8910859824520152</v>
      </c>
      <c r="I22" s="11">
        <v>14.130716933513357</v>
      </c>
      <c r="J22" s="11">
        <v>24.369454112532079</v>
      </c>
      <c r="K22" s="11">
        <v>25.114048855322391</v>
      </c>
      <c r="L22" s="11">
        <v>31.082188262835999</v>
      </c>
      <c r="M22" s="11">
        <v>38.32568917126401</v>
      </c>
      <c r="N22" s="11">
        <v>49.927160749307326</v>
      </c>
      <c r="O22" s="11">
        <v>64.956802369016401</v>
      </c>
      <c r="P22" s="11">
        <v>76.38073526943279</v>
      </c>
      <c r="Q22" s="11">
        <v>79.859910594650472</v>
      </c>
      <c r="R22" s="11">
        <v>99.03518890453644</v>
      </c>
      <c r="S22" s="11">
        <v>121.48344455704404</v>
      </c>
      <c r="T22" s="11">
        <v>40.270560612878675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5" t="s">
        <v>615</v>
      </c>
      <c r="F23" s="90" t="s">
        <v>275</v>
      </c>
      <c r="G23" s="11">
        <v>0.3082685961026122</v>
      </c>
      <c r="H23" s="11">
        <v>0.44044934608860947</v>
      </c>
      <c r="I23" s="11">
        <v>0.62930672392775533</v>
      </c>
      <c r="J23" s="11">
        <v>1.0851709313959903</v>
      </c>
      <c r="K23" s="11">
        <v>1.1192542782634529</v>
      </c>
      <c r="L23" s="11">
        <v>1.3805996970308854</v>
      </c>
      <c r="M23" s="11">
        <v>1.7057931085344609</v>
      </c>
      <c r="N23" s="11">
        <v>2.2122066711514958</v>
      </c>
      <c r="O23" s="11">
        <v>2.8719749241040415</v>
      </c>
      <c r="P23" s="11">
        <v>3.3777477204908939</v>
      </c>
      <c r="Q23" s="11">
        <v>3.5155676623974834</v>
      </c>
      <c r="R23" s="11">
        <v>4.2276638120687045</v>
      </c>
      <c r="S23" s="11">
        <v>4.4326990108177879</v>
      </c>
      <c r="T23" s="11">
        <v>1.5058430196226953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5" t="s">
        <v>615</v>
      </c>
      <c r="F24" s="90" t="s">
        <v>304</v>
      </c>
      <c r="G24" s="11">
        <v>0.34042850910142519</v>
      </c>
      <c r="H24" s="11">
        <v>0.48639892651839428</v>
      </c>
      <c r="I24" s="11">
        <v>0.69495872269427261</v>
      </c>
      <c r="J24" s="11">
        <v>1.1983806555902747</v>
      </c>
      <c r="K24" s="11">
        <v>1.236019724590397</v>
      </c>
      <c r="L24" s="11">
        <v>1.5246298275859997</v>
      </c>
      <c r="M24" s="11">
        <v>1.8837488220194072</v>
      </c>
      <c r="N24" s="11">
        <v>2.4429936373851384</v>
      </c>
      <c r="O24" s="11">
        <v>3.1715917675375978</v>
      </c>
      <c r="P24" s="11">
        <v>3.7301289691691339</v>
      </c>
      <c r="Q24" s="11">
        <v>3.882326883393544</v>
      </c>
      <c r="R24" s="11">
        <v>4.6687119827331696</v>
      </c>
      <c r="S24" s="11">
        <v>4.3780225472482295</v>
      </c>
      <c r="T24" s="11">
        <v>1.4685527671518877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5" t="s">
        <v>615</v>
      </c>
      <c r="F25" s="90" t="s">
        <v>305</v>
      </c>
      <c r="G25" s="11">
        <v>3.1210112459469874E-2</v>
      </c>
      <c r="H25" s="11">
        <v>4.4592520282376522E-2</v>
      </c>
      <c r="I25" s="11">
        <v>6.3713053725226274E-2</v>
      </c>
      <c r="J25" s="11">
        <v>0.10986622456782111</v>
      </c>
      <c r="K25" s="11">
        <v>0.11331693314526745</v>
      </c>
      <c r="L25" s="11">
        <v>0.13977639094804584</v>
      </c>
      <c r="M25" s="11">
        <v>0.17270002661000242</v>
      </c>
      <c r="N25" s="11">
        <v>0.22397097811171632</v>
      </c>
      <c r="O25" s="11">
        <v>0.29076805582956056</v>
      </c>
      <c r="P25" s="11">
        <v>0.34197413407997002</v>
      </c>
      <c r="Q25" s="11">
        <v>0.35592747198218844</v>
      </c>
      <c r="R25" s="11">
        <v>0.42802239567592887</v>
      </c>
      <c r="S25" s="11">
        <v>0.46168136330418119</v>
      </c>
      <c r="T25" s="11">
        <v>0.19546544552128242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5" t="s">
        <v>615</v>
      </c>
      <c r="F26" s="90" t="s">
        <v>314</v>
      </c>
      <c r="G26" s="11">
        <v>0.34925998780058115</v>
      </c>
      <c r="H26" s="11">
        <v>0.49901720508201375</v>
      </c>
      <c r="I26" s="11">
        <v>0.71298750992031112</v>
      </c>
      <c r="J26" s="11">
        <v>1.2294693363275653</v>
      </c>
      <c r="K26" s="11">
        <v>1.2680848471568631</v>
      </c>
      <c r="L26" s="11">
        <v>1.5641821432306677</v>
      </c>
      <c r="M26" s="11">
        <v>1.9326174894530974</v>
      </c>
      <c r="N26" s="11">
        <v>2.506370369045154</v>
      </c>
      <c r="O26" s="11">
        <v>3.2538699680659846</v>
      </c>
      <c r="P26" s="11">
        <v>3.8268968768372509</v>
      </c>
      <c r="Q26" s="11">
        <v>3.9830431461541216</v>
      </c>
      <c r="R26" s="11">
        <v>4.7898288378897318</v>
      </c>
      <c r="S26" s="11">
        <v>5.442539817561677</v>
      </c>
      <c r="T26" s="11">
        <v>1.8151718314670546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5" t="s">
        <v>615</v>
      </c>
      <c r="F27" s="90" t="s">
        <v>319</v>
      </c>
      <c r="G27" s="11">
        <v>4.9168086236885378</v>
      </c>
      <c r="H27" s="11">
        <v>7.0250592195437109</v>
      </c>
      <c r="I27" s="11">
        <v>10.037288151541787</v>
      </c>
      <c r="J27" s="11">
        <v>17.308210635532578</v>
      </c>
      <c r="K27" s="11">
        <v>17.85183167225448</v>
      </c>
      <c r="L27" s="11">
        <v>22.020227107284377</v>
      </c>
      <c r="M27" s="11">
        <v>27.206982392325646</v>
      </c>
      <c r="N27" s="11">
        <v>35.284154713178779</v>
      </c>
      <c r="O27" s="11">
        <v>45.807296793707771</v>
      </c>
      <c r="P27" s="11">
        <v>53.874249050090633</v>
      </c>
      <c r="Q27" s="11">
        <v>56.072443376239278</v>
      </c>
      <c r="R27" s="11">
        <v>67.430202596167788</v>
      </c>
      <c r="S27" s="11">
        <v>82.106719190064098</v>
      </c>
      <c r="T27" s="11">
        <v>25.17712122695292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5" t="s">
        <v>615</v>
      </c>
      <c r="F28" s="90" t="s">
        <v>345</v>
      </c>
      <c r="G28" s="11">
        <v>0.19180755323349594</v>
      </c>
      <c r="H28" s="11">
        <v>0.27405163050870224</v>
      </c>
      <c r="I28" s="11">
        <v>0.39156042644639355</v>
      </c>
      <c r="J28" s="11">
        <v>0.67520332535557626</v>
      </c>
      <c r="K28" s="11">
        <v>0.69641029697483436</v>
      </c>
      <c r="L28" s="11">
        <v>0.85902181808442724</v>
      </c>
      <c r="M28" s="11">
        <v>1.0613601469857334</v>
      </c>
      <c r="N28" s="11">
        <v>1.3764553191760873</v>
      </c>
      <c r="O28" s="11">
        <v>1.7869691888984589</v>
      </c>
      <c r="P28" s="11">
        <v>2.1016656704522712</v>
      </c>
      <c r="Q28" s="11">
        <v>2.1874185047600712</v>
      </c>
      <c r="R28" s="11">
        <v>2.6304912726717453</v>
      </c>
      <c r="S28" s="11">
        <v>1.3461150057741156</v>
      </c>
      <c r="T28" s="11">
        <v>0.48918738528829231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5" t="s">
        <v>615</v>
      </c>
      <c r="F29" s="90" t="s">
        <v>356</v>
      </c>
      <c r="G29" s="11">
        <v>0.11797522488683752</v>
      </c>
      <c r="H29" s="11">
        <v>0.16856115515174894</v>
      </c>
      <c r="I29" s="11">
        <v>0.24083738407613564</v>
      </c>
      <c r="J29" s="11">
        <v>0.41529784833965477</v>
      </c>
      <c r="K29" s="11">
        <v>0.42834163730298641</v>
      </c>
      <c r="L29" s="11">
        <v>0.52835923540425245</v>
      </c>
      <c r="M29" s="11">
        <v>0.65281163288778288</v>
      </c>
      <c r="N29" s="11">
        <v>0.84661747198662629</v>
      </c>
      <c r="O29" s="11">
        <v>1.0991125655490064</v>
      </c>
      <c r="P29" s="11">
        <v>1.2926731816797585</v>
      </c>
      <c r="Q29" s="11">
        <v>1.3454172459337395</v>
      </c>
      <c r="R29" s="11">
        <v>1.6179383669971041</v>
      </c>
      <c r="S29" s="11">
        <v>2.1814793118058593</v>
      </c>
      <c r="T29" s="11">
        <v>0.75434480189038611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5" t="s">
        <v>615</v>
      </c>
      <c r="F30" s="90" t="s">
        <v>357</v>
      </c>
      <c r="G30" s="11">
        <v>3.0443606761052559E-2</v>
      </c>
      <c r="H30" s="11">
        <v>4.3497348935345369E-2</v>
      </c>
      <c r="I30" s="11">
        <v>6.2148291060324809E-2</v>
      </c>
      <c r="J30" s="11">
        <v>0.10716796171137696</v>
      </c>
      <c r="K30" s="11">
        <v>0.11053392250742317</v>
      </c>
      <c r="L30" s="11">
        <v>0.13634354845813118</v>
      </c>
      <c r="M30" s="11">
        <v>0.16845859509688971</v>
      </c>
      <c r="N30" s="11">
        <v>0.21847035611858279</v>
      </c>
      <c r="O30" s="11">
        <v>0.28362692899124775</v>
      </c>
      <c r="P30" s="11">
        <v>0.3335754100182089</v>
      </c>
      <c r="Q30" s="11">
        <v>0.34718606049730827</v>
      </c>
      <c r="R30" s="11">
        <v>0.41751036673781206</v>
      </c>
      <c r="S30" s="11">
        <v>0.52082121165492823</v>
      </c>
      <c r="T30" s="11">
        <v>0.17326208908828236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5" t="s">
        <v>615</v>
      </c>
      <c r="F31" s="90" t="s">
        <v>372</v>
      </c>
      <c r="G31" s="11">
        <v>1.4548611419307609E-2</v>
      </c>
      <c r="H31" s="11">
        <v>2.078682832810622E-2</v>
      </c>
      <c r="I31" s="11">
        <v>2.9699875711422886E-2</v>
      </c>
      <c r="J31" s="11">
        <v>5.121420217307239E-2</v>
      </c>
      <c r="K31" s="11">
        <v>5.2822751910909245E-2</v>
      </c>
      <c r="L31" s="11">
        <v>6.5156842998792777E-2</v>
      </c>
      <c r="M31" s="11">
        <v>8.0504214219537185E-2</v>
      </c>
      <c r="N31" s="11">
        <v>0.10440419700445248</v>
      </c>
      <c r="O31" s="11">
        <v>0.13554169222893184</v>
      </c>
      <c r="P31" s="11">
        <v>0.1594114343113838</v>
      </c>
      <c r="Q31" s="11">
        <v>0.16591579059671582</v>
      </c>
      <c r="R31" s="11">
        <v>0.19952287969282087</v>
      </c>
      <c r="S31" s="11">
        <v>0.29087320695907537</v>
      </c>
      <c r="T31" s="11">
        <v>8.4429686128561707E-2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5" t="s">
        <v>615</v>
      </c>
      <c r="F32" s="90" t="s">
        <v>409</v>
      </c>
      <c r="G32" s="11">
        <v>1.2958945253459537</v>
      </c>
      <c r="H32" s="11">
        <v>1.8515538186654683</v>
      </c>
      <c r="I32" s="11">
        <v>2.6454694010735973</v>
      </c>
      <c r="J32" s="11">
        <v>4.5618239640360096</v>
      </c>
      <c r="K32" s="11">
        <v>4.7051029848945269</v>
      </c>
      <c r="L32" s="11">
        <v>5.8037426182752396</v>
      </c>
      <c r="M32" s="11">
        <v>7.1707854081472995</v>
      </c>
      <c r="N32" s="11">
        <v>9.2996385305649607</v>
      </c>
      <c r="O32" s="11">
        <v>12.073161613382233</v>
      </c>
      <c r="P32" s="11">
        <v>14.199321093112264</v>
      </c>
      <c r="Q32" s="11">
        <v>14.778686329981202</v>
      </c>
      <c r="R32" s="11">
        <v>17.772184576463953</v>
      </c>
      <c r="S32" s="11">
        <v>20.710105384714446</v>
      </c>
      <c r="T32" s="11">
        <v>6.4418199497280888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5" t="s">
        <v>615</v>
      </c>
      <c r="F33" s="90" t="s">
        <v>426</v>
      </c>
      <c r="G33" s="11">
        <v>0.45836707502007762</v>
      </c>
      <c r="H33" s="11">
        <v>0.65490770391006781</v>
      </c>
      <c r="I33" s="11">
        <v>0.93572127029513052</v>
      </c>
      <c r="J33" s="11">
        <v>1.6135494565759261</v>
      </c>
      <c r="K33" s="11">
        <v>1.6642282613846171</v>
      </c>
      <c r="L33" s="11">
        <v>2.0528248835668208</v>
      </c>
      <c r="M33" s="11">
        <v>2.5363576038348241</v>
      </c>
      <c r="N33" s="11">
        <v>3.2893480361460057</v>
      </c>
      <c r="O33" s="11">
        <v>4.2703628009334684</v>
      </c>
      <c r="P33" s="11">
        <v>5.022400472741591</v>
      </c>
      <c r="Q33" s="11">
        <v>5.2273260618214863</v>
      </c>
      <c r="R33" s="11">
        <v>6.2861476005201897</v>
      </c>
      <c r="S33" s="11">
        <v>7.4929072014201248</v>
      </c>
      <c r="T33" s="11">
        <v>2.7735218313529542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5" t="s">
        <v>615</v>
      </c>
      <c r="F34" s="90" t="s">
        <v>447</v>
      </c>
      <c r="G34" s="11">
        <v>1.6659834723426581</v>
      </c>
      <c r="H34" s="11">
        <v>2.3803311146994157</v>
      </c>
      <c r="I34" s="11">
        <v>3.4009776355836219</v>
      </c>
      <c r="J34" s="11">
        <v>5.8646156605930351</v>
      </c>
      <c r="K34" s="11">
        <v>6.0488131211232465</v>
      </c>
      <c r="L34" s="11">
        <v>7.4612085248188071</v>
      </c>
      <c r="M34" s="11">
        <v>9.2186591887175897</v>
      </c>
      <c r="N34" s="11">
        <v>11.955482323336572</v>
      </c>
      <c r="O34" s="11">
        <v>15.521083941184978</v>
      </c>
      <c r="P34" s="11">
        <v>18.254444167279981</v>
      </c>
      <c r="Q34" s="11">
        <v>18.999267831702721</v>
      </c>
      <c r="R34" s="11">
        <v>22.847666374628599</v>
      </c>
      <c r="S34" s="11">
        <v>29.567134559885297</v>
      </c>
      <c r="T34" s="11">
        <v>10.687974652192841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5" t="s">
        <v>615</v>
      </c>
      <c r="F35" s="90" t="s">
        <v>448</v>
      </c>
      <c r="G35" s="11">
        <v>0.28327384506726527</v>
      </c>
      <c r="H35" s="11">
        <v>0.40473723694628977</v>
      </c>
      <c r="I35" s="11">
        <v>0.57828185442009994</v>
      </c>
      <c r="J35" s="11">
        <v>0.99718409912063988</v>
      </c>
      <c r="K35" s="11">
        <v>1.0285039313772271</v>
      </c>
      <c r="L35" s="11">
        <v>1.2686591810554084</v>
      </c>
      <c r="M35" s="11">
        <v>1.5674855591938295</v>
      </c>
      <c r="N35" s="11">
        <v>2.0328385626797534</v>
      </c>
      <c r="O35" s="11">
        <v>2.6391120924199307</v>
      </c>
      <c r="P35" s="11">
        <v>3.1038762836943357</v>
      </c>
      <c r="Q35" s="11">
        <v>3.2305216357166069</v>
      </c>
      <c r="R35" s="11">
        <v>3.8848802597388095</v>
      </c>
      <c r="S35" s="11">
        <v>4.8270669523906697</v>
      </c>
      <c r="T35" s="11">
        <v>1.6384748641613596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5" t="s">
        <v>615</v>
      </c>
      <c r="F36" s="90" t="s">
        <v>455</v>
      </c>
      <c r="G36" s="11">
        <v>0.44930731092813214</v>
      </c>
      <c r="H36" s="11">
        <v>0.64196325474961491</v>
      </c>
      <c r="I36" s="11">
        <v>0.91722645592758856</v>
      </c>
      <c r="J36" s="11">
        <v>1.5816571627705203</v>
      </c>
      <c r="K36" s="11">
        <v>1.6313342856499227</v>
      </c>
      <c r="L36" s="11">
        <v>2.0122501778762429</v>
      </c>
      <c r="M36" s="11">
        <v>2.4862257274504893</v>
      </c>
      <c r="N36" s="11">
        <v>3.2243330757619484</v>
      </c>
      <c r="O36" s="11">
        <v>4.1859577865423665</v>
      </c>
      <c r="P36" s="11">
        <v>4.9231312059507308</v>
      </c>
      <c r="Q36" s="11">
        <v>5.124006378683891</v>
      </c>
      <c r="R36" s="11">
        <v>6.1618999889190134</v>
      </c>
      <c r="S36" s="11">
        <v>7.6423190069704088</v>
      </c>
      <c r="T36" s="11">
        <v>1.6481722275265416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5" t="s">
        <v>615</v>
      </c>
      <c r="F37" s="90" t="s">
        <v>494</v>
      </c>
      <c r="G37" s="11">
        <v>0.16329904009759999</v>
      </c>
      <c r="H37" s="11">
        <v>0.23331911306315531</v>
      </c>
      <c r="I37" s="11">
        <v>0.33336248078335162</v>
      </c>
      <c r="J37" s="11">
        <v>0.57484730419895702</v>
      </c>
      <c r="K37" s="11">
        <v>0.59290226632334286</v>
      </c>
      <c r="L37" s="11">
        <v>0.73134470437311772</v>
      </c>
      <c r="M37" s="11">
        <v>0.90360932235879543</v>
      </c>
      <c r="N37" s="11">
        <v>1.171871642015387</v>
      </c>
      <c r="O37" s="11">
        <v>1.521370500336195</v>
      </c>
      <c r="P37" s="11">
        <v>1.7892933870708523</v>
      </c>
      <c r="Q37" s="11">
        <v>1.8623007076483968</v>
      </c>
      <c r="R37" s="11">
        <v>2.2395192085553139</v>
      </c>
      <c r="S37" s="11">
        <v>2.7896154882427866</v>
      </c>
      <c r="T37" s="11">
        <v>0.90141831672436068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5" t="s">
        <v>615</v>
      </c>
      <c r="F38" s="90" t="s">
        <v>495</v>
      </c>
      <c r="G38" s="11">
        <v>0.11164322129121629</v>
      </c>
      <c r="H38" s="11">
        <v>0.15951408750236126</v>
      </c>
      <c r="I38" s="11">
        <v>0.22791108380086281</v>
      </c>
      <c r="J38" s="11">
        <v>0.39300785082989925</v>
      </c>
      <c r="K38" s="11">
        <v>0.40535154942514251</v>
      </c>
      <c r="L38" s="11">
        <v>0.5000009713571314</v>
      </c>
      <c r="M38" s="11">
        <v>0.61777372038815592</v>
      </c>
      <c r="N38" s="11">
        <v>0.80117755117378497</v>
      </c>
      <c r="O38" s="11">
        <v>1.040120648189031</v>
      </c>
      <c r="P38" s="11">
        <v>1.2232924176912972</v>
      </c>
      <c r="Q38" s="11">
        <v>1.273205585841251</v>
      </c>
      <c r="R38" s="11">
        <v>1.5310998670735307</v>
      </c>
      <c r="S38" s="11">
        <v>2.0141023825112923</v>
      </c>
      <c r="T38" s="11">
        <v>0.68318019793846285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5" t="s">
        <v>615</v>
      </c>
      <c r="F39" s="90" t="s">
        <v>506</v>
      </c>
      <c r="G39" s="11">
        <v>1.9379435524741524</v>
      </c>
      <c r="H39" s="11">
        <v>2.7748165451254572</v>
      </c>
      <c r="I39" s="11">
        <v>3.9730640795679357</v>
      </c>
      <c r="J39" s="11">
        <v>6.8657907050698075</v>
      </c>
      <c r="K39" s="11">
        <v>7.1279160968603499</v>
      </c>
      <c r="L39" s="11">
        <v>8.6885857552134382</v>
      </c>
      <c r="M39" s="11">
        <v>10.854330992508961</v>
      </c>
      <c r="N39" s="11">
        <v>13.80438738677913</v>
      </c>
      <c r="O39" s="11">
        <v>17.835249307549823</v>
      </c>
      <c r="P39" s="11">
        <v>20.879796215945749</v>
      </c>
      <c r="Q39" s="11">
        <v>21.483290831691551</v>
      </c>
      <c r="R39" s="11">
        <v>25.281959768065121</v>
      </c>
      <c r="S39" s="11">
        <v>29.33001724338466</v>
      </c>
      <c r="T39" s="11">
        <v>10.078805642364379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5" t="s">
        <v>615</v>
      </c>
      <c r="F40" s="90" t="s">
        <v>517</v>
      </c>
      <c r="G40" s="11">
        <v>0.82883525819030279</v>
      </c>
      <c r="H40" s="11">
        <v>1.1795848208132524</v>
      </c>
      <c r="I40" s="11">
        <v>1.6788365167602963</v>
      </c>
      <c r="J40" s="11">
        <v>2.8841910578984211</v>
      </c>
      <c r="K40" s="11">
        <v>2.9367363671674003</v>
      </c>
      <c r="L40" s="11">
        <v>3.7144056442032634</v>
      </c>
      <c r="M40" s="11">
        <v>4.4894644410027347</v>
      </c>
      <c r="N40" s="11">
        <v>6.0548939377252058</v>
      </c>
      <c r="O40" s="11">
        <v>7.9430505471153463</v>
      </c>
      <c r="P40" s="11">
        <v>9.413239658744363</v>
      </c>
      <c r="Q40" s="11">
        <v>10.029795848490846</v>
      </c>
      <c r="R40" s="11">
        <v>13.044056777993603</v>
      </c>
      <c r="S40" s="11">
        <v>15.73566304607991</v>
      </c>
      <c r="T40" s="11">
        <v>5.3147623954068308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5" t="s">
        <v>615</v>
      </c>
      <c r="F41" s="90" t="s">
        <v>518</v>
      </c>
      <c r="G41" s="11">
        <v>0.58904296606634277</v>
      </c>
      <c r="H41" s="11">
        <v>0.84161537212066739</v>
      </c>
      <c r="I41" s="11">
        <v>1.2024860913970896</v>
      </c>
      <c r="J41" s="11">
        <v>2.0735563472890952</v>
      </c>
      <c r="K41" s="11">
        <v>2.1386831749520581</v>
      </c>
      <c r="L41" s="11">
        <v>2.6380648264887454</v>
      </c>
      <c r="M41" s="11">
        <v>3.2594479127942271</v>
      </c>
      <c r="N41" s="11">
        <v>4.2271084229840747</v>
      </c>
      <c r="O41" s="11">
        <v>5.4878007333555612</v>
      </c>
      <c r="P41" s="11">
        <v>6.4542368605055742</v>
      </c>
      <c r="Q41" s="11">
        <v>6.7175846954460035</v>
      </c>
      <c r="R41" s="11">
        <v>8.0782657165745242</v>
      </c>
      <c r="S41" s="11">
        <v>9.8389738270323086</v>
      </c>
      <c r="T41" s="11">
        <v>3.4149521283062887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5" t="s">
        <v>615</v>
      </c>
      <c r="F42" s="90" t="s">
        <v>555</v>
      </c>
      <c r="G42" s="11">
        <v>6.195626901758815</v>
      </c>
      <c r="H42" s="11">
        <v>8.8522147633238735</v>
      </c>
      <c r="I42" s="11">
        <v>12.647897701933552</v>
      </c>
      <c r="J42" s="11">
        <v>21.809922582336949</v>
      </c>
      <c r="K42" s="11">
        <v>22.494934625158649</v>
      </c>
      <c r="L42" s="11">
        <v>27.747492711315282</v>
      </c>
      <c r="M42" s="11">
        <v>34.283277004813755</v>
      </c>
      <c r="N42" s="11">
        <v>44.461250147823215</v>
      </c>
      <c r="O42" s="11">
        <v>57.721368072902301</v>
      </c>
      <c r="P42" s="11">
        <v>67.886463003393061</v>
      </c>
      <c r="Q42" s="11">
        <v>70.65638816109896</v>
      </c>
      <c r="R42" s="11">
        <v>84.968199734903649</v>
      </c>
      <c r="S42" s="11">
        <v>98.688400083725327</v>
      </c>
      <c r="T42" s="11">
        <v>35.370506625986827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5" t="s">
        <v>615</v>
      </c>
      <c r="F43" s="90" t="s">
        <v>617</v>
      </c>
      <c r="G43" s="2">
        <v>36.16969860196842</v>
      </c>
      <c r="H43" s="2">
        <v>51.670998002812034</v>
      </c>
      <c r="I43" s="2">
        <v>73.815711432588628</v>
      </c>
      <c r="J43" s="2">
        <v>127.26846798722177</v>
      </c>
      <c r="K43" s="2">
        <v>131.20460617239357</v>
      </c>
      <c r="L43" s="2">
        <v>161.98099527455994</v>
      </c>
      <c r="M43" s="2">
        <v>199.97653737599992</v>
      </c>
      <c r="N43" s="2">
        <v>259.7097887999999</v>
      </c>
      <c r="O43" s="2">
        <v>337.28543999999988</v>
      </c>
      <c r="P43" s="2">
        <v>396.80639999999988</v>
      </c>
      <c r="Q43" s="2">
        <v>413.33999999999992</v>
      </c>
      <c r="R43" s="2">
        <v>497.99999999999994</v>
      </c>
      <c r="S43" s="2">
        <v>600</v>
      </c>
      <c r="T43" s="2">
        <v>200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0.4285714285714286</v>
      </c>
      <c r="H44" s="5">
        <f t="shared" si="0"/>
        <v>0.42857142857142883</v>
      </c>
      <c r="I44" s="5">
        <f t="shared" si="0"/>
        <v>0.72413793103448265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0.23456790123456783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0.17647058823529416</v>
      </c>
      <c r="P44" s="5">
        <f t="shared" si="0"/>
        <v>4.1666666666666741E-2</v>
      </c>
      <c r="Q44" s="5">
        <f t="shared" si="0"/>
        <v>0.20481927710843384</v>
      </c>
      <c r="R44" s="5">
        <f>_xlfn.RRI(1,R43,S43)</f>
        <v>0.20481927710843384</v>
      </c>
      <c r="S44" s="5">
        <f t="shared" ref="S44:AB44" si="1">_xlfn.RRI(1,S43,T43)</f>
        <v>-0.66666666666666674</v>
      </c>
      <c r="T44" s="5">
        <f t="shared" si="1"/>
        <v>-1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36.16969860196842</v>
      </c>
      <c r="H45" s="27">
        <f t="shared" ref="H45:AB45" si="2">SUM(H12:H42)</f>
        <v>51.670998002812013</v>
      </c>
      <c r="I45" s="27">
        <f t="shared" si="2"/>
        <v>73.815711432588614</v>
      </c>
      <c r="J45" s="27">
        <f t="shared" si="2"/>
        <v>127.26846798722181</v>
      </c>
      <c r="K45" s="27">
        <f t="shared" si="2"/>
        <v>131.2046061723936</v>
      </c>
      <c r="L45" s="27">
        <f t="shared" si="2"/>
        <v>161.98099527455992</v>
      </c>
      <c r="M45" s="27">
        <f t="shared" si="2"/>
        <v>199.97653737599995</v>
      </c>
      <c r="N45" s="27">
        <f t="shared" si="2"/>
        <v>259.7097887999999</v>
      </c>
      <c r="O45" s="27">
        <f t="shared" si="2"/>
        <v>337.28543999999994</v>
      </c>
      <c r="P45" s="27">
        <f t="shared" si="2"/>
        <v>396.80639999999994</v>
      </c>
      <c r="Q45" s="27">
        <f t="shared" si="2"/>
        <v>413.33999999999992</v>
      </c>
      <c r="R45" s="27">
        <f t="shared" si="2"/>
        <v>497.99999999999983</v>
      </c>
      <c r="S45" s="27">
        <f t="shared" si="2"/>
        <v>599.99999999999989</v>
      </c>
      <c r="T45" s="27">
        <f t="shared" si="2"/>
        <v>200.00000000000003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6B0-4040-4F1A-BFFD-6537D5FBB8E3}">
  <sheetPr>
    <tabColor rgb="FF92D050"/>
  </sheetPr>
  <dimension ref="A1:BE47"/>
  <sheetViews>
    <sheetView zoomScale="55" zoomScaleNormal="55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style="80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1" t="s">
        <v>83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1" t="s">
        <v>83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1" t="s">
        <v>83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1" t="s">
        <v>83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1" t="s">
        <v>83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1" t="s">
        <v>83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1" t="s">
        <v>83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1" t="s">
        <v>83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1" t="s">
        <v>83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1" t="s">
        <v>83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1" t="s">
        <v>83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1" t="s">
        <v>83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1" t="s">
        <v>83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1" t="s">
        <v>83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1" t="s">
        <v>83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1" t="s">
        <v>83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1" t="s">
        <v>83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1" t="s">
        <v>83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1" t="s">
        <v>83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1" t="s">
        <v>83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1" t="s">
        <v>83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1" t="s">
        <v>83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1" t="s">
        <v>83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1" t="s">
        <v>83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1" t="s">
        <v>83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1" t="s">
        <v>83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1" t="s">
        <v>83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1" t="s">
        <v>83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1" t="s">
        <v>83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1" t="s">
        <v>83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1" t="s">
        <v>83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4BA-09F2-40C6-BED0-4B5E50E1719E}">
  <sheetPr>
    <tabColor rgb="FF92D050"/>
  </sheetPr>
  <dimension ref="A1:BE47"/>
  <sheetViews>
    <sheetView topLeftCell="A7" zoomScale="66" zoomScaleNormal="66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24" style="80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3" t="s">
        <v>616</v>
      </c>
      <c r="F12" s="90" t="s">
        <v>144</v>
      </c>
      <c r="G12" s="11">
        <v>78.254968010404113</v>
      </c>
      <c r="H12" s="11">
        <v>89.251739458770146</v>
      </c>
      <c r="I12" s="11">
        <v>101.72484330359863</v>
      </c>
      <c r="J12" s="11">
        <v>115.48619840672286</v>
      </c>
      <c r="K12" s="11">
        <v>122.49576299840247</v>
      </c>
      <c r="L12" s="11">
        <v>152.47928551595913</v>
      </c>
      <c r="M12" s="11">
        <v>173.8443931558507</v>
      </c>
      <c r="N12" s="11">
        <v>134.77158576775378</v>
      </c>
      <c r="O12" s="11">
        <v>156.11774233249088</v>
      </c>
      <c r="P12" s="11">
        <v>131.77394570006186</v>
      </c>
      <c r="Q12" s="11">
        <v>168.29496215208363</v>
      </c>
      <c r="R12" s="9">
        <v>215.09897394422248</v>
      </c>
      <c r="S12" s="9">
        <v>189.15199878696927</v>
      </c>
      <c r="T12" s="9">
        <v>230.33663858751618</v>
      </c>
      <c r="U12" s="9">
        <v>229.02254122639854</v>
      </c>
      <c r="V12" s="9">
        <v>238.20473837720428</v>
      </c>
      <c r="W12" s="9">
        <v>223.87924428660747</v>
      </c>
      <c r="X12" s="9">
        <v>226.02991585997395</v>
      </c>
      <c r="Y12" s="9">
        <v>246.49046184738921</v>
      </c>
      <c r="Z12" s="9">
        <v>241.31891894503644</v>
      </c>
      <c r="AA12" s="9">
        <v>250.04535439612036</v>
      </c>
      <c r="AB12" s="9">
        <v>192.28586687772457</v>
      </c>
      <c r="AC12" s="14">
        <v>188.4401495401701</v>
      </c>
      <c r="AD12" s="14">
        <v>184.67134654936666</v>
      </c>
      <c r="AE12" s="14">
        <v>180.97791961837933</v>
      </c>
      <c r="AF12" s="14">
        <v>177.35836122601177</v>
      </c>
      <c r="AG12" s="14">
        <v>173.81119400149151</v>
      </c>
      <c r="AH12" s="14">
        <v>170.33497012146171</v>
      </c>
      <c r="AI12" s="14">
        <v>166.9282707190325</v>
      </c>
      <c r="AJ12" s="14">
        <v>163.58970530465186</v>
      </c>
      <c r="AK12" s="14">
        <v>160.31791119855882</v>
      </c>
      <c r="AL12" s="14">
        <v>157.11155297458762</v>
      </c>
      <c r="AM12" s="14">
        <v>153.96932191509583</v>
      </c>
      <c r="AN12" s="14">
        <v>150.88993547679394</v>
      </c>
      <c r="AO12" s="14">
        <v>147.87213676725801</v>
      </c>
      <c r="AP12" s="14">
        <v>144.91469403191289</v>
      </c>
      <c r="AQ12" s="14">
        <v>142.01640015127461</v>
      </c>
      <c r="AR12" s="14">
        <v>139.17607214824915</v>
      </c>
      <c r="AS12" s="14">
        <v>136.39255070528409</v>
      </c>
      <c r="AT12" s="14">
        <v>135.02862519823131</v>
      </c>
      <c r="AU12" s="14">
        <v>133.678338946249</v>
      </c>
      <c r="AV12" s="14">
        <v>132.34155555678652</v>
      </c>
      <c r="AW12" s="14">
        <v>131.01814000121865</v>
      </c>
      <c r="AX12" s="14">
        <v>129.70795860120646</v>
      </c>
      <c r="AY12" s="14">
        <v>128.41087901519444</v>
      </c>
      <c r="AZ12" s="14">
        <v>127.12677022504246</v>
      </c>
      <c r="BA12" s="14">
        <v>125.85550252279205</v>
      </c>
      <c r="BB12" s="14">
        <v>124.59694749756413</v>
      </c>
      <c r="BC12" s="14">
        <v>123.35097802258849</v>
      </c>
      <c r="BD12" s="14">
        <v>122.11746824236259</v>
      </c>
      <c r="BE12" s="14">
        <v>120.89629355993894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3" t="s">
        <v>616</v>
      </c>
      <c r="F13" s="90" t="s">
        <v>157</v>
      </c>
      <c r="G13" s="11">
        <v>95.299226692353841</v>
      </c>
      <c r="H13" s="11">
        <v>108.69114086453149</v>
      </c>
      <c r="I13" s="11">
        <v>123.88093879157869</v>
      </c>
      <c r="J13" s="11">
        <v>140.63957447835395</v>
      </c>
      <c r="K13" s="11">
        <v>149.1758514971927</v>
      </c>
      <c r="L13" s="11">
        <v>185.68991037529526</v>
      </c>
      <c r="M13" s="11">
        <v>211.7084276406766</v>
      </c>
      <c r="N13" s="11">
        <v>164.12539970703966</v>
      </c>
      <c r="O13" s="11">
        <v>190.12083827399303</v>
      </c>
      <c r="P13" s="11">
        <v>160.47486111995502</v>
      </c>
      <c r="Q13" s="11">
        <v>204.95030740003887</v>
      </c>
      <c r="R13" s="9">
        <v>261.94842832825435</v>
      </c>
      <c r="S13" s="9">
        <v>216.72300893480946</v>
      </c>
      <c r="T13" s="9">
        <v>260.31300050979615</v>
      </c>
      <c r="U13" s="9">
        <v>236.6088184739547</v>
      </c>
      <c r="V13" s="9">
        <v>239.18479624638809</v>
      </c>
      <c r="W13" s="9">
        <v>218.02793190875914</v>
      </c>
      <c r="X13" s="9">
        <v>227.95294519522105</v>
      </c>
      <c r="Y13" s="9">
        <v>222.54264509480282</v>
      </c>
      <c r="Z13" s="9">
        <v>226.76358918963868</v>
      </c>
      <c r="AA13" s="9">
        <v>221.05057444623588</v>
      </c>
      <c r="AB13" s="9">
        <v>195.41806865126625</v>
      </c>
      <c r="AC13" s="14">
        <v>191.50970727824091</v>
      </c>
      <c r="AD13" s="14">
        <v>187.67951313267608</v>
      </c>
      <c r="AE13" s="14">
        <v>183.92592287002259</v>
      </c>
      <c r="AF13" s="14">
        <v>180.24740441262213</v>
      </c>
      <c r="AG13" s="14">
        <v>176.64245632436973</v>
      </c>
      <c r="AH13" s="14">
        <v>173.1096071978823</v>
      </c>
      <c r="AI13" s="14">
        <v>169.64741505392468</v>
      </c>
      <c r="AJ13" s="14">
        <v>166.25446675284621</v>
      </c>
      <c r="AK13" s="14">
        <v>162.92937741778925</v>
      </c>
      <c r="AL13" s="14">
        <v>159.67078986943349</v>
      </c>
      <c r="AM13" s="14">
        <v>156.4773740720448</v>
      </c>
      <c r="AN13" s="14">
        <v>153.34782659060389</v>
      </c>
      <c r="AO13" s="14">
        <v>150.28087005879181</v>
      </c>
      <c r="AP13" s="14">
        <v>147.27525265761597</v>
      </c>
      <c r="AQ13" s="14">
        <v>144.32974760446368</v>
      </c>
      <c r="AR13" s="14">
        <v>141.44315265237438</v>
      </c>
      <c r="AS13" s="14">
        <v>138.6142895993269</v>
      </c>
      <c r="AT13" s="14">
        <v>137.22814670333364</v>
      </c>
      <c r="AU13" s="14">
        <v>135.85586523630028</v>
      </c>
      <c r="AV13" s="14">
        <v>134.49730658393733</v>
      </c>
      <c r="AW13" s="14">
        <v>133.15233351809792</v>
      </c>
      <c r="AX13" s="14">
        <v>131.82081018291692</v>
      </c>
      <c r="AY13" s="14">
        <v>130.50260208108782</v>
      </c>
      <c r="AZ13" s="14">
        <v>129.19757606027693</v>
      </c>
      <c r="BA13" s="14">
        <v>127.90560029967415</v>
      </c>
      <c r="BB13" s="14">
        <v>126.62654429667739</v>
      </c>
      <c r="BC13" s="14">
        <v>125.36027885371062</v>
      </c>
      <c r="BD13" s="14">
        <v>124.10667606517353</v>
      </c>
      <c r="BE13" s="14">
        <v>122.86560930452178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3" t="s">
        <v>616</v>
      </c>
      <c r="F14" s="90" t="s">
        <v>182</v>
      </c>
      <c r="G14" s="11">
        <v>13.512092128159237</v>
      </c>
      <c r="H14" s="11">
        <v>15.410877504991516</v>
      </c>
      <c r="I14" s="11">
        <v>17.564577551907547</v>
      </c>
      <c r="J14" s="11">
        <v>19.940716763120403</v>
      </c>
      <c r="K14" s="11">
        <v>21.151040975743754</v>
      </c>
      <c r="L14" s="11">
        <v>26.328221784636277</v>
      </c>
      <c r="M14" s="11">
        <v>30.017282174001874</v>
      </c>
      <c r="N14" s="11">
        <v>23.270676986410535</v>
      </c>
      <c r="O14" s="11">
        <v>26.956465140416192</v>
      </c>
      <c r="P14" s="11">
        <v>22.753081876585313</v>
      </c>
      <c r="Q14" s="11">
        <v>29.059075623182068</v>
      </c>
      <c r="R14" s="9">
        <v>37.140608788191486</v>
      </c>
      <c r="S14" s="9">
        <v>30.652795560267045</v>
      </c>
      <c r="T14" s="9">
        <v>40.070918905214192</v>
      </c>
      <c r="U14" s="9">
        <v>40.910572592607046</v>
      </c>
      <c r="V14" s="9">
        <v>39.811748827694906</v>
      </c>
      <c r="W14" s="9">
        <v>35.664329101759947</v>
      </c>
      <c r="X14" s="9">
        <v>38.817728862119758</v>
      </c>
      <c r="Y14" s="9">
        <v>31.210249007197955</v>
      </c>
      <c r="Z14" s="9">
        <v>39.462645670910703</v>
      </c>
      <c r="AA14" s="9">
        <v>37.03217607903435</v>
      </c>
      <c r="AB14" s="9">
        <v>31.384661770887767</v>
      </c>
      <c r="AC14" s="14">
        <v>30.756968535470012</v>
      </c>
      <c r="AD14" s="14">
        <v>30.141829164760612</v>
      </c>
      <c r="AE14" s="14">
        <v>29.538992581465394</v>
      </c>
      <c r="AF14" s="14">
        <v>28.94821272983609</v>
      </c>
      <c r="AG14" s="14">
        <v>28.369248475239377</v>
      </c>
      <c r="AH14" s="14">
        <v>27.801863505734588</v>
      </c>
      <c r="AI14" s="14">
        <v>27.245826235619898</v>
      </c>
      <c r="AJ14" s="14">
        <v>26.700909710907499</v>
      </c>
      <c r="AK14" s="14">
        <v>26.166891516689351</v>
      </c>
      <c r="AL14" s="14">
        <v>25.643553686355563</v>
      </c>
      <c r="AM14" s="14">
        <v>25.130682612628441</v>
      </c>
      <c r="AN14" s="14">
        <v>24.628068960375874</v>
      </c>
      <c r="AO14" s="14">
        <v>24.135507581168355</v>
      </c>
      <c r="AP14" s="14">
        <v>23.652797429544993</v>
      </c>
      <c r="AQ14" s="14">
        <v>23.179741480954096</v>
      </c>
      <c r="AR14" s="14">
        <v>22.716146651335009</v>
      </c>
      <c r="AS14" s="14">
        <v>22.26182371830831</v>
      </c>
      <c r="AT14" s="14">
        <v>22.039205481125226</v>
      </c>
      <c r="AU14" s="14">
        <v>21.818813426313977</v>
      </c>
      <c r="AV14" s="14">
        <v>21.600625292050836</v>
      </c>
      <c r="AW14" s="14">
        <v>21.384619039130332</v>
      </c>
      <c r="AX14" s="14">
        <v>21.170772848739023</v>
      </c>
      <c r="AY14" s="14">
        <v>20.959065120251637</v>
      </c>
      <c r="AZ14" s="14">
        <v>20.749474469049122</v>
      </c>
      <c r="BA14" s="14">
        <v>20.541979724358626</v>
      </c>
      <c r="BB14" s="14">
        <v>20.336559927115044</v>
      </c>
      <c r="BC14" s="14">
        <v>20.133194327843892</v>
      </c>
      <c r="BD14" s="14">
        <v>19.931862384565459</v>
      </c>
      <c r="BE14" s="14">
        <v>19.732543760719796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3" t="s">
        <v>616</v>
      </c>
      <c r="F15" s="90" t="s">
        <v>223</v>
      </c>
      <c r="G15" s="11">
        <v>7.1834959015954274</v>
      </c>
      <c r="H15" s="11">
        <v>8.1929559351055872</v>
      </c>
      <c r="I15" s="11">
        <v>9.3379374312016203</v>
      </c>
      <c r="J15" s="11">
        <v>10.601175286855071</v>
      </c>
      <c r="K15" s="11">
        <v>11.244625534123772</v>
      </c>
      <c r="L15" s="11">
        <v>13.996994062235961</v>
      </c>
      <c r="M15" s="11">
        <v>15.958226263466958</v>
      </c>
      <c r="N15" s="11">
        <v>12.371497409409987</v>
      </c>
      <c r="O15" s="11">
        <v>14.330989977053957</v>
      </c>
      <c r="P15" s="11">
        <v>12.096325932273094</v>
      </c>
      <c r="Q15" s="11">
        <v>15.448810492362851</v>
      </c>
      <c r="R15" s="9">
        <v>19.745233268260645</v>
      </c>
      <c r="S15" s="9">
        <v>20.700380379121974</v>
      </c>
      <c r="T15" s="9">
        <v>23.295586798691581</v>
      </c>
      <c r="U15" s="9">
        <v>19.446532451554312</v>
      </c>
      <c r="V15" s="9">
        <v>13.934112089693215</v>
      </c>
      <c r="W15" s="9">
        <v>18.783213326926905</v>
      </c>
      <c r="X15" s="9">
        <v>27.05333741556322</v>
      </c>
      <c r="Y15" s="9">
        <v>30.486533088190466</v>
      </c>
      <c r="Z15" s="9">
        <v>37.954519084761252</v>
      </c>
      <c r="AA15" s="9">
        <v>41.444520462919293</v>
      </c>
      <c r="AB15" s="9">
        <v>32.856796604452363</v>
      </c>
      <c r="AC15" s="14">
        <v>32.199660672363315</v>
      </c>
      <c r="AD15" s="14">
        <v>31.555667458916052</v>
      </c>
      <c r="AE15" s="14">
        <v>30.924554109737727</v>
      </c>
      <c r="AF15" s="14">
        <v>30.306063027542972</v>
      </c>
      <c r="AG15" s="14">
        <v>29.699941766992112</v>
      </c>
      <c r="AH15" s="14">
        <v>29.10594293165228</v>
      </c>
      <c r="AI15" s="14">
        <v>28.523824073019231</v>
      </c>
      <c r="AJ15" s="14">
        <v>27.953347591558849</v>
      </c>
      <c r="AK15" s="14">
        <v>27.394280639727665</v>
      </c>
      <c r="AL15" s="14">
        <v>26.846395026933116</v>
      </c>
      <c r="AM15" s="14">
        <v>26.309467126394448</v>
      </c>
      <c r="AN15" s="14">
        <v>25.783277783866563</v>
      </c>
      <c r="AO15" s="14">
        <v>25.267612228189233</v>
      </c>
      <c r="AP15" s="14">
        <v>24.762259983625444</v>
      </c>
      <c r="AQ15" s="14">
        <v>24.267014783952934</v>
      </c>
      <c r="AR15" s="14">
        <v>23.781674488273879</v>
      </c>
      <c r="AS15" s="14">
        <v>23.306040998508397</v>
      </c>
      <c r="AT15" s="14">
        <v>23.072980588523318</v>
      </c>
      <c r="AU15" s="14">
        <v>22.842250782638082</v>
      </c>
      <c r="AV15" s="14">
        <v>22.613828274811706</v>
      </c>
      <c r="AW15" s="14">
        <v>22.387689992063592</v>
      </c>
      <c r="AX15" s="14">
        <v>22.163813092142949</v>
      </c>
      <c r="AY15" s="14">
        <v>21.942174961221525</v>
      </c>
      <c r="AZ15" s="14">
        <v>21.722753211609309</v>
      </c>
      <c r="BA15" s="14">
        <v>21.505525679493214</v>
      </c>
      <c r="BB15" s="14">
        <v>21.290470422698284</v>
      </c>
      <c r="BC15" s="14">
        <v>21.077565718471298</v>
      </c>
      <c r="BD15" s="14">
        <v>20.86679006128659</v>
      </c>
      <c r="BE15" s="14">
        <v>20.65812216067372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3" t="s">
        <v>616</v>
      </c>
      <c r="F16" s="90" t="s">
        <v>228</v>
      </c>
      <c r="G16" s="11">
        <v>5.9678406899369971</v>
      </c>
      <c r="H16" s="11">
        <v>6.8064708980379205</v>
      </c>
      <c r="I16" s="11">
        <v>7.7576884187591668</v>
      </c>
      <c r="J16" s="11">
        <v>8.8071499037115117</v>
      </c>
      <c r="K16" s="11">
        <v>9.3417097642868256</v>
      </c>
      <c r="L16" s="11">
        <v>11.628297954881024</v>
      </c>
      <c r="M16" s="11">
        <v>13.257632960184161</v>
      </c>
      <c r="N16" s="11">
        <v>10.277882335664653</v>
      </c>
      <c r="O16" s="11">
        <v>11.90577210368382</v>
      </c>
      <c r="P16" s="11">
        <v>10.049277828825177</v>
      </c>
      <c r="Q16" s="11">
        <v>12.834425066905412</v>
      </c>
      <c r="R16" s="9">
        <v>16.403768881451242</v>
      </c>
      <c r="S16" s="9">
        <v>13.128559827466738</v>
      </c>
      <c r="T16" s="9">
        <v>11.849627717612821</v>
      </c>
      <c r="U16" s="9">
        <v>10.647957250130601</v>
      </c>
      <c r="V16" s="9">
        <v>10.791079287506777</v>
      </c>
      <c r="W16" s="9">
        <v>10.03356458729513</v>
      </c>
      <c r="X16" s="9">
        <v>11.09758383420111</v>
      </c>
      <c r="Y16" s="9">
        <v>9.1369134774695464</v>
      </c>
      <c r="Z16" s="9">
        <v>7.3311709048931775</v>
      </c>
      <c r="AA16" s="9">
        <v>7.9973741957914601</v>
      </c>
      <c r="AB16" s="9">
        <v>6.1704374938771362</v>
      </c>
      <c r="AC16" s="14">
        <v>6.0470287439995927</v>
      </c>
      <c r="AD16" s="14">
        <v>5.9260881691196019</v>
      </c>
      <c r="AE16" s="14">
        <v>5.8075664057372087</v>
      </c>
      <c r="AF16" s="14">
        <v>5.691415077622465</v>
      </c>
      <c r="AG16" s="14">
        <v>5.5775867760700155</v>
      </c>
      <c r="AH16" s="14">
        <v>5.4660350405486176</v>
      </c>
      <c r="AI16" s="14">
        <v>5.3567143397376444</v>
      </c>
      <c r="AJ16" s="14">
        <v>5.2495800529428909</v>
      </c>
      <c r="AK16" s="14">
        <v>5.1445884518840339</v>
      </c>
      <c r="AL16" s="14">
        <v>5.0416966828463528</v>
      </c>
      <c r="AM16" s="14">
        <v>4.9408627491894244</v>
      </c>
      <c r="AN16" s="14">
        <v>4.8420454942056352</v>
      </c>
      <c r="AO16" s="14">
        <v>4.7452045843215229</v>
      </c>
      <c r="AP16" s="14">
        <v>4.6503004926350924</v>
      </c>
      <c r="AQ16" s="14">
        <v>4.5572944827823916</v>
      </c>
      <c r="AR16" s="14">
        <v>4.4661485931267437</v>
      </c>
      <c r="AS16" s="14">
        <v>4.3768256212642074</v>
      </c>
      <c r="AT16" s="14">
        <v>4.3330573650515669</v>
      </c>
      <c r="AU16" s="14">
        <v>4.2897267914010513</v>
      </c>
      <c r="AV16" s="14">
        <v>4.2468295234870403</v>
      </c>
      <c r="AW16" s="14">
        <v>4.2043612282521705</v>
      </c>
      <c r="AX16" s="14">
        <v>4.1623176159696476</v>
      </c>
      <c r="AY16" s="14">
        <v>4.1206944398099532</v>
      </c>
      <c r="AZ16" s="14">
        <v>4.0794874954118532</v>
      </c>
      <c r="BA16" s="14">
        <v>4.0386926204577343</v>
      </c>
      <c r="BB16" s="14">
        <v>3.9983056942531574</v>
      </c>
      <c r="BC16" s="14">
        <v>3.9583226373106255</v>
      </c>
      <c r="BD16" s="14">
        <v>3.9187394109375204</v>
      </c>
      <c r="BE16" s="14">
        <v>3.8795520168281441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3" t="s">
        <v>616</v>
      </c>
      <c r="F17" s="90" t="s">
        <v>229</v>
      </c>
      <c r="G17" s="11">
        <v>73.316092191540946</v>
      </c>
      <c r="H17" s="11">
        <v>83.618828616026093</v>
      </c>
      <c r="I17" s="11">
        <v>95.304722235975277</v>
      </c>
      <c r="J17" s="11">
        <v>108.19756220604658</v>
      </c>
      <c r="K17" s="11">
        <v>114.76473483280962</v>
      </c>
      <c r="L17" s="11">
        <v>142.85591877952166</v>
      </c>
      <c r="M17" s="11">
        <v>162.87261856528133</v>
      </c>
      <c r="N17" s="11">
        <v>126.26579830222563</v>
      </c>
      <c r="O17" s="11">
        <v>146.26474306477749</v>
      </c>
      <c r="P17" s="11">
        <v>123.45734714381818</v>
      </c>
      <c r="Q17" s="11">
        <v>157.67342667463117</v>
      </c>
      <c r="R17" s="9">
        <v>201.52351479977364</v>
      </c>
      <c r="S17" s="9">
        <v>190.24835718527737</v>
      </c>
      <c r="T17" s="9">
        <v>217.28263412266071</v>
      </c>
      <c r="U17" s="9">
        <v>222.54230652772958</v>
      </c>
      <c r="V17" s="9">
        <v>207.70208434448722</v>
      </c>
      <c r="W17" s="9">
        <v>192.44471983309666</v>
      </c>
      <c r="X17" s="9">
        <v>193.56472404374813</v>
      </c>
      <c r="Y17" s="9">
        <v>183.10012750889467</v>
      </c>
      <c r="Z17" s="9">
        <v>179.84409539832237</v>
      </c>
      <c r="AA17" s="9">
        <v>195.52201051090157</v>
      </c>
      <c r="AB17" s="9">
        <v>163.06242433058057</v>
      </c>
      <c r="AC17" s="14">
        <v>159.80117584396896</v>
      </c>
      <c r="AD17" s="14">
        <v>156.60515232708957</v>
      </c>
      <c r="AE17" s="14">
        <v>153.47304928054774</v>
      </c>
      <c r="AF17" s="14">
        <v>150.40358829493681</v>
      </c>
      <c r="AG17" s="14">
        <v>147.39551652903808</v>
      </c>
      <c r="AH17" s="14">
        <v>144.44760619845738</v>
      </c>
      <c r="AI17" s="14">
        <v>141.5586540744882</v>
      </c>
      <c r="AJ17" s="14">
        <v>138.72748099299847</v>
      </c>
      <c r="AK17" s="14">
        <v>135.95293137313845</v>
      </c>
      <c r="AL17" s="14">
        <v>133.23387274567568</v>
      </c>
      <c r="AM17" s="14">
        <v>130.56919529076214</v>
      </c>
      <c r="AN17" s="14">
        <v>127.95781138494692</v>
      </c>
      <c r="AO17" s="14">
        <v>125.39865515724796</v>
      </c>
      <c r="AP17" s="14">
        <v>122.89068205410302</v>
      </c>
      <c r="AQ17" s="14">
        <v>120.43286841302096</v>
      </c>
      <c r="AR17" s="14">
        <v>118.02421104476056</v>
      </c>
      <c r="AS17" s="14">
        <v>115.6637268238653</v>
      </c>
      <c r="AT17" s="14">
        <v>114.50708955562665</v>
      </c>
      <c r="AU17" s="14">
        <v>113.3620186600704</v>
      </c>
      <c r="AV17" s="14">
        <v>112.22839847346974</v>
      </c>
      <c r="AW17" s="14">
        <v>111.10611448873502</v>
      </c>
      <c r="AX17" s="14">
        <v>109.99505334384767</v>
      </c>
      <c r="AY17" s="14">
        <v>108.89510281040921</v>
      </c>
      <c r="AZ17" s="14">
        <v>107.80615178230514</v>
      </c>
      <c r="BA17" s="14">
        <v>106.72809026448203</v>
      </c>
      <c r="BB17" s="14">
        <v>105.66080936183724</v>
      </c>
      <c r="BC17" s="14">
        <v>104.60420126821886</v>
      </c>
      <c r="BD17" s="14">
        <v>103.55815925553669</v>
      </c>
      <c r="BE17" s="14">
        <v>102.52257766298128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3" t="s">
        <v>616</v>
      </c>
      <c r="F18" s="90" t="s">
        <v>230</v>
      </c>
      <c r="G18" s="11">
        <v>73.233807015119453</v>
      </c>
      <c r="H18" s="11">
        <v>83.524980323527728</v>
      </c>
      <c r="I18" s="11">
        <v>95.197758462421973</v>
      </c>
      <c r="J18" s="11">
        <v>108.07612835396344</v>
      </c>
      <c r="K18" s="11">
        <v>114.63593041661116</v>
      </c>
      <c r="L18" s="11">
        <v>142.69558665967929</v>
      </c>
      <c r="M18" s="11">
        <v>162.68982101358063</v>
      </c>
      <c r="N18" s="11">
        <v>126.12408584621861</v>
      </c>
      <c r="O18" s="11">
        <v>146.10058510398645</v>
      </c>
      <c r="P18" s="11">
        <v>123.31878670931333</v>
      </c>
      <c r="Q18" s="11">
        <v>157.49646435513102</v>
      </c>
      <c r="R18" s="9">
        <v>201.29733801548656</v>
      </c>
      <c r="S18" s="9">
        <v>188.48133953851473</v>
      </c>
      <c r="T18" s="9">
        <v>185.37979026754925</v>
      </c>
      <c r="U18" s="9">
        <v>197.09929288794379</v>
      </c>
      <c r="V18" s="9">
        <v>193.2441334544296</v>
      </c>
      <c r="W18" s="9">
        <v>187.26150400364088</v>
      </c>
      <c r="X18" s="9">
        <v>175.98958054666565</v>
      </c>
      <c r="Y18" s="9">
        <v>202.41429609740703</v>
      </c>
      <c r="Z18" s="9">
        <v>168.99396245908048</v>
      </c>
      <c r="AA18" s="9">
        <v>194.30073661893343</v>
      </c>
      <c r="AB18" s="9">
        <v>160.18079869892222</v>
      </c>
      <c r="AC18" s="14">
        <v>156.97718272494376</v>
      </c>
      <c r="AD18" s="14">
        <v>153.83763907044491</v>
      </c>
      <c r="AE18" s="14">
        <v>150.76088628903597</v>
      </c>
      <c r="AF18" s="14">
        <v>147.74566856325526</v>
      </c>
      <c r="AG18" s="14">
        <v>144.79075519199017</v>
      </c>
      <c r="AH18" s="14">
        <v>141.89494008815038</v>
      </c>
      <c r="AI18" s="14">
        <v>139.05704128638737</v>
      </c>
      <c r="AJ18" s="14">
        <v>136.27590046065967</v>
      </c>
      <c r="AK18" s="14">
        <v>133.55038245144647</v>
      </c>
      <c r="AL18" s="14">
        <v>130.87937480241754</v>
      </c>
      <c r="AM18" s="14">
        <v>128.26178730636914</v>
      </c>
      <c r="AN18" s="14">
        <v>125.69655156024174</v>
      </c>
      <c r="AO18" s="14">
        <v>123.18262052903692</v>
      </c>
      <c r="AP18" s="14">
        <v>120.71896811845616</v>
      </c>
      <c r="AQ18" s="14">
        <v>118.30458875608707</v>
      </c>
      <c r="AR18" s="14">
        <v>115.93849698096534</v>
      </c>
      <c r="AS18" s="14">
        <v>113.619727041346</v>
      </c>
      <c r="AT18" s="14">
        <v>112.48352977093256</v>
      </c>
      <c r="AU18" s="14">
        <v>111.35869447322324</v>
      </c>
      <c r="AV18" s="14">
        <v>110.245107528491</v>
      </c>
      <c r="AW18" s="14">
        <v>109.1426564532061</v>
      </c>
      <c r="AX18" s="14">
        <v>108.05122988867402</v>
      </c>
      <c r="AY18" s="14">
        <v>106.9707175897873</v>
      </c>
      <c r="AZ18" s="14">
        <v>105.90101041388944</v>
      </c>
      <c r="BA18" s="14">
        <v>104.84200030975055</v>
      </c>
      <c r="BB18" s="14">
        <v>103.79358030665304</v>
      </c>
      <c r="BC18" s="14">
        <v>102.7556445035865</v>
      </c>
      <c r="BD18" s="14">
        <v>101.72808805855063</v>
      </c>
      <c r="BE18" s="14">
        <v>100.71080717796512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3" t="s">
        <v>616</v>
      </c>
      <c r="F19" s="90" t="s">
        <v>247</v>
      </c>
      <c r="G19" s="11">
        <v>10.331596827518581</v>
      </c>
      <c r="H19" s="11">
        <v>11.783443424577827</v>
      </c>
      <c r="I19" s="11">
        <v>13.430202517181465</v>
      </c>
      <c r="J19" s="11">
        <v>15.247042729893487</v>
      </c>
      <c r="K19" s="11">
        <v>16.172479122482073</v>
      </c>
      <c r="L19" s="11">
        <v>20.131047811425052</v>
      </c>
      <c r="M19" s="11">
        <v>22.951771963820715</v>
      </c>
      <c r="N19" s="11">
        <v>17.793192219727835</v>
      </c>
      <c r="O19" s="11">
        <v>20.611414360137271</v>
      </c>
      <c r="P19" s="11">
        <v>17.397429376795092</v>
      </c>
      <c r="Q19" s="11">
        <v>22.219109422249801</v>
      </c>
      <c r="R19" s="9">
        <v>28.398399913845349</v>
      </c>
      <c r="S19" s="9">
        <v>26.494654993207181</v>
      </c>
      <c r="T19" s="9">
        <v>27.584832412139384</v>
      </c>
      <c r="U19" s="9">
        <v>25.134895382095131</v>
      </c>
      <c r="V19" s="9">
        <v>24.306120336908467</v>
      </c>
      <c r="W19" s="9">
        <v>22.77761818632402</v>
      </c>
      <c r="X19" s="9">
        <v>23.290637317271852</v>
      </c>
      <c r="Y19" s="9">
        <v>21.847174305038571</v>
      </c>
      <c r="Z19" s="9">
        <v>19.898892456138622</v>
      </c>
      <c r="AA19" s="9">
        <v>21.35259514344321</v>
      </c>
      <c r="AB19" s="9">
        <v>16.287449222416807</v>
      </c>
      <c r="AC19" s="14">
        <v>15.96170023796847</v>
      </c>
      <c r="AD19" s="14">
        <v>15.642466233209101</v>
      </c>
      <c r="AE19" s="14">
        <v>15.329616908544917</v>
      </c>
      <c r="AF19" s="14">
        <v>15.02302457037402</v>
      </c>
      <c r="AG19" s="14">
        <v>14.722564078966542</v>
      </c>
      <c r="AH19" s="14">
        <v>14.428112797387211</v>
      </c>
      <c r="AI19" s="14">
        <v>14.139550541439467</v>
      </c>
      <c r="AJ19" s="14">
        <v>13.856759530610679</v>
      </c>
      <c r="AK19" s="14">
        <v>13.579624339998466</v>
      </c>
      <c r="AL19" s="14">
        <v>13.308031853198495</v>
      </c>
      <c r="AM19" s="14">
        <v>13.041871216134524</v>
      </c>
      <c r="AN19" s="14">
        <v>12.781033791811831</v>
      </c>
      <c r="AO19" s="14">
        <v>12.525413115975594</v>
      </c>
      <c r="AP19" s="14">
        <v>12.27490485365608</v>
      </c>
      <c r="AQ19" s="14">
        <v>12.029406756582963</v>
      </c>
      <c r="AR19" s="14">
        <v>11.788818621451302</v>
      </c>
      <c r="AS19" s="14">
        <v>11.553042249022276</v>
      </c>
      <c r="AT19" s="14">
        <v>11.437511826532052</v>
      </c>
      <c r="AU19" s="14">
        <v>11.323136708266734</v>
      </c>
      <c r="AV19" s="14">
        <v>11.209905341184069</v>
      </c>
      <c r="AW19" s="14">
        <v>11.097806287772228</v>
      </c>
      <c r="AX19" s="14">
        <v>10.986828224894502</v>
      </c>
      <c r="AY19" s="14">
        <v>10.876959942645563</v>
      </c>
      <c r="AZ19" s="14">
        <v>10.768190343219107</v>
      </c>
      <c r="BA19" s="14">
        <v>10.660508439786915</v>
      </c>
      <c r="BB19" s="14">
        <v>10.553903355389044</v>
      </c>
      <c r="BC19" s="14">
        <v>10.448364321835156</v>
      </c>
      <c r="BD19" s="14">
        <v>10.343880678616804</v>
      </c>
      <c r="BE19" s="14">
        <v>10.240441871830635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3" t="s">
        <v>616</v>
      </c>
      <c r="F20" s="90" t="s">
        <v>256</v>
      </c>
      <c r="G20" s="11">
        <v>59.829984855935876</v>
      </c>
      <c r="H20" s="11">
        <v>68.237587413928793</v>
      </c>
      <c r="I20" s="11">
        <v>77.773922717821435</v>
      </c>
      <c r="J20" s="11">
        <v>88.295192975162962</v>
      </c>
      <c r="K20" s="11">
        <v>93.654368935865392</v>
      </c>
      <c r="L20" s="11">
        <v>116.57832819062509</v>
      </c>
      <c r="M20" s="11">
        <v>132.9130619339218</v>
      </c>
      <c r="N20" s="11">
        <v>103.03987261771206</v>
      </c>
      <c r="O20" s="11">
        <v>119.36011728040056</v>
      </c>
      <c r="P20" s="11">
        <v>100.74802119391862</v>
      </c>
      <c r="Q20" s="11">
        <v>128.67023388918599</v>
      </c>
      <c r="R20" s="9">
        <v>164.45433025925175</v>
      </c>
      <c r="S20" s="9">
        <v>140.03797149297858</v>
      </c>
      <c r="T20" s="9">
        <v>159.9877308726646</v>
      </c>
      <c r="U20" s="9">
        <v>148.5670245794538</v>
      </c>
      <c r="V20" s="9">
        <v>150.02743242436608</v>
      </c>
      <c r="W20" s="9">
        <v>143.89367981590081</v>
      </c>
      <c r="X20" s="9">
        <v>151.46058623501943</v>
      </c>
      <c r="Y20" s="9">
        <v>156.50356748536947</v>
      </c>
      <c r="Z20" s="9">
        <v>151.48293709767847</v>
      </c>
      <c r="AA20" s="9">
        <v>142.84964942827506</v>
      </c>
      <c r="AB20" s="9">
        <v>127.35532411220525</v>
      </c>
      <c r="AC20" s="14">
        <v>124.80821762996115</v>
      </c>
      <c r="AD20" s="14">
        <v>122.31205327736193</v>
      </c>
      <c r="AE20" s="14">
        <v>119.86581221181468</v>
      </c>
      <c r="AF20" s="14">
        <v>117.46849596757839</v>
      </c>
      <c r="AG20" s="14">
        <v>115.11912604822683</v>
      </c>
      <c r="AH20" s="14">
        <v>112.8167435272623</v>
      </c>
      <c r="AI20" s="14">
        <v>110.56040865671706</v>
      </c>
      <c r="AJ20" s="14">
        <v>108.34920048358272</v>
      </c>
      <c r="AK20" s="14">
        <v>106.18221647391107</v>
      </c>
      <c r="AL20" s="14">
        <v>104.05857214443287</v>
      </c>
      <c r="AM20" s="14">
        <v>101.97740070154418</v>
      </c>
      <c r="AN20" s="14">
        <v>99.937852687513299</v>
      </c>
      <c r="AO20" s="14">
        <v>97.939095633763017</v>
      </c>
      <c r="AP20" s="14">
        <v>95.980313721087754</v>
      </c>
      <c r="AQ20" s="14">
        <v>94.060707446666001</v>
      </c>
      <c r="AR20" s="14">
        <v>92.179493297732691</v>
      </c>
      <c r="AS20" s="14">
        <v>90.335903431778036</v>
      </c>
      <c r="AT20" s="14">
        <v>89.432544397460262</v>
      </c>
      <c r="AU20" s="14">
        <v>88.538218953485654</v>
      </c>
      <c r="AV20" s="14">
        <v>87.652836763950816</v>
      </c>
      <c r="AW20" s="14">
        <v>86.776308396311308</v>
      </c>
      <c r="AX20" s="14">
        <v>85.908545312348181</v>
      </c>
      <c r="AY20" s="14">
        <v>85.049459859224712</v>
      </c>
      <c r="AZ20" s="14">
        <v>84.198965260632477</v>
      </c>
      <c r="BA20" s="14">
        <v>83.356975608026133</v>
      </c>
      <c r="BB20" s="14">
        <v>82.523405851945867</v>
      </c>
      <c r="BC20" s="14">
        <v>81.698171793426411</v>
      </c>
      <c r="BD20" s="14">
        <v>80.881190075492157</v>
      </c>
      <c r="BE20" s="14">
        <v>80.072378174737239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3" t="s">
        <v>616</v>
      </c>
      <c r="F21" s="90" t="s">
        <v>257</v>
      </c>
      <c r="G21" s="11">
        <v>723.57056797370569</v>
      </c>
      <c r="H21" s="11">
        <v>825.29263298560852</v>
      </c>
      <c r="I21" s="11">
        <v>940.65874830212647</v>
      </c>
      <c r="J21" s="11">
        <v>1067.828343603843</v>
      </c>
      <c r="K21" s="11">
        <v>1132.780651780713</v>
      </c>
      <c r="L21" s="11">
        <v>1410.1019325628497</v>
      </c>
      <c r="M21" s="11">
        <v>1607.8882061110116</v>
      </c>
      <c r="N21" s="11">
        <v>1245.5392063284826</v>
      </c>
      <c r="O21" s="11">
        <v>1442.7788805879461</v>
      </c>
      <c r="P21" s="11">
        <v>1216.8112519477763</v>
      </c>
      <c r="Q21" s="11">
        <v>1554.793105194203</v>
      </c>
      <c r="R21" s="9">
        <v>1991.427065441203</v>
      </c>
      <c r="S21" s="9">
        <v>1697.1971159903028</v>
      </c>
      <c r="T21" s="9">
        <v>1907.4822799975448</v>
      </c>
      <c r="U21" s="9">
        <v>1701.5996104511339</v>
      </c>
      <c r="V21" s="9">
        <v>1645.3252880645646</v>
      </c>
      <c r="W21" s="9">
        <v>1423.5298079870477</v>
      </c>
      <c r="X21" s="9">
        <v>1499.4598037266924</v>
      </c>
      <c r="Y21" s="9">
        <v>1417.081001661601</v>
      </c>
      <c r="Z21" s="9">
        <v>1382.5750478525117</v>
      </c>
      <c r="AA21" s="9">
        <v>1389.4157297397696</v>
      </c>
      <c r="AB21" s="9">
        <v>1180.6521365188062</v>
      </c>
      <c r="AC21" s="14">
        <v>1157.0390937884299</v>
      </c>
      <c r="AD21" s="14">
        <v>1133.898311912661</v>
      </c>
      <c r="AE21" s="14">
        <v>1111.220345674408</v>
      </c>
      <c r="AF21" s="14">
        <v>1088.9959387609199</v>
      </c>
      <c r="AG21" s="14">
        <v>1067.2160199857015</v>
      </c>
      <c r="AH21" s="14">
        <v>1045.8716995859877</v>
      </c>
      <c r="AI21" s="14">
        <v>1024.954265594268</v>
      </c>
      <c r="AJ21" s="14">
        <v>1004.4551802823826</v>
      </c>
      <c r="AK21" s="14">
        <v>984.36607667673468</v>
      </c>
      <c r="AL21" s="14">
        <v>964.67875514320042</v>
      </c>
      <c r="AM21" s="14">
        <v>945.38518004033597</v>
      </c>
      <c r="AN21" s="14">
        <v>926.47747643952926</v>
      </c>
      <c r="AO21" s="14">
        <v>907.94792691073883</v>
      </c>
      <c r="AP21" s="14">
        <v>889.78896837252398</v>
      </c>
      <c r="AQ21" s="14">
        <v>871.99318900507353</v>
      </c>
      <c r="AR21" s="14">
        <v>854.55332522497224</v>
      </c>
      <c r="AS21" s="14">
        <v>837.46225872047239</v>
      </c>
      <c r="AT21" s="14">
        <v>829.08763613326778</v>
      </c>
      <c r="AU21" s="14">
        <v>820.79675977193529</v>
      </c>
      <c r="AV21" s="14">
        <v>812.58879217421611</v>
      </c>
      <c r="AW21" s="14">
        <v>804.462904252474</v>
      </c>
      <c r="AX21" s="14">
        <v>796.418275209949</v>
      </c>
      <c r="AY21" s="14">
        <v>788.45409245784958</v>
      </c>
      <c r="AZ21" s="14">
        <v>780.56955153327124</v>
      </c>
      <c r="BA21" s="14">
        <v>772.76385601793845</v>
      </c>
      <c r="BB21" s="14">
        <v>765.03621745775911</v>
      </c>
      <c r="BC21" s="14">
        <v>757.3858552831814</v>
      </c>
      <c r="BD21" s="14">
        <v>749.81199673034973</v>
      </c>
      <c r="BE21" s="14">
        <v>742.3138767630461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3" t="s">
        <v>616</v>
      </c>
      <c r="F22" s="90" t="s">
        <v>270</v>
      </c>
      <c r="G22" s="11">
        <v>939.93856856154582</v>
      </c>
      <c r="H22" s="11">
        <v>1072.0088306143725</v>
      </c>
      <c r="I22" s="11">
        <v>1221.8403922524435</v>
      </c>
      <c r="J22" s="11">
        <v>1387.3730923265098</v>
      </c>
      <c r="K22" s="11">
        <v>1471.5893053175375</v>
      </c>
      <c r="L22" s="11">
        <v>1831.2581258791542</v>
      </c>
      <c r="M22" s="11">
        <v>2087.9978703411393</v>
      </c>
      <c r="N22" s="11">
        <v>1619.6051608302814</v>
      </c>
      <c r="O22" s="11">
        <v>1875.9998801599565</v>
      </c>
      <c r="P22" s="11">
        <v>1584.5857075606252</v>
      </c>
      <c r="Q22" s="11">
        <v>2022.1574499254166</v>
      </c>
      <c r="R22" s="9">
        <v>2579.4389098618358</v>
      </c>
      <c r="S22" s="9">
        <v>2216.0019258187713</v>
      </c>
      <c r="T22" s="9">
        <v>2512.0341275668998</v>
      </c>
      <c r="U22" s="9">
        <v>2465.5162876566546</v>
      </c>
      <c r="V22" s="9">
        <v>2299.7571013598181</v>
      </c>
      <c r="W22" s="9">
        <v>2164.1590423335956</v>
      </c>
      <c r="X22" s="9">
        <v>2412.0812794654366</v>
      </c>
      <c r="Y22" s="9">
        <v>2359.2686637194756</v>
      </c>
      <c r="Z22" s="9">
        <v>2341.9949110745893</v>
      </c>
      <c r="AA22" s="9">
        <v>2575.2332829088482</v>
      </c>
      <c r="AB22" s="9">
        <v>1979.8960630734398</v>
      </c>
      <c r="AC22" s="14">
        <v>1940.2981418119712</v>
      </c>
      <c r="AD22" s="14">
        <v>1901.4921789757316</v>
      </c>
      <c r="AE22" s="14">
        <v>1863.4623353962168</v>
      </c>
      <c r="AF22" s="14">
        <v>1826.1930886882924</v>
      </c>
      <c r="AG22" s="14">
        <v>1789.6692269145267</v>
      </c>
      <c r="AH22" s="14">
        <v>1753.8758423762365</v>
      </c>
      <c r="AI22" s="14">
        <v>1718.7983255287118</v>
      </c>
      <c r="AJ22" s="14">
        <v>1684.4223590181375</v>
      </c>
      <c r="AK22" s="14">
        <v>1650.7339118377745</v>
      </c>
      <c r="AL22" s="14">
        <v>1617.7192336010196</v>
      </c>
      <c r="AM22" s="14">
        <v>1585.3648489289985</v>
      </c>
      <c r="AN22" s="14">
        <v>1553.6575519504186</v>
      </c>
      <c r="AO22" s="14">
        <v>1522.5844009114105</v>
      </c>
      <c r="AP22" s="14">
        <v>1492.1327128931821</v>
      </c>
      <c r="AQ22" s="14">
        <v>1462.2900586353185</v>
      </c>
      <c r="AR22" s="14">
        <v>1433.0442574626122</v>
      </c>
      <c r="AS22" s="14">
        <v>1404.3833723133596</v>
      </c>
      <c r="AT22" s="14">
        <v>1390.3395385902261</v>
      </c>
      <c r="AU22" s="14">
        <v>1376.4361432043238</v>
      </c>
      <c r="AV22" s="14">
        <v>1362.6717817722808</v>
      </c>
      <c r="AW22" s="14">
        <v>1349.0450639545581</v>
      </c>
      <c r="AX22" s="14">
        <v>1335.5546133150126</v>
      </c>
      <c r="AY22" s="14">
        <v>1322.1990671818626</v>
      </c>
      <c r="AZ22" s="14">
        <v>1308.9770765100438</v>
      </c>
      <c r="BA22" s="14">
        <v>1295.8873057449434</v>
      </c>
      <c r="BB22" s="14">
        <v>1282.928432687494</v>
      </c>
      <c r="BC22" s="14">
        <v>1270.099148360619</v>
      </c>
      <c r="BD22" s="14">
        <v>1257.398156877013</v>
      </c>
      <c r="BE22" s="14">
        <v>1244.824175308243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3" t="s">
        <v>616</v>
      </c>
      <c r="F23" s="90" t="s">
        <v>275</v>
      </c>
      <c r="G23" s="11">
        <v>40.05988852098492</v>
      </c>
      <c r="H23" s="11">
        <v>45.689300295247278</v>
      </c>
      <c r="I23" s="11">
        <v>52.074468703572045</v>
      </c>
      <c r="J23" s="11">
        <v>59.119112198353747</v>
      </c>
      <c r="K23" s="11">
        <v>62.707413149240281</v>
      </c>
      <c r="L23" s="11">
        <v>78.056426765347922</v>
      </c>
      <c r="M23" s="11">
        <v>88.993544906896574</v>
      </c>
      <c r="N23" s="11">
        <v>68.991590424454301</v>
      </c>
      <c r="O23" s="11">
        <v>79.919007227195436</v>
      </c>
      <c r="P23" s="11">
        <v>67.457053640517344</v>
      </c>
      <c r="Q23" s="11">
        <v>86.152708177703232</v>
      </c>
      <c r="R23" s="9">
        <v>110.11238182396514</v>
      </c>
      <c r="S23" s="9">
        <v>80.857680487769954</v>
      </c>
      <c r="T23" s="9">
        <v>93.932863076181562</v>
      </c>
      <c r="U23" s="9">
        <v>86.024286205002497</v>
      </c>
      <c r="V23" s="9">
        <v>87.74299906103812</v>
      </c>
      <c r="W23" s="9">
        <v>76.03634964495221</v>
      </c>
      <c r="X23" s="9">
        <v>80.588462864670717</v>
      </c>
      <c r="Y23" s="9">
        <v>74.452275167895422</v>
      </c>
      <c r="Z23" s="9">
        <v>75.322544497131048</v>
      </c>
      <c r="AA23" s="9">
        <v>72.882474198099516</v>
      </c>
      <c r="AB23" s="9">
        <v>89.956834936117431</v>
      </c>
      <c r="AC23" s="14">
        <v>88.15769823739511</v>
      </c>
      <c r="AD23" s="14">
        <v>86.394544272647167</v>
      </c>
      <c r="AE23" s="14">
        <v>84.666653387194245</v>
      </c>
      <c r="AF23" s="14">
        <v>82.973320319450352</v>
      </c>
      <c r="AG23" s="14">
        <v>81.313853913061351</v>
      </c>
      <c r="AH23" s="14">
        <v>79.687576834800126</v>
      </c>
      <c r="AI23" s="14">
        <v>78.093825298104136</v>
      </c>
      <c r="AJ23" s="14">
        <v>76.531948792142046</v>
      </c>
      <c r="AK23" s="14">
        <v>75.001309816299198</v>
      </c>
      <c r="AL23" s="14">
        <v>73.501283619973222</v>
      </c>
      <c r="AM23" s="14">
        <v>72.031257947573735</v>
      </c>
      <c r="AN23" s="14">
        <v>70.590632788622258</v>
      </c>
      <c r="AO23" s="14">
        <v>69.178820132849822</v>
      </c>
      <c r="AP23" s="14">
        <v>67.795243730192837</v>
      </c>
      <c r="AQ23" s="14">
        <v>66.439338855588971</v>
      </c>
      <c r="AR23" s="14">
        <v>65.110552078477184</v>
      </c>
      <c r="AS23" s="14">
        <v>63.808341036907635</v>
      </c>
      <c r="AT23" s="14">
        <v>63.170257626538579</v>
      </c>
      <c r="AU23" s="14">
        <v>62.538555050273182</v>
      </c>
      <c r="AV23" s="14">
        <v>61.913169499770461</v>
      </c>
      <c r="AW23" s="14">
        <v>61.294037804772771</v>
      </c>
      <c r="AX23" s="14">
        <v>60.681097426725032</v>
      </c>
      <c r="AY23" s="14">
        <v>60.074286452457784</v>
      </c>
      <c r="AZ23" s="14">
        <v>59.473543587933207</v>
      </c>
      <c r="BA23" s="14">
        <v>58.878808152053878</v>
      </c>
      <c r="BB23" s="14">
        <v>58.290020070533352</v>
      </c>
      <c r="BC23" s="14">
        <v>57.70711986982802</v>
      </c>
      <c r="BD23" s="14">
        <v>57.130048671129728</v>
      </c>
      <c r="BE23" s="14">
        <v>56.558748184418427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3" t="s">
        <v>616</v>
      </c>
      <c r="F24" s="90" t="s">
        <v>304</v>
      </c>
      <c r="G24" s="11">
        <v>44.239109323444438</v>
      </c>
      <c r="H24" s="11">
        <v>50.455805677400122</v>
      </c>
      <c r="I24" s="11">
        <v>57.507102465620399</v>
      </c>
      <c r="J24" s="11">
        <v>65.286673633100961</v>
      </c>
      <c r="K24" s="11">
        <v>69.249321656161058</v>
      </c>
      <c r="L24" s="11">
        <v>86.199610746813988</v>
      </c>
      <c r="M24" s="11">
        <v>98.277736348534987</v>
      </c>
      <c r="N24" s="11">
        <v>76.189091479546036</v>
      </c>
      <c r="O24" s="11">
        <v>88.256503656843421</v>
      </c>
      <c r="P24" s="11">
        <v>74.49446518247403</v>
      </c>
      <c r="Q24" s="11">
        <v>95.14053124705282</v>
      </c>
      <c r="R24" s="9">
        <v>121.5997816574923</v>
      </c>
      <c r="S24" s="9">
        <v>79.860317028008922</v>
      </c>
      <c r="T24" s="9">
        <v>91.606737355391445</v>
      </c>
      <c r="U24" s="9">
        <v>89.084994814985635</v>
      </c>
      <c r="V24" s="9">
        <v>94.500519585738971</v>
      </c>
      <c r="W24" s="9">
        <v>80.078306943151659</v>
      </c>
      <c r="X24" s="9">
        <v>112.26182445155369</v>
      </c>
      <c r="Y24" s="9">
        <v>128.55004011370519</v>
      </c>
      <c r="Z24" s="9">
        <v>122.32582309878903</v>
      </c>
      <c r="AA24" s="9">
        <v>98.765601521424571</v>
      </c>
      <c r="AB24" s="9">
        <v>99.384762274477936</v>
      </c>
      <c r="AC24" s="14">
        <v>97.397067028988388</v>
      </c>
      <c r="AD24" s="14">
        <v>95.449125688408586</v>
      </c>
      <c r="AE24" s="14">
        <v>93.540143174640434</v>
      </c>
      <c r="AF24" s="14">
        <v>91.669340311147621</v>
      </c>
      <c r="AG24" s="14">
        <v>89.835953504924689</v>
      </c>
      <c r="AH24" s="14">
        <v>88.039234434826213</v>
      </c>
      <c r="AI24" s="14">
        <v>86.278449746129667</v>
      </c>
      <c r="AJ24" s="14">
        <v>84.552880751207084</v>
      </c>
      <c r="AK24" s="14">
        <v>82.861823136182934</v>
      </c>
      <c r="AL24" s="14">
        <v>81.204586673459289</v>
      </c>
      <c r="AM24" s="14">
        <v>79.580494939990075</v>
      </c>
      <c r="AN24" s="14">
        <v>77.988885041190287</v>
      </c>
      <c r="AO24" s="14">
        <v>76.429107340366457</v>
      </c>
      <c r="AP24" s="14">
        <v>74.900525193559147</v>
      </c>
      <c r="AQ24" s="14">
        <v>73.402514689687976</v>
      </c>
      <c r="AR24" s="14">
        <v>71.934464395894196</v>
      </c>
      <c r="AS24" s="14">
        <v>70.495775107976314</v>
      </c>
      <c r="AT24" s="14">
        <v>69.790817356896568</v>
      </c>
      <c r="AU24" s="14">
        <v>69.092909183327578</v>
      </c>
      <c r="AV24" s="14">
        <v>68.401980091494323</v>
      </c>
      <c r="AW24" s="14">
        <v>67.717960290579384</v>
      </c>
      <c r="AX24" s="14">
        <v>67.040780687673575</v>
      </c>
      <c r="AY24" s="14">
        <v>66.37037288079685</v>
      </c>
      <c r="AZ24" s="14">
        <v>65.706669151988905</v>
      </c>
      <c r="BA24" s="14">
        <v>65.049602460469004</v>
      </c>
      <c r="BB24" s="14">
        <v>64.399106435864311</v>
      </c>
      <c r="BC24" s="14">
        <v>63.755115371505681</v>
      </c>
      <c r="BD24" s="14">
        <v>63.117564217790623</v>
      </c>
      <c r="BE24" s="14">
        <v>62.4863885756127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3" t="s">
        <v>616</v>
      </c>
      <c r="F25" s="90" t="s">
        <v>305</v>
      </c>
      <c r="G25" s="11">
        <v>4.0557930378272848</v>
      </c>
      <c r="H25" s="11">
        <v>4.6257329434053069</v>
      </c>
      <c r="I25" s="11">
        <v>5.2721881017184042</v>
      </c>
      <c r="J25" s="11">
        <v>5.9854106566225189</v>
      </c>
      <c r="K25" s="11">
        <v>6.3487018826230859</v>
      </c>
      <c r="L25" s="11">
        <v>7.9026858017025239</v>
      </c>
      <c r="M25" s="11">
        <v>9.0099951140874222</v>
      </c>
      <c r="N25" s="11">
        <v>6.9849323710812392</v>
      </c>
      <c r="O25" s="11">
        <v>8.0912594884614624</v>
      </c>
      <c r="P25" s="11">
        <v>6.8295708901994061</v>
      </c>
      <c r="Q25" s="11">
        <v>8.7223795900993633</v>
      </c>
      <c r="R25" s="9">
        <v>11.148134657096579</v>
      </c>
      <c r="S25" s="9">
        <v>8.4216149280842831</v>
      </c>
      <c r="T25" s="9">
        <v>12.192923625515691</v>
      </c>
      <c r="U25" s="9">
        <v>10.339726908679452</v>
      </c>
      <c r="V25" s="9">
        <v>8.8790676661766934</v>
      </c>
      <c r="W25" s="9">
        <v>10.528109950839536</v>
      </c>
      <c r="X25" s="9">
        <v>12.559797669866231</v>
      </c>
      <c r="Y25" s="9">
        <v>11.52517601019426</v>
      </c>
      <c r="Z25" s="9">
        <v>7.0798164738682692</v>
      </c>
      <c r="AA25" s="9">
        <v>12.283651597279691</v>
      </c>
      <c r="AB25" s="9">
        <v>10.646353828268216</v>
      </c>
      <c r="AC25" s="14">
        <v>10.433426751702852</v>
      </c>
      <c r="AD25" s="14">
        <v>10.224758216668793</v>
      </c>
      <c r="AE25" s="14">
        <v>10.020263052335416</v>
      </c>
      <c r="AF25" s="14">
        <v>9.8198577912887099</v>
      </c>
      <c r="AG25" s="14">
        <v>9.6234606354629353</v>
      </c>
      <c r="AH25" s="14">
        <v>9.430991422753678</v>
      </c>
      <c r="AI25" s="14">
        <v>9.2423715942986053</v>
      </c>
      <c r="AJ25" s="14">
        <v>9.0575241624126335</v>
      </c>
      <c r="AK25" s="14">
        <v>8.876373679164379</v>
      </c>
      <c r="AL25" s="14">
        <v>8.6988462055810931</v>
      </c>
      <c r="AM25" s="14">
        <v>8.5248692814694706</v>
      </c>
      <c r="AN25" s="14">
        <v>8.3543718958400799</v>
      </c>
      <c r="AO25" s="14">
        <v>8.187284457923278</v>
      </c>
      <c r="AP25" s="14">
        <v>8.0235387687648121</v>
      </c>
      <c r="AQ25" s="14">
        <v>7.8630679933895165</v>
      </c>
      <c r="AR25" s="14">
        <v>7.7058066335217257</v>
      </c>
      <c r="AS25" s="14">
        <v>7.55169050085129</v>
      </c>
      <c r="AT25" s="14">
        <v>7.4761735958427771</v>
      </c>
      <c r="AU25" s="14">
        <v>7.4014118598843508</v>
      </c>
      <c r="AV25" s="14">
        <v>7.3273977412855062</v>
      </c>
      <c r="AW25" s="14">
        <v>7.254123763872653</v>
      </c>
      <c r="AX25" s="14">
        <v>7.1815825262339263</v>
      </c>
      <c r="AY25" s="14">
        <v>7.109766700971587</v>
      </c>
      <c r="AZ25" s="14">
        <v>7.038669033961872</v>
      </c>
      <c r="BA25" s="14">
        <v>6.9682823436222536</v>
      </c>
      <c r="BB25" s="14">
        <v>6.8985995201860311</v>
      </c>
      <c r="BC25" s="14">
        <v>6.8296135249841701</v>
      </c>
      <c r="BD25" s="14">
        <v>6.7613173897343293</v>
      </c>
      <c r="BE25" s="14">
        <v>6.693704215836985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3" t="s">
        <v>616</v>
      </c>
      <c r="F26" s="90" t="s">
        <v>314</v>
      </c>
      <c r="G26" s="11">
        <v>45.386770994586158</v>
      </c>
      <c r="H26" s="11">
        <v>51.764742388561245</v>
      </c>
      <c r="I26" s="11">
        <v>58.998965623074064</v>
      </c>
      <c r="J26" s="11">
        <v>66.980356306891608</v>
      </c>
      <c r="K26" s="11">
        <v>71.045804303139278</v>
      </c>
      <c r="L26" s="11">
        <v>88.435821891983394</v>
      </c>
      <c r="M26" s="11">
        <v>100.82728114857039</v>
      </c>
      <c r="N26" s="11">
        <v>78.165607313327698</v>
      </c>
      <c r="O26" s="11">
        <v>90.546075215244144</v>
      </c>
      <c r="P26" s="11">
        <v>76.42701861109424</v>
      </c>
      <c r="Q26" s="11">
        <v>97.608689913765403</v>
      </c>
      <c r="R26" s="9">
        <v>124.75435259623293</v>
      </c>
      <c r="S26" s="9">
        <v>99.278372958866697</v>
      </c>
      <c r="T26" s="9">
        <v>113.22846065830834</v>
      </c>
      <c r="U26" s="9">
        <v>133.26759126742405</v>
      </c>
      <c r="V26" s="9">
        <v>141.59362773849909</v>
      </c>
      <c r="W26" s="9">
        <v>93.583199563018098</v>
      </c>
      <c r="X26" s="9">
        <v>142.45868346822112</v>
      </c>
      <c r="Y26" s="9">
        <v>105.66252417509337</v>
      </c>
      <c r="Z26" s="9">
        <v>111.68515218540121</v>
      </c>
      <c r="AA26" s="9">
        <v>139.57978707236032</v>
      </c>
      <c r="AB26" s="9">
        <v>115.64088947915933</v>
      </c>
      <c r="AC26" s="14">
        <v>113.32807168957613</v>
      </c>
      <c r="AD26" s="14">
        <v>111.06151025578458</v>
      </c>
      <c r="AE26" s="14">
        <v>108.84028005066889</v>
      </c>
      <c r="AF26" s="14">
        <v>106.66347444965555</v>
      </c>
      <c r="AG26" s="14">
        <v>104.53020496066242</v>
      </c>
      <c r="AH26" s="14">
        <v>102.43960086144919</v>
      </c>
      <c r="AI26" s="14">
        <v>100.3908088442202</v>
      </c>
      <c r="AJ26" s="14">
        <v>98.382992667335827</v>
      </c>
      <c r="AK26" s="14">
        <v>96.415332813989096</v>
      </c>
      <c r="AL26" s="14">
        <v>94.487026157709323</v>
      </c>
      <c r="AM26" s="14">
        <v>92.597285634555121</v>
      </c>
      <c r="AN26" s="14">
        <v>90.745339921864002</v>
      </c>
      <c r="AO26" s="14">
        <v>88.930433123426724</v>
      </c>
      <c r="AP26" s="14">
        <v>87.151824460958196</v>
      </c>
      <c r="AQ26" s="14">
        <v>85.408787971739045</v>
      </c>
      <c r="AR26" s="14">
        <v>83.700612212304264</v>
      </c>
      <c r="AS26" s="14">
        <v>82.02659996805815</v>
      </c>
      <c r="AT26" s="14">
        <v>81.206333968377606</v>
      </c>
      <c r="AU26" s="14">
        <v>80.394270628693818</v>
      </c>
      <c r="AV26" s="14">
        <v>79.590327922406885</v>
      </c>
      <c r="AW26" s="14">
        <v>78.794424643182822</v>
      </c>
      <c r="AX26" s="14">
        <v>78.006480396750973</v>
      </c>
      <c r="AY26" s="14">
        <v>77.226415592783482</v>
      </c>
      <c r="AZ26" s="14">
        <v>76.454151436855639</v>
      </c>
      <c r="BA26" s="14">
        <v>75.68960992248708</v>
      </c>
      <c r="BB26" s="14">
        <v>74.932713823262219</v>
      </c>
      <c r="BC26" s="14">
        <v>74.183386685029589</v>
      </c>
      <c r="BD26" s="14">
        <v>73.441552818179304</v>
      </c>
      <c r="BE26" s="14">
        <v>72.707137289997505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3" t="s">
        <v>616</v>
      </c>
      <c r="F27" s="90" t="s">
        <v>319</v>
      </c>
      <c r="G27" s="11">
        <v>638.9454126505201</v>
      </c>
      <c r="H27" s="11">
        <v>728.73315200485149</v>
      </c>
      <c r="I27" s="11">
        <v>830.57502461423201</v>
      </c>
      <c r="J27" s="11">
        <v>942.93536337032288</v>
      </c>
      <c r="K27" s="11">
        <v>1000.1678848881356</v>
      </c>
      <c r="L27" s="11">
        <v>1244.9808936309075</v>
      </c>
      <c r="M27" s="11">
        <v>1419.4252498726526</v>
      </c>
      <c r="N27" s="11">
        <v>1100.39897365358</v>
      </c>
      <c r="O27" s="11">
        <v>1274.6885959168624</v>
      </c>
      <c r="P27" s="11">
        <v>1075.9234877039278</v>
      </c>
      <c r="Q27" s="11">
        <v>1374.114599663121</v>
      </c>
      <c r="R27" s="9">
        <v>1756.2655274387484</v>
      </c>
      <c r="S27" s="9">
        <v>1497.7238134074057</v>
      </c>
      <c r="T27" s="9">
        <v>1570.5216613192244</v>
      </c>
      <c r="U27" s="9">
        <v>1376.8168513290161</v>
      </c>
      <c r="V27" s="9">
        <v>1284.6682981598751</v>
      </c>
      <c r="W27" s="9">
        <v>1172.264480795684</v>
      </c>
      <c r="X27" s="9">
        <v>1219.6657101924375</v>
      </c>
      <c r="Y27" s="9">
        <v>1096.1078803381017</v>
      </c>
      <c r="Z27" s="9">
        <v>1078.5658014139703</v>
      </c>
      <c r="AA27" s="9">
        <v>1109.5648751762628</v>
      </c>
      <c r="AB27" s="9">
        <v>1013.4552058471504</v>
      </c>
      <c r="AC27" s="14">
        <v>993.18610173020738</v>
      </c>
      <c r="AD27" s="14">
        <v>973.3223796956031</v>
      </c>
      <c r="AE27" s="14">
        <v>953.85593210169111</v>
      </c>
      <c r="AF27" s="14">
        <v>934.77881345965727</v>
      </c>
      <c r="AG27" s="14">
        <v>916.08323719046416</v>
      </c>
      <c r="AH27" s="14">
        <v>897.76157244665501</v>
      </c>
      <c r="AI27" s="14">
        <v>879.80634099772192</v>
      </c>
      <c r="AJ27" s="14">
        <v>862.21021417776751</v>
      </c>
      <c r="AK27" s="14">
        <v>844.96600989421199</v>
      </c>
      <c r="AL27" s="14">
        <v>828.06668969632778</v>
      </c>
      <c r="AM27" s="14">
        <v>811.50535590240111</v>
      </c>
      <c r="AN27" s="14">
        <v>795.27524878435327</v>
      </c>
      <c r="AO27" s="14">
        <v>779.36974380866604</v>
      </c>
      <c r="AP27" s="14">
        <v>763.78234893249282</v>
      </c>
      <c r="AQ27" s="14">
        <v>748.50670195384293</v>
      </c>
      <c r="AR27" s="14">
        <v>733.53656791476612</v>
      </c>
      <c r="AS27" s="14">
        <v>718.86583655647064</v>
      </c>
      <c r="AT27" s="14">
        <v>711.67717819090603</v>
      </c>
      <c r="AU27" s="14">
        <v>704.56040640899698</v>
      </c>
      <c r="AV27" s="14">
        <v>697.51480234490714</v>
      </c>
      <c r="AW27" s="14">
        <v>690.5396543214581</v>
      </c>
      <c r="AX27" s="14">
        <v>683.6342577782433</v>
      </c>
      <c r="AY27" s="14">
        <v>676.79791520046115</v>
      </c>
      <c r="AZ27" s="14">
        <v>670.02993604845653</v>
      </c>
      <c r="BA27" s="14">
        <v>663.32963668797186</v>
      </c>
      <c r="BB27" s="14">
        <v>656.69634032109229</v>
      </c>
      <c r="BC27" s="14">
        <v>650.12937691788136</v>
      </c>
      <c r="BD27" s="14">
        <v>643.62808314870256</v>
      </c>
      <c r="BE27" s="14">
        <v>637.19180231721532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3" t="s">
        <v>616</v>
      </c>
      <c r="F28" s="90" t="s">
        <v>345</v>
      </c>
      <c r="G28" s="11">
        <v>24.925630755651348</v>
      </c>
      <c r="H28" s="11">
        <v>28.428302491327209</v>
      </c>
      <c r="I28" s="11">
        <v>32.401212949507382</v>
      </c>
      <c r="J28" s="11">
        <v>36.784454866522417</v>
      </c>
      <c r="K28" s="11">
        <v>39.017128691740318</v>
      </c>
      <c r="L28" s="11">
        <v>48.567426008672484</v>
      </c>
      <c r="M28" s="11">
        <v>55.372601419591838</v>
      </c>
      <c r="N28" s="11">
        <v>42.92720153887236</v>
      </c>
      <c r="O28" s="11">
        <v>49.726340687638242</v>
      </c>
      <c r="P28" s="11">
        <v>41.972398650757953</v>
      </c>
      <c r="Q28" s="11">
        <v>53.605006701701569</v>
      </c>
      <c r="R28" s="9">
        <v>68.512935814379759</v>
      </c>
      <c r="S28" s="9">
        <v>24.554732178081156</v>
      </c>
      <c r="T28" s="9">
        <v>30.514981363989644</v>
      </c>
      <c r="U28" s="9">
        <v>30.991047702145909</v>
      </c>
      <c r="V28" s="9">
        <v>26.662766331987861</v>
      </c>
      <c r="W28" s="9">
        <v>20.22742844579297</v>
      </c>
      <c r="X28" s="9">
        <v>23.36865380791744</v>
      </c>
      <c r="Y28" s="9">
        <v>23.601868782917165</v>
      </c>
      <c r="Z28" s="9">
        <v>23.677126586089543</v>
      </c>
      <c r="AA28" s="9">
        <v>26.261879813563194</v>
      </c>
      <c r="AB28" s="9">
        <v>21.455582148760598</v>
      </c>
      <c r="AC28" s="14">
        <v>21.02647050578539</v>
      </c>
      <c r="AD28" s="14">
        <v>20.605941095669678</v>
      </c>
      <c r="AE28" s="14">
        <v>20.193822273756286</v>
      </c>
      <c r="AF28" s="14">
        <v>19.789945828281159</v>
      </c>
      <c r="AG28" s="14">
        <v>19.394146911715541</v>
      </c>
      <c r="AH28" s="14">
        <v>19.006263973481229</v>
      </c>
      <c r="AI28" s="14">
        <v>18.626138694011605</v>
      </c>
      <c r="AJ28" s="14">
        <v>18.253615920131374</v>
      </c>
      <c r="AK28" s="14">
        <v>17.888543601728745</v>
      </c>
      <c r="AL28" s="14">
        <v>17.530772729694174</v>
      </c>
      <c r="AM28" s="14">
        <v>17.180157275100282</v>
      </c>
      <c r="AN28" s="14">
        <v>16.836554129598277</v>
      </c>
      <c r="AO28" s="14">
        <v>16.499823047006309</v>
      </c>
      <c r="AP28" s="14">
        <v>16.169826586066186</v>
      </c>
      <c r="AQ28" s="14">
        <v>15.846430054344866</v>
      </c>
      <c r="AR28" s="14">
        <v>15.529501453257966</v>
      </c>
      <c r="AS28" s="14">
        <v>15.218911424192806</v>
      </c>
      <c r="AT28" s="14">
        <v>15.066722309950876</v>
      </c>
      <c r="AU28" s="14">
        <v>14.916055086851367</v>
      </c>
      <c r="AV28" s="14">
        <v>14.766894535982857</v>
      </c>
      <c r="AW28" s="14">
        <v>14.619225590623028</v>
      </c>
      <c r="AX28" s="14">
        <v>14.473033334716797</v>
      </c>
      <c r="AY28" s="14">
        <v>14.328303001369633</v>
      </c>
      <c r="AZ28" s="14">
        <v>14.185019971355938</v>
      </c>
      <c r="BA28" s="14">
        <v>14.043169771642376</v>
      </c>
      <c r="BB28" s="14">
        <v>13.902738073925953</v>
      </c>
      <c r="BC28" s="14">
        <v>13.763710693186697</v>
      </c>
      <c r="BD28" s="14">
        <v>13.626073586254828</v>
      </c>
      <c r="BE28" s="14">
        <v>13.48981285039228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3" t="s">
        <v>616</v>
      </c>
      <c r="F29" s="90" t="s">
        <v>356</v>
      </c>
      <c r="G29" s="11">
        <v>15.331027606949908</v>
      </c>
      <c r="H29" s="11">
        <v>17.485418707586529</v>
      </c>
      <c r="I29" s="11">
        <v>19.929039914664333</v>
      </c>
      <c r="J29" s="11">
        <v>22.625044019694307</v>
      </c>
      <c r="K29" s="11">
        <v>23.998296491709262</v>
      </c>
      <c r="L29" s="11">
        <v>29.872405486414241</v>
      </c>
      <c r="M29" s="11">
        <v>34.058070158963666</v>
      </c>
      <c r="N29" s="11">
        <v>26.403268119196568</v>
      </c>
      <c r="O29" s="11">
        <v>30.585220063164527</v>
      </c>
      <c r="P29" s="11">
        <v>25.815996744587174</v>
      </c>
      <c r="Q29" s="11">
        <v>32.970874264764262</v>
      </c>
      <c r="R29" s="9">
        <v>42.140306125063418</v>
      </c>
      <c r="S29" s="9">
        <v>39.79276660883329</v>
      </c>
      <c r="T29" s="9">
        <v>47.055214962548419</v>
      </c>
      <c r="U29" s="9">
        <v>38.444729860997853</v>
      </c>
      <c r="V29" s="9">
        <v>36.668977944908647</v>
      </c>
      <c r="W29" s="9">
        <v>35.552913737646051</v>
      </c>
      <c r="X29" s="9">
        <v>39.604180811777816</v>
      </c>
      <c r="Y29" s="9">
        <v>34.468689468039294</v>
      </c>
      <c r="Z29" s="9">
        <v>31.419932264191182</v>
      </c>
      <c r="AA29" s="9">
        <v>32.186476443160707</v>
      </c>
      <c r="AB29" s="9">
        <v>29.098154476202332</v>
      </c>
      <c r="AC29" s="14">
        <v>28.516191386678283</v>
      </c>
      <c r="AD29" s="14">
        <v>27.945867558944716</v>
      </c>
      <c r="AE29" s="14">
        <v>27.386950207765825</v>
      </c>
      <c r="AF29" s="14">
        <v>26.839211203610507</v>
      </c>
      <c r="AG29" s="14">
        <v>26.302426979538307</v>
      </c>
      <c r="AH29" s="14">
        <v>25.776378439947539</v>
      </c>
      <c r="AI29" s="14">
        <v>25.260850871148588</v>
      </c>
      <c r="AJ29" s="14">
        <v>24.755633853725616</v>
      </c>
      <c r="AK29" s="14">
        <v>24.2605211766511</v>
      </c>
      <c r="AL29" s="14">
        <v>23.775310753118085</v>
      </c>
      <c r="AM29" s="14">
        <v>23.299804538055717</v>
      </c>
      <c r="AN29" s="14">
        <v>22.833808447294597</v>
      </c>
      <c r="AO29" s="14">
        <v>22.377132278348707</v>
      </c>
      <c r="AP29" s="14">
        <v>21.929589632781735</v>
      </c>
      <c r="AQ29" s="14">
        <v>21.490997840126102</v>
      </c>
      <c r="AR29" s="14">
        <v>21.06117788332358</v>
      </c>
      <c r="AS29" s="14">
        <v>20.639954325657104</v>
      </c>
      <c r="AT29" s="14">
        <v>20.433554782400538</v>
      </c>
      <c r="AU29" s="14">
        <v>20.229219234576526</v>
      </c>
      <c r="AV29" s="14">
        <v>20.026927042230767</v>
      </c>
      <c r="AW29" s="14">
        <v>19.826657771808463</v>
      </c>
      <c r="AX29" s="14">
        <v>19.628391194090373</v>
      </c>
      <c r="AY29" s="14">
        <v>19.432107282149474</v>
      </c>
      <c r="AZ29" s="14">
        <v>19.237786209327982</v>
      </c>
      <c r="BA29" s="14">
        <v>19.045408347234694</v>
      </c>
      <c r="BB29" s="14">
        <v>18.854954263762352</v>
      </c>
      <c r="BC29" s="14">
        <v>18.666404721124728</v>
      </c>
      <c r="BD29" s="14">
        <v>18.479740673913483</v>
      </c>
      <c r="BE29" s="14">
        <v>18.294943267174347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3" t="s">
        <v>616</v>
      </c>
      <c r="F30" s="90" t="s">
        <v>357</v>
      </c>
      <c r="G30" s="11">
        <v>3.9561846663697007</v>
      </c>
      <c r="H30" s="11">
        <v>4.5121271156441516</v>
      </c>
      <c r="I30" s="11">
        <v>5.1427056389960075</v>
      </c>
      <c r="J30" s="11">
        <v>5.838411783048234</v>
      </c>
      <c r="K30" s="11">
        <v>6.1927807472249743</v>
      </c>
      <c r="L30" s="11">
        <v>7.7085995513670644</v>
      </c>
      <c r="M30" s="11">
        <v>8.7887138672918947</v>
      </c>
      <c r="N30" s="11">
        <v>6.8133857138096241</v>
      </c>
      <c r="O30" s="11">
        <v>7.8925419569776265</v>
      </c>
      <c r="P30" s="11">
        <v>6.6618398379040649</v>
      </c>
      <c r="Q30" s="11">
        <v>8.5081620454412885</v>
      </c>
      <c r="R30" s="9">
        <v>10.874341707696448</v>
      </c>
      <c r="S30" s="9">
        <v>9.5003958131319379</v>
      </c>
      <c r="T30" s="9">
        <v>10.807902203976528</v>
      </c>
      <c r="U30" s="9">
        <v>9.588765713143923</v>
      </c>
      <c r="V30" s="9">
        <v>9.0100273662677939</v>
      </c>
      <c r="W30" s="9">
        <v>9.3202780052599312</v>
      </c>
      <c r="X30" s="9">
        <v>9.5734521488172657</v>
      </c>
      <c r="Y30" s="9">
        <v>9.4535391920353238</v>
      </c>
      <c r="Z30" s="9">
        <v>10.137962051337993</v>
      </c>
      <c r="AA30" s="9">
        <v>10.282338251731877</v>
      </c>
      <c r="AB30" s="9">
        <v>8.9267750545938274</v>
      </c>
      <c r="AC30" s="14">
        <v>8.7482395535019517</v>
      </c>
      <c r="AD30" s="14">
        <v>8.5732747624319092</v>
      </c>
      <c r="AE30" s="14">
        <v>8.4018092671832729</v>
      </c>
      <c r="AF30" s="14">
        <v>8.2337730818396064</v>
      </c>
      <c r="AG30" s="14">
        <v>8.0690976202028164</v>
      </c>
      <c r="AH30" s="14">
        <v>7.9077156677987608</v>
      </c>
      <c r="AI30" s="14">
        <v>7.7495613544427853</v>
      </c>
      <c r="AJ30" s="14">
        <v>7.594570127353931</v>
      </c>
      <c r="AK30" s="14">
        <v>7.44267872480685</v>
      </c>
      <c r="AL30" s="14">
        <v>7.2938251503107132</v>
      </c>
      <c r="AM30" s="14">
        <v>7.1479486473044975</v>
      </c>
      <c r="AN30" s="14">
        <v>7.0049896743584084</v>
      </c>
      <c r="AO30" s="14">
        <v>6.8648898808712397</v>
      </c>
      <c r="AP30" s="14">
        <v>6.7275920832538159</v>
      </c>
      <c r="AQ30" s="14">
        <v>6.5930402415887386</v>
      </c>
      <c r="AR30" s="14">
        <v>6.4611794367569653</v>
      </c>
      <c r="AS30" s="14">
        <v>6.331955848021825</v>
      </c>
      <c r="AT30" s="14">
        <v>6.2686362895416057</v>
      </c>
      <c r="AU30" s="14">
        <v>6.2059499266461904</v>
      </c>
      <c r="AV30" s="14">
        <v>6.1438904273797297</v>
      </c>
      <c r="AW30" s="14">
        <v>6.0824515231059317</v>
      </c>
      <c r="AX30" s="14">
        <v>6.0216270078748737</v>
      </c>
      <c r="AY30" s="14">
        <v>5.9614107377961263</v>
      </c>
      <c r="AZ30" s="14">
        <v>5.9017966304181639</v>
      </c>
      <c r="BA30" s="14">
        <v>5.8427786641139807</v>
      </c>
      <c r="BB30" s="14">
        <v>5.7843508774728418</v>
      </c>
      <c r="BC30" s="14">
        <v>5.7265073686981145</v>
      </c>
      <c r="BD30" s="14">
        <v>5.6692422950111334</v>
      </c>
      <c r="BE30" s="14">
        <v>5.6125498720610194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3" t="s">
        <v>616</v>
      </c>
      <c r="F31" s="90" t="s">
        <v>372</v>
      </c>
      <c r="G31" s="11">
        <v>1.890610198252537</v>
      </c>
      <c r="H31" s="11">
        <v>2.1562880047448867</v>
      </c>
      <c r="I31" s="11">
        <v>2.4576334391939869</v>
      </c>
      <c r="J31" s="11">
        <v>2.7901025329936577</v>
      </c>
      <c r="K31" s="11">
        <v>2.9594509416541457</v>
      </c>
      <c r="L31" s="11">
        <v>3.6838414166932587</v>
      </c>
      <c r="M31" s="11">
        <v>4.2000142734168326</v>
      </c>
      <c r="N31" s="11">
        <v>3.256030140518436</v>
      </c>
      <c r="O31" s="11">
        <v>3.7717451464899647</v>
      </c>
      <c r="P31" s="11">
        <v>3.1836082991100376</v>
      </c>
      <c r="Q31" s="11">
        <v>4.0659421356731187</v>
      </c>
      <c r="R31" s="9">
        <v>5.196709220027242</v>
      </c>
      <c r="S31" s="9">
        <v>5.30587183414712</v>
      </c>
      <c r="T31" s="9">
        <v>5.2666327388271172</v>
      </c>
      <c r="U31" s="9">
        <v>5.7526990090837176</v>
      </c>
      <c r="V31" s="9">
        <v>3.8711687346929655</v>
      </c>
      <c r="W31" s="9">
        <v>3.5854538856969334</v>
      </c>
      <c r="X31" s="9">
        <v>3.2435427429574908</v>
      </c>
      <c r="Y31" s="9">
        <v>3.6411957175064282</v>
      </c>
      <c r="Z31" s="9">
        <v>7.1887367273123957</v>
      </c>
      <c r="AA31" s="9">
        <v>5.6375578690529959</v>
      </c>
      <c r="AB31" s="9">
        <v>5.1368109086083775</v>
      </c>
      <c r="AC31" s="14">
        <v>5.0340746904362108</v>
      </c>
      <c r="AD31" s="14">
        <v>4.9333931966274855</v>
      </c>
      <c r="AE31" s="14">
        <v>4.8347253326949353</v>
      </c>
      <c r="AF31" s="14">
        <v>4.7380308260410366</v>
      </c>
      <c r="AG31" s="14">
        <v>4.6432702095202165</v>
      </c>
      <c r="AH31" s="14">
        <v>4.550404805329813</v>
      </c>
      <c r="AI31" s="14">
        <v>4.4593967092232178</v>
      </c>
      <c r="AJ31" s="14">
        <v>4.370208775038753</v>
      </c>
      <c r="AK31" s="14">
        <v>4.2828045995379771</v>
      </c>
      <c r="AL31" s="14">
        <v>4.1971485075472188</v>
      </c>
      <c r="AM31" s="14">
        <v>4.1132055373962721</v>
      </c>
      <c r="AN31" s="14">
        <v>4.0309414266483472</v>
      </c>
      <c r="AO31" s="14">
        <v>3.9503225981153807</v>
      </c>
      <c r="AP31" s="14">
        <v>3.871316146153073</v>
      </c>
      <c r="AQ31" s="14">
        <v>3.7938898232300118</v>
      </c>
      <c r="AR31" s="14">
        <v>3.7180120267654102</v>
      </c>
      <c r="AS31" s="14">
        <v>3.6436517862301026</v>
      </c>
      <c r="AT31" s="14">
        <v>3.6072152683678018</v>
      </c>
      <c r="AU31" s="14">
        <v>3.5711431156841238</v>
      </c>
      <c r="AV31" s="14">
        <v>3.5354316845272828</v>
      </c>
      <c r="AW31" s="14">
        <v>3.5000773676820103</v>
      </c>
      <c r="AX31" s="14">
        <v>3.4650765940051897</v>
      </c>
      <c r="AY31" s="14">
        <v>3.4304258280651383</v>
      </c>
      <c r="AZ31" s="14">
        <v>3.3961215697844871</v>
      </c>
      <c r="BA31" s="14">
        <v>3.3621603540866416</v>
      </c>
      <c r="BB31" s="14">
        <v>3.3285387505457766</v>
      </c>
      <c r="BC31" s="14">
        <v>3.2952533630403185</v>
      </c>
      <c r="BD31" s="14">
        <v>3.2623008294099143</v>
      </c>
      <c r="BE31" s="14">
        <v>3.2296778211158155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3" t="s">
        <v>616</v>
      </c>
      <c r="F32" s="90" t="s">
        <v>409</v>
      </c>
      <c r="G32" s="11">
        <v>168.40310974470253</v>
      </c>
      <c r="H32" s="11">
        <v>192.06793967358811</v>
      </c>
      <c r="I32" s="11">
        <v>218.90980708523227</v>
      </c>
      <c r="J32" s="11">
        <v>248.52396517113351</v>
      </c>
      <c r="K32" s="11">
        <v>263.60840651980624</v>
      </c>
      <c r="L32" s="11">
        <v>328.13234105627606</v>
      </c>
      <c r="M32" s="11">
        <v>374.1096209410457</v>
      </c>
      <c r="N32" s="11">
        <v>290.02572904377359</v>
      </c>
      <c r="O32" s="11">
        <v>335.96222659778317</v>
      </c>
      <c r="P32" s="11">
        <v>283.57486819583966</v>
      </c>
      <c r="Q32" s="11">
        <v>362.16735756648541</v>
      </c>
      <c r="R32" s="9">
        <v>462.88864510539292</v>
      </c>
      <c r="S32" s="9">
        <v>377.77685332989557</v>
      </c>
      <c r="T32" s="9">
        <v>401.83377909527201</v>
      </c>
      <c r="U32" s="9">
        <v>431.35435239081704</v>
      </c>
      <c r="V32" s="9">
        <v>434.78620430245752</v>
      </c>
      <c r="W32" s="9">
        <v>417.51041268460307</v>
      </c>
      <c r="X32" s="9">
        <v>423.42283384569896</v>
      </c>
      <c r="Y32" s="9">
        <v>433.32490650573391</v>
      </c>
      <c r="Z32" s="9">
        <v>366.97746929636702</v>
      </c>
      <c r="AA32" s="9">
        <v>429.02169946881281</v>
      </c>
      <c r="AB32" s="9">
        <v>371.82367253713443</v>
      </c>
      <c r="AC32" s="14">
        <v>364.38719908639177</v>
      </c>
      <c r="AD32" s="14">
        <v>357.09945510466383</v>
      </c>
      <c r="AE32" s="14">
        <v>349.95746600257053</v>
      </c>
      <c r="AF32" s="14">
        <v>342.95831668251918</v>
      </c>
      <c r="AG32" s="14">
        <v>336.09915034886876</v>
      </c>
      <c r="AH32" s="14">
        <v>329.37716734189149</v>
      </c>
      <c r="AI32" s="14">
        <v>322.78962399505366</v>
      </c>
      <c r="AJ32" s="14">
        <v>316.33383151515261</v>
      </c>
      <c r="AK32" s="14">
        <v>310.00715488484951</v>
      </c>
      <c r="AL32" s="14">
        <v>303.80701178715253</v>
      </c>
      <c r="AM32" s="14">
        <v>297.73087155140945</v>
      </c>
      <c r="AN32" s="14">
        <v>291.77625412038122</v>
      </c>
      <c r="AO32" s="14">
        <v>285.9407290379736</v>
      </c>
      <c r="AP32" s="14">
        <v>280.22191445721415</v>
      </c>
      <c r="AQ32" s="14">
        <v>274.61747616806991</v>
      </c>
      <c r="AR32" s="14">
        <v>269.12512664470853</v>
      </c>
      <c r="AS32" s="14">
        <v>263.74262411181434</v>
      </c>
      <c r="AT32" s="14">
        <v>261.10519787069614</v>
      </c>
      <c r="AU32" s="14">
        <v>258.49414589198921</v>
      </c>
      <c r="AV32" s="14">
        <v>255.90920443306933</v>
      </c>
      <c r="AW32" s="14">
        <v>253.35011238873867</v>
      </c>
      <c r="AX32" s="14">
        <v>250.81661126485128</v>
      </c>
      <c r="AY32" s="14">
        <v>248.30844515220281</v>
      </c>
      <c r="AZ32" s="14">
        <v>245.82536070068079</v>
      </c>
      <c r="BA32" s="14">
        <v>243.36710709367389</v>
      </c>
      <c r="BB32" s="14">
        <v>240.93343602273717</v>
      </c>
      <c r="BC32" s="14">
        <v>238.52410166250985</v>
      </c>
      <c r="BD32" s="14">
        <v>236.13886064588473</v>
      </c>
      <c r="BE32" s="14">
        <v>233.77747203942587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3" t="s">
        <v>616</v>
      </c>
      <c r="F33" s="90" t="s">
        <v>426</v>
      </c>
      <c r="G33" s="11">
        <v>59.565373051759401</v>
      </c>
      <c r="H33" s="11">
        <v>67.935791062789349</v>
      </c>
      <c r="I33" s="11">
        <v>77.429949740763192</v>
      </c>
      <c r="J33" s="11">
        <v>87.904687271885152</v>
      </c>
      <c r="K33" s="11">
        <v>93.240161050090364</v>
      </c>
      <c r="L33" s="11">
        <v>116.06273384734257</v>
      </c>
      <c r="M33" s="11">
        <v>132.32522349134754</v>
      </c>
      <c r="N33" s="11">
        <v>102.58415519339482</v>
      </c>
      <c r="O33" s="11">
        <v>118.83221983806739</v>
      </c>
      <c r="P33" s="11">
        <v>100.30244000716881</v>
      </c>
      <c r="Q33" s="11">
        <v>128.10116032489864</v>
      </c>
      <c r="R33" s="9">
        <v>163.72699333714962</v>
      </c>
      <c r="S33" s="9">
        <v>136.67950269990564</v>
      </c>
      <c r="T33" s="9">
        <v>173.00929979311829</v>
      </c>
      <c r="U33" s="9">
        <v>173.99322565516039</v>
      </c>
      <c r="V33" s="9">
        <v>102.9343242716059</v>
      </c>
      <c r="W33" s="9">
        <v>106.04193852923291</v>
      </c>
      <c r="X33" s="9">
        <v>171.41718549051413</v>
      </c>
      <c r="Y33" s="9">
        <v>141.21506869633629</v>
      </c>
      <c r="Z33" s="9">
        <v>182.94413338096291</v>
      </c>
      <c r="AA33" s="9">
        <v>138.91005622837781</v>
      </c>
      <c r="AB33" s="9">
        <v>110.56672260602178</v>
      </c>
      <c r="AC33" s="14">
        <v>108.35538815390134</v>
      </c>
      <c r="AD33" s="14">
        <v>106.18828039082332</v>
      </c>
      <c r="AE33" s="14">
        <v>104.06451478300684</v>
      </c>
      <c r="AF33" s="14">
        <v>101.98322448734672</v>
      </c>
      <c r="AG33" s="14">
        <v>99.943559997599806</v>
      </c>
      <c r="AH33" s="14">
        <v>97.944688797647814</v>
      </c>
      <c r="AI33" s="14">
        <v>95.985795021694855</v>
      </c>
      <c r="AJ33" s="14">
        <v>94.066079121260955</v>
      </c>
      <c r="AK33" s="14">
        <v>92.184757538835726</v>
      </c>
      <c r="AL33" s="14">
        <v>90.341062388059029</v>
      </c>
      <c r="AM33" s="14">
        <v>88.534241140297809</v>
      </c>
      <c r="AN33" s="14">
        <v>86.763556317491862</v>
      </c>
      <c r="AO33" s="14">
        <v>85.028285191142047</v>
      </c>
      <c r="AP33" s="14">
        <v>83.327719487319172</v>
      </c>
      <c r="AQ33" s="14">
        <v>81.661165097572805</v>
      </c>
      <c r="AR33" s="14">
        <v>80.027941795621359</v>
      </c>
      <c r="AS33" s="14">
        <v>78.427382959708922</v>
      </c>
      <c r="AT33" s="14">
        <v>77.643109130111839</v>
      </c>
      <c r="AU33" s="14">
        <v>76.866678038810704</v>
      </c>
      <c r="AV33" s="14">
        <v>76.098011258422616</v>
      </c>
      <c r="AW33" s="14">
        <v>75.337031145838409</v>
      </c>
      <c r="AX33" s="14">
        <v>74.583660834379998</v>
      </c>
      <c r="AY33" s="14">
        <v>73.837824226036219</v>
      </c>
      <c r="AZ33" s="14">
        <v>73.099445983775851</v>
      </c>
      <c r="BA33" s="14">
        <v>72.368451523938077</v>
      </c>
      <c r="BB33" s="14">
        <v>71.644767008698722</v>
      </c>
      <c r="BC33" s="14">
        <v>70.928319338611715</v>
      </c>
      <c r="BD33" s="14">
        <v>70.219036145225616</v>
      </c>
      <c r="BE33" s="14">
        <v>69.516845783773334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3" t="s">
        <v>616</v>
      </c>
      <c r="F34" s="90" t="s">
        <v>447</v>
      </c>
      <c r="G34" s="11">
        <v>216.49662996367962</v>
      </c>
      <c r="H34" s="11">
        <v>246.91979694696346</v>
      </c>
      <c r="I34" s="11">
        <v>281.42731789098025</v>
      </c>
      <c r="J34" s="11">
        <v>319.49885608602216</v>
      </c>
      <c r="K34" s="11">
        <v>338.89119819789431</v>
      </c>
      <c r="L34" s="11">
        <v>421.84224583781014</v>
      </c>
      <c r="M34" s="11">
        <v>480.94997944819033</v>
      </c>
      <c r="N34" s="11">
        <v>372.85293030469956</v>
      </c>
      <c r="O34" s="11">
        <v>431.90823473378384</v>
      </c>
      <c r="P34" s="11">
        <v>364.55979583669864</v>
      </c>
      <c r="Q34" s="11">
        <v>465.5971764111768</v>
      </c>
      <c r="R34" s="9">
        <v>595.08302350054248</v>
      </c>
      <c r="S34" s="9">
        <v>539.33955663302311</v>
      </c>
      <c r="T34" s="9">
        <v>666.70432872722699</v>
      </c>
      <c r="U34" s="9">
        <v>661.23814523311023</v>
      </c>
      <c r="V34" s="9">
        <v>644.53125996836582</v>
      </c>
      <c r="W34" s="9">
        <v>609.28939837446694</v>
      </c>
      <c r="X34" s="9">
        <v>639.46850024885873</v>
      </c>
      <c r="Y34" s="9">
        <v>603.30768298261785</v>
      </c>
      <c r="Z34" s="9">
        <v>812.71266031387233</v>
      </c>
      <c r="AA34" s="9">
        <v>770.46624210390939</v>
      </c>
      <c r="AB34" s="9">
        <v>652.9387817125014</v>
      </c>
      <c r="AC34" s="14">
        <v>639.88000607825154</v>
      </c>
      <c r="AD34" s="14">
        <v>627.08240595668633</v>
      </c>
      <c r="AE34" s="14">
        <v>614.54075783755263</v>
      </c>
      <c r="AF34" s="14">
        <v>602.24994268080161</v>
      </c>
      <c r="AG34" s="14">
        <v>590.20494382718573</v>
      </c>
      <c r="AH34" s="14">
        <v>578.40084495064195</v>
      </c>
      <c r="AI34" s="14">
        <v>566.83282805162912</v>
      </c>
      <c r="AJ34" s="14">
        <v>555.49617149059657</v>
      </c>
      <c r="AK34" s="14">
        <v>544.38624806078451</v>
      </c>
      <c r="AL34" s="14">
        <v>533.49852309956884</v>
      </c>
      <c r="AM34" s="14">
        <v>522.82855263757733</v>
      </c>
      <c r="AN34" s="14">
        <v>512.37198158482579</v>
      </c>
      <c r="AO34" s="14">
        <v>502.12454195312938</v>
      </c>
      <c r="AP34" s="14">
        <v>492.08205111406676</v>
      </c>
      <c r="AQ34" s="14">
        <v>482.24041009178546</v>
      </c>
      <c r="AR34" s="14">
        <v>472.59560188994971</v>
      </c>
      <c r="AS34" s="14">
        <v>463.14368985215083</v>
      </c>
      <c r="AT34" s="14">
        <v>458.51225295362923</v>
      </c>
      <c r="AU34" s="14">
        <v>453.92713042409292</v>
      </c>
      <c r="AV34" s="14">
        <v>449.38785911985207</v>
      </c>
      <c r="AW34" s="14">
        <v>444.89398052865351</v>
      </c>
      <c r="AX34" s="14">
        <v>440.44504072336701</v>
      </c>
      <c r="AY34" s="14">
        <v>436.04059031613332</v>
      </c>
      <c r="AZ34" s="14">
        <v>431.68018441297204</v>
      </c>
      <c r="BA34" s="14">
        <v>427.36338256884221</v>
      </c>
      <c r="BB34" s="14">
        <v>423.0897487431539</v>
      </c>
      <c r="BC34" s="14">
        <v>418.8588512557223</v>
      </c>
      <c r="BD34" s="14">
        <v>414.6702627431651</v>
      </c>
      <c r="BE34" s="14">
        <v>410.52356011573346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3" t="s">
        <v>616</v>
      </c>
      <c r="F35" s="90" t="s">
        <v>448</v>
      </c>
      <c r="G35" s="11">
        <v>36.811789451715875</v>
      </c>
      <c r="H35" s="11">
        <v>41.984762433470479</v>
      </c>
      <c r="I35" s="11">
        <v>47.852214484363508</v>
      </c>
      <c r="J35" s="11">
        <v>54.325670668757503</v>
      </c>
      <c r="K35" s="11">
        <v>57.623028299301886</v>
      </c>
      <c r="L35" s="11">
        <v>71.727527297887292</v>
      </c>
      <c r="M35" s="11">
        <v>81.777852076607672</v>
      </c>
      <c r="N35" s="11">
        <v>63.397677687336383</v>
      </c>
      <c r="O35" s="11">
        <v>73.439087722287709</v>
      </c>
      <c r="P35" s="11">
        <v>61.987562804799722</v>
      </c>
      <c r="Q35" s="11">
        <v>79.167353460592167</v>
      </c>
      <c r="R35" s="9">
        <v>101.18435086526527</v>
      </c>
      <c r="S35" s="9">
        <v>88.051418870750453</v>
      </c>
      <c r="T35" s="9">
        <v>102.20629445664072</v>
      </c>
      <c r="U35" s="9">
        <v>101.99622208019839</v>
      </c>
      <c r="V35" s="9">
        <v>81.037862416373713</v>
      </c>
      <c r="W35" s="9">
        <v>84.54823619057224</v>
      </c>
      <c r="X35" s="9">
        <v>106.73684709203727</v>
      </c>
      <c r="Y35" s="9">
        <v>111.09039356764954</v>
      </c>
      <c r="Z35" s="9">
        <v>108.33375977173576</v>
      </c>
      <c r="AA35" s="9">
        <v>95.810906621501644</v>
      </c>
      <c r="AB35" s="9">
        <v>89.894190900646606</v>
      </c>
      <c r="AC35" s="14">
        <v>88.096307082633672</v>
      </c>
      <c r="AD35" s="14">
        <v>86.334380940980992</v>
      </c>
      <c r="AE35" s="14">
        <v>84.607693322161396</v>
      </c>
      <c r="AF35" s="14">
        <v>82.915539455718161</v>
      </c>
      <c r="AG35" s="14">
        <v>81.257228666603794</v>
      </c>
      <c r="AH35" s="14">
        <v>79.632084093271729</v>
      </c>
      <c r="AI35" s="14">
        <v>78.039442411406299</v>
      </c>
      <c r="AJ35" s="14">
        <v>76.47865356317817</v>
      </c>
      <c r="AK35" s="14">
        <v>74.9490804919146</v>
      </c>
      <c r="AL35" s="14">
        <v>73.450098882076318</v>
      </c>
      <c r="AM35" s="14">
        <v>71.981096904434779</v>
      </c>
      <c r="AN35" s="14">
        <v>70.541474966346073</v>
      </c>
      <c r="AO35" s="14">
        <v>69.130645467019164</v>
      </c>
      <c r="AP35" s="14">
        <v>67.748032557678783</v>
      </c>
      <c r="AQ35" s="14">
        <v>66.393071906525194</v>
      </c>
      <c r="AR35" s="14">
        <v>65.06521046839471</v>
      </c>
      <c r="AS35" s="14">
        <v>63.76390625902679</v>
      </c>
      <c r="AT35" s="14">
        <v>63.126267196436537</v>
      </c>
      <c r="AU35" s="14">
        <v>62.495004524472158</v>
      </c>
      <c r="AV35" s="14">
        <v>61.870054479227456</v>
      </c>
      <c r="AW35" s="14">
        <v>61.251353934435201</v>
      </c>
      <c r="AX35" s="14">
        <v>60.638840395090838</v>
      </c>
      <c r="AY35" s="14">
        <v>60.032451991139922</v>
      </c>
      <c r="AZ35" s="14">
        <v>59.432127471228547</v>
      </c>
      <c r="BA35" s="14">
        <v>58.83780619651624</v>
      </c>
      <c r="BB35" s="14">
        <v>58.249428134551081</v>
      </c>
      <c r="BC35" s="14">
        <v>57.666933853205578</v>
      </c>
      <c r="BD35" s="14">
        <v>57.090264514673521</v>
      </c>
      <c r="BE35" s="14">
        <v>56.519361869526776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3" t="s">
        <v>616</v>
      </c>
      <c r="F36" s="90" t="s">
        <v>455</v>
      </c>
      <c r="G36" s="11">
        <v>58.388045409118341</v>
      </c>
      <c r="H36" s="11">
        <v>66.593019572490647</v>
      </c>
      <c r="I36" s="11">
        <v>75.899523328107392</v>
      </c>
      <c r="J36" s="11">
        <v>86.167224498790816</v>
      </c>
      <c r="K36" s="11">
        <v>91.397241021482685</v>
      </c>
      <c r="L36" s="11">
        <v>113.76871875370368</v>
      </c>
      <c r="M36" s="11">
        <v>129.70977536346214</v>
      </c>
      <c r="N36" s="11">
        <v>100.55654828994749</v>
      </c>
      <c r="O36" s="11">
        <v>116.48346501485517</v>
      </c>
      <c r="P36" s="11">
        <v>98.319931895582371</v>
      </c>
      <c r="Q36" s="11">
        <v>125.56920208510313</v>
      </c>
      <c r="R36" s="9">
        <v>160.49087971565288</v>
      </c>
      <c r="S36" s="9">
        <v>139.40495101137509</v>
      </c>
      <c r="T36" s="9">
        <v>102.81120552194541</v>
      </c>
      <c r="U36" s="9">
        <v>97.344746018299233</v>
      </c>
      <c r="V36" s="9">
        <v>138.60774657642199</v>
      </c>
      <c r="W36" s="9">
        <v>111.27270679749104</v>
      </c>
      <c r="X36" s="9">
        <v>172.65554248488851</v>
      </c>
      <c r="Y36" s="9">
        <v>126.74075031618648</v>
      </c>
      <c r="Z36" s="9">
        <v>179.13192451041846</v>
      </c>
      <c r="AA36" s="9">
        <v>195.56140644290053</v>
      </c>
      <c r="AB36" s="9">
        <v>215.30754991325603</v>
      </c>
      <c r="AC36" s="14">
        <v>211.00139891499092</v>
      </c>
      <c r="AD36" s="14">
        <v>206.7813709366911</v>
      </c>
      <c r="AE36" s="14">
        <v>202.64574351795721</v>
      </c>
      <c r="AF36" s="14">
        <v>198.59282864759811</v>
      </c>
      <c r="AG36" s="14">
        <v>194.62097207464618</v>
      </c>
      <c r="AH36" s="14">
        <v>190.72855263315324</v>
      </c>
      <c r="AI36" s="14">
        <v>186.91398158049017</v>
      </c>
      <c r="AJ36" s="14">
        <v>183.17570194888043</v>
      </c>
      <c r="AK36" s="14">
        <v>179.51218790990276</v>
      </c>
      <c r="AL36" s="14">
        <v>175.92194415170474</v>
      </c>
      <c r="AM36" s="14">
        <v>172.40350526867056</v>
      </c>
      <c r="AN36" s="14">
        <v>168.95543516329721</v>
      </c>
      <c r="AO36" s="14">
        <v>165.5763264600312</v>
      </c>
      <c r="AP36" s="14">
        <v>162.26479993083063</v>
      </c>
      <c r="AQ36" s="14">
        <v>159.01950393221401</v>
      </c>
      <c r="AR36" s="14">
        <v>155.83911385356973</v>
      </c>
      <c r="AS36" s="14">
        <v>152.72233157649833</v>
      </c>
      <c r="AT36" s="14">
        <v>151.19510826073335</v>
      </c>
      <c r="AU36" s="14">
        <v>149.68315717812601</v>
      </c>
      <c r="AV36" s="14">
        <v>148.18632560634478</v>
      </c>
      <c r="AW36" s="14">
        <v>146.70446235028135</v>
      </c>
      <c r="AX36" s="14">
        <v>145.23741772677852</v>
      </c>
      <c r="AY36" s="14">
        <v>143.78504354951076</v>
      </c>
      <c r="AZ36" s="14">
        <v>142.34719311401568</v>
      </c>
      <c r="BA36" s="14">
        <v>140.92372118287548</v>
      </c>
      <c r="BB36" s="14">
        <v>139.51448397104673</v>
      </c>
      <c r="BC36" s="14">
        <v>138.11933913133626</v>
      </c>
      <c r="BD36" s="14">
        <v>136.7381457400229</v>
      </c>
      <c r="BE36" s="14">
        <v>135.37076428262267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3" t="s">
        <v>616</v>
      </c>
      <c r="F37" s="90" t="s">
        <v>494</v>
      </c>
      <c r="G37" s="11">
        <v>21.220913919224451</v>
      </c>
      <c r="H37" s="11">
        <v>24.202980696941804</v>
      </c>
      <c r="I37" s="11">
        <v>27.585394232162496</v>
      </c>
      <c r="J37" s="11">
        <v>31.317151326695509</v>
      </c>
      <c r="K37" s="11">
        <v>33.217981019597566</v>
      </c>
      <c r="L37" s="11">
        <v>41.348809854076215</v>
      </c>
      <c r="M37" s="11">
        <v>47.142526491220899</v>
      </c>
      <c r="N37" s="11">
        <v>36.546896549170398</v>
      </c>
      <c r="O37" s="11">
        <v>42.335474098730565</v>
      </c>
      <c r="P37" s="11">
        <v>35.734006793355142</v>
      </c>
      <c r="Q37" s="11">
        <v>45.637650818459022</v>
      </c>
      <c r="R37" s="9">
        <v>58.329802263505854</v>
      </c>
      <c r="S37" s="9">
        <v>50.885890804134647</v>
      </c>
      <c r="T37" s="9">
        <v>56.229502156504402</v>
      </c>
      <c r="U37" s="9">
        <v>47.187263182157714</v>
      </c>
      <c r="V37" s="9">
        <v>49.188463354217781</v>
      </c>
      <c r="W37" s="9">
        <v>58.774814359700386</v>
      </c>
      <c r="X37" s="9">
        <v>69.538508145637849</v>
      </c>
      <c r="Y37" s="9">
        <v>69.386263734842998</v>
      </c>
      <c r="Z37" s="9">
        <v>73.227924238590148</v>
      </c>
      <c r="AA37" s="9">
        <v>79.973741957914612</v>
      </c>
      <c r="AB37" s="9">
        <v>71.100980259396437</v>
      </c>
      <c r="AC37" s="14">
        <v>69.678960654208524</v>
      </c>
      <c r="AD37" s="14">
        <v>68.285381441124343</v>
      </c>
      <c r="AE37" s="14">
        <v>66.919673812301852</v>
      </c>
      <c r="AF37" s="14">
        <v>65.581280336055812</v>
      </c>
      <c r="AG37" s="14">
        <v>64.269654729334704</v>
      </c>
      <c r="AH37" s="14">
        <v>62.984261634748016</v>
      </c>
      <c r="AI37" s="14">
        <v>61.72457640205306</v>
      </c>
      <c r="AJ37" s="14">
        <v>60.490084874012005</v>
      </c>
      <c r="AK37" s="14">
        <v>59.280283176531761</v>
      </c>
      <c r="AL37" s="14">
        <v>58.094677513001109</v>
      </c>
      <c r="AM37" s="14">
        <v>56.932783962741084</v>
      </c>
      <c r="AN37" s="14">
        <v>55.794128283486266</v>
      </c>
      <c r="AO37" s="14">
        <v>54.678245717816544</v>
      </c>
      <c r="AP37" s="14">
        <v>53.584680803460209</v>
      </c>
      <c r="AQ37" s="14">
        <v>52.512987187391005</v>
      </c>
      <c r="AR37" s="14">
        <v>51.462727443643189</v>
      </c>
      <c r="AS37" s="14">
        <v>50.433472894770325</v>
      </c>
      <c r="AT37" s="14">
        <v>49.929138165822614</v>
      </c>
      <c r="AU37" s="14">
        <v>49.429846784164397</v>
      </c>
      <c r="AV37" s="14">
        <v>48.935548316322752</v>
      </c>
      <c r="AW37" s="14">
        <v>48.446192833159536</v>
      </c>
      <c r="AX37" s="14">
        <v>47.961730904827924</v>
      </c>
      <c r="AY37" s="14">
        <v>47.482113595779659</v>
      </c>
      <c r="AZ37" s="14">
        <v>47.007292459821862</v>
      </c>
      <c r="BA37" s="14">
        <v>46.537219535223642</v>
      </c>
      <c r="BB37" s="14">
        <v>46.071847339871411</v>
      </c>
      <c r="BC37" s="14">
        <v>45.61112886647269</v>
      </c>
      <c r="BD37" s="14">
        <v>45.155017577807982</v>
      </c>
      <c r="BE37" s="14">
        <v>44.703467402029887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3" t="s">
        <v>616</v>
      </c>
      <c r="F38" s="90" t="s">
        <v>495</v>
      </c>
      <c r="G38" s="11">
        <v>14.508175842735083</v>
      </c>
      <c r="H38" s="11">
        <v>16.546935782603072</v>
      </c>
      <c r="I38" s="11">
        <v>18.859402179131504</v>
      </c>
      <c r="J38" s="11">
        <v>21.410705498863255</v>
      </c>
      <c r="K38" s="11">
        <v>22.710252329724867</v>
      </c>
      <c r="L38" s="11">
        <v>28.269084287990879</v>
      </c>
      <c r="M38" s="11">
        <v>32.230094641957137</v>
      </c>
      <c r="N38" s="11">
        <v>24.986143559126695</v>
      </c>
      <c r="O38" s="11">
        <v>28.943640455254567</v>
      </c>
      <c r="P38" s="11">
        <v>24.430392399538714</v>
      </c>
      <c r="Q38" s="11">
        <v>31.201251069762794</v>
      </c>
      <c r="R38" s="9">
        <v>39.878538282192785</v>
      </c>
      <c r="S38" s="9">
        <v>36.739613160585215</v>
      </c>
      <c r="T38" s="9">
        <v>42.616043739666495</v>
      </c>
      <c r="U38" s="9">
        <v>40.294111909704746</v>
      </c>
      <c r="V38" s="9">
        <v>34.730512464160157</v>
      </c>
      <c r="W38" s="9">
        <v>41.465726635646227</v>
      </c>
      <c r="X38" s="9">
        <v>37.627000982913636</v>
      </c>
      <c r="Y38" s="9">
        <v>37.226137583947711</v>
      </c>
      <c r="Z38" s="9">
        <v>34.896373507291521</v>
      </c>
      <c r="AA38" s="9">
        <v>32.541039831151465</v>
      </c>
      <c r="AB38" s="9">
        <v>27.688663678108572</v>
      </c>
      <c r="AC38" s="14">
        <v>27.134890404546404</v>
      </c>
      <c r="AD38" s="14">
        <v>26.592192596455472</v>
      </c>
      <c r="AE38" s="14">
        <v>26.060348744526358</v>
      </c>
      <c r="AF38" s="14">
        <v>25.539141769635837</v>
      </c>
      <c r="AG38" s="14">
        <v>25.028358934243119</v>
      </c>
      <c r="AH38" s="14">
        <v>24.527791755558258</v>
      </c>
      <c r="AI38" s="14">
        <v>24.037235920447095</v>
      </c>
      <c r="AJ38" s="14">
        <v>23.556491202038153</v>
      </c>
      <c r="AK38" s="14">
        <v>23.085361377997391</v>
      </c>
      <c r="AL38" s="14">
        <v>22.623654150437446</v>
      </c>
      <c r="AM38" s="14">
        <v>22.171181067428684</v>
      </c>
      <c r="AN38" s="14">
        <v>21.727757446080112</v>
      </c>
      <c r="AO38" s="14">
        <v>21.293202297158512</v>
      </c>
      <c r="AP38" s="14">
        <v>20.867338251215344</v>
      </c>
      <c r="AQ38" s="14">
        <v>20.449991486191035</v>
      </c>
      <c r="AR38" s="14">
        <v>20.040991656467217</v>
      </c>
      <c r="AS38" s="14">
        <v>19.640171823337869</v>
      </c>
      <c r="AT38" s="14">
        <v>19.443770105104491</v>
      </c>
      <c r="AU38" s="14">
        <v>19.249332404053444</v>
      </c>
      <c r="AV38" s="14">
        <v>19.056839080012914</v>
      </c>
      <c r="AW38" s="14">
        <v>18.866270689212786</v>
      </c>
      <c r="AX38" s="14">
        <v>18.677607982320659</v>
      </c>
      <c r="AY38" s="14">
        <v>18.490831902497455</v>
      </c>
      <c r="AZ38" s="14">
        <v>18.305923583472481</v>
      </c>
      <c r="BA38" s="14">
        <v>18.122864347637755</v>
      </c>
      <c r="BB38" s="14">
        <v>17.941635704161378</v>
      </c>
      <c r="BC38" s="14">
        <v>17.762219347119764</v>
      </c>
      <c r="BD38" s="14">
        <v>17.584597153648566</v>
      </c>
      <c r="BE38" s="14">
        <v>17.408751182112081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3" t="s">
        <v>616</v>
      </c>
      <c r="F39" s="90" t="s">
        <v>506</v>
      </c>
      <c r="G39" s="11">
        <v>239.08203696423743</v>
      </c>
      <c r="H39" s="11">
        <v>272.6619632396729</v>
      </c>
      <c r="I39" s="11">
        <v>310.73599952861821</v>
      </c>
      <c r="J39" s="11">
        <v>352.65273349454884</v>
      </c>
      <c r="K39" s="11">
        <v>373.96139479715731</v>
      </c>
      <c r="L39" s="11">
        <v>465.84397893706227</v>
      </c>
      <c r="M39" s="11">
        <v>530.88090911433437</v>
      </c>
      <c r="N39" s="11">
        <v>411.53375002738142</v>
      </c>
      <c r="O39" s="11">
        <v>476.82818120447865</v>
      </c>
      <c r="P39" s="11">
        <v>402.31835828207062</v>
      </c>
      <c r="Q39" s="11">
        <v>514.46919011390378</v>
      </c>
      <c r="R39" s="9">
        <v>658.48585199519425</v>
      </c>
      <c r="S39" s="9">
        <v>535.01425591467171</v>
      </c>
      <c r="T39" s="9">
        <v>628.7050230593577</v>
      </c>
      <c r="U39" s="9">
        <v>606.0929350534866</v>
      </c>
      <c r="V39" s="9">
        <v>663.65137618166671</v>
      </c>
      <c r="W39" s="9">
        <v>566.58730832995968</v>
      </c>
      <c r="X39" s="9">
        <v>572.35907697680136</v>
      </c>
      <c r="Y39" s="9">
        <v>577.79669683760392</v>
      </c>
      <c r="Z39" s="9">
        <v>542.42286215175352</v>
      </c>
      <c r="AA39" s="9">
        <v>565.88316723324397</v>
      </c>
      <c r="AB39" s="9">
        <v>486.96340973252711</v>
      </c>
      <c r="AC39" s="14">
        <v>477.22414153787662</v>
      </c>
      <c r="AD39" s="14">
        <v>467.67965870711907</v>
      </c>
      <c r="AE39" s="14">
        <v>458.32606553297654</v>
      </c>
      <c r="AF39" s="14">
        <v>449.15954422231715</v>
      </c>
      <c r="AG39" s="14">
        <v>440.17635333787075</v>
      </c>
      <c r="AH39" s="14">
        <v>431.37282627111341</v>
      </c>
      <c r="AI39" s="14">
        <v>422.74536974569122</v>
      </c>
      <c r="AJ39" s="14">
        <v>414.29046235077732</v>
      </c>
      <c r="AK39" s="14">
        <v>406.00465310376177</v>
      </c>
      <c r="AL39" s="14">
        <v>397.88456004168654</v>
      </c>
      <c r="AM39" s="14">
        <v>389.92686884085271</v>
      </c>
      <c r="AN39" s="14">
        <v>382.12833146403568</v>
      </c>
      <c r="AO39" s="14">
        <v>374.48576483475495</v>
      </c>
      <c r="AP39" s="14">
        <v>366.99604953805988</v>
      </c>
      <c r="AQ39" s="14">
        <v>359.65612854729875</v>
      </c>
      <c r="AR39" s="14">
        <v>352.46300597635275</v>
      </c>
      <c r="AS39" s="14">
        <v>345.41374585682564</v>
      </c>
      <c r="AT39" s="14">
        <v>341.95960839825739</v>
      </c>
      <c r="AU39" s="14">
        <v>338.5400123142748</v>
      </c>
      <c r="AV39" s="14">
        <v>335.15461219113212</v>
      </c>
      <c r="AW39" s="14">
        <v>331.80306606922079</v>
      </c>
      <c r="AX39" s="14">
        <v>328.48503540852852</v>
      </c>
      <c r="AY39" s="14">
        <v>325.20018505444335</v>
      </c>
      <c r="AZ39" s="14">
        <v>321.94818320389891</v>
      </c>
      <c r="BA39" s="14">
        <v>318.72870137185993</v>
      </c>
      <c r="BB39" s="14">
        <v>315.54141435814131</v>
      </c>
      <c r="BC39" s="14">
        <v>312.38600021455989</v>
      </c>
      <c r="BD39" s="14">
        <v>309.26214021241429</v>
      </c>
      <c r="BE39" s="14">
        <v>306.16951881029019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3" t="s">
        <v>616</v>
      </c>
      <c r="F40" s="90" t="s">
        <v>517</v>
      </c>
      <c r="G40" s="11">
        <v>124.22391639653878</v>
      </c>
      <c r="H40" s="11">
        <v>141.69044397624063</v>
      </c>
      <c r="I40" s="11">
        <v>161.51781108480864</v>
      </c>
      <c r="J40" s="11">
        <v>183.50002457857533</v>
      </c>
      <c r="K40" s="11">
        <v>194.71015423413357</v>
      </c>
      <c r="L40" s="11">
        <v>242.02518039458715</v>
      </c>
      <c r="M40" s="11">
        <v>276.13392748164216</v>
      </c>
      <c r="N40" s="11">
        <v>214.26682080271212</v>
      </c>
      <c r="O40" s="11">
        <v>248.10821816917738</v>
      </c>
      <c r="P40" s="11">
        <v>209.73788922412291</v>
      </c>
      <c r="Q40" s="11">
        <v>267.12205906156731</v>
      </c>
      <c r="R40" s="9">
        <v>339.74133808172593</v>
      </c>
      <c r="S40" s="9">
        <v>287.03713284796265</v>
      </c>
      <c r="T40" s="9">
        <v>331.52914471474998</v>
      </c>
      <c r="U40" s="9">
        <v>338.58262380204758</v>
      </c>
      <c r="V40" s="9">
        <v>304.44987238378951</v>
      </c>
      <c r="W40" s="9">
        <v>285.97085646955196</v>
      </c>
      <c r="X40" s="9">
        <v>328.8314111215642</v>
      </c>
      <c r="Y40" s="9">
        <v>309.0945457836047</v>
      </c>
      <c r="Z40" s="9">
        <v>309.41730459166291</v>
      </c>
      <c r="AA40" s="9">
        <v>297.75445404823574</v>
      </c>
      <c r="AB40" s="9">
        <v>277.98290740182529</v>
      </c>
      <c r="AC40" s="14">
        <v>272.42324925378887</v>
      </c>
      <c r="AD40" s="14">
        <v>266.97478426871299</v>
      </c>
      <c r="AE40" s="14">
        <v>261.63528858333876</v>
      </c>
      <c r="AF40" s="14">
        <v>256.40258281167195</v>
      </c>
      <c r="AG40" s="14">
        <v>251.27453115543855</v>
      </c>
      <c r="AH40" s="14">
        <v>246.24904053232981</v>
      </c>
      <c r="AI40" s="14">
        <v>241.32405972168328</v>
      </c>
      <c r="AJ40" s="14">
        <v>236.49757852724957</v>
      </c>
      <c r="AK40" s="14">
        <v>231.76762695670456</v>
      </c>
      <c r="AL40" s="14">
        <v>227.13227441757044</v>
      </c>
      <c r="AM40" s="14">
        <v>222.589628929219</v>
      </c>
      <c r="AN40" s="14">
        <v>218.13783635063464</v>
      </c>
      <c r="AO40" s="14">
        <v>213.77507962362193</v>
      </c>
      <c r="AP40" s="14">
        <v>209.4995780311495</v>
      </c>
      <c r="AQ40" s="14">
        <v>205.30958647052651</v>
      </c>
      <c r="AR40" s="14">
        <v>201.20339474111597</v>
      </c>
      <c r="AS40" s="14">
        <v>197.17932684629366</v>
      </c>
      <c r="AT40" s="14">
        <v>195.2075335778307</v>
      </c>
      <c r="AU40" s="14">
        <v>193.25545824205244</v>
      </c>
      <c r="AV40" s="14">
        <v>191.32290365963195</v>
      </c>
      <c r="AW40" s="14">
        <v>189.40967462303561</v>
      </c>
      <c r="AX40" s="14">
        <v>187.51557787680525</v>
      </c>
      <c r="AY40" s="14">
        <v>185.64042209803722</v>
      </c>
      <c r="AZ40" s="14">
        <v>183.78401787705687</v>
      </c>
      <c r="BA40" s="14">
        <v>181.94617769828625</v>
      </c>
      <c r="BB40" s="14">
        <v>180.12671592130343</v>
      </c>
      <c r="BC40" s="14">
        <v>178.32544876209039</v>
      </c>
      <c r="BD40" s="14">
        <v>176.54219427446949</v>
      </c>
      <c r="BE40" s="14">
        <v>174.77677233172474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3" t="s">
        <v>616</v>
      </c>
      <c r="F41" s="90" t="s">
        <v>518</v>
      </c>
      <c r="G41" s="11">
        <v>76.546868065773893</v>
      </c>
      <c r="H41" s="11">
        <v>87.303608942540066</v>
      </c>
      <c r="I41" s="11">
        <v>99.50445776601471</v>
      </c>
      <c r="J41" s="11">
        <v>112.96543871415165</v>
      </c>
      <c r="K41" s="11">
        <v>119.82200296354834</v>
      </c>
      <c r="L41" s="11">
        <v>149.15106411648918</v>
      </c>
      <c r="M41" s="11">
        <v>170.04982770047536</v>
      </c>
      <c r="N41" s="11">
        <v>131.82987683807892</v>
      </c>
      <c r="O41" s="11">
        <v>152.7101029989924</v>
      </c>
      <c r="P41" s="11">
        <v>128.89766736174531</v>
      </c>
      <c r="Q41" s="11">
        <v>164.62152616658435</v>
      </c>
      <c r="R41" s="9">
        <v>210.40392959336043</v>
      </c>
      <c r="S41" s="9">
        <v>179.47453686618292</v>
      </c>
      <c r="T41" s="9">
        <v>213.02102974869405</v>
      </c>
      <c r="U41" s="9">
        <v>214.52831764999971</v>
      </c>
      <c r="V41" s="9">
        <v>211.6308753472203</v>
      </c>
      <c r="W41" s="9">
        <v>196.1538100596797</v>
      </c>
      <c r="X41" s="9">
        <v>199.08970140326454</v>
      </c>
      <c r="Y41" s="9">
        <v>205.30915977343699</v>
      </c>
      <c r="Z41" s="9">
        <v>204.64439925944671</v>
      </c>
      <c r="AA41" s="9">
        <v>226.99936017808074</v>
      </c>
      <c r="AB41" s="9">
        <v>207.19514731978302</v>
      </c>
      <c r="AC41" s="14">
        <v>203.05124437338733</v>
      </c>
      <c r="AD41" s="14">
        <v>198.99021948591962</v>
      </c>
      <c r="AE41" s="14">
        <v>195.01041509620117</v>
      </c>
      <c r="AF41" s="14">
        <v>191.11020679427719</v>
      </c>
      <c r="AG41" s="14">
        <v>187.28800265839166</v>
      </c>
      <c r="AH41" s="14">
        <v>183.54224260522386</v>
      </c>
      <c r="AI41" s="14">
        <v>179.87139775311937</v>
      </c>
      <c r="AJ41" s="14">
        <v>176.27396979805701</v>
      </c>
      <c r="AK41" s="14">
        <v>172.74849040209585</v>
      </c>
      <c r="AL41" s="14">
        <v>169.29352059405392</v>
      </c>
      <c r="AM41" s="14">
        <v>165.90765018217283</v>
      </c>
      <c r="AN41" s="14">
        <v>162.58949717852937</v>
      </c>
      <c r="AO41" s="14">
        <v>159.33770723495877</v>
      </c>
      <c r="AP41" s="14">
        <v>156.15095309025961</v>
      </c>
      <c r="AQ41" s="14">
        <v>153.02793402845441</v>
      </c>
      <c r="AR41" s="14">
        <v>149.96737534788534</v>
      </c>
      <c r="AS41" s="14">
        <v>146.96802784092765</v>
      </c>
      <c r="AT41" s="14">
        <v>145.49834756251835</v>
      </c>
      <c r="AU41" s="14">
        <v>144.04336408689315</v>
      </c>
      <c r="AV41" s="14">
        <v>142.60293044602426</v>
      </c>
      <c r="AW41" s="14">
        <v>141.17690114156403</v>
      </c>
      <c r="AX41" s="14">
        <v>139.76513213014834</v>
      </c>
      <c r="AY41" s="14">
        <v>138.36748080884689</v>
      </c>
      <c r="AZ41" s="14">
        <v>136.98380600075845</v>
      </c>
      <c r="BA41" s="14">
        <v>135.61396794075085</v>
      </c>
      <c r="BB41" s="14">
        <v>134.25782826134332</v>
      </c>
      <c r="BC41" s="14">
        <v>132.91524997872992</v>
      </c>
      <c r="BD41" s="14">
        <v>131.58609747894261</v>
      </c>
      <c r="BE41" s="14">
        <v>130.27023650415316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3" t="s">
        <v>616</v>
      </c>
      <c r="F42" s="90" t="s">
        <v>555</v>
      </c>
      <c r="G42" s="11">
        <v>805.12944276509211</v>
      </c>
      <c r="H42" s="11">
        <v>918.27017610819291</v>
      </c>
      <c r="I42" s="11">
        <v>1046.6002157652626</v>
      </c>
      <c r="J42" s="11">
        <v>1188.1844812447134</v>
      </c>
      <c r="K42" s="11">
        <v>1260.3026735743631</v>
      </c>
      <c r="L42" s="11">
        <v>1568.7893727636779</v>
      </c>
      <c r="M42" s="11">
        <v>1788.6051575766642</v>
      </c>
      <c r="N42" s="11">
        <v>1386.6029788081064</v>
      </c>
      <c r="O42" s="11">
        <v>1606.2237847083561</v>
      </c>
      <c r="P42" s="11">
        <v>1355.7616362240772</v>
      </c>
      <c r="Q42" s="11">
        <v>1731.5096094559076</v>
      </c>
      <c r="R42" s="9">
        <v>2213.0546013133639</v>
      </c>
      <c r="S42" s="9">
        <v>1800.1933139031009</v>
      </c>
      <c r="T42" s="9">
        <v>2206.3740459921705</v>
      </c>
      <c r="U42" s="9">
        <v>2110.423838012639</v>
      </c>
      <c r="V42" s="9">
        <v>1987.9754239744882</v>
      </c>
      <c r="W42" s="9">
        <v>1850.670065053514</v>
      </c>
      <c r="X42" s="9">
        <v>1858.1797229733247</v>
      </c>
      <c r="Y42" s="9">
        <v>1726.3218737575801</v>
      </c>
      <c r="Z42" s="9">
        <v>1581.3891554071199</v>
      </c>
      <c r="AA42" s="9">
        <v>1590.3267097888108</v>
      </c>
      <c r="AB42" s="9">
        <v>1361.6818098829538</v>
      </c>
      <c r="AC42" s="14">
        <v>1334.4481736852949</v>
      </c>
      <c r="AD42" s="14">
        <v>1307.7592102115884</v>
      </c>
      <c r="AE42" s="14">
        <v>1281.6040260073567</v>
      </c>
      <c r="AF42" s="14">
        <v>1255.9719454872097</v>
      </c>
      <c r="AG42" s="14">
        <v>1230.8525065774659</v>
      </c>
      <c r="AH42" s="14">
        <v>1206.2354564459165</v>
      </c>
      <c r="AI42" s="14">
        <v>1182.1107473169984</v>
      </c>
      <c r="AJ42" s="14">
        <v>1158.4685323706583</v>
      </c>
      <c r="AK42" s="14">
        <v>1135.2991617232451</v>
      </c>
      <c r="AL42" s="14">
        <v>1112.59317848878</v>
      </c>
      <c r="AM42" s="14">
        <v>1090.3413149190046</v>
      </c>
      <c r="AN42" s="14">
        <v>1068.5344886206244</v>
      </c>
      <c r="AO42" s="14">
        <v>1047.1637988482116</v>
      </c>
      <c r="AP42" s="14">
        <v>1026.2205228712476</v>
      </c>
      <c r="AQ42" s="14">
        <v>1005.6961124138226</v>
      </c>
      <c r="AR42" s="14">
        <v>985.58219016554608</v>
      </c>
      <c r="AS42" s="14">
        <v>965.87054636223525</v>
      </c>
      <c r="AT42" s="14">
        <v>956.21184089861288</v>
      </c>
      <c r="AU42" s="14">
        <v>946.64972248962658</v>
      </c>
      <c r="AV42" s="14">
        <v>937.18322526473059</v>
      </c>
      <c r="AW42" s="14">
        <v>927.81139301208327</v>
      </c>
      <c r="AX42" s="14">
        <v>918.53327908196229</v>
      </c>
      <c r="AY42" s="14">
        <v>909.34794629114299</v>
      </c>
      <c r="AZ42" s="14">
        <v>900.25446682823167</v>
      </c>
      <c r="BA42" s="14">
        <v>891.25192215994912</v>
      </c>
      <c r="BB42" s="14">
        <v>882.33940293834974</v>
      </c>
      <c r="BC42" s="14">
        <v>873.51600890896611</v>
      </c>
      <c r="BD42" s="14">
        <v>864.78084881987661</v>
      </c>
      <c r="BE42" s="14">
        <v>856.13304033167753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616</v>
      </c>
      <c r="F43" s="90" t="s">
        <v>617</v>
      </c>
      <c r="G43" s="27">
        <v>4719.6049701769798</v>
      </c>
      <c r="H43" s="27">
        <v>5382.8477761037393</v>
      </c>
      <c r="I43" s="27">
        <v>6135.1521665210394</v>
      </c>
      <c r="J43" s="27">
        <v>6965.2880449558706</v>
      </c>
      <c r="K43" s="27">
        <v>7388.1777379344985</v>
      </c>
      <c r="L43" s="27">
        <v>9196.112418023069</v>
      </c>
      <c r="M43" s="27">
        <v>10484.967413559891</v>
      </c>
      <c r="N43" s="27">
        <v>8128.4979462090423</v>
      </c>
      <c r="O43" s="27">
        <v>9415.7993532854889</v>
      </c>
      <c r="P43" s="27">
        <v>7947.8560249755192</v>
      </c>
      <c r="Q43" s="27">
        <v>10149.649800469151</v>
      </c>
      <c r="R43" s="27">
        <v>12970.748996595827</v>
      </c>
      <c r="S43" s="27">
        <v>10944.710699793604</v>
      </c>
      <c r="T43" s="27">
        <v>12475.784242067601</v>
      </c>
      <c r="U43" s="27">
        <v>11900.442313277757</v>
      </c>
      <c r="V43" s="27">
        <v>11409.410008643013</v>
      </c>
      <c r="W43" s="27">
        <v>10469.916449827413</v>
      </c>
      <c r="X43" s="27">
        <v>11209.448761425636</v>
      </c>
      <c r="Y43" s="27">
        <v>10708.358301797865</v>
      </c>
      <c r="Z43" s="27">
        <v>10661.121551860875</v>
      </c>
      <c r="AA43" s="27">
        <v>11006.937429776148</v>
      </c>
      <c r="AB43" s="27">
        <v>9352.3952322520709</v>
      </c>
      <c r="AC43" s="27">
        <v>9165.347327607029</v>
      </c>
      <c r="AD43" s="27">
        <v>8982.0403810548887</v>
      </c>
      <c r="AE43" s="27">
        <v>8802.3995734337914</v>
      </c>
      <c r="AF43" s="27">
        <v>8626.3515819651147</v>
      </c>
      <c r="AG43" s="27">
        <v>8453.8245503258131</v>
      </c>
      <c r="AH43" s="27">
        <v>8284.7480593192977</v>
      </c>
      <c r="AI43" s="27">
        <v>8119.0530981329121</v>
      </c>
      <c r="AJ43" s="27">
        <v>7956.6720361702537</v>
      </c>
      <c r="AK43" s="27">
        <v>7797.5385954468484</v>
      </c>
      <c r="AL43" s="27">
        <v>7641.5878235379114</v>
      </c>
      <c r="AM43" s="27">
        <v>7488.7560670671528</v>
      </c>
      <c r="AN43" s="27">
        <v>7338.9809457258098</v>
      </c>
      <c r="AO43" s="27">
        <v>7192.2013268112933</v>
      </c>
      <c r="AP43" s="27">
        <v>7048.3573002750672</v>
      </c>
      <c r="AQ43" s="27">
        <v>6907.3901542695658</v>
      </c>
      <c r="AR43" s="27">
        <v>6769.2423511841744</v>
      </c>
      <c r="AS43" s="27">
        <v>6633.8575041604909</v>
      </c>
      <c r="AT43" s="27">
        <v>6567.5189291188863</v>
      </c>
      <c r="AU43" s="27">
        <v>6501.8437398276974</v>
      </c>
      <c r="AV43" s="27">
        <v>6436.8253024294208</v>
      </c>
      <c r="AW43" s="27">
        <v>6372.4570494051268</v>
      </c>
      <c r="AX43" s="27">
        <v>6308.7324789110753</v>
      </c>
      <c r="AY43" s="27">
        <v>6245.6451541219649</v>
      </c>
      <c r="AZ43" s="27">
        <v>6183.1887025807455</v>
      </c>
      <c r="BA43" s="27">
        <v>6121.3568155549383</v>
      </c>
      <c r="BB43" s="27">
        <v>6060.1432473993891</v>
      </c>
      <c r="BC43" s="27">
        <v>5999.5418149253956</v>
      </c>
      <c r="BD43" s="27">
        <v>5939.5463967761416</v>
      </c>
      <c r="BE43" s="27">
        <v>5880.1509328083803</v>
      </c>
    </row>
    <row r="44" spans="1:57" x14ac:dyDescent="0.3">
      <c r="F44" s="90"/>
      <c r="G44" s="5">
        <f t="shared" ref="G44:Q44" si="0">_xlfn.RRI(1,G43,H43)</f>
        <v>0.14052930491381543</v>
      </c>
      <c r="H44" s="5">
        <f t="shared" si="0"/>
        <v>0.13975955139527274</v>
      </c>
      <c r="I44" s="5">
        <f t="shared" si="0"/>
        <v>0.13530811557776934</v>
      </c>
      <c r="J44" s="5">
        <f t="shared" si="0"/>
        <v>6.0713884371928595E-2</v>
      </c>
      <c r="K44" s="5">
        <f t="shared" si="0"/>
        <v>0.24470644104915817</v>
      </c>
      <c r="L44" s="5">
        <f t="shared" si="0"/>
        <v>0.14015215744979903</v>
      </c>
      <c r="M44" s="5">
        <f t="shared" si="0"/>
        <v>-0.22474742880967835</v>
      </c>
      <c r="N44" s="5">
        <f t="shared" si="0"/>
        <v>0.15836891583109969</v>
      </c>
      <c r="O44" s="5">
        <f t="shared" si="0"/>
        <v>-0.15590214630027721</v>
      </c>
      <c r="P44" s="5">
        <f t="shared" si="0"/>
        <v>0.27702990197289257</v>
      </c>
      <c r="Q44" s="5">
        <f t="shared" si="0"/>
        <v>0.27795039746063699</v>
      </c>
      <c r="R44" s="5">
        <f>_xlfn.RRI(1,R43,S43)</f>
        <v>-0.15620056307727148</v>
      </c>
      <c r="S44" s="5">
        <f t="shared" ref="S44:AB44" si="1">_xlfn.RRI(1,S43,T43)</f>
        <v>0.13989164120188846</v>
      </c>
      <c r="T44" s="5">
        <f t="shared" si="1"/>
        <v>-4.6116694359768173E-2</v>
      </c>
      <c r="U44" s="5">
        <f t="shared" si="1"/>
        <v>-4.1261685213740407E-2</v>
      </c>
      <c r="V44" s="5">
        <f t="shared" si="1"/>
        <v>-8.2343745917089706E-2</v>
      </c>
      <c r="W44" s="5">
        <f t="shared" si="1"/>
        <v>7.063402226198412E-2</v>
      </c>
      <c r="X44" s="5">
        <f t="shared" si="1"/>
        <v>-4.4702506813014908E-2</v>
      </c>
      <c r="Y44" s="5">
        <f t="shared" si="1"/>
        <v>-4.4112037163586137E-3</v>
      </c>
      <c r="Z44" s="5">
        <f t="shared" si="1"/>
        <v>3.2437101127968271E-2</v>
      </c>
      <c r="AA44" s="5">
        <f t="shared" si="1"/>
        <v>-0.15031812509882925</v>
      </c>
      <c r="AB44" s="5">
        <f t="shared" si="1"/>
        <v>-2.0000000000000018E-2</v>
      </c>
    </row>
    <row r="45" spans="1:57" x14ac:dyDescent="0.3">
      <c r="F45" s="29"/>
      <c r="G45" s="27">
        <f>SUM(G12:G42)</f>
        <v>4719.6049701769798</v>
      </c>
      <c r="H45" s="27">
        <f t="shared" ref="H45:BE45" si="2">SUM(H12:H42)</f>
        <v>5382.8477761037393</v>
      </c>
      <c r="I45" s="27">
        <f t="shared" si="2"/>
        <v>6135.1521665210394</v>
      </c>
      <c r="J45" s="27">
        <f t="shared" si="2"/>
        <v>6965.2880449558716</v>
      </c>
      <c r="K45" s="27">
        <f t="shared" si="2"/>
        <v>7388.1777379344967</v>
      </c>
      <c r="L45" s="27">
        <f t="shared" si="2"/>
        <v>9196.112418023069</v>
      </c>
      <c r="M45" s="27">
        <f t="shared" si="2"/>
        <v>10484.967413559887</v>
      </c>
      <c r="N45" s="27">
        <f t="shared" si="2"/>
        <v>8128.4979462090414</v>
      </c>
      <c r="O45" s="27">
        <f t="shared" si="2"/>
        <v>9415.7993532854853</v>
      </c>
      <c r="P45" s="27">
        <f t="shared" si="2"/>
        <v>7947.8560249755183</v>
      </c>
      <c r="Q45" s="27">
        <f t="shared" si="2"/>
        <v>10149.649800469153</v>
      </c>
      <c r="R45" s="27">
        <f t="shared" si="2"/>
        <v>12970.748996595825</v>
      </c>
      <c r="S45" s="27">
        <f t="shared" si="2"/>
        <v>10944.710699793606</v>
      </c>
      <c r="T45" s="27">
        <f t="shared" si="2"/>
        <v>12475.784242067599</v>
      </c>
      <c r="U45" s="27">
        <f t="shared" si="2"/>
        <v>11900.442313277756</v>
      </c>
      <c r="V45" s="27">
        <f t="shared" si="2"/>
        <v>11409.410008643015</v>
      </c>
      <c r="W45" s="27">
        <f t="shared" si="2"/>
        <v>10469.916449827411</v>
      </c>
      <c r="X45" s="27">
        <f t="shared" si="2"/>
        <v>11209.448761425636</v>
      </c>
      <c r="Y45" s="27">
        <f t="shared" si="2"/>
        <v>10708.358301797864</v>
      </c>
      <c r="Z45" s="27">
        <f t="shared" si="2"/>
        <v>10661.121551860875</v>
      </c>
      <c r="AA45" s="27">
        <f t="shared" si="2"/>
        <v>11006.937429776148</v>
      </c>
      <c r="AB45" s="27">
        <f t="shared" si="2"/>
        <v>9352.3952322520709</v>
      </c>
      <c r="AC45" s="27">
        <f t="shared" si="2"/>
        <v>9165.347327607029</v>
      </c>
      <c r="AD45" s="27">
        <f t="shared" si="2"/>
        <v>8982.0403810548905</v>
      </c>
      <c r="AE45" s="27">
        <f t="shared" si="2"/>
        <v>8802.3995734337896</v>
      </c>
      <c r="AF45" s="27">
        <f t="shared" si="2"/>
        <v>8626.3515819651166</v>
      </c>
      <c r="AG45" s="27">
        <f t="shared" si="2"/>
        <v>8453.8245503258149</v>
      </c>
      <c r="AH45" s="27">
        <f t="shared" si="2"/>
        <v>8284.7480593192995</v>
      </c>
      <c r="AI45" s="27">
        <f t="shared" si="2"/>
        <v>8119.053098132913</v>
      </c>
      <c r="AJ45" s="27">
        <f t="shared" si="2"/>
        <v>7956.6720361702555</v>
      </c>
      <c r="AK45" s="27">
        <f t="shared" si="2"/>
        <v>7797.5385954468475</v>
      </c>
      <c r="AL45" s="27">
        <f t="shared" si="2"/>
        <v>7641.5878235379123</v>
      </c>
      <c r="AM45" s="27">
        <f t="shared" si="2"/>
        <v>7488.7560670671519</v>
      </c>
      <c r="AN45" s="27">
        <f t="shared" si="2"/>
        <v>7338.9809457258089</v>
      </c>
      <c r="AO45" s="27">
        <f t="shared" si="2"/>
        <v>7192.2013268112951</v>
      </c>
      <c r="AP45" s="27">
        <f t="shared" si="2"/>
        <v>7048.3573002750672</v>
      </c>
      <c r="AQ45" s="27">
        <f t="shared" si="2"/>
        <v>6907.3901542695676</v>
      </c>
      <c r="AR45" s="27">
        <f t="shared" si="2"/>
        <v>6769.242351184178</v>
      </c>
      <c r="AS45" s="27">
        <f t="shared" si="2"/>
        <v>6633.8575041604918</v>
      </c>
      <c r="AT45" s="27">
        <f t="shared" si="2"/>
        <v>6567.5189291188863</v>
      </c>
      <c r="AU45" s="27">
        <f t="shared" si="2"/>
        <v>6501.8437398276974</v>
      </c>
      <c r="AV45" s="27">
        <f t="shared" si="2"/>
        <v>6436.8253024294208</v>
      </c>
      <c r="AW45" s="27">
        <f t="shared" si="2"/>
        <v>6372.4570494051277</v>
      </c>
      <c r="AX45" s="27">
        <f t="shared" si="2"/>
        <v>6308.7324789110744</v>
      </c>
      <c r="AY45" s="27">
        <f t="shared" si="2"/>
        <v>6245.6451541219667</v>
      </c>
      <c r="AZ45" s="27">
        <f t="shared" si="2"/>
        <v>6183.1887025807473</v>
      </c>
      <c r="BA45" s="27">
        <f t="shared" si="2"/>
        <v>6121.3568155549383</v>
      </c>
      <c r="BB45" s="27">
        <f t="shared" si="2"/>
        <v>6060.1432473993873</v>
      </c>
      <c r="BC45" s="27">
        <f t="shared" si="2"/>
        <v>5999.5418149253965</v>
      </c>
      <c r="BD45" s="27">
        <f t="shared" si="2"/>
        <v>5939.5463967761425</v>
      </c>
      <c r="BE45" s="27">
        <f t="shared" si="2"/>
        <v>5880.1509328083803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739-7617-4E36-A589-A1614CB0D0FB}">
  <sheetPr>
    <tabColor rgb="FF92D050"/>
  </sheetPr>
  <dimension ref="A1:BE48"/>
  <sheetViews>
    <sheetView topLeftCell="A4" zoomScale="68" zoomScaleNormal="68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style="82" bestFit="1" customWidth="1"/>
    <col min="6" max="6" width="27.33203125" style="85" customWidth="1"/>
    <col min="7" max="17" width="10.33203125" style="16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8</v>
      </c>
      <c r="I1" s="30"/>
      <c r="J1" s="30"/>
      <c r="K1" s="30"/>
      <c r="L1" s="30"/>
      <c r="M1" s="30"/>
      <c r="N1" s="30"/>
      <c r="O1" s="30"/>
      <c r="P1" s="30"/>
      <c r="Q1" s="30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2.564803010987677E-2</v>
      </c>
      <c r="S4" s="36">
        <v>2.4533916317483452E-2</v>
      </c>
      <c r="T4" s="36">
        <v>2.5907534774696973E-2</v>
      </c>
      <c r="U4" s="36">
        <v>2.4802110817941952E-2</v>
      </c>
      <c r="V4" s="36">
        <v>2.2084805653710248E-2</v>
      </c>
      <c r="W4" s="36">
        <v>2.485193686417864E-2</v>
      </c>
      <c r="X4" s="36">
        <v>3.6294093784409086E-2</v>
      </c>
      <c r="Y4" s="36">
        <v>3.4740686881781876E-2</v>
      </c>
      <c r="Z4" s="36">
        <v>4.4641235048819748E-2</v>
      </c>
      <c r="AA4" s="36">
        <v>4.0558918946916211E-2</v>
      </c>
      <c r="AB4" s="5">
        <v>3.8315019064011614E-2</v>
      </c>
    </row>
    <row r="5" spans="1:57" x14ac:dyDescent="0.3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2.4424514200298952E-2</v>
      </c>
      <c r="S5" s="36">
        <v>2.5853804673457159E-2</v>
      </c>
      <c r="T5" s="36">
        <v>2.9437516983182876E-2</v>
      </c>
      <c r="U5" s="36">
        <v>2.8446598845552826E-2</v>
      </c>
      <c r="V5" s="36">
        <v>2.403769620172562E-2</v>
      </c>
      <c r="W5" s="36">
        <v>2.3550240513094602E-2</v>
      </c>
      <c r="X5" s="36">
        <v>2.7317197128517882E-2</v>
      </c>
      <c r="Y5" s="36">
        <v>3.0357371589599079E-2</v>
      </c>
      <c r="Z5" s="36">
        <v>2.9273790666504203E-2</v>
      </c>
      <c r="AA5" s="36">
        <v>3.9236418712313891E-2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8.4247212829414095E-3</v>
      </c>
      <c r="S6" s="36">
        <v>8.5767271118822527E-3</v>
      </c>
      <c r="T6" s="36">
        <v>9.9827118980592745E-3</v>
      </c>
      <c r="U6" s="36">
        <v>9.1274221079522284E-3</v>
      </c>
      <c r="V6" s="36">
        <v>4.7175502569386405E-3</v>
      </c>
      <c r="W6" s="36">
        <v>5.6443089220734322E-3</v>
      </c>
      <c r="X6" s="36">
        <v>8.5016055453748917E-3</v>
      </c>
      <c r="Y6" s="36">
        <v>6.2227914335435779E-3</v>
      </c>
      <c r="Z6" s="36">
        <v>6.9295652388807541E-3</v>
      </c>
      <c r="AA6" s="36">
        <v>9.0637415112705712E-3</v>
      </c>
      <c r="AB6" s="5">
        <v>6.5685301010836982E-3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7.7435178696566229E-2</v>
      </c>
      <c r="S7" s="36">
        <v>8.7345766557935051E-2</v>
      </c>
      <c r="T7" s="36">
        <v>7.1359708633864177E-2</v>
      </c>
      <c r="U7" s="36">
        <v>6.3029661016949151E-2</v>
      </c>
      <c r="V7" s="36">
        <v>5.7709182883394404E-2</v>
      </c>
      <c r="W7" s="36">
        <v>5.0184575476404265E-2</v>
      </c>
      <c r="X7" s="36">
        <v>0.10309965237543453</v>
      </c>
      <c r="Y7" s="36">
        <v>0.103577961513134</v>
      </c>
      <c r="Z7" s="36">
        <v>8.9596371361313668E-2</v>
      </c>
      <c r="AA7" s="36">
        <v>3.851700914299324E-2</v>
      </c>
      <c r="AB7" s="5">
        <v>3.5851128190190235E-2</v>
      </c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2.3686664146417669E-2</v>
      </c>
      <c r="S8" s="39">
        <v>2.4226901054333335E-2</v>
      </c>
      <c r="T8" s="39">
        <v>2.5542911384780785E-2</v>
      </c>
      <c r="U8" s="39">
        <v>2.4230820703198992E-2</v>
      </c>
      <c r="V8" s="50">
        <v>2.0482841501815893E-2</v>
      </c>
      <c r="W8" s="50">
        <v>2.1307429135070579E-2</v>
      </c>
      <c r="X8" s="50">
        <v>3.0360078473186253E-2</v>
      </c>
      <c r="Y8" s="50">
        <v>3.0255907690084884E-2</v>
      </c>
      <c r="Z8" s="50">
        <v>3.3332499676152441E-2</v>
      </c>
      <c r="AA8" s="50">
        <v>3.287225526257416E-2</v>
      </c>
      <c r="AB8" s="41">
        <v>2.7459360302633455E-2</v>
      </c>
    </row>
    <row r="9" spans="1:57" x14ac:dyDescent="0.3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4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8</v>
      </c>
      <c r="D12" s="57" t="s">
        <v>612</v>
      </c>
      <c r="E12" s="86" t="s">
        <v>616</v>
      </c>
      <c r="F12" s="90" t="s">
        <v>144</v>
      </c>
      <c r="G12" s="11">
        <v>68.84555781091089</v>
      </c>
      <c r="H12" s="11">
        <v>70.222468967129103</v>
      </c>
      <c r="I12" s="11">
        <v>71.626918346471683</v>
      </c>
      <c r="J12" s="11">
        <v>73.059456713401119</v>
      </c>
      <c r="K12" s="11">
        <v>74.520645847669144</v>
      </c>
      <c r="L12" s="11">
        <v>76.011058764622533</v>
      </c>
      <c r="M12" s="11">
        <v>77.531279939914981</v>
      </c>
      <c r="N12" s="11">
        <v>79.081905538713286</v>
      </c>
      <c r="O12" s="11">
        <v>80.663543649487551</v>
      </c>
      <c r="P12" s="11">
        <v>82.276814522477309</v>
      </c>
      <c r="Q12" s="11">
        <v>83.922350812926851</v>
      </c>
      <c r="R12" s="12">
        <v>85.600797829185396</v>
      </c>
      <c r="S12" s="12">
        <v>90.05574406626944</v>
      </c>
      <c r="T12" s="12">
        <v>99.40146571362088</v>
      </c>
      <c r="U12" s="12">
        <v>99.0224472719555</v>
      </c>
      <c r="V12" s="12">
        <v>93.141437743207646</v>
      </c>
      <c r="W12" s="12">
        <v>100.31643492099172</v>
      </c>
      <c r="X12" s="12">
        <v>144.07754497550823</v>
      </c>
      <c r="Y12" s="12">
        <v>164.87779172509983</v>
      </c>
      <c r="Z12" s="12">
        <v>192.01004942986876</v>
      </c>
      <c r="AA12" s="12">
        <v>208.63968181142209</v>
      </c>
      <c r="AB12" s="12">
        <v>168.57301289786676</v>
      </c>
      <c r="AC12" s="13">
        <v>171.94447315582414</v>
      </c>
      <c r="AD12" s="13">
        <v>175.38336261894059</v>
      </c>
      <c r="AE12" s="13">
        <v>178.8910298713194</v>
      </c>
      <c r="AF12" s="13">
        <v>180.67994017003264</v>
      </c>
      <c r="AG12" s="13">
        <v>90.339970085016304</v>
      </c>
      <c r="AH12" s="13">
        <v>22.584992521254076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8</v>
      </c>
      <c r="D13" s="57" t="s">
        <v>612</v>
      </c>
      <c r="E13" s="86" t="s">
        <v>616</v>
      </c>
      <c r="F13" s="90" t="s">
        <v>157</v>
      </c>
      <c r="G13" s="11">
        <v>83.840407674964069</v>
      </c>
      <c r="H13" s="11">
        <v>85.51721582846335</v>
      </c>
      <c r="I13" s="11">
        <v>87.227560145032612</v>
      </c>
      <c r="J13" s="11">
        <v>88.972111347933264</v>
      </c>
      <c r="K13" s="11">
        <v>90.751553574891929</v>
      </c>
      <c r="L13" s="11">
        <v>92.566584646389771</v>
      </c>
      <c r="M13" s="11">
        <v>94.417916339317571</v>
      </c>
      <c r="N13" s="11">
        <v>96.306274666103931</v>
      </c>
      <c r="O13" s="11">
        <v>98.232400159426007</v>
      </c>
      <c r="P13" s="11">
        <v>100.19704816261454</v>
      </c>
      <c r="Q13" s="11">
        <v>102.20098912586683</v>
      </c>
      <c r="R13" s="12">
        <v>104.24500890838416</v>
      </c>
      <c r="S13" s="12">
        <v>103.18237159040567</v>
      </c>
      <c r="T13" s="12">
        <v>112.33772427026588</v>
      </c>
      <c r="U13" s="12">
        <v>102.30252500890614</v>
      </c>
      <c r="V13" s="12">
        <v>93.524654297291363</v>
      </c>
      <c r="W13" s="12">
        <v>97.694562584298609</v>
      </c>
      <c r="X13" s="12">
        <v>145.30333557266943</v>
      </c>
      <c r="Y13" s="12">
        <v>148.85906583521765</v>
      </c>
      <c r="Z13" s="12">
        <v>180.42882074701316</v>
      </c>
      <c r="AA13" s="12">
        <v>184.44622427830362</v>
      </c>
      <c r="AB13" s="12">
        <v>171.31894892813011</v>
      </c>
      <c r="AC13" s="13">
        <v>174.74532790669272</v>
      </c>
      <c r="AD13" s="13">
        <v>178.24023446482656</v>
      </c>
      <c r="AE13" s="13">
        <v>181.80503915412311</v>
      </c>
      <c r="AF13" s="13">
        <v>183.62308954566436</v>
      </c>
      <c r="AG13" s="13">
        <v>91.811544772832193</v>
      </c>
      <c r="AH13" s="13">
        <v>22.952886193208037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8</v>
      </c>
      <c r="D14" s="57" t="s">
        <v>612</v>
      </c>
      <c r="E14" s="86" t="s">
        <v>616</v>
      </c>
      <c r="F14" s="90" t="s">
        <v>182</v>
      </c>
      <c r="G14" s="11">
        <v>11.887392499245077</v>
      </c>
      <c r="H14" s="11">
        <v>12.12514034922998</v>
      </c>
      <c r="I14" s="11">
        <v>12.36764315621458</v>
      </c>
      <c r="J14" s="11">
        <v>12.614996019338871</v>
      </c>
      <c r="K14" s="11">
        <v>12.867295939725649</v>
      </c>
      <c r="L14" s="11">
        <v>13.124641858520162</v>
      </c>
      <c r="M14" s="11">
        <v>13.387134695690566</v>
      </c>
      <c r="N14" s="11">
        <v>13.654877389604378</v>
      </c>
      <c r="O14" s="11">
        <v>13.927974937396465</v>
      </c>
      <c r="P14" s="11">
        <v>14.206534436144395</v>
      </c>
      <c r="Q14" s="11">
        <v>14.490665124867283</v>
      </c>
      <c r="R14" s="12">
        <v>14.780478427364628</v>
      </c>
      <c r="S14" s="12">
        <v>14.593873337812477</v>
      </c>
      <c r="T14" s="12">
        <v>17.292551007496591</v>
      </c>
      <c r="U14" s="12">
        <v>17.688499113335265</v>
      </c>
      <c r="V14" s="12">
        <v>15.566959541380077</v>
      </c>
      <c r="W14" s="12">
        <v>15.980571851302935</v>
      </c>
      <c r="X14" s="12">
        <v>24.743463955646796</v>
      </c>
      <c r="Y14" s="12">
        <v>20.876576306158569</v>
      </c>
      <c r="Z14" s="12">
        <v>31.399214694935598</v>
      </c>
      <c r="AA14" s="12">
        <v>30.899919946819711</v>
      </c>
      <c r="AB14" s="12">
        <v>27.514279023238721</v>
      </c>
      <c r="AC14" s="13">
        <v>28.064564603703491</v>
      </c>
      <c r="AD14" s="13">
        <v>28.625855895777566</v>
      </c>
      <c r="AE14" s="13">
        <v>29.198373013693107</v>
      </c>
      <c r="AF14" s="13">
        <v>29.490356743830048</v>
      </c>
      <c r="AG14" s="13">
        <v>14.745178371915028</v>
      </c>
      <c r="AH14" s="13">
        <v>3.6862945929787561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8</v>
      </c>
      <c r="D15" s="57" t="s">
        <v>612</v>
      </c>
      <c r="E15" s="86" t="s">
        <v>616</v>
      </c>
      <c r="F15" s="90" t="s">
        <v>223</v>
      </c>
      <c r="G15" s="11">
        <v>6.3197493392621178</v>
      </c>
      <c r="H15" s="11">
        <v>6.4461443260473601</v>
      </c>
      <c r="I15" s="11">
        <v>6.5750672125683076</v>
      </c>
      <c r="J15" s="11">
        <v>6.7065685568196738</v>
      </c>
      <c r="K15" s="11">
        <v>6.8406999279560674</v>
      </c>
      <c r="L15" s="11">
        <v>6.9775139265151891</v>
      </c>
      <c r="M15" s="11">
        <v>7.1170642050454926</v>
      </c>
      <c r="N15" s="11">
        <v>7.2594054891464026</v>
      </c>
      <c r="O15" s="11">
        <v>7.4045935989293312</v>
      </c>
      <c r="P15" s="11">
        <v>7.5526854709079183</v>
      </c>
      <c r="Q15" s="11">
        <v>7.7037391803260764</v>
      </c>
      <c r="R15" s="12">
        <v>7.8578139639325979</v>
      </c>
      <c r="S15" s="12">
        <v>9.8555033489028006</v>
      </c>
      <c r="T15" s="12">
        <v>10.053179062822021</v>
      </c>
      <c r="U15" s="12">
        <v>8.4080947840100499</v>
      </c>
      <c r="V15" s="12">
        <v>5.448435839483027</v>
      </c>
      <c r="W15" s="12">
        <v>8.4164345083528787</v>
      </c>
      <c r="X15" s="12">
        <v>17.244524572769791</v>
      </c>
      <c r="Y15" s="12">
        <v>20.392481783117212</v>
      </c>
      <c r="Z15" s="12">
        <v>30.199244706594111</v>
      </c>
      <c r="AA15" s="12">
        <v>34.581612536228015</v>
      </c>
      <c r="AB15" s="12">
        <v>28.804868957462492</v>
      </c>
      <c r="AC15" s="13">
        <v>29.380966336611742</v>
      </c>
      <c r="AD15" s="13">
        <v>29.968585663343976</v>
      </c>
      <c r="AE15" s="13">
        <v>30.567957376610853</v>
      </c>
      <c r="AF15" s="13">
        <v>30.873636950376966</v>
      </c>
      <c r="AG15" s="13">
        <v>15.436818475188481</v>
      </c>
      <c r="AH15" s="13">
        <v>3.8592046187971212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8</v>
      </c>
      <c r="D16" s="57" t="s">
        <v>612</v>
      </c>
      <c r="E16" s="86" t="s">
        <v>616</v>
      </c>
      <c r="F16" s="90" t="s">
        <v>228</v>
      </c>
      <c r="G16" s="11">
        <v>5.2502650204999082</v>
      </c>
      <c r="H16" s="11">
        <v>5.3552703209099066</v>
      </c>
      <c r="I16" s="11">
        <v>5.4623757273281051</v>
      </c>
      <c r="J16" s="11">
        <v>5.5716232418746676</v>
      </c>
      <c r="K16" s="11">
        <v>5.6830557067121612</v>
      </c>
      <c r="L16" s="11">
        <v>5.7967168208464042</v>
      </c>
      <c r="M16" s="11">
        <v>5.9126511572633325</v>
      </c>
      <c r="N16" s="11">
        <v>6.0309041804085997</v>
      </c>
      <c r="O16" s="11">
        <v>6.1515222640167719</v>
      </c>
      <c r="P16" s="11">
        <v>6.2745527092971072</v>
      </c>
      <c r="Q16" s="11">
        <v>6.4000437634830494</v>
      </c>
      <c r="R16" s="12">
        <v>6.5280446387527107</v>
      </c>
      <c r="S16" s="12">
        <v>6.2505404720180007</v>
      </c>
      <c r="T16" s="12">
        <v>5.1136908592331132</v>
      </c>
      <c r="U16" s="12">
        <v>4.6038559336078091</v>
      </c>
      <c r="V16" s="12">
        <v>4.2194653493740732</v>
      </c>
      <c r="W16" s="12">
        <v>4.4958675474998921</v>
      </c>
      <c r="X16" s="12">
        <v>7.0738982842523974</v>
      </c>
      <c r="Y16" s="12">
        <v>6.111693353397146</v>
      </c>
      <c r="Z16" s="12">
        <v>5.8331874433266773</v>
      </c>
      <c r="AA16" s="12">
        <v>6.6730678183025551</v>
      </c>
      <c r="AB16" s="12">
        <v>5.40949397961879</v>
      </c>
      <c r="AC16" s="13">
        <v>5.5176838592111652</v>
      </c>
      <c r="AD16" s="13">
        <v>5.6280375363953903</v>
      </c>
      <c r="AE16" s="13">
        <v>5.7405982871232961</v>
      </c>
      <c r="AF16" s="13">
        <v>5.7980042699945304</v>
      </c>
      <c r="AG16" s="13">
        <v>2.8990021349972652</v>
      </c>
      <c r="AH16" s="13">
        <v>0.72475053374931653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8</v>
      </c>
      <c r="D17" s="57" t="s">
        <v>612</v>
      </c>
      <c r="E17" s="86" t="s">
        <v>616</v>
      </c>
      <c r="F17" s="90" t="s">
        <v>229</v>
      </c>
      <c r="G17" s="11">
        <v>64.500534493499984</v>
      </c>
      <c r="H17" s="11">
        <v>65.790545183369986</v>
      </c>
      <c r="I17" s="11">
        <v>67.106356087037383</v>
      </c>
      <c r="J17" s="11">
        <v>68.448483208778129</v>
      </c>
      <c r="K17" s="11">
        <v>69.817452872953695</v>
      </c>
      <c r="L17" s="11">
        <v>71.213801930412771</v>
      </c>
      <c r="M17" s="11">
        <v>72.638077969021026</v>
      </c>
      <c r="N17" s="11">
        <v>74.090839528401446</v>
      </c>
      <c r="O17" s="11">
        <v>75.572656318969479</v>
      </c>
      <c r="P17" s="11">
        <v>77.084109445348872</v>
      </c>
      <c r="Q17" s="11">
        <v>78.625791634255847</v>
      </c>
      <c r="R17" s="12">
        <v>80.19830746694096</v>
      </c>
      <c r="S17" s="12">
        <v>90.577723067052489</v>
      </c>
      <c r="T17" s="12">
        <v>93.768027693530257</v>
      </c>
      <c r="U17" s="12">
        <v>96.220589012403195</v>
      </c>
      <c r="V17" s="12">
        <v>81.21446655470001</v>
      </c>
      <c r="W17" s="12">
        <v>86.231165709630631</v>
      </c>
      <c r="X17" s="12">
        <v>123.38335891502895</v>
      </c>
      <c r="Y17" s="12">
        <v>122.47591432946361</v>
      </c>
      <c r="Z17" s="12">
        <v>143.09642110972243</v>
      </c>
      <c r="AA17" s="12">
        <v>163.14500286815556</v>
      </c>
      <c r="AB17" s="12">
        <v>142.95342973550976</v>
      </c>
      <c r="AC17" s="13">
        <v>145.81249833021997</v>
      </c>
      <c r="AD17" s="13">
        <v>148.72874829682434</v>
      </c>
      <c r="AE17" s="13">
        <v>151.70332326276079</v>
      </c>
      <c r="AF17" s="13">
        <v>153.22035649538844</v>
      </c>
      <c r="AG17" s="13">
        <v>76.610178247694222</v>
      </c>
      <c r="AH17" s="13">
        <v>19.152544561923559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8</v>
      </c>
      <c r="D18" s="57" t="s">
        <v>612</v>
      </c>
      <c r="E18" s="86" t="s">
        <v>616</v>
      </c>
      <c r="F18" s="90" t="s">
        <v>230</v>
      </c>
      <c r="G18" s="11">
        <v>64.428143321228944</v>
      </c>
      <c r="H18" s="11">
        <v>65.716706187653529</v>
      </c>
      <c r="I18" s="11">
        <v>67.031040311406599</v>
      </c>
      <c r="J18" s="11">
        <v>68.37166111763473</v>
      </c>
      <c r="K18" s="11">
        <v>69.739094339987432</v>
      </c>
      <c r="L18" s="11">
        <v>71.13387622678718</v>
      </c>
      <c r="M18" s="11">
        <v>72.556553751322923</v>
      </c>
      <c r="N18" s="11">
        <v>74.007684826349376</v>
      </c>
      <c r="O18" s="11">
        <v>75.487838522876359</v>
      </c>
      <c r="P18" s="11">
        <v>76.997595293333887</v>
      </c>
      <c r="Q18" s="11">
        <v>78.53754719920056</v>
      </c>
      <c r="R18" s="12">
        <v>80.10829814318457</v>
      </c>
      <c r="S18" s="12">
        <v>89.736441505250667</v>
      </c>
      <c r="T18" s="12">
        <v>80.000398457133414</v>
      </c>
      <c r="U18" s="12">
        <v>85.21979641315086</v>
      </c>
      <c r="V18" s="12">
        <v>75.561202300198829</v>
      </c>
      <c r="W18" s="12">
        <v>83.908655933907937</v>
      </c>
      <c r="X18" s="12">
        <v>112.18048995842321</v>
      </c>
      <c r="Y18" s="12">
        <v>135.39518691312986</v>
      </c>
      <c r="Z18" s="12">
        <v>134.46330369359896</v>
      </c>
      <c r="AA18" s="12">
        <v>162.12596295501578</v>
      </c>
      <c r="AB18" s="12">
        <v>140.4271685876675</v>
      </c>
      <c r="AC18" s="13">
        <v>143.23571195942083</v>
      </c>
      <c r="AD18" s="13">
        <v>146.10042619860926</v>
      </c>
      <c r="AE18" s="13">
        <v>149.02243472258141</v>
      </c>
      <c r="AF18" s="13">
        <v>150.51265906980726</v>
      </c>
      <c r="AG18" s="13">
        <v>75.256329534903628</v>
      </c>
      <c r="AH18" s="13">
        <v>18.814082383725907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8</v>
      </c>
      <c r="D19" s="57" t="s">
        <v>612</v>
      </c>
      <c r="E19" s="86" t="s">
        <v>616</v>
      </c>
      <c r="F19" s="90" t="s">
        <v>247</v>
      </c>
      <c r="G19" s="11">
        <v>9.0893212885012975</v>
      </c>
      <c r="H19" s="11">
        <v>9.2711077142713236</v>
      </c>
      <c r="I19" s="11">
        <v>9.4565298685567498</v>
      </c>
      <c r="J19" s="11">
        <v>9.6456604659278842</v>
      </c>
      <c r="K19" s="11">
        <v>9.8385736752464421</v>
      </c>
      <c r="L19" s="11">
        <v>10.035345148751372</v>
      </c>
      <c r="M19" s="11">
        <v>10.2360520517264</v>
      </c>
      <c r="N19" s="11">
        <v>10.440773092760928</v>
      </c>
      <c r="O19" s="11">
        <v>10.649588554616146</v>
      </c>
      <c r="P19" s="11">
        <v>10.862580325708469</v>
      </c>
      <c r="Q19" s="11">
        <v>11.079831932222639</v>
      </c>
      <c r="R19" s="12">
        <v>11.301428570867092</v>
      </c>
      <c r="S19" s="12">
        <v>12.614172118157629</v>
      </c>
      <c r="T19" s="12">
        <v>11.904197222142932</v>
      </c>
      <c r="U19" s="12">
        <v>10.867571547026156</v>
      </c>
      <c r="V19" s="12">
        <v>9.504038456842574</v>
      </c>
      <c r="W19" s="12">
        <v>10.206258555698808</v>
      </c>
      <c r="X19" s="12">
        <v>14.846078373388076</v>
      </c>
      <c r="Y19" s="12">
        <v>14.613603414310999</v>
      </c>
      <c r="Z19" s="12">
        <v>15.832937346172407</v>
      </c>
      <c r="AA19" s="12">
        <v>17.816762352315195</v>
      </c>
      <c r="AB19" s="12">
        <v>14.278867357369396</v>
      </c>
      <c r="AC19" s="13">
        <v>14.564444704516783</v>
      </c>
      <c r="AD19" s="13">
        <v>14.85573359860712</v>
      </c>
      <c r="AE19" s="13">
        <v>15.152848270579261</v>
      </c>
      <c r="AF19" s="13">
        <v>15.304376753285055</v>
      </c>
      <c r="AG19" s="13">
        <v>7.6521883766425285</v>
      </c>
      <c r="AH19" s="13">
        <v>1.9130470941606319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8</v>
      </c>
      <c r="D20" s="57" t="s">
        <v>612</v>
      </c>
      <c r="E20" s="86" t="s">
        <v>616</v>
      </c>
      <c r="F20" s="90" t="s">
        <v>256</v>
      </c>
      <c r="G20" s="11">
        <v>52.636002364445737</v>
      </c>
      <c r="H20" s="11">
        <v>53.688722411734652</v>
      </c>
      <c r="I20" s="11">
        <v>54.762496859969346</v>
      </c>
      <c r="J20" s="11">
        <v>55.857746797168737</v>
      </c>
      <c r="K20" s="11">
        <v>56.974901733112112</v>
      </c>
      <c r="L20" s="11">
        <v>58.114399767774358</v>
      </c>
      <c r="M20" s="11">
        <v>59.27668776312985</v>
      </c>
      <c r="N20" s="11">
        <v>60.462221518392447</v>
      </c>
      <c r="O20" s="11">
        <v>61.6714659487603</v>
      </c>
      <c r="P20" s="11">
        <v>62.904895267735505</v>
      </c>
      <c r="Q20" s="11">
        <v>64.162993173090214</v>
      </c>
      <c r="R20" s="12">
        <v>65.446253036552022</v>
      </c>
      <c r="S20" s="12">
        <v>66.67243170152534</v>
      </c>
      <c r="T20" s="12">
        <v>69.04248947306246</v>
      </c>
      <c r="U20" s="12">
        <v>64.235905684180523</v>
      </c>
      <c r="V20" s="12">
        <v>58.662858061200716</v>
      </c>
      <c r="W20" s="12">
        <v>64.476280562723574</v>
      </c>
      <c r="X20" s="12">
        <v>96.545049544732294</v>
      </c>
      <c r="Y20" s="12">
        <v>104.68544060769371</v>
      </c>
      <c r="Z20" s="12">
        <v>120.53031882896722</v>
      </c>
      <c r="AA20" s="12">
        <v>119.19479758209391</v>
      </c>
      <c r="AB20" s="12">
        <v>111.64975899050762</v>
      </c>
      <c r="AC20" s="13">
        <v>113.88275417031777</v>
      </c>
      <c r="AD20" s="13">
        <v>116.16040925372413</v>
      </c>
      <c r="AE20" s="13">
        <v>118.4836174387986</v>
      </c>
      <c r="AF20" s="13">
        <v>119.6684536131866</v>
      </c>
      <c r="AG20" s="13">
        <v>59.8342268065933</v>
      </c>
      <c r="AH20" s="13">
        <v>14.958556701648325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8</v>
      </c>
      <c r="D21" s="57" t="s">
        <v>612</v>
      </c>
      <c r="E21" s="86" t="s">
        <v>616</v>
      </c>
      <c r="F21" s="90" t="s">
        <v>257</v>
      </c>
      <c r="G21" s="11">
        <v>637.38522153804752</v>
      </c>
      <c r="H21" s="11">
        <v>650.13292596880854</v>
      </c>
      <c r="I21" s="11">
        <v>663.13558448818469</v>
      </c>
      <c r="J21" s="11">
        <v>676.3982961779484</v>
      </c>
      <c r="K21" s="11">
        <v>689.9262621015074</v>
      </c>
      <c r="L21" s="11">
        <v>703.72478734353751</v>
      </c>
      <c r="M21" s="11">
        <v>717.79928309040827</v>
      </c>
      <c r="N21" s="11">
        <v>732.15526875221644</v>
      </c>
      <c r="O21" s="11">
        <v>746.79837412726079</v>
      </c>
      <c r="P21" s="11">
        <v>761.73434160980605</v>
      </c>
      <c r="Q21" s="11">
        <v>776.96902844200224</v>
      </c>
      <c r="R21" s="12">
        <v>792.50840901084234</v>
      </c>
      <c r="S21" s="12">
        <v>808.03983086517962</v>
      </c>
      <c r="T21" s="12">
        <v>823.17140519733039</v>
      </c>
      <c r="U21" s="12">
        <v>735.72040901123091</v>
      </c>
      <c r="V21" s="12">
        <v>643.34556873053532</v>
      </c>
      <c r="W21" s="12">
        <v>637.85919858747286</v>
      </c>
      <c r="X21" s="12">
        <v>955.79599049284957</v>
      </c>
      <c r="Y21" s="12">
        <v>947.88733202266928</v>
      </c>
      <c r="Z21" s="12">
        <v>1100.0724868120592</v>
      </c>
      <c r="AA21" s="12">
        <v>1159.3386986004657</v>
      </c>
      <c r="AB21" s="12">
        <v>1035.0531272474655</v>
      </c>
      <c r="AC21" s="13">
        <v>1055.7541897924148</v>
      </c>
      <c r="AD21" s="13">
        <v>1076.869273588263</v>
      </c>
      <c r="AE21" s="13">
        <v>1098.4066590600282</v>
      </c>
      <c r="AF21" s="13">
        <v>1109.3907256506288</v>
      </c>
      <c r="AG21" s="13">
        <v>554.69536282531419</v>
      </c>
      <c r="AH21" s="13">
        <v>138.6738407063286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8</v>
      </c>
      <c r="D22" s="57" t="s">
        <v>612</v>
      </c>
      <c r="E22" s="86" t="s">
        <v>616</v>
      </c>
      <c r="F22" s="90" t="s">
        <v>270</v>
      </c>
      <c r="G22" s="11">
        <v>825.58697204504199</v>
      </c>
      <c r="H22" s="11">
        <v>842.09871148594289</v>
      </c>
      <c r="I22" s="11">
        <v>858.94068571566174</v>
      </c>
      <c r="J22" s="11">
        <v>876.11949942997501</v>
      </c>
      <c r="K22" s="11">
        <v>893.64188941857458</v>
      </c>
      <c r="L22" s="11">
        <v>911.51472720694608</v>
      </c>
      <c r="M22" s="11">
        <v>929.74502175108501</v>
      </c>
      <c r="N22" s="11">
        <v>948.33992218610672</v>
      </c>
      <c r="O22" s="11">
        <v>967.30672062982887</v>
      </c>
      <c r="P22" s="11">
        <v>986.65285504242547</v>
      </c>
      <c r="Q22" s="11">
        <v>1006.385912143274</v>
      </c>
      <c r="R22" s="12">
        <v>1026.5136303861395</v>
      </c>
      <c r="S22" s="12">
        <v>1055.0441103540879</v>
      </c>
      <c r="T22" s="12">
        <v>1084.0649396205959</v>
      </c>
      <c r="U22" s="12">
        <v>1066.0149664101596</v>
      </c>
      <c r="V22" s="12">
        <v>899.23770761272124</v>
      </c>
      <c r="W22" s="12">
        <v>969.72240736619722</v>
      </c>
      <c r="X22" s="12">
        <v>1537.5254541175716</v>
      </c>
      <c r="Y22" s="12">
        <v>1578.1178892071375</v>
      </c>
      <c r="Z22" s="12">
        <v>1863.453394395302</v>
      </c>
      <c r="AA22" s="12">
        <v>2148.7935820039479</v>
      </c>
      <c r="AB22" s="12">
        <v>1735.7336240897632</v>
      </c>
      <c r="AC22" s="13">
        <v>1770.4482965715586</v>
      </c>
      <c r="AD22" s="13">
        <v>1805.8572625029897</v>
      </c>
      <c r="AE22" s="13">
        <v>1841.9744077530493</v>
      </c>
      <c r="AF22" s="13">
        <v>1860.3941518305799</v>
      </c>
      <c r="AG22" s="13">
        <v>930.19707591528993</v>
      </c>
      <c r="AH22" s="13">
        <v>232.54926897882251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8</v>
      </c>
      <c r="D23" s="57" t="s">
        <v>612</v>
      </c>
      <c r="E23" s="86" t="s">
        <v>616</v>
      </c>
      <c r="F23" s="90" t="s">
        <v>275</v>
      </c>
      <c r="G23" s="11">
        <v>35.243070710902863</v>
      </c>
      <c r="H23" s="11">
        <v>35.947932125120921</v>
      </c>
      <c r="I23" s="11">
        <v>36.666890767623343</v>
      </c>
      <c r="J23" s="11">
        <v>37.400228582975814</v>
      </c>
      <c r="K23" s="11">
        <v>38.148233154635328</v>
      </c>
      <c r="L23" s="11">
        <v>38.911197817728038</v>
      </c>
      <c r="M23" s="11">
        <v>39.689421774082597</v>
      </c>
      <c r="N23" s="11">
        <v>40.483210209564248</v>
      </c>
      <c r="O23" s="11">
        <v>41.292874413755534</v>
      </c>
      <c r="P23" s="11">
        <v>42.118731902030646</v>
      </c>
      <c r="Q23" s="11">
        <v>42.961106540071263</v>
      </c>
      <c r="R23" s="12">
        <v>43.820328670872691</v>
      </c>
      <c r="S23" s="12">
        <v>38.496545775335669</v>
      </c>
      <c r="T23" s="12">
        <v>40.536600367647104</v>
      </c>
      <c r="U23" s="12">
        <v>37.194309779410453</v>
      </c>
      <c r="V23" s="12">
        <v>34.308759515541617</v>
      </c>
      <c r="W23" s="12">
        <v>34.070579186977859</v>
      </c>
      <c r="X23" s="12">
        <v>51.369252776631143</v>
      </c>
      <c r="Y23" s="12">
        <v>49.801224057879722</v>
      </c>
      <c r="Z23" s="12">
        <v>59.931834417722087</v>
      </c>
      <c r="AA23" s="12">
        <v>60.813672235762198</v>
      </c>
      <c r="AB23" s="12">
        <v>78.863282789163279</v>
      </c>
      <c r="AC23" s="13">
        <v>80.440548444946572</v>
      </c>
      <c r="AD23" s="13">
        <v>82.049359413845465</v>
      </c>
      <c r="AE23" s="13">
        <v>83.690346602122389</v>
      </c>
      <c r="AF23" s="13">
        <v>84.527250068143616</v>
      </c>
      <c r="AG23" s="13">
        <v>42.263625034071808</v>
      </c>
      <c r="AH23" s="13">
        <v>10.565906258517952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8</v>
      </c>
      <c r="D24" s="57" t="s">
        <v>612</v>
      </c>
      <c r="E24" s="86" t="s">
        <v>616</v>
      </c>
      <c r="F24" s="90" t="s">
        <v>304</v>
      </c>
      <c r="G24" s="11">
        <v>38.919780249932195</v>
      </c>
      <c r="H24" s="11">
        <v>39.698175854930838</v>
      </c>
      <c r="I24" s="11">
        <v>40.492139372029456</v>
      </c>
      <c r="J24" s="11">
        <v>41.301982159470043</v>
      </c>
      <c r="K24" s="11">
        <v>42.128021802659447</v>
      </c>
      <c r="L24" s="11">
        <v>42.970582238712637</v>
      </c>
      <c r="M24" s="11">
        <v>43.829993883486893</v>
      </c>
      <c r="N24" s="11">
        <v>44.706593761156633</v>
      </c>
      <c r="O24" s="11">
        <v>45.600725636379764</v>
      </c>
      <c r="P24" s="11">
        <v>46.512740149107358</v>
      </c>
      <c r="Q24" s="11">
        <v>47.442994952089506</v>
      </c>
      <c r="R24" s="12">
        <v>48.391854851131299</v>
      </c>
      <c r="S24" s="12">
        <v>38.021698514670739</v>
      </c>
      <c r="T24" s="12">
        <v>39.532763950225224</v>
      </c>
      <c r="U24" s="12">
        <v>38.517667975175428</v>
      </c>
      <c r="V24" s="12">
        <v>36.951046069275868</v>
      </c>
      <c r="W24" s="12">
        <v>35.881710663458854</v>
      </c>
      <c r="X24" s="12">
        <v>71.558704961299995</v>
      </c>
      <c r="Y24" s="12">
        <v>85.987289655221232</v>
      </c>
      <c r="Z24" s="12">
        <v>97.330899054365119</v>
      </c>
      <c r="AA24" s="12">
        <v>82.410743943273417</v>
      </c>
      <c r="AB24" s="12">
        <v>87.128550240255947</v>
      </c>
      <c r="AC24" s="13">
        <v>88.871121245061076</v>
      </c>
      <c r="AD24" s="13">
        <v>90.64854366996228</v>
      </c>
      <c r="AE24" s="13">
        <v>92.461514543361531</v>
      </c>
      <c r="AF24" s="13">
        <v>93.386129688795151</v>
      </c>
      <c r="AG24" s="13">
        <v>46.693064844397583</v>
      </c>
      <c r="AH24" s="13">
        <v>11.673266211099396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8</v>
      </c>
      <c r="D25" s="57" t="s">
        <v>612</v>
      </c>
      <c r="E25" s="86" t="s">
        <v>616</v>
      </c>
      <c r="F25" s="90" t="s">
        <v>305</v>
      </c>
      <c r="G25" s="11">
        <v>3.5681227806227604</v>
      </c>
      <c r="H25" s="11">
        <v>3.6394852362352159</v>
      </c>
      <c r="I25" s="11">
        <v>3.7122749409599205</v>
      </c>
      <c r="J25" s="11">
        <v>3.7865204397791188</v>
      </c>
      <c r="K25" s="11">
        <v>3.8622508485747011</v>
      </c>
      <c r="L25" s="11">
        <v>3.9394958655461951</v>
      </c>
      <c r="M25" s="11">
        <v>4.0182857828571192</v>
      </c>
      <c r="N25" s="11">
        <v>4.0986514985142621</v>
      </c>
      <c r="O25" s="11">
        <v>4.1806245284845476</v>
      </c>
      <c r="P25" s="11">
        <v>4.2642370190542387</v>
      </c>
      <c r="Q25" s="11">
        <v>4.3495217594353237</v>
      </c>
      <c r="R25" s="12">
        <v>4.4365121946240302</v>
      </c>
      <c r="S25" s="12">
        <v>4.009552124492167</v>
      </c>
      <c r="T25" s="12">
        <v>5.2618397452648411</v>
      </c>
      <c r="U25" s="12">
        <v>4.4705864197402141</v>
      </c>
      <c r="V25" s="12">
        <v>3.4718416345577938</v>
      </c>
      <c r="W25" s="12">
        <v>4.7174648105046266</v>
      </c>
      <c r="X25" s="12">
        <v>8.0059526933792142</v>
      </c>
      <c r="Y25" s="12">
        <v>7.7092052794336281</v>
      </c>
      <c r="Z25" s="12">
        <v>5.6331924452697626</v>
      </c>
      <c r="AA25" s="12">
        <v>10.249569190870623</v>
      </c>
      <c r="AB25" s="12">
        <v>9.3334365668651103</v>
      </c>
      <c r="AC25" s="13">
        <v>9.520105298202413</v>
      </c>
      <c r="AD25" s="13">
        <v>9.7105074041664583</v>
      </c>
      <c r="AE25" s="13">
        <v>9.904717552249787</v>
      </c>
      <c r="AF25" s="13">
        <v>10.003764727772289</v>
      </c>
      <c r="AG25" s="13">
        <v>5.0018823638861445</v>
      </c>
      <c r="AH25" s="13">
        <v>1.2504705909715361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8</v>
      </c>
      <c r="D26" s="57" t="s">
        <v>612</v>
      </c>
      <c r="E26" s="86" t="s">
        <v>616</v>
      </c>
      <c r="F26" s="90" t="s">
        <v>314</v>
      </c>
      <c r="G26" s="11">
        <v>39.929446600028321</v>
      </c>
      <c r="H26" s="11">
        <v>40.72803553202889</v>
      </c>
      <c r="I26" s="11">
        <v>41.542596242669468</v>
      </c>
      <c r="J26" s="11">
        <v>42.373448167522859</v>
      </c>
      <c r="K26" s="11">
        <v>43.220917130873318</v>
      </c>
      <c r="L26" s="11">
        <v>44.085335473490787</v>
      </c>
      <c r="M26" s="11">
        <v>44.967042182960604</v>
      </c>
      <c r="N26" s="11">
        <v>45.866383026619815</v>
      </c>
      <c r="O26" s="11">
        <v>46.783710687152215</v>
      </c>
      <c r="P26" s="11">
        <v>47.719384900895264</v>
      </c>
      <c r="Q26" s="11">
        <v>48.673772598913168</v>
      </c>
      <c r="R26" s="12">
        <v>49.647248050891434</v>
      </c>
      <c r="S26" s="12">
        <v>47.266683957004339</v>
      </c>
      <c r="T26" s="12">
        <v>48.86358947908564</v>
      </c>
      <c r="U26" s="12">
        <v>57.620891632207204</v>
      </c>
      <c r="V26" s="12">
        <v>55.365120579408348</v>
      </c>
      <c r="W26" s="12">
        <v>41.933020537818898</v>
      </c>
      <c r="X26" s="12">
        <v>90.806994713300085</v>
      </c>
      <c r="Y26" s="12">
        <v>70.677800364038291</v>
      </c>
      <c r="Z26" s="12">
        <v>88.86444413662241</v>
      </c>
      <c r="AA26" s="12">
        <v>116.46640039530025</v>
      </c>
      <c r="AB26" s="12">
        <v>101.37995823732271</v>
      </c>
      <c r="AC26" s="13">
        <v>103.40755740206916</v>
      </c>
      <c r="AD26" s="13">
        <v>105.47570855011053</v>
      </c>
      <c r="AE26" s="13">
        <v>107.58522272111273</v>
      </c>
      <c r="AF26" s="13">
        <v>108.66107494832391</v>
      </c>
      <c r="AG26" s="13">
        <v>54.330537474161936</v>
      </c>
      <c r="AH26" s="13">
        <v>13.582634368540488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8</v>
      </c>
      <c r="D27" s="57" t="s">
        <v>612</v>
      </c>
      <c r="E27" s="86" t="s">
        <v>616</v>
      </c>
      <c r="F27" s="90" t="s">
        <v>319</v>
      </c>
      <c r="G27" s="11">
        <v>562.11834804915361</v>
      </c>
      <c r="H27" s="11">
        <v>573.36071501013669</v>
      </c>
      <c r="I27" s="11">
        <v>584.82792931033941</v>
      </c>
      <c r="J27" s="11">
        <v>596.52448789654625</v>
      </c>
      <c r="K27" s="11">
        <v>608.45497765447715</v>
      </c>
      <c r="L27" s="11">
        <v>620.62407720756676</v>
      </c>
      <c r="M27" s="11">
        <v>633.03655875171808</v>
      </c>
      <c r="N27" s="11">
        <v>645.69728992675243</v>
      </c>
      <c r="O27" s="11">
        <v>658.61123572528754</v>
      </c>
      <c r="P27" s="11">
        <v>671.78346043979332</v>
      </c>
      <c r="Q27" s="11">
        <v>685.21912964858916</v>
      </c>
      <c r="R27" s="12">
        <v>698.92351224156096</v>
      </c>
      <c r="S27" s="12">
        <v>713.07008800938047</v>
      </c>
      <c r="T27" s="12">
        <v>677.75650468567187</v>
      </c>
      <c r="U27" s="12">
        <v>595.29412840238103</v>
      </c>
      <c r="V27" s="12">
        <v>502.32356051730562</v>
      </c>
      <c r="W27" s="12">
        <v>525.27153141263796</v>
      </c>
      <c r="X27" s="12">
        <v>777.44771326729619</v>
      </c>
      <c r="Y27" s="12">
        <v>733.18799213625789</v>
      </c>
      <c r="Z27" s="12">
        <v>858.18166991719033</v>
      </c>
      <c r="AA27" s="12">
        <v>925.82908834677266</v>
      </c>
      <c r="AB27" s="12">
        <v>888.47506195200799</v>
      </c>
      <c r="AC27" s="13">
        <v>906.24456319104831</v>
      </c>
      <c r="AD27" s="13">
        <v>924.36945445486901</v>
      </c>
      <c r="AE27" s="13">
        <v>942.85684354396642</v>
      </c>
      <c r="AF27" s="13">
        <v>952.28541197940626</v>
      </c>
      <c r="AG27" s="13">
        <v>476.14270598970313</v>
      </c>
      <c r="AH27" s="13">
        <v>119.03567649742578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8</v>
      </c>
      <c r="D28" s="57" t="s">
        <v>612</v>
      </c>
      <c r="E28" s="86" t="s">
        <v>616</v>
      </c>
      <c r="F28" s="90" t="s">
        <v>345</v>
      </c>
      <c r="G28" s="11">
        <v>21.928562451568133</v>
      </c>
      <c r="H28" s="11">
        <v>22.367133700599496</v>
      </c>
      <c r="I28" s="11">
        <v>22.814476374611488</v>
      </c>
      <c r="J28" s="11">
        <v>23.270765902103719</v>
      </c>
      <c r="K28" s="11">
        <v>23.736181220145795</v>
      </c>
      <c r="L28" s="11">
        <v>24.210904844548711</v>
      </c>
      <c r="M28" s="11">
        <v>24.695122941439685</v>
      </c>
      <c r="N28" s="11">
        <v>25.189025400268481</v>
      </c>
      <c r="O28" s="11">
        <v>25.692805908273851</v>
      </c>
      <c r="P28" s="11">
        <v>26.206662026439329</v>
      </c>
      <c r="Q28" s="11">
        <v>26.730795266968116</v>
      </c>
      <c r="R28" s="12">
        <v>27.265411172307477</v>
      </c>
      <c r="S28" s="12">
        <v>11.690569969263279</v>
      </c>
      <c r="T28" s="12">
        <v>13.168699050246504</v>
      </c>
      <c r="U28" s="12">
        <v>13.399595387227636</v>
      </c>
      <c r="V28" s="12">
        <v>10.425520530326267</v>
      </c>
      <c r="W28" s="12">
        <v>9.0635624386141078</v>
      </c>
      <c r="X28" s="12">
        <v>14.895808181927155</v>
      </c>
      <c r="Y28" s="12">
        <v>15.787320841332463</v>
      </c>
      <c r="Z28" s="12">
        <v>18.839162159464919</v>
      </c>
      <c r="AA28" s="12">
        <v>21.913105569605612</v>
      </c>
      <c r="AB28" s="12">
        <v>18.809661807303915</v>
      </c>
      <c r="AC28" s="13">
        <v>19.185855043449997</v>
      </c>
      <c r="AD28" s="13">
        <v>19.569572144318993</v>
      </c>
      <c r="AE28" s="13">
        <v>19.960963587205374</v>
      </c>
      <c r="AF28" s="13">
        <v>20.160573223077428</v>
      </c>
      <c r="AG28" s="13">
        <v>10.080286611538716</v>
      </c>
      <c r="AH28" s="13">
        <v>2.5200716528846785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8</v>
      </c>
      <c r="D29" s="57" t="s">
        <v>612</v>
      </c>
      <c r="E29" s="86" t="s">
        <v>616</v>
      </c>
      <c r="F29" s="90" t="s">
        <v>356</v>
      </c>
      <c r="G29" s="11">
        <v>13.487618412604991</v>
      </c>
      <c r="H29" s="11">
        <v>13.757370780857091</v>
      </c>
      <c r="I29" s="11">
        <v>14.032518196474232</v>
      </c>
      <c r="J29" s="11">
        <v>14.313168560403717</v>
      </c>
      <c r="K29" s="11">
        <v>14.599431931611791</v>
      </c>
      <c r="L29" s="11">
        <v>14.891420570244028</v>
      </c>
      <c r="M29" s="11">
        <v>15.189248981648909</v>
      </c>
      <c r="N29" s="11">
        <v>15.493033961281887</v>
      </c>
      <c r="O29" s="11">
        <v>15.802894640507525</v>
      </c>
      <c r="P29" s="11">
        <v>16.118952533317675</v>
      </c>
      <c r="Q29" s="11">
        <v>16.441331583984027</v>
      </c>
      <c r="R29" s="12">
        <v>16.770158215663709</v>
      </c>
      <c r="S29" s="12">
        <v>18.945436624488668</v>
      </c>
      <c r="T29" s="12">
        <v>20.306614550900722</v>
      </c>
      <c r="U29" s="12">
        <v>16.622343002394508</v>
      </c>
      <c r="V29" s="12">
        <v>14.338091465478634</v>
      </c>
      <c r="W29" s="12">
        <v>15.930648544839466</v>
      </c>
      <c r="X29" s="12">
        <v>25.244769571396045</v>
      </c>
      <c r="Y29" s="12">
        <v>23.056151384336903</v>
      </c>
      <c r="Z29" s="12">
        <v>24.999874744609471</v>
      </c>
      <c r="AA29" s="12">
        <v>26.856632549523091</v>
      </c>
      <c r="AB29" s="12">
        <v>25.50974572114648</v>
      </c>
      <c r="AC29" s="13">
        <v>26.019940635569405</v>
      </c>
      <c r="AD29" s="13">
        <v>26.540339448280793</v>
      </c>
      <c r="AE29" s="13">
        <v>27.07114623724641</v>
      </c>
      <c r="AF29" s="13">
        <v>27.341857699618878</v>
      </c>
      <c r="AG29" s="13">
        <v>13.670928849809442</v>
      </c>
      <c r="AH29" s="13">
        <v>3.4177322124523601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8</v>
      </c>
      <c r="D30" s="57" t="s">
        <v>612</v>
      </c>
      <c r="E30" s="86" t="s">
        <v>616</v>
      </c>
      <c r="F30" s="90" t="s">
        <v>357</v>
      </c>
      <c r="G30" s="11">
        <v>3.4804913615578137</v>
      </c>
      <c r="H30" s="11">
        <v>3.55010118878897</v>
      </c>
      <c r="I30" s="11">
        <v>3.6211032125647495</v>
      </c>
      <c r="J30" s="11">
        <v>3.6935252768160445</v>
      </c>
      <c r="K30" s="11">
        <v>3.7673957823523656</v>
      </c>
      <c r="L30" s="11">
        <v>3.842743697999413</v>
      </c>
      <c r="M30" s="11">
        <v>3.9195985719594013</v>
      </c>
      <c r="N30" s="11">
        <v>3.9979905433985894</v>
      </c>
      <c r="O30" s="11">
        <v>4.0779503542665614</v>
      </c>
      <c r="P30" s="11">
        <v>4.1595093613518923</v>
      </c>
      <c r="Q30" s="11">
        <v>4.2426995485789298</v>
      </c>
      <c r="R30" s="12">
        <v>4.3275535395505083</v>
      </c>
      <c r="S30" s="12">
        <v>4.5231624268440331</v>
      </c>
      <c r="T30" s="12">
        <v>4.6641356188609704</v>
      </c>
      <c r="U30" s="12">
        <v>4.1458934223173474</v>
      </c>
      <c r="V30" s="12">
        <v>3.5230487383123332</v>
      </c>
      <c r="W30" s="12">
        <v>4.176256110473834</v>
      </c>
      <c r="X30" s="12">
        <v>6.1023757731104373</v>
      </c>
      <c r="Y30" s="12">
        <v>6.3234847072277409</v>
      </c>
      <c r="Z30" s="12">
        <v>8.0664649216288904</v>
      </c>
      <c r="AA30" s="12">
        <v>8.5796586235318557</v>
      </c>
      <c r="AB30" s="12">
        <v>7.8259176862505342</v>
      </c>
      <c r="AC30" s="13">
        <v>7.9824360399755463</v>
      </c>
      <c r="AD30" s="13">
        <v>8.1420847607750542</v>
      </c>
      <c r="AE30" s="13">
        <v>8.3049264559905573</v>
      </c>
      <c r="AF30" s="13">
        <v>8.3879757205504628</v>
      </c>
      <c r="AG30" s="13">
        <v>4.1939878602752323</v>
      </c>
      <c r="AH30" s="13">
        <v>1.0484969650688081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8</v>
      </c>
      <c r="D31" s="57" t="s">
        <v>612</v>
      </c>
      <c r="E31" s="86" t="s">
        <v>616</v>
      </c>
      <c r="F31" s="90" t="s">
        <v>372</v>
      </c>
      <c r="G31" s="11">
        <v>1.6632824344696915</v>
      </c>
      <c r="H31" s="11">
        <v>1.6965480831590853</v>
      </c>
      <c r="I31" s="11">
        <v>1.7304790448222671</v>
      </c>
      <c r="J31" s="11">
        <v>1.7650886257187124</v>
      </c>
      <c r="K31" s="11">
        <v>1.8003903982330867</v>
      </c>
      <c r="L31" s="11">
        <v>1.8363982061977484</v>
      </c>
      <c r="M31" s="11">
        <v>1.8731261703217035</v>
      </c>
      <c r="N31" s="11">
        <v>1.9105886937281376</v>
      </c>
      <c r="O31" s="11">
        <v>1.9488004676027004</v>
      </c>
      <c r="P31" s="11">
        <v>1.9877764769547546</v>
      </c>
      <c r="Q31" s="11">
        <v>2.0275320064938498</v>
      </c>
      <c r="R31" s="12">
        <v>2.068082646623727</v>
      </c>
      <c r="S31" s="12">
        <v>2.5261389729353367</v>
      </c>
      <c r="T31" s="12">
        <v>2.2728082550177944</v>
      </c>
      <c r="U31" s="12">
        <v>2.4872937451833765</v>
      </c>
      <c r="V31" s="12">
        <v>1.5136819869841944</v>
      </c>
      <c r="W31" s="12">
        <v>1.6065801567843221</v>
      </c>
      <c r="X31" s="12">
        <v>2.0675213440239837</v>
      </c>
      <c r="Y31" s="12">
        <v>2.4356005690518332</v>
      </c>
      <c r="Z31" s="12">
        <v>5.7198569444277583</v>
      </c>
      <c r="AA31" s="12">
        <v>4.7040197280743632</v>
      </c>
      <c r="AB31" s="12">
        <v>4.5033350896318867</v>
      </c>
      <c r="AC31" s="13">
        <v>4.5934017914245251</v>
      </c>
      <c r="AD31" s="13">
        <v>4.6852698272530144</v>
      </c>
      <c r="AE31" s="13">
        <v>4.7789752237980743</v>
      </c>
      <c r="AF31" s="13">
        <v>4.8267649760360563</v>
      </c>
      <c r="AG31" s="13">
        <v>2.4133824880180281</v>
      </c>
      <c r="AH31" s="13">
        <v>0.60334562200450703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8</v>
      </c>
      <c r="D32" s="57" t="s">
        <v>612</v>
      </c>
      <c r="E32" s="86" t="s">
        <v>616</v>
      </c>
      <c r="F32" s="90" t="s">
        <v>409</v>
      </c>
      <c r="G32" s="11">
        <v>148.15424914523874</v>
      </c>
      <c r="H32" s="11">
        <v>151.11733412814351</v>
      </c>
      <c r="I32" s="11">
        <v>154.13968081070638</v>
      </c>
      <c r="J32" s="11">
        <v>157.22247442692051</v>
      </c>
      <c r="K32" s="11">
        <v>160.36692391545893</v>
      </c>
      <c r="L32" s="11">
        <v>163.57426239376809</v>
      </c>
      <c r="M32" s="11">
        <v>166.84574764164347</v>
      </c>
      <c r="N32" s="11">
        <v>170.18266259447634</v>
      </c>
      <c r="O32" s="11">
        <v>173.58631584636586</v>
      </c>
      <c r="P32" s="11">
        <v>177.05804216329318</v>
      </c>
      <c r="Q32" s="11">
        <v>180.59920300655904</v>
      </c>
      <c r="R32" s="12">
        <v>184.21118706669023</v>
      </c>
      <c r="S32" s="12">
        <v>179.86051342737065</v>
      </c>
      <c r="T32" s="12">
        <v>173.41082539127675</v>
      </c>
      <c r="U32" s="12">
        <v>186.50462695252264</v>
      </c>
      <c r="V32" s="12">
        <v>170.00758446507191</v>
      </c>
      <c r="W32" s="12">
        <v>187.07922780591969</v>
      </c>
      <c r="X32" s="12">
        <v>269.90109762662576</v>
      </c>
      <c r="Y32" s="12">
        <v>289.85159567101317</v>
      </c>
      <c r="Z32" s="12">
        <v>291.99269716309539</v>
      </c>
      <c r="AA32" s="12">
        <v>357.97885980943261</v>
      </c>
      <c r="AB32" s="12">
        <v>325.97006615256174</v>
      </c>
      <c r="AC32" s="13">
        <v>332.48946747561303</v>
      </c>
      <c r="AD32" s="13">
        <v>339.13925682512519</v>
      </c>
      <c r="AE32" s="13">
        <v>345.9220419616276</v>
      </c>
      <c r="AF32" s="13">
        <v>349.38126238124403</v>
      </c>
      <c r="AG32" s="13">
        <v>174.69063119062199</v>
      </c>
      <c r="AH32" s="13">
        <v>43.672657797655503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8</v>
      </c>
      <c r="D33" s="57" t="s">
        <v>612</v>
      </c>
      <c r="E33" s="86" t="s">
        <v>616</v>
      </c>
      <c r="F33" s="90" t="s">
        <v>426</v>
      </c>
      <c r="G33" s="11">
        <v>52.403207594668871</v>
      </c>
      <c r="H33" s="11">
        <v>53.451271746562249</v>
      </c>
      <c r="I33" s="11">
        <v>54.520297181493497</v>
      </c>
      <c r="J33" s="11">
        <v>55.610703125123365</v>
      </c>
      <c r="K33" s="11">
        <v>56.722917187625832</v>
      </c>
      <c r="L33" s="11">
        <v>57.857375531378352</v>
      </c>
      <c r="M33" s="11">
        <v>59.014523042005919</v>
      </c>
      <c r="N33" s="11">
        <v>60.194813502846038</v>
      </c>
      <c r="O33" s="11">
        <v>61.398709772902961</v>
      </c>
      <c r="P33" s="11">
        <v>62.626683968361021</v>
      </c>
      <c r="Q33" s="11">
        <v>63.87921764772824</v>
      </c>
      <c r="R33" s="12">
        <v>65.156802000682802</v>
      </c>
      <c r="S33" s="12">
        <v>65.073456231939332</v>
      </c>
      <c r="T33" s="12">
        <v>74.661929977714237</v>
      </c>
      <c r="U33" s="12">
        <v>75.229429037221905</v>
      </c>
      <c r="V33" s="12">
        <v>40.248783551068229</v>
      </c>
      <c r="W33" s="12">
        <v>47.515566971207399</v>
      </c>
      <c r="X33" s="12">
        <v>109.26592242499733</v>
      </c>
      <c r="Y33" s="12">
        <v>94.458943808445014</v>
      </c>
      <c r="Z33" s="12">
        <v>145.56302608575771</v>
      </c>
      <c r="AA33" s="12">
        <v>115.9075720558365</v>
      </c>
      <c r="AB33" s="12">
        <v>96.931541868296094</v>
      </c>
      <c r="AC33" s="13">
        <v>98.870172705662014</v>
      </c>
      <c r="AD33" s="13">
        <v>100.84757615977526</v>
      </c>
      <c r="AE33" s="13">
        <v>102.86452768297075</v>
      </c>
      <c r="AF33" s="13">
        <v>103.89317295980047</v>
      </c>
      <c r="AG33" s="13">
        <v>51.946586479900247</v>
      </c>
      <c r="AH33" s="13">
        <v>12.986646619975062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8</v>
      </c>
      <c r="D34" s="57" t="s">
        <v>612</v>
      </c>
      <c r="E34" s="86" t="s">
        <v>616</v>
      </c>
      <c r="F34" s="90" t="s">
        <v>447</v>
      </c>
      <c r="G34" s="11">
        <v>190.46498430681459</v>
      </c>
      <c r="H34" s="11">
        <v>194.27428399295087</v>
      </c>
      <c r="I34" s="11">
        <v>198.15976967280989</v>
      </c>
      <c r="J34" s="11">
        <v>202.12296506626609</v>
      </c>
      <c r="K34" s="11">
        <v>206.16542436759141</v>
      </c>
      <c r="L34" s="11">
        <v>210.28873285494325</v>
      </c>
      <c r="M34" s="11">
        <v>214.49450751204211</v>
      </c>
      <c r="N34" s="11">
        <v>218.78439766228294</v>
      </c>
      <c r="O34" s="11">
        <v>223.1600856155286</v>
      </c>
      <c r="P34" s="11">
        <v>227.62328732783917</v>
      </c>
      <c r="Q34" s="11">
        <v>232.17575307439594</v>
      </c>
      <c r="R34" s="12">
        <v>236.81926813588387</v>
      </c>
      <c r="S34" s="12">
        <v>256.780924274879</v>
      </c>
      <c r="T34" s="12">
        <v>287.71535383817076</v>
      </c>
      <c r="U34" s="12">
        <v>285.89945347704491</v>
      </c>
      <c r="V34" s="12">
        <v>252.02088183834272</v>
      </c>
      <c r="W34" s="12">
        <v>273.01208950765931</v>
      </c>
      <c r="X34" s="12">
        <v>407.61441358099864</v>
      </c>
      <c r="Y34" s="12">
        <v>403.55329677035218</v>
      </c>
      <c r="Z34" s="12">
        <v>646.65049371735734</v>
      </c>
      <c r="AA34" s="12">
        <v>642.88269617016294</v>
      </c>
      <c r="AB34" s="12">
        <v>572.41782486869693</v>
      </c>
      <c r="AC34" s="13">
        <v>583.86618136607103</v>
      </c>
      <c r="AD34" s="13">
        <v>595.54350499339239</v>
      </c>
      <c r="AE34" s="13">
        <v>607.45437509326018</v>
      </c>
      <c r="AF34" s="13">
        <v>613.52891884419284</v>
      </c>
      <c r="AG34" s="13">
        <v>306.76445942209648</v>
      </c>
      <c r="AH34" s="13">
        <v>76.691114855524106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8</v>
      </c>
      <c r="D35" s="57" t="s">
        <v>612</v>
      </c>
      <c r="E35" s="86" t="s">
        <v>616</v>
      </c>
      <c r="F35" s="90" t="s">
        <v>448</v>
      </c>
      <c r="G35" s="11">
        <v>32.385524437045881</v>
      </c>
      <c r="H35" s="11">
        <v>33.0332349257868</v>
      </c>
      <c r="I35" s="11">
        <v>33.693899624302539</v>
      </c>
      <c r="J35" s="11">
        <v>34.367777616788587</v>
      </c>
      <c r="K35" s="11">
        <v>35.05513316912436</v>
      </c>
      <c r="L35" s="11">
        <v>35.756235832506846</v>
      </c>
      <c r="M35" s="11">
        <v>36.471360549156984</v>
      </c>
      <c r="N35" s="11">
        <v>37.200787760140123</v>
      </c>
      <c r="O35" s="11">
        <v>37.944803515342926</v>
      </c>
      <c r="P35" s="11">
        <v>38.703699585649787</v>
      </c>
      <c r="Q35" s="11">
        <v>39.477773577362782</v>
      </c>
      <c r="R35" s="12">
        <v>40.267329048910042</v>
      </c>
      <c r="S35" s="12">
        <v>41.921502777386763</v>
      </c>
      <c r="T35" s="12">
        <v>44.106988521011765</v>
      </c>
      <c r="U35" s="12">
        <v>44.100093679822166</v>
      </c>
      <c r="V35" s="12">
        <v>31.686955803309186</v>
      </c>
      <c r="W35" s="12">
        <v>37.884609002155493</v>
      </c>
      <c r="X35" s="12">
        <v>68.036935858410388</v>
      </c>
      <c r="Y35" s="12">
        <v>74.308509286848476</v>
      </c>
      <c r="Z35" s="12">
        <v>86.197844162530217</v>
      </c>
      <c r="AA35" s="12">
        <v>79.945324798580359</v>
      </c>
      <c r="AB35" s="12">
        <v>78.808364068558021</v>
      </c>
      <c r="AC35" s="13">
        <v>80.384531349929176</v>
      </c>
      <c r="AD35" s="13">
        <v>81.992221976927752</v>
      </c>
      <c r="AE35" s="13">
        <v>83.632066416466316</v>
      </c>
      <c r="AF35" s="13">
        <v>84.46838708063099</v>
      </c>
      <c r="AG35" s="13">
        <v>42.234193540315495</v>
      </c>
      <c r="AH35" s="13">
        <v>10.558548385078874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8</v>
      </c>
      <c r="D36" s="57" t="s">
        <v>612</v>
      </c>
      <c r="E36" s="86" t="s">
        <v>616</v>
      </c>
      <c r="F36" s="90" t="s">
        <v>455</v>
      </c>
      <c r="G36" s="11">
        <v>51.367442321938164</v>
      </c>
      <c r="H36" s="11">
        <v>52.394791168376926</v>
      </c>
      <c r="I36" s="11">
        <v>53.442686991744466</v>
      </c>
      <c r="J36" s="11">
        <v>54.511540731579359</v>
      </c>
      <c r="K36" s="11">
        <v>55.601771546210948</v>
      </c>
      <c r="L36" s="11">
        <v>56.713806977135171</v>
      </c>
      <c r="M36" s="11">
        <v>57.848083116677877</v>
      </c>
      <c r="N36" s="11">
        <v>59.005044779011435</v>
      </c>
      <c r="O36" s="11">
        <v>60.185145674591666</v>
      </c>
      <c r="P36" s="11">
        <v>61.388848588083498</v>
      </c>
      <c r="Q36" s="11">
        <v>62.616625559845168</v>
      </c>
      <c r="R36" s="12">
        <v>63.868958071042073</v>
      </c>
      <c r="S36" s="12">
        <v>66.371049052409433</v>
      </c>
      <c r="T36" s="12">
        <v>44.368037075364221</v>
      </c>
      <c r="U36" s="12">
        <v>42.088935561456651</v>
      </c>
      <c r="V36" s="12">
        <v>54.19759861380485</v>
      </c>
      <c r="W36" s="12">
        <v>49.859384176065163</v>
      </c>
      <c r="X36" s="12">
        <v>110.05528446530016</v>
      </c>
      <c r="Y36" s="12">
        <v>84.777053347617837</v>
      </c>
      <c r="Z36" s="12">
        <v>142.52976861522785</v>
      </c>
      <c r="AA36" s="12">
        <v>163.17787512341815</v>
      </c>
      <c r="AB36" s="12">
        <v>188.75564272030238</v>
      </c>
      <c r="AC36" s="13">
        <v>192.53075557470845</v>
      </c>
      <c r="AD36" s="13">
        <v>196.38137068620262</v>
      </c>
      <c r="AE36" s="13">
        <v>200.30899809992658</v>
      </c>
      <c r="AF36" s="13">
        <v>202.31208808092592</v>
      </c>
      <c r="AG36" s="13">
        <v>101.15604404046297</v>
      </c>
      <c r="AH36" s="13">
        <v>25.28901101011574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8</v>
      </c>
      <c r="D37" s="57" t="s">
        <v>612</v>
      </c>
      <c r="E37" s="86" t="s">
        <v>616</v>
      </c>
      <c r="F37" s="90" t="s">
        <v>494</v>
      </c>
      <c r="G37" s="11">
        <v>18.669302322532335</v>
      </c>
      <c r="H37" s="11">
        <v>19.042688368982983</v>
      </c>
      <c r="I37" s="11">
        <v>19.423542136362641</v>
      </c>
      <c r="J37" s="11">
        <v>19.812012979089896</v>
      </c>
      <c r="K37" s="11">
        <v>20.208253238671695</v>
      </c>
      <c r="L37" s="11">
        <v>20.612418303445128</v>
      </c>
      <c r="M37" s="11">
        <v>21.02466666951403</v>
      </c>
      <c r="N37" s="11">
        <v>21.445160002904309</v>
      </c>
      <c r="O37" s="11">
        <v>21.874063202962397</v>
      </c>
      <c r="P37" s="11">
        <v>22.311544467021644</v>
      </c>
      <c r="Q37" s="11">
        <v>22.757775356362078</v>
      </c>
      <c r="R37" s="12">
        <v>23.212930863489319</v>
      </c>
      <c r="S37" s="12">
        <v>24.226901054333336</v>
      </c>
      <c r="T37" s="12">
        <v>24.265765815541744</v>
      </c>
      <c r="U37" s="12">
        <v>20.402351032093552</v>
      </c>
      <c r="V37" s="12">
        <v>19.233388170205121</v>
      </c>
      <c r="W37" s="12">
        <v>26.335982410947235</v>
      </c>
      <c r="X37" s="12">
        <v>44.325714570851929</v>
      </c>
      <c r="Y37" s="12">
        <v>46.412562396590211</v>
      </c>
      <c r="Z37" s="12">
        <v>58.265209433914464</v>
      </c>
      <c r="AA37" s="12">
        <v>66.730678183025546</v>
      </c>
      <c r="AB37" s="12">
        <v>62.332747886977941</v>
      </c>
      <c r="AC37" s="13">
        <v>63.579402844717499</v>
      </c>
      <c r="AD37" s="13">
        <v>64.850990901611851</v>
      </c>
      <c r="AE37" s="13">
        <v>66.148010719644077</v>
      </c>
      <c r="AF37" s="13">
        <v>66.809490826840516</v>
      </c>
      <c r="AG37" s="13">
        <v>33.404745413420265</v>
      </c>
      <c r="AH37" s="13">
        <v>8.3511863533550663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8</v>
      </c>
      <c r="D38" s="57" t="s">
        <v>612</v>
      </c>
      <c r="E38" s="86" t="s">
        <v>616</v>
      </c>
      <c r="F38" s="90" t="s">
        <v>495</v>
      </c>
      <c r="G38" s="11">
        <v>12.763706689894553</v>
      </c>
      <c r="H38" s="11">
        <v>13.018980823692445</v>
      </c>
      <c r="I38" s="11">
        <v>13.279360440166293</v>
      </c>
      <c r="J38" s="11">
        <v>13.54494764896962</v>
      </c>
      <c r="K38" s="11">
        <v>13.815846601949012</v>
      </c>
      <c r="L38" s="11">
        <v>14.092163533987993</v>
      </c>
      <c r="M38" s="11">
        <v>14.374006804667752</v>
      </c>
      <c r="N38" s="11">
        <v>14.661486940761108</v>
      </c>
      <c r="O38" s="11">
        <v>14.954716679576331</v>
      </c>
      <c r="P38" s="11">
        <v>15.253811013167857</v>
      </c>
      <c r="Q38" s="11">
        <v>15.558887233431214</v>
      </c>
      <c r="R38" s="12">
        <v>15.870064978099839</v>
      </c>
      <c r="S38" s="12">
        <v>17.491822561228666</v>
      </c>
      <c r="T38" s="12">
        <v>18.390896197042164</v>
      </c>
      <c r="U38" s="12">
        <v>17.421960085600077</v>
      </c>
      <c r="V38" s="12">
        <v>13.580123915703936</v>
      </c>
      <c r="W38" s="12">
        <v>18.580078205781543</v>
      </c>
      <c r="X38" s="12">
        <v>23.984461993817142</v>
      </c>
      <c r="Y38" s="12">
        <v>24.900612028939861</v>
      </c>
      <c r="Z38" s="12">
        <v>27.765972230234983</v>
      </c>
      <c r="AA38" s="12">
        <v>27.152482846886258</v>
      </c>
      <c r="AB38" s="12">
        <v>24.274074507527974</v>
      </c>
      <c r="AC38" s="13">
        <v>24.759555997678536</v>
      </c>
      <c r="AD38" s="13">
        <v>25.254747117632103</v>
      </c>
      <c r="AE38" s="13">
        <v>25.759842059984742</v>
      </c>
      <c r="AF38" s="13">
        <v>26.017440480584597</v>
      </c>
      <c r="AG38" s="13">
        <v>13.008720240292297</v>
      </c>
      <c r="AH38" s="13">
        <v>3.2521800600730741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8</v>
      </c>
      <c r="D39" s="57" t="s">
        <v>612</v>
      </c>
      <c r="E39" s="86" t="s">
        <v>616</v>
      </c>
      <c r="F39" s="90" t="s">
        <v>506</v>
      </c>
      <c r="G39" s="11">
        <v>210.75798252276937</v>
      </c>
      <c r="H39" s="11">
        <v>214.97314217322477</v>
      </c>
      <c r="I39" s="11">
        <v>219.27260501668928</v>
      </c>
      <c r="J39" s="11">
        <v>223.65805711702308</v>
      </c>
      <c r="K39" s="11">
        <v>228.13121825936355</v>
      </c>
      <c r="L39" s="11">
        <v>232.69384262455083</v>
      </c>
      <c r="M39" s="11">
        <v>237.34771947704184</v>
      </c>
      <c r="N39" s="11">
        <v>242.09467386658267</v>
      </c>
      <c r="O39" s="11">
        <v>246.93656734391433</v>
      </c>
      <c r="P39" s="11">
        <v>251.87529869079262</v>
      </c>
      <c r="Q39" s="11">
        <v>256.91280466460847</v>
      </c>
      <c r="R39" s="12">
        <v>262.05106075790064</v>
      </c>
      <c r="S39" s="12">
        <v>254.72163768526067</v>
      </c>
      <c r="T39" s="12">
        <v>271.3168047291415</v>
      </c>
      <c r="U39" s="12">
        <v>262.05632590509714</v>
      </c>
      <c r="V39" s="12">
        <v>259.49711898650554</v>
      </c>
      <c r="W39" s="12">
        <v>253.87801814436597</v>
      </c>
      <c r="X39" s="12">
        <v>364.8370630122792</v>
      </c>
      <c r="Y39" s="12">
        <v>386.48896483314428</v>
      </c>
      <c r="Z39" s="12">
        <v>431.58920580682178</v>
      </c>
      <c r="AA39" s="12">
        <v>472.17707459161528</v>
      </c>
      <c r="AB39" s="12">
        <v>426.9106746250423</v>
      </c>
      <c r="AC39" s="13">
        <v>435.44888811754322</v>
      </c>
      <c r="AD39" s="13">
        <v>444.15786587989408</v>
      </c>
      <c r="AE39" s="13">
        <v>453.04102319749177</v>
      </c>
      <c r="AF39" s="13">
        <v>457.57143342946688</v>
      </c>
      <c r="AG39" s="13">
        <v>228.78571671473341</v>
      </c>
      <c r="AH39" s="13">
        <v>57.196429178683353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8</v>
      </c>
      <c r="D40" s="57" t="s">
        <v>612</v>
      </c>
      <c r="E40" s="86" t="s">
        <v>616</v>
      </c>
      <c r="F40" s="90" t="s">
        <v>517</v>
      </c>
      <c r="G40" s="11">
        <v>108.73916087450465</v>
      </c>
      <c r="H40" s="11">
        <v>110.91394409199474</v>
      </c>
      <c r="I40" s="11">
        <v>113.13222297383463</v>
      </c>
      <c r="J40" s="11">
        <v>115.39486743331132</v>
      </c>
      <c r="K40" s="11">
        <v>117.70276478197755</v>
      </c>
      <c r="L40" s="11">
        <v>120.0568200776171</v>
      </c>
      <c r="M40" s="11">
        <v>122.45795647916945</v>
      </c>
      <c r="N40" s="11">
        <v>124.90711560875285</v>
      </c>
      <c r="O40" s="11">
        <v>127.40525792092791</v>
      </c>
      <c r="P40" s="11">
        <v>129.95336307934647</v>
      </c>
      <c r="Q40" s="11">
        <v>132.5524303409334</v>
      </c>
      <c r="R40" s="12">
        <v>135.20347894775207</v>
      </c>
      <c r="S40" s="12">
        <v>136.65910346728347</v>
      </c>
      <c r="T40" s="12">
        <v>143.07095524843413</v>
      </c>
      <c r="U40" s="12">
        <v>146.39292636044703</v>
      </c>
      <c r="V40" s="12">
        <v>119.04422652440378</v>
      </c>
      <c r="W40" s="12">
        <v>128.13861733248748</v>
      </c>
      <c r="X40" s="12">
        <v>209.60598177887789</v>
      </c>
      <c r="Y40" s="12">
        <v>206.75374520019506</v>
      </c>
      <c r="Z40" s="12">
        <v>246.19384260806194</v>
      </c>
      <c r="AA40" s="12">
        <v>248.44850527453553</v>
      </c>
      <c r="AB40" s="12">
        <v>243.70182268587192</v>
      </c>
      <c r="AC40" s="13">
        <v>248.5758591395894</v>
      </c>
      <c r="AD40" s="13">
        <v>253.5473763223811</v>
      </c>
      <c r="AE40" s="13">
        <v>258.61832384882871</v>
      </c>
      <c r="AF40" s="13">
        <v>261.20450708731704</v>
      </c>
      <c r="AG40" s="13">
        <v>130.60225354365852</v>
      </c>
      <c r="AH40" s="13">
        <v>32.65056338591463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8</v>
      </c>
      <c r="D41" s="57" t="s">
        <v>612</v>
      </c>
      <c r="E41" s="86" t="s">
        <v>616</v>
      </c>
      <c r="F41" s="90" t="s">
        <v>518</v>
      </c>
      <c r="G41" s="11">
        <v>67.342840520563044</v>
      </c>
      <c r="H41" s="11">
        <v>68.689697330974312</v>
      </c>
      <c r="I41" s="11">
        <v>70.063491277593798</v>
      </c>
      <c r="J41" s="11">
        <v>71.464761103145676</v>
      </c>
      <c r="K41" s="11">
        <v>72.894056325208595</v>
      </c>
      <c r="L41" s="11">
        <v>74.351937451712772</v>
      </c>
      <c r="M41" s="11">
        <v>75.838976200747027</v>
      </c>
      <c r="N41" s="11">
        <v>77.355755724761963</v>
      </c>
      <c r="O41" s="11">
        <v>78.902870839257204</v>
      </c>
      <c r="P41" s="11">
        <v>80.480928256042347</v>
      </c>
      <c r="Q41" s="11">
        <v>82.090546821163201</v>
      </c>
      <c r="R41" s="12">
        <v>83.73235775758647</v>
      </c>
      <c r="S41" s="12">
        <v>85.448280018633682</v>
      </c>
      <c r="T41" s="12">
        <v>91.928938073826046</v>
      </c>
      <c r="U41" s="12">
        <v>92.755581651845745</v>
      </c>
      <c r="V41" s="12">
        <v>82.7506796673362</v>
      </c>
      <c r="W41" s="12">
        <v>87.893145182166137</v>
      </c>
      <c r="X41" s="12">
        <v>126.90512801791854</v>
      </c>
      <c r="Y41" s="12">
        <v>137.33156500529529</v>
      </c>
      <c r="Z41" s="12">
        <v>162.82926091800468</v>
      </c>
      <c r="AA41" s="12">
        <v>189.40993482295232</v>
      </c>
      <c r="AB41" s="12">
        <v>181.64366840192031</v>
      </c>
      <c r="AC41" s="13">
        <v>185.27654176995867</v>
      </c>
      <c r="AD41" s="13">
        <v>188.98207260535787</v>
      </c>
      <c r="AE41" s="13">
        <v>192.76171405746499</v>
      </c>
      <c r="AF41" s="13">
        <v>194.6893311980397</v>
      </c>
      <c r="AG41" s="13">
        <v>97.344665599019848</v>
      </c>
      <c r="AH41" s="13">
        <v>24.336166399754962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8</v>
      </c>
      <c r="D42" s="57" t="s">
        <v>612</v>
      </c>
      <c r="E42" s="86" t="s">
        <v>616</v>
      </c>
      <c r="F42" s="90" t="s">
        <v>555</v>
      </c>
      <c r="G42" s="11">
        <v>708.3203406304018</v>
      </c>
      <c r="H42" s="11">
        <v>722.4867474430099</v>
      </c>
      <c r="I42" s="11">
        <v>736.93648239187007</v>
      </c>
      <c r="J42" s="11">
        <v>751.6752120397075</v>
      </c>
      <c r="K42" s="11">
        <v>766.70871628050168</v>
      </c>
      <c r="L42" s="11">
        <v>782.04289060611177</v>
      </c>
      <c r="M42" s="11">
        <v>797.68374841823402</v>
      </c>
      <c r="N42" s="11">
        <v>813.6374233865987</v>
      </c>
      <c r="O42" s="11">
        <v>829.91017185433066</v>
      </c>
      <c r="P42" s="11">
        <v>846.50837529141734</v>
      </c>
      <c r="Q42" s="11">
        <v>863.43854279724565</v>
      </c>
      <c r="R42" s="12">
        <v>880.70731365319057</v>
      </c>
      <c r="S42" s="12">
        <v>857.07658066701561</v>
      </c>
      <c r="T42" s="12">
        <v>952.1577436790825</v>
      </c>
      <c r="U42" s="12">
        <v>912.48368873219147</v>
      </c>
      <c r="V42" s="12">
        <v>777.3266411431988</v>
      </c>
      <c r="W42" s="12">
        <v>829.25339386753581</v>
      </c>
      <c r="X42" s="12">
        <v>1184.4537108756922</v>
      </c>
      <c r="Y42" s="12">
        <v>1154.7389550842418</v>
      </c>
      <c r="Z42" s="12">
        <v>1258.2627637526343</v>
      </c>
      <c r="AA42" s="12">
        <v>1326.9802972659886</v>
      </c>
      <c r="AB42" s="12">
        <v>1193.7580698333747</v>
      </c>
      <c r="AC42" s="13">
        <v>1217.6332312300424</v>
      </c>
      <c r="AD42" s="13">
        <v>1241.9858958546429</v>
      </c>
      <c r="AE42" s="13">
        <v>1266.8256137717358</v>
      </c>
      <c r="AF42" s="13">
        <v>1279.4938699094535</v>
      </c>
      <c r="AG42" s="13">
        <v>639.74693495472684</v>
      </c>
      <c r="AH42" s="13">
        <v>159.93673373868168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8</v>
      </c>
      <c r="D43" s="86" t="s">
        <v>612</v>
      </c>
      <c r="E43" s="86" t="s">
        <v>616</v>
      </c>
      <c r="F43" s="90" t="s">
        <v>617</v>
      </c>
      <c r="G43" s="11">
        <v>4151.4770318128594</v>
      </c>
      <c r="H43" s="11">
        <v>4234.5065724491169</v>
      </c>
      <c r="I43" s="11">
        <v>4319.1967038980993</v>
      </c>
      <c r="J43" s="11">
        <v>4405.5806379760616</v>
      </c>
      <c r="K43" s="11">
        <v>4493.692250735583</v>
      </c>
      <c r="L43" s="11">
        <v>4583.5660957502951</v>
      </c>
      <c r="M43" s="11">
        <v>4675.2374176653011</v>
      </c>
      <c r="N43" s="11">
        <v>4768.7421660186073</v>
      </c>
      <c r="O43" s="11">
        <v>4864.1170093389792</v>
      </c>
      <c r="P43" s="11">
        <v>4961.3993495257591</v>
      </c>
      <c r="Q43" s="11">
        <v>5060.6273365162742</v>
      </c>
      <c r="R43" s="12">
        <v>5161.8398832466</v>
      </c>
      <c r="S43" s="12">
        <v>5210.8043900188177</v>
      </c>
      <c r="T43" s="12">
        <v>5383.9078628267607</v>
      </c>
      <c r="U43" s="12">
        <v>5145.392742431347</v>
      </c>
      <c r="V43" s="12">
        <v>4461.2414482030754</v>
      </c>
      <c r="W43" s="12">
        <v>4691.3893045964778</v>
      </c>
      <c r="X43" s="12">
        <v>7145.2039962509734</v>
      </c>
      <c r="Y43" s="12">
        <v>7162.8348479248589</v>
      </c>
      <c r="Z43" s="12">
        <v>8482.7268624425033</v>
      </c>
      <c r="AA43" s="12">
        <v>9184.2695042782179</v>
      </c>
      <c r="AB43" s="12">
        <v>8199.0500275036775</v>
      </c>
      <c r="AC43" s="12">
        <v>8363.0310280537506</v>
      </c>
      <c r="AD43" s="12">
        <v>8530.291648614826</v>
      </c>
      <c r="AE43" s="12">
        <v>8700.8974815871225</v>
      </c>
      <c r="AF43" s="12">
        <v>8787.9064564029941</v>
      </c>
      <c r="AG43" s="12">
        <v>4393.953228201497</v>
      </c>
      <c r="AH43" s="12">
        <v>1098.4883070503743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</row>
    <row r="44" spans="1:57" x14ac:dyDescent="0.3">
      <c r="F44" s="45"/>
      <c r="G44" s="46">
        <f t="shared" ref="G44:Q44" si="0">_xlfn.RRI(1,G43,H43)</f>
        <v>2.0000000000000018E-2</v>
      </c>
      <c r="H44" s="46">
        <f t="shared" si="0"/>
        <v>2.0000000000000018E-2</v>
      </c>
      <c r="I44" s="46">
        <f t="shared" si="0"/>
        <v>2.0000000000000018E-2</v>
      </c>
      <c r="J44" s="46">
        <f t="shared" si="0"/>
        <v>2.0000000000000018E-2</v>
      </c>
      <c r="K44" s="46">
        <f t="shared" si="0"/>
        <v>2.0000000000000018E-2</v>
      </c>
      <c r="L44" s="46">
        <f t="shared" si="0"/>
        <v>2.0000000000000018E-2</v>
      </c>
      <c r="M44" s="46">
        <f t="shared" si="0"/>
        <v>2.0000000000000018E-2</v>
      </c>
      <c r="N44" s="46">
        <f t="shared" si="0"/>
        <v>2.0000000000000018E-2</v>
      </c>
      <c r="O44" s="46">
        <f t="shared" si="0"/>
        <v>2.0000000000000018E-2</v>
      </c>
      <c r="P44" s="46">
        <f t="shared" si="0"/>
        <v>2.0000000000000018E-2</v>
      </c>
      <c r="Q44" s="46">
        <f t="shared" si="0"/>
        <v>2.0000000000000018E-2</v>
      </c>
      <c r="R44" s="46">
        <f>_xlfn.RRI(1,R43,S43)</f>
        <v>9.4858631572702912E-3</v>
      </c>
      <c r="S44" s="46">
        <f t="shared" ref="S44:AA44" si="1">_xlfn.RRI(1,S43,T43)</f>
        <v>3.3220105736365468E-2</v>
      </c>
      <c r="T44" s="46">
        <f t="shared" si="1"/>
        <v>-4.4301486294415215E-2</v>
      </c>
      <c r="U44" s="46">
        <f t="shared" si="1"/>
        <v>-0.13296386271672433</v>
      </c>
      <c r="V44" s="46">
        <f t="shared" si="1"/>
        <v>5.1588298697911261E-2</v>
      </c>
      <c r="W44" s="46">
        <f t="shared" si="1"/>
        <v>0.52304648630424344</v>
      </c>
      <c r="X44" s="46">
        <f t="shared" si="1"/>
        <v>2.4675085110426043E-3</v>
      </c>
      <c r="Y44" s="46">
        <f t="shared" si="1"/>
        <v>0.18426950258388675</v>
      </c>
      <c r="Z44" s="46">
        <f t="shared" si="1"/>
        <v>8.2702490981032772E-2</v>
      </c>
      <c r="AA44" s="46">
        <f t="shared" si="1"/>
        <v>-0.10727249198377786</v>
      </c>
      <c r="AB44" s="46">
        <v>0.02</v>
      </c>
      <c r="AC44" s="46">
        <v>0.02</v>
      </c>
      <c r="AD44" s="46">
        <v>0.02</v>
      </c>
      <c r="AE44" s="46">
        <v>0.01</v>
      </c>
      <c r="AF44" s="46">
        <v>-0.5</v>
      </c>
      <c r="AG44" s="46">
        <v>-0.75</v>
      </c>
      <c r="AH44" s="46">
        <v>-1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46">
        <v>0</v>
      </c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</row>
    <row r="45" spans="1:57" x14ac:dyDescent="0.3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">
      <c r="F46" s="15"/>
      <c r="G46" s="15"/>
      <c r="H46" s="15"/>
      <c r="I46" s="15"/>
      <c r="R46" s="5"/>
    </row>
    <row r="47" spans="1:57" x14ac:dyDescent="0.3">
      <c r="F47" s="13"/>
      <c r="G47" s="13"/>
      <c r="H47" s="13"/>
      <c r="I47" s="13"/>
    </row>
    <row r="48" spans="1:57" x14ac:dyDescent="0.3">
      <c r="F48" s="47"/>
      <c r="G48" s="46">
        <f>_xlfn.RRI(5,V43,AA43)</f>
        <v>0.15536119848018726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F38-1F0E-4DB1-BC3E-D4033ACEA0A0}">
  <sheetPr>
    <tabColor rgb="FFFF0000"/>
  </sheetPr>
  <dimension ref="A1:BE47"/>
  <sheetViews>
    <sheetView topLeftCell="A13" workbookViewId="0"/>
  </sheetViews>
  <sheetFormatPr baseColWidth="10" defaultRowHeight="14.4" x14ac:dyDescent="0.3"/>
  <cols>
    <col min="1" max="5" width="11.5546875" style="56"/>
    <col min="6" max="6" width="27.33203125" customWidth="1"/>
    <col min="7" max="7" width="12.33203125" customWidth="1"/>
    <col min="8" max="8" width="18.5546875" bestFit="1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5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9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846-22CC-4F6A-9F37-6DFDE8135B09}">
  <sheetPr>
    <tabColor rgb="FF92D050"/>
  </sheetPr>
  <dimension ref="A3:BE35"/>
  <sheetViews>
    <sheetView zoomScale="63" zoomScaleNormal="63" workbookViewId="0">
      <selection activeCell="F4" sqref="F4:BE35"/>
    </sheetView>
  </sheetViews>
  <sheetFormatPr baseColWidth="10" defaultColWidth="11.44140625" defaultRowHeight="14.4" x14ac:dyDescent="0.3"/>
  <cols>
    <col min="1" max="2" width="11.44140625" style="85"/>
    <col min="3" max="3" width="21.1093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3</v>
      </c>
      <c r="D4" s="86" t="s">
        <v>612</v>
      </c>
      <c r="E4" s="86"/>
      <c r="F4" s="90" t="s">
        <v>157</v>
      </c>
      <c r="G4" s="89">
        <v>7.3321808145606457</v>
      </c>
      <c r="H4" s="89">
        <v>7.3496027450395349</v>
      </c>
      <c r="I4" s="89">
        <v>7.3827659257049083</v>
      </c>
      <c r="J4" s="89">
        <v>7.4157916156944657</v>
      </c>
      <c r="K4" s="89">
        <v>7.4448486946143522</v>
      </c>
      <c r="L4" s="89">
        <v>7.4802460987617492</v>
      </c>
      <c r="M4" s="89">
        <v>7.5271719528569303</v>
      </c>
      <c r="N4" s="89">
        <v>7.5795559003431308</v>
      </c>
      <c r="O4" s="89">
        <v>7.6385136207668207</v>
      </c>
      <c r="P4" s="89">
        <v>7.7002512307921833</v>
      </c>
      <c r="Q4" s="89">
        <v>7.762426376249441</v>
      </c>
      <c r="R4" s="89">
        <v>7.8775268387289277</v>
      </c>
      <c r="S4" s="89">
        <v>7.9314138743846048</v>
      </c>
      <c r="T4" s="89">
        <v>7.9758727733850527</v>
      </c>
      <c r="U4" s="89">
        <v>8.0065689989556912</v>
      </c>
      <c r="V4" s="89">
        <v>8.0469812322840522</v>
      </c>
      <c r="W4" s="89">
        <v>8.0998600029837391</v>
      </c>
      <c r="X4" s="89">
        <v>8.1289407131135327</v>
      </c>
      <c r="Y4" s="89">
        <v>8.1624984633746092</v>
      </c>
      <c r="Z4" s="89">
        <v>8.2032658809488304</v>
      </c>
      <c r="AA4" s="89">
        <v>8.2511878263464116</v>
      </c>
      <c r="AB4" s="89">
        <v>8.2743371027897972</v>
      </c>
      <c r="AC4" s="89">
        <v>8.3193481127853204</v>
      </c>
      <c r="AD4" s="89">
        <v>8.3188878975298923</v>
      </c>
      <c r="AE4" s="89">
        <v>8.2616688357025634</v>
      </c>
      <c r="AF4" s="89">
        <v>8.1987264917627503</v>
      </c>
      <c r="AG4" s="89">
        <v>8.1341345359220831</v>
      </c>
      <c r="AH4" s="89">
        <v>8.0678872445173795</v>
      </c>
      <c r="AI4" s="89">
        <v>7.9999613034675319</v>
      </c>
      <c r="AJ4" s="89">
        <v>7.9315025988363423</v>
      </c>
      <c r="AK4" s="89">
        <v>7.8625319664968778</v>
      </c>
      <c r="AL4" s="89">
        <v>7.792764502035336</v>
      </c>
      <c r="AM4" s="89">
        <v>7.7220969288804584</v>
      </c>
      <c r="AN4" s="89">
        <v>7.6506404646107278</v>
      </c>
      <c r="AO4" s="89">
        <v>7.5784179501715663</v>
      </c>
      <c r="AP4" s="89">
        <v>7.507100948402635</v>
      </c>
      <c r="AQ4" s="89">
        <v>7.4350169297329565</v>
      </c>
      <c r="AR4" s="89">
        <v>7.3615967477249002</v>
      </c>
      <c r="AS4" s="89">
        <v>7.2871842288101289</v>
      </c>
      <c r="AT4" s="89">
        <v>7.2115131305811904</v>
      </c>
      <c r="AU4" s="89">
        <v>7.1346390400886603</v>
      </c>
      <c r="AV4" s="89">
        <v>7.0565294746488787</v>
      </c>
      <c r="AW4" s="89">
        <v>6.9771259777072121</v>
      </c>
      <c r="AX4" s="89">
        <v>6.8963844069819498</v>
      </c>
      <c r="AY4" s="89">
        <v>6.8143492628034377</v>
      </c>
      <c r="AZ4" s="89">
        <v>6.731072232049617</v>
      </c>
      <c r="BA4" s="89">
        <v>6.6466233541484643</v>
      </c>
      <c r="BB4" s="89">
        <v>6.5607787387310594</v>
      </c>
      <c r="BC4" s="89">
        <v>6.4736215732827525</v>
      </c>
      <c r="BD4" s="89">
        <v>6.3851244926578721</v>
      </c>
      <c r="BE4" s="89">
        <v>6.2955246785021632</v>
      </c>
    </row>
    <row r="5" spans="1:57" x14ac:dyDescent="0.3">
      <c r="A5" s="85" t="s">
        <v>618</v>
      </c>
      <c r="B5" s="85" t="s">
        <v>619</v>
      </c>
      <c r="C5" s="85" t="s">
        <v>3</v>
      </c>
      <c r="D5" s="86" t="s">
        <v>612</v>
      </c>
      <c r="E5" s="86"/>
      <c r="F5" s="90" t="s">
        <v>182</v>
      </c>
      <c r="G5" s="89">
        <v>9.8065670603104618</v>
      </c>
      <c r="H5" s="89">
        <v>9.7569611751465892</v>
      </c>
      <c r="I5" s="89">
        <v>9.4212170602086545</v>
      </c>
      <c r="J5" s="89">
        <v>9.3453980077395613</v>
      </c>
      <c r="K5" s="89">
        <v>9.273556229658519</v>
      </c>
      <c r="L5" s="89">
        <v>9.2066542563461145</v>
      </c>
      <c r="M5" s="89">
        <v>9.1357413603845785</v>
      </c>
      <c r="N5" s="89">
        <v>9.0664675022464447</v>
      </c>
      <c r="O5" s="89">
        <v>8.999154584013711</v>
      </c>
      <c r="P5" s="89">
        <v>8.9363290684573382</v>
      </c>
      <c r="Q5" s="89">
        <v>8.8796716118533379</v>
      </c>
      <c r="R5" s="89">
        <v>8.8120230494473191</v>
      </c>
      <c r="S5" s="89">
        <v>8.760371282195921</v>
      </c>
      <c r="T5" s="89">
        <v>8.7091345473570012</v>
      </c>
      <c r="U5" s="89">
        <v>8.6636420523755646</v>
      </c>
      <c r="V5" s="89">
        <v>8.6131098950255911</v>
      </c>
      <c r="W5" s="89">
        <v>8.5577827976924894</v>
      </c>
      <c r="X5" s="89">
        <v>8.4973697071568335</v>
      </c>
      <c r="Y5" s="89">
        <v>8.4358827475344711</v>
      </c>
      <c r="Z5" s="89">
        <v>8.5146465258900452</v>
      </c>
      <c r="AA5" s="89">
        <v>8.4556017169743232</v>
      </c>
      <c r="AB5" s="89">
        <v>8.413639226994535</v>
      </c>
      <c r="AC5" s="89">
        <v>8.3195556001598963</v>
      </c>
      <c r="AD5" s="89">
        <v>7.7603697261957487</v>
      </c>
      <c r="AE5" s="89">
        <v>8.2351750064778582</v>
      </c>
      <c r="AF5" s="89">
        <v>8.0757431467767873</v>
      </c>
      <c r="AG5" s="89">
        <v>7.9185862923039494</v>
      </c>
      <c r="AH5" s="89">
        <v>7.7629904864300503</v>
      </c>
      <c r="AI5" s="89">
        <v>7.608600289540032</v>
      </c>
      <c r="AJ5" s="89">
        <v>7.4579927094157483</v>
      </c>
      <c r="AK5" s="89">
        <v>7.3105174243401869</v>
      </c>
      <c r="AL5" s="89">
        <v>7.1663043560487978</v>
      </c>
      <c r="AM5" s="89">
        <v>7.0252470945062928</v>
      </c>
      <c r="AN5" s="89">
        <v>6.887652369152315</v>
      </c>
      <c r="AO5" s="89">
        <v>6.7544833632148435</v>
      </c>
      <c r="AP5" s="89">
        <v>6.6307541917664263</v>
      </c>
      <c r="AQ5" s="89">
        <v>6.5090645132194593</v>
      </c>
      <c r="AR5" s="89">
        <v>6.3891747966249417</v>
      </c>
      <c r="AS5" s="89">
        <v>6.2711249294674136</v>
      </c>
      <c r="AT5" s="89">
        <v>6.1557982203536543</v>
      </c>
      <c r="AU5" s="89">
        <v>6.0428852612409401</v>
      </c>
      <c r="AV5" s="89">
        <v>5.931501185634116</v>
      </c>
      <c r="AW5" s="89">
        <v>5.8218219004045935</v>
      </c>
      <c r="AX5" s="89">
        <v>5.7135659771824159</v>
      </c>
      <c r="AY5" s="89">
        <v>5.6065147240980675</v>
      </c>
      <c r="AZ5" s="89">
        <v>5.5008593372926748</v>
      </c>
      <c r="BA5" s="89">
        <v>5.3960617951798993</v>
      </c>
      <c r="BB5" s="89">
        <v>5.2923779645349285</v>
      </c>
      <c r="BC5" s="89">
        <v>5.1897016409404664</v>
      </c>
      <c r="BD5" s="89">
        <v>5.0880966282026847</v>
      </c>
      <c r="BE5" s="89">
        <v>4.9874762807710358</v>
      </c>
    </row>
    <row r="6" spans="1:57" x14ac:dyDescent="0.3">
      <c r="A6" s="85" t="s">
        <v>618</v>
      </c>
      <c r="B6" s="85" t="s">
        <v>619</v>
      </c>
      <c r="C6" s="85" t="s">
        <v>3</v>
      </c>
      <c r="D6" s="86" t="s">
        <v>612</v>
      </c>
      <c r="E6" s="86"/>
      <c r="F6" s="90" t="s">
        <v>229</v>
      </c>
      <c r="G6" s="89">
        <v>12.30550398876052</v>
      </c>
      <c r="H6" s="89">
        <v>12.250307649781755</v>
      </c>
      <c r="I6" s="89">
        <v>12.213725941287656</v>
      </c>
      <c r="J6" s="89">
        <v>12.203483240956913</v>
      </c>
      <c r="K6" s="89">
        <v>12.207272978212073</v>
      </c>
      <c r="L6" s="89">
        <v>12.212582464341153</v>
      </c>
      <c r="M6" s="89">
        <v>12.242156692861899</v>
      </c>
      <c r="N6" s="89">
        <v>12.276995224138567</v>
      </c>
      <c r="O6" s="89">
        <v>12.38122223240806</v>
      </c>
      <c r="P6" s="89">
        <v>12.477131767195401</v>
      </c>
      <c r="Q6" s="89">
        <v>12.517223773197843</v>
      </c>
      <c r="R6" s="89">
        <v>12.539545493451765</v>
      </c>
      <c r="S6" s="89">
        <v>12.560227268156225</v>
      </c>
      <c r="T6" s="89">
        <v>12.572680865182189</v>
      </c>
      <c r="U6" s="89">
        <v>12.569679178438657</v>
      </c>
      <c r="V6" s="89">
        <v>12.602724984650633</v>
      </c>
      <c r="W6" s="89">
        <v>12.625136022410979</v>
      </c>
      <c r="X6" s="89">
        <v>12.657551298253718</v>
      </c>
      <c r="Y6" s="89">
        <v>12.695708974579677</v>
      </c>
      <c r="Z6" s="89">
        <v>12.954111051584686</v>
      </c>
      <c r="AA6" s="89">
        <v>13.007828973680528</v>
      </c>
      <c r="AB6" s="89">
        <v>12.766449947354436</v>
      </c>
      <c r="AC6" s="89">
        <v>12.793556749695279</v>
      </c>
      <c r="AD6" s="89">
        <v>13.031856001759778</v>
      </c>
      <c r="AE6" s="89">
        <v>13.151984913835614</v>
      </c>
      <c r="AF6" s="89">
        <v>12.969196767752329</v>
      </c>
      <c r="AG6" s="89">
        <v>12.786334944266013</v>
      </c>
      <c r="AH6" s="89">
        <v>12.60408021344116</v>
      </c>
      <c r="AI6" s="89">
        <v>12.421596729182779</v>
      </c>
      <c r="AJ6" s="89">
        <v>12.243008670522672</v>
      </c>
      <c r="AK6" s="89">
        <v>12.066744573370912</v>
      </c>
      <c r="AL6" s="89">
        <v>11.891987597961926</v>
      </c>
      <c r="AM6" s="89">
        <v>11.718722334652053</v>
      </c>
      <c r="AN6" s="89">
        <v>11.547674424862777</v>
      </c>
      <c r="AO6" s="89">
        <v>11.379156551211445</v>
      </c>
      <c r="AP6" s="89">
        <v>11.232155089982927</v>
      </c>
      <c r="AQ6" s="89">
        <v>11.086464858633338</v>
      </c>
      <c r="AR6" s="89">
        <v>10.941488189853121</v>
      </c>
      <c r="AS6" s="89">
        <v>10.799421233320986</v>
      </c>
      <c r="AT6" s="89">
        <v>10.659213570360013</v>
      </c>
      <c r="AU6" s="89">
        <v>10.520933103900465</v>
      </c>
      <c r="AV6" s="89">
        <v>10.383467237539447</v>
      </c>
      <c r="AW6" s="89">
        <v>10.246613433169991</v>
      </c>
      <c r="AX6" s="89">
        <v>10.110124698052779</v>
      </c>
      <c r="AY6" s="89">
        <v>9.9740826618933802</v>
      </c>
      <c r="AZ6" s="89">
        <v>9.8380636842198257</v>
      </c>
      <c r="BA6" s="89">
        <v>9.7011704341936706</v>
      </c>
      <c r="BB6" s="89">
        <v>9.5638280105989022</v>
      </c>
      <c r="BC6" s="89">
        <v>9.4264917033503437</v>
      </c>
      <c r="BD6" s="89">
        <v>9.288815863766807</v>
      </c>
      <c r="BE6" s="89">
        <v>9.1508270585873319</v>
      </c>
    </row>
    <row r="7" spans="1:57" x14ac:dyDescent="0.3">
      <c r="A7" s="85" t="s">
        <v>618</v>
      </c>
      <c r="B7" s="85" t="s">
        <v>619</v>
      </c>
      <c r="C7" s="85" t="s">
        <v>3</v>
      </c>
      <c r="D7" s="86" t="s">
        <v>612</v>
      </c>
      <c r="E7" s="86"/>
      <c r="F7" s="55" t="s">
        <v>230</v>
      </c>
      <c r="G7" s="89">
        <v>6.3813929746703488</v>
      </c>
      <c r="H7" s="89">
        <v>6.4043510326843709</v>
      </c>
      <c r="I7" s="89">
        <v>6.4274516925406635</v>
      </c>
      <c r="J7" s="89">
        <v>6.4455802855640592</v>
      </c>
      <c r="K7" s="89">
        <v>6.4627976780110199</v>
      </c>
      <c r="L7" s="89">
        <v>6.4798675743941878</v>
      </c>
      <c r="M7" s="89">
        <v>6.4990759615820917</v>
      </c>
      <c r="N7" s="89">
        <v>6.5215822825053413</v>
      </c>
      <c r="O7" s="89">
        <v>6.5545991712626597</v>
      </c>
      <c r="P7" s="89">
        <v>6.5958691405183529</v>
      </c>
      <c r="Q7" s="89">
        <v>6.6219624679147682</v>
      </c>
      <c r="R7" s="89">
        <v>6.64914049746882</v>
      </c>
      <c r="S7" s="89">
        <v>6.6720209599481128</v>
      </c>
      <c r="T7" s="89">
        <v>6.6982898976889267</v>
      </c>
      <c r="U7" s="89">
        <v>6.7284740659291886</v>
      </c>
      <c r="V7" s="89">
        <v>6.7684541954448854</v>
      </c>
      <c r="W7" s="89">
        <v>6.8273538074274072</v>
      </c>
      <c r="X7" s="89">
        <v>6.8783983959752346</v>
      </c>
      <c r="Y7" s="89">
        <v>6.9176178414485401</v>
      </c>
      <c r="Z7" s="89">
        <v>7.0623502834321634</v>
      </c>
      <c r="AA7" s="89">
        <v>7.0826573125463836</v>
      </c>
      <c r="AB7" s="89">
        <v>7.1041264658921328</v>
      </c>
      <c r="AC7" s="89">
        <v>7.145005759387919</v>
      </c>
      <c r="AD7" s="89">
        <v>7.140455835885005</v>
      </c>
      <c r="AE7" s="89">
        <v>7.0932797595121819</v>
      </c>
      <c r="AF7" s="89">
        <v>7.0393401649458411</v>
      </c>
      <c r="AG7" s="89">
        <v>6.9830030515617922</v>
      </c>
      <c r="AH7" s="89">
        <v>6.9243890887565414</v>
      </c>
      <c r="AI7" s="89">
        <v>6.8632417347092742</v>
      </c>
      <c r="AJ7" s="89">
        <v>6.8015103553460587</v>
      </c>
      <c r="AK7" s="89">
        <v>6.7384399367883292</v>
      </c>
      <c r="AL7" s="89">
        <v>6.6739428605998299</v>
      </c>
      <c r="AM7" s="89">
        <v>6.6078150635138639</v>
      </c>
      <c r="AN7" s="89">
        <v>6.5396083687108391</v>
      </c>
      <c r="AO7" s="89">
        <v>6.4694177282262695</v>
      </c>
      <c r="AP7" s="89">
        <v>6.3989616259977851</v>
      </c>
      <c r="AQ7" s="89">
        <v>6.327154106552376</v>
      </c>
      <c r="AR7" s="89">
        <v>6.2541493045694896</v>
      </c>
      <c r="AS7" s="89">
        <v>6.1806027225323703</v>
      </c>
      <c r="AT7" s="89">
        <v>6.1051735135298815</v>
      </c>
      <c r="AU7" s="89">
        <v>6.0288098269051487</v>
      </c>
      <c r="AV7" s="89">
        <v>5.951715563429417</v>
      </c>
      <c r="AW7" s="89">
        <v>5.8736395841977016</v>
      </c>
      <c r="AX7" s="89">
        <v>5.7949516458503192</v>
      </c>
      <c r="AY7" s="89">
        <v>5.715820707405622</v>
      </c>
      <c r="AZ7" s="89">
        <v>5.6363437244390777</v>
      </c>
      <c r="BA7" s="89">
        <v>5.5566224230823318</v>
      </c>
      <c r="BB7" s="89">
        <v>5.4767358455674522</v>
      </c>
      <c r="BC7" s="89">
        <v>5.3967153578096347</v>
      </c>
      <c r="BD7" s="89">
        <v>5.3166180161012324</v>
      </c>
      <c r="BE7" s="89">
        <v>5.2364652814741532</v>
      </c>
    </row>
    <row r="8" spans="1:57" x14ac:dyDescent="0.3">
      <c r="A8" s="85" t="s">
        <v>618</v>
      </c>
      <c r="B8" s="85" t="s">
        <v>619</v>
      </c>
      <c r="C8" s="85" t="s">
        <v>3</v>
      </c>
      <c r="D8" s="86" t="s">
        <v>612</v>
      </c>
      <c r="E8" s="86"/>
      <c r="F8" s="55" t="s">
        <v>270</v>
      </c>
      <c r="G8" s="89">
        <v>98.552042219901537</v>
      </c>
      <c r="H8" s="89">
        <v>98.66726862598837</v>
      </c>
      <c r="I8" s="89">
        <v>98.884094339847834</v>
      </c>
      <c r="J8" s="89">
        <v>98.999687781590325</v>
      </c>
      <c r="K8" s="89">
        <v>98.993679671788755</v>
      </c>
      <c r="L8" s="89">
        <v>98.956709825451298</v>
      </c>
      <c r="M8" s="89">
        <v>98.881318782634636</v>
      </c>
      <c r="N8" s="89">
        <v>98.733678090407281</v>
      </c>
      <c r="O8" s="89">
        <v>98.617247423541713</v>
      </c>
      <c r="P8" s="89">
        <v>98.358785952558563</v>
      </c>
      <c r="Q8" s="89">
        <v>98.118774620319257</v>
      </c>
      <c r="R8" s="89">
        <v>96.223392898702073</v>
      </c>
      <c r="S8" s="89">
        <v>96.350338057586157</v>
      </c>
      <c r="T8" s="89">
        <v>96.585248073996723</v>
      </c>
      <c r="U8" s="89">
        <v>96.877577580187975</v>
      </c>
      <c r="V8" s="89">
        <v>97.393435399075045</v>
      </c>
      <c r="W8" s="89">
        <v>98.566686462777866</v>
      </c>
      <c r="X8" s="89">
        <v>98.9816634521856</v>
      </c>
      <c r="Y8" s="89">
        <v>99.306355667611513</v>
      </c>
      <c r="Z8" s="89">
        <v>99.578468226167388</v>
      </c>
      <c r="AA8" s="89">
        <v>99.755386608981055</v>
      </c>
      <c r="AB8" s="89">
        <v>99.741376881993148</v>
      </c>
      <c r="AC8" s="89">
        <v>99.839844392063256</v>
      </c>
      <c r="AD8" s="89">
        <v>100.10117885520344</v>
      </c>
      <c r="AE8" s="89">
        <v>99.818841427804188</v>
      </c>
      <c r="AF8" s="89">
        <v>98.918149551245719</v>
      </c>
      <c r="AG8" s="89">
        <v>97.940484034781861</v>
      </c>
      <c r="AH8" s="89">
        <v>96.891009123207112</v>
      </c>
      <c r="AI8" s="89">
        <v>95.764813872594374</v>
      </c>
      <c r="AJ8" s="89">
        <v>94.645352304042973</v>
      </c>
      <c r="AK8" s="89">
        <v>93.527134475735821</v>
      </c>
      <c r="AL8" s="89">
        <v>92.408485783210082</v>
      </c>
      <c r="AM8" s="89">
        <v>91.290008519639386</v>
      </c>
      <c r="AN8" s="89">
        <v>90.17228826282475</v>
      </c>
      <c r="AO8" s="89">
        <v>89.055304758977854</v>
      </c>
      <c r="AP8" s="89">
        <v>87.976798213784861</v>
      </c>
      <c r="AQ8" s="89">
        <v>86.888509817096832</v>
      </c>
      <c r="AR8" s="89">
        <v>85.792448999168826</v>
      </c>
      <c r="AS8" s="89">
        <v>84.689933442850759</v>
      </c>
      <c r="AT8" s="89">
        <v>83.581684260970576</v>
      </c>
      <c r="AU8" s="89">
        <v>82.469808520065641</v>
      </c>
      <c r="AV8" s="89">
        <v>81.354079350290931</v>
      </c>
      <c r="AW8" s="89">
        <v>80.234423481596735</v>
      </c>
      <c r="AX8" s="89">
        <v>79.111476440847383</v>
      </c>
      <c r="AY8" s="89">
        <v>77.985862522793639</v>
      </c>
      <c r="AZ8" s="89">
        <v>76.858056436307848</v>
      </c>
      <c r="BA8" s="89">
        <v>75.732221752818575</v>
      </c>
      <c r="BB8" s="89">
        <v>74.604263762920667</v>
      </c>
      <c r="BC8" s="89">
        <v>73.475606897380715</v>
      </c>
      <c r="BD8" s="89">
        <v>72.344136237462976</v>
      </c>
      <c r="BE8" s="89">
        <v>71.211761576607501</v>
      </c>
    </row>
    <row r="9" spans="1:57" x14ac:dyDescent="0.3">
      <c r="A9" s="85" t="s">
        <v>618</v>
      </c>
      <c r="B9" s="85" t="s">
        <v>619</v>
      </c>
      <c r="C9" s="85" t="s">
        <v>3</v>
      </c>
      <c r="D9" s="86" t="s">
        <v>612</v>
      </c>
      <c r="E9" s="86"/>
      <c r="F9" s="55" t="s">
        <v>247</v>
      </c>
      <c r="G9" s="89">
        <v>1.6776535370893215</v>
      </c>
      <c r="H9" s="89">
        <v>1.6674358335844939</v>
      </c>
      <c r="I9" s="89">
        <v>1.6564562789910902</v>
      </c>
      <c r="J9" s="89">
        <v>1.6464913211601357</v>
      </c>
      <c r="K9" s="89">
        <v>1.6358625857935236</v>
      </c>
      <c r="L9" s="89">
        <v>1.6271500753437496</v>
      </c>
      <c r="M9" s="89">
        <v>1.6173870500558238</v>
      </c>
      <c r="N9" s="89">
        <v>1.6078259998968389</v>
      </c>
      <c r="O9" s="89">
        <v>1.6021315851508569</v>
      </c>
      <c r="P9" s="89">
        <v>1.5985565771619825</v>
      </c>
      <c r="Q9" s="89">
        <v>1.5951967986282423</v>
      </c>
      <c r="R9" s="89">
        <v>1.5899456237432879</v>
      </c>
      <c r="S9" s="89">
        <v>1.5844190036332766</v>
      </c>
      <c r="T9" s="89">
        <v>1.5783500470478464</v>
      </c>
      <c r="U9" s="89">
        <v>1.5733222474193593</v>
      </c>
      <c r="V9" s="89">
        <v>1.5724532715807451</v>
      </c>
      <c r="W9" s="89">
        <v>1.574210645153201</v>
      </c>
      <c r="X9" s="89">
        <v>1.5741564278698408</v>
      </c>
      <c r="Y9" s="89">
        <v>1.5784393829027479</v>
      </c>
      <c r="Z9" s="89">
        <v>1.611473023283106</v>
      </c>
      <c r="AA9" s="89">
        <v>1.6165318053643336</v>
      </c>
      <c r="AB9" s="89">
        <v>1.6179620671135613</v>
      </c>
      <c r="AC9" s="89">
        <v>1.6201276411919792</v>
      </c>
      <c r="AD9" s="89">
        <v>1.6439580631100272</v>
      </c>
      <c r="AE9" s="89">
        <v>1.6427780745481892</v>
      </c>
      <c r="AF9" s="89">
        <v>1.6215632213178679</v>
      </c>
      <c r="AG9" s="89">
        <v>1.5998588660672988</v>
      </c>
      <c r="AH9" s="89">
        <v>1.5777116746182036</v>
      </c>
      <c r="AI9" s="89">
        <v>1.5551058173780412</v>
      </c>
      <c r="AJ9" s="89">
        <v>1.5327761795127359</v>
      </c>
      <c r="AK9" s="89">
        <v>1.5107876844971886</v>
      </c>
      <c r="AL9" s="89">
        <v>1.4890448136483398</v>
      </c>
      <c r="AM9" s="89">
        <v>1.4676506489132017</v>
      </c>
      <c r="AN9" s="89">
        <v>1.4466420697366247</v>
      </c>
      <c r="AO9" s="89">
        <v>1.4260330247369497</v>
      </c>
      <c r="AP9" s="89">
        <v>1.4074974577341033</v>
      </c>
      <c r="AQ9" s="89">
        <v>1.3892620271420293</v>
      </c>
      <c r="AR9" s="89">
        <v>1.3711976124340037</v>
      </c>
      <c r="AS9" s="89">
        <v>1.3534158380159145</v>
      </c>
      <c r="AT9" s="89">
        <v>1.3355969519113893</v>
      </c>
      <c r="AU9" s="89">
        <v>1.317874758468629</v>
      </c>
      <c r="AV9" s="89">
        <v>1.3002154778457964</v>
      </c>
      <c r="AW9" s="89">
        <v>1.2826119139917949</v>
      </c>
      <c r="AX9" s="89">
        <v>1.2650364135002607</v>
      </c>
      <c r="AY9" s="89">
        <v>1.2474240890904875</v>
      </c>
      <c r="AZ9" s="89">
        <v>1.2297995512242201</v>
      </c>
      <c r="BA9" s="89">
        <v>1.2121561179974381</v>
      </c>
      <c r="BB9" s="89">
        <v>1.1944755302618977</v>
      </c>
      <c r="BC9" s="89">
        <v>1.1767436790948711</v>
      </c>
      <c r="BD9" s="89">
        <v>1.1590087488426366</v>
      </c>
      <c r="BE9" s="89">
        <v>1.1411931297182649</v>
      </c>
    </row>
    <row r="10" spans="1:57" x14ac:dyDescent="0.3">
      <c r="A10" s="85" t="s">
        <v>618</v>
      </c>
      <c r="B10" s="85" t="s">
        <v>619</v>
      </c>
      <c r="C10" s="85" t="s">
        <v>3</v>
      </c>
      <c r="D10" s="86" t="s">
        <v>612</v>
      </c>
      <c r="E10" s="86"/>
      <c r="F10" s="55" t="s">
        <v>314</v>
      </c>
      <c r="G10" s="89">
        <v>4.5227084987224426</v>
      </c>
      <c r="H10" s="89">
        <v>4.5888044377573927</v>
      </c>
      <c r="I10" s="89">
        <v>4.6690561427775092</v>
      </c>
      <c r="J10" s="89">
        <v>4.7462576639745198</v>
      </c>
      <c r="K10" s="89">
        <v>4.8238950518842261</v>
      </c>
      <c r="L10" s="89">
        <v>4.9235069393890321</v>
      </c>
      <c r="M10" s="89">
        <v>5.0390294062446994</v>
      </c>
      <c r="N10" s="89">
        <v>5.1962548498944603</v>
      </c>
      <c r="O10" s="89">
        <v>5.3360076698843493</v>
      </c>
      <c r="P10" s="89">
        <v>5.410925045717855</v>
      </c>
      <c r="Q10" s="89">
        <v>5.4431016366954585</v>
      </c>
      <c r="R10" s="89">
        <v>5.4656470395449546</v>
      </c>
      <c r="S10" s="89">
        <v>5.4869153775775201</v>
      </c>
      <c r="T10" s="89">
        <v>5.5112772267369099</v>
      </c>
      <c r="U10" s="89">
        <v>5.5454707158342984</v>
      </c>
      <c r="V10" s="89">
        <v>5.5939749780468233</v>
      </c>
      <c r="W10" s="89">
        <v>5.6538650073548276</v>
      </c>
      <c r="X10" s="89">
        <v>5.7245111697706381</v>
      </c>
      <c r="Y10" s="89">
        <v>5.7799183006250088</v>
      </c>
      <c r="Z10" s="89">
        <v>5.9653767754909648</v>
      </c>
      <c r="AA10" s="89">
        <v>6.0386155625255169</v>
      </c>
      <c r="AB10" s="89">
        <v>6.0899460235719021</v>
      </c>
      <c r="AC10" s="89">
        <v>6.1554865346809713</v>
      </c>
      <c r="AD10" s="89">
        <v>6.3445741469172212</v>
      </c>
      <c r="AE10" s="89">
        <v>6.2202645943401373</v>
      </c>
      <c r="AF10" s="89">
        <v>6.1887922512733367</v>
      </c>
      <c r="AG10" s="89">
        <v>6.1568538664851467</v>
      </c>
      <c r="AH10" s="89">
        <v>6.1245373854156657</v>
      </c>
      <c r="AI10" s="89">
        <v>6.0918859788131687</v>
      </c>
      <c r="AJ10" s="89">
        <v>6.0582336107173509</v>
      </c>
      <c r="AK10" s="89">
        <v>6.0236716760134446</v>
      </c>
      <c r="AL10" s="89">
        <v>5.9882291512295609</v>
      </c>
      <c r="AM10" s="89">
        <v>5.9519374761979078</v>
      </c>
      <c r="AN10" s="89">
        <v>5.9147866582497173</v>
      </c>
      <c r="AO10" s="89">
        <v>5.8767620026492029</v>
      </c>
      <c r="AP10" s="89">
        <v>5.8409825398945907</v>
      </c>
      <c r="AQ10" s="89">
        <v>5.803805258781507</v>
      </c>
      <c r="AR10" s="89">
        <v>5.7651979344132105</v>
      </c>
      <c r="AS10" s="89">
        <v>5.7251073129267507</v>
      </c>
      <c r="AT10" s="89">
        <v>5.6839329779607493</v>
      </c>
      <c r="AU10" s="89">
        <v>5.6414020765428914</v>
      </c>
      <c r="AV10" s="89">
        <v>5.5973890139169811</v>
      </c>
      <c r="AW10" s="89">
        <v>5.5517344087209635</v>
      </c>
      <c r="AX10" s="89">
        <v>5.5044052988901591</v>
      </c>
      <c r="AY10" s="89">
        <v>5.4553149311480986</v>
      </c>
      <c r="AZ10" s="89">
        <v>5.4046145694852807</v>
      </c>
      <c r="BA10" s="89">
        <v>5.3518384091080193</v>
      </c>
      <c r="BB10" s="89">
        <v>5.2966231703570408</v>
      </c>
      <c r="BC10" s="89">
        <v>5.2389923343839744</v>
      </c>
      <c r="BD10" s="89">
        <v>5.1789199293205765</v>
      </c>
      <c r="BE10" s="89">
        <v>5.1164064157524125</v>
      </c>
    </row>
    <row r="11" spans="1:57" x14ac:dyDescent="0.3">
      <c r="A11" s="85" t="s">
        <v>618</v>
      </c>
      <c r="B11" s="85" t="s">
        <v>619</v>
      </c>
      <c r="C11" s="85" t="s">
        <v>3</v>
      </c>
      <c r="D11" s="86" t="s">
        <v>612</v>
      </c>
      <c r="E11" s="86"/>
      <c r="F11" s="55" t="s">
        <v>275</v>
      </c>
      <c r="G11" s="89">
        <v>12.901173060414054</v>
      </c>
      <c r="H11" s="89">
        <v>12.973401940754353</v>
      </c>
      <c r="I11" s="89">
        <v>13.036371139113871</v>
      </c>
      <c r="J11" s="89">
        <v>13.069263569965004</v>
      </c>
      <c r="K11" s="89">
        <v>13.099315880604069</v>
      </c>
      <c r="L11" s="89">
        <v>13.135881912878023</v>
      </c>
      <c r="M11" s="89">
        <v>13.177526577287425</v>
      </c>
      <c r="N11" s="89">
        <v>13.212984092477225</v>
      </c>
      <c r="O11" s="89">
        <v>13.240097822139029</v>
      </c>
      <c r="P11" s="89">
        <v>13.277716914732672</v>
      </c>
      <c r="Q11" s="89">
        <v>13.303523026365031</v>
      </c>
      <c r="R11" s="89">
        <v>13.300835124453693</v>
      </c>
      <c r="S11" s="89">
        <v>13.254819662284726</v>
      </c>
      <c r="T11" s="89">
        <v>13.155505450756028</v>
      </c>
      <c r="U11" s="89">
        <v>13.065162112993953</v>
      </c>
      <c r="V11" s="89">
        <v>12.985105696367413</v>
      </c>
      <c r="W11" s="89">
        <v>12.900162086114259</v>
      </c>
      <c r="X11" s="89">
        <v>12.884135970457633</v>
      </c>
      <c r="Y11" s="89">
        <v>12.85259170550399</v>
      </c>
      <c r="Z11" s="89">
        <v>13.045094408318848</v>
      </c>
      <c r="AA11" s="89">
        <v>13.037783398921393</v>
      </c>
      <c r="AB11" s="89">
        <v>12.990028708806635</v>
      </c>
      <c r="AC11" s="89">
        <v>12.724307580922545</v>
      </c>
      <c r="AD11" s="89">
        <v>12.534116863498429</v>
      </c>
      <c r="AE11" s="89">
        <v>12.345101850801075</v>
      </c>
      <c r="AF11" s="89">
        <v>12.148741827163878</v>
      </c>
      <c r="AG11" s="89">
        <v>11.950764854674896</v>
      </c>
      <c r="AH11" s="89">
        <v>11.75101487223627</v>
      </c>
      <c r="AI11" s="89">
        <v>11.550205691897853</v>
      </c>
      <c r="AJ11" s="89">
        <v>11.351995045651581</v>
      </c>
      <c r="AK11" s="89">
        <v>11.156280517501953</v>
      </c>
      <c r="AL11" s="89">
        <v>10.963029646844333</v>
      </c>
      <c r="AM11" s="89">
        <v>10.772473489863451</v>
      </c>
      <c r="AN11" s="89">
        <v>10.584864384212556</v>
      </c>
      <c r="AO11" s="89">
        <v>10.399474693215581</v>
      </c>
      <c r="AP11" s="89">
        <v>10.216608467316606</v>
      </c>
      <c r="AQ11" s="89">
        <v>10.035119892401244</v>
      </c>
      <c r="AR11" s="89">
        <v>9.8552091883656523</v>
      </c>
      <c r="AS11" s="89">
        <v>9.6776966916881193</v>
      </c>
      <c r="AT11" s="89">
        <v>9.5014914848867935</v>
      </c>
      <c r="AU11" s="89">
        <v>9.327221995838606</v>
      </c>
      <c r="AV11" s="89">
        <v>9.154283496495319</v>
      </c>
      <c r="AW11" s="89">
        <v>8.9826251120235696</v>
      </c>
      <c r="AX11" s="89">
        <v>8.8117915764737624</v>
      </c>
      <c r="AY11" s="89">
        <v>8.6418706708336046</v>
      </c>
      <c r="AZ11" s="89">
        <v>8.4726871693121044</v>
      </c>
      <c r="BA11" s="89">
        <v>8.3041991809622608</v>
      </c>
      <c r="BB11" s="89">
        <v>8.1357682006829357</v>
      </c>
      <c r="BC11" s="89">
        <v>7.9678439735620401</v>
      </c>
      <c r="BD11" s="89">
        <v>7.8004136918180649</v>
      </c>
      <c r="BE11" s="89">
        <v>7.633256771169906</v>
      </c>
    </row>
    <row r="12" spans="1:57" x14ac:dyDescent="0.3">
      <c r="A12" s="85" t="s">
        <v>618</v>
      </c>
      <c r="B12" s="85" t="s">
        <v>619</v>
      </c>
      <c r="C12" s="85" t="s">
        <v>3</v>
      </c>
      <c r="D12" s="86" t="s">
        <v>612</v>
      </c>
      <c r="E12" s="86"/>
      <c r="F12" s="55" t="s">
        <v>506</v>
      </c>
      <c r="G12" s="89">
        <v>48.453126836002568</v>
      </c>
      <c r="H12" s="89">
        <v>48.686876705470411</v>
      </c>
      <c r="I12" s="89">
        <v>49.130937906661273</v>
      </c>
      <c r="J12" s="89">
        <v>50.079750616200037</v>
      </c>
      <c r="K12" s="89">
        <v>50.943665662787375</v>
      </c>
      <c r="L12" s="89">
        <v>51.845045177030904</v>
      </c>
      <c r="M12" s="89">
        <v>52.699457443349637</v>
      </c>
      <c r="N12" s="89">
        <v>53.618942596354188</v>
      </c>
      <c r="O12" s="89">
        <v>54.666365046044483</v>
      </c>
      <c r="P12" s="89">
        <v>55.337186860720252</v>
      </c>
      <c r="Q12" s="89">
        <v>55.618286950214006</v>
      </c>
      <c r="R12" s="89">
        <v>55.802437520694426</v>
      </c>
      <c r="S12" s="89">
        <v>55.975493749223361</v>
      </c>
      <c r="T12" s="89">
        <v>55.866095969127244</v>
      </c>
      <c r="U12" s="89">
        <v>55.614546881521306</v>
      </c>
      <c r="V12" s="89">
        <v>55.549043211688208</v>
      </c>
      <c r="W12" s="89">
        <v>55.554414327485453</v>
      </c>
      <c r="X12" s="89">
        <v>55.670750668446964</v>
      </c>
      <c r="Y12" s="89">
        <v>55.830253878782926</v>
      </c>
      <c r="Z12" s="89">
        <v>57.092892605954425</v>
      </c>
      <c r="AA12" s="89">
        <v>57.574159324196316</v>
      </c>
      <c r="AB12" s="89">
        <v>57.658172770629186</v>
      </c>
      <c r="AC12" s="89">
        <v>57.702036236031297</v>
      </c>
      <c r="AD12" s="89">
        <v>57.874839249531036</v>
      </c>
      <c r="AE12" s="89">
        <v>57.54578304680517</v>
      </c>
      <c r="AF12" s="89">
        <v>57.226631164390561</v>
      </c>
      <c r="AG12" s="89">
        <v>56.833881679137839</v>
      </c>
      <c r="AH12" s="89">
        <v>56.3701052047183</v>
      </c>
      <c r="AI12" s="89">
        <v>55.842824341824652</v>
      </c>
      <c r="AJ12" s="89">
        <v>55.315045335701711</v>
      </c>
      <c r="AK12" s="89">
        <v>54.785270468872305</v>
      </c>
      <c r="AL12" s="89">
        <v>54.250447804291177</v>
      </c>
      <c r="AM12" s="89">
        <v>53.712558842231218</v>
      </c>
      <c r="AN12" s="89">
        <v>53.174023784004035</v>
      </c>
      <c r="AO12" s="89">
        <v>52.632571381406699</v>
      </c>
      <c r="AP12" s="89">
        <v>52.094826392036907</v>
      </c>
      <c r="AQ12" s="89">
        <v>51.552816838749429</v>
      </c>
      <c r="AR12" s="89">
        <v>51.004981277914055</v>
      </c>
      <c r="AS12" s="89">
        <v>50.45128016901301</v>
      </c>
      <c r="AT12" s="89">
        <v>49.889626928652262</v>
      </c>
      <c r="AU12" s="89">
        <v>49.32066061839879</v>
      </c>
      <c r="AV12" s="89">
        <v>48.742359470827509</v>
      </c>
      <c r="AW12" s="89">
        <v>48.154213688048287</v>
      </c>
      <c r="AX12" s="89">
        <v>47.553772707899618</v>
      </c>
      <c r="AY12" s="89">
        <v>46.940931149318629</v>
      </c>
      <c r="AZ12" s="89">
        <v>46.313406287790123</v>
      </c>
      <c r="BA12" s="89">
        <v>45.672188763626551</v>
      </c>
      <c r="BB12" s="89">
        <v>45.01630413359355</v>
      </c>
      <c r="BC12" s="89">
        <v>44.346181653354094</v>
      </c>
      <c r="BD12" s="89">
        <v>43.661571536388962</v>
      </c>
      <c r="BE12" s="89">
        <v>42.964360794272842</v>
      </c>
    </row>
    <row r="13" spans="1:57" x14ac:dyDescent="0.3">
      <c r="A13" s="85" t="s">
        <v>618</v>
      </c>
      <c r="B13" s="85" t="s">
        <v>619</v>
      </c>
      <c r="C13" s="85" t="s">
        <v>3</v>
      </c>
      <c r="D13" s="86" t="s">
        <v>612</v>
      </c>
      <c r="E13" s="86"/>
      <c r="F13" s="55" t="s">
        <v>257</v>
      </c>
      <c r="G13" s="89">
        <v>72.487828946619643</v>
      </c>
      <c r="H13" s="89">
        <v>73.007564290335765</v>
      </c>
      <c r="I13" s="89">
        <v>73.542099524524403</v>
      </c>
      <c r="J13" s="89">
        <v>74.068807934530426</v>
      </c>
      <c r="K13" s="89">
        <v>74.584846431570625</v>
      </c>
      <c r="L13" s="89">
        <v>75.167148802327986</v>
      </c>
      <c r="M13" s="89">
        <v>75.713920803106888</v>
      </c>
      <c r="N13" s="89">
        <v>76.199766383793758</v>
      </c>
      <c r="O13" s="89">
        <v>76.617514107578089</v>
      </c>
      <c r="P13" s="89">
        <v>77.011601819336093</v>
      </c>
      <c r="Q13" s="89">
        <v>77.360214277587417</v>
      </c>
      <c r="R13" s="89">
        <v>77.698534279730211</v>
      </c>
      <c r="S13" s="89">
        <v>78.044646548487023</v>
      </c>
      <c r="T13" s="89">
        <v>78.429294554244507</v>
      </c>
      <c r="U13" s="89">
        <v>79.114535020625468</v>
      </c>
      <c r="V13" s="89">
        <v>79.477317231409728</v>
      </c>
      <c r="W13" s="89">
        <v>79.716815068180154</v>
      </c>
      <c r="X13" s="89">
        <v>79.937901698572432</v>
      </c>
      <c r="Y13" s="89">
        <v>80.201792881279857</v>
      </c>
      <c r="Z13" s="89">
        <v>81.850197566849971</v>
      </c>
      <c r="AA13" s="89">
        <v>82.087642864431473</v>
      </c>
      <c r="AB13" s="89">
        <v>82.301013980311438</v>
      </c>
      <c r="AC13" s="89">
        <v>82.566085011074463</v>
      </c>
      <c r="AD13" s="89">
        <v>82.052000920549929</v>
      </c>
      <c r="AE13" s="89">
        <v>81.496030896297697</v>
      </c>
      <c r="AF13" s="89">
        <v>80.821861083470026</v>
      </c>
      <c r="AG13" s="89">
        <v>80.122015399208266</v>
      </c>
      <c r="AH13" s="89">
        <v>79.399912400623549</v>
      </c>
      <c r="AI13" s="89">
        <v>78.656161484912104</v>
      </c>
      <c r="AJ13" s="89">
        <v>77.9098148302552</v>
      </c>
      <c r="AK13" s="89">
        <v>77.158092384592322</v>
      </c>
      <c r="AL13" s="89">
        <v>76.400964075625538</v>
      </c>
      <c r="AM13" s="89">
        <v>75.638186423936887</v>
      </c>
      <c r="AN13" s="89">
        <v>74.867482159229453</v>
      </c>
      <c r="AO13" s="89">
        <v>74.090282924703388</v>
      </c>
      <c r="AP13" s="89">
        <v>73.310707558173206</v>
      </c>
      <c r="AQ13" s="89">
        <v>72.523015325466687</v>
      </c>
      <c r="AR13" s="89">
        <v>71.725449911895637</v>
      </c>
      <c r="AS13" s="89">
        <v>70.911247048401748</v>
      </c>
      <c r="AT13" s="89">
        <v>70.084094057487036</v>
      </c>
      <c r="AU13" s="89">
        <v>69.240357252314027</v>
      </c>
      <c r="AV13" s="89">
        <v>68.379918876862448</v>
      </c>
      <c r="AW13" s="89">
        <v>67.504433431902299</v>
      </c>
      <c r="AX13" s="89">
        <v>66.618460802220511</v>
      </c>
      <c r="AY13" s="89">
        <v>65.720399093509585</v>
      </c>
      <c r="AZ13" s="89">
        <v>64.812520146540578</v>
      </c>
      <c r="BA13" s="89">
        <v>63.898549713026732</v>
      </c>
      <c r="BB13" s="89">
        <v>62.973969140760445</v>
      </c>
      <c r="BC13" s="89">
        <v>62.040849120582024</v>
      </c>
      <c r="BD13" s="89">
        <v>61.09668882396079</v>
      </c>
      <c r="BE13" s="89">
        <v>60.148007647283436</v>
      </c>
    </row>
    <row r="14" spans="1:57" x14ac:dyDescent="0.3">
      <c r="A14" s="85" t="s">
        <v>618</v>
      </c>
      <c r="B14" s="85" t="s">
        <v>619</v>
      </c>
      <c r="C14" s="85" t="s">
        <v>3</v>
      </c>
      <c r="D14" s="86" t="s">
        <v>612</v>
      </c>
      <c r="E14" s="86"/>
      <c r="F14" s="55" t="s">
        <v>223</v>
      </c>
      <c r="G14" s="89">
        <v>5.384935615800492</v>
      </c>
      <c r="H14" s="89">
        <v>5.1426804269299184</v>
      </c>
      <c r="I14" s="89">
        <v>5.1549049666850717</v>
      </c>
      <c r="J14" s="89">
        <v>5.1547621712357641</v>
      </c>
      <c r="K14" s="89">
        <v>5.1554067207435104</v>
      </c>
      <c r="L14" s="89">
        <v>5.1620250954457303</v>
      </c>
      <c r="M14" s="89">
        <v>5.1639598928956012</v>
      </c>
      <c r="N14" s="89">
        <v>5.1644220693228275</v>
      </c>
      <c r="O14" s="89">
        <v>5.1614854045218195</v>
      </c>
      <c r="P14" s="89">
        <v>5.1577797640457002</v>
      </c>
      <c r="Q14" s="89">
        <v>5.1480831322421512</v>
      </c>
      <c r="R14" s="89">
        <v>5.1296116026912975</v>
      </c>
      <c r="S14" s="89">
        <v>5.1123327793348805</v>
      </c>
      <c r="T14" s="89">
        <v>5.0956532014147431</v>
      </c>
      <c r="U14" s="89">
        <v>5.077901352876621</v>
      </c>
      <c r="V14" s="89">
        <v>5.0530561710758226</v>
      </c>
      <c r="W14" s="89">
        <v>5.0131280283306277</v>
      </c>
      <c r="X14" s="89">
        <v>4.9705131717311071</v>
      </c>
      <c r="Y14" s="89">
        <v>4.912523481280167</v>
      </c>
      <c r="Z14" s="89">
        <v>4.9582286388080403</v>
      </c>
      <c r="AA14" s="89">
        <v>4.9362462481763032</v>
      </c>
      <c r="AB14" s="89">
        <v>4.9100266147325993</v>
      </c>
      <c r="AC14" s="89">
        <v>4.698487673197687</v>
      </c>
      <c r="AD14" s="89">
        <v>4.6348798591110407</v>
      </c>
      <c r="AE14" s="89">
        <v>4.5635530714906212</v>
      </c>
      <c r="AF14" s="89">
        <v>4.4857270316591391</v>
      </c>
      <c r="AG14" s="89">
        <v>4.4096689562622107</v>
      </c>
      <c r="AH14" s="89">
        <v>4.335420316185747</v>
      </c>
      <c r="AI14" s="89">
        <v>4.2500405021098739</v>
      </c>
      <c r="AJ14" s="89">
        <v>4.1780807399178901</v>
      </c>
      <c r="AK14" s="89">
        <v>4.1068783788083003</v>
      </c>
      <c r="AL14" s="89">
        <v>4.0367264078652401</v>
      </c>
      <c r="AM14" s="89">
        <v>3.967167006630373</v>
      </c>
      <c r="AN14" s="89">
        <v>3.8980485994799112</v>
      </c>
      <c r="AO14" s="89">
        <v>3.8292708639077175</v>
      </c>
      <c r="AP14" s="89">
        <v>3.7618260055460206</v>
      </c>
      <c r="AQ14" s="89">
        <v>3.6946360281156547</v>
      </c>
      <c r="AR14" s="89">
        <v>3.6280327234179079</v>
      </c>
      <c r="AS14" s="89">
        <v>3.5618291385841472</v>
      </c>
      <c r="AT14" s="89">
        <v>3.4965556866975258</v>
      </c>
      <c r="AU14" s="89">
        <v>3.4318033430426862</v>
      </c>
      <c r="AV14" s="89">
        <v>3.367624086832727</v>
      </c>
      <c r="AW14" s="89">
        <v>3.3040472827242864</v>
      </c>
      <c r="AX14" s="89">
        <v>3.2410784880199324</v>
      </c>
      <c r="AY14" s="89">
        <v>3.1787170932214015</v>
      </c>
      <c r="AZ14" s="89">
        <v>3.1170620867413765</v>
      </c>
      <c r="BA14" s="89">
        <v>3.0560064810700065</v>
      </c>
      <c r="BB14" s="89">
        <v>2.9955426161629375</v>
      </c>
      <c r="BC14" s="89">
        <v>2.935762687212196</v>
      </c>
      <c r="BD14" s="89">
        <v>2.8766567442686548</v>
      </c>
      <c r="BE14" s="89">
        <v>2.8183057743736786</v>
      </c>
    </row>
    <row r="15" spans="1:57" x14ac:dyDescent="0.3">
      <c r="A15" s="85" t="s">
        <v>618</v>
      </c>
      <c r="B15" s="85" t="s">
        <v>619</v>
      </c>
      <c r="C15" s="85" t="s">
        <v>3</v>
      </c>
      <c r="D15" s="86" t="s">
        <v>612</v>
      </c>
      <c r="E15" s="86"/>
      <c r="F15" s="55" t="s">
        <v>319</v>
      </c>
      <c r="G15" s="89">
        <v>68.151972440455935</v>
      </c>
      <c r="H15" s="89">
        <v>68.196262670579586</v>
      </c>
      <c r="I15" s="89">
        <v>68.230308269689914</v>
      </c>
      <c r="J15" s="89">
        <v>68.401371666814811</v>
      </c>
      <c r="K15" s="89">
        <v>68.842006694620949</v>
      </c>
      <c r="L15" s="89">
        <v>69.301916108805898</v>
      </c>
      <c r="M15" s="89">
        <v>69.528620563611511</v>
      </c>
      <c r="N15" s="89">
        <v>69.709029141376689</v>
      </c>
      <c r="O15" s="89">
        <v>70.208319833093043</v>
      </c>
      <c r="P15" s="89">
        <v>70.609381172017891</v>
      </c>
      <c r="Q15" s="89">
        <v>70.817246528473092</v>
      </c>
      <c r="R15" s="89">
        <v>70.985536957099498</v>
      </c>
      <c r="S15" s="89">
        <v>71.011245914086956</v>
      </c>
      <c r="T15" s="89">
        <v>71.357397466933435</v>
      </c>
      <c r="U15" s="89">
        <v>72.677719216628418</v>
      </c>
      <c r="V15" s="89">
        <v>72.705483422052069</v>
      </c>
      <c r="W15" s="89">
        <v>72.57174786942636</v>
      </c>
      <c r="X15" s="89">
        <v>72.495231814155289</v>
      </c>
      <c r="Y15" s="89">
        <v>72.373509735277992</v>
      </c>
      <c r="Z15" s="89">
        <v>72.759284191095347</v>
      </c>
      <c r="AA15" s="89">
        <v>72.546353185652137</v>
      </c>
      <c r="AB15" s="89">
        <v>72.057929093444258</v>
      </c>
      <c r="AC15" s="89">
        <v>71.810059601124195</v>
      </c>
      <c r="AD15" s="89">
        <v>71.008170741346234</v>
      </c>
      <c r="AE15" s="89">
        <v>70.240705387561377</v>
      </c>
      <c r="AF15" s="89">
        <v>69.394968032626153</v>
      </c>
      <c r="AG15" s="89">
        <v>68.56302653587943</v>
      </c>
      <c r="AH15" s="89">
        <v>67.747113299010039</v>
      </c>
      <c r="AI15" s="89">
        <v>66.945798285558084</v>
      </c>
      <c r="AJ15" s="89">
        <v>66.14850270833449</v>
      </c>
      <c r="AK15" s="89">
        <v>65.35697674147363</v>
      </c>
      <c r="AL15" s="89">
        <v>64.564575569688515</v>
      </c>
      <c r="AM15" s="89">
        <v>63.772798282138687</v>
      </c>
      <c r="AN15" s="89">
        <v>62.980854823772468</v>
      </c>
      <c r="AO15" s="89">
        <v>62.189851263527146</v>
      </c>
      <c r="AP15" s="89">
        <v>61.406856749991931</v>
      </c>
      <c r="AQ15" s="89">
        <v>60.620829878669184</v>
      </c>
      <c r="AR15" s="89">
        <v>59.833816853282258</v>
      </c>
      <c r="AS15" s="89">
        <v>59.04368392960594</v>
      </c>
      <c r="AT15" s="89">
        <v>58.249639209044773</v>
      </c>
      <c r="AU15" s="89">
        <v>57.451959610133244</v>
      </c>
      <c r="AV15" s="89">
        <v>56.646070754177188</v>
      </c>
      <c r="AW15" s="89">
        <v>55.830904149907305</v>
      </c>
      <c r="AX15" s="89">
        <v>55.006327654625167</v>
      </c>
      <c r="AY15" s="89">
        <v>54.172656094625523</v>
      </c>
      <c r="AZ15" s="89">
        <v>53.328266895808824</v>
      </c>
      <c r="BA15" s="89">
        <v>52.474562006587128</v>
      </c>
      <c r="BB15" s="89">
        <v>51.611776834205983</v>
      </c>
      <c r="BC15" s="89">
        <v>50.741252273113858</v>
      </c>
      <c r="BD15" s="89">
        <v>49.861564395332209</v>
      </c>
      <c r="BE15" s="89">
        <v>48.974191468500905</v>
      </c>
    </row>
    <row r="16" spans="1:57" x14ac:dyDescent="0.3">
      <c r="A16" s="85" t="s">
        <v>618</v>
      </c>
      <c r="B16" s="85" t="s">
        <v>619</v>
      </c>
      <c r="C16" s="85" t="s">
        <v>3</v>
      </c>
      <c r="D16" s="86" t="s">
        <v>612</v>
      </c>
      <c r="E16" s="86"/>
      <c r="F16" s="55" t="s">
        <v>228</v>
      </c>
      <c r="G16" s="89">
        <v>0.82670097013349886</v>
      </c>
      <c r="H16" s="89">
        <v>0.8351414485905494</v>
      </c>
      <c r="I16" s="89">
        <v>0.84473152100316928</v>
      </c>
      <c r="J16" s="89">
        <v>0.85452467349123551</v>
      </c>
      <c r="K16" s="89">
        <v>0.86554701718721894</v>
      </c>
      <c r="L16" s="89">
        <v>0.87780845883064096</v>
      </c>
      <c r="M16" s="89">
        <v>0.89091359389441294</v>
      </c>
      <c r="N16" s="89">
        <v>0.90742341355986411</v>
      </c>
      <c r="O16" s="89">
        <v>0.92928156652141314</v>
      </c>
      <c r="P16" s="89">
        <v>0.95373178390831947</v>
      </c>
      <c r="Q16" s="89">
        <v>0.9800489808131303</v>
      </c>
      <c r="R16" s="89">
        <v>1.0041352131251973</v>
      </c>
      <c r="S16" s="89">
        <v>1.0306135596969586</v>
      </c>
      <c r="T16" s="89">
        <v>1.0352109510092571</v>
      </c>
      <c r="U16" s="89">
        <v>1.0259089497003846</v>
      </c>
      <c r="V16" s="89">
        <v>1.012937020888045</v>
      </c>
      <c r="W16" s="89">
        <v>1.0148097489602279</v>
      </c>
      <c r="X16" s="89">
        <v>1.0227700409733671</v>
      </c>
      <c r="Y16" s="89">
        <v>1.0341217591572185</v>
      </c>
      <c r="Z16" s="89">
        <v>1.0654184037232601</v>
      </c>
      <c r="AA16" s="89">
        <v>1.0801461620244119</v>
      </c>
      <c r="AB16" s="89">
        <v>1.0899482867554295</v>
      </c>
      <c r="AC16" s="89">
        <v>1.1005721428992048</v>
      </c>
      <c r="AD16" s="89">
        <v>1.1081422966104479</v>
      </c>
      <c r="AE16" s="89">
        <v>1.1142033219075587</v>
      </c>
      <c r="AF16" s="89">
        <v>1.1086101078274941</v>
      </c>
      <c r="AG16" s="89">
        <v>1.101733632717335</v>
      </c>
      <c r="AH16" s="89">
        <v>1.0936610595437872</v>
      </c>
      <c r="AI16" s="89">
        <v>1.0843429833079987</v>
      </c>
      <c r="AJ16" s="89">
        <v>1.0748221138769547</v>
      </c>
      <c r="AK16" s="89">
        <v>1.0650199653183106</v>
      </c>
      <c r="AL16" s="89">
        <v>1.0549419702784351</v>
      </c>
      <c r="AM16" s="89">
        <v>1.0445911164389234</v>
      </c>
      <c r="AN16" s="89">
        <v>1.0339990788037827</v>
      </c>
      <c r="AO16" s="89">
        <v>1.0231504217626606</v>
      </c>
      <c r="AP16" s="89">
        <v>1.0125713260559257</v>
      </c>
      <c r="AQ16" s="89">
        <v>1.0017189388378354</v>
      </c>
      <c r="AR16" s="89">
        <v>0.99059187801971027</v>
      </c>
      <c r="AS16" s="89">
        <v>0.97925839050233154</v>
      </c>
      <c r="AT16" s="89">
        <v>0.96776453699375553</v>
      </c>
      <c r="AU16" s="89">
        <v>0.95610850869800279</v>
      </c>
      <c r="AV16" s="89">
        <v>0.94433025033112483</v>
      </c>
      <c r="AW16" s="89">
        <v>0.93252430256199692</v>
      </c>
      <c r="AX16" s="89">
        <v>0.92060467715371064</v>
      </c>
      <c r="AY16" s="89">
        <v>0.9086638557580925</v>
      </c>
      <c r="AZ16" s="89">
        <v>0.89667892295990903</v>
      </c>
      <c r="BA16" s="89">
        <v>0.88468457803930733</v>
      </c>
      <c r="BB16" s="89">
        <v>0.87264226463173533</v>
      </c>
      <c r="BC16" s="89">
        <v>0.86057631786405775</v>
      </c>
      <c r="BD16" s="89">
        <v>0.84853364101683426</v>
      </c>
      <c r="BE16" s="89">
        <v>0.83648261311551342</v>
      </c>
    </row>
    <row r="17" spans="1:57" x14ac:dyDescent="0.3">
      <c r="A17" s="85" t="s">
        <v>618</v>
      </c>
      <c r="B17" s="85" t="s">
        <v>619</v>
      </c>
      <c r="C17" s="85" t="s">
        <v>3</v>
      </c>
      <c r="D17" s="86" t="s">
        <v>612</v>
      </c>
      <c r="E17" s="86"/>
      <c r="F17" s="55" t="s">
        <v>345</v>
      </c>
      <c r="G17" s="89">
        <v>2.85152013851111</v>
      </c>
      <c r="H17" s="89">
        <v>2.8175920585504697</v>
      </c>
      <c r="I17" s="89">
        <v>2.7788466577488018</v>
      </c>
      <c r="J17" s="89">
        <v>2.7530200764711821</v>
      </c>
      <c r="K17" s="89">
        <v>2.7257631427708491</v>
      </c>
      <c r="L17" s="89">
        <v>2.6939239622494329</v>
      </c>
      <c r="M17" s="89">
        <v>2.6677534291523419</v>
      </c>
      <c r="N17" s="89">
        <v>2.6445584112323401</v>
      </c>
      <c r="O17" s="89">
        <v>2.6236275288018134</v>
      </c>
      <c r="P17" s="89">
        <v>2.5883873478443102</v>
      </c>
      <c r="Q17" s="89">
        <v>2.5370483482801061</v>
      </c>
      <c r="R17" s="89">
        <v>2.4807162287697184</v>
      </c>
      <c r="S17" s="89">
        <v>2.4447623114375769</v>
      </c>
      <c r="T17" s="89">
        <v>2.4196085394551079</v>
      </c>
      <c r="U17" s="89">
        <v>2.3931514379241605</v>
      </c>
      <c r="V17" s="89">
        <v>2.3751725667734696</v>
      </c>
      <c r="W17" s="89">
        <v>2.3553837163655222</v>
      </c>
      <c r="X17" s="89">
        <v>2.3333125346253505</v>
      </c>
      <c r="Y17" s="89">
        <v>2.3146263455315226</v>
      </c>
      <c r="Z17" s="89">
        <v>2.3353939686650405</v>
      </c>
      <c r="AA17" s="89">
        <v>2.3204462020370609</v>
      </c>
      <c r="AB17" s="89">
        <v>2.303012326126888</v>
      </c>
      <c r="AC17" s="89">
        <v>2.2818553020577799</v>
      </c>
      <c r="AD17" s="89">
        <v>2.2663609680622119</v>
      </c>
      <c r="AE17" s="89">
        <v>2.2417842301348339</v>
      </c>
      <c r="AF17" s="89">
        <v>2.1931578442416297</v>
      </c>
      <c r="AG17" s="89">
        <v>2.1447126239470951</v>
      </c>
      <c r="AH17" s="89">
        <v>2.0962600496463821</v>
      </c>
      <c r="AI17" s="89">
        <v>2.0475709200663719</v>
      </c>
      <c r="AJ17" s="89">
        <v>1.9998395554487971</v>
      </c>
      <c r="AK17" s="89">
        <v>1.9530592473222177</v>
      </c>
      <c r="AL17" s="89">
        <v>1.9072936019184998</v>
      </c>
      <c r="AM17" s="89">
        <v>1.8627779224884664</v>
      </c>
      <c r="AN17" s="89">
        <v>1.8195827595225567</v>
      </c>
      <c r="AO17" s="89">
        <v>1.7777424727366959</v>
      </c>
      <c r="AP17" s="89">
        <v>1.7386546706464754</v>
      </c>
      <c r="AQ17" s="89">
        <v>1.7006746539211455</v>
      </c>
      <c r="AR17" s="89">
        <v>1.6636613092046366</v>
      </c>
      <c r="AS17" s="89">
        <v>1.627644105987776</v>
      </c>
      <c r="AT17" s="89">
        <v>1.5923992080942031</v>
      </c>
      <c r="AU17" s="89">
        <v>1.557983780644737</v>
      </c>
      <c r="AV17" s="89">
        <v>1.5243628680690144</v>
      </c>
      <c r="AW17" s="89">
        <v>1.4914356505689439</v>
      </c>
      <c r="AX17" s="89">
        <v>1.4591484352110873</v>
      </c>
      <c r="AY17" s="89">
        <v>1.4274442944788033</v>
      </c>
      <c r="AZ17" s="89">
        <v>1.3963227430815979</v>
      </c>
      <c r="BA17" s="89">
        <v>1.3657402883091847</v>
      </c>
      <c r="BB17" s="89">
        <v>1.3356582343135854</v>
      </c>
      <c r="BC17" s="89">
        <v>1.3060642906943922</v>
      </c>
      <c r="BD17" s="89">
        <v>1.2769888748652747</v>
      </c>
      <c r="BE17" s="89">
        <v>1.2482435251694715</v>
      </c>
    </row>
    <row r="18" spans="1:57" x14ac:dyDescent="0.3">
      <c r="A18" s="85" t="s">
        <v>618</v>
      </c>
      <c r="B18" s="85" t="s">
        <v>619</v>
      </c>
      <c r="C18" s="85" t="s">
        <v>3</v>
      </c>
      <c r="D18" s="86" t="s">
        <v>612</v>
      </c>
      <c r="E18" s="86"/>
      <c r="F18" s="55" t="s">
        <v>356</v>
      </c>
      <c r="G18" s="89">
        <v>4.2048480775161048</v>
      </c>
      <c r="H18" s="89">
        <v>4.1748128962300122</v>
      </c>
      <c r="I18" s="89">
        <v>4.1361863306264084</v>
      </c>
      <c r="J18" s="89">
        <v>4.1084723049811611</v>
      </c>
      <c r="K18" s="89">
        <v>4.0696657148169049</v>
      </c>
      <c r="L18" s="89">
        <v>4.0176961958971598</v>
      </c>
      <c r="M18" s="89">
        <v>3.9393918159623906</v>
      </c>
      <c r="N18" s="89">
        <v>3.891078520405332</v>
      </c>
      <c r="O18" s="89">
        <v>3.8455335622915992</v>
      </c>
      <c r="P18" s="89">
        <v>3.8103028654802884</v>
      </c>
      <c r="Q18" s="89">
        <v>3.7591747156033355</v>
      </c>
      <c r="R18" s="89">
        <v>3.6501428422989903</v>
      </c>
      <c r="S18" s="89">
        <v>3.5911295135000971</v>
      </c>
      <c r="T18" s="89">
        <v>3.5530970891501648</v>
      </c>
      <c r="U18" s="89">
        <v>3.5195038088490569</v>
      </c>
      <c r="V18" s="89">
        <v>3.4935377558576213</v>
      </c>
      <c r="W18" s="89">
        <v>3.4554652422462047</v>
      </c>
      <c r="X18" s="89">
        <v>3.4075152968385849</v>
      </c>
      <c r="Y18" s="89">
        <v>3.361056058088844</v>
      </c>
      <c r="Z18" s="89">
        <v>3.3987652194934275</v>
      </c>
      <c r="AA18" s="89">
        <v>3.3986583294584936</v>
      </c>
      <c r="AB18" s="89">
        <v>3.4008067194970795</v>
      </c>
      <c r="AC18" s="89">
        <v>3.4134919469118472</v>
      </c>
      <c r="AD18" s="89">
        <v>3.4389793354376765</v>
      </c>
      <c r="AE18" s="89">
        <v>3.4223220022245973</v>
      </c>
      <c r="AF18" s="89">
        <v>3.3672393562699061</v>
      </c>
      <c r="AG18" s="89">
        <v>3.3084114325213259</v>
      </c>
      <c r="AH18" s="89">
        <v>3.2458937851446432</v>
      </c>
      <c r="AI18" s="89">
        <v>3.17924465071756</v>
      </c>
      <c r="AJ18" s="89">
        <v>3.113658337590373</v>
      </c>
      <c r="AK18" s="89">
        <v>3.0490475517939446</v>
      </c>
      <c r="AL18" s="89">
        <v>2.9853209930637892</v>
      </c>
      <c r="AM18" s="89">
        <v>2.9227127225316107</v>
      </c>
      <c r="AN18" s="89">
        <v>2.8613403265460327</v>
      </c>
      <c r="AO18" s="89">
        <v>2.8012087520010631</v>
      </c>
      <c r="AP18" s="89">
        <v>2.7450817265382867</v>
      </c>
      <c r="AQ18" s="89">
        <v>2.6899664083990018</v>
      </c>
      <c r="AR18" s="89">
        <v>2.6356492575722883</v>
      </c>
      <c r="AS18" s="89">
        <v>2.5821252925544798</v>
      </c>
      <c r="AT18" s="89">
        <v>2.528946336464716</v>
      </c>
      <c r="AU18" s="89">
        <v>2.4765136187651371</v>
      </c>
      <c r="AV18" s="89">
        <v>2.4248447647064366</v>
      </c>
      <c r="AW18" s="89">
        <v>2.3739542635921991</v>
      </c>
      <c r="AX18" s="89">
        <v>2.3237646439986306</v>
      </c>
      <c r="AY18" s="89">
        <v>2.274276549949839</v>
      </c>
      <c r="AZ18" s="89">
        <v>2.2254116279649248</v>
      </c>
      <c r="BA18" s="89">
        <v>2.1771445027864802</v>
      </c>
      <c r="BB18" s="89">
        <v>2.1294814446768724</v>
      </c>
      <c r="BC18" s="89">
        <v>2.0823766978464042</v>
      </c>
      <c r="BD18" s="89">
        <v>2.0359803764917528</v>
      </c>
      <c r="BE18" s="89">
        <v>1.9901307698737956</v>
      </c>
    </row>
    <row r="19" spans="1:57" x14ac:dyDescent="0.3">
      <c r="A19" s="85" t="s">
        <v>618</v>
      </c>
      <c r="B19" s="85" t="s">
        <v>619</v>
      </c>
      <c r="C19" s="85" t="s">
        <v>3</v>
      </c>
      <c r="D19" s="86" t="s">
        <v>612</v>
      </c>
      <c r="E19" s="86"/>
      <c r="F19" s="55" t="s">
        <v>357</v>
      </c>
      <c r="G19" s="89">
        <v>0.5191297582029829</v>
      </c>
      <c r="H19" s="89">
        <v>0.52559332166091732</v>
      </c>
      <c r="I19" s="89">
        <v>0.53165456750294071</v>
      </c>
      <c r="J19" s="89">
        <v>0.53674187514168137</v>
      </c>
      <c r="K19" s="89">
        <v>0.54474074439716125</v>
      </c>
      <c r="L19" s="89">
        <v>0.55229821485137987</v>
      </c>
      <c r="M19" s="89">
        <v>0.56170402144257503</v>
      </c>
      <c r="N19" s="89">
        <v>0.57012021521228073</v>
      </c>
      <c r="O19" s="89">
        <v>0.5791142365473233</v>
      </c>
      <c r="P19" s="89">
        <v>0.59059972062634813</v>
      </c>
      <c r="Q19" s="89">
        <v>0.60069007935264429</v>
      </c>
      <c r="R19" s="89">
        <v>0.61203448103783265</v>
      </c>
      <c r="S19" s="89">
        <v>0.62751011141113944</v>
      </c>
      <c r="T19" s="89">
        <v>0.64206349383984862</v>
      </c>
      <c r="U19" s="89">
        <v>0.65725131873112763</v>
      </c>
      <c r="V19" s="89">
        <v>0.67324157434769449</v>
      </c>
      <c r="W19" s="89">
        <v>0.68934339915595721</v>
      </c>
      <c r="X19" s="89">
        <v>0.70673268405035994</v>
      </c>
      <c r="Y19" s="89">
        <v>0.72034313500182978</v>
      </c>
      <c r="Z19" s="89">
        <v>0.74672304173801651</v>
      </c>
      <c r="AA19" s="89">
        <v>0.76158146993854825</v>
      </c>
      <c r="AB19" s="89">
        <v>0.77211771342441948</v>
      </c>
      <c r="AC19" s="89">
        <v>0.78512438785097693</v>
      </c>
      <c r="AD19" s="89">
        <v>0.79534007553033337</v>
      </c>
      <c r="AE19" s="89">
        <v>0.80416802838774748</v>
      </c>
      <c r="AF19" s="89">
        <v>0.80880574399794269</v>
      </c>
      <c r="AG19" s="89">
        <v>0.81285189207419717</v>
      </c>
      <c r="AH19" s="89">
        <v>0.81630464053946994</v>
      </c>
      <c r="AI19" s="89">
        <v>0.81912919765421421</v>
      </c>
      <c r="AJ19" s="89">
        <v>0.82148046043745382</v>
      </c>
      <c r="AK19" s="89">
        <v>0.82335371740358965</v>
      </c>
      <c r="AL19" s="89">
        <v>0.82472078086245615</v>
      </c>
      <c r="AM19" s="89">
        <v>0.82559638586634554</v>
      </c>
      <c r="AN19" s="89">
        <v>0.82596408510933628</v>
      </c>
      <c r="AO19" s="89">
        <v>0.82582003745796773</v>
      </c>
      <c r="AP19" s="89">
        <v>0.82538622449289589</v>
      </c>
      <c r="AQ19" s="89">
        <v>0.82443202372298385</v>
      </c>
      <c r="AR19" s="89">
        <v>0.82295438329389803</v>
      </c>
      <c r="AS19" s="89">
        <v>0.82097252124376707</v>
      </c>
      <c r="AT19" s="89">
        <v>0.81851366965456984</v>
      </c>
      <c r="AU19" s="89">
        <v>0.81558095095294758</v>
      </c>
      <c r="AV19" s="89">
        <v>0.81221848531508312</v>
      </c>
      <c r="AW19" s="89">
        <v>0.8084074746037766</v>
      </c>
      <c r="AX19" s="89">
        <v>0.80416612105280194</v>
      </c>
      <c r="AY19" s="89">
        <v>0.79952427635436518</v>
      </c>
      <c r="AZ19" s="89">
        <v>0.79449184138996398</v>
      </c>
      <c r="BA19" s="89">
        <v>0.78906798450167326</v>
      </c>
      <c r="BB19" s="89">
        <v>0.78328366538642547</v>
      </c>
      <c r="BC19" s="89">
        <v>0.77713112529808004</v>
      </c>
      <c r="BD19" s="89">
        <v>0.77063779770837582</v>
      </c>
      <c r="BE19" s="89">
        <v>0.76381296259518328</v>
      </c>
    </row>
    <row r="20" spans="1:57" x14ac:dyDescent="0.3">
      <c r="A20" s="85" t="s">
        <v>618</v>
      </c>
      <c r="B20" s="85" t="s">
        <v>619</v>
      </c>
      <c r="C20" s="85" t="s">
        <v>3</v>
      </c>
      <c r="D20" s="86" t="s">
        <v>612</v>
      </c>
      <c r="E20" s="86"/>
      <c r="F20" s="55" t="s">
        <v>304</v>
      </c>
      <c r="G20" s="89">
        <v>12.237914156266077</v>
      </c>
      <c r="H20" s="89">
        <v>12.212320063214605</v>
      </c>
      <c r="I20" s="89">
        <v>12.18220261484292</v>
      </c>
      <c r="J20" s="89">
        <v>12.143275481253033</v>
      </c>
      <c r="K20" s="89">
        <v>12.113156250997948</v>
      </c>
      <c r="L20" s="89">
        <v>12.091273956755494</v>
      </c>
      <c r="M20" s="89">
        <v>12.066137275663404</v>
      </c>
      <c r="N20" s="89">
        <v>12.051820325462101</v>
      </c>
      <c r="O20" s="89">
        <v>12.024486885931385</v>
      </c>
      <c r="P20" s="89">
        <v>12.004642416636033</v>
      </c>
      <c r="Q20" s="89">
        <v>11.981502587753583</v>
      </c>
      <c r="R20" s="89">
        <v>11.940462218775531</v>
      </c>
      <c r="S20" s="89">
        <v>11.874531274999061</v>
      </c>
      <c r="T20" s="89">
        <v>11.846583699942284</v>
      </c>
      <c r="U20" s="89">
        <v>11.810346332118112</v>
      </c>
      <c r="V20" s="89">
        <v>11.786279147175247</v>
      </c>
      <c r="W20" s="89">
        <v>11.759812069524891</v>
      </c>
      <c r="X20" s="89">
        <v>11.722775409286669</v>
      </c>
      <c r="Y20" s="89">
        <v>11.700538070864821</v>
      </c>
      <c r="Z20" s="89">
        <v>11.887299902724983</v>
      </c>
      <c r="AA20" s="89">
        <v>11.88339706836978</v>
      </c>
      <c r="AB20" s="89">
        <v>11.837003807121713</v>
      </c>
      <c r="AC20" s="89">
        <v>11.786664712002063</v>
      </c>
      <c r="AD20" s="89">
        <v>11.554111881091004</v>
      </c>
      <c r="AE20" s="89">
        <v>11.510165016793197</v>
      </c>
      <c r="AF20" s="89">
        <v>11.353548786214908</v>
      </c>
      <c r="AG20" s="89">
        <v>11.199611563994006</v>
      </c>
      <c r="AH20" s="89">
        <v>11.047029670956352</v>
      </c>
      <c r="AI20" s="89">
        <v>10.894771004891496</v>
      </c>
      <c r="AJ20" s="89">
        <v>10.743995552813287</v>
      </c>
      <c r="AK20" s="89">
        <v>10.593840812112568</v>
      </c>
      <c r="AL20" s="89">
        <v>10.44480008339746</v>
      </c>
      <c r="AM20" s="89">
        <v>10.296669434141004</v>
      </c>
      <c r="AN20" s="89">
        <v>10.15065406210781</v>
      </c>
      <c r="AO20" s="89">
        <v>10.006284039890986</v>
      </c>
      <c r="AP20" s="89">
        <v>9.8641604003698848</v>
      </c>
      <c r="AQ20" s="89">
        <v>9.7227561000970706</v>
      </c>
      <c r="AR20" s="89">
        <v>9.5821017860491828</v>
      </c>
      <c r="AS20" s="89">
        <v>9.4431381532795751</v>
      </c>
      <c r="AT20" s="89">
        <v>9.3048420047350255</v>
      </c>
      <c r="AU20" s="89">
        <v>9.1698308170022589</v>
      </c>
      <c r="AV20" s="89">
        <v>9.0365175751928248</v>
      </c>
      <c r="AW20" s="89">
        <v>8.9036571409033058</v>
      </c>
      <c r="AX20" s="89">
        <v>8.7713146117437386</v>
      </c>
      <c r="AY20" s="89">
        <v>8.6394601383049725</v>
      </c>
      <c r="AZ20" s="89">
        <v>8.5082145611733502</v>
      </c>
      <c r="BA20" s="89">
        <v>8.3773801519151583</v>
      </c>
      <c r="BB20" s="89">
        <v>8.2471881558819256</v>
      </c>
      <c r="BC20" s="89">
        <v>8.1174122834492088</v>
      </c>
      <c r="BD20" s="89">
        <v>7.9880969690493888</v>
      </c>
      <c r="BE20" s="89">
        <v>7.8595205413768472</v>
      </c>
    </row>
    <row r="21" spans="1:57" x14ac:dyDescent="0.3">
      <c r="A21" s="85" t="s">
        <v>618</v>
      </c>
      <c r="B21" s="85" t="s">
        <v>619</v>
      </c>
      <c r="C21" s="85" t="s">
        <v>3</v>
      </c>
      <c r="D21" s="86" t="s">
        <v>612</v>
      </c>
      <c r="E21" s="86"/>
      <c r="F21" s="55" t="s">
        <v>372</v>
      </c>
      <c r="G21" s="89">
        <v>0.46544364776114722</v>
      </c>
      <c r="H21" s="89">
        <v>0.46862211844625956</v>
      </c>
      <c r="I21" s="89">
        <v>0.47249789477294907</v>
      </c>
      <c r="J21" s="89">
        <v>0.4756756636767554</v>
      </c>
      <c r="K21" s="89">
        <v>0.47877582037950522</v>
      </c>
      <c r="L21" s="89">
        <v>0.48217335727896155</v>
      </c>
      <c r="M21" s="89">
        <v>0.48496345442034394</v>
      </c>
      <c r="N21" s="89">
        <v>0.48562829563500148</v>
      </c>
      <c r="O21" s="89">
        <v>0.48818066453127834</v>
      </c>
      <c r="P21" s="89">
        <v>0.4917786844946358</v>
      </c>
      <c r="Q21" s="89">
        <v>0.49535700781199538</v>
      </c>
      <c r="R21" s="89">
        <v>0.49622455699321877</v>
      </c>
      <c r="S21" s="89">
        <v>0.49921470769772808</v>
      </c>
      <c r="T21" s="89">
        <v>0.50513576242839087</v>
      </c>
      <c r="U21" s="89">
        <v>0.51346145083465966</v>
      </c>
      <c r="V21" s="89">
        <v>0.52582654668112394</v>
      </c>
      <c r="W21" s="89">
        <v>0.53881326844962929</v>
      </c>
      <c r="X21" s="89">
        <v>0.55074506324261985</v>
      </c>
      <c r="Y21" s="89">
        <v>0.56921113556117542</v>
      </c>
      <c r="Z21" s="89">
        <v>0.6003510015689576</v>
      </c>
      <c r="AA21" s="89">
        <v>0.62590225248273323</v>
      </c>
      <c r="AB21" s="89">
        <v>0.62781017424470709</v>
      </c>
      <c r="AC21" s="89">
        <v>0.63376036371893785</v>
      </c>
      <c r="AD21" s="89">
        <v>0.65240467863072804</v>
      </c>
      <c r="AE21" s="89">
        <v>0.64668054519991991</v>
      </c>
      <c r="AF21" s="89">
        <v>0.65170403840212876</v>
      </c>
      <c r="AG21" s="89">
        <v>0.65652983283294974</v>
      </c>
      <c r="AH21" s="89">
        <v>0.66114126477466473</v>
      </c>
      <c r="AI21" s="89">
        <v>0.66552333993247892</v>
      </c>
      <c r="AJ21" s="89">
        <v>0.66929186463891222</v>
      </c>
      <c r="AK21" s="89">
        <v>0.67246187766986376</v>
      </c>
      <c r="AL21" s="89">
        <v>0.67500952964813354</v>
      </c>
      <c r="AM21" s="89">
        <v>0.67697583100360692</v>
      </c>
      <c r="AN21" s="89">
        <v>0.67833929224926803</v>
      </c>
      <c r="AO21" s="89">
        <v>0.67912860617862203</v>
      </c>
      <c r="AP21" s="89">
        <v>0.67945221805281453</v>
      </c>
      <c r="AQ21" s="89">
        <v>0.67922936919409194</v>
      </c>
      <c r="AR21" s="89">
        <v>0.67849421620309147</v>
      </c>
      <c r="AS21" s="89">
        <v>0.67726171496332133</v>
      </c>
      <c r="AT21" s="89">
        <v>0.67559860026705643</v>
      </c>
      <c r="AU21" s="89">
        <v>0.67349534659486998</v>
      </c>
      <c r="AV21" s="89">
        <v>0.67099973962843107</v>
      </c>
      <c r="AW21" s="89">
        <v>0.66813465357063051</v>
      </c>
      <c r="AX21" s="89">
        <v>0.66491797191124702</v>
      </c>
      <c r="AY21" s="89">
        <v>0.66136627316304342</v>
      </c>
      <c r="AZ21" s="89">
        <v>0.65750606446366633</v>
      </c>
      <c r="BA21" s="89">
        <v>0.65333653392529634</v>
      </c>
      <c r="BB21" s="89">
        <v>0.64886906795274779</v>
      </c>
      <c r="BC21" s="89">
        <v>0.64411355812579907</v>
      </c>
      <c r="BD21" s="89">
        <v>0.63909049749413294</v>
      </c>
      <c r="BE21" s="89">
        <v>0.63378019840839128</v>
      </c>
    </row>
    <row r="22" spans="1:57" x14ac:dyDescent="0.3">
      <c r="A22" s="85" t="s">
        <v>618</v>
      </c>
      <c r="B22" s="85" t="s">
        <v>619</v>
      </c>
      <c r="C22" s="85" t="s">
        <v>3</v>
      </c>
      <c r="D22" s="86" t="s">
        <v>612</v>
      </c>
      <c r="E22" s="86"/>
      <c r="F22" s="55" t="s">
        <v>409</v>
      </c>
      <c r="G22" s="89">
        <v>18.993193098810451</v>
      </c>
      <c r="H22" s="89">
        <v>19.140546361941254</v>
      </c>
      <c r="I22" s="89">
        <v>19.282622072258977</v>
      </c>
      <c r="J22" s="89">
        <v>19.387087795330554</v>
      </c>
      <c r="K22" s="89">
        <v>19.466354084123587</v>
      </c>
      <c r="L22" s="89">
        <v>19.524993825234183</v>
      </c>
      <c r="M22" s="89">
        <v>19.559294978079762</v>
      </c>
      <c r="N22" s="89">
        <v>19.584788999869311</v>
      </c>
      <c r="O22" s="89">
        <v>19.637494325410387</v>
      </c>
      <c r="P22" s="89">
        <v>19.729485707204624</v>
      </c>
      <c r="Q22" s="89">
        <v>19.830921547524046</v>
      </c>
      <c r="R22" s="89">
        <v>19.916230261869824</v>
      </c>
      <c r="S22" s="89">
        <v>20.002672248090676</v>
      </c>
      <c r="T22" s="89">
        <v>20.061024524564843</v>
      </c>
      <c r="U22" s="89">
        <v>20.122748487405872</v>
      </c>
      <c r="V22" s="89">
        <v>20.211581290005675</v>
      </c>
      <c r="W22" s="89">
        <v>20.311435326528798</v>
      </c>
      <c r="X22" s="89">
        <v>20.438012094352679</v>
      </c>
      <c r="Y22" s="89">
        <v>20.55842710822963</v>
      </c>
      <c r="Z22" s="89">
        <v>21.021527044037256</v>
      </c>
      <c r="AA22" s="89">
        <v>21.174133172520115</v>
      </c>
      <c r="AB22" s="89">
        <v>21.257979725147386</v>
      </c>
      <c r="AC22" s="89">
        <v>21.39902352488053</v>
      </c>
      <c r="AD22" s="89">
        <v>21.437410097672323</v>
      </c>
      <c r="AE22" s="89">
        <v>21.374639337477181</v>
      </c>
      <c r="AF22" s="89">
        <v>21.246114570847315</v>
      </c>
      <c r="AG22" s="89">
        <v>21.099715688981878</v>
      </c>
      <c r="AH22" s="89">
        <v>20.937375498653051</v>
      </c>
      <c r="AI22" s="89">
        <v>20.758824228339826</v>
      </c>
      <c r="AJ22" s="89">
        <v>20.578831986642449</v>
      </c>
      <c r="AK22" s="89">
        <v>20.39613692479287</v>
      </c>
      <c r="AL22" s="89">
        <v>20.210393587623294</v>
      </c>
      <c r="AM22" s="89">
        <v>20.020759596995362</v>
      </c>
      <c r="AN22" s="89">
        <v>19.827571464463897</v>
      </c>
      <c r="AO22" s="89">
        <v>19.630755715990347</v>
      </c>
      <c r="AP22" s="89">
        <v>19.435278163370917</v>
      </c>
      <c r="AQ22" s="89">
        <v>19.234331742244578</v>
      </c>
      <c r="AR22" s="89">
        <v>19.026229871700338</v>
      </c>
      <c r="AS22" s="89">
        <v>18.813333467866901</v>
      </c>
      <c r="AT22" s="89">
        <v>18.593484899115985</v>
      </c>
      <c r="AU22" s="89">
        <v>18.368946430740397</v>
      </c>
      <c r="AV22" s="89">
        <v>18.140405107915445</v>
      </c>
      <c r="AW22" s="89">
        <v>17.908212544147837</v>
      </c>
      <c r="AX22" s="89">
        <v>17.672709041765152</v>
      </c>
      <c r="AY22" s="89">
        <v>17.434250418971679</v>
      </c>
      <c r="AZ22" s="89">
        <v>17.19315589847135</v>
      </c>
      <c r="BA22" s="89">
        <v>16.949796613557986</v>
      </c>
      <c r="BB22" s="89">
        <v>16.704463684428948</v>
      </c>
      <c r="BC22" s="89">
        <v>16.457451844295981</v>
      </c>
      <c r="BD22" s="89">
        <v>16.209039462948159</v>
      </c>
      <c r="BE22" s="89">
        <v>15.959511314962462</v>
      </c>
    </row>
    <row r="23" spans="1:57" x14ac:dyDescent="0.3">
      <c r="A23" s="85" t="s">
        <v>618</v>
      </c>
      <c r="B23" s="85" t="s">
        <v>619</v>
      </c>
      <c r="C23" s="85" t="s">
        <v>3</v>
      </c>
      <c r="D23" s="86" t="s">
        <v>612</v>
      </c>
      <c r="E23" s="86"/>
      <c r="F23" s="90" t="s">
        <v>144</v>
      </c>
      <c r="G23" s="89">
        <v>14.325858869163062</v>
      </c>
      <c r="H23" s="89">
        <v>14.359443831120394</v>
      </c>
      <c r="I23" s="89">
        <v>14.435876473220947</v>
      </c>
      <c r="J23" s="89">
        <v>14.501458451439655</v>
      </c>
      <c r="K23" s="89">
        <v>14.577185737729375</v>
      </c>
      <c r="L23" s="89">
        <v>14.682426972997165</v>
      </c>
      <c r="M23" s="89">
        <v>14.777200656422497</v>
      </c>
      <c r="N23" s="89">
        <v>14.828555572131881</v>
      </c>
      <c r="O23" s="89">
        <v>14.873320602715202</v>
      </c>
      <c r="P23" s="89">
        <v>14.921682231836492</v>
      </c>
      <c r="Q23" s="89">
        <v>14.951471878263465</v>
      </c>
      <c r="R23" s="89">
        <v>14.993580187975535</v>
      </c>
      <c r="S23" s="89">
        <v>15.052581232284052</v>
      </c>
      <c r="T23" s="89">
        <v>15.130884678502165</v>
      </c>
      <c r="U23" s="89">
        <v>15.231005818290319</v>
      </c>
      <c r="V23" s="89">
        <v>15.369105176786514</v>
      </c>
      <c r="W23" s="89">
        <v>15.575958824406982</v>
      </c>
      <c r="X23" s="89">
        <v>15.705561688796063</v>
      </c>
      <c r="Y23" s="89">
        <v>15.794003282112488</v>
      </c>
      <c r="Z23" s="89">
        <v>15.859361479934359</v>
      </c>
      <c r="AA23" s="89">
        <v>15.935069073549156</v>
      </c>
      <c r="AB23" s="89">
        <v>15.991640757869613</v>
      </c>
      <c r="AC23" s="89">
        <v>16.07446635834701</v>
      </c>
      <c r="AD23" s="89">
        <v>16.125115688071439</v>
      </c>
      <c r="AE23" s="89">
        <v>15.943872607148187</v>
      </c>
      <c r="AF23" s="89">
        <v>15.787047503250145</v>
      </c>
      <c r="AG23" s="89">
        <v>15.637365623068563</v>
      </c>
      <c r="AH23" s="89">
        <v>15.495109300739541</v>
      </c>
      <c r="AI23" s="89">
        <v>15.359291984399308</v>
      </c>
      <c r="AJ23" s="89">
        <v>15.222051156198718</v>
      </c>
      <c r="AK23" s="89">
        <v>15.082547089789221</v>
      </c>
      <c r="AL23" s="89">
        <v>14.940785833635262</v>
      </c>
      <c r="AM23" s="89">
        <v>14.796598005157607</v>
      </c>
      <c r="AN23" s="89">
        <v>14.650683845186592</v>
      </c>
      <c r="AO23" s="89">
        <v>14.503437795443407</v>
      </c>
      <c r="AP23" s="89">
        <v>14.359666626883488</v>
      </c>
      <c r="AQ23" s="89">
        <v>14.212825779501717</v>
      </c>
      <c r="AR23" s="89">
        <v>14.063449564161036</v>
      </c>
      <c r="AS23" s="89">
        <v>13.911728871933679</v>
      </c>
      <c r="AT23" s="89">
        <v>13.757603633767399</v>
      </c>
      <c r="AU23" s="89">
        <v>13.601628486178898</v>
      </c>
      <c r="AV23" s="89">
        <v>13.443690522367385</v>
      </c>
      <c r="AW23" s="89">
        <v>13.283676988981481</v>
      </c>
      <c r="AX23" s="89">
        <v>13.12176583619275</v>
      </c>
      <c r="AY23" s="89">
        <v>12.957883574518874</v>
      </c>
      <c r="AZ23" s="89">
        <v>12.792136608341682</v>
      </c>
      <c r="BA23" s="89">
        <v>12.625225856226423</v>
      </c>
      <c r="BB23" s="89">
        <v>12.456727286289723</v>
      </c>
      <c r="BC23" s="89">
        <v>12.286326148206562</v>
      </c>
      <c r="BD23" s="89">
        <v>12.113632706037809</v>
      </c>
      <c r="BE23" s="89">
        <v>11.939135670595256</v>
      </c>
    </row>
    <row r="24" spans="1:57" x14ac:dyDescent="0.3">
      <c r="A24" s="85" t="s">
        <v>618</v>
      </c>
      <c r="B24" s="85" t="s">
        <v>619</v>
      </c>
      <c r="C24" s="85" t="s">
        <v>3</v>
      </c>
      <c r="D24" s="86" t="s">
        <v>612</v>
      </c>
      <c r="E24" s="86"/>
      <c r="F24" s="90" t="s">
        <v>447</v>
      </c>
      <c r="G24" s="89">
        <v>45.810929968721105</v>
      </c>
      <c r="H24" s="89">
        <v>45.799597437624733</v>
      </c>
      <c r="I24" s="89">
        <v>45.786822894712884</v>
      </c>
      <c r="J24" s="89">
        <v>45.758389458176396</v>
      </c>
      <c r="K24" s="89">
        <v>45.727053435247456</v>
      </c>
      <c r="L24" s="89">
        <v>45.711122269867808</v>
      </c>
      <c r="M24" s="89">
        <v>45.690920726488351</v>
      </c>
      <c r="N24" s="89">
        <v>45.646156431299659</v>
      </c>
      <c r="O24" s="89">
        <v>45.624960651483057</v>
      </c>
      <c r="P24" s="89">
        <v>45.639387459860295</v>
      </c>
      <c r="Q24" s="89">
        <v>45.491947665894926</v>
      </c>
      <c r="R24" s="89">
        <v>45.513628981750877</v>
      </c>
      <c r="S24" s="89">
        <v>45.508769805355868</v>
      </c>
      <c r="T24" s="89">
        <v>45.506125637991886</v>
      </c>
      <c r="U24" s="89">
        <v>45.457877294662552</v>
      </c>
      <c r="V24" s="89">
        <v>45.450920678648814</v>
      </c>
      <c r="W24" s="89">
        <v>45.418638311779539</v>
      </c>
      <c r="X24" s="89">
        <v>45.434626903259691</v>
      </c>
      <c r="Y24" s="89">
        <v>45.441891297519504</v>
      </c>
      <c r="Z24" s="89">
        <v>46.189038628795622</v>
      </c>
      <c r="AA24" s="89">
        <v>46.171290790359272</v>
      </c>
      <c r="AB24" s="89">
        <v>46.030493356384206</v>
      </c>
      <c r="AC24" s="89">
        <v>45.806329477615307</v>
      </c>
      <c r="AD24" s="89">
        <v>44.23626065362599</v>
      </c>
      <c r="AE24" s="89">
        <v>45.894192220442648</v>
      </c>
      <c r="AF24" s="89">
        <v>45.181051118997686</v>
      </c>
      <c r="AG24" s="89">
        <v>44.465183941427753</v>
      </c>
      <c r="AH24" s="89">
        <v>43.748080308828136</v>
      </c>
      <c r="AI24" s="89">
        <v>43.027926058895495</v>
      </c>
      <c r="AJ24" s="89">
        <v>42.31707205779751</v>
      </c>
      <c r="AK24" s="89">
        <v>41.61196016124665</v>
      </c>
      <c r="AL24" s="89">
        <v>40.913747621203626</v>
      </c>
      <c r="AM24" s="89">
        <v>40.221049740107404</v>
      </c>
      <c r="AN24" s="89">
        <v>39.53407467623169</v>
      </c>
      <c r="AO24" s="89">
        <v>38.856964747537674</v>
      </c>
      <c r="AP24" s="89">
        <v>38.230109598171815</v>
      </c>
      <c r="AQ24" s="89">
        <v>37.609709321584475</v>
      </c>
      <c r="AR24" s="89">
        <v>36.99663671410589</v>
      </c>
      <c r="AS24" s="89">
        <v>36.390901747831265</v>
      </c>
      <c r="AT24" s="89">
        <v>35.788140209956921</v>
      </c>
      <c r="AU24" s="89">
        <v>35.190464920270969</v>
      </c>
      <c r="AV24" s="89">
        <v>34.598508414183009</v>
      </c>
      <c r="AW24" s="89">
        <v>34.012205397884834</v>
      </c>
      <c r="AX24" s="89">
        <v>33.429701665357953</v>
      </c>
      <c r="AY24" s="89">
        <v>32.851640901276639</v>
      </c>
      <c r="AZ24" s="89">
        <v>32.278978333950668</v>
      </c>
      <c r="BA24" s="89">
        <v>31.710734853560723</v>
      </c>
      <c r="BB24" s="89">
        <v>31.145538934743691</v>
      </c>
      <c r="BC24" s="89">
        <v>30.586272718618211</v>
      </c>
      <c r="BD24" s="89">
        <v>30.032175417320364</v>
      </c>
      <c r="BE24" s="89">
        <v>29.480255451273347</v>
      </c>
    </row>
    <row r="25" spans="1:57" x14ac:dyDescent="0.3">
      <c r="A25" s="85" t="s">
        <v>618</v>
      </c>
      <c r="B25" s="85" t="s">
        <v>619</v>
      </c>
      <c r="C25" s="85" t="s">
        <v>3</v>
      </c>
      <c r="D25" s="86" t="s">
        <v>612</v>
      </c>
      <c r="E25" s="86"/>
      <c r="F25" s="90" t="s">
        <v>448</v>
      </c>
      <c r="G25" s="89">
        <v>12.270692603037483</v>
      </c>
      <c r="H25" s="89">
        <v>12.368532624119</v>
      </c>
      <c r="I25" s="89">
        <v>12.445385095217263</v>
      </c>
      <c r="J25" s="89">
        <v>12.505130259134072</v>
      </c>
      <c r="K25" s="89">
        <v>12.539777239996241</v>
      </c>
      <c r="L25" s="89">
        <v>12.56680747360484</v>
      </c>
      <c r="M25" s="89">
        <v>12.587512594611844</v>
      </c>
      <c r="N25" s="89">
        <v>12.610258863224502</v>
      </c>
      <c r="O25" s="89">
        <v>12.632495846436417</v>
      </c>
      <c r="P25" s="89">
        <v>12.641363966306393</v>
      </c>
      <c r="Q25" s="89">
        <v>12.650496029493171</v>
      </c>
      <c r="R25" s="89">
        <v>12.642368338529216</v>
      </c>
      <c r="S25" s="89">
        <v>12.604407983798462</v>
      </c>
      <c r="T25" s="89">
        <v>12.538205635434693</v>
      </c>
      <c r="U25" s="89">
        <v>12.467903749556843</v>
      </c>
      <c r="V25" s="89">
        <v>12.407251512292385</v>
      </c>
      <c r="W25" s="89">
        <v>12.370915305698535</v>
      </c>
      <c r="X25" s="89">
        <v>12.335397436632014</v>
      </c>
      <c r="Y25" s="89">
        <v>12.313968574295023</v>
      </c>
      <c r="Z25" s="89">
        <v>12.500181961408012</v>
      </c>
      <c r="AA25" s="89">
        <v>12.523675644734659</v>
      </c>
      <c r="AB25" s="89">
        <v>12.527315215144164</v>
      </c>
      <c r="AC25" s="89">
        <v>12.593242048316931</v>
      </c>
      <c r="AD25" s="89">
        <v>12.598369067375966</v>
      </c>
      <c r="AE25" s="89">
        <v>12.368037406526197</v>
      </c>
      <c r="AF25" s="89">
        <v>12.209691751564321</v>
      </c>
      <c r="AG25" s="89">
        <v>12.048816529969407</v>
      </c>
      <c r="AH25" s="89">
        <v>11.886023572588497</v>
      </c>
      <c r="AI25" s="89">
        <v>11.72190739509937</v>
      </c>
      <c r="AJ25" s="89">
        <v>11.558949755494544</v>
      </c>
      <c r="AK25" s="89">
        <v>11.397133886824225</v>
      </c>
      <c r="AL25" s="89">
        <v>11.23541805101992</v>
      </c>
      <c r="AM25" s="89">
        <v>11.07414536107985</v>
      </c>
      <c r="AN25" s="89">
        <v>10.913441885999646</v>
      </c>
      <c r="AO25" s="89">
        <v>10.753078226301067</v>
      </c>
      <c r="AP25" s="89">
        <v>10.595487679063696</v>
      </c>
      <c r="AQ25" s="89">
        <v>10.438103912354046</v>
      </c>
      <c r="AR25" s="89">
        <v>10.280757745592275</v>
      </c>
      <c r="AS25" s="89">
        <v>10.122783357659522</v>
      </c>
      <c r="AT25" s="89">
        <v>9.9646732321752634</v>
      </c>
      <c r="AU25" s="89">
        <v>9.8066968509746566</v>
      </c>
      <c r="AV25" s="89">
        <v>9.6486779467803885</v>
      </c>
      <c r="AW25" s="89">
        <v>9.4906085265806652</v>
      </c>
      <c r="AX25" s="89">
        <v>9.3319807622248838</v>
      </c>
      <c r="AY25" s="89">
        <v>9.172434179280657</v>
      </c>
      <c r="AZ25" s="89">
        <v>9.012666861627963</v>
      </c>
      <c r="BA25" s="89">
        <v>8.8529927614822377</v>
      </c>
      <c r="BB25" s="89">
        <v>8.6933435252218274</v>
      </c>
      <c r="BC25" s="89">
        <v>8.5341275346381416</v>
      </c>
      <c r="BD25" s="89">
        <v>8.3750778337748244</v>
      </c>
      <c r="BE25" s="89">
        <v>8.2165535809927306</v>
      </c>
    </row>
    <row r="26" spans="1:57" x14ac:dyDescent="0.3">
      <c r="A26" s="85" t="s">
        <v>618</v>
      </c>
      <c r="B26" s="85" t="s">
        <v>619</v>
      </c>
      <c r="C26" s="85" t="s">
        <v>3</v>
      </c>
      <c r="D26" s="86" t="s">
        <v>612</v>
      </c>
      <c r="E26" s="86"/>
      <c r="F26" s="90" t="s">
        <v>455</v>
      </c>
      <c r="G26" s="89">
        <v>26.884941186302378</v>
      </c>
      <c r="H26" s="89">
        <v>26.854893851941629</v>
      </c>
      <c r="I26" s="89">
        <v>26.140909720634632</v>
      </c>
      <c r="J26" s="89">
        <v>25.894244334828443</v>
      </c>
      <c r="K26" s="89">
        <v>25.768073925964945</v>
      </c>
      <c r="L26" s="89">
        <v>25.604223366910787</v>
      </c>
      <c r="M26" s="89">
        <v>25.454077442236947</v>
      </c>
      <c r="N26" s="89">
        <v>25.298731208335681</v>
      </c>
      <c r="O26" s="89">
        <v>24.700937091029182</v>
      </c>
      <c r="P26" s="89">
        <v>24.462065984846074</v>
      </c>
      <c r="Q26" s="89">
        <v>24.28129915530381</v>
      </c>
      <c r="R26" s="89">
        <v>24.153095874721714</v>
      </c>
      <c r="S26" s="89">
        <v>24.026614478487907</v>
      </c>
      <c r="T26" s="89">
        <v>23.935242430014046</v>
      </c>
      <c r="U26" s="89">
        <v>23.850961395520898</v>
      </c>
      <c r="V26" s="89">
        <v>23.763310352792381</v>
      </c>
      <c r="W26" s="89">
        <v>23.638789539262053</v>
      </c>
      <c r="X26" s="89">
        <v>23.503972292541118</v>
      </c>
      <c r="Y26" s="89">
        <v>23.373242649211679</v>
      </c>
      <c r="Z26" s="89">
        <v>23.615189481335491</v>
      </c>
      <c r="AA26" s="89">
        <v>23.511095300242243</v>
      </c>
      <c r="AB26" s="89">
        <v>23.357873989552356</v>
      </c>
      <c r="AC26" s="89">
        <v>23.165115154013382</v>
      </c>
      <c r="AD26" s="89">
        <v>22.933776091906079</v>
      </c>
      <c r="AE26" s="89">
        <v>22.548571041048891</v>
      </c>
      <c r="AF26" s="89">
        <v>22.167962018502287</v>
      </c>
      <c r="AG26" s="89">
        <v>21.785316107313395</v>
      </c>
      <c r="AH26" s="89">
        <v>21.401597182069413</v>
      </c>
      <c r="AI26" s="89">
        <v>21.01555057197184</v>
      </c>
      <c r="AJ26" s="89">
        <v>20.634851376180819</v>
      </c>
      <c r="AK26" s="89">
        <v>20.259195238194973</v>
      </c>
      <c r="AL26" s="89">
        <v>19.888829698247847</v>
      </c>
      <c r="AM26" s="89">
        <v>19.523412049494262</v>
      </c>
      <c r="AN26" s="89">
        <v>19.179133091825527</v>
      </c>
      <c r="AO26" s="89">
        <v>18.842964709752998</v>
      </c>
      <c r="AP26" s="89">
        <v>18.51310162472689</v>
      </c>
      <c r="AQ26" s="89">
        <v>18.18615250301001</v>
      </c>
      <c r="AR26" s="89">
        <v>17.863738459539903</v>
      </c>
      <c r="AS26" s="89">
        <v>17.54433044446316</v>
      </c>
      <c r="AT26" s="89">
        <v>17.227719044004662</v>
      </c>
      <c r="AU26" s="89">
        <v>16.91818512069505</v>
      </c>
      <c r="AV26" s="89">
        <v>16.612182840740836</v>
      </c>
      <c r="AW26" s="89">
        <v>16.310056548433028</v>
      </c>
      <c r="AX26" s="89">
        <v>16.012060942546277</v>
      </c>
      <c r="AY26" s="89">
        <v>15.717043009345616</v>
      </c>
      <c r="AZ26" s="89">
        <v>15.425147524928072</v>
      </c>
      <c r="BA26" s="89">
        <v>15.136004382620088</v>
      </c>
      <c r="BB26" s="89">
        <v>14.848854564590189</v>
      </c>
      <c r="BC26" s="89">
        <v>14.562759919477967</v>
      </c>
      <c r="BD26" s="89">
        <v>14.27786451293272</v>
      </c>
      <c r="BE26" s="89">
        <v>13.997022054374089</v>
      </c>
    </row>
    <row r="27" spans="1:57" x14ac:dyDescent="0.3">
      <c r="A27" s="85" t="s">
        <v>618</v>
      </c>
      <c r="B27" s="85" t="s">
        <v>619</v>
      </c>
      <c r="C27" s="85" t="s">
        <v>3</v>
      </c>
      <c r="D27" s="86" t="s">
        <v>612</v>
      </c>
      <c r="E27" s="86"/>
      <c r="F27" s="90" t="s">
        <v>495</v>
      </c>
      <c r="G27" s="89">
        <v>2.3798495676124776</v>
      </c>
      <c r="H27" s="89">
        <v>2.3826426329782722</v>
      </c>
      <c r="I27" s="89">
        <v>2.3874181525044902</v>
      </c>
      <c r="J27" s="89">
        <v>2.388618678093986</v>
      </c>
      <c r="K27" s="89">
        <v>2.3904044279915988</v>
      </c>
      <c r="L27" s="89">
        <v>2.3920070051925677</v>
      </c>
      <c r="M27" s="89">
        <v>2.3989081852563374</v>
      </c>
      <c r="N27" s="89">
        <v>2.4069463632938728</v>
      </c>
      <c r="O27" s="89">
        <v>2.4063203875777979</v>
      </c>
      <c r="P27" s="89">
        <v>2.432244031229192</v>
      </c>
      <c r="Q27" s="89">
        <v>2.4490767665465469</v>
      </c>
      <c r="R27" s="89">
        <v>2.4515207108558785</v>
      </c>
      <c r="S27" s="89">
        <v>2.4575348220647526</v>
      </c>
      <c r="T27" s="89">
        <v>2.4614484319590404</v>
      </c>
      <c r="U27" s="89">
        <v>2.464435370155265</v>
      </c>
      <c r="V27" s="89">
        <v>2.4669913909046963</v>
      </c>
      <c r="W27" s="89">
        <v>2.4693047144844273</v>
      </c>
      <c r="X27" s="89">
        <v>2.4718420333558817</v>
      </c>
      <c r="Y27" s="89">
        <v>2.4731735099751364</v>
      </c>
      <c r="Z27" s="89">
        <v>2.5311567653975651</v>
      </c>
      <c r="AA27" s="89">
        <v>2.5493507528523445</v>
      </c>
      <c r="AB27" s="89">
        <v>2.5654664170666144</v>
      </c>
      <c r="AC27" s="89">
        <v>2.5633810005187838</v>
      </c>
      <c r="AD27" s="89">
        <v>2.5479566264618079</v>
      </c>
      <c r="AE27" s="89">
        <v>2.5232467894607855</v>
      </c>
      <c r="AF27" s="89">
        <v>2.4964901630208329</v>
      </c>
      <c r="AG27" s="89">
        <v>2.4690999877949671</v>
      </c>
      <c r="AH27" s="89">
        <v>2.4413343363761584</v>
      </c>
      <c r="AI27" s="89">
        <v>2.4131318078536759</v>
      </c>
      <c r="AJ27" s="89">
        <v>2.3847413850664929</v>
      </c>
      <c r="AK27" s="89">
        <v>2.3561313802396349</v>
      </c>
      <c r="AL27" s="89">
        <v>2.3275601390561995</v>
      </c>
      <c r="AM27" s="89">
        <v>2.2989038574771468</v>
      </c>
      <c r="AN27" s="89">
        <v>2.2701083315054209</v>
      </c>
      <c r="AO27" s="89">
        <v>2.2412951542267852</v>
      </c>
      <c r="AP27" s="89">
        <v>2.2128082818748012</v>
      </c>
      <c r="AQ27" s="89">
        <v>2.1843195781498945</v>
      </c>
      <c r="AR27" s="89">
        <v>2.1559324762896099</v>
      </c>
      <c r="AS27" s="89">
        <v>2.1277596468541624</v>
      </c>
      <c r="AT27" s="89">
        <v>2.0995654594544577</v>
      </c>
      <c r="AU27" s="89">
        <v>2.0713655392930423</v>
      </c>
      <c r="AV27" s="89">
        <v>2.0431866172107433</v>
      </c>
      <c r="AW27" s="89">
        <v>2.015001642297686</v>
      </c>
      <c r="AX27" s="89">
        <v>1.9866611622414092</v>
      </c>
      <c r="AY27" s="89">
        <v>1.9581862920294024</v>
      </c>
      <c r="AZ27" s="89">
        <v>1.929586511760528</v>
      </c>
      <c r="BA27" s="89">
        <v>1.9007896781269293</v>
      </c>
      <c r="BB27" s="89">
        <v>1.8717314622351306</v>
      </c>
      <c r="BC27" s="89">
        <v>1.8423904897248138</v>
      </c>
      <c r="BD27" s="89">
        <v>1.8127781438627957</v>
      </c>
      <c r="BE27" s="89">
        <v>1.7829582367663392</v>
      </c>
    </row>
    <row r="28" spans="1:57" x14ac:dyDescent="0.3">
      <c r="A28" s="85" t="s">
        <v>618</v>
      </c>
      <c r="B28" s="85" t="s">
        <v>619</v>
      </c>
      <c r="C28" s="85" t="s">
        <v>3</v>
      </c>
      <c r="D28" s="86" t="s">
        <v>612</v>
      </c>
      <c r="E28" s="86"/>
      <c r="F28" s="90" t="s">
        <v>494</v>
      </c>
      <c r="G28" s="89">
        <v>6.4635689645545229</v>
      </c>
      <c r="H28" s="89">
        <v>6.4397549509413983</v>
      </c>
      <c r="I28" s="89">
        <v>6.440139325581602</v>
      </c>
      <c r="J28" s="89">
        <v>6.4352429459477909</v>
      </c>
      <c r="K28" s="89">
        <v>6.4319482730536768</v>
      </c>
      <c r="L28" s="89">
        <v>6.4335024487973165</v>
      </c>
      <c r="M28" s="89">
        <v>6.4337781654566797</v>
      </c>
      <c r="N28" s="89">
        <v>6.4330998913752842</v>
      </c>
      <c r="O28" s="89">
        <v>6.4352245436421924</v>
      </c>
      <c r="P28" s="89">
        <v>6.4414276127638841</v>
      </c>
      <c r="Q28" s="89">
        <v>6.4492831831737023</v>
      </c>
      <c r="R28" s="89">
        <v>6.4480362791781349</v>
      </c>
      <c r="S28" s="89">
        <v>6.4613648018048337</v>
      </c>
      <c r="T28" s="89">
        <v>6.4689906445424468</v>
      </c>
      <c r="U28" s="89">
        <v>6.4758398021222012</v>
      </c>
      <c r="V28" s="89">
        <v>6.4833922527938128</v>
      </c>
      <c r="W28" s="89">
        <v>6.4912060556405491</v>
      </c>
      <c r="X28" s="89">
        <v>6.5033843893840961</v>
      </c>
      <c r="Y28" s="89">
        <v>6.5130922915775784</v>
      </c>
      <c r="Z28" s="89">
        <v>6.6297356675138746</v>
      </c>
      <c r="AA28" s="89">
        <v>6.6388146167720494</v>
      </c>
      <c r="AB28" s="89">
        <v>6.6415540805036635</v>
      </c>
      <c r="AC28" s="89">
        <v>6.6113181997225876</v>
      </c>
      <c r="AD28" s="89">
        <v>6.5340148807272147</v>
      </c>
      <c r="AE28" s="89">
        <v>6.5880071696423572</v>
      </c>
      <c r="AF28" s="89">
        <v>6.499545400216908</v>
      </c>
      <c r="AG28" s="89">
        <v>6.4115256056614234</v>
      </c>
      <c r="AH28" s="89">
        <v>6.3238891100718968</v>
      </c>
      <c r="AI28" s="89">
        <v>6.2362384990343651</v>
      </c>
      <c r="AJ28" s="89">
        <v>6.1486033240050704</v>
      </c>
      <c r="AK28" s="89">
        <v>6.0606526479293485</v>
      </c>
      <c r="AL28" s="89">
        <v>5.9721454068524116</v>
      </c>
      <c r="AM28" s="89">
        <v>5.8831488180804072</v>
      </c>
      <c r="AN28" s="89">
        <v>5.7938879313645257</v>
      </c>
      <c r="AO28" s="89">
        <v>5.7047913719882732</v>
      </c>
      <c r="AP28" s="89">
        <v>5.6203729855236428</v>
      </c>
      <c r="AQ28" s="89">
        <v>5.5361100605100217</v>
      </c>
      <c r="AR28" s="89">
        <v>5.4520998417878221</v>
      </c>
      <c r="AS28" s="89">
        <v>5.3690008924496135</v>
      </c>
      <c r="AT28" s="89">
        <v>5.2865484277392483</v>
      </c>
      <c r="AU28" s="89">
        <v>5.2048083555994022</v>
      </c>
      <c r="AV28" s="89">
        <v>5.1234801843362394</v>
      </c>
      <c r="AW28" s="89">
        <v>5.0427647188102256</v>
      </c>
      <c r="AX28" s="89">
        <v>4.9625254599231292</v>
      </c>
      <c r="AY28" s="89">
        <v>4.8827813833373268</v>
      </c>
      <c r="AZ28" s="89">
        <v>4.8035114476991625</v>
      </c>
      <c r="BA28" s="89">
        <v>4.724299678663062</v>
      </c>
      <c r="BB28" s="89">
        <v>4.6453603299583444</v>
      </c>
      <c r="BC28" s="89">
        <v>4.5667589231062431</v>
      </c>
      <c r="BD28" s="89">
        <v>4.4883919122919282</v>
      </c>
      <c r="BE28" s="89">
        <v>4.4102256253788346</v>
      </c>
    </row>
    <row r="29" spans="1:57" x14ac:dyDescent="0.3">
      <c r="A29" s="85" t="s">
        <v>618</v>
      </c>
      <c r="B29" s="85" t="s">
        <v>619</v>
      </c>
      <c r="C29" s="85" t="s">
        <v>3</v>
      </c>
      <c r="D29" s="86" t="s">
        <v>612</v>
      </c>
      <c r="E29" s="86"/>
      <c r="F29" s="90" t="s">
        <v>256</v>
      </c>
      <c r="G29" s="89">
        <v>6.1913670591665175</v>
      </c>
      <c r="H29" s="89">
        <v>6.2030966805403276</v>
      </c>
      <c r="I29" s="89">
        <v>6.2197789536664665</v>
      </c>
      <c r="J29" s="89">
        <v>6.2334074076305157</v>
      </c>
      <c r="K29" s="89">
        <v>6.2497817285776405</v>
      </c>
      <c r="L29" s="89">
        <v>6.2705611238885144</v>
      </c>
      <c r="M29" s="89">
        <v>6.2932605556617949</v>
      </c>
      <c r="N29" s="89">
        <v>6.3178934331796563</v>
      </c>
      <c r="O29" s="89">
        <v>6.344754216092432</v>
      </c>
      <c r="P29" s="89">
        <v>6.3743050868656672</v>
      </c>
      <c r="Q29" s="89">
        <v>6.4026424997507965</v>
      </c>
      <c r="R29" s="89">
        <v>6.4275051912611696</v>
      </c>
      <c r="S29" s="89">
        <v>6.457712267875598</v>
      </c>
      <c r="T29" s="89">
        <v>6.4879259576490096</v>
      </c>
      <c r="U29" s="89">
        <v>6.5180730538848675</v>
      </c>
      <c r="V29" s="89">
        <v>6.5436704055395261</v>
      </c>
      <c r="W29" s="89">
        <v>6.5642448818751564</v>
      </c>
      <c r="X29" s="89">
        <v>6.5846913064997601</v>
      </c>
      <c r="Y29" s="89">
        <v>6.5968643912802021</v>
      </c>
      <c r="Z29" s="89">
        <v>6.7118382973998676</v>
      </c>
      <c r="AA29" s="89">
        <v>6.7208213330602726</v>
      </c>
      <c r="AB29" s="89">
        <v>6.7315860251194337</v>
      </c>
      <c r="AC29" s="89">
        <v>6.7494260412965845</v>
      </c>
      <c r="AD29" s="89">
        <v>6.6967131501667039</v>
      </c>
      <c r="AE29" s="89">
        <v>6.7043370605387738</v>
      </c>
      <c r="AF29" s="89">
        <v>6.6396924394330625</v>
      </c>
      <c r="AG29" s="89">
        <v>6.5705890747793037</v>
      </c>
      <c r="AH29" s="89">
        <v>6.4970374546157723</v>
      </c>
      <c r="AI29" s="89">
        <v>6.419210132289729</v>
      </c>
      <c r="AJ29" s="89">
        <v>6.3410351134248719</v>
      </c>
      <c r="AK29" s="89">
        <v>6.2622643310013082</v>
      </c>
      <c r="AL29" s="89">
        <v>6.1829990645185777</v>
      </c>
      <c r="AM29" s="89">
        <v>6.1033641800048954</v>
      </c>
      <c r="AN29" s="89">
        <v>6.0234505571485757</v>
      </c>
      <c r="AO29" s="89">
        <v>5.9432129094009429</v>
      </c>
      <c r="AP29" s="89">
        <v>5.8641766624854821</v>
      </c>
      <c r="AQ29" s="89">
        <v>5.7843808045589373</v>
      </c>
      <c r="AR29" s="89">
        <v>5.703567313201944</v>
      </c>
      <c r="AS29" s="89">
        <v>5.6226374243705202</v>
      </c>
      <c r="AT29" s="89">
        <v>5.5409562317836301</v>
      </c>
      <c r="AU29" s="89">
        <v>5.459573029848098</v>
      </c>
      <c r="AV29" s="89">
        <v>5.3783177409912843</v>
      </c>
      <c r="AW29" s="89">
        <v>5.2970937857785376</v>
      </c>
      <c r="AX29" s="89">
        <v>5.2157989503792956</v>
      </c>
      <c r="AY29" s="89">
        <v>5.1344156933701184</v>
      </c>
      <c r="AZ29" s="89">
        <v>5.0530290467667687</v>
      </c>
      <c r="BA29" s="89">
        <v>4.9717285433626772</v>
      </c>
      <c r="BB29" s="89">
        <v>4.890529648953688</v>
      </c>
      <c r="BC29" s="89">
        <v>4.8096391638599147</v>
      </c>
      <c r="BD29" s="89">
        <v>4.7288855058346417</v>
      </c>
      <c r="BE29" s="89">
        <v>4.6481244751935034</v>
      </c>
    </row>
    <row r="30" spans="1:57" x14ac:dyDescent="0.3">
      <c r="A30" s="85" t="s">
        <v>618</v>
      </c>
      <c r="B30" s="85" t="s">
        <v>619</v>
      </c>
      <c r="C30" s="85" t="s">
        <v>3</v>
      </c>
      <c r="D30" s="86" t="s">
        <v>612</v>
      </c>
      <c r="E30" s="86"/>
      <c r="F30" s="90" t="s">
        <v>517</v>
      </c>
      <c r="G30" s="89">
        <v>10.609386385409653</v>
      </c>
      <c r="H30" s="89">
        <v>10.634934289072946</v>
      </c>
      <c r="I30" s="89">
        <v>10.666768592879945</v>
      </c>
      <c r="J30" s="89">
        <v>10.704651609110513</v>
      </c>
      <c r="K30" s="89">
        <v>10.746907766096511</v>
      </c>
      <c r="L30" s="89">
        <v>10.790659139531268</v>
      </c>
      <c r="M30" s="89">
        <v>10.834172589706581</v>
      </c>
      <c r="N30" s="89">
        <v>10.910948938389382</v>
      </c>
      <c r="O30" s="89">
        <v>10.992093325688563</v>
      </c>
      <c r="P30" s="89">
        <v>11.077600713719423</v>
      </c>
      <c r="Q30" s="89">
        <v>11.175532722366814</v>
      </c>
      <c r="R30" s="89">
        <v>11.258700958552252</v>
      </c>
      <c r="S30" s="89">
        <v>11.337626721283257</v>
      </c>
      <c r="T30" s="89">
        <v>11.424663844413073</v>
      </c>
      <c r="U30" s="89">
        <v>11.532345333616609</v>
      </c>
      <c r="V30" s="89">
        <v>11.656863613139652</v>
      </c>
      <c r="W30" s="89">
        <v>11.784373671664714</v>
      </c>
      <c r="X30" s="89">
        <v>11.959194109682795</v>
      </c>
      <c r="Y30" s="89">
        <v>12.109611796010311</v>
      </c>
      <c r="Z30" s="89">
        <v>12.443703409289927</v>
      </c>
      <c r="AA30" s="89">
        <v>12.562210371918553</v>
      </c>
      <c r="AB30" s="89">
        <v>12.625900024195342</v>
      </c>
      <c r="AC30" s="89">
        <v>12.715237369198881</v>
      </c>
      <c r="AD30" s="89">
        <v>12.663591361099249</v>
      </c>
      <c r="AE30" s="89">
        <v>12.665049817945819</v>
      </c>
      <c r="AF30" s="89">
        <v>12.602478976093927</v>
      </c>
      <c r="AG30" s="89">
        <v>12.538156446827255</v>
      </c>
      <c r="AH30" s="89">
        <v>12.471789113811326</v>
      </c>
      <c r="AI30" s="89">
        <v>12.403192477054043</v>
      </c>
      <c r="AJ30" s="89">
        <v>12.330836957113055</v>
      </c>
      <c r="AK30" s="89">
        <v>12.254830890752075</v>
      </c>
      <c r="AL30" s="89">
        <v>12.175432958213939</v>
      </c>
      <c r="AM30" s="89">
        <v>12.092939237514649</v>
      </c>
      <c r="AN30" s="89">
        <v>12.007726703650045</v>
      </c>
      <c r="AO30" s="89">
        <v>11.920150496618374</v>
      </c>
      <c r="AP30" s="89">
        <v>11.832663539035</v>
      </c>
      <c r="AQ30" s="89">
        <v>11.743177451772857</v>
      </c>
      <c r="AR30" s="89">
        <v>11.652014567196595</v>
      </c>
      <c r="AS30" s="89">
        <v>11.559365339501831</v>
      </c>
      <c r="AT30" s="89">
        <v>11.465355074976909</v>
      </c>
      <c r="AU30" s="89">
        <v>11.370097960674627</v>
      </c>
      <c r="AV30" s="89">
        <v>11.273542124992273</v>
      </c>
      <c r="AW30" s="89">
        <v>11.175657101199073</v>
      </c>
      <c r="AX30" s="89">
        <v>11.076310854806747</v>
      </c>
      <c r="AY30" s="89">
        <v>10.975390729069069</v>
      </c>
      <c r="AZ30" s="89">
        <v>10.872761391604167</v>
      </c>
      <c r="BA30" s="89">
        <v>10.768261232049674</v>
      </c>
      <c r="BB30" s="89">
        <v>10.661721768881453</v>
      </c>
      <c r="BC30" s="89">
        <v>10.552974161381609</v>
      </c>
      <c r="BD30" s="89">
        <v>10.441877843700048</v>
      </c>
      <c r="BE30" s="89">
        <v>10.328306480851699</v>
      </c>
    </row>
    <row r="31" spans="1:57" x14ac:dyDescent="0.3">
      <c r="A31" s="85" t="s">
        <v>618</v>
      </c>
      <c r="B31" s="85" t="s">
        <v>619</v>
      </c>
      <c r="C31" s="85" t="s">
        <v>3</v>
      </c>
      <c r="D31" s="86" t="s">
        <v>612</v>
      </c>
      <c r="E31" s="86"/>
      <c r="F31" s="90" t="s">
        <v>305</v>
      </c>
      <c r="G31" s="89">
        <v>0.33409280419000043</v>
      </c>
      <c r="H31" s="89">
        <v>0.33925432623954255</v>
      </c>
      <c r="I31" s="89">
        <v>0.34311205423298108</v>
      </c>
      <c r="J31" s="89">
        <v>0.34538136396162389</v>
      </c>
      <c r="K31" s="89">
        <v>0.34791040552902042</v>
      </c>
      <c r="L31" s="89">
        <v>0.35154272927048019</v>
      </c>
      <c r="M31" s="89">
        <v>0.35910255410401354</v>
      </c>
      <c r="N31" s="89">
        <v>0.36836374545040679</v>
      </c>
      <c r="O31" s="89">
        <v>0.37760887878433413</v>
      </c>
      <c r="P31" s="89">
        <v>0.38220598090576607</v>
      </c>
      <c r="Q31" s="89">
        <v>0.38002412014512127</v>
      </c>
      <c r="R31" s="89">
        <v>0.38079009955349302</v>
      </c>
      <c r="S31" s="89">
        <v>0.38208135202469057</v>
      </c>
      <c r="T31" s="89">
        <v>0.38480004233735754</v>
      </c>
      <c r="U31" s="89">
        <v>0.38940418829589041</v>
      </c>
      <c r="V31" s="89">
        <v>0.39357074971459016</v>
      </c>
      <c r="W31" s="89">
        <v>0.39779100905672943</v>
      </c>
      <c r="X31" s="89">
        <v>0.40483435999599643</v>
      </c>
      <c r="Y31" s="89">
        <v>0.41694598116525206</v>
      </c>
      <c r="Z31" s="89">
        <v>0.43423360611619638</v>
      </c>
      <c r="AA31" s="89">
        <v>0.44292311705744591</v>
      </c>
      <c r="AB31" s="89">
        <v>0.44861726366993609</v>
      </c>
      <c r="AC31" s="89">
        <v>0.45770507250599923</v>
      </c>
      <c r="AD31" s="89">
        <v>0.46669987395373103</v>
      </c>
      <c r="AE31" s="89">
        <v>0.4696890910685147</v>
      </c>
      <c r="AF31" s="89">
        <v>0.47322742257081912</v>
      </c>
      <c r="AG31" s="89">
        <v>0.47624051756198971</v>
      </c>
      <c r="AH31" s="89">
        <v>0.47873742365782823</v>
      </c>
      <c r="AI31" s="89">
        <v>0.48067850614508945</v>
      </c>
      <c r="AJ31" s="89">
        <v>0.48238843767626483</v>
      </c>
      <c r="AK31" s="89">
        <v>0.48382956386066667</v>
      </c>
      <c r="AL31" s="89">
        <v>0.48503451739891945</v>
      </c>
      <c r="AM31" s="89">
        <v>0.48595462622628138</v>
      </c>
      <c r="AN31" s="89">
        <v>0.4865970165213605</v>
      </c>
      <c r="AO31" s="89">
        <v>0.48697701299252105</v>
      </c>
      <c r="AP31" s="89">
        <v>0.4871582327956499</v>
      </c>
      <c r="AQ31" s="89">
        <v>0.48705464586096242</v>
      </c>
      <c r="AR31" s="89">
        <v>0.48666773370809918</v>
      </c>
      <c r="AS31" s="89">
        <v>0.48599298814114961</v>
      </c>
      <c r="AT31" s="89">
        <v>0.48504119526932221</v>
      </c>
      <c r="AU31" s="89">
        <v>0.48380734392197611</v>
      </c>
      <c r="AV31" s="89">
        <v>0.48230960996320416</v>
      </c>
      <c r="AW31" s="89">
        <v>0.48053686234657855</v>
      </c>
      <c r="AX31" s="89">
        <v>0.4785046709659268</v>
      </c>
      <c r="AY31" s="89">
        <v>0.4762191542014913</v>
      </c>
      <c r="AZ31" s="89">
        <v>0.47369030875555895</v>
      </c>
      <c r="BA31" s="89">
        <v>0.47092760340107687</v>
      </c>
      <c r="BB31" s="89">
        <v>0.46795757805334171</v>
      </c>
      <c r="BC31" s="89">
        <v>0.46476777603211689</v>
      </c>
      <c r="BD31" s="89">
        <v>0.46137642204550289</v>
      </c>
      <c r="BE31" s="89">
        <v>0.45779546851728653</v>
      </c>
    </row>
    <row r="32" spans="1:57" x14ac:dyDescent="0.3">
      <c r="A32" s="85" t="s">
        <v>618</v>
      </c>
      <c r="B32" s="85" t="s">
        <v>619</v>
      </c>
      <c r="C32" s="85" t="s">
        <v>3</v>
      </c>
      <c r="D32" s="86" t="s">
        <v>612</v>
      </c>
      <c r="E32" s="86"/>
      <c r="F32" s="90" t="s">
        <v>426</v>
      </c>
      <c r="G32" s="89">
        <v>5.361902824545167</v>
      </c>
      <c r="H32" s="89">
        <v>5.3917446153242707</v>
      </c>
      <c r="I32" s="89">
        <v>5.416598024062063</v>
      </c>
      <c r="J32" s="89">
        <v>5.4503329792493185</v>
      </c>
      <c r="K32" s="89">
        <v>5.4807616793256475</v>
      </c>
      <c r="L32" s="89">
        <v>5.515872909085374</v>
      </c>
      <c r="M32" s="89">
        <v>5.556400473845402</v>
      </c>
      <c r="N32" s="89">
        <v>5.6045400725293311</v>
      </c>
      <c r="O32" s="89">
        <v>5.6704605984285212</v>
      </c>
      <c r="P32" s="89">
        <v>5.7435397982075838</v>
      </c>
      <c r="Q32" s="89">
        <v>5.8125265260362937</v>
      </c>
      <c r="R32" s="89">
        <v>5.8834720170812229</v>
      </c>
      <c r="S32" s="89">
        <v>5.9610668876456039</v>
      </c>
      <c r="T32" s="89">
        <v>6.0391131274374512</v>
      </c>
      <c r="U32" s="89">
        <v>6.1075899041970567</v>
      </c>
      <c r="V32" s="89">
        <v>6.17860991615066</v>
      </c>
      <c r="W32" s="89">
        <v>6.2333750274505091</v>
      </c>
      <c r="X32" s="89">
        <v>6.2915728947065555</v>
      </c>
      <c r="Y32" s="89">
        <v>6.3365965269977069</v>
      </c>
      <c r="Z32" s="89">
        <v>6.4810841475319858</v>
      </c>
      <c r="AA32" s="89">
        <v>6.528984562428132</v>
      </c>
      <c r="AB32" s="89">
        <v>6.5583342594603984</v>
      </c>
      <c r="AC32" s="89">
        <v>6.599832022268882</v>
      </c>
      <c r="AD32" s="89">
        <v>6.6064610941206787</v>
      </c>
      <c r="AE32" s="89">
        <v>6.5347848727565303</v>
      </c>
      <c r="AF32" s="89">
        <v>6.4845565946200043</v>
      </c>
      <c r="AG32" s="89">
        <v>6.4402073882305668</v>
      </c>
      <c r="AH32" s="89">
        <v>6.4015427378294154</v>
      </c>
      <c r="AI32" s="89">
        <v>6.3683640043612284</v>
      </c>
      <c r="AJ32" s="89">
        <v>6.3337438401068376</v>
      </c>
      <c r="AK32" s="89">
        <v>6.2976428979216985</v>
      </c>
      <c r="AL32" s="89">
        <v>6.2600328917899359</v>
      </c>
      <c r="AM32" s="89">
        <v>6.2209194497673206</v>
      </c>
      <c r="AN32" s="89">
        <v>6.1803263091332727</v>
      </c>
      <c r="AO32" s="89">
        <v>6.1382951938361039</v>
      </c>
      <c r="AP32" s="89">
        <v>6.0963754263839034</v>
      </c>
      <c r="AQ32" s="89">
        <v>6.0528979339091409</v>
      </c>
      <c r="AR32" s="89">
        <v>6.0079075528595425</v>
      </c>
      <c r="AS32" s="89">
        <v>5.9614285249038694</v>
      </c>
      <c r="AT32" s="89">
        <v>5.9135089106800178</v>
      </c>
      <c r="AU32" s="89">
        <v>5.8641683807485903</v>
      </c>
      <c r="AV32" s="89">
        <v>5.8133903983472868</v>
      </c>
      <c r="AW32" s="89">
        <v>5.7611831686326891</v>
      </c>
      <c r="AX32" s="89">
        <v>5.7075404815128774</v>
      </c>
      <c r="AY32" s="89">
        <v>5.6524496386004737</v>
      </c>
      <c r="AZ32" s="89">
        <v>5.5959143591084315</v>
      </c>
      <c r="BA32" s="89">
        <v>5.5379320947228763</v>
      </c>
      <c r="BB32" s="89">
        <v>5.4785382992246703</v>
      </c>
      <c r="BC32" s="89">
        <v>5.4177343886271796</v>
      </c>
      <c r="BD32" s="89">
        <v>5.355547351401114</v>
      </c>
      <c r="BE32" s="89">
        <v>5.2920199129535082</v>
      </c>
    </row>
    <row r="33" spans="1:57" x14ac:dyDescent="0.3">
      <c r="A33" s="85" t="s">
        <v>618</v>
      </c>
      <c r="B33" s="85" t="s">
        <v>619</v>
      </c>
      <c r="C33" s="85" t="s">
        <v>3</v>
      </c>
      <c r="D33" s="86" t="s">
        <v>612</v>
      </c>
      <c r="E33" s="86"/>
      <c r="F33" s="90" t="s">
        <v>518</v>
      </c>
      <c r="G33" s="89">
        <v>8.5776662393422782</v>
      </c>
      <c r="H33" s="89">
        <v>8.6250642297902953</v>
      </c>
      <c r="I33" s="89">
        <v>8.6870871696124627</v>
      </c>
      <c r="J33" s="89">
        <v>8.756750331765808</v>
      </c>
      <c r="K33" s="89">
        <v>8.8173717763558699</v>
      </c>
      <c r="L33" s="89">
        <v>8.8791873849075227</v>
      </c>
      <c r="M33" s="89">
        <v>8.9318849721690938</v>
      </c>
      <c r="N33" s="89">
        <v>8.9899218052001544</v>
      </c>
      <c r="O33" s="89">
        <v>9.0895195743204926</v>
      </c>
      <c r="P33" s="89">
        <v>9.217252283494151</v>
      </c>
      <c r="Q33" s="89">
        <v>9.3152223491817701</v>
      </c>
      <c r="R33" s="89">
        <v>9.4107404235468142</v>
      </c>
      <c r="S33" s="89">
        <v>9.5105312113257572</v>
      </c>
      <c r="T33" s="89">
        <v>9.611195743303881</v>
      </c>
      <c r="U33" s="89">
        <v>9.7325411307210867</v>
      </c>
      <c r="V33" s="89">
        <v>9.8514262641093566</v>
      </c>
      <c r="W33" s="89">
        <v>9.9614044311399237</v>
      </c>
      <c r="X33" s="89">
        <v>10.07398613769892</v>
      </c>
      <c r="Y33" s="89">
        <v>10.151883791601522</v>
      </c>
      <c r="Z33" s="89">
        <v>10.393317399506445</v>
      </c>
      <c r="AA33" s="89">
        <v>10.468154475712904</v>
      </c>
      <c r="AB33" s="89">
        <v>10.546991966196249</v>
      </c>
      <c r="AC33" s="89">
        <v>10.630724863041859</v>
      </c>
      <c r="AD33" s="89">
        <v>10.610068827344918</v>
      </c>
      <c r="AE33" s="89">
        <v>10.575730078359857</v>
      </c>
      <c r="AF33" s="89">
        <v>10.504451136305491</v>
      </c>
      <c r="AG33" s="89">
        <v>10.434932820507775</v>
      </c>
      <c r="AH33" s="89">
        <v>10.367163319967421</v>
      </c>
      <c r="AI33" s="89">
        <v>10.300879945814264</v>
      </c>
      <c r="AJ33" s="89">
        <v>10.23211801527399</v>
      </c>
      <c r="AK33" s="89">
        <v>10.16052536992173</v>
      </c>
      <c r="AL33" s="89">
        <v>10.085730902299499</v>
      </c>
      <c r="AM33" s="89">
        <v>10.007926047127892</v>
      </c>
      <c r="AN33" s="89">
        <v>9.9273027332818309</v>
      </c>
      <c r="AO33" s="89">
        <v>9.8440191378982806</v>
      </c>
      <c r="AP33" s="89">
        <v>9.7609892161130674</v>
      </c>
      <c r="AQ33" s="89">
        <v>9.6754108022118039</v>
      </c>
      <c r="AR33" s="89">
        <v>9.5875265710673485</v>
      </c>
      <c r="AS33" s="89">
        <v>9.4979584098619796</v>
      </c>
      <c r="AT33" s="89">
        <v>9.4060705278570609</v>
      </c>
      <c r="AU33" s="89">
        <v>9.3124230074046466</v>
      </c>
      <c r="AV33" s="89">
        <v>9.2171343534157728</v>
      </c>
      <c r="AW33" s="89">
        <v>9.1202678654470031</v>
      </c>
      <c r="AX33" s="89">
        <v>9.0218581529729054</v>
      </c>
      <c r="AY33" s="89">
        <v>8.9219275113447534</v>
      </c>
      <c r="AZ33" s="89">
        <v>8.8204963025964496</v>
      </c>
      <c r="BA33" s="89">
        <v>8.7179426020628839</v>
      </c>
      <c r="BB33" s="89">
        <v>8.6139189035191386</v>
      </c>
      <c r="BC33" s="89">
        <v>8.5084348780478649</v>
      </c>
      <c r="BD33" s="89">
        <v>8.4011514632378663</v>
      </c>
      <c r="BE33" s="89">
        <v>8.2923131476415985</v>
      </c>
    </row>
    <row r="34" spans="1:57" x14ac:dyDescent="0.3">
      <c r="A34" s="85" t="s">
        <v>618</v>
      </c>
      <c r="B34" s="85" t="s">
        <v>619</v>
      </c>
      <c r="C34" s="85" t="s">
        <v>3</v>
      </c>
      <c r="D34" s="86" t="s">
        <v>612</v>
      </c>
      <c r="E34" s="86"/>
      <c r="F34" s="90" t="s">
        <v>555</v>
      </c>
      <c r="G34" s="89">
        <v>70.380928371501085</v>
      </c>
      <c r="H34" s="89">
        <v>70.637564631108603</v>
      </c>
      <c r="I34" s="89">
        <v>70.92666316289332</v>
      </c>
      <c r="J34" s="89">
        <v>71.239995068266765</v>
      </c>
      <c r="K34" s="89">
        <v>71.593319825840652</v>
      </c>
      <c r="L34" s="89">
        <v>72.064780654112894</v>
      </c>
      <c r="M34" s="89">
        <v>72.589462390693043</v>
      </c>
      <c r="N34" s="89">
        <v>73.120666811987022</v>
      </c>
      <c r="O34" s="89">
        <v>73.702131144062491</v>
      </c>
      <c r="P34" s="89">
        <v>74.249626023919092</v>
      </c>
      <c r="Q34" s="89">
        <v>74.789480260124023</v>
      </c>
      <c r="R34" s="89">
        <v>75.359414399636989</v>
      </c>
      <c r="S34" s="89">
        <v>75.914226926282424</v>
      </c>
      <c r="T34" s="89">
        <v>76.40280716959181</v>
      </c>
      <c r="U34" s="89">
        <v>76.944609652314981</v>
      </c>
      <c r="V34" s="89">
        <v>77.558184456228972</v>
      </c>
      <c r="W34" s="89">
        <v>78.210309127698068</v>
      </c>
      <c r="X34" s="89">
        <v>78.782473381199623</v>
      </c>
      <c r="Y34" s="89">
        <v>79.301194348256288</v>
      </c>
      <c r="Z34" s="89">
        <v>81.067634144810441</v>
      </c>
      <c r="AA34" s="89">
        <v>81.528124221041594</v>
      </c>
      <c r="AB34" s="89">
        <v>81.53326332467725</v>
      </c>
      <c r="AC34" s="89">
        <v>81.536461485147811</v>
      </c>
      <c r="AD34" s="89">
        <v>80.670964888101622</v>
      </c>
      <c r="AE34" s="89">
        <v>79.779337461586849</v>
      </c>
      <c r="AF34" s="89">
        <v>78.899930814817111</v>
      </c>
      <c r="AG34" s="89">
        <v>78.023134957708209</v>
      </c>
      <c r="AH34" s="89">
        <v>77.148945937299089</v>
      </c>
      <c r="AI34" s="89">
        <v>76.277205913496587</v>
      </c>
      <c r="AJ34" s="89">
        <v>75.40526863313643</v>
      </c>
      <c r="AK34" s="89">
        <v>74.533007167135452</v>
      </c>
      <c r="AL34" s="89">
        <v>73.660518228077819</v>
      </c>
      <c r="AM34" s="89">
        <v>72.787791765122165</v>
      </c>
      <c r="AN34" s="89">
        <v>71.914932654619577</v>
      </c>
      <c r="AO34" s="89">
        <v>71.042014250595315</v>
      </c>
      <c r="AP34" s="89">
        <v>70.169200535725182</v>
      </c>
      <c r="AQ34" s="89">
        <v>69.296070487648095</v>
      </c>
      <c r="AR34" s="89">
        <v>68.422874684982474</v>
      </c>
      <c r="AS34" s="89">
        <v>67.549543340653869</v>
      </c>
      <c r="AT34" s="89">
        <v>66.67613309991151</v>
      </c>
      <c r="AU34" s="89">
        <v>65.802721297470484</v>
      </c>
      <c r="AV34" s="89">
        <v>64.929296397316548</v>
      </c>
      <c r="AW34" s="89">
        <v>64.055852847983488</v>
      </c>
      <c r="AX34" s="89">
        <v>63.18243320861076</v>
      </c>
      <c r="AY34" s="89">
        <v>62.309004720461267</v>
      </c>
      <c r="AZ34" s="89">
        <v>61.435570055377667</v>
      </c>
      <c r="BA34" s="89">
        <v>60.56221360650175</v>
      </c>
      <c r="BB34" s="89">
        <v>59.688949261303165</v>
      </c>
      <c r="BC34" s="89">
        <v>58.815677905093139</v>
      </c>
      <c r="BD34" s="89">
        <v>57.942347623342158</v>
      </c>
      <c r="BE34" s="89">
        <v>57.068973064110665</v>
      </c>
    </row>
    <row r="35" spans="1:57" x14ac:dyDescent="0.3">
      <c r="A35" s="85" t="s">
        <v>618</v>
      </c>
      <c r="B35" s="85" t="s">
        <v>619</v>
      </c>
      <c r="C35" s="85" t="s">
        <v>3</v>
      </c>
      <c r="D35" s="86" t="s">
        <v>612</v>
      </c>
      <c r="F35" s="90" t="s">
        <v>617</v>
      </c>
      <c r="G35" s="89">
        <v>597.64702068405529</v>
      </c>
      <c r="H35" s="89">
        <v>598.90266990348812</v>
      </c>
      <c r="I35" s="89">
        <v>599.87469046600813</v>
      </c>
      <c r="J35" s="89">
        <v>602.04904663337663</v>
      </c>
      <c r="K35" s="89">
        <v>604.40165327667069</v>
      </c>
      <c r="L35" s="89">
        <v>607.00159577977956</v>
      </c>
      <c r="M35" s="89">
        <v>609.30220636213949</v>
      </c>
      <c r="N35" s="89">
        <v>611.55900545052987</v>
      </c>
      <c r="O35" s="89">
        <v>614.00020413070058</v>
      </c>
      <c r="P35" s="89">
        <v>616.22314501340293</v>
      </c>
      <c r="Q35" s="89">
        <v>617.5194576231595</v>
      </c>
      <c r="R35" s="89">
        <v>617.09697619126985</v>
      </c>
      <c r="S35" s="89">
        <v>618.48919669396537</v>
      </c>
      <c r="T35" s="89">
        <v>619.9889274774373</v>
      </c>
      <c r="U35" s="89">
        <v>622.7295579026885</v>
      </c>
      <c r="V35" s="89">
        <v>624.56301235953117</v>
      </c>
      <c r="W35" s="89">
        <v>626.90253579672594</v>
      </c>
      <c r="X35" s="89">
        <v>628.63452454481103</v>
      </c>
      <c r="Y35" s="89">
        <v>630.12788511263932</v>
      </c>
      <c r="Z35" s="89">
        <v>639.50734274881449</v>
      </c>
      <c r="AA35" s="89">
        <v>641.21477374435597</v>
      </c>
      <c r="AB35" s="89">
        <v>640.77272431579047</v>
      </c>
      <c r="AC35" s="89">
        <v>640.59763236463027</v>
      </c>
      <c r="AD35" s="89">
        <v>636.388029696628</v>
      </c>
      <c r="AE35" s="89">
        <v>634.32398496382723</v>
      </c>
      <c r="AF35" s="89">
        <v>627.76474652157822</v>
      </c>
      <c r="AG35" s="89">
        <v>621.02274868447012</v>
      </c>
      <c r="AH35" s="89">
        <v>614.11508707627286</v>
      </c>
      <c r="AI35" s="89">
        <v>607.02321965331282</v>
      </c>
      <c r="AJ35" s="89">
        <v>599.9673950111777</v>
      </c>
      <c r="AK35" s="89">
        <v>592.91596694972156</v>
      </c>
      <c r="AL35" s="89">
        <v>585.85721842815462</v>
      </c>
      <c r="AM35" s="89">
        <v>578.79289825772889</v>
      </c>
      <c r="AN35" s="89">
        <v>571.74368317411688</v>
      </c>
      <c r="AO35" s="89">
        <v>564.70231755855866</v>
      </c>
      <c r="AP35" s="89">
        <v>557.82777037893788</v>
      </c>
      <c r="AQ35" s="89">
        <v>550.92501799204922</v>
      </c>
      <c r="AR35" s="89">
        <v>543.99559946619968</v>
      </c>
      <c r="AS35" s="89">
        <v>537.03969132024008</v>
      </c>
      <c r="AT35" s="89">
        <v>530.04718429533773</v>
      </c>
      <c r="AU35" s="89">
        <v>523.03275515341863</v>
      </c>
      <c r="AV35" s="89">
        <v>515.98254993030412</v>
      </c>
      <c r="AW35" s="89">
        <v>508.8954258487185</v>
      </c>
      <c r="AX35" s="89">
        <v>501.77114376111558</v>
      </c>
      <c r="AY35" s="89">
        <v>494.60830559455792</v>
      </c>
      <c r="AZ35" s="89">
        <v>487.40802253323341</v>
      </c>
      <c r="BA35" s="89">
        <v>480.17840397761643</v>
      </c>
      <c r="BB35" s="89">
        <v>472.90720202862434</v>
      </c>
      <c r="BC35" s="89">
        <v>465.60275301845468</v>
      </c>
      <c r="BD35" s="89">
        <v>458.25708946347925</v>
      </c>
      <c r="BE35" s="89">
        <v>450.8829419711642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AF2-2D54-4CE0-98FC-159569509C97}">
  <sheetPr>
    <tabColor rgb="FFFF0000"/>
  </sheetPr>
  <dimension ref="A1:BE47"/>
  <sheetViews>
    <sheetView workbookViewId="0"/>
  </sheetViews>
  <sheetFormatPr baseColWidth="10" defaultRowHeight="14.4" x14ac:dyDescent="0.3"/>
  <cols>
    <col min="1" max="5" width="11.5546875" style="56"/>
    <col min="6" max="6" width="27.3320312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t="s">
        <v>586</v>
      </c>
    </row>
    <row r="2" spans="5:57" x14ac:dyDescent="0.3">
      <c r="G2" s="26" t="s">
        <v>585</v>
      </c>
      <c r="H2" t="s">
        <v>79</v>
      </c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8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76B1-908B-424C-A8A1-30147ED64B5C}">
  <sheetPr>
    <tabColor rgb="FFFF0000"/>
  </sheetPr>
  <dimension ref="A1:BF47"/>
  <sheetViews>
    <sheetView topLeftCell="M13" workbookViewId="0"/>
  </sheetViews>
  <sheetFormatPr baseColWidth="10" defaultRowHeight="14.4" x14ac:dyDescent="0.3"/>
  <cols>
    <col min="1" max="5" width="11.5546875" style="56"/>
    <col min="6" max="6" width="16.5546875" customWidth="1"/>
    <col min="7" max="7" width="27.33203125" customWidth="1"/>
    <col min="8" max="9" width="12.33203125" customWidth="1"/>
    <col min="10" max="10" width="12" customWidth="1"/>
    <col min="11" max="18" width="11" customWidth="1"/>
    <col min="19" max="28" width="11.33203125" bestFit="1" customWidth="1"/>
  </cols>
  <sheetData>
    <row r="1" spans="5:58" x14ac:dyDescent="0.3">
      <c r="G1" s="26" t="s">
        <v>32</v>
      </c>
      <c r="H1" s="26" t="s">
        <v>33</v>
      </c>
      <c r="I1" s="93"/>
      <c r="J1" s="93"/>
      <c r="K1" s="26"/>
      <c r="L1" s="26"/>
      <c r="M1" s="26"/>
      <c r="N1" s="26"/>
      <c r="O1" s="26"/>
      <c r="P1" s="26"/>
      <c r="Q1" s="26"/>
    </row>
    <row r="2" spans="5:58" x14ac:dyDescent="0.3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">
      <c r="G10" s="26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5:58" x14ac:dyDescent="0.3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">
      <c r="E12" s="90" t="s">
        <v>144</v>
      </c>
      <c r="F12" t="s">
        <v>80</v>
      </c>
      <c r="G12" s="26" t="s">
        <v>41</v>
      </c>
      <c r="H12" s="11">
        <f>H$43*'Shares Cordless Tools'!C5</f>
        <v>141.93245546322629</v>
      </c>
      <c r="I12" s="11">
        <f>I$43*'Shares Cordless Tools'!D5</f>
        <v>151.94545648519457</v>
      </c>
      <c r="J12" s="11">
        <f>J$43*'Shares Cordless Tools'!E5</f>
        <v>142.16982344404596</v>
      </c>
      <c r="K12" s="11">
        <f>K$43*'Shares Cordless Tools'!F5</f>
        <v>142.11633677483749</v>
      </c>
      <c r="L12" s="11">
        <f>L$43*'Shares Cordless Tools'!G5</f>
        <v>195.10255674158896</v>
      </c>
      <c r="M12" s="11">
        <f>M$43*'Shares Cordless Tools'!H5</f>
        <v>266.8735519148542</v>
      </c>
      <c r="N12" s="11">
        <f>N$43*'Shares Cordless Tools'!I5</f>
        <v>295.08928838323448</v>
      </c>
      <c r="O12" s="11">
        <f>O$43*'Shares Cordless Tools'!J5</f>
        <v>222.66650276656952</v>
      </c>
      <c r="P12" s="11">
        <f>P$43*'Shares Cordless Tools'!K5</f>
        <v>134.21389674134605</v>
      </c>
      <c r="Q12" s="11">
        <f>Q$43*'Shares Cordless Tools'!L5</f>
        <v>188.01920314361118</v>
      </c>
      <c r="R12" s="11">
        <f>R$43*'Shares Cordless Tools'!M5</f>
        <v>230.06339659299354</v>
      </c>
      <c r="S12" s="11">
        <f>S$43*'Shares Cordless Tools'!N5</f>
        <v>244.79591624401775</v>
      </c>
      <c r="T12" s="11">
        <f>T$43*'Shares Cordless Tools'!O5</f>
        <v>262.5749605098211</v>
      </c>
      <c r="U12" s="11">
        <f>U$43*'Shares Cordless Tools'!P5</f>
        <v>249.17960861955231</v>
      </c>
      <c r="V12" s="11">
        <f>V$43*'Shares Cordless Tools'!Q5</f>
        <v>280.96206757242658</v>
      </c>
      <c r="W12" s="11">
        <f>W$43*'Shares Cordless Tools'!R5</f>
        <v>310.90914075267472</v>
      </c>
      <c r="X12" s="11">
        <f>X$43*'Shares Cordless Tools'!S5</f>
        <v>203.25378564213725</v>
      </c>
      <c r="Y12" s="11">
        <f>Y$43*'Shares Cordless Tools'!T5</f>
        <v>87.481066570729126</v>
      </c>
      <c r="Z12" s="11">
        <f>Z$43*'Shares Cordless Tools'!U5</f>
        <v>146.39929182769342</v>
      </c>
      <c r="AA12" s="11">
        <f>AA$43*'Shares Cordless Tools'!V5</f>
        <v>205.70247663905084</v>
      </c>
      <c r="AB12" s="11">
        <f>AB$43*'Shares Cordless Tools'!W5</f>
        <v>90.148027938282851</v>
      </c>
      <c r="AC12" s="11">
        <f>AC$43*'Shares Cordless Tools'!X5</f>
        <v>119.05628531576681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">
      <c r="E13" s="90" t="s">
        <v>157</v>
      </c>
      <c r="F13" t="s">
        <v>80</v>
      </c>
      <c r="G13" s="26" t="s">
        <v>42</v>
      </c>
      <c r="H13" s="11">
        <f>H$43*'Shares Cordless Tools'!C6</f>
        <v>441.18938071205616</v>
      </c>
      <c r="I13" s="11">
        <f>I$43*'Shares Cordless Tools'!D6</f>
        <v>439.51368351978078</v>
      </c>
      <c r="J13" s="11">
        <f>J$43*'Shares Cordless Tools'!E6</f>
        <v>522.15714463446909</v>
      </c>
      <c r="K13" s="11">
        <f>K$43*'Shares Cordless Tools'!F6</f>
        <v>488.59653804875956</v>
      </c>
      <c r="L13" s="11">
        <f>L$43*'Shares Cordless Tools'!G6</f>
        <v>432.94048325084333</v>
      </c>
      <c r="M13" s="11">
        <f>M$43*'Shares Cordless Tools'!H6</f>
        <v>431.01064540169335</v>
      </c>
      <c r="N13" s="11">
        <f>N$43*'Shares Cordless Tools'!I6</f>
        <v>426.10082034830265</v>
      </c>
      <c r="O13" s="11">
        <f>O$43*'Shares Cordless Tools'!J6</f>
        <v>398.39641379468713</v>
      </c>
      <c r="P13" s="11">
        <f>P$43*'Shares Cordless Tools'!K6</f>
        <v>435.09819106817736</v>
      </c>
      <c r="Q13" s="11">
        <f>Q$43*'Shares Cordless Tools'!L6</f>
        <v>416.58157313764337</v>
      </c>
      <c r="R13" s="11">
        <f>R$43*'Shares Cordless Tools'!M6</f>
        <v>317.73560951592577</v>
      </c>
      <c r="S13" s="11">
        <f>S$43*'Shares Cordless Tools'!N6</f>
        <v>342.7231435991672</v>
      </c>
      <c r="T13" s="11">
        <f>T$43*'Shares Cordless Tools'!O6</f>
        <v>359.2587540461584</v>
      </c>
      <c r="U13" s="11">
        <f>U$43*'Shares Cordless Tools'!P6</f>
        <v>332.5863242013188</v>
      </c>
      <c r="V13" s="11">
        <f>V$43*'Shares Cordless Tools'!Q6</f>
        <v>364.91818609484625</v>
      </c>
      <c r="W13" s="11">
        <f>W$43*'Shares Cordless Tools'!R6</f>
        <v>392.7117128067394</v>
      </c>
      <c r="X13" s="11">
        <f>X$43*'Shares Cordless Tools'!S6</f>
        <v>406.38453480471037</v>
      </c>
      <c r="Y13" s="11">
        <f>Y$43*'Shares Cordless Tools'!T6</f>
        <v>481.39847672863073</v>
      </c>
      <c r="Z13" s="11">
        <f>Z$43*'Shares Cordless Tools'!U6</f>
        <v>528.52729352681206</v>
      </c>
      <c r="AA13" s="11">
        <f>AA$43*'Shares Cordless Tools'!V6</f>
        <v>513.16611596364328</v>
      </c>
      <c r="AB13" s="11">
        <f>AB$43*'Shares Cordless Tools'!W6</f>
        <v>204.3699417833775</v>
      </c>
      <c r="AC13" s="11">
        <f>AC$43*'Shares Cordless Tools'!X6</f>
        <v>269.96925993330854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">
      <c r="E14" s="90" t="s">
        <v>182</v>
      </c>
      <c r="F14" t="s">
        <v>80</v>
      </c>
      <c r="G14" s="26" t="s">
        <v>43</v>
      </c>
      <c r="H14" s="11">
        <f>H$43*'Shares Cordless Tools'!C7</f>
        <v>40.606204478385251</v>
      </c>
      <c r="I14" s="11">
        <f>I$43*'Shares Cordless Tools'!D7</f>
        <v>43.65161995159167</v>
      </c>
      <c r="J14" s="11">
        <f>J$43*'Shares Cordless Tools'!E7</f>
        <v>40.194334495890018</v>
      </c>
      <c r="K14" s="11">
        <f>K$43*'Shares Cordless Tools'!F7</f>
        <v>52.208942237399135</v>
      </c>
      <c r="L14" s="11">
        <f>L$43*'Shares Cordless Tools'!G7</f>
        <v>60.46313631715303</v>
      </c>
      <c r="M14" s="11">
        <f>M$43*'Shares Cordless Tools'!H7</f>
        <v>70.632337529727366</v>
      </c>
      <c r="N14" s="11">
        <f>N$43*'Shares Cordless Tools'!I7</f>
        <v>70.457180634703505</v>
      </c>
      <c r="O14" s="11">
        <f>O$43*'Shares Cordless Tools'!J7</f>
        <v>73.316143021753689</v>
      </c>
      <c r="P14" s="11">
        <f>P$43*'Shares Cordless Tools'!K7</f>
        <v>87.68949696894623</v>
      </c>
      <c r="Q14" s="11">
        <f>Q$43*'Shares Cordless Tools'!L7</f>
        <v>109.51589639390492</v>
      </c>
      <c r="R14" s="11">
        <f>R$43*'Shares Cordless Tools'!M7</f>
        <v>112.07747037145546</v>
      </c>
      <c r="S14" s="11">
        <f>S$43*'Shares Cordless Tools'!N7</f>
        <v>124.14018538432559</v>
      </c>
      <c r="T14" s="11">
        <f>T$43*'Shares Cordless Tools'!O7</f>
        <v>149.73423883804284</v>
      </c>
      <c r="U14" s="11">
        <f>U$43*'Shares Cordless Tools'!P7</f>
        <v>136.1550262655868</v>
      </c>
      <c r="V14" s="11">
        <f>V$43*'Shares Cordless Tools'!Q7</f>
        <v>147.06161944280427</v>
      </c>
      <c r="W14" s="11">
        <f>W$43*'Shares Cordless Tools'!R7</f>
        <v>172.36224147832326</v>
      </c>
      <c r="X14" s="11">
        <f>X$43*'Shares Cordless Tools'!S7</f>
        <v>192.15205821588205</v>
      </c>
      <c r="Y14" s="11">
        <f>Y$43*'Shares Cordless Tools'!T7</f>
        <v>212.03838827257505</v>
      </c>
      <c r="Z14" s="11">
        <f>Z$43*'Shares Cordless Tools'!U7</f>
        <v>204.4716581538664</v>
      </c>
      <c r="AA14" s="11">
        <f>AA$43*'Shares Cordless Tools'!V7</f>
        <v>206.92873758968702</v>
      </c>
      <c r="AB14" s="11">
        <f>AB$43*'Shares Cordless Tools'!W7</f>
        <v>85.604545639630771</v>
      </c>
      <c r="AC14" s="11">
        <f>AC$43*'Shares Cordless Tools'!X7</f>
        <v>117.6435327106403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">
      <c r="E15" s="90" t="s">
        <v>223</v>
      </c>
      <c r="F15" t="s">
        <v>80</v>
      </c>
      <c r="G15" s="26" t="s">
        <v>44</v>
      </c>
      <c r="H15" s="11">
        <f>H$43*'Shares Cordless Tools'!C8</f>
        <v>38.639179693666463</v>
      </c>
      <c r="I15" s="11">
        <f>I$43*'Shares Cordless Tools'!D8</f>
        <v>56.021642519845201</v>
      </c>
      <c r="J15" s="11">
        <f>J$43*'Shares Cordless Tools'!E8</f>
        <v>67.376092920354296</v>
      </c>
      <c r="K15" s="11">
        <f>K$43*'Shares Cordless Tools'!F8</f>
        <v>70.167049920180816</v>
      </c>
      <c r="L15" s="11">
        <f>L$43*'Shares Cordless Tools'!G8</f>
        <v>92.213035663667895</v>
      </c>
      <c r="M15" s="11">
        <f>M$43*'Shares Cordless Tools'!H8</f>
        <v>95.210702690625254</v>
      </c>
      <c r="N15" s="11">
        <f>N$43*'Shares Cordless Tools'!I8</f>
        <v>97.975524330574302</v>
      </c>
      <c r="O15" s="11">
        <f>O$43*'Shares Cordless Tools'!J8</f>
        <v>81.504213377342126</v>
      </c>
      <c r="P15" s="11">
        <f>P$43*'Shares Cordless Tools'!K8</f>
        <v>85.417986931794886</v>
      </c>
      <c r="Q15" s="11">
        <f>Q$43*'Shares Cordless Tools'!L8</f>
        <v>78.879379781078086</v>
      </c>
      <c r="R15" s="11">
        <f>R$43*'Shares Cordless Tools'!M8</f>
        <v>57.126094714982301</v>
      </c>
      <c r="S15" s="11">
        <f>S$43*'Shares Cordless Tools'!N8</f>
        <v>50.252356523430798</v>
      </c>
      <c r="T15" s="11">
        <f>T$43*'Shares Cordless Tools'!O8</f>
        <v>61.810827943662368</v>
      </c>
      <c r="U15" s="11">
        <f>U$43*'Shares Cordless Tools'!P8</f>
        <v>64.630027730051467</v>
      </c>
      <c r="V15" s="11">
        <f>V$43*'Shares Cordless Tools'!Q8</f>
        <v>78.986953977605069</v>
      </c>
      <c r="W15" s="11">
        <f>W$43*'Shares Cordless Tools'!R8</f>
        <v>101.67285697437161</v>
      </c>
      <c r="X15" s="11">
        <f>X$43*'Shares Cordless Tools'!S8</f>
        <v>112.74465536629015</v>
      </c>
      <c r="Y15" s="11">
        <f>Y$43*'Shares Cordless Tools'!T8</f>
        <v>140.93828531186719</v>
      </c>
      <c r="Z15" s="11">
        <f>Z$43*'Shares Cordless Tools'!U8</f>
        <v>149.5760471288767</v>
      </c>
      <c r="AA15" s="11">
        <f>AA$43*'Shares Cordless Tools'!V8</f>
        <v>140.02943283758569</v>
      </c>
      <c r="AB15" s="11">
        <f>AB$43*'Shares Cordless Tools'!W8</f>
        <v>59.410046563528176</v>
      </c>
      <c r="AC15" s="11">
        <f>AC$43*'Shares Cordless Tools'!X8</f>
        <v>77.763638049955816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">
      <c r="E16" s="90" t="s">
        <v>228</v>
      </c>
      <c r="F16" t="s">
        <v>80</v>
      </c>
      <c r="G16" s="26" t="s">
        <v>45</v>
      </c>
      <c r="H16" s="11">
        <f>H$43*'Shares Cordless Tools'!C9</f>
        <v>12.51751117626219</v>
      </c>
      <c r="I16" s="11">
        <f>I$43*'Shares Cordless Tools'!D9</f>
        <v>14.344760916962999</v>
      </c>
      <c r="J16" s="11">
        <f>J$43*'Shares Cordless Tools'!E9</f>
        <v>12.842236190694219</v>
      </c>
      <c r="K16" s="11">
        <f>K$43*'Shares Cordless Tools'!F9</f>
        <v>12.277832176792236</v>
      </c>
      <c r="L16" s="11">
        <f>L$43*'Shares Cordless Tools'!G9</f>
        <v>14.561553020865201</v>
      </c>
      <c r="M16" s="11">
        <f>M$43*'Shares Cordless Tools'!H9</f>
        <v>17.143840665114169</v>
      </c>
      <c r="N16" s="11">
        <f>N$43*'Shares Cordless Tools'!I9</f>
        <v>20.766909001481611</v>
      </c>
      <c r="O16" s="11">
        <f>O$43*'Shares Cordless Tools'!J9</f>
        <v>21.107456951446245</v>
      </c>
      <c r="P16" s="11">
        <f>P$43*'Shares Cordless Tools'!K9</f>
        <v>22.139860571161808</v>
      </c>
      <c r="Q16" s="11">
        <f>Q$43*'Shares Cordless Tools'!L9</f>
        <v>19.453258348352161</v>
      </c>
      <c r="R16" s="11">
        <f>R$43*'Shares Cordless Tools'!M9</f>
        <v>23.911526100968363</v>
      </c>
      <c r="S16" s="11">
        <f>S$43*'Shares Cordless Tools'!N9</f>
        <v>27.249923405043429</v>
      </c>
      <c r="T16" s="11">
        <f>T$43*'Shares Cordless Tools'!O9</f>
        <v>21.363795107508992</v>
      </c>
      <c r="U16" s="11">
        <f>U$43*'Shares Cordless Tools'!P9</f>
        <v>20.179607276709827</v>
      </c>
      <c r="V16" s="11">
        <f>V$43*'Shares Cordless Tools'!Q9</f>
        <v>22.314065973801558</v>
      </c>
      <c r="W16" s="11">
        <f>W$43*'Shares Cordless Tools'!R9</f>
        <v>26.4871807605142</v>
      </c>
      <c r="X16" s="11">
        <f>X$43*'Shares Cordless Tools'!S9</f>
        <v>25.69614215444134</v>
      </c>
      <c r="Y16" s="11">
        <f>Y$43*'Shares Cordless Tools'!T9</f>
        <v>42.381333591626159</v>
      </c>
      <c r="Z16" s="11">
        <f>Z$43*'Shares Cordless Tools'!U9</f>
        <v>37.599297624516112</v>
      </c>
      <c r="AA16" s="11">
        <f>AA$43*'Shares Cordless Tools'!V9</f>
        <v>36.876742936214349</v>
      </c>
      <c r="AB16" s="11">
        <f>AB$43*'Shares Cordless Tools'!W9</f>
        <v>13.917120125744042</v>
      </c>
      <c r="AC16" s="11">
        <f>AC$43*'Shares Cordless Tools'!X9</f>
        <v>18.480018002431514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">
      <c r="E17" s="90" t="s">
        <v>229</v>
      </c>
      <c r="F17" t="s">
        <v>80</v>
      </c>
      <c r="G17" s="26" t="s">
        <v>46</v>
      </c>
      <c r="H17" s="11">
        <f>H$43*'Shares Cordless Tools'!C10</f>
        <v>159.57746085387552</v>
      </c>
      <c r="I17" s="11">
        <f>I$43*'Shares Cordless Tools'!D10</f>
        <v>190.78187826582828</v>
      </c>
      <c r="J17" s="11">
        <f>J$43*'Shares Cordless Tools'!E10</f>
        <v>196.13327781028229</v>
      </c>
      <c r="K17" s="11">
        <f>K$43*'Shares Cordless Tools'!F10</f>
        <v>213.54424085663933</v>
      </c>
      <c r="L17" s="11">
        <f>L$43*'Shares Cordless Tools'!G10</f>
        <v>219.0865598289738</v>
      </c>
      <c r="M17" s="11">
        <f>M$43*'Shares Cordless Tools'!H10</f>
        <v>230.5290100700409</v>
      </c>
      <c r="N17" s="11">
        <f>N$43*'Shares Cordless Tools'!I10</f>
        <v>213.10556809211428</v>
      </c>
      <c r="O17" s="11">
        <f>O$43*'Shares Cordless Tools'!J10</f>
        <v>211.01156593547421</v>
      </c>
      <c r="P17" s="11">
        <f>P$43*'Shares Cordless Tools'!K10</f>
        <v>244.06062181887103</v>
      </c>
      <c r="Q17" s="11">
        <f>Q$43*'Shares Cordless Tools'!L10</f>
        <v>296.78309101488668</v>
      </c>
      <c r="R17" s="11">
        <f>R$43*'Shares Cordless Tools'!M10</f>
        <v>307.72412429609307</v>
      </c>
      <c r="S17" s="11">
        <f>S$43*'Shares Cordless Tools'!N10</f>
        <v>331.28885041163198</v>
      </c>
      <c r="T17" s="11">
        <f>T$43*'Shares Cordless Tools'!O10</f>
        <v>355.99767559935236</v>
      </c>
      <c r="U17" s="11">
        <f>U$43*'Shares Cordless Tools'!P10</f>
        <v>345.14693710406652</v>
      </c>
      <c r="V17" s="11">
        <f>V$43*'Shares Cordless Tools'!Q10</f>
        <v>395.39987120009903</v>
      </c>
      <c r="W17" s="11">
        <f>W$43*'Shares Cordless Tools'!R10</f>
        <v>444.00947411503614</v>
      </c>
      <c r="X17" s="11">
        <f>X$43*'Shares Cordless Tools'!S10</f>
        <v>477.27492863874176</v>
      </c>
      <c r="Y17" s="11">
        <f>Y$43*'Shares Cordless Tools'!T10</f>
        <v>522.40069578933469</v>
      </c>
      <c r="Z17" s="11">
        <f>Z$43*'Shares Cordless Tools'!U10</f>
        <v>500.83087502458386</v>
      </c>
      <c r="AA17" s="11">
        <f>AA$43*'Shares Cordless Tools'!V10</f>
        <v>504.93193418939052</v>
      </c>
      <c r="AB17" s="11">
        <f>AB$43*'Shares Cordless Tools'!W10</f>
        <v>208.40929158014183</v>
      </c>
      <c r="AC17" s="11">
        <f>AC$43*'Shares Cordless Tools'!X10</f>
        <v>274.46836456461608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">
      <c r="E18" s="90" t="s">
        <v>230</v>
      </c>
      <c r="F18" t="s">
        <v>80</v>
      </c>
      <c r="G18" s="26" t="s">
        <v>47</v>
      </c>
      <c r="H18" s="11">
        <f>H$43*'Shares Cordless Tools'!C11</f>
        <v>143.95825250937045</v>
      </c>
      <c r="I18" s="11">
        <f>I$43*'Shares Cordless Tools'!D11</f>
        <v>147.29926036872203</v>
      </c>
      <c r="J18" s="11">
        <f>J$43*'Shares Cordless Tools'!E11</f>
        <v>139.11077300235164</v>
      </c>
      <c r="K18" s="11">
        <f>K$43*'Shares Cordless Tools'!F11</f>
        <v>185.51516039585076</v>
      </c>
      <c r="L18" s="11">
        <f>L$43*'Shares Cordless Tools'!G11</f>
        <v>157.55847507282107</v>
      </c>
      <c r="M18" s="11">
        <f>M$43*'Shares Cordless Tools'!H11</f>
        <v>145.72108971108867</v>
      </c>
      <c r="N18" s="11">
        <f>N$43*'Shares Cordless Tools'!I11</f>
        <v>159.30603831271026</v>
      </c>
      <c r="O18" s="11">
        <f>O$43*'Shares Cordless Tools'!J11</f>
        <v>179.21514888837496</v>
      </c>
      <c r="P18" s="11">
        <f>P$43*'Shares Cordless Tools'!K11</f>
        <v>183.72761737208856</v>
      </c>
      <c r="Q18" s="11">
        <f>Q$43*'Shares Cordless Tools'!L11</f>
        <v>167.73224821213532</v>
      </c>
      <c r="R18" s="11">
        <f>R$43*'Shares Cordless Tools'!M11</f>
        <v>235.07466183946562</v>
      </c>
      <c r="S18" s="11">
        <f>S$43*'Shares Cordless Tools'!N11</f>
        <v>223.11202607147965</v>
      </c>
      <c r="T18" s="11">
        <f>T$43*'Shares Cordless Tools'!O11</f>
        <v>194.93967749654621</v>
      </c>
      <c r="U18" s="11">
        <f>U$43*'Shares Cordless Tools'!P11</f>
        <v>144.95151392098836</v>
      </c>
      <c r="V18" s="11">
        <f>V$43*'Shares Cordless Tools'!Q11</f>
        <v>141.27326635595665</v>
      </c>
      <c r="W18" s="11">
        <f>W$43*'Shares Cordless Tools'!R11</f>
        <v>132.94936574365505</v>
      </c>
      <c r="X18" s="11">
        <f>X$43*'Shares Cordless Tools'!S11</f>
        <v>139.41310158026016</v>
      </c>
      <c r="Y18" s="11">
        <f>Y$43*'Shares Cordless Tools'!T11</f>
        <v>107.80052881922339</v>
      </c>
      <c r="Z18" s="11">
        <f>Z$43*'Shares Cordless Tools'!U11</f>
        <v>95.60031165985194</v>
      </c>
      <c r="AA18" s="11">
        <f>AA$43*'Shares Cordless Tools'!V11</f>
        <v>88.95827916709014</v>
      </c>
      <c r="AB18" s="11">
        <f>AB$43*'Shares Cordless Tools'!W11</f>
        <v>46.250806277342086</v>
      </c>
      <c r="AC18" s="11">
        <f>AC$43*'Shares Cordless Tools'!X11</f>
        <v>61.04687125276611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">
      <c r="E19" s="90" t="s">
        <v>247</v>
      </c>
      <c r="F19" t="s">
        <v>80</v>
      </c>
      <c r="G19" s="26" t="s">
        <v>48</v>
      </c>
      <c r="H19" s="11">
        <f>H$43*'Shares Cordless Tools'!C12</f>
        <v>19.483445825361287</v>
      </c>
      <c r="I19" s="11">
        <f>I$43*'Shares Cordless Tools'!D12</f>
        <v>25.270240566536991</v>
      </c>
      <c r="J19" s="11">
        <f>J$43*'Shares Cordless Tools'!E12</f>
        <v>26.220760113397397</v>
      </c>
      <c r="K19" s="11">
        <f>K$43*'Shares Cordless Tools'!F12</f>
        <v>28.692684878346114</v>
      </c>
      <c r="L19" s="11">
        <f>L$43*'Shares Cordless Tools'!G12</f>
        <v>31.514079687376409</v>
      </c>
      <c r="M19" s="11">
        <f>M$43*'Shares Cordless Tools'!H12</f>
        <v>44.83108108612489</v>
      </c>
      <c r="N19" s="11">
        <f>N$43*'Shares Cordless Tools'!I12</f>
        <v>34.723203973473609</v>
      </c>
      <c r="O19" s="11">
        <f>O$43*'Shares Cordless Tools'!J12</f>
        <v>28.707995206879065</v>
      </c>
      <c r="P19" s="11">
        <f>P$43*'Shares Cordless Tools'!K12</f>
        <v>27.474170400763523</v>
      </c>
      <c r="Q19" s="11">
        <f>Q$43*'Shares Cordless Tools'!L12</f>
        <v>27.448490902600447</v>
      </c>
      <c r="R19" s="11">
        <f>R$43*'Shares Cordless Tools'!M12</f>
        <v>22.297094363017134</v>
      </c>
      <c r="S19" s="11">
        <f>S$43*'Shares Cordless Tools'!N12</f>
        <v>23.817772015684312</v>
      </c>
      <c r="T19" s="11">
        <f>T$43*'Shares Cordless Tools'!O12</f>
        <v>24.697191412348346</v>
      </c>
      <c r="U19" s="11">
        <f>U$43*'Shares Cordless Tools'!P12</f>
        <v>22.633846102173766</v>
      </c>
      <c r="V19" s="11">
        <f>V$43*'Shares Cordless Tools'!Q12</f>
        <v>24.640174051095631</v>
      </c>
      <c r="W19" s="11">
        <f>W$43*'Shares Cordless Tools'!R12</f>
        <v>33.731807448390136</v>
      </c>
      <c r="X19" s="11">
        <f>X$43*'Shares Cordless Tools'!S12</f>
        <v>42.272562774344429</v>
      </c>
      <c r="Y19" s="11">
        <f>Y$43*'Shares Cordless Tools'!T12</f>
        <v>52.196053937256515</v>
      </c>
      <c r="Z19" s="11">
        <f>Z$43*'Shares Cordless Tools'!U12</f>
        <v>45.566391060585083</v>
      </c>
      <c r="AA19" s="11">
        <f>AA$43*'Shares Cordless Tools'!V12</f>
        <v>41.809722611124478</v>
      </c>
      <c r="AB19" s="11">
        <f>AB$43*'Shares Cordless Tools'!W12</f>
        <v>17.362072169346064</v>
      </c>
      <c r="AC19" s="11">
        <f>AC$43*'Shares Cordless Tools'!X12</f>
        <v>22.867320915532112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">
      <c r="E20" s="90" t="s">
        <v>256</v>
      </c>
      <c r="F20" t="s">
        <v>80</v>
      </c>
      <c r="G20" s="26" t="s">
        <v>49</v>
      </c>
      <c r="H20" s="11">
        <f>H$43*'Shares Cordless Tools'!C13</f>
        <v>115.18996633043072</v>
      </c>
      <c r="I20" s="11">
        <f>I$43*'Shares Cordless Tools'!D13</f>
        <v>98.949610471615827</v>
      </c>
      <c r="J20" s="11">
        <f>J$43*'Shares Cordless Tools'!E13</f>
        <v>105.5631663841239</v>
      </c>
      <c r="K20" s="11">
        <f>K$43*'Shares Cordless Tools'!F13</f>
        <v>98.593963887652535</v>
      </c>
      <c r="L20" s="11">
        <f>L$43*'Shares Cordless Tools'!G13</f>
        <v>87.28615197959607</v>
      </c>
      <c r="M20" s="11">
        <f>M$43*'Shares Cordless Tools'!H13</f>
        <v>80.308820165198611</v>
      </c>
      <c r="N20" s="11">
        <f>N$43*'Shares Cordless Tools'!I13</f>
        <v>172.28337030867897</v>
      </c>
      <c r="O20" s="11">
        <f>O$43*'Shares Cordless Tools'!J13</f>
        <v>165.6166783223922</v>
      </c>
      <c r="P20" s="11">
        <f>P$43*'Shares Cordless Tools'!K13</f>
        <v>190.80163316693486</v>
      </c>
      <c r="Q20" s="11">
        <f>Q$43*'Shares Cordless Tools'!L13</f>
        <v>170.79857775935102</v>
      </c>
      <c r="R20" s="11">
        <f>R$43*'Shares Cordless Tools'!M13</f>
        <v>176.8638510398138</v>
      </c>
      <c r="S20" s="11">
        <f>S$43*'Shares Cordless Tools'!N13</f>
        <v>255.72432716940631</v>
      </c>
      <c r="T20" s="11">
        <f>T$43*'Shares Cordless Tools'!O13</f>
        <v>274.8117348764398</v>
      </c>
      <c r="U20" s="11">
        <f>U$43*'Shares Cordless Tools'!P13</f>
        <v>227.54118112877705</v>
      </c>
      <c r="V20" s="11">
        <f>V$43*'Shares Cordless Tools'!Q13</f>
        <v>220.63679604382381</v>
      </c>
      <c r="W20" s="11">
        <f>W$43*'Shares Cordless Tools'!R13</f>
        <v>205.81753421308389</v>
      </c>
      <c r="X20" s="11">
        <f>X$43*'Shares Cordless Tools'!S13</f>
        <v>185.82231113018236</v>
      </c>
      <c r="Y20" s="11">
        <f>Y$43*'Shares Cordless Tools'!T13</f>
        <v>193.87281538021256</v>
      </c>
      <c r="Z20" s="11">
        <f>Z$43*'Shares Cordless Tools'!U13</f>
        <v>177.16176549777524</v>
      </c>
      <c r="AA20" s="11">
        <f>AA$43*'Shares Cordless Tools'!V13</f>
        <v>190.17677506145947</v>
      </c>
      <c r="AB20" s="11">
        <f>AB$43*'Shares Cordless Tools'!W13</f>
        <v>90.874533025475998</v>
      </c>
      <c r="AC20" s="11">
        <f>AC$43*'Shares Cordless Tools'!X13</f>
        <v>119.77519593064535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">
      <c r="E21" s="90" t="s">
        <v>257</v>
      </c>
      <c r="F21" t="s">
        <v>80</v>
      </c>
      <c r="G21" s="26" t="s">
        <v>35</v>
      </c>
      <c r="H21" s="11">
        <f>H$43*'Shares Cordless Tools'!C14</f>
        <v>759.24287238921363</v>
      </c>
      <c r="I21" s="11">
        <f>I$43*'Shares Cordless Tools'!D14</f>
        <v>786.79231586208641</v>
      </c>
      <c r="J21" s="11">
        <f>J$43*'Shares Cordless Tools'!E14</f>
        <v>753.33623068760801</v>
      </c>
      <c r="K21" s="11">
        <f>K$43*'Shares Cordless Tools'!F14</f>
        <v>770.39041329005272</v>
      </c>
      <c r="L21" s="11">
        <f>L$43*'Shares Cordless Tools'!G14</f>
        <v>922.68860344979396</v>
      </c>
      <c r="M21" s="11">
        <f>M$43*'Shares Cordless Tools'!H14</f>
        <v>1361.6054480694293</v>
      </c>
      <c r="N21" s="11">
        <f>N$43*'Shares Cordless Tools'!I14</f>
        <v>1386.6319313634631</v>
      </c>
      <c r="O21" s="11">
        <f>O$43*'Shares Cordless Tools'!J14</f>
        <v>1481.9369286484934</v>
      </c>
      <c r="P21" s="11">
        <f>P$43*'Shares Cordless Tools'!K14</f>
        <v>1446.6580722428585</v>
      </c>
      <c r="Q21" s="11">
        <f>Q$43*'Shares Cordless Tools'!L14</f>
        <v>1551.7080116746981</v>
      </c>
      <c r="R21" s="11">
        <f>R$43*'Shares Cordless Tools'!M14</f>
        <v>1759.2924202060865</v>
      </c>
      <c r="S21" s="11">
        <f>S$43*'Shares Cordless Tools'!N14</f>
        <v>2136.2818614356902</v>
      </c>
      <c r="T21" s="11">
        <f>T$43*'Shares Cordless Tools'!O14</f>
        <v>1956.6434232551144</v>
      </c>
      <c r="U21" s="11">
        <f>U$43*'Shares Cordless Tools'!P14</f>
        <v>1553.7645300112981</v>
      </c>
      <c r="V21" s="11">
        <f>V$43*'Shares Cordless Tools'!Q14</f>
        <v>2182.9889478591554</v>
      </c>
      <c r="W21" s="11">
        <f>W$43*'Shares Cordless Tools'!R14</f>
        <v>2167.0129473540724</v>
      </c>
      <c r="X21" s="11">
        <f>X$43*'Shares Cordless Tools'!S14</f>
        <v>1842.6277742203563</v>
      </c>
      <c r="Y21" s="11">
        <f>Y$43*'Shares Cordless Tools'!T14</f>
        <v>1532.6126033499831</v>
      </c>
      <c r="Z21" s="11">
        <f>Z$43*'Shares Cordless Tools'!U14</f>
        <v>1568.6499070285258</v>
      </c>
      <c r="AA21" s="11">
        <f>AA$43*'Shares Cordless Tools'!V14</f>
        <v>1532.3678196895162</v>
      </c>
      <c r="AB21" s="11">
        <f>AB$43*'Shares Cordless Tools'!W14</f>
        <v>814.33716281964769</v>
      </c>
      <c r="AC21" s="11">
        <f>AC$43*'Shares Cordless Tools'!X14</f>
        <v>1077.0267051242347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">
      <c r="E22" s="90" t="s">
        <v>270</v>
      </c>
      <c r="F22" t="s">
        <v>80</v>
      </c>
      <c r="G22" s="26" t="s">
        <v>34</v>
      </c>
      <c r="H22" s="11">
        <f>H$43*'Shares Cordless Tools'!C15</f>
        <v>3514.8303135042911</v>
      </c>
      <c r="I22" s="11">
        <f>I$43*'Shares Cordless Tools'!D15</f>
        <v>3452.0876560203851</v>
      </c>
      <c r="J22" s="11">
        <f>J$43*'Shares Cordless Tools'!E15</f>
        <v>2808.5831722433845</v>
      </c>
      <c r="K22" s="11">
        <f>K$43*'Shares Cordless Tools'!F15</f>
        <v>2839.6061491390687</v>
      </c>
      <c r="L22" s="11">
        <f>L$43*'Shares Cordless Tools'!G15</f>
        <v>2723.2222883628492</v>
      </c>
      <c r="M22" s="11">
        <f>M$43*'Shares Cordless Tools'!H15</f>
        <v>2948.4879357213481</v>
      </c>
      <c r="N22" s="11">
        <f>N$43*'Shares Cordless Tools'!I15</f>
        <v>2783.5219921167982</v>
      </c>
      <c r="O22" s="11">
        <f>O$43*'Shares Cordless Tools'!J15</f>
        <v>2814.0845799192848</v>
      </c>
      <c r="P22" s="11">
        <f>P$43*'Shares Cordless Tools'!K15</f>
        <v>3166.9297616786007</v>
      </c>
      <c r="Q22" s="11">
        <f>Q$43*'Shares Cordless Tools'!L15</f>
        <v>3247.5557396948257</v>
      </c>
      <c r="R22" s="11">
        <f>R$43*'Shares Cordless Tools'!M15</f>
        <v>3813.6798547603976</v>
      </c>
      <c r="S22" s="11">
        <f>S$43*'Shares Cordless Tools'!N15</f>
        <v>3638.9497910820387</v>
      </c>
      <c r="T22" s="11">
        <f>T$43*'Shares Cordless Tools'!O15</f>
        <v>3953.3655369688436</v>
      </c>
      <c r="U22" s="11">
        <f>U$43*'Shares Cordless Tools'!P15</f>
        <v>4171.1091842509086</v>
      </c>
      <c r="V22" s="11">
        <f>V$43*'Shares Cordless Tools'!Q15</f>
        <v>5144.9084312644163</v>
      </c>
      <c r="W22" s="11">
        <f>W$43*'Shares Cordless Tools'!R15</f>
        <v>5460.8614287227747</v>
      </c>
      <c r="X22" s="11">
        <f>X$43*'Shares Cordless Tools'!S15</f>
        <v>4845.0329076288645</v>
      </c>
      <c r="Y22" s="11">
        <f>Y$43*'Shares Cordless Tools'!T15</f>
        <v>4008.5742630534564</v>
      </c>
      <c r="Z22" s="11">
        <f>Z$43*'Shares Cordless Tools'!U15</f>
        <v>2692.6751823261452</v>
      </c>
      <c r="AA22" s="11">
        <f>AA$43*'Shares Cordless Tools'!V15</f>
        <v>1640.5882150901739</v>
      </c>
      <c r="AB22" s="11">
        <f>AB$43*'Shares Cordless Tools'!W15</f>
        <v>789.32125784548111</v>
      </c>
      <c r="AC22" s="11">
        <f>AC$43*'Shares Cordless Tools'!X15</f>
        <v>1038.6036032738887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">
      <c r="E23" s="90" t="s">
        <v>275</v>
      </c>
      <c r="F23" t="s">
        <v>80</v>
      </c>
      <c r="G23" s="26" t="s">
        <v>50</v>
      </c>
      <c r="H23" s="11">
        <f>H$43*'Shares Cordless Tools'!C16</f>
        <v>185.35194388039574</v>
      </c>
      <c r="I23" s="11">
        <f>I$43*'Shares Cordless Tools'!D16</f>
        <v>217.04810375272189</v>
      </c>
      <c r="J23" s="11">
        <f>J$43*'Shares Cordless Tools'!E16</f>
        <v>246.94641650012443</v>
      </c>
      <c r="K23" s="11">
        <f>K$43*'Shares Cordless Tools'!F16</f>
        <v>289.14944139474039</v>
      </c>
      <c r="L23" s="11">
        <f>L$43*'Shares Cordless Tools'!G16</f>
        <v>280.72812938872733</v>
      </c>
      <c r="M23" s="11">
        <f>M$43*'Shares Cordless Tools'!H16</f>
        <v>281.51870223288927</v>
      </c>
      <c r="N23" s="11">
        <f>N$43*'Shares Cordless Tools'!I16</f>
        <v>238.53706290342888</v>
      </c>
      <c r="O23" s="11">
        <f>O$43*'Shares Cordless Tools'!J16</f>
        <v>217.52681921212499</v>
      </c>
      <c r="P23" s="11">
        <f>P$43*'Shares Cordless Tools'!K16</f>
        <v>231.39453265518884</v>
      </c>
      <c r="Q23" s="11">
        <f>Q$43*'Shares Cordless Tools'!L16</f>
        <v>239.34834430506478</v>
      </c>
      <c r="R23" s="11">
        <f>R$43*'Shares Cordless Tools'!M16</f>
        <v>241.92842467052361</v>
      </c>
      <c r="S23" s="11">
        <f>S$43*'Shares Cordless Tools'!N16</f>
        <v>267.79838604302626</v>
      </c>
      <c r="T23" s="11">
        <f>T$43*'Shares Cordless Tools'!O16</f>
        <v>323.1330636985079</v>
      </c>
      <c r="U23" s="11">
        <f>U$43*'Shares Cordless Tools'!P16</f>
        <v>293.17152893297646</v>
      </c>
      <c r="V23" s="11">
        <f>V$43*'Shares Cordless Tools'!Q16</f>
        <v>315.94598259868695</v>
      </c>
      <c r="W23" s="11">
        <f>W$43*'Shares Cordless Tools'!R16</f>
        <v>332.49273102359592</v>
      </c>
      <c r="X23" s="11">
        <f>X$43*'Shares Cordless Tools'!S16</f>
        <v>355.13970249639794</v>
      </c>
      <c r="Y23" s="11">
        <f>Y$43*'Shares Cordless Tools'!T16</f>
        <v>387.94549975484421</v>
      </c>
      <c r="Z23" s="11">
        <f>Z$43*'Shares Cordless Tools'!U16</f>
        <v>370.52043131578773</v>
      </c>
      <c r="AA23" s="11">
        <f>AA$43*'Shares Cordless Tools'!V16</f>
        <v>339.72563694298651</v>
      </c>
      <c r="AB23" s="11">
        <f>AB$43*'Shares Cordless Tools'!W16</f>
        <v>145.65728921181733</v>
      </c>
      <c r="AC23" s="11">
        <f>AC$43*'Shares Cordless Tools'!X16</f>
        <v>190.97135089509877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">
      <c r="E24" s="90" t="s">
        <v>304</v>
      </c>
      <c r="F24" t="s">
        <v>80</v>
      </c>
      <c r="G24" s="26" t="s">
        <v>51</v>
      </c>
      <c r="H24" s="11">
        <f>H$43*'Shares Cordless Tools'!C17</f>
        <v>134.24789694080758</v>
      </c>
      <c r="I24" s="11">
        <f>I$43*'Shares Cordless Tools'!D17</f>
        <v>169.16228471245088</v>
      </c>
      <c r="J24" s="11">
        <f>J$43*'Shares Cordless Tools'!E17</f>
        <v>181.28931001028334</v>
      </c>
      <c r="K24" s="11">
        <f>K$43*'Shares Cordless Tools'!F17</f>
        <v>203.28618296117989</v>
      </c>
      <c r="L24" s="11">
        <f>L$43*'Shares Cordless Tools'!G17</f>
        <v>192.96567373388683</v>
      </c>
      <c r="M24" s="11">
        <f>M$43*'Shares Cordless Tools'!H17</f>
        <v>189.40653534842625</v>
      </c>
      <c r="N24" s="11">
        <f>N$43*'Shares Cordless Tools'!I17</f>
        <v>164.0096861919717</v>
      </c>
      <c r="O24" s="11">
        <f>O$43*'Shares Cordless Tools'!J17</f>
        <v>153.02046491611054</v>
      </c>
      <c r="P24" s="11">
        <f>P$43*'Shares Cordless Tools'!K17</f>
        <v>166.42776417339039</v>
      </c>
      <c r="Q24" s="11">
        <f>Q$43*'Shares Cordless Tools'!L17</f>
        <v>191.3352100398497</v>
      </c>
      <c r="R24" s="11">
        <f>R$43*'Shares Cordless Tools'!M17</f>
        <v>181.84182797314452</v>
      </c>
      <c r="S24" s="11">
        <f>S$43*'Shares Cordless Tools'!N17</f>
        <v>190.30681732385997</v>
      </c>
      <c r="T24" s="11">
        <f>T$43*'Shares Cordless Tools'!O17</f>
        <v>200.07425406407245</v>
      </c>
      <c r="U24" s="11">
        <f>U$43*'Shares Cordless Tools'!P17</f>
        <v>210.84647479831554</v>
      </c>
      <c r="V24" s="11">
        <f>V$43*'Shares Cordless Tools'!Q17</f>
        <v>259.18339314436287</v>
      </c>
      <c r="W24" s="11">
        <f>W$43*'Shares Cordless Tools'!R17</f>
        <v>327.8435609060794</v>
      </c>
      <c r="X24" s="11">
        <f>X$43*'Shares Cordless Tools'!S17</f>
        <v>353.69891325822908</v>
      </c>
      <c r="Y24" s="11">
        <f>Y$43*'Shares Cordless Tools'!T17</f>
        <v>387.63747143368221</v>
      </c>
      <c r="Z24" s="11">
        <f>Z$43*'Shares Cordless Tools'!U17</f>
        <v>372.18754232477471</v>
      </c>
      <c r="AA24" s="11">
        <f>AA$43*'Shares Cordless Tools'!V17</f>
        <v>378.72430768894526</v>
      </c>
      <c r="AB24" s="11">
        <f>AB$43*'Shares Cordless Tools'!W17</f>
        <v>156.29119639867503</v>
      </c>
      <c r="AC24" s="11">
        <f>AC$43*'Shares Cordless Tools'!X17</f>
        <v>204.86385563173368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">
      <c r="E25" s="90" t="s">
        <v>305</v>
      </c>
      <c r="F25" t="s">
        <v>80</v>
      </c>
      <c r="G25" s="26" t="s">
        <v>52</v>
      </c>
      <c r="H25" s="11">
        <f>H$43*'Shares Cordless Tools'!C18</f>
        <v>4.6223592800976947</v>
      </c>
      <c r="I25" s="11">
        <f>I$43*'Shares Cordless Tools'!D18</f>
        <v>7.4548104211911266</v>
      </c>
      <c r="J25" s="11">
        <f>J$43*'Shares Cordless Tools'!E18</f>
        <v>12.062795309336142</v>
      </c>
      <c r="K25" s="11">
        <f>K$43*'Shares Cordless Tools'!F18</f>
        <v>15.987109885990208</v>
      </c>
      <c r="L25" s="11">
        <f>L$43*'Shares Cordless Tools'!G18</f>
        <v>14.999949073847972</v>
      </c>
      <c r="M25" s="11">
        <f>M$43*'Shares Cordless Tools'!H18</f>
        <v>7.8671821343267858</v>
      </c>
      <c r="N25" s="11">
        <f>N$43*'Shares Cordless Tools'!I18</f>
        <v>7.5515789963723083</v>
      </c>
      <c r="O25" s="11">
        <f>O$43*'Shares Cordless Tools'!J18</f>
        <v>6.6048795458535423</v>
      </c>
      <c r="P25" s="11">
        <f>P$43*'Shares Cordless Tools'!K18</f>
        <v>10.0527434293532</v>
      </c>
      <c r="Q25" s="11">
        <f>Q$43*'Shares Cordless Tools'!L18</f>
        <v>8.2369309621065536</v>
      </c>
      <c r="R25" s="11">
        <f>R$43*'Shares Cordless Tools'!M18</f>
        <v>7.017678269544291</v>
      </c>
      <c r="S25" s="11">
        <f>S$43*'Shares Cordless Tools'!N18</f>
        <v>6.5894416993006173</v>
      </c>
      <c r="T25" s="11">
        <f>T$43*'Shares Cordless Tools'!O18</f>
        <v>8.5842326938851663</v>
      </c>
      <c r="U25" s="11">
        <f>U$43*'Shares Cordless Tools'!P18</f>
        <v>8.3204550058814615</v>
      </c>
      <c r="V25" s="11">
        <f>V$43*'Shares Cordless Tools'!Q18</f>
        <v>8.7481540085694753</v>
      </c>
      <c r="W25" s="11">
        <f>W$43*'Shares Cordless Tools'!R18</f>
        <v>9.9658343330481483</v>
      </c>
      <c r="X25" s="11">
        <f>X$43*'Shares Cordless Tools'!S18</f>
        <v>14.00834615278103</v>
      </c>
      <c r="Y25" s="11">
        <f>Y$43*'Shares Cordless Tools'!T18</f>
        <v>25.716690856502588</v>
      </c>
      <c r="Z25" s="11">
        <f>Z$43*'Shares Cordless Tools'!U18</f>
        <v>29.704027120210707</v>
      </c>
      <c r="AA25" s="11">
        <f>AA$43*'Shares Cordless Tools'!V18</f>
        <v>34.736043722767484</v>
      </c>
      <c r="AB25" s="11">
        <f>AB$43*'Shares Cordless Tools'!W18</f>
        <v>16.183248269255788</v>
      </c>
      <c r="AC25" s="11">
        <f>AC$43*'Shares Cordless Tools'!X18</f>
        <v>19.313556662358856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">
      <c r="E26" s="90" t="s">
        <v>314</v>
      </c>
      <c r="F26" t="s">
        <v>80</v>
      </c>
      <c r="G26" s="26" t="s">
        <v>53</v>
      </c>
      <c r="H26" s="11">
        <f>H$43*'Shares Cordless Tools'!C19</f>
        <v>102.02807046513168</v>
      </c>
      <c r="I26" s="11">
        <f>I$43*'Shares Cordless Tools'!D19</f>
        <v>105.54191926844776</v>
      </c>
      <c r="J26" s="11">
        <f>J$43*'Shares Cordless Tools'!E19</f>
        <v>101.05342525824784</v>
      </c>
      <c r="K26" s="11">
        <f>K$43*'Shares Cordless Tools'!F19</f>
        <v>56.961808381431254</v>
      </c>
      <c r="L26" s="11">
        <f>L$43*'Shares Cordless Tools'!G19</f>
        <v>47.269268464171333</v>
      </c>
      <c r="M26" s="11">
        <f>M$43*'Shares Cordless Tools'!H19</f>
        <v>88.700478221414443</v>
      </c>
      <c r="N26" s="11">
        <f>N$43*'Shares Cordless Tools'!I19</f>
        <v>114.12081018133735</v>
      </c>
      <c r="O26" s="11">
        <f>O$43*'Shares Cordless Tools'!J19</f>
        <v>142.79473082535836</v>
      </c>
      <c r="P26" s="11">
        <f>P$43*'Shares Cordless Tools'!K19</f>
        <v>149.57008809406526</v>
      </c>
      <c r="Q26" s="11">
        <f>Q$43*'Shares Cordless Tools'!L19</f>
        <v>137.59924636016675</v>
      </c>
      <c r="R26" s="11">
        <f>R$43*'Shares Cordless Tools'!M19</f>
        <v>193.4977299520354</v>
      </c>
      <c r="S26" s="11">
        <f>S$43*'Shares Cordless Tools'!N19</f>
        <v>183.39988232293751</v>
      </c>
      <c r="T26" s="11">
        <f>T$43*'Shares Cordless Tools'!O19</f>
        <v>210.50825733540938</v>
      </c>
      <c r="U26" s="11">
        <f>U$43*'Shares Cordless Tools'!P19</f>
        <v>133.34883003787726</v>
      </c>
      <c r="V26" s="11">
        <f>V$43*'Shares Cordless Tools'!Q19</f>
        <v>145.79538298016786</v>
      </c>
      <c r="W26" s="11">
        <f>W$43*'Shares Cordless Tools'!R19</f>
        <v>156.54145638810553</v>
      </c>
      <c r="X26" s="11">
        <f>X$43*'Shares Cordless Tools'!S19</f>
        <v>139.93202392391564</v>
      </c>
      <c r="Y26" s="11">
        <f>Y$43*'Shares Cordless Tools'!T19</f>
        <v>160.19997760885204</v>
      </c>
      <c r="Z26" s="11">
        <f>Z$43*'Shares Cordless Tools'!U19</f>
        <v>159.51130609844978</v>
      </c>
      <c r="AA26" s="11">
        <f>AA$43*'Shares Cordless Tools'!V19</f>
        <v>191.13248084606272</v>
      </c>
      <c r="AB26" s="11">
        <f>AB$43*'Shares Cordless Tools'!W19</f>
        <v>76.605933873197387</v>
      </c>
      <c r="AC26" s="11">
        <f>AC$43*'Shares Cordless Tools'!X19</f>
        <v>101.66421710932102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">
      <c r="E27" s="90" t="s">
        <v>319</v>
      </c>
      <c r="F27" t="s">
        <v>80</v>
      </c>
      <c r="G27" s="26" t="s">
        <v>54</v>
      </c>
      <c r="H27" s="11">
        <f>H$43*'Shares Cordless Tools'!C20</f>
        <v>657.96426044530426</v>
      </c>
      <c r="I27" s="11">
        <f>I$43*'Shares Cordless Tools'!D20</f>
        <v>1010.1158386380505</v>
      </c>
      <c r="J27" s="11">
        <f>J$43*'Shares Cordless Tools'!E20</f>
        <v>987.04865072516361</v>
      </c>
      <c r="K27" s="11">
        <f>K$43*'Shares Cordless Tools'!F20</f>
        <v>1479.6482359762299</v>
      </c>
      <c r="L27" s="11">
        <f>L$43*'Shares Cordless Tools'!G20</f>
        <v>1396.1290535411531</v>
      </c>
      <c r="M27" s="11">
        <f>M$43*'Shares Cordless Tools'!H20</f>
        <v>1344.2632587865121</v>
      </c>
      <c r="N27" s="11">
        <f>N$43*'Shares Cordless Tools'!I20</f>
        <v>1507.8931275967309</v>
      </c>
      <c r="O27" s="11">
        <f>O$43*'Shares Cordless Tools'!J20</f>
        <v>1717.4227983263695</v>
      </c>
      <c r="P27" s="11">
        <f>P$43*'Shares Cordless Tools'!K20</f>
        <v>1865.8769672202013</v>
      </c>
      <c r="Q27" s="11">
        <f>Q$43*'Shares Cordless Tools'!L20</f>
        <v>1833.7743467005007</v>
      </c>
      <c r="R27" s="11">
        <f>R$43*'Shares Cordless Tools'!M20</f>
        <v>2036.6316088265842</v>
      </c>
      <c r="S27" s="11">
        <f>S$43*'Shares Cordless Tools'!N20</f>
        <v>1981.3950469129702</v>
      </c>
      <c r="T27" s="11">
        <f>T$43*'Shares Cordless Tools'!O20</f>
        <v>2248.5840245372442</v>
      </c>
      <c r="U27" s="11">
        <f>U$43*'Shares Cordless Tools'!P20</f>
        <v>2766.7315790607418</v>
      </c>
      <c r="V27" s="11">
        <f>V$43*'Shares Cordless Tools'!Q20</f>
        <v>2969.3022702999688</v>
      </c>
      <c r="W27" s="11">
        <f>W$43*'Shares Cordless Tools'!R20</f>
        <v>3062.1137848517565</v>
      </c>
      <c r="X27" s="11">
        <f>X$43*'Shares Cordless Tools'!S20</f>
        <v>3020.5087988830905</v>
      </c>
      <c r="Y27" s="11">
        <f>Y$43*'Shares Cordless Tools'!T20</f>
        <v>3034.8827037373344</v>
      </c>
      <c r="Z27" s="11">
        <f>Z$43*'Shares Cordless Tools'!U20</f>
        <v>2668.1812371813735</v>
      </c>
      <c r="AA27" s="11">
        <f>AA$43*'Shares Cordless Tools'!V20</f>
        <v>2945.7017785519138</v>
      </c>
      <c r="AB27" s="11">
        <f>AB$43*'Shares Cordless Tools'!W20</f>
        <v>1139.4710742807831</v>
      </c>
      <c r="AC27" s="11">
        <f>AC$43*'Shares Cordless Tools'!X20</f>
        <v>1489.3581406089188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">
      <c r="E28" s="90" t="s">
        <v>345</v>
      </c>
      <c r="F28" t="s">
        <v>80</v>
      </c>
      <c r="G28" s="26" t="s">
        <v>55</v>
      </c>
      <c r="H28" s="11">
        <f>H$43*'Shares Cordless Tools'!C21</f>
        <v>8.5001154372066416</v>
      </c>
      <c r="I28" s="11">
        <f>I$43*'Shares Cordless Tools'!D21</f>
        <v>11.486651619544467</v>
      </c>
      <c r="J28" s="11">
        <f>J$43*'Shares Cordless Tools'!E21</f>
        <v>15.807894007916238</v>
      </c>
      <c r="K28" s="11">
        <f>K$43*'Shares Cordless Tools'!F21</f>
        <v>20.648136481245775</v>
      </c>
      <c r="L28" s="11">
        <f>L$43*'Shares Cordless Tools'!G21</f>
        <v>23.618927379835409</v>
      </c>
      <c r="M28" s="11">
        <f>M$43*'Shares Cordless Tools'!H21</f>
        <v>27.440384812645394</v>
      </c>
      <c r="N28" s="11">
        <f>N$43*'Shares Cordless Tools'!I21</f>
        <v>27.210846997958356</v>
      </c>
      <c r="O28" s="11">
        <f>O$43*'Shares Cordless Tools'!J21</f>
        <v>28.442988352423459</v>
      </c>
      <c r="P28" s="11">
        <f>P$43*'Shares Cordless Tools'!K21</f>
        <v>28.439805144799973</v>
      </c>
      <c r="Q28" s="11">
        <f>Q$43*'Shares Cordless Tools'!L21</f>
        <v>29.762633477347588</v>
      </c>
      <c r="R28" s="11">
        <f>R$43*'Shares Cordless Tools'!M21</f>
        <v>33.065887730088264</v>
      </c>
      <c r="S28" s="11">
        <f>S$43*'Shares Cordless Tools'!N21</f>
        <v>39.206296726691697</v>
      </c>
      <c r="T28" s="11">
        <f>T$43*'Shares Cordless Tools'!O21</f>
        <v>46.145000159504164</v>
      </c>
      <c r="U28" s="11">
        <f>U$43*'Shares Cordless Tools'!P21</f>
        <v>49.380588814625582</v>
      </c>
      <c r="V28" s="11">
        <f>V$43*'Shares Cordless Tools'!Q21</f>
        <v>61.291607739888512</v>
      </c>
      <c r="W28" s="11">
        <f>W$43*'Shares Cordless Tools'!R21</f>
        <v>68.507690260585775</v>
      </c>
      <c r="X28" s="11">
        <f>X$43*'Shares Cordless Tools'!S21</f>
        <v>73.263958577137615</v>
      </c>
      <c r="Y28" s="11">
        <f>Y$43*'Shares Cordless Tools'!T21</f>
        <v>79.600039814122951</v>
      </c>
      <c r="Z28" s="11">
        <f>Z$43*'Shares Cordless Tools'!U21</f>
        <v>75.792394137817411</v>
      </c>
      <c r="AA28" s="11">
        <f>AA$43*'Shares Cordless Tools'!V21</f>
        <v>72.867577154271942</v>
      </c>
      <c r="AB28" s="11">
        <f>AB$43*'Shares Cordless Tools'!W21</f>
        <v>28.740913382921207</v>
      </c>
      <c r="AC28" s="11">
        <f>AC$43*'Shares Cordless Tools'!X21</f>
        <v>37.536603424226321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">
      <c r="E29" s="90" t="s">
        <v>356</v>
      </c>
      <c r="F29" t="s">
        <v>80</v>
      </c>
      <c r="G29" s="26" t="s">
        <v>56</v>
      </c>
      <c r="H29" s="11">
        <f>H$43*'Shares Cordless Tools'!C22</f>
        <v>25.353258839155028</v>
      </c>
      <c r="I29" s="11">
        <f>I$43*'Shares Cordless Tools'!D22</f>
        <v>41.201271660418115</v>
      </c>
      <c r="J29" s="11">
        <f>J$43*'Shares Cordless Tools'!E22</f>
        <v>50.866213469766528</v>
      </c>
      <c r="K29" s="11">
        <f>K$43*'Shares Cordless Tools'!F22</f>
        <v>68.562371484441726</v>
      </c>
      <c r="L29" s="11">
        <f>L$43*'Shares Cordless Tools'!G22</f>
        <v>80.929837163090838</v>
      </c>
      <c r="M29" s="11">
        <f>M$43*'Shares Cordless Tools'!H22</f>
        <v>78.749632477718066</v>
      </c>
      <c r="N29" s="11">
        <f>N$43*'Shares Cordless Tools'!I22</f>
        <v>65.806790408935186</v>
      </c>
      <c r="O29" s="11">
        <f>O$43*'Shares Cordless Tools'!J22</f>
        <v>59.653264806727051</v>
      </c>
      <c r="P29" s="11">
        <f>P$43*'Shares Cordless Tools'!K22</f>
        <v>63.159821850390735</v>
      </c>
      <c r="Q29" s="11">
        <f>Q$43*'Shares Cordless Tools'!L22</f>
        <v>57.363407083597899</v>
      </c>
      <c r="R29" s="11">
        <f>R$43*'Shares Cordless Tools'!M22</f>
        <v>54.308789454404156</v>
      </c>
      <c r="S29" s="11">
        <f>S$43*'Shares Cordless Tools'!N22</f>
        <v>55.79171518080777</v>
      </c>
      <c r="T29" s="11">
        <f>T$43*'Shares Cordless Tools'!O22</f>
        <v>58.443751869304549</v>
      </c>
      <c r="U29" s="11">
        <f>U$43*'Shares Cordless Tools'!P22</f>
        <v>64.448947774366601</v>
      </c>
      <c r="V29" s="11">
        <f>V$43*'Shares Cordless Tools'!Q22</f>
        <v>81.886493487471029</v>
      </c>
      <c r="W29" s="11">
        <f>W$43*'Shares Cordless Tools'!R22</f>
        <v>83.862938575762982</v>
      </c>
      <c r="X29" s="11">
        <f>X$43*'Shares Cordless Tools'!S22</f>
        <v>95.672767543263888</v>
      </c>
      <c r="Y29" s="11">
        <f>Y$43*'Shares Cordless Tools'!T22</f>
        <v>109.5862019899308</v>
      </c>
      <c r="Z29" s="11">
        <f>Z$43*'Shares Cordless Tools'!U22</f>
        <v>103.57139136754786</v>
      </c>
      <c r="AA29" s="11">
        <f>AA$43*'Shares Cordless Tools'!V22</f>
        <v>103.71906054572312</v>
      </c>
      <c r="AB29" s="11">
        <f>AB$43*'Shares Cordless Tools'!W22</f>
        <v>44.984856794109383</v>
      </c>
      <c r="AC29" s="11">
        <f>AC$43*'Shares Cordless Tools'!X22</f>
        <v>59.233914410249483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">
      <c r="E30" s="90" t="s">
        <v>357</v>
      </c>
      <c r="F30" t="s">
        <v>80</v>
      </c>
      <c r="G30" s="26" t="s">
        <v>57</v>
      </c>
      <c r="H30" s="11">
        <f>H$43*'Shares Cordless Tools'!C23</f>
        <v>5.6194003650592705</v>
      </c>
      <c r="I30" s="11">
        <f>I$43*'Shares Cordless Tools'!D23</f>
        <v>4.8850780087242045</v>
      </c>
      <c r="J30" s="11">
        <f>J$43*'Shares Cordless Tools'!E23</f>
        <v>3.5048640160933959</v>
      </c>
      <c r="K30" s="11">
        <f>K$43*'Shares Cordless Tools'!F23</f>
        <v>3.785945487595062</v>
      </c>
      <c r="L30" s="11">
        <f>L$43*'Shares Cordless Tools'!G23</f>
        <v>4.2951135534325005</v>
      </c>
      <c r="M30" s="11">
        <f>M$43*'Shares Cordless Tools'!H23</f>
        <v>4.8960501206285594</v>
      </c>
      <c r="N30" s="11">
        <f>N$43*'Shares Cordless Tools'!I23</f>
        <v>4.8434062558639797</v>
      </c>
      <c r="O30" s="11">
        <f>O$43*'Shares Cordless Tools'!J23</f>
        <v>6.1425479939011183</v>
      </c>
      <c r="P30" s="11">
        <f>P$43*'Shares Cordless Tools'!K23</f>
        <v>8.4598828280719847</v>
      </c>
      <c r="Q30" s="11">
        <f>Q$43*'Shares Cordless Tools'!L23</f>
        <v>11.188591349927929</v>
      </c>
      <c r="R30" s="11">
        <f>R$43*'Shares Cordless Tools'!M23</f>
        <v>12.009812291882643</v>
      </c>
      <c r="S30" s="11">
        <f>S$43*'Shares Cordless Tools'!N23</f>
        <v>14.065477200518556</v>
      </c>
      <c r="T30" s="11">
        <f>T$43*'Shares Cordless Tools'!O23</f>
        <v>18.632635672211538</v>
      </c>
      <c r="U30" s="11">
        <f>U$43*'Shares Cordless Tools'!P23</f>
        <v>20.951560396795735</v>
      </c>
      <c r="V30" s="11">
        <f>V$43*'Shares Cordless Tools'!Q23</f>
        <v>27.235980261363039</v>
      </c>
      <c r="W30" s="11">
        <f>W$43*'Shares Cordless Tools'!R23</f>
        <v>30.815883188749957</v>
      </c>
      <c r="X30" s="11">
        <f>X$43*'Shares Cordless Tools'!S23</f>
        <v>33.424559330605462</v>
      </c>
      <c r="Y30" s="11">
        <f>Y$43*'Shares Cordless Tools'!T23</f>
        <v>36.967943168309901</v>
      </c>
      <c r="Z30" s="11">
        <f>Z$43*'Shares Cordless Tools'!U23</f>
        <v>32.557257865094549</v>
      </c>
      <c r="AA30" s="11">
        <f>AA$43*'Shares Cordless Tools'!V23</f>
        <v>30.07525422046329</v>
      </c>
      <c r="AB30" s="11">
        <f>AB$43*'Shares Cordless Tools'!W23</f>
        <v>11.337344593813873</v>
      </c>
      <c r="AC30" s="11">
        <f>AC$43*'Shares Cordless Tools'!X23</f>
        <v>15.125444351015744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">
      <c r="E31" s="90" t="s">
        <v>372</v>
      </c>
      <c r="F31" t="s">
        <v>80</v>
      </c>
      <c r="G31" s="26" t="s">
        <v>58</v>
      </c>
      <c r="H31" s="11">
        <f>H$43*'Shares Cordless Tools'!C24</f>
        <v>5.8908108585969563</v>
      </c>
      <c r="I31" s="11">
        <f>I$43*'Shares Cordless Tools'!D24</f>
        <v>6.9313203998107893</v>
      </c>
      <c r="J31" s="11">
        <f>J$43*'Shares Cordless Tools'!E24</f>
        <v>7.0503571071588684</v>
      </c>
      <c r="K31" s="11">
        <f>K$43*'Shares Cordless Tools'!F24</f>
        <v>7.5968527060731086</v>
      </c>
      <c r="L31" s="11">
        <f>L$43*'Shares Cordless Tools'!G24</f>
        <v>8.8286499781300041</v>
      </c>
      <c r="M31" s="11">
        <f>M$43*'Shares Cordless Tools'!H24</f>
        <v>10.225243022194508</v>
      </c>
      <c r="N31" s="11">
        <f>N$43*'Shares Cordless Tools'!I24</f>
        <v>8.7885245192836301</v>
      </c>
      <c r="O31" s="11">
        <f>O$43*'Shares Cordless Tools'!J24</f>
        <v>8.734103103495471</v>
      </c>
      <c r="P31" s="11">
        <f>P$43*'Shares Cordless Tools'!K24</f>
        <v>10.479601998377532</v>
      </c>
      <c r="Q31" s="11">
        <f>Q$43*'Shares Cordless Tools'!L24</f>
        <v>13.175516199909367</v>
      </c>
      <c r="R31" s="11">
        <f>R$43*'Shares Cordless Tools'!M24</f>
        <v>12.344134761280525</v>
      </c>
      <c r="S31" s="11">
        <f>S$43*'Shares Cordless Tools'!N24</f>
        <v>12.687511228520821</v>
      </c>
      <c r="T31" s="11">
        <f>T$43*'Shares Cordless Tools'!O24</f>
        <v>13.186383612422471</v>
      </c>
      <c r="U31" s="11">
        <f>U$43*'Shares Cordless Tools'!P24</f>
        <v>12.186651777030965</v>
      </c>
      <c r="V31" s="11">
        <f>V$43*'Shares Cordless Tools'!Q24</f>
        <v>13.240854185958364</v>
      </c>
      <c r="W31" s="11">
        <f>W$43*'Shares Cordless Tools'!R24</f>
        <v>14.60705756061706</v>
      </c>
      <c r="X31" s="11">
        <f>X$43*'Shares Cordless Tools'!S24</f>
        <v>15.259509862036035</v>
      </c>
      <c r="Y31" s="11">
        <f>Y$43*'Shares Cordless Tools'!T24</f>
        <v>16.325197219946574</v>
      </c>
      <c r="Z31" s="11">
        <f>Z$43*'Shares Cordless Tools'!U24</f>
        <v>15.487689168252505</v>
      </c>
      <c r="AA31" s="11">
        <f>AA$43*'Shares Cordless Tools'!V24</f>
        <v>15.524531851343452</v>
      </c>
      <c r="AB31" s="11">
        <f>AB$43*'Shares Cordless Tools'!W24</f>
        <v>6.4083791574374205</v>
      </c>
      <c r="AC31" s="11">
        <f>AC$43*'Shares Cordless Tools'!X24</f>
        <v>8.4586232583480001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">
      <c r="E32" s="90" t="s">
        <v>409</v>
      </c>
      <c r="F32" t="s">
        <v>80</v>
      </c>
      <c r="G32" s="26" t="s">
        <v>59</v>
      </c>
      <c r="H32" s="11">
        <f>H$43*'Shares Cordless Tools'!C25</f>
        <v>448.48169856338154</v>
      </c>
      <c r="I32" s="11">
        <f>I$43*'Shares Cordless Tools'!D25</f>
        <v>269.03904828119812</v>
      </c>
      <c r="J32" s="11">
        <f>J$43*'Shares Cordless Tools'!E25</f>
        <v>325.43513851311729</v>
      </c>
      <c r="K32" s="11">
        <f>K$43*'Shares Cordless Tools'!F25</f>
        <v>397.03904871748205</v>
      </c>
      <c r="L32" s="11">
        <f>L$43*'Shares Cordless Tools'!G25</f>
        <v>443.14896640451786</v>
      </c>
      <c r="M32" s="11">
        <f>M$43*'Shares Cordless Tools'!H25</f>
        <v>497.72536770653227</v>
      </c>
      <c r="N32" s="11">
        <f>N$43*'Shares Cordless Tools'!I25</f>
        <v>464.58073438789813</v>
      </c>
      <c r="O32" s="11">
        <f>O$43*'Shares Cordless Tools'!J25</f>
        <v>463.36797840030403</v>
      </c>
      <c r="P32" s="11">
        <f>P$43*'Shares Cordless Tools'!K25</f>
        <v>488.32202521862166</v>
      </c>
      <c r="Q32" s="11">
        <f>Q$43*'Shares Cordless Tools'!L25</f>
        <v>501.71871564428051</v>
      </c>
      <c r="R32" s="11">
        <f>R$43*'Shares Cordless Tools'!M25</f>
        <v>708.07442971564853</v>
      </c>
      <c r="S32" s="11">
        <f>S$43*'Shares Cordless Tools'!N25</f>
        <v>668.2894559264397</v>
      </c>
      <c r="T32" s="11">
        <f>T$43*'Shares Cordless Tools'!O25</f>
        <v>767.41254188176606</v>
      </c>
      <c r="U32" s="11">
        <f>U$43*'Shares Cordless Tools'!P25</f>
        <v>723.86665018763347</v>
      </c>
      <c r="V32" s="11">
        <f>V$43*'Shares Cordless Tools'!Q25</f>
        <v>810.28791465256188</v>
      </c>
      <c r="W32" s="11">
        <f>W$43*'Shares Cordless Tools'!R25</f>
        <v>916.50999397563999</v>
      </c>
      <c r="X32" s="11">
        <f>X$43*'Shares Cordless Tools'!S25</f>
        <v>984.90453231056199</v>
      </c>
      <c r="Y32" s="11">
        <f>Y$43*'Shares Cordless Tools'!T25</f>
        <v>1078.559018780142</v>
      </c>
      <c r="Z32" s="11">
        <f>Z$43*'Shares Cordless Tools'!U25</f>
        <v>1084.260895364059</v>
      </c>
      <c r="AA32" s="11">
        <f>AA$43*'Shares Cordless Tools'!V25</f>
        <v>1139.5811558982002</v>
      </c>
      <c r="AB32" s="11">
        <f>AB$43*'Shares Cordless Tools'!W25</f>
        <v>478.22789016716598</v>
      </c>
      <c r="AC32" s="11">
        <f>AC$43*'Shares Cordless Tools'!X25</f>
        <v>631.80185497144112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">
      <c r="E33" s="90" t="s">
        <v>426</v>
      </c>
      <c r="F33" t="s">
        <v>80</v>
      </c>
      <c r="G33" s="26" t="s">
        <v>60</v>
      </c>
      <c r="H33" s="11">
        <f>H$43*'Shares Cordless Tools'!C26</f>
        <v>23.070321011827296</v>
      </c>
      <c r="I33" s="11">
        <f>I$43*'Shares Cordless Tools'!D26</f>
        <v>27.053914601542562</v>
      </c>
      <c r="J33" s="11">
        <f>J$43*'Shares Cordless Tools'!E26</f>
        <v>101.3797456060401</v>
      </c>
      <c r="K33" s="11">
        <f>K$43*'Shares Cordless Tools'!F26</f>
        <v>113.12784395908747</v>
      </c>
      <c r="L33" s="11">
        <f>L$43*'Shares Cordless Tools'!G26</f>
        <v>118.34541583603702</v>
      </c>
      <c r="M33" s="11">
        <f>M$43*'Shares Cordless Tools'!H26</f>
        <v>123.32827377208487</v>
      </c>
      <c r="N33" s="11">
        <f>N$43*'Shares Cordless Tools'!I26</f>
        <v>283.00614003348596</v>
      </c>
      <c r="O33" s="11">
        <f>O$43*'Shares Cordless Tools'!J26</f>
        <v>233.65367308911962</v>
      </c>
      <c r="P33" s="11">
        <f>P$43*'Shares Cordless Tools'!K26</f>
        <v>222.55221627278868</v>
      </c>
      <c r="Q33" s="11">
        <f>Q$43*'Shares Cordless Tools'!L26</f>
        <v>205.27932092876244</v>
      </c>
      <c r="R33" s="11">
        <f>R$43*'Shares Cordless Tools'!M26</f>
        <v>236.59430068247397</v>
      </c>
      <c r="S33" s="11">
        <f>S$43*'Shares Cordless Tools'!N26</f>
        <v>230.78426511451991</v>
      </c>
      <c r="T33" s="11">
        <f>T$43*'Shares Cordless Tools'!O26</f>
        <v>286.50933506514878</v>
      </c>
      <c r="U33" s="11">
        <f>U$43*'Shares Cordless Tools'!P26</f>
        <v>188.02384226156857</v>
      </c>
      <c r="V33" s="11">
        <f>V$43*'Shares Cordless Tools'!Q26</f>
        <v>246.72163015040306</v>
      </c>
      <c r="W33" s="11">
        <f>W$43*'Shares Cordless Tools'!R26</f>
        <v>257.68650103081274</v>
      </c>
      <c r="X33" s="11">
        <f>X$43*'Shares Cordless Tools'!S26</f>
        <v>256.97353934020515</v>
      </c>
      <c r="Y33" s="11">
        <f>Y$43*'Shares Cordless Tools'!T26</f>
        <v>538.84915972601766</v>
      </c>
      <c r="Z33" s="11">
        <f>Z$43*'Shares Cordless Tools'!U26</f>
        <v>486.39880098714548</v>
      </c>
      <c r="AA33" s="11">
        <f>AA$43*'Shares Cordless Tools'!V26</f>
        <v>495.75013798631215</v>
      </c>
      <c r="AB33" s="11">
        <f>AB$43*'Shares Cordless Tools'!W26</f>
        <v>235.90103187691565</v>
      </c>
      <c r="AC33" s="11">
        <f>AC$43*'Shares Cordless Tools'!X26</f>
        <v>362.26761743588605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">
      <c r="E34" s="90" t="s">
        <v>447</v>
      </c>
      <c r="F34" t="s">
        <v>80</v>
      </c>
      <c r="G34" s="26" t="s">
        <v>61</v>
      </c>
      <c r="H34" s="11">
        <f>H$43*'Shares Cordless Tools'!C27</f>
        <v>401.56576687045225</v>
      </c>
      <c r="I34" s="11">
        <f>I$43*'Shares Cordless Tools'!D27</f>
        <v>483.6689867816749</v>
      </c>
      <c r="J34" s="11">
        <f>J$43*'Shares Cordless Tools'!E27</f>
        <v>649.54811020803174</v>
      </c>
      <c r="K34" s="11">
        <f>K$43*'Shares Cordless Tools'!F27</f>
        <v>534.32040961301914</v>
      </c>
      <c r="L34" s="11">
        <f>L$43*'Shares Cordless Tools'!G27</f>
        <v>513.09303418881257</v>
      </c>
      <c r="M34" s="11">
        <f>M$43*'Shares Cordless Tools'!H27</f>
        <v>576.99873586419437</v>
      </c>
      <c r="N34" s="11">
        <f>N$43*'Shares Cordless Tools'!I27</f>
        <v>532.2946121788251</v>
      </c>
      <c r="O34" s="11">
        <f>O$43*'Shares Cordless Tools'!J27</f>
        <v>525.41752557987058</v>
      </c>
      <c r="P34" s="11">
        <f>P$43*'Shares Cordless Tools'!K27</f>
        <v>602.67616410082144</v>
      </c>
      <c r="Q34" s="11">
        <f>Q$43*'Shares Cordless Tools'!L27</f>
        <v>727.84738736890142</v>
      </c>
      <c r="R34" s="11">
        <f>R$43*'Shares Cordless Tools'!M27</f>
        <v>721.68028764588166</v>
      </c>
      <c r="S34" s="11">
        <f>S$43*'Shares Cordless Tools'!N27</f>
        <v>789.59294197378699</v>
      </c>
      <c r="T34" s="11">
        <f>T$43*'Shares Cordless Tools'!O27</f>
        <v>866.72972685714876</v>
      </c>
      <c r="U34" s="11">
        <f>U$43*'Shares Cordless Tools'!P27</f>
        <v>838.90012003540949</v>
      </c>
      <c r="V34" s="11">
        <f>V$43*'Shares Cordless Tools'!Q27</f>
        <v>1054.4904067930379</v>
      </c>
      <c r="W34" s="11">
        <f>W$43*'Shares Cordless Tools'!R27</f>
        <v>1221.408467635591</v>
      </c>
      <c r="X34" s="11">
        <f>X$43*'Shares Cordless Tools'!S27</f>
        <v>1337.3563565865711</v>
      </c>
      <c r="Y34" s="11">
        <f>Y$43*'Shares Cordless Tools'!T27</f>
        <v>1488.3210907442001</v>
      </c>
      <c r="Z34" s="11">
        <f>Z$43*'Shares Cordless Tools'!U27</f>
        <v>1447.2353703235453</v>
      </c>
      <c r="AA34" s="11">
        <f>AA$43*'Shares Cordless Tools'!V27</f>
        <v>1474.8953238800761</v>
      </c>
      <c r="AB34" s="11">
        <f>AB$43*'Shares Cordless Tools'!W27</f>
        <v>611.03475958577781</v>
      </c>
      <c r="AC34" s="11">
        <f>AC$43*'Shares Cordless Tools'!X27</f>
        <v>801.62116984889917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">
      <c r="E35" s="90" t="s">
        <v>448</v>
      </c>
      <c r="F35" t="s">
        <v>80</v>
      </c>
      <c r="G35" s="26" t="s">
        <v>62</v>
      </c>
      <c r="H35" s="11">
        <f>H$43*'Shares Cordless Tools'!C28</f>
        <v>145.81298674299796</v>
      </c>
      <c r="I35" s="11">
        <f>I$43*'Shares Cordless Tools'!D28</f>
        <v>119.31027541756234</v>
      </c>
      <c r="J35" s="11">
        <f>J$43*'Shares Cordless Tools'!E28</f>
        <v>107.34845967523589</v>
      </c>
      <c r="K35" s="11">
        <f>K$43*'Shares Cordless Tools'!F28</f>
        <v>121.85721909427832</v>
      </c>
      <c r="L35" s="11">
        <f>L$43*'Shares Cordless Tools'!G28</f>
        <v>137.06969467258355</v>
      </c>
      <c r="M35" s="11">
        <f>M$43*'Shares Cordless Tools'!H28</f>
        <v>153.04663292261469</v>
      </c>
      <c r="N35" s="11">
        <f>N$43*'Shares Cordless Tools'!I28</f>
        <v>240.30253948822096</v>
      </c>
      <c r="O35" s="11">
        <f>O$43*'Shares Cordless Tools'!J28</f>
        <v>267.74972207782349</v>
      </c>
      <c r="P35" s="11">
        <f>P$43*'Shares Cordless Tools'!K28</f>
        <v>309.22808909556227</v>
      </c>
      <c r="Q35" s="11">
        <f>Q$43*'Shares Cordless Tools'!L28</f>
        <v>330.99822585905611</v>
      </c>
      <c r="R35" s="11">
        <f>R$43*'Shares Cordless Tools'!M28</f>
        <v>312.4622659970729</v>
      </c>
      <c r="S35" s="11">
        <f>S$43*'Shares Cordless Tools'!N28</f>
        <v>296.56431533886843</v>
      </c>
      <c r="T35" s="11">
        <f>T$43*'Shares Cordless Tools'!O28</f>
        <v>349.56876820045034</v>
      </c>
      <c r="U35" s="11">
        <f>U$43*'Shares Cordless Tools'!P28</f>
        <v>358.24036263682683</v>
      </c>
      <c r="V35" s="11">
        <f>V$43*'Shares Cordless Tools'!Q28</f>
        <v>430.65888491038459</v>
      </c>
      <c r="W35" s="11">
        <f>W$43*'Shares Cordless Tools'!R28</f>
        <v>494.48571625465581</v>
      </c>
      <c r="X35" s="11">
        <f>X$43*'Shares Cordless Tools'!S28</f>
        <v>474.14502220796192</v>
      </c>
      <c r="Y35" s="11">
        <f>Y$43*'Shares Cordless Tools'!T28</f>
        <v>461.34062089968245</v>
      </c>
      <c r="Z35" s="11">
        <f>Z$43*'Shares Cordless Tools'!U28</f>
        <v>456.67298418543191</v>
      </c>
      <c r="AA35" s="11">
        <f>AA$43*'Shares Cordless Tools'!V28</f>
        <v>489.57565112775734</v>
      </c>
      <c r="AB35" s="11">
        <f>AB$43*'Shares Cordless Tools'!W28</f>
        <v>188.35710224058562</v>
      </c>
      <c r="AC35" s="11">
        <f>AC$43*'Shares Cordless Tools'!X28</f>
        <v>247.93500219144414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">
      <c r="E36" s="90" t="s">
        <v>455</v>
      </c>
      <c r="F36" t="s">
        <v>80</v>
      </c>
      <c r="G36" s="26" t="s">
        <v>63</v>
      </c>
      <c r="H36" s="11">
        <f>H$43*'Shares Cordless Tools'!C29</f>
        <v>23.005847713546107</v>
      </c>
      <c r="I36" s="11">
        <f>I$43*'Shares Cordless Tools'!D29</f>
        <v>19.682038214899841</v>
      </c>
      <c r="J36" s="11">
        <f>J$43*'Shares Cordless Tools'!E29</f>
        <v>40.070665213711258</v>
      </c>
      <c r="K36" s="11">
        <f>K$43*'Shares Cordless Tools'!F29</f>
        <v>60.887485846316132</v>
      </c>
      <c r="L36" s="11">
        <f>L$43*'Shares Cordless Tools'!G29</f>
        <v>76.933251542981893</v>
      </c>
      <c r="M36" s="11">
        <f>M$43*'Shares Cordless Tools'!H29</f>
        <v>116.37352025580005</v>
      </c>
      <c r="N36" s="11">
        <f>N$43*'Shares Cordless Tools'!I29</f>
        <v>134.67592585409625</v>
      </c>
      <c r="O36" s="11">
        <f>O$43*'Shares Cordless Tools'!J29</f>
        <v>155.76321430174687</v>
      </c>
      <c r="P36" s="11">
        <f>P$43*'Shares Cordless Tools'!K29</f>
        <v>156.57940286533642</v>
      </c>
      <c r="Q36" s="11">
        <f>Q$43*'Shares Cordless Tools'!L29</f>
        <v>200.04679689709172</v>
      </c>
      <c r="R36" s="11">
        <f>R$43*'Shares Cordless Tools'!M29</f>
        <v>193.98222900798828</v>
      </c>
      <c r="S36" s="11">
        <f>S$43*'Shares Cordless Tools'!N29</f>
        <v>207.58862774913445</v>
      </c>
      <c r="T36" s="11">
        <f>T$43*'Shares Cordless Tools'!O29</f>
        <v>223.34910833267702</v>
      </c>
      <c r="U36" s="11">
        <f>U$43*'Shares Cordless Tools'!P29</f>
        <v>248.98871596439781</v>
      </c>
      <c r="V36" s="11">
        <f>V$43*'Shares Cordless Tools'!Q29</f>
        <v>319.1492375856771</v>
      </c>
      <c r="W36" s="11">
        <f>W$43*'Shares Cordless Tools'!R29</f>
        <v>391.51316834374751</v>
      </c>
      <c r="X36" s="11">
        <f>X$43*'Shares Cordless Tools'!S29</f>
        <v>452.40965948153399</v>
      </c>
      <c r="Y36" s="11">
        <f>Y$43*'Shares Cordless Tools'!T29</f>
        <v>568.93191490534605</v>
      </c>
      <c r="Z36" s="11">
        <f>Z$43*'Shares Cordless Tools'!U29</f>
        <v>572.73509259194032</v>
      </c>
      <c r="AA36" s="11">
        <f>AA$43*'Shares Cordless Tools'!V29</f>
        <v>601.23476067770844</v>
      </c>
      <c r="AB36" s="11">
        <f>AB$43*'Shares Cordless Tools'!W29</f>
        <v>257.2176359084213</v>
      </c>
      <c r="AC36" s="11">
        <f>AC$43*'Shares Cordless Tools'!X29</f>
        <v>362.69954399219853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">
      <c r="E37" s="90" t="s">
        <v>494</v>
      </c>
      <c r="F37" t="s">
        <v>80</v>
      </c>
      <c r="G37" s="26" t="s">
        <v>64</v>
      </c>
      <c r="H37" s="11">
        <f>H$43*'Shares Cordless Tools'!C30</f>
        <v>57.018124099676101</v>
      </c>
      <c r="I37" s="11">
        <f>I$43*'Shares Cordless Tools'!D30</f>
        <v>100.42733342369141</v>
      </c>
      <c r="J37" s="11">
        <f>J$43*'Shares Cordless Tools'!E30</f>
        <v>83.964700308441991</v>
      </c>
      <c r="K37" s="11">
        <f>K$43*'Shares Cordless Tools'!F30</f>
        <v>93.575225160515402</v>
      </c>
      <c r="L37" s="11">
        <f>L$43*'Shares Cordless Tools'!G30</f>
        <v>98.181896382369374</v>
      </c>
      <c r="M37" s="11">
        <f>M$43*'Shares Cordless Tools'!H30</f>
        <v>96.572797602090205</v>
      </c>
      <c r="N37" s="11">
        <f>N$43*'Shares Cordless Tools'!I30</f>
        <v>139.08425398428164</v>
      </c>
      <c r="O37" s="11">
        <f>O$43*'Shares Cordless Tools'!J30</f>
        <v>130.90114971299954</v>
      </c>
      <c r="P37" s="11">
        <f>P$43*'Shares Cordless Tools'!K30</f>
        <v>143.78976326825997</v>
      </c>
      <c r="Q37" s="11">
        <f>Q$43*'Shares Cordless Tools'!L30</f>
        <v>166.91026893532498</v>
      </c>
      <c r="R37" s="11">
        <f>R$43*'Shares Cordless Tools'!M30</f>
        <v>158.73014928863523</v>
      </c>
      <c r="S37" s="11">
        <f>S$43*'Shares Cordless Tools'!N30</f>
        <v>166.25285578318355</v>
      </c>
      <c r="T37" s="11">
        <f>T$43*'Shares Cordless Tools'!O30</f>
        <v>175.7040086706794</v>
      </c>
      <c r="U37" s="11">
        <f>U$43*'Shares Cordless Tools'!P30</f>
        <v>164.0015072730709</v>
      </c>
      <c r="V37" s="11">
        <f>V$43*'Shares Cordless Tools'!Q30</f>
        <v>238.74178182785741</v>
      </c>
      <c r="W37" s="11">
        <f>W$43*'Shares Cordless Tools'!R30</f>
        <v>266.09263210854766</v>
      </c>
      <c r="X37" s="11">
        <f>X$43*'Shares Cordless Tools'!S30</f>
        <v>284.28575814152947</v>
      </c>
      <c r="Y37" s="11">
        <f>Y$43*'Shares Cordless Tools'!T30</f>
        <v>309.36552463690202</v>
      </c>
      <c r="Z37" s="11">
        <f>Z$43*'Shares Cordless Tools'!U30</f>
        <v>271.99516814130948</v>
      </c>
      <c r="AA37" s="11">
        <f>AA$43*'Shares Cordless Tools'!V30</f>
        <v>251.13221164099386</v>
      </c>
      <c r="AB37" s="11">
        <f>AB$43*'Shares Cordless Tools'!W30</f>
        <v>101.2048160483568</v>
      </c>
      <c r="AC37" s="11">
        <f>AC$43*'Shares Cordless Tools'!X30</f>
        <v>133.23244550604275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">
      <c r="E38" s="90" t="s">
        <v>495</v>
      </c>
      <c r="F38" t="s">
        <v>80</v>
      </c>
      <c r="G38" s="26" t="s">
        <v>65</v>
      </c>
      <c r="H38" s="11">
        <f>H$43*'Shares Cordless Tools'!C31</f>
        <v>21.438529427242592</v>
      </c>
      <c r="I38" s="11">
        <f>I$43*'Shares Cordless Tools'!D31</f>
        <v>26.437844473743827</v>
      </c>
      <c r="J38" s="11">
        <f>J$43*'Shares Cordless Tools'!E31</f>
        <v>27.039220748451385</v>
      </c>
      <c r="K38" s="11">
        <f>K$43*'Shares Cordless Tools'!F31</f>
        <v>35.221461910505454</v>
      </c>
      <c r="L38" s="11">
        <f>L$43*'Shares Cordless Tools'!G31</f>
        <v>47.804339370440552</v>
      </c>
      <c r="M38" s="11">
        <f>M$43*'Shares Cordless Tools'!H31</f>
        <v>60.569215626360389</v>
      </c>
      <c r="N38" s="11">
        <f>N$43*'Shares Cordless Tools'!I31</f>
        <v>60.32599013318012</v>
      </c>
      <c r="O38" s="11">
        <f>O$43*'Shares Cordless Tools'!J31</f>
        <v>57.987381952557449</v>
      </c>
      <c r="P38" s="11">
        <f>P$43*'Shares Cordless Tools'!K31</f>
        <v>64.719009709847057</v>
      </c>
      <c r="Q38" s="11">
        <f>Q$43*'Shares Cordless Tools'!L31</f>
        <v>79.949264393943125</v>
      </c>
      <c r="R38" s="11">
        <f>R$43*'Shares Cordless Tools'!M31</f>
        <v>80.938378379569713</v>
      </c>
      <c r="S38" s="11">
        <f>S$43*'Shares Cordless Tools'!N31</f>
        <v>89.437658368735626</v>
      </c>
      <c r="T38" s="11">
        <f>T$43*'Shares Cordless Tools'!O31</f>
        <v>99.250494800489705</v>
      </c>
      <c r="U38" s="11">
        <f>U$43*'Shares Cordless Tools'!P31</f>
        <v>96.941706520021114</v>
      </c>
      <c r="V38" s="11">
        <f>V$43*'Shares Cordless Tools'!Q31</f>
        <v>111.99858810545042</v>
      </c>
      <c r="W38" s="11">
        <f>W$43*'Shares Cordless Tools'!R31</f>
        <v>126.36454330158337</v>
      </c>
      <c r="X38" s="11">
        <f>X$43*'Shares Cordless Tools'!S31</f>
        <v>136.49989895374881</v>
      </c>
      <c r="Y38" s="11">
        <f>Y$43*'Shares Cordless Tools'!T31</f>
        <v>149.96036355326217</v>
      </c>
      <c r="Z38" s="11">
        <f>Z$43*'Shares Cordless Tools'!U31</f>
        <v>143.58425248773705</v>
      </c>
      <c r="AA38" s="11">
        <f>AA$43*'Shares Cordless Tools'!V31</f>
        <v>146.36900559417694</v>
      </c>
      <c r="AB38" s="11">
        <f>AB$43*'Shares Cordless Tools'!W31</f>
        <v>60.843731679694535</v>
      </c>
      <c r="AC38" s="11">
        <f>AC$43*'Shares Cordless Tools'!X31</f>
        <v>80.571645301113023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">
      <c r="E39" s="90" t="s">
        <v>506</v>
      </c>
      <c r="F39" t="s">
        <v>80</v>
      </c>
      <c r="G39" s="26" t="s">
        <v>36</v>
      </c>
      <c r="H39" s="11">
        <f>H$43*'Shares Cordless Tools'!C32</f>
        <v>650.59536447432083</v>
      </c>
      <c r="I39" s="11">
        <f>I$43*'Shares Cordless Tools'!D32</f>
        <v>624.41106408841995</v>
      </c>
      <c r="J39" s="11">
        <f>J$43*'Shares Cordless Tools'!E32</f>
        <v>722.26780618498003</v>
      </c>
      <c r="K39" s="11">
        <f>K$43*'Shares Cordless Tools'!F32</f>
        <v>930.73438928756445</v>
      </c>
      <c r="L39" s="11">
        <f>L$43*'Shares Cordless Tools'!G32</f>
        <v>879.13052134818167</v>
      </c>
      <c r="M39" s="11">
        <f>M$43*'Shares Cordless Tools'!H32</f>
        <v>958.98440319168139</v>
      </c>
      <c r="N39" s="11">
        <f>N$43*'Shares Cordless Tools'!I32</f>
        <v>1048.8852536925838</v>
      </c>
      <c r="O39" s="11">
        <f>O$43*'Shares Cordless Tools'!J32</f>
        <v>1159.379956926057</v>
      </c>
      <c r="P39" s="11">
        <f>P$43*'Shares Cordless Tools'!K32</f>
        <v>1395.2226138951082</v>
      </c>
      <c r="Q39" s="11">
        <f>Q$43*'Shares Cordless Tools'!L32</f>
        <v>1451.3534065401107</v>
      </c>
      <c r="R39" s="11">
        <f>R$43*'Shares Cordless Tools'!M32</f>
        <v>1398.5526001241753</v>
      </c>
      <c r="S39" s="11">
        <f>S$43*'Shares Cordless Tools'!N32</f>
        <v>1514.8341009408482</v>
      </c>
      <c r="T39" s="11">
        <f>T$43*'Shares Cordless Tools'!O32</f>
        <v>1634.1849664911988</v>
      </c>
      <c r="U39" s="11">
        <f>U$43*'Shares Cordless Tools'!P32</f>
        <v>1575.9453525365277</v>
      </c>
      <c r="V39" s="11">
        <f>V$43*'Shares Cordless Tools'!Q32</f>
        <v>1780.8303609796756</v>
      </c>
      <c r="W39" s="11">
        <f>W$43*'Shares Cordless Tools'!R32</f>
        <v>1974.9954886120033</v>
      </c>
      <c r="X39" s="11">
        <f>X$43*'Shares Cordless Tools'!S32</f>
        <v>2102.5582721709438</v>
      </c>
      <c r="Y39" s="11">
        <f>Y$43*'Shares Cordless Tools'!T32</f>
        <v>2205.835797893425</v>
      </c>
      <c r="Z39" s="11">
        <f>Z$43*'Shares Cordless Tools'!U32</f>
        <v>2173.8389787224987</v>
      </c>
      <c r="AA39" s="11">
        <f>AA$43*'Shares Cordless Tools'!V32</f>
        <v>2172.893697768</v>
      </c>
      <c r="AB39" s="11">
        <f>AB$43*'Shares Cordless Tools'!W32</f>
        <v>891.61584600364176</v>
      </c>
      <c r="AC39" s="11">
        <f>AC$43*'Shares Cordless Tools'!X32</f>
        <v>1175.0076550496769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">
      <c r="E40" s="90" t="s">
        <v>517</v>
      </c>
      <c r="F40" t="s">
        <v>80</v>
      </c>
      <c r="G40" s="26" t="s">
        <v>37</v>
      </c>
      <c r="H40" s="11">
        <f>H$43*'Shares Cordless Tools'!C33</f>
        <v>239.33782644363464</v>
      </c>
      <c r="I40" s="11">
        <f>I$43*'Shares Cordless Tools'!D33</f>
        <v>244.60213796147943</v>
      </c>
      <c r="J40" s="11">
        <f>J$43*'Shares Cordless Tools'!E33</f>
        <v>230.8632558242048</v>
      </c>
      <c r="K40" s="11">
        <f>K$43*'Shares Cordless Tools'!F33</f>
        <v>308.09873933205631</v>
      </c>
      <c r="L40" s="11">
        <f>L$43*'Shares Cordless Tools'!G33</f>
        <v>262.00207460239449</v>
      </c>
      <c r="M40" s="11">
        <f>M$43*'Shares Cordless Tools'!H33</f>
        <v>242.66338632088807</v>
      </c>
      <c r="N40" s="11">
        <f>N$43*'Shares Cordless Tools'!I33</f>
        <v>176.05441364213473</v>
      </c>
      <c r="O40" s="11">
        <f>O$43*'Shares Cordless Tools'!J33</f>
        <v>133.51041186145932</v>
      </c>
      <c r="P40" s="11">
        <f>P$43*'Shares Cordless Tools'!K33</f>
        <v>112.56182739122472</v>
      </c>
      <c r="Q40" s="11">
        <f>Q$43*'Shares Cordless Tools'!L33</f>
        <v>130.34619864728683</v>
      </c>
      <c r="R40" s="11">
        <f>R$43*'Shares Cordless Tools'!M33</f>
        <v>114.21982024315759</v>
      </c>
      <c r="S40" s="11">
        <f>S$43*'Shares Cordless Tools'!N33</f>
        <v>109.58484902885475</v>
      </c>
      <c r="T40" s="11">
        <f>T$43*'Shares Cordless Tools'!O33</f>
        <v>198.14252827386167</v>
      </c>
      <c r="U40" s="11">
        <f>U$43*'Shares Cordless Tools'!P33</f>
        <v>175.69752013733412</v>
      </c>
      <c r="V40" s="11">
        <f>V$43*'Shares Cordless Tools'!Q33</f>
        <v>184.88906090735307</v>
      </c>
      <c r="W40" s="11">
        <f>W$43*'Shares Cordless Tools'!R33</f>
        <v>233.284895604681</v>
      </c>
      <c r="X40" s="11">
        <f>X$43*'Shares Cordless Tools'!S33</f>
        <v>273.84430696860977</v>
      </c>
      <c r="Y40" s="11">
        <f>Y$43*'Shares Cordless Tools'!T33</f>
        <v>324.53369318321751</v>
      </c>
      <c r="Z40" s="11">
        <f>Z$43*'Shares Cordless Tools'!U33</f>
        <v>311.19358531824128</v>
      </c>
      <c r="AA40" s="11">
        <f>AA$43*'Shares Cordless Tools'!V33</f>
        <v>303.89126281287764</v>
      </c>
      <c r="AB40" s="11">
        <f>AB$43*'Shares Cordless Tools'!W33</f>
        <v>112.16828754708392</v>
      </c>
      <c r="AC40" s="11">
        <f>AC$43*'Shares Cordless Tools'!X33</f>
        <v>148.35289361036413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">
      <c r="E41" s="90" t="s">
        <v>518</v>
      </c>
      <c r="F41" t="s">
        <v>80</v>
      </c>
      <c r="G41" s="26" t="s">
        <v>66</v>
      </c>
      <c r="H41" s="11">
        <f>H$43*'Shares Cordless Tools'!C34</f>
        <v>102.8451492403447</v>
      </c>
      <c r="I41" s="11">
        <f>I$43*'Shares Cordless Tools'!D34</f>
        <v>98.300943580392328</v>
      </c>
      <c r="J41" s="11">
        <f>J$43*'Shares Cordless Tools'!E34</f>
        <v>217.87377877325102</v>
      </c>
      <c r="K41" s="11">
        <f>K$43*'Shares Cordless Tools'!F34</f>
        <v>209.03275066499364</v>
      </c>
      <c r="L41" s="11">
        <f>L$43*'Shares Cordless Tools'!G34</f>
        <v>190.16002794562399</v>
      </c>
      <c r="M41" s="11">
        <f>M$43*'Shares Cordless Tools'!H34</f>
        <v>198.28325734185799</v>
      </c>
      <c r="N41" s="11">
        <f>N$43*'Shares Cordless Tools'!I34</f>
        <v>187.41947926607338</v>
      </c>
      <c r="O41" s="11">
        <f>O$43*'Shares Cordless Tools'!J34</f>
        <v>210.96883391745348</v>
      </c>
      <c r="P41" s="11">
        <f>P$43*'Shares Cordless Tools'!K34</f>
        <v>208.27410295123121</v>
      </c>
      <c r="Q41" s="11">
        <f>Q$43*'Shares Cordless Tools'!L34</f>
        <v>215.85946549178871</v>
      </c>
      <c r="R41" s="11">
        <f>R$43*'Shares Cordless Tools'!M34</f>
        <v>171.85755363803742</v>
      </c>
      <c r="S41" s="11">
        <f>S$43*'Shares Cordless Tools'!N34</f>
        <v>190.20826010026286</v>
      </c>
      <c r="T41" s="11">
        <f>T$43*'Shares Cordless Tools'!O34</f>
        <v>184.62601689555436</v>
      </c>
      <c r="U41" s="11">
        <f>U$43*'Shares Cordless Tools'!P34</f>
        <v>199.70580867769743</v>
      </c>
      <c r="V41" s="11">
        <f>V$43*'Shares Cordless Tools'!Q34</f>
        <v>209.69645376440232</v>
      </c>
      <c r="W41" s="11">
        <f>W$43*'Shares Cordless Tools'!R34</f>
        <v>327.26520512853688</v>
      </c>
      <c r="X41" s="11">
        <f>X$43*'Shares Cordless Tools'!S34</f>
        <v>443.8605150315264</v>
      </c>
      <c r="Y41" s="11">
        <f>Y$43*'Shares Cordless Tools'!T34</f>
        <v>579.99735159703039</v>
      </c>
      <c r="Z41" s="11">
        <f>Z$43*'Shares Cordless Tools'!U34</f>
        <v>638.43047480792666</v>
      </c>
      <c r="AA41" s="11">
        <f>AA$43*'Shares Cordless Tools'!V34</f>
        <v>687.54221753005572</v>
      </c>
      <c r="AB41" s="11">
        <f>AB$43*'Shares Cordless Tools'!W34</f>
        <v>300.64709308301082</v>
      </c>
      <c r="AC41" s="11">
        <f>AC$43*'Shares Cordless Tools'!X34</f>
        <v>444.72032545027758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">
      <c r="E42" s="90" t="s">
        <v>555</v>
      </c>
      <c r="F42" t="s">
        <v>80</v>
      </c>
      <c r="G42" s="26" t="s">
        <v>67</v>
      </c>
      <c r="H42" s="11">
        <f>H$43*'Shares Cordless Tools'!C35</f>
        <v>1276.6848331130177</v>
      </c>
      <c r="I42" s="11">
        <f>I$43*'Shares Cordless Tools'!D35</f>
        <v>1434.5827014805825</v>
      </c>
      <c r="J42" s="11">
        <f>J$43*'Shares Cordless Tools'!E35</f>
        <v>2051.7360666507866</v>
      </c>
      <c r="K42" s="11">
        <f>K$43*'Shares Cordless Tools'!F35</f>
        <v>1703.3425416675088</v>
      </c>
      <c r="L42" s="11">
        <f>L$43*'Shares Cordless Tools'!G35</f>
        <v>2410.4371590203959</v>
      </c>
      <c r="M42" s="11">
        <f>M$43*'Shares Cordless Tools'!H35</f>
        <v>2052.8829075993112</v>
      </c>
      <c r="N42" s="11">
        <f>N$43*'Shares Cordless Tools'!I35</f>
        <v>2411.3316578801314</v>
      </c>
      <c r="O42" s="11">
        <f>O$43*'Shares Cordless Tools'!J35</f>
        <v>2829.3777824322169</v>
      </c>
      <c r="P42" s="11">
        <f>P$43*'Shares Cordless Tools'!K35</f>
        <v>2670.6168522091484</v>
      </c>
      <c r="Q42" s="11">
        <f>Q$43*'Shares Cordless Tools'!L35</f>
        <v>2911.9729194185561</v>
      </c>
      <c r="R42" s="11">
        <f>R$43*'Shares Cordless Tools'!M35</f>
        <v>2620.2493208800165</v>
      </c>
      <c r="S42" s="11">
        <f>S$43*'Shares Cordless Tools'!N35</f>
        <v>3003.9526083614819</v>
      </c>
      <c r="T42" s="11">
        <f>T$43*'Shares Cordless Tools'!O35</f>
        <v>2805.3664181679624</v>
      </c>
      <c r="U42" s="11">
        <f>U$43*'Shares Cordless Tools'!P35</f>
        <v>2935.7573438928084</v>
      </c>
      <c r="V42" s="11">
        <f>V$43*'Shares Cordless Tools'!Q35</f>
        <v>3600.815181780732</v>
      </c>
      <c r="W42" s="11">
        <f>W$43*'Shares Cordless Tools'!R35</f>
        <v>4317.6167605462651</v>
      </c>
      <c r="X42" s="11">
        <f>X$43*'Shares Cordless Tools'!S35</f>
        <v>3596.245463289813</v>
      </c>
      <c r="Y42" s="11">
        <f>Y$43*'Shares Cordless Tools'!T35</f>
        <v>3097.7075610256952</v>
      </c>
      <c r="Z42" s="11">
        <f>Z$43*'Shares Cordless Tools'!U35</f>
        <v>3064.0830996316263</v>
      </c>
      <c r="AA42" s="11">
        <f>AA$43*'Shares Cordless Tools'!V35</f>
        <v>2502.5583184511052</v>
      </c>
      <c r="AB42" s="11">
        <f>AB$43*'Shares Cordless Tools'!W35</f>
        <v>154.59676412933922</v>
      </c>
      <c r="AC42" s="11">
        <f>AC$43*'Shares Cordless Tools'!X35</f>
        <v>205.23001188426747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">
      <c r="E43" s="90" t="s">
        <v>617</v>
      </c>
      <c r="G43" s="26" t="s">
        <v>68</v>
      </c>
      <c r="H43" s="2">
        <v>9906.6016071483391</v>
      </c>
      <c r="I43" s="2">
        <v>10428.001691735095</v>
      </c>
      <c r="J43" s="2">
        <v>10976.843886036942</v>
      </c>
      <c r="K43" s="2">
        <v>11554.572511617835</v>
      </c>
      <c r="L43" s="2">
        <v>12162.707906966143</v>
      </c>
      <c r="M43" s="2">
        <v>12802.850428385414</v>
      </c>
      <c r="N43" s="2">
        <v>13476.68466145833</v>
      </c>
      <c r="O43" s="2">
        <v>14185.983854166665</v>
      </c>
      <c r="P43" s="2">
        <v>14932.614583333332</v>
      </c>
      <c r="Q43" s="2">
        <v>15718.541666666666</v>
      </c>
      <c r="R43" s="2">
        <v>16545.833333333336</v>
      </c>
      <c r="S43" s="2">
        <v>17416.666666666668</v>
      </c>
      <c r="T43" s="2">
        <v>18333.333333333336</v>
      </c>
      <c r="U43" s="2">
        <v>18333.333333333336</v>
      </c>
      <c r="V43" s="2">
        <v>21875</v>
      </c>
      <c r="W43" s="2">
        <v>24062.5</v>
      </c>
      <c r="X43" s="2">
        <v>22916.666666666672</v>
      </c>
      <c r="Y43" s="2">
        <v>22423.958333333336</v>
      </c>
      <c r="Z43" s="2">
        <v>20625</v>
      </c>
      <c r="AA43" s="2">
        <v>19479.166666666672</v>
      </c>
      <c r="AB43" s="2">
        <v>7437.5000000000009</v>
      </c>
      <c r="AC43" s="2">
        <v>9916.6666666666679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">
      <c r="G44" s="26" t="s">
        <v>69</v>
      </c>
      <c r="H44" s="5">
        <f t="shared" ref="H44:R44" si="0">_xlfn.RRI(1,H43,I43)</f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5.2631578947368585E-2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5.2631578947368363E-2</v>
      </c>
      <c r="P44" s="5">
        <f t="shared" si="0"/>
        <v>5.2631578947368363E-2</v>
      </c>
      <c r="Q44" s="5">
        <f t="shared" si="0"/>
        <v>5.2631578947368585E-2</v>
      </c>
      <c r="R44" s="5">
        <f t="shared" si="0"/>
        <v>5.2631578947368363E-2</v>
      </c>
      <c r="S44" s="5">
        <f>_xlfn.RRI(1,S43,T43)</f>
        <v>5.2631578947368585E-2</v>
      </c>
      <c r="T44" s="5">
        <f t="shared" ref="T44:AC44" si="1">_xlfn.RRI(1,T43,U43)</f>
        <v>0</v>
      </c>
      <c r="U44" s="5">
        <f t="shared" si="1"/>
        <v>0.19318181818181812</v>
      </c>
      <c r="V44" s="5">
        <f t="shared" si="1"/>
        <v>0.10000000000000009</v>
      </c>
      <c r="W44" s="5">
        <f t="shared" si="1"/>
        <v>-4.761904761904745E-2</v>
      </c>
      <c r="X44" s="5">
        <f t="shared" si="1"/>
        <v>-2.1500000000000075E-2</v>
      </c>
      <c r="Y44" s="5">
        <f t="shared" si="1"/>
        <v>-8.0224833929483985E-2</v>
      </c>
      <c r="Z44" s="5">
        <f t="shared" si="1"/>
        <v>-5.5555555555555358E-2</v>
      </c>
      <c r="AA44" s="5">
        <f t="shared" si="1"/>
        <v>-0.61818181818181817</v>
      </c>
      <c r="AB44" s="5">
        <f t="shared" si="1"/>
        <v>0.33333333333333326</v>
      </c>
      <c r="AC44" s="5">
        <f t="shared" si="1"/>
        <v>-1</v>
      </c>
    </row>
    <row r="45" spans="5:58" x14ac:dyDescent="0.3">
      <c r="G45" s="29" t="s">
        <v>587</v>
      </c>
      <c r="H45" s="27">
        <f>SUM(H12:H42)</f>
        <v>9906.6016071483355</v>
      </c>
      <c r="I45" s="27">
        <f t="shared" ref="I45:BF45" si="2">SUM(I12:I42)</f>
        <v>10428.001691735095</v>
      </c>
      <c r="J45" s="27">
        <f t="shared" si="2"/>
        <v>10976.843886036942</v>
      </c>
      <c r="K45" s="27">
        <f t="shared" si="2"/>
        <v>11554.572511617836</v>
      </c>
      <c r="L45" s="27">
        <f t="shared" si="2"/>
        <v>12162.707906966141</v>
      </c>
      <c r="M45" s="27">
        <f t="shared" si="2"/>
        <v>12802.850428385416</v>
      </c>
      <c r="N45" s="27">
        <f t="shared" si="2"/>
        <v>13476.684661458326</v>
      </c>
      <c r="O45" s="27">
        <f t="shared" si="2"/>
        <v>14185.983854166674</v>
      </c>
      <c r="P45" s="27">
        <f t="shared" si="2"/>
        <v>14932.614583333332</v>
      </c>
      <c r="Q45" s="27">
        <f t="shared" si="2"/>
        <v>15718.541666666661</v>
      </c>
      <c r="R45" s="27">
        <f t="shared" si="2"/>
        <v>16545.833333333347</v>
      </c>
      <c r="S45" s="27">
        <f t="shared" si="2"/>
        <v>17416.666666666664</v>
      </c>
      <c r="T45" s="27">
        <f t="shared" si="2"/>
        <v>18333.333333333339</v>
      </c>
      <c r="U45" s="27">
        <f t="shared" si="2"/>
        <v>18333.333333333343</v>
      </c>
      <c r="V45" s="27">
        <f t="shared" si="2"/>
        <v>21875.000000000007</v>
      </c>
      <c r="W45" s="27">
        <f t="shared" si="2"/>
        <v>24062.499999999996</v>
      </c>
      <c r="X45" s="27">
        <f t="shared" si="2"/>
        <v>22916.666666666672</v>
      </c>
      <c r="Y45" s="27">
        <f t="shared" si="2"/>
        <v>22423.958333333339</v>
      </c>
      <c r="Z45" s="27">
        <f t="shared" si="2"/>
        <v>20625.000000000004</v>
      </c>
      <c r="AA45" s="27">
        <f t="shared" si="2"/>
        <v>19479.166666666679</v>
      </c>
      <c r="AB45" s="27">
        <f t="shared" si="2"/>
        <v>7437.5000000000009</v>
      </c>
      <c r="AC45" s="27">
        <f t="shared" si="2"/>
        <v>9916.6666666666679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4B3-F011-40E4-9928-95960B022A33}">
  <sheetPr>
    <tabColor rgb="FFFF0000"/>
  </sheetPr>
  <dimension ref="A1:BE47"/>
  <sheetViews>
    <sheetView topLeftCell="A4" workbookViewId="0"/>
  </sheetViews>
  <sheetFormatPr baseColWidth="10" defaultRowHeight="14.4" x14ac:dyDescent="0.3"/>
  <cols>
    <col min="1" max="5" width="11.5546875" style="56"/>
    <col min="6" max="6" width="27.3320312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5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ECA-AC7C-496E-8A00-3A91F805627E}">
  <sheetPr>
    <tabColor rgb="FFFF0000"/>
  </sheetPr>
  <dimension ref="A1:BE47"/>
  <sheetViews>
    <sheetView topLeftCell="J16" workbookViewId="0"/>
  </sheetViews>
  <sheetFormatPr baseColWidth="10" defaultRowHeight="14.4" x14ac:dyDescent="0.3"/>
  <cols>
    <col min="1" max="5" width="11.5546875" style="56"/>
    <col min="6" max="6" width="27.3320312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5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E21-6800-48AE-BEA7-E2E2146ADE4A}">
  <sheetPr>
    <tabColor rgb="FFFF0000"/>
  </sheetPr>
  <dimension ref="A1:BF47"/>
  <sheetViews>
    <sheetView topLeftCell="M13" workbookViewId="0"/>
  </sheetViews>
  <sheetFormatPr baseColWidth="10" defaultRowHeight="14.4" x14ac:dyDescent="0.3"/>
  <cols>
    <col min="1" max="5" width="11.5546875" style="56"/>
    <col min="6" max="6" width="14.33203125" bestFit="1" customWidth="1"/>
    <col min="7" max="7" width="27.33203125" customWidth="1"/>
    <col min="8" max="9" width="12.33203125" customWidth="1"/>
    <col min="10" max="10" width="12" customWidth="1"/>
    <col min="11" max="18" width="11" customWidth="1"/>
    <col min="19" max="28" width="11.33203125" bestFit="1" customWidth="1"/>
  </cols>
  <sheetData>
    <row r="1" spans="5:58" x14ac:dyDescent="0.3">
      <c r="G1" s="26" t="s">
        <v>32</v>
      </c>
      <c r="H1" s="26" t="s">
        <v>33</v>
      </c>
      <c r="I1" s="93"/>
      <c r="J1" s="93"/>
      <c r="K1" s="26"/>
      <c r="L1" s="26"/>
      <c r="M1" s="26"/>
      <c r="N1" s="26"/>
      <c r="O1" s="26"/>
      <c r="P1" s="26"/>
      <c r="Q1" s="26"/>
    </row>
    <row r="2" spans="5:58" x14ac:dyDescent="0.3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">
      <c r="G10" s="26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5:58" x14ac:dyDescent="0.3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">
      <c r="E12" s="90" t="s">
        <v>144</v>
      </c>
      <c r="F12" t="s">
        <v>603</v>
      </c>
      <c r="G12" s="26" t="s">
        <v>41</v>
      </c>
      <c r="H12" s="11">
        <f>'POM Portables Lead-acid'!G12-'cameras games_Pb'!G12-cellphones_Pb!G12-'Cordless Tools_Pb'!H12-PortablePCs_Pb!G12-Tablets_Pb!G12</f>
        <v>-73.0868976523154</v>
      </c>
      <c r="I12" s="11">
        <f>'POM Portables Lead-acid'!H12-'cameras games_Pb'!H12-cellphones_Pb!H12-'Cordless Tools_Pb'!I12-PortablePCs_Pb!H12-Tablets_Pb!H12</f>
        <v>-81.722987518065466</v>
      </c>
      <c r="J12" s="11">
        <f>'POM Portables Lead-acid'!I12-'cameras games_Pb'!I12-cellphones_Pb!I12-'Cordless Tools_Pb'!J12-PortablePCs_Pb!I12-Tablets_Pb!I12</f>
        <v>-70.542905097574277</v>
      </c>
      <c r="K12" s="11">
        <f>'POM Portables Lead-acid'!J12-'cameras games_Pb'!J12-cellphones_Pb!J12-'Cordless Tools_Pb'!K12-PortablePCs_Pb!J12-Tablets_Pb!J12</f>
        <v>-69.056880061436374</v>
      </c>
      <c r="L12" s="11">
        <f>'POM Portables Lead-acid'!K12-'cameras games_Pb'!K12-cellphones_Pb!K12-'Cordless Tools_Pb'!L12-PortablePCs_Pb!K12-Tablets_Pb!K12</f>
        <v>-120.58191089391981</v>
      </c>
      <c r="M12" s="11">
        <f>'POM Portables Lead-acid'!L12-'cameras games_Pb'!L12-cellphones_Pb!L12-'Cordless Tools_Pb'!M12-PortablePCs_Pb!L12-Tablets_Pb!L12</f>
        <v>-190.86249315023167</v>
      </c>
      <c r="N12" s="11">
        <f>'POM Portables Lead-acid'!M12-'cameras games_Pb'!M12-cellphones_Pb!M12-'Cordless Tools_Pb'!N12-PortablePCs_Pb!M12-Tablets_Pb!M12</f>
        <v>-217.55800844331949</v>
      </c>
      <c r="O12" s="11">
        <f>'POM Portables Lead-acid'!N12-'cameras games_Pb'!N12-cellphones_Pb!N12-'Cordless Tools_Pb'!O12-PortablePCs_Pb!N12-Tablets_Pb!N12</f>
        <v>-143.58459722785625</v>
      </c>
      <c r="P12" s="11">
        <f>'POM Portables Lead-acid'!O12-'cameras games_Pb'!O12-cellphones_Pb!O12-'Cordless Tools_Pb'!P12-PortablePCs_Pb!O12-Tablets_Pb!O12</f>
        <v>-53.550353091858497</v>
      </c>
      <c r="Q12" s="11">
        <f>'POM Portables Lead-acid'!P12-'cameras games_Pb'!P12-cellphones_Pb!P12-'Cordless Tools_Pb'!Q12-PortablePCs_Pb!P12-Tablets_Pb!P12</f>
        <v>-105.74238862113387</v>
      </c>
      <c r="R12" s="11">
        <f>'POM Portables Lead-acid'!Q12-'cameras games_Pb'!Q12-cellphones_Pb!Q12-'Cordless Tools_Pb'!R12-PortablePCs_Pb!Q12-Tablets_Pb!Q12</f>
        <v>-146.14104578006669</v>
      </c>
      <c r="S12" s="11">
        <f>'POM Portables Lead-acid'!R12-'cameras games_Pb'!R12-cellphones_Pb!R12-'Cordless Tools_Pb'!S12-PortablePCs_Pb!R12-Tablets_Pb!R12</f>
        <v>-159.19511841483234</v>
      </c>
      <c r="T12" s="11">
        <f>'POM Portables Lead-acid'!S12-'cameras games_Pb'!S12-cellphones_Pb!S12-'Cordless Tools_Pb'!T12-PortablePCs_Pb!S12-Tablets_Pb!S12</f>
        <v>-172.51921644355167</v>
      </c>
      <c r="U12" s="11">
        <f>'POM Portables Lead-acid'!T12-'cameras games_Pb'!T12-cellphones_Pb!T12-'Cordless Tools_Pb'!U12-PortablePCs_Pb!T12-Tablets_Pb!T12</f>
        <v>-149.77814290593142</v>
      </c>
      <c r="V12" s="11">
        <f>'POM Portables Lead-acid'!U12-'cameras games_Pb'!U12-cellphones_Pb!U12-'Cordless Tools_Pb'!V12-PortablePCs_Pb!U12-Tablets_Pb!U12</f>
        <v>-181.93962030047106</v>
      </c>
      <c r="W12" s="11">
        <f>'POM Portables Lead-acid'!V12-'cameras games_Pb'!V12-cellphones_Pb!V12-'Cordless Tools_Pb'!W12-PortablePCs_Pb!V12-Tablets_Pb!V12</f>
        <v>-217.76770300946708</v>
      </c>
      <c r="X12" s="11">
        <f>'POM Portables Lead-acid'!W12-'cameras games_Pb'!W12-cellphones_Pb!W12-'Cordless Tools_Pb'!X12-PortablePCs_Pb!W12-Tablets_Pb!W12</f>
        <v>-102.93735072114552</v>
      </c>
      <c r="Y12" s="11">
        <f>'POM Portables Lead-acid'!X12-'cameras games_Pb'!X12-cellphones_Pb!X12-'Cordless Tools_Pb'!Y12-PortablePCs_Pb!X12-Tablets_Pb!X12</f>
        <v>56.596478404779106</v>
      </c>
      <c r="Z12" s="11">
        <f>'POM Portables Lead-acid'!Y12-'cameras games_Pb'!Y12-cellphones_Pb!Y12-'Cordless Tools_Pb'!Z12-PortablePCs_Pb!Y12-Tablets_Pb!Y12</f>
        <v>18.478499897406408</v>
      </c>
      <c r="AA12" s="11">
        <f>'POM Portables Lead-acid'!Z12-'cameras games_Pb'!Z12-cellphones_Pb!Z12-'Cordless Tools_Pb'!AA12-PortablePCs_Pb!Z12-Tablets_Pb!Z12</f>
        <v>-13.692427209182085</v>
      </c>
      <c r="AB12" s="11">
        <f>'POM Portables Lead-acid'!AA12-'cameras games_Pb'!AA12-cellphones_Pb!AA12-'Cordless Tools_Pb'!AB12-PortablePCs_Pb!AA12-Tablets_Pb!AA12</f>
        <v>118.49165387313924</v>
      </c>
      <c r="AC12" s="11">
        <f>'POM Portables Lead-acid'!AB12-'cameras games_Pb'!AB12-cellphones_Pb!AB12-'Cordless Tools_Pb'!AC12-PortablePCs_Pb!AB12-Tablets_Pb!AB12</f>
        <v>49.516727582099946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">
      <c r="E13" s="90" t="s">
        <v>157</v>
      </c>
      <c r="F13" t="s">
        <v>603</v>
      </c>
      <c r="G13" s="26" t="s">
        <v>42</v>
      </c>
      <c r="H13" s="11">
        <f>'POM Portables Lead-acid'!G13-'cameras games_Pb'!G13-cellphones_Pb!G13-'Cordless Tools_Pb'!H13-PortablePCs_Pb!G13-Tablets_Pb!G13</f>
        <v>-357.34897303709209</v>
      </c>
      <c r="I13" s="11">
        <f>'POM Portables Lead-acid'!H13-'cameras games_Pb'!H13-cellphones_Pb!H13-'Cordless Tools_Pb'!I13-PortablePCs_Pb!H13-Tablets_Pb!H13</f>
        <v>-353.99646769131743</v>
      </c>
      <c r="J13" s="11">
        <f>'POM Portables Lead-acid'!I13-'cameras games_Pb'!I13-cellphones_Pb!I13-'Cordless Tools_Pb'!J13-PortablePCs_Pb!I13-Tablets_Pb!I13</f>
        <v>-434.92958448943648</v>
      </c>
      <c r="K13" s="11">
        <f>'POM Portables Lead-acid'!J13-'cameras games_Pb'!J13-cellphones_Pb!J13-'Cordless Tools_Pb'!K13-PortablePCs_Pb!J13-Tablets_Pb!J13</f>
        <v>-399.62442670082629</v>
      </c>
      <c r="L13" s="11">
        <f>'POM Portables Lead-acid'!K13-'cameras games_Pb'!K13-cellphones_Pb!K13-'Cordless Tools_Pb'!L13-PortablePCs_Pb!K13-Tablets_Pb!K13</f>
        <v>-342.18892967595139</v>
      </c>
      <c r="M13" s="11">
        <f>'POM Portables Lead-acid'!L13-'cameras games_Pb'!L13-cellphones_Pb!L13-'Cordless Tools_Pb'!M13-PortablePCs_Pb!L13-Tablets_Pb!L13</f>
        <v>-338.44406075530355</v>
      </c>
      <c r="N13" s="11">
        <f>'POM Portables Lead-acid'!M13-'cameras games_Pb'!M13-cellphones_Pb!M13-'Cordless Tools_Pb'!N13-PortablePCs_Pb!M13-Tablets_Pb!M13</f>
        <v>-331.68290400898508</v>
      </c>
      <c r="O13" s="11">
        <f>'POM Portables Lead-acid'!N13-'cameras games_Pb'!N13-cellphones_Pb!N13-'Cordless Tools_Pb'!O13-PortablePCs_Pb!N13-Tablets_Pb!N13</f>
        <v>-302.09013912858319</v>
      </c>
      <c r="P13" s="11">
        <f>'POM Portables Lead-acid'!O13-'cameras games_Pb'!O13-cellphones_Pb!O13-'Cordless Tools_Pb'!P13-PortablePCs_Pb!O13-Tablets_Pb!O13</f>
        <v>-336.86579090875136</v>
      </c>
      <c r="Q13" s="11">
        <f>'POM Portables Lead-acid'!P13-'cameras games_Pb'!P13-cellphones_Pb!P13-'Cordless Tools_Pb'!Q13-PortablePCs_Pb!P13-Tablets_Pb!P13</f>
        <v>-316.38452497502885</v>
      </c>
      <c r="R13" s="11">
        <f>'POM Portables Lead-acid'!Q13-'cameras games_Pb'!Q13-cellphones_Pb!Q13-'Cordless Tools_Pb'!R13-PortablePCs_Pb!Q13-Tablets_Pb!Q13</f>
        <v>-215.53462039005893</v>
      </c>
      <c r="S13" s="11">
        <f>'POM Portables Lead-acid'!R13-'cameras games_Pb'!R13-cellphones_Pb!R13-'Cordless Tools_Pb'!S13-PortablePCs_Pb!R13-Tablets_Pb!R13</f>
        <v>-238.47813469078304</v>
      </c>
      <c r="T13" s="11">
        <f>'POM Portables Lead-acid'!S13-'cameras games_Pb'!S13-cellphones_Pb!S13-'Cordless Tools_Pb'!T13-PortablePCs_Pb!S13-Tablets_Pb!S13</f>
        <v>-256.07638245575276</v>
      </c>
      <c r="U13" s="11">
        <f>'POM Portables Lead-acid'!T13-'cameras games_Pb'!T13-cellphones_Pb!T13-'Cordless Tools_Pb'!U13-PortablePCs_Pb!T13-Tablets_Pb!T13</f>
        <v>-220.24859993105292</v>
      </c>
      <c r="V13" s="11">
        <f>'POM Portables Lead-acid'!U13-'cameras games_Pb'!U13-cellphones_Pb!U13-'Cordless Tools_Pb'!V13-PortablePCs_Pb!U13-Tablets_Pb!U13</f>
        <v>-262.61566108594013</v>
      </c>
      <c r="W13" s="11">
        <f>'POM Portables Lead-acid'!V13-'cameras games_Pb'!V13-cellphones_Pb!V13-'Cordless Tools_Pb'!W13-PortablePCs_Pb!V13-Tablets_Pb!V13</f>
        <v>-299.18705850944804</v>
      </c>
      <c r="X13" s="11">
        <f>'POM Portables Lead-acid'!W13-'cameras games_Pb'!W13-cellphones_Pb!W13-'Cordless Tools_Pb'!X13-PortablePCs_Pb!W13-Tablets_Pb!W13</f>
        <v>-308.68997222041173</v>
      </c>
      <c r="Y13" s="11">
        <f>'POM Portables Lead-acid'!X13-'cameras games_Pb'!X13-cellphones_Pb!X13-'Cordless Tools_Pb'!Y13-PortablePCs_Pb!X13-Tablets_Pb!X13</f>
        <v>-336.0951411559613</v>
      </c>
      <c r="Z13" s="11">
        <f>'POM Portables Lead-acid'!Y13-'cameras games_Pb'!Y13-cellphones_Pb!Y13-'Cordless Tools_Pb'!Z13-PortablePCs_Pb!Y13-Tablets_Pb!Y13</f>
        <v>-379.66822769159444</v>
      </c>
      <c r="AA13" s="11">
        <f>'POM Portables Lead-acid'!Z13-'cameras games_Pb'!Z13-cellphones_Pb!Z13-'Cordless Tools_Pb'!AA13-PortablePCs_Pb!Z13-Tablets_Pb!Z13</f>
        <v>-332.73729521663012</v>
      </c>
      <c r="AB13" s="11">
        <f>'POM Portables Lead-acid'!AA13-'cameras games_Pb'!AA13-cellphones_Pb!AA13-'Cordless Tools_Pb'!AB13-PortablePCs_Pb!AA13-Tablets_Pb!AA13</f>
        <v>-19.923717505073881</v>
      </c>
      <c r="AC13" s="11">
        <f>'POM Portables Lead-acid'!AB13-'cameras games_Pb'!AB13-cellphones_Pb!AB13-'Cordless Tools_Pb'!AC13-PortablePCs_Pb!AB13-Tablets_Pb!AB13</f>
        <v>-98.650311005178423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">
      <c r="E14" s="90" t="s">
        <v>182</v>
      </c>
      <c r="F14" t="s">
        <v>603</v>
      </c>
      <c r="G14" s="26" t="s">
        <v>43</v>
      </c>
      <c r="H14" s="11">
        <f>'POM Portables Lead-acid'!G14-'cameras games_Pb'!G14-cellphones_Pb!G14-'Cordless Tools_Pb'!H14-PortablePCs_Pb!G14-Tablets_Pb!G14</f>
        <v>-28.718811979140174</v>
      </c>
      <c r="I14" s="11">
        <f>'POM Portables Lead-acid'!H14-'cameras games_Pb'!H14-cellphones_Pb!H14-'Cordless Tools_Pb'!I14-PortablePCs_Pb!H14-Tablets_Pb!H14</f>
        <v>-31.52647960236169</v>
      </c>
      <c r="J14" s="11">
        <f>'POM Portables Lead-acid'!I14-'cameras games_Pb'!I14-cellphones_Pb!I14-'Cordless Tools_Pb'!J14-PortablePCs_Pb!I14-Tablets_Pb!I14</f>
        <v>-27.826691339675438</v>
      </c>
      <c r="K14" s="11">
        <f>'POM Portables Lead-acid'!J14-'cameras games_Pb'!J14-cellphones_Pb!J14-'Cordless Tools_Pb'!K14-PortablePCs_Pb!J14-Tablets_Pb!J14</f>
        <v>-39.593946218060267</v>
      </c>
      <c r="L14" s="11">
        <f>'POM Portables Lead-acid'!K14-'cameras games_Pb'!K14-cellphones_Pb!K14-'Cordless Tools_Pb'!L14-PortablePCs_Pb!K14-Tablets_Pb!K14</f>
        <v>-47.595840377427379</v>
      </c>
      <c r="M14" s="11">
        <f>'POM Portables Lead-acid'!L14-'cameras games_Pb'!L14-cellphones_Pb!L14-'Cordless Tools_Pb'!M14-PortablePCs_Pb!L14-Tablets_Pb!L14</f>
        <v>-57.507695671207202</v>
      </c>
      <c r="N14" s="11">
        <f>'POM Portables Lead-acid'!M14-'cameras games_Pb'!M14-cellphones_Pb!M14-'Cordless Tools_Pb'!N14-PortablePCs_Pb!M14-Tablets_Pb!M14</f>
        <v>-57.070045939012942</v>
      </c>
      <c r="O14" s="11">
        <f>'POM Portables Lead-acid'!N14-'cameras games_Pb'!N14-cellphones_Pb!N14-'Cordless Tools_Pb'!O14-PortablePCs_Pb!N14-Tablets_Pb!N14</f>
        <v>-59.661265632149309</v>
      </c>
      <c r="P14" s="11">
        <f>'POM Portables Lead-acid'!O14-'cameras games_Pb'!O14-cellphones_Pb!O14-'Cordless Tools_Pb'!P14-PortablePCs_Pb!O14-Tablets_Pb!O14</f>
        <v>-73.76152203154976</v>
      </c>
      <c r="Q14" s="11">
        <f>'POM Portables Lead-acid'!P14-'cameras games_Pb'!P14-cellphones_Pb!P14-'Cordless Tools_Pb'!Q14-PortablePCs_Pb!P14-Tablets_Pb!P14</f>
        <v>-95.30936195776053</v>
      </c>
      <c r="R14" s="11">
        <f>'POM Portables Lead-acid'!Q14-'cameras games_Pb'!Q14-cellphones_Pb!Q14-'Cordless Tools_Pb'!R14-PortablePCs_Pb!Q14-Tablets_Pb!Q14</f>
        <v>-97.586805246588185</v>
      </c>
      <c r="S14" s="11">
        <f>'POM Portables Lead-acid'!R14-'cameras games_Pb'!R14-cellphones_Pb!R14-'Cordless Tools_Pb'!S14-PortablePCs_Pb!R14-Tablets_Pb!R14</f>
        <v>-109.35970695696096</v>
      </c>
      <c r="T14" s="11">
        <f>'POM Portables Lead-acid'!S14-'cameras games_Pb'!S14-cellphones_Pb!S14-'Cordless Tools_Pb'!T14-PortablePCs_Pb!S14-Tablets_Pb!S14</f>
        <v>-135.14036550023036</v>
      </c>
      <c r="U14" s="11">
        <f>'POM Portables Lead-acid'!T14-'cameras games_Pb'!T14-cellphones_Pb!T14-'Cordless Tools_Pb'!U14-PortablePCs_Pb!T14-Tablets_Pb!T14</f>
        <v>-118.8624752580902</v>
      </c>
      <c r="V14" s="11">
        <f>'POM Portables Lead-acid'!U14-'cameras games_Pb'!U14-cellphones_Pb!U14-'Cordless Tools_Pb'!V14-PortablePCs_Pb!U14-Tablets_Pb!U14</f>
        <v>-129.373120329469</v>
      </c>
      <c r="W14" s="11">
        <f>'POM Portables Lead-acid'!V14-'cameras games_Pb'!V14-cellphones_Pb!V14-'Cordless Tools_Pb'!W14-PortablePCs_Pb!V14-Tablets_Pb!V14</f>
        <v>-156.79528193694318</v>
      </c>
      <c r="X14" s="11">
        <f>'POM Portables Lead-acid'!W14-'cameras games_Pb'!W14-cellphones_Pb!W14-'Cordless Tools_Pb'!X14-PortablePCs_Pb!W14-Tablets_Pb!W14</f>
        <v>-176.17148636457912</v>
      </c>
      <c r="Y14" s="11">
        <f>'POM Portables Lead-acid'!X14-'cameras games_Pb'!X14-cellphones_Pb!X14-'Cordless Tools_Pb'!Y14-PortablePCs_Pb!X14-Tablets_Pb!X14</f>
        <v>-187.29492431692825</v>
      </c>
      <c r="Z14" s="11">
        <f>'POM Portables Lead-acid'!Y14-'cameras games_Pb'!Y14-cellphones_Pb!Y14-'Cordless Tools_Pb'!Z14-PortablePCs_Pb!Y14-Tablets_Pb!Y14</f>
        <v>-183.59508184770783</v>
      </c>
      <c r="AA14" s="11">
        <f>'POM Portables Lead-acid'!Z14-'cameras games_Pb'!Z14-cellphones_Pb!Z14-'Cordless Tools_Pb'!AA14-PortablePCs_Pb!Z14-Tablets_Pb!Z14</f>
        <v>-175.52952289475141</v>
      </c>
      <c r="AB14" s="11">
        <f>'POM Portables Lead-acid'!AA14-'cameras games_Pb'!AA14-cellphones_Pb!AA14-'Cordless Tools_Pb'!AB14-PortablePCs_Pb!AA14-Tablets_Pb!AA14</f>
        <v>-54.704625692811064</v>
      </c>
      <c r="AC14" s="11">
        <f>'POM Portables Lead-acid'!AB14-'cameras games_Pb'!AB14-cellphones_Pb!AB14-'Cordless Tools_Pb'!AC14-PortablePCs_Pb!AB14-Tablets_Pb!AB14</f>
        <v>-90.129253687401587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">
      <c r="E15" s="90" t="s">
        <v>223</v>
      </c>
      <c r="F15" t="s">
        <v>603</v>
      </c>
      <c r="G15" s="26" t="s">
        <v>44</v>
      </c>
      <c r="H15" s="11">
        <f>'POM Portables Lead-acid'!G15-'cameras games_Pb'!G15-cellphones_Pb!G15-'Cordless Tools_Pb'!H15-PortablePCs_Pb!G15-Tablets_Pb!G15</f>
        <v>-32.319430354404346</v>
      </c>
      <c r="I15" s="11">
        <f>'POM Portables Lead-acid'!H15-'cameras games_Pb'!H15-cellphones_Pb!H15-'Cordless Tools_Pb'!I15-PortablePCs_Pb!H15-Tablets_Pb!H15</f>
        <v>-49.575498193797841</v>
      </c>
      <c r="J15" s="11">
        <f>'POM Portables Lead-acid'!I15-'cameras games_Pb'!I15-cellphones_Pb!I15-'Cordless Tools_Pb'!J15-PortablePCs_Pb!I15-Tablets_Pb!I15</f>
        <v>-60.801025707785989</v>
      </c>
      <c r="K15" s="11">
        <f>'POM Portables Lead-acid'!J15-'cameras games_Pb'!J15-cellphones_Pb!J15-'Cordless Tools_Pb'!K15-PortablePCs_Pb!J15-Tablets_Pb!J15</f>
        <v>-63.46048136336114</v>
      </c>
      <c r="L15" s="11">
        <f>'POM Portables Lead-acid'!K15-'cameras games_Pb'!K15-cellphones_Pb!K15-'Cordless Tools_Pb'!L15-PortablePCs_Pb!K15-Tablets_Pb!K15</f>
        <v>-85.372335735711829</v>
      </c>
      <c r="M15" s="11">
        <f>'POM Portables Lead-acid'!L15-'cameras games_Pb'!L15-cellphones_Pb!L15-'Cordless Tools_Pb'!M15-PortablePCs_Pb!L15-Tablets_Pb!L15</f>
        <v>-88.233188764110068</v>
      </c>
      <c r="N15" s="11">
        <f>'POM Portables Lead-acid'!M15-'cameras games_Pb'!M15-cellphones_Pb!M15-'Cordless Tools_Pb'!N15-PortablePCs_Pb!M15-Tablets_Pb!M15</f>
        <v>-90.858460125528808</v>
      </c>
      <c r="O15" s="11">
        <f>'POM Portables Lead-acid'!N15-'cameras games_Pb'!N15-cellphones_Pb!N15-'Cordless Tools_Pb'!O15-PortablePCs_Pb!N15-Tablets_Pb!N15</f>
        <v>-74.244807888195723</v>
      </c>
      <c r="P15" s="11">
        <f>'POM Portables Lead-acid'!O15-'cameras games_Pb'!O15-cellphones_Pb!O15-'Cordless Tools_Pb'!P15-PortablePCs_Pb!O15-Tablets_Pb!O15</f>
        <v>-78.013393332865547</v>
      </c>
      <c r="Q15" s="11">
        <f>'POM Portables Lead-acid'!P15-'cameras games_Pb'!P15-cellphones_Pb!P15-'Cordless Tools_Pb'!Q15-PortablePCs_Pb!P15-Tablets_Pb!P15</f>
        <v>-71.326694310170168</v>
      </c>
      <c r="R15" s="11">
        <f>'POM Portables Lead-acid'!Q15-'cameras games_Pb'!Q15-cellphones_Pb!Q15-'Cordless Tools_Pb'!R15-PortablePCs_Pb!Q15-Tablets_Pb!Q15</f>
        <v>-49.422355534656226</v>
      </c>
      <c r="S15" s="11">
        <f>'POM Portables Lead-acid'!R15-'cameras games_Pb'!R15-cellphones_Pb!R15-'Cordless Tools_Pb'!S15-PortablePCs_Pb!R15-Tablets_Pb!R15</f>
        <v>-42.394542559498198</v>
      </c>
      <c r="T15" s="11">
        <f>'POM Portables Lead-acid'!S15-'cameras games_Pb'!S15-cellphones_Pb!S15-'Cordless Tools_Pb'!T15-PortablePCs_Pb!S15-Tablets_Pb!S15</f>
        <v>-51.955324594759567</v>
      </c>
      <c r="U15" s="11">
        <f>'POM Portables Lead-acid'!T15-'cameras games_Pb'!T15-cellphones_Pb!T15-'Cordless Tools_Pb'!U15-PortablePCs_Pb!T15-Tablets_Pb!T15</f>
        <v>-54.576848667229442</v>
      </c>
      <c r="V15" s="11">
        <f>'POM Portables Lead-acid'!U15-'cameras games_Pb'!U15-cellphones_Pb!U15-'Cordless Tools_Pb'!V15-PortablePCs_Pb!U15-Tablets_Pb!U15</f>
        <v>-70.578859193595022</v>
      </c>
      <c r="W15" s="11">
        <f>'POM Portables Lead-acid'!V15-'cameras games_Pb'!V15-cellphones_Pb!V15-'Cordless Tools_Pb'!W15-PortablePCs_Pb!V15-Tablets_Pb!V15</f>
        <v>-96.224421134888587</v>
      </c>
      <c r="X15" s="11">
        <f>'POM Portables Lead-acid'!W15-'cameras games_Pb'!W15-cellphones_Pb!W15-'Cordless Tools_Pb'!X15-PortablePCs_Pb!W15-Tablets_Pb!W15</f>
        <v>-104.32822085793727</v>
      </c>
      <c r="Y15" s="11">
        <f>'POM Portables Lead-acid'!X15-'cameras games_Pb'!X15-cellphones_Pb!X15-'Cordless Tools_Pb'!Y15-PortablePCs_Pb!X15-Tablets_Pb!X15</f>
        <v>-123.6937607390974</v>
      </c>
      <c r="Z15" s="11">
        <f>'POM Portables Lead-acid'!Y15-'cameras games_Pb'!Y15-cellphones_Pb!Y15-'Cordless Tools_Pb'!Z15-PortablePCs_Pb!Y15-Tablets_Pb!Y15</f>
        <v>-129.18356534575949</v>
      </c>
      <c r="AA15" s="11">
        <f>'POM Portables Lead-acid'!Z15-'cameras games_Pb'!Z15-cellphones_Pb!Z15-'Cordless Tools_Pb'!AA15-PortablePCs_Pb!Z15-Tablets_Pb!Z15</f>
        <v>-109.83018813099157</v>
      </c>
      <c r="AB15" s="11">
        <f>'POM Portables Lead-acid'!AA15-'cameras games_Pb'!AA15-cellphones_Pb!AA15-'Cordless Tools_Pb'!AB15-PortablePCs_Pb!AA15-Tablets_Pb!AA15</f>
        <v>-24.828434027300162</v>
      </c>
      <c r="AC15" s="11">
        <f>'POM Portables Lead-acid'!AB15-'cameras games_Pb'!AB15-cellphones_Pb!AB15-'Cordless Tools_Pb'!AC15-PortablePCs_Pb!AB15-Tablets_Pb!AB15</f>
        <v>-48.958769092493327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">
      <c r="E16" s="90" t="s">
        <v>228</v>
      </c>
      <c r="F16" t="s">
        <v>603</v>
      </c>
      <c r="G16" s="26" t="s">
        <v>45</v>
      </c>
      <c r="H16" s="11">
        <f>'POM Portables Lead-acid'!G16-'cameras games_Pb'!G16-cellphones_Pb!G16-'Cordless Tools_Pb'!H16-PortablePCs_Pb!G16-Tablets_Pb!G16</f>
        <v>-7.2672461557622814</v>
      </c>
      <c r="I16" s="11">
        <f>'POM Portables Lead-acid'!H16-'cameras games_Pb'!H16-cellphones_Pb!H16-'Cordless Tools_Pb'!I16-PortablePCs_Pb!H16-Tablets_Pb!H16</f>
        <v>-8.9894905960530913</v>
      </c>
      <c r="J16" s="11">
        <f>'POM Portables Lead-acid'!I16-'cameras games_Pb'!I16-cellphones_Pb!I16-'Cordless Tools_Pb'!J16-PortablePCs_Pb!I16-Tablets_Pb!I16</f>
        <v>-7.3798604633661142</v>
      </c>
      <c r="K16" s="11">
        <f>'POM Portables Lead-acid'!J16-'cameras games_Pb'!J16-cellphones_Pb!J16-'Cordless Tools_Pb'!K16-PortablePCs_Pb!J16-Tablets_Pb!J16</f>
        <v>-6.7062089349175684</v>
      </c>
      <c r="L16" s="11">
        <f>'POM Portables Lead-acid'!K16-'cameras games_Pb'!K16-cellphones_Pb!K16-'Cordless Tools_Pb'!L16-PortablePCs_Pb!K16-Tablets_Pb!K16</f>
        <v>-8.8784973141530408</v>
      </c>
      <c r="M16" s="11">
        <f>'POM Portables Lead-acid'!L16-'cameras games_Pb'!L16-cellphones_Pb!L16-'Cordless Tools_Pb'!M16-PortablePCs_Pb!L16-Tablets_Pb!L16</f>
        <v>-11.347123844267765</v>
      </c>
      <c r="N16" s="11">
        <f>'POM Portables Lead-acid'!M16-'cameras games_Pb'!M16-cellphones_Pb!M16-'Cordless Tools_Pb'!N16-PortablePCs_Pb!M16-Tablets_Pb!M16</f>
        <v>-14.854257844218278</v>
      </c>
      <c r="O16" s="11">
        <f>'POM Portables Lead-acid'!N16-'cameras games_Pb'!N16-cellphones_Pb!N16-'Cordless Tools_Pb'!O16-PortablePCs_Pb!N16-Tablets_Pb!N16</f>
        <v>-15.076552771037646</v>
      </c>
      <c r="P16" s="11">
        <f>'POM Portables Lead-acid'!O16-'cameras games_Pb'!O16-cellphones_Pb!O16-'Cordless Tools_Pb'!P16-PortablePCs_Pb!O16-Tablets_Pb!O16</f>
        <v>-15.988338307145035</v>
      </c>
      <c r="Q16" s="11">
        <f>'POM Portables Lead-acid'!P16-'cameras games_Pb'!P16-cellphones_Pb!P16-'Cordless Tools_Pb'!Q16-PortablePCs_Pb!P16-Tablets_Pb!P16</f>
        <v>-13.178705639055053</v>
      </c>
      <c r="R16" s="11">
        <f>'POM Portables Lead-acid'!Q16-'cameras games_Pb'!Q16-cellphones_Pb!Q16-'Cordless Tools_Pb'!R16-PortablePCs_Pb!Q16-Tablets_Pb!Q16</f>
        <v>-17.511482337485312</v>
      </c>
      <c r="S16" s="11">
        <f>'POM Portables Lead-acid'!R16-'cameras games_Pb'!R16-cellphones_Pb!R16-'Cordless Tools_Pb'!S16-PortablePCs_Pb!R16-Tablets_Pb!R16</f>
        <v>-20.721878766290718</v>
      </c>
      <c r="T16" s="11">
        <f>'POM Portables Lead-acid'!S16-'cameras games_Pb'!S16-cellphones_Pb!S16-'Cordless Tools_Pb'!T16-PortablePCs_Pb!S16-Tablets_Pb!S16</f>
        <v>-15.113254635490991</v>
      </c>
      <c r="U16" s="11">
        <f>'POM Portables Lead-acid'!T16-'cameras games_Pb'!T16-cellphones_Pb!T16-'Cordless Tools_Pb'!U16-PortablePCs_Pb!T16-Tablets_Pb!T16</f>
        <v>-15.065916417476714</v>
      </c>
      <c r="V16" s="11">
        <f>'POM Portables Lead-acid'!U16-'cameras games_Pb'!U16-cellphones_Pb!U16-'Cordless Tools_Pb'!V16-PortablePCs_Pb!U16-Tablets_Pb!U16</f>
        <v>-17.710210040193751</v>
      </c>
      <c r="W16" s="11">
        <f>'POM Portables Lead-acid'!V16-'cameras games_Pb'!V16-cellphones_Pb!V16-'Cordless Tools_Pb'!W16-PortablePCs_Pb!V16-Tablets_Pb!V16</f>
        <v>-22.267715411140127</v>
      </c>
      <c r="X16" s="11">
        <f>'POM Portables Lead-acid'!W16-'cameras games_Pb'!W16-cellphones_Pb!W16-'Cordless Tools_Pb'!X16-PortablePCs_Pb!W16-Tablets_Pb!W16</f>
        <v>-21.200274606941448</v>
      </c>
      <c r="Y16" s="11">
        <f>'POM Portables Lead-acid'!X16-'cameras games_Pb'!X16-cellphones_Pb!X16-'Cordless Tools_Pb'!Y16-PortablePCs_Pb!X16-Tablets_Pb!X16</f>
        <v>-35.307435307373765</v>
      </c>
      <c r="Z16" s="11">
        <f>'POM Portables Lead-acid'!Y16-'cameras games_Pb'!Y16-cellphones_Pb!Y16-'Cordless Tools_Pb'!Z16-PortablePCs_Pb!Y16-Tablets_Pb!Y16</f>
        <v>-31.487604271118965</v>
      </c>
      <c r="AA16" s="11">
        <f>'POM Portables Lead-acid'!Z16-'cameras games_Pb'!Z16-cellphones_Pb!Z16-'Cordless Tools_Pb'!AA16-PortablePCs_Pb!Z16-Tablets_Pb!Z16</f>
        <v>-31.04355549288767</v>
      </c>
      <c r="AB16" s="11">
        <f>'POM Portables Lead-acid'!AA16-'cameras games_Pb'!AA16-cellphones_Pb!AA16-'Cordless Tools_Pb'!AB16-PortablePCs_Pb!AA16-Tablets_Pb!AA16</f>
        <v>-7.2440523074414864</v>
      </c>
      <c r="AC16" s="11">
        <f>'POM Portables Lead-acid'!AB16-'cameras games_Pb'!AB16-cellphones_Pb!AB16-'Cordless Tools_Pb'!AC16-PortablePCs_Pb!AB16-Tablets_Pb!AB16</f>
        <v>-13.070524022812723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">
      <c r="E17" s="90" t="s">
        <v>229</v>
      </c>
      <c r="F17" t="s">
        <v>603</v>
      </c>
      <c r="G17" s="26" t="s">
        <v>46</v>
      </c>
      <c r="H17" s="11">
        <f>'POM Portables Lead-acid'!G17-'cameras games_Pb'!G17-cellphones_Pb!G17-'Cordless Tools_Pb'!H17-PortablePCs_Pb!G17-Tablets_Pb!G17</f>
        <v>-95.076926360375538</v>
      </c>
      <c r="I17" s="11">
        <f>'POM Portables Lead-acid'!H17-'cameras games_Pb'!H17-cellphones_Pb!H17-'Cordless Tools_Pb'!I17-PortablePCs_Pb!H17-Tablets_Pb!H17</f>
        <v>-124.9913330824583</v>
      </c>
      <c r="J17" s="11">
        <f>'POM Portables Lead-acid'!I17-'cameras games_Pb'!I17-cellphones_Pb!I17-'Cordless Tools_Pb'!J17-PortablePCs_Pb!I17-Tablets_Pb!I17</f>
        <v>-129.02692172324493</v>
      </c>
      <c r="K17" s="11">
        <f>'POM Portables Lead-acid'!J17-'cameras games_Pb'!J17-cellphones_Pb!J17-'Cordless Tools_Pb'!K17-PortablePCs_Pb!J17-Tablets_Pb!J17</f>
        <v>-145.09575764786121</v>
      </c>
      <c r="L17" s="11">
        <f>'POM Portables Lead-acid'!K17-'cameras games_Pb'!K17-cellphones_Pb!K17-'Cordless Tools_Pb'!L17-PortablePCs_Pb!K17-Tablets_Pb!K17</f>
        <v>-149.2691069560201</v>
      </c>
      <c r="M17" s="11">
        <f>'POM Portables Lead-acid'!L17-'cameras games_Pb'!L17-cellphones_Pb!L17-'Cordless Tools_Pb'!M17-PortablePCs_Pb!L17-Tablets_Pb!L17</f>
        <v>-159.31520813962811</v>
      </c>
      <c r="N17" s="11">
        <f>'POM Portables Lead-acid'!M17-'cameras games_Pb'!M17-cellphones_Pb!M17-'Cordless Tools_Pb'!N17-PortablePCs_Pb!M17-Tablets_Pb!M17</f>
        <v>-140.46749012309326</v>
      </c>
      <c r="O17" s="11">
        <f>'POM Portables Lead-acid'!N17-'cameras games_Pb'!N17-cellphones_Pb!N17-'Cordless Tools_Pb'!O17-PortablePCs_Pb!N17-Tablets_Pb!N17</f>
        <v>-136.92072640707278</v>
      </c>
      <c r="P17" s="11">
        <f>'POM Portables Lead-acid'!O17-'cameras games_Pb'!O17-cellphones_Pb!O17-'Cordless Tools_Pb'!P17-PortablePCs_Pb!O17-Tablets_Pb!O17</f>
        <v>-168.48796549990155</v>
      </c>
      <c r="Q17" s="11">
        <f>'POM Portables Lead-acid'!P17-'cameras games_Pb'!P17-cellphones_Pb!P17-'Cordless Tools_Pb'!Q17-PortablePCs_Pb!P17-Tablets_Pb!P17</f>
        <v>-219.69898156953781</v>
      </c>
      <c r="R17" s="11">
        <f>'POM Portables Lead-acid'!Q17-'cameras games_Pb'!Q17-cellphones_Pb!Q17-'Cordless Tools_Pb'!R17-PortablePCs_Pb!Q17-Tablets_Pb!Q17</f>
        <v>-229.09833266183722</v>
      </c>
      <c r="S17" s="11">
        <f>'POM Portables Lead-acid'!R17-'cameras games_Pb'!R17-cellphones_Pb!R17-'Cordless Tools_Pb'!S17-PortablePCs_Pb!R17-Tablets_Pb!R17</f>
        <v>-251.09054294469104</v>
      </c>
      <c r="T17" s="11">
        <f>'POM Portables Lead-acid'!S17-'cameras games_Pb'!S17-cellphones_Pb!S17-'Cordless Tools_Pb'!T17-PortablePCs_Pb!S17-Tablets_Pb!S17</f>
        <v>-265.41995253229987</v>
      </c>
      <c r="U17" s="11">
        <f>'POM Portables Lead-acid'!T17-'cameras games_Pb'!T17-cellphones_Pb!T17-'Cordless Tools_Pb'!U17-PortablePCs_Pb!T17-Tablets_Pb!T17</f>
        <v>-251.37890941053627</v>
      </c>
      <c r="V17" s="11">
        <f>'POM Portables Lead-acid'!U17-'cameras games_Pb'!U17-cellphones_Pb!U17-'Cordless Tools_Pb'!V17-PortablePCs_Pb!U17-Tablets_Pb!U17</f>
        <v>-299.17928218769583</v>
      </c>
      <c r="W17" s="11">
        <f>'POM Portables Lead-acid'!V17-'cameras games_Pb'!V17-cellphones_Pb!V17-'Cordless Tools_Pb'!W17-PortablePCs_Pb!V17-Tablets_Pb!V17</f>
        <v>-362.7950075603361</v>
      </c>
      <c r="X17" s="11">
        <f>'POM Portables Lead-acid'!W17-'cameras games_Pb'!W17-cellphones_Pb!W17-'Cordless Tools_Pb'!X17-PortablePCs_Pb!W17-Tablets_Pb!W17</f>
        <v>-391.04376292911115</v>
      </c>
      <c r="Y17" s="11">
        <f>'POM Portables Lead-acid'!X17-'cameras games_Pb'!X17-cellphones_Pb!X17-'Cordless Tools_Pb'!Y17-PortablePCs_Pb!X17-Tablets_Pb!X17</f>
        <v>-399.01733687430573</v>
      </c>
      <c r="Z17" s="11">
        <f>'POM Portables Lead-acid'!Y17-'cameras games_Pb'!Y17-cellphones_Pb!Y17-'Cordless Tools_Pb'!Z17-PortablePCs_Pb!Y17-Tablets_Pb!Y17</f>
        <v>-378.35496069512027</v>
      </c>
      <c r="AA17" s="11">
        <f>'POM Portables Lead-acid'!Z17-'cameras games_Pb'!Z17-cellphones_Pb!Z17-'Cordless Tools_Pb'!AA17-PortablePCs_Pb!Z17-Tablets_Pb!Z17</f>
        <v>-361.83551307966809</v>
      </c>
      <c r="AB17" s="11">
        <f>'POM Portables Lead-acid'!AA17-'cameras games_Pb'!AA17-cellphones_Pb!AA17-'Cordless Tools_Pb'!AB17-PortablePCs_Pb!AA17-Tablets_Pb!AA17</f>
        <v>-45.264288711986268</v>
      </c>
      <c r="AC17" s="11">
        <f>'POM Portables Lead-acid'!AB17-'cameras games_Pb'!AB17-cellphones_Pb!AB17-'Cordless Tools_Pb'!AC17-PortablePCs_Pb!AB17-Tablets_Pb!AB17</f>
        <v>-131.51493482910632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">
      <c r="E18" s="90" t="s">
        <v>230</v>
      </c>
      <c r="F18" t="s">
        <v>603</v>
      </c>
      <c r="G18" s="26" t="s">
        <v>47</v>
      </c>
      <c r="H18" s="11">
        <f>'POM Portables Lead-acid'!G18-'cameras games_Pb'!G18-cellphones_Pb!G18-'Cordless Tools_Pb'!H18-PortablePCs_Pb!G18-Tablets_Pb!G18</f>
        <v>-79.530109188141509</v>
      </c>
      <c r="I18" s="11">
        <f>'POM Portables Lead-acid'!H18-'cameras games_Pb'!H18-cellphones_Pb!H18-'Cordless Tools_Pb'!I18-PortablePCs_Pb!H18-Tablets_Pb!H18</f>
        <v>-81.582554181068502</v>
      </c>
      <c r="J18" s="11">
        <f>'POM Portables Lead-acid'!I18-'cameras games_Pb'!I18-cellphones_Pb!I18-'Cordless Tools_Pb'!J18-PortablePCs_Pb!I18-Tablets_Pb!I18</f>
        <v>-72.079732690945036</v>
      </c>
      <c r="K18" s="11">
        <f>'POM Portables Lead-acid'!J18-'cameras games_Pb'!J18-cellphones_Pb!J18-'Cordless Tools_Pb'!K18-PortablePCs_Pb!J18-Tablets_Pb!J18</f>
        <v>-117.14349927821603</v>
      </c>
      <c r="L18" s="11">
        <f>'POM Portables Lead-acid'!K18-'cameras games_Pb'!K18-cellphones_Pb!K18-'Cordless Tools_Pb'!L18-PortablePCs_Pb!K18-Tablets_Pb!K18</f>
        <v>-87.819380732833636</v>
      </c>
      <c r="M18" s="11">
        <f>'POM Portables Lead-acid'!L18-'cameras games_Pb'!L18-cellphones_Pb!L18-'Cordless Tools_Pb'!M18-PortablePCs_Pb!L18-Tablets_Pb!L18</f>
        <v>-74.587213484301486</v>
      </c>
      <c r="N18" s="11">
        <f>'POM Portables Lead-acid'!M18-'cameras games_Pb'!M18-cellphones_Pb!M18-'Cordless Tools_Pb'!N18-PortablePCs_Pb!M18-Tablets_Pb!M18</f>
        <v>-86.749484561387334</v>
      </c>
      <c r="O18" s="11">
        <f>'POM Portables Lead-acid'!N18-'cameras games_Pb'!N18-cellphones_Pb!N18-'Cordless Tools_Pb'!O18-PortablePCs_Pb!N18-Tablets_Pb!N18</f>
        <v>-105.20746406202558</v>
      </c>
      <c r="P18" s="11">
        <f>'POM Portables Lead-acid'!O18-'cameras games_Pb'!O18-cellphones_Pb!O18-'Cordless Tools_Pb'!P18-PortablePCs_Pb!O18-Tablets_Pb!O18</f>
        <v>-108.2397788492122</v>
      </c>
      <c r="Q18" s="11">
        <f>'POM Portables Lead-acid'!P18-'cameras games_Pb'!P18-cellphones_Pb!P18-'Cordless Tools_Pb'!Q18-PortablePCs_Pb!P18-Tablets_Pb!P18</f>
        <v>-90.73465291880143</v>
      </c>
      <c r="R18" s="11">
        <f>'POM Portables Lead-acid'!Q18-'cameras games_Pb'!Q18-cellphones_Pb!Q18-'Cordless Tools_Pb'!R18-PortablePCs_Pb!Q18-Tablets_Pb!Q18</f>
        <v>-156.53711464026506</v>
      </c>
      <c r="S18" s="11">
        <f>'POM Portables Lead-acid'!R18-'cameras games_Pb'!R18-cellphones_Pb!R18-'Cordless Tools_Pb'!S18-PortablePCs_Pb!R18-Tablets_Pb!R18</f>
        <v>-143.00372792829506</v>
      </c>
      <c r="T18" s="11">
        <f>'POM Portables Lead-acid'!S18-'cameras games_Pb'!S18-cellphones_Pb!S18-'Cordless Tools_Pb'!T18-PortablePCs_Pb!S18-Tablets_Pb!S18</f>
        <v>-105.20323599129554</v>
      </c>
      <c r="U18" s="11">
        <f>'POM Portables Lead-acid'!T18-'cameras games_Pb'!T18-cellphones_Pb!T18-'Cordless Tools_Pb'!U18-PortablePCs_Pb!T18-Tablets_Pb!T18</f>
        <v>-64.951115463854947</v>
      </c>
      <c r="V18" s="11">
        <f>'POM Portables Lead-acid'!U18-'cameras games_Pb'!U18-cellphones_Pb!U18-'Cordless Tools_Pb'!V18-PortablePCs_Pb!U18-Tablets_Pb!U18</f>
        <v>-56.053469942805791</v>
      </c>
      <c r="W18" s="11">
        <f>'POM Portables Lead-acid'!V18-'cameras games_Pb'!V18-cellphones_Pb!V18-'Cordless Tools_Pb'!W18-PortablePCs_Pb!V18-Tablets_Pb!V18</f>
        <v>-57.388163443456222</v>
      </c>
      <c r="X18" s="11">
        <f>'POM Portables Lead-acid'!W18-'cameras games_Pb'!W18-cellphones_Pb!W18-'Cordless Tools_Pb'!X18-PortablePCs_Pb!W18-Tablets_Pb!W18</f>
        <v>-55.504445646352224</v>
      </c>
      <c r="Y18" s="11">
        <f>'POM Portables Lead-acid'!X18-'cameras games_Pb'!X18-cellphones_Pb!X18-'Cordless Tools_Pb'!Y18-PortablePCs_Pb!X18-Tablets_Pb!X18</f>
        <v>4.3799611391998212</v>
      </c>
      <c r="Z18" s="11">
        <f>'POM Portables Lead-acid'!Y18-'cameras games_Pb'!Y18-cellphones_Pb!Y18-'Cordless Tools_Pb'!Z18-PortablePCs_Pb!Y18-Tablets_Pb!Y18</f>
        <v>39.794875253277922</v>
      </c>
      <c r="AA18" s="11">
        <f>'POM Portables Lead-acid'!Z18-'cameras games_Pb'!Z18-cellphones_Pb!Z18-'Cordless Tools_Pb'!AA18-PortablePCs_Pb!Z18-Tablets_Pb!Z18</f>
        <v>45.505024526508819</v>
      </c>
      <c r="AB18" s="11">
        <f>'POM Portables Lead-acid'!AA18-'cameras games_Pb'!AA18-cellphones_Pb!AA18-'Cordless Tools_Pb'!AB18-PortablePCs_Pb!AA18-Tablets_Pb!AA18</f>
        <v>115.87515667767369</v>
      </c>
      <c r="AC18" s="11">
        <f>'POM Portables Lead-acid'!AB18-'cameras games_Pb'!AB18-cellphones_Pb!AB18-'Cordless Tools_Pb'!AC18-PortablePCs_Pb!AB18-Tablets_Pb!AB18</f>
        <v>79.380297334901385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">
      <c r="E19" s="90" t="s">
        <v>247</v>
      </c>
      <c r="F19" t="s">
        <v>603</v>
      </c>
      <c r="G19" s="26" t="s">
        <v>48</v>
      </c>
      <c r="H19" s="11">
        <f>'POM Portables Lead-acid'!G19-'cameras games_Pb'!G19-cellphones_Pb!G19-'Cordless Tools_Pb'!H19-PortablePCs_Pb!G19-Tablets_Pb!G19</f>
        <v>-10.394124536859989</v>
      </c>
      <c r="I19" s="11">
        <f>'POM Portables Lead-acid'!H19-'cameras games_Pb'!H19-cellphones_Pb!H19-'Cordless Tools_Pb'!I19-PortablePCs_Pb!H19-Tablets_Pb!H19</f>
        <v>-15.999132852265667</v>
      </c>
      <c r="J19" s="11">
        <f>'POM Portables Lead-acid'!I19-'cameras games_Pb'!I19-cellphones_Pb!I19-'Cordless Tools_Pb'!J19-PortablePCs_Pb!I19-Tablets_Pb!I19</f>
        <v>-16.764230244840647</v>
      </c>
      <c r="K19" s="11">
        <f>'POM Portables Lead-acid'!J19-'cameras games_Pb'!J19-cellphones_Pb!J19-'Cordless Tools_Pb'!K19-PortablePCs_Pb!J19-Tablets_Pb!J19</f>
        <v>-19.047024412418232</v>
      </c>
      <c r="L19" s="11">
        <f>'POM Portables Lead-acid'!K19-'cameras games_Pb'!K19-cellphones_Pb!K19-'Cordless Tools_Pb'!L19-PortablePCs_Pb!K19-Tablets_Pb!K19</f>
        <v>-21.675506012129965</v>
      </c>
      <c r="M19" s="11">
        <f>'POM Portables Lead-acid'!L19-'cameras games_Pb'!L19-cellphones_Pb!L19-'Cordless Tools_Pb'!M19-PortablePCs_Pb!L19-Tablets_Pb!L19</f>
        <v>-34.795735937373522</v>
      </c>
      <c r="N19" s="11">
        <f>'POM Portables Lead-acid'!M19-'cameras games_Pb'!M19-cellphones_Pb!M19-'Cordless Tools_Pb'!N19-PortablePCs_Pb!M19-Tablets_Pb!M19</f>
        <v>-24.487151921747209</v>
      </c>
      <c r="O19" s="11">
        <f>'POM Portables Lead-acid'!N19-'cameras games_Pb'!N19-cellphones_Pb!N19-'Cordless Tools_Pb'!O19-PortablePCs_Pb!N19-Tablets_Pb!N19</f>
        <v>-18.267222114118137</v>
      </c>
      <c r="P19" s="11">
        <f>'POM Portables Lead-acid'!O19-'cameras games_Pb'!O19-cellphones_Pb!O19-'Cordless Tools_Pb'!P19-PortablePCs_Pb!O19-Tablets_Pb!O19</f>
        <v>-16.824581846147375</v>
      </c>
      <c r="Q19" s="11">
        <f>'POM Portables Lead-acid'!P19-'cameras games_Pb'!P19-cellphones_Pb!P19-'Cordless Tools_Pb'!Q19-PortablePCs_Pb!P19-Tablets_Pb!P19</f>
        <v>-16.585910576891976</v>
      </c>
      <c r="R19" s="11">
        <f>'POM Portables Lead-acid'!Q19-'cameras games_Pb'!Q19-cellphones_Pb!Q19-'Cordless Tools_Pb'!R19-PortablePCs_Pb!Q19-Tablets_Pb!Q19</f>
        <v>-11.217262430794495</v>
      </c>
      <c r="S19" s="11">
        <f>'POM Portables Lead-acid'!R19-'cameras games_Pb'!R19-cellphones_Pb!R19-'Cordless Tools_Pb'!S19-PortablePCs_Pb!R19-Tablets_Pb!R19</f>
        <v>-12.51634344481722</v>
      </c>
      <c r="T19" s="11">
        <f>'POM Portables Lead-acid'!S19-'cameras games_Pb'!S19-cellphones_Pb!S19-'Cordless Tools_Pb'!T19-PortablePCs_Pb!S19-Tablets_Pb!S19</f>
        <v>-12.083019294190716</v>
      </c>
      <c r="U19" s="11">
        <f>'POM Portables Lead-acid'!T19-'cameras games_Pb'!T19-cellphones_Pb!T19-'Cordless Tools_Pb'!U19-PortablePCs_Pb!T19-Tablets_Pb!T19</f>
        <v>-10.729648880030835</v>
      </c>
      <c r="V19" s="11">
        <f>'POM Portables Lead-acid'!U19-'cameras games_Pb'!U19-cellphones_Pb!U19-'Cordless Tools_Pb'!V19-PortablePCs_Pb!U19-Tablets_Pb!U19</f>
        <v>-13.772602504069475</v>
      </c>
      <c r="W19" s="11">
        <f>'POM Portables Lead-acid'!V19-'cameras games_Pb'!V19-cellphones_Pb!V19-'Cordless Tools_Pb'!W19-PortablePCs_Pb!V19-Tablets_Pb!V19</f>
        <v>-24.227768991547563</v>
      </c>
      <c r="X19" s="11">
        <f>'POM Portables Lead-acid'!W19-'cameras games_Pb'!W19-cellphones_Pb!W19-'Cordless Tools_Pb'!X19-PortablePCs_Pb!W19-Tablets_Pb!W19</f>
        <v>-32.06630421864562</v>
      </c>
      <c r="Y19" s="11">
        <f>'POM Portables Lead-acid'!X19-'cameras games_Pb'!X19-cellphones_Pb!X19-'Cordless Tools_Pb'!Y19-PortablePCs_Pb!X19-Tablets_Pb!X19</f>
        <v>-37.349975563868441</v>
      </c>
      <c r="Z19" s="11">
        <f>'POM Portables Lead-acid'!Y19-'cameras games_Pb'!Y19-cellphones_Pb!Y19-'Cordless Tools_Pb'!Z19-PortablePCs_Pb!Y19-Tablets_Pb!Y19</f>
        <v>-30.952787646274082</v>
      </c>
      <c r="AA19" s="11">
        <f>'POM Portables Lead-acid'!Z19-'cameras games_Pb'!Z19-cellphones_Pb!Z19-'Cordless Tools_Pb'!AA19-PortablePCs_Pb!Z19-Tablets_Pb!Z19</f>
        <v>-25.976785264952071</v>
      </c>
      <c r="AB19" s="11">
        <f>'POM Portables Lead-acid'!AA19-'cameras games_Pb'!AA19-cellphones_Pb!AA19-'Cordless Tools_Pb'!AB19-PortablePCs_Pb!AA19-Tablets_Pb!AA19</f>
        <v>0.45469018296913077</v>
      </c>
      <c r="AC19" s="11">
        <f>'POM Portables Lead-acid'!AB19-'cameras games_Pb'!AB19-cellphones_Pb!AB19-'Cordless Tools_Pb'!AC19-PortablePCs_Pb!AB19-Tablets_Pb!AB19</f>
        <v>-8.5884535581627155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">
      <c r="E20" s="90" t="s">
        <v>256</v>
      </c>
      <c r="F20" t="s">
        <v>603</v>
      </c>
      <c r="G20" s="26" t="s">
        <v>49</v>
      </c>
      <c r="H20" s="11">
        <f>'POM Portables Lead-acid'!G20-'cameras games_Pb'!G20-cellphones_Pb!G20-'Cordless Tools_Pb'!H20-PortablePCs_Pb!G20-Tablets_Pb!G20</f>
        <v>-62.553963965984984</v>
      </c>
      <c r="I20" s="11">
        <f>'POM Portables Lead-acid'!H20-'cameras games_Pb'!H20-cellphones_Pb!H20-'Cordless Tools_Pb'!I20-PortablePCs_Pb!H20-Tablets_Pb!H20</f>
        <v>-45.260888059881175</v>
      </c>
      <c r="J20" s="11">
        <f>'POM Portables Lead-acid'!I20-'cameras games_Pb'!I20-cellphones_Pb!I20-'Cordless Tools_Pb'!J20-PortablePCs_Pb!I20-Tablets_Pb!I20</f>
        <v>-50.800669524154557</v>
      </c>
      <c r="K20" s="11">
        <f>'POM Portables Lead-acid'!J20-'cameras games_Pb'!J20-cellphones_Pb!J20-'Cordless Tools_Pb'!K20-PortablePCs_Pb!J20-Tablets_Pb!J20</f>
        <v>-42.736217090483798</v>
      </c>
      <c r="L20" s="11">
        <f>'POM Portables Lead-acid'!K20-'cameras games_Pb'!K20-cellphones_Pb!K20-'Cordless Tools_Pb'!L20-PortablePCs_Pb!K20-Tablets_Pb!K20</f>
        <v>-30.311250246483958</v>
      </c>
      <c r="M20" s="11">
        <f>'POM Portables Lead-acid'!L20-'cameras games_Pb'!L20-cellphones_Pb!L20-'Cordless Tools_Pb'!M20-PortablePCs_Pb!L20-Tablets_Pb!L20</f>
        <v>-22.194420397424253</v>
      </c>
      <c r="N20" s="11">
        <f>'POM Portables Lead-acid'!M20-'cameras games_Pb'!M20-cellphones_Pb!M20-'Cordless Tools_Pb'!N20-PortablePCs_Pb!M20-Tablets_Pb!M20</f>
        <v>-113.00668254554913</v>
      </c>
      <c r="O20" s="11">
        <f>'POM Portables Lead-acid'!N20-'cameras games_Pb'!N20-cellphones_Pb!N20-'Cordless Tools_Pb'!O20-PortablePCs_Pb!N20-Tablets_Pb!N20</f>
        <v>-105.15445680399975</v>
      </c>
      <c r="P20" s="11">
        <f>'POM Portables Lead-acid'!O20-'cameras games_Pb'!O20-cellphones_Pb!O20-'Cordless Tools_Pb'!P20-PortablePCs_Pb!O20-Tablets_Pb!O20</f>
        <v>-129.13016721817456</v>
      </c>
      <c r="Q20" s="11">
        <f>'POM Portables Lead-acid'!P20-'cameras games_Pb'!P20-cellphones_Pb!P20-'Cordless Tools_Pb'!Q20-PortablePCs_Pb!P20-Tablets_Pb!P20</f>
        <v>-107.89368249161552</v>
      </c>
      <c r="R20" s="11">
        <f>'POM Portables Lead-acid'!Q20-'cameras games_Pb'!Q20-cellphones_Pb!Q20-'Cordless Tools_Pb'!R20-PortablePCs_Pb!Q20-Tablets_Pb!Q20</f>
        <v>-112.70085786672358</v>
      </c>
      <c r="S20" s="11">
        <f>'POM Portables Lead-acid'!R20-'cameras games_Pb'!R20-cellphones_Pb!R20-'Cordless Tools_Pb'!S20-PortablePCs_Pb!R20-Tablets_Pb!R20</f>
        <v>-190.27807413285427</v>
      </c>
      <c r="T20" s="11">
        <f>'POM Portables Lead-acid'!S20-'cameras games_Pb'!S20-cellphones_Pb!S20-'Cordless Tools_Pb'!T20-PortablePCs_Pb!S20-Tablets_Pb!S20</f>
        <v>-208.13930317491446</v>
      </c>
      <c r="U20" s="11">
        <f>'POM Portables Lead-acid'!T20-'cameras games_Pb'!T20-cellphones_Pb!T20-'Cordless Tools_Pb'!U20-PortablePCs_Pb!T20-Tablets_Pb!T20</f>
        <v>-158.49869165571459</v>
      </c>
      <c r="V20" s="11">
        <f>'POM Portables Lead-acid'!U20-'cameras games_Pb'!U20-cellphones_Pb!U20-'Cordless Tools_Pb'!V20-PortablePCs_Pb!U20-Tablets_Pb!U20</f>
        <v>-156.40089035964328</v>
      </c>
      <c r="W20" s="11">
        <f>'POM Portables Lead-acid'!V20-'cameras games_Pb'!V20-cellphones_Pb!V20-'Cordless Tools_Pb'!W20-PortablePCs_Pb!V20-Tablets_Pb!V20</f>
        <v>-147.15467615188317</v>
      </c>
      <c r="X20" s="11">
        <f>'POM Portables Lead-acid'!W20-'cameras games_Pb'!W20-cellphones_Pb!W20-'Cordless Tools_Pb'!X20-PortablePCs_Pb!W20-Tablets_Pb!W20</f>
        <v>-121.34603056745878</v>
      </c>
      <c r="Y20" s="11">
        <f>'POM Portables Lead-acid'!X20-'cameras games_Pb'!X20-cellphones_Pb!X20-'Cordless Tools_Pb'!Y20-PortablePCs_Pb!X20-Tablets_Pb!X20</f>
        <v>-97.327765835480264</v>
      </c>
      <c r="Z20" s="11">
        <f>'POM Portables Lead-acid'!Y20-'cameras games_Pb'!Y20-cellphones_Pb!Y20-'Cordless Tools_Pb'!Z20-PortablePCs_Pb!Y20-Tablets_Pb!Y20</f>
        <v>-72.476324890081528</v>
      </c>
      <c r="AA20" s="11">
        <f>'POM Portables Lead-acid'!Z20-'cameras games_Pb'!Z20-cellphones_Pb!Z20-'Cordless Tools_Pb'!AA20-PortablePCs_Pb!Z20-Tablets_Pb!Z20</f>
        <v>-69.646456232492241</v>
      </c>
      <c r="AB20" s="11">
        <f>'POM Portables Lead-acid'!AA20-'cameras games_Pb'!AA20-cellphones_Pb!AA20-'Cordless Tools_Pb'!AB20-PortablePCs_Pb!AA20-Tablets_Pb!AA20</f>
        <v>28.320264556617914</v>
      </c>
      <c r="AC20" s="11">
        <f>'POM Portables Lead-acid'!AB20-'cameras games_Pb'!AB20-cellphones_Pb!AB20-'Cordless Tools_Pb'!AC20-PortablePCs_Pb!AB20-Tablets_Pb!AB20</f>
        <v>-8.1254369401377318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">
      <c r="E21" s="90" t="s">
        <v>257</v>
      </c>
      <c r="F21" t="s">
        <v>603</v>
      </c>
      <c r="G21" s="26" t="s">
        <v>35</v>
      </c>
      <c r="H21" s="11">
        <f>'POM Portables Lead-acid'!G21-'cameras games_Pb'!G21-cellphones_Pb!G21-'Cordless Tools_Pb'!H21-PortablePCs_Pb!G21-Tablets_Pb!G21</f>
        <v>-121.85765085116611</v>
      </c>
      <c r="I21" s="11">
        <f>'POM Portables Lead-acid'!H21-'cameras games_Pb'!H21-cellphones_Pb!H21-'Cordless Tools_Pb'!I21-PortablePCs_Pb!H21-Tablets_Pb!H21</f>
        <v>-136.65938989327788</v>
      </c>
      <c r="J21" s="11">
        <f>'POM Portables Lead-acid'!I21-'cameras games_Pb'!I21-cellphones_Pb!I21-'Cordless Tools_Pb'!J21-PortablePCs_Pb!I21-Tablets_Pb!I21</f>
        <v>-90.200646199423318</v>
      </c>
      <c r="K21" s="11">
        <f>'POM Portables Lead-acid'!J21-'cameras games_Pb'!J21-cellphones_Pb!J21-'Cordless Tools_Pb'!K21-PortablePCs_Pb!J21-Tablets_Pb!J21</f>
        <v>-93.992117112104324</v>
      </c>
      <c r="L21" s="11">
        <f>'POM Portables Lead-acid'!K21-'cameras games_Pb'!K21-cellphones_Pb!K21-'Cordless Tools_Pb'!L21-PortablePCs_Pb!K21-Tablets_Pb!K21</f>
        <v>-232.76234134828655</v>
      </c>
      <c r="M21" s="11">
        <f>'POM Portables Lead-acid'!L21-'cameras games_Pb'!L21-cellphones_Pb!L21-'Cordless Tools_Pb'!M21-PortablePCs_Pb!L21-Tablets_Pb!L21</f>
        <v>-657.88066072589174</v>
      </c>
      <c r="N21" s="11">
        <f>'POM Portables Lead-acid'!M21-'cameras games_Pb'!M21-cellphones_Pb!M21-'Cordless Tools_Pb'!N21-PortablePCs_Pb!M21-Tablets_Pb!M21</f>
        <v>-668.83264827305482</v>
      </c>
      <c r="O21" s="11">
        <f>'POM Portables Lead-acid'!N21-'cameras games_Pb'!N21-cellphones_Pb!N21-'Cordless Tools_Pb'!O21-PortablePCs_Pb!N21-Tablets_Pb!N21</f>
        <v>-749.78165989627701</v>
      </c>
      <c r="P21" s="11">
        <f>'POM Portables Lead-acid'!O21-'cameras games_Pb'!O21-cellphones_Pb!O21-'Cordless Tools_Pb'!P21-PortablePCs_Pb!O21-Tablets_Pb!O21</f>
        <v>-699.85969811559767</v>
      </c>
      <c r="Q21" s="11">
        <f>'POM Portables Lead-acid'!P21-'cameras games_Pb'!P21-cellphones_Pb!P21-'Cordless Tools_Pb'!Q21-PortablePCs_Pb!P21-Tablets_Pb!P21</f>
        <v>-789.97367006489208</v>
      </c>
      <c r="R21" s="11">
        <f>'POM Portables Lead-acid'!Q21-'cameras games_Pb'!Q21-cellphones_Pb!Q21-'Cordless Tools_Pb'!R21-PortablePCs_Pb!Q21-Tablets_Pb!Q21</f>
        <v>-982.32339176408425</v>
      </c>
      <c r="S21" s="11">
        <f>'POM Portables Lead-acid'!R21-'cameras games_Pb'!R21-cellphones_Pb!R21-'Cordless Tools_Pb'!S21-PortablePCs_Pb!R21-Tablets_Pb!R21</f>
        <v>-1343.7734524248478</v>
      </c>
      <c r="T21" s="11">
        <f>'POM Portables Lead-acid'!S21-'cameras games_Pb'!S21-cellphones_Pb!S21-'Cordless Tools_Pb'!T21-PortablePCs_Pb!S21-Tablets_Pb!S21</f>
        <v>-1148.6035923899349</v>
      </c>
      <c r="U21" s="11">
        <f>'POM Portables Lead-acid'!T21-'cameras games_Pb'!T21-cellphones_Pb!T21-'Cordless Tools_Pb'!U21-PortablePCs_Pb!T21-Tablets_Pb!T21</f>
        <v>-730.59312481396773</v>
      </c>
      <c r="V21" s="11">
        <f>'POM Portables Lead-acid'!U21-'cameras games_Pb'!U21-cellphones_Pb!U21-'Cordless Tools_Pb'!V21-PortablePCs_Pb!U21-Tablets_Pb!U21</f>
        <v>-1447.2685388479244</v>
      </c>
      <c r="W21" s="11">
        <f>'POM Portables Lead-acid'!V21-'cameras games_Pb'!V21-cellphones_Pb!V21-'Cordless Tools_Pb'!W21-PortablePCs_Pb!V21-Tablets_Pb!V21</f>
        <v>-1523.6673786235369</v>
      </c>
      <c r="X21" s="11">
        <f>'POM Portables Lead-acid'!W21-'cameras games_Pb'!W21-cellphones_Pb!W21-'Cordless Tools_Pb'!X21-PortablePCs_Pb!W21-Tablets_Pb!W21</f>
        <v>-1204.7685756328833</v>
      </c>
      <c r="Y21" s="11">
        <f>'POM Portables Lead-acid'!X21-'cameras games_Pb'!X21-cellphones_Pb!X21-'Cordless Tools_Pb'!Y21-PortablePCs_Pb!X21-Tablets_Pb!X21</f>
        <v>-576.81661285713358</v>
      </c>
      <c r="Z21" s="11">
        <f>'POM Portables Lead-acid'!Y21-'cameras games_Pb'!Y21-cellphones_Pb!Y21-'Cordless Tools_Pb'!Z21-PortablePCs_Pb!Y21-Tablets_Pb!Y21</f>
        <v>-620.76257500585655</v>
      </c>
      <c r="AA21" s="11">
        <f>'POM Portables Lead-acid'!Z21-'cameras games_Pb'!Z21-cellphones_Pb!Z21-'Cordless Tools_Pb'!AA21-PortablePCs_Pb!Z21-Tablets_Pb!Z21</f>
        <v>-432.29533287745699</v>
      </c>
      <c r="AB21" s="11">
        <f>'POM Portables Lead-acid'!AA21-'cameras games_Pb'!AA21-cellphones_Pb!AA21-'Cordless Tools_Pb'!AB21-PortablePCs_Pb!AA21-Tablets_Pb!AA21</f>
        <v>345.00153578081802</v>
      </c>
      <c r="AC21" s="11">
        <f>'POM Portables Lead-acid'!AB21-'cameras games_Pb'!AB21-cellphones_Pb!AB21-'Cordless Tools_Pb'!AC21-PortablePCs_Pb!AB21-Tablets_Pb!AB21</f>
        <v>-41.973577876769241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">
      <c r="E22" s="90" t="s">
        <v>270</v>
      </c>
      <c r="F22" t="s">
        <v>603</v>
      </c>
      <c r="G22" s="26" t="s">
        <v>34</v>
      </c>
      <c r="H22" s="11">
        <f>'POM Portables Lead-acid'!G22-'cameras games_Pb'!G22-cellphones_Pb!G22-'Cordless Tools_Pb'!H22-PortablePCs_Pb!G22-Tablets_Pb!G22</f>
        <v>-2689.2433414592492</v>
      </c>
      <c r="I22" s="11">
        <f>'POM Portables Lead-acid'!H22-'cameras games_Pb'!H22-cellphones_Pb!H22-'Cordless Tools_Pb'!I22-PortablePCs_Pb!H22-Tablets_Pb!H22</f>
        <v>-2609.9889445344425</v>
      </c>
      <c r="J22" s="11">
        <f>'POM Portables Lead-acid'!I22-'cameras games_Pb'!I22-cellphones_Pb!I22-'Cordless Tools_Pb'!J22-PortablePCs_Pb!I22-Tablets_Pb!I22</f>
        <v>-1949.6424865277227</v>
      </c>
      <c r="K22" s="11">
        <f>'POM Portables Lead-acid'!J22-'cameras games_Pb'!J22-cellphones_Pb!J22-'Cordless Tools_Pb'!K22-PortablePCs_Pb!J22-Tablets_Pb!J22</f>
        <v>-1963.4866497090939</v>
      </c>
      <c r="L22" s="11">
        <f>'POM Portables Lead-acid'!K22-'cameras games_Pb'!K22-cellphones_Pb!K22-'Cordless Tools_Pb'!L22-PortablePCs_Pb!K22-Tablets_Pb!K22</f>
        <v>-1829.5803989442747</v>
      </c>
      <c r="M22" s="11">
        <f>'POM Portables Lead-acid'!L22-'cameras games_Pb'!L22-cellphones_Pb!L22-'Cordless Tools_Pb'!M22-PortablePCs_Pb!L22-Tablets_Pb!L22</f>
        <v>-2036.9732085144019</v>
      </c>
      <c r="N22" s="11">
        <f>'POM Portables Lead-acid'!M22-'cameras games_Pb'!M22-cellphones_Pb!M22-'Cordless Tools_Pb'!N22-PortablePCs_Pb!M22-Tablets_Pb!M22</f>
        <v>-1853.7769703657132</v>
      </c>
      <c r="O22" s="11">
        <f>'POM Portables Lead-acid'!N22-'cameras games_Pb'!N22-cellphones_Pb!N22-'Cordless Tools_Pb'!O22-PortablePCs_Pb!N22-Tablets_Pb!N22</f>
        <v>-1865.744657733178</v>
      </c>
      <c r="P22" s="11">
        <f>'POM Portables Lead-acid'!O22-'cameras games_Pb'!O22-cellphones_Pb!O22-'Cordless Tools_Pb'!P22-PortablePCs_Pb!O22-Tablets_Pb!O22</f>
        <v>-2199.6230410487719</v>
      </c>
      <c r="Q22" s="11">
        <f>'POM Portables Lead-acid'!P22-'cameras games_Pb'!P22-cellphones_Pb!P22-'Cordless Tools_Pb'!Q22-PortablePCs_Pb!P22-Tablets_Pb!P22</f>
        <v>-2260.9028846524002</v>
      </c>
      <c r="R22" s="11">
        <f>'POM Portables Lead-acid'!Q22-'cameras games_Pb'!Q22-cellphones_Pb!Q22-'Cordless Tools_Pb'!R22-PortablePCs_Pb!Q22-Tablets_Pb!Q22</f>
        <v>-2807.2939426171233</v>
      </c>
      <c r="S22" s="11">
        <f>'POM Portables Lead-acid'!R22-'cameras games_Pb'!R22-cellphones_Pb!R22-'Cordless Tools_Pb'!S22-PortablePCs_Pb!R22-Tablets_Pb!R22</f>
        <v>-2612.4361606958992</v>
      </c>
      <c r="T22" s="11">
        <f>'POM Portables Lead-acid'!S22-'cameras games_Pb'!S22-cellphones_Pb!S22-'Cordless Tools_Pb'!T22-PortablePCs_Pb!S22-Tablets_Pb!S22</f>
        <v>-2898.3214266147556</v>
      </c>
      <c r="U22" s="11">
        <f>'POM Portables Lead-acid'!T22-'cameras games_Pb'!T22-cellphones_Pb!T22-'Cordless Tools_Pb'!U22-PortablePCs_Pb!T22-Tablets_Pb!T22</f>
        <v>-3087.0442446303127</v>
      </c>
      <c r="V22" s="11">
        <f>'POM Portables Lead-acid'!U22-'cameras games_Pb'!U22-cellphones_Pb!U22-'Cordless Tools_Pb'!V22-PortablePCs_Pb!U22-Tablets_Pb!U22</f>
        <v>-4078.8934648542568</v>
      </c>
      <c r="W22" s="11">
        <f>'POM Portables Lead-acid'!V22-'cameras games_Pb'!V22-cellphones_Pb!V22-'Cordless Tools_Pb'!W22-PortablePCs_Pb!V22-Tablets_Pb!V22</f>
        <v>-4561.6237211100533</v>
      </c>
      <c r="X22" s="11">
        <f>'POM Portables Lead-acid'!W22-'cameras games_Pb'!W22-cellphones_Pb!W22-'Cordless Tools_Pb'!X22-PortablePCs_Pb!W22-Tablets_Pb!W22</f>
        <v>-3875.3105002626671</v>
      </c>
      <c r="Y22" s="11">
        <f>'POM Portables Lead-acid'!X22-'cameras games_Pb'!X22-cellphones_Pb!X22-'Cordless Tools_Pb'!Y22-PortablePCs_Pb!X22-Tablets_Pb!X22</f>
        <v>-2471.0488089358851</v>
      </c>
      <c r="Z22" s="11">
        <f>'POM Portables Lead-acid'!Y22-'cameras games_Pb'!Y22-cellphones_Pb!Y22-'Cordless Tools_Pb'!Z22-PortablePCs_Pb!Y22-Tablets_Pb!Y22</f>
        <v>-1114.5572931190077</v>
      </c>
      <c r="AA22" s="11">
        <f>'POM Portables Lead-acid'!Z22-'cameras games_Pb'!Z22-cellphones_Pb!Z22-'Cordless Tools_Pb'!AA22-PortablePCs_Pb!Z22-Tablets_Pb!Z22</f>
        <v>222.86517930512809</v>
      </c>
      <c r="AB22" s="11">
        <f>'POM Portables Lead-acid'!AA22-'cameras games_Pb'!AA22-cellphones_Pb!AA22-'Cordless Tools_Pb'!AB22-PortablePCs_Pb!AA22-Tablets_Pb!AA22</f>
        <v>1359.4723241584668</v>
      </c>
      <c r="AC22" s="11">
        <f>'POM Portables Lead-acid'!AB22-'cameras games_Pb'!AB22-cellphones_Pb!AB22-'Cordless Tools_Pb'!AC22-PortablePCs_Pb!AB22-Tablets_Pb!AB22</f>
        <v>697.13002081587456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">
      <c r="E23" s="90" t="s">
        <v>275</v>
      </c>
      <c r="F23" t="s">
        <v>603</v>
      </c>
      <c r="G23" s="26" t="s">
        <v>50</v>
      </c>
      <c r="H23" s="11">
        <f>'POM Portables Lead-acid'!G23-'cameras games_Pb'!G23-cellphones_Pb!G23-'Cordless Tools_Pb'!H23-PortablePCs_Pb!G23-Tablets_Pb!G23</f>
        <v>-150.10887316949288</v>
      </c>
      <c r="I23" s="11">
        <f>'POM Portables Lead-acid'!H23-'cameras games_Pb'!H23-cellphones_Pb!H23-'Cordless Tools_Pb'!I23-PortablePCs_Pb!H23-Tablets_Pb!H23</f>
        <v>-181.10017162760096</v>
      </c>
      <c r="J23" s="11">
        <f>'POM Portables Lead-acid'!I23-'cameras games_Pb'!I23-cellphones_Pb!I23-'Cordless Tools_Pb'!J23-PortablePCs_Pb!I23-Tablets_Pb!I23</f>
        <v>-210.2795257325011</v>
      </c>
      <c r="K23" s="11">
        <f>'POM Portables Lead-acid'!J23-'cameras games_Pb'!J23-cellphones_Pb!J23-'Cordless Tools_Pb'!K23-PortablePCs_Pb!J23-Tablets_Pb!J23</f>
        <v>-251.74921281176458</v>
      </c>
      <c r="L23" s="11">
        <f>'POM Portables Lead-acid'!K23-'cameras games_Pb'!K23-cellphones_Pb!K23-'Cordless Tools_Pb'!L23-PortablePCs_Pb!K23-Tablets_Pb!K23</f>
        <v>-242.57989623409199</v>
      </c>
      <c r="M23" s="11">
        <f>'POM Portables Lead-acid'!L23-'cameras games_Pb'!L23-cellphones_Pb!L23-'Cordless Tools_Pb'!M23-PortablePCs_Pb!L23-Tablets_Pb!L23</f>
        <v>-242.60750441516123</v>
      </c>
      <c r="N23" s="11">
        <f>'POM Portables Lead-acid'!M23-'cameras games_Pb'!M23-cellphones_Pb!M23-'Cordless Tools_Pb'!N23-PortablePCs_Pb!M23-Tablets_Pb!M23</f>
        <v>-198.84764112934627</v>
      </c>
      <c r="O23" s="11">
        <f>'POM Portables Lead-acid'!N23-'cameras games_Pb'!N23-cellphones_Pb!N23-'Cordless Tools_Pb'!O23-PortablePCs_Pb!N23-Tablets_Pb!N23</f>
        <v>-177.04360900256074</v>
      </c>
      <c r="P23" s="11">
        <f>'POM Portables Lead-acid'!O23-'cameras games_Pb'!O23-cellphones_Pb!O23-'Cordless Tools_Pb'!P23-PortablePCs_Pb!O23-Tablets_Pb!O23</f>
        <v>-190.10165824143331</v>
      </c>
      <c r="Q23" s="11">
        <f>'POM Portables Lead-acid'!P23-'cameras games_Pb'!P23-cellphones_Pb!P23-'Cordless Tools_Pb'!Q23-PortablePCs_Pb!P23-Tablets_Pb!P23</f>
        <v>-197.22961240303414</v>
      </c>
      <c r="R23" s="11">
        <f>'POM Portables Lead-acid'!Q23-'cameras games_Pb'!Q23-cellphones_Pb!Q23-'Cordless Tools_Pb'!R23-PortablePCs_Pb!Q23-Tablets_Pb!Q23</f>
        <v>-198.96731813045236</v>
      </c>
      <c r="S23" s="11">
        <f>'POM Portables Lead-acid'!R23-'cameras games_Pb'!R23-cellphones_Pb!R23-'Cordless Tools_Pb'!S23-PortablePCs_Pb!R23-Tablets_Pb!R23</f>
        <v>-223.97805737215356</v>
      </c>
      <c r="T23" s="11">
        <f>'POM Portables Lead-acid'!S23-'cameras games_Pb'!S23-cellphones_Pb!S23-'Cordless Tools_Pb'!T23-PortablePCs_Pb!S23-Tablets_Pb!S23</f>
        <v>-284.63651792317222</v>
      </c>
      <c r="U23" s="11">
        <f>'POM Portables Lead-acid'!T23-'cameras games_Pb'!T23-cellphones_Pb!T23-'Cordless Tools_Pb'!U23-PortablePCs_Pb!T23-Tablets_Pb!T23</f>
        <v>-252.63492856532935</v>
      </c>
      <c r="V23" s="11">
        <f>'POM Portables Lead-acid'!U23-'cameras games_Pb'!U23-cellphones_Pb!U23-'Cordless Tools_Pb'!V23-PortablePCs_Pb!U23-Tablets_Pb!U23</f>
        <v>-278.75167281927651</v>
      </c>
      <c r="W23" s="11">
        <f>'POM Portables Lead-acid'!V23-'cameras games_Pb'!V23-cellphones_Pb!V23-'Cordless Tools_Pb'!W23-PortablePCs_Pb!V23-Tablets_Pb!V23</f>
        <v>-298.1839715080543</v>
      </c>
      <c r="X23" s="11">
        <f>'POM Portables Lead-acid'!W23-'cameras games_Pb'!W23-cellphones_Pb!W23-'Cordless Tools_Pb'!X23-PortablePCs_Pb!W23-Tablets_Pb!W23</f>
        <v>-321.06912330942009</v>
      </c>
      <c r="Y23" s="11">
        <f>'POM Portables Lead-acid'!X23-'cameras games_Pb'!X23-cellphones_Pb!X23-'Cordless Tools_Pb'!Y23-PortablePCs_Pb!X23-Tablets_Pb!X23</f>
        <v>-336.57624697821308</v>
      </c>
      <c r="Z23" s="11">
        <f>'POM Portables Lead-acid'!Y23-'cameras games_Pb'!Y23-cellphones_Pb!Y23-'Cordless Tools_Pb'!Z23-PortablePCs_Pb!Y23-Tablets_Pb!Y23</f>
        <v>-320.71920725790801</v>
      </c>
      <c r="AA23" s="11">
        <f>'POM Portables Lead-acid'!Z23-'cameras games_Pb'!Z23-cellphones_Pb!Z23-'Cordless Tools_Pb'!AA23-PortablePCs_Pb!Z23-Tablets_Pb!Z23</f>
        <v>-279.79380252526443</v>
      </c>
      <c r="AB23" s="11">
        <f>'POM Portables Lead-acid'!AA23-'cameras games_Pb'!AA23-cellphones_Pb!AA23-'Cordless Tools_Pb'!AB23-PortablePCs_Pb!AA23-Tablets_Pb!AA23</f>
        <v>-84.843616976055131</v>
      </c>
      <c r="AC23" s="11">
        <f>'POM Portables Lead-acid'!AB23-'cameras games_Pb'!AB23-cellphones_Pb!AB23-'Cordless Tools_Pb'!AC23-PortablePCs_Pb!AB23-Tablets_Pb!AB23</f>
        <v>-112.10806810593549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">
      <c r="E24" s="90" t="s">
        <v>304</v>
      </c>
      <c r="F24" t="s">
        <v>603</v>
      </c>
      <c r="G24" s="26" t="s">
        <v>51</v>
      </c>
      <c r="H24" s="11">
        <f>'POM Portables Lead-acid'!G24-'cameras games_Pb'!G24-cellphones_Pb!G24-'Cordless Tools_Pb'!H24-PortablePCs_Pb!G24-Tablets_Pb!G24</f>
        <v>-95.32811669087539</v>
      </c>
      <c r="I24" s="11">
        <f>'POM Portables Lead-acid'!H24-'cameras games_Pb'!H24-cellphones_Pb!H24-'Cordless Tools_Pb'!I24-PortablePCs_Pb!H24-Tablets_Pb!H24</f>
        <v>-129.46410885752005</v>
      </c>
      <c r="J24" s="11">
        <f>'POM Portables Lead-acid'!I24-'cameras games_Pb'!I24-cellphones_Pb!I24-'Cordless Tools_Pb'!J24-PortablePCs_Pb!I24-Tablets_Pb!I24</f>
        <v>-140.79717063825387</v>
      </c>
      <c r="K24" s="11">
        <f>'POM Portables Lead-acid'!J24-'cameras games_Pb'!J24-cellphones_Pb!J24-'Cordless Tools_Pb'!K24-PortablePCs_Pb!J24-Tablets_Pb!J24</f>
        <v>-161.98420080170985</v>
      </c>
      <c r="L24" s="11">
        <f>'POM Portables Lead-acid'!K24-'cameras games_Pb'!K24-cellphones_Pb!K24-'Cordless Tools_Pb'!L24-PortablePCs_Pb!K24-Tablets_Pb!K24</f>
        <v>-150.83765193122738</v>
      </c>
      <c r="M24" s="11">
        <f>'POM Portables Lead-acid'!L24-'cameras games_Pb'!L24-cellphones_Pb!L24-'Cordless Tools_Pb'!M24-PortablePCs_Pb!L24-Tablets_Pb!L24</f>
        <v>-146.43595310971361</v>
      </c>
      <c r="N24" s="11">
        <f>'POM Portables Lead-acid'!M24-'cameras games_Pb'!M24-cellphones_Pb!M24-'Cordless Tools_Pb'!N24-PortablePCs_Pb!M24-Tablets_Pb!M24</f>
        <v>-120.1796923084848</v>
      </c>
      <c r="O24" s="11">
        <f>'POM Portables Lead-acid'!N24-'cameras games_Pb'!N24-cellphones_Pb!N24-'Cordless Tools_Pb'!O24-PortablePCs_Pb!N24-Tablets_Pb!N24</f>
        <v>-108.31387115495392</v>
      </c>
      <c r="P24" s="11">
        <f>'POM Portables Lead-acid'!O24-'cameras games_Pb'!O24-cellphones_Pb!O24-'Cordless Tools_Pb'!P24-PortablePCs_Pb!O24-Tablets_Pb!O24</f>
        <v>-120.82703853701062</v>
      </c>
      <c r="Q24" s="11">
        <f>'POM Portables Lead-acid'!P24-'cameras games_Pb'!P24-cellphones_Pb!P24-'Cordless Tools_Pb'!Q24-PortablePCs_Pb!P24-Tablets_Pb!P24</f>
        <v>-144.82246989074235</v>
      </c>
      <c r="R24" s="11">
        <f>'POM Portables Lead-acid'!Q24-'cameras games_Pb'!Q24-cellphones_Pb!Q24-'Cordless Tools_Pb'!R24-PortablePCs_Pb!Q24-Tablets_Pb!Q24</f>
        <v>-134.398833021055</v>
      </c>
      <c r="S24" s="11">
        <f>'POM Portables Lead-acid'!R24-'cameras games_Pb'!R24-cellphones_Pb!R24-'Cordless Tools_Pb'!S24-PortablePCs_Pb!R24-Tablets_Pb!R24</f>
        <v>-141.91496247272869</v>
      </c>
      <c r="T24" s="11">
        <f>'POM Portables Lead-acid'!S24-'cameras games_Pb'!S24-cellphones_Pb!S24-'Cordless Tools_Pb'!T24-PortablePCs_Pb!S24-Tablets_Pb!S24</f>
        <v>-162.05255554940172</v>
      </c>
      <c r="U24" s="11">
        <f>'POM Portables Lead-acid'!T24-'cameras games_Pb'!T24-cellphones_Pb!T24-'Cordless Tools_Pb'!U24-PortablePCs_Pb!T24-Tablets_Pb!T24</f>
        <v>-171.31371084809032</v>
      </c>
      <c r="V24" s="11">
        <f>'POM Portables Lead-acid'!U24-'cameras games_Pb'!U24-cellphones_Pb!U24-'Cordless Tools_Pb'!V24-PortablePCs_Pb!U24-Tablets_Pb!U24</f>
        <v>-220.66572516918745</v>
      </c>
      <c r="W24" s="11">
        <f>'POM Portables Lead-acid'!V24-'cameras games_Pb'!V24-cellphones_Pb!V24-'Cordless Tools_Pb'!W24-PortablePCs_Pb!V24-Tablets_Pb!V24</f>
        <v>-290.89251483680351</v>
      </c>
      <c r="X24" s="11">
        <f>'POM Portables Lead-acid'!W24-'cameras games_Pb'!W24-cellphones_Pb!W24-'Cordless Tools_Pb'!X24-PortablePCs_Pb!W24-Tablets_Pb!W24</f>
        <v>-317.81720259477021</v>
      </c>
      <c r="Y24" s="11">
        <f>'POM Portables Lead-acid'!X24-'cameras games_Pb'!X24-cellphones_Pb!X24-'Cordless Tools_Pb'!Y24-PortablePCs_Pb!X24-Tablets_Pb!X24</f>
        <v>-316.0787664723822</v>
      </c>
      <c r="Z24" s="11">
        <f>'POM Portables Lead-acid'!Y24-'cameras games_Pb'!Y24-cellphones_Pb!Y24-'Cordless Tools_Pb'!Z24-PortablePCs_Pb!Y24-Tablets_Pb!Y24</f>
        <v>-286.20025266955349</v>
      </c>
      <c r="AA24" s="11">
        <f>'POM Portables Lead-acid'!Z24-'cameras games_Pb'!Z24-cellphones_Pb!Z24-'Cordless Tools_Pb'!AA24-PortablePCs_Pb!Z24-Tablets_Pb!Z24</f>
        <v>-281.39340863458017</v>
      </c>
      <c r="AB24" s="11">
        <f>'POM Portables Lead-acid'!AA24-'cameras games_Pb'!AA24-cellphones_Pb!AA24-'Cordless Tools_Pb'!AB24-PortablePCs_Pb!AA24-Tablets_Pb!AA24</f>
        <v>-73.88045245540161</v>
      </c>
      <c r="AC24" s="11">
        <f>'POM Portables Lead-acid'!AB24-'cameras games_Pb'!AB24-cellphones_Pb!AB24-'Cordless Tools_Pb'!AC24-PortablePCs_Pb!AB24-Tablets_Pb!AB24</f>
        <v>-117.73530539147774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">
      <c r="E25" s="90" t="s">
        <v>305</v>
      </c>
      <c r="F25" t="s">
        <v>603</v>
      </c>
      <c r="G25" s="26" t="s">
        <v>52</v>
      </c>
      <c r="H25" s="11">
        <f>'POM Portables Lead-acid'!G25-'cameras games_Pb'!G25-cellphones_Pb!G25-'Cordless Tools_Pb'!H25-PortablePCs_Pb!G25-Tablets_Pb!G25</f>
        <v>-1.0542364994749343</v>
      </c>
      <c r="I25" s="11">
        <f>'POM Portables Lead-acid'!H25-'cameras games_Pb'!H25-cellphones_Pb!H25-'Cordless Tools_Pb'!I25-PortablePCs_Pb!H25-Tablets_Pb!H25</f>
        <v>-3.8153251849559107</v>
      </c>
      <c r="J25" s="11">
        <f>'POM Portables Lead-acid'!I25-'cameras games_Pb'!I25-cellphones_Pb!I25-'Cordless Tools_Pb'!J25-PortablePCs_Pb!I25-Tablets_Pb!I25</f>
        <v>-8.3505203683762215</v>
      </c>
      <c r="K25" s="11">
        <f>'POM Portables Lead-acid'!J25-'cameras games_Pb'!J25-cellphones_Pb!J25-'Cordless Tools_Pb'!K25-PortablePCs_Pb!J25-Tablets_Pb!J25</f>
        <v>-12.200589446211088</v>
      </c>
      <c r="L25" s="11">
        <f>'POM Portables Lead-acid'!K25-'cameras games_Pb'!K25-cellphones_Pb!K25-'Cordless Tools_Pb'!L25-PortablePCs_Pb!K25-Tablets_Pb!K25</f>
        <v>-11.137698225273271</v>
      </c>
      <c r="M25" s="11">
        <f>'POM Portables Lead-acid'!L25-'cameras games_Pb'!L25-cellphones_Pb!L25-'Cordless Tools_Pb'!M25-PortablePCs_Pb!L25-Tablets_Pb!L25</f>
        <v>-3.9276862687805907</v>
      </c>
      <c r="N25" s="11">
        <f>'POM Portables Lead-acid'!M25-'cameras games_Pb'!M25-cellphones_Pb!M25-'Cordless Tools_Pb'!N25-PortablePCs_Pb!M25-Tablets_Pb!M25</f>
        <v>-3.5332932135151891</v>
      </c>
      <c r="O25" s="11">
        <f>'POM Portables Lead-acid'!N25-'cameras games_Pb'!N25-cellphones_Pb!N25-'Cordless Tools_Pb'!O25-PortablePCs_Pb!N25-Tablets_Pb!N25</f>
        <v>-2.5062280473392802</v>
      </c>
      <c r="P25" s="11">
        <f>'POM Portables Lead-acid'!O25-'cameras games_Pb'!O25-cellphones_Pb!O25-'Cordless Tools_Pb'!P25-PortablePCs_Pb!O25-Tablets_Pb!O25</f>
        <v>-5.8721189008686521</v>
      </c>
      <c r="Q25" s="11">
        <f>'POM Portables Lead-acid'!P25-'cameras games_Pb'!P25-cellphones_Pb!P25-'Cordless Tools_Pb'!Q25-PortablePCs_Pb!P25-Tablets_Pb!P25</f>
        <v>-3.9726939430523149</v>
      </c>
      <c r="R25" s="11">
        <f>'POM Portables Lead-acid'!Q25-'cameras games_Pb'!Q25-cellphones_Pb!Q25-'Cordless Tools_Pb'!R25-PortablePCs_Pb!Q25-Tablets_Pb!Q25</f>
        <v>-2.6681565101089673</v>
      </c>
      <c r="S25" s="11">
        <f>'POM Portables Lead-acid'!R25-'cameras games_Pb'!R25-cellphones_Pb!R25-'Cordless Tools_Pb'!S25-PortablePCs_Pb!R25-Tablets_Pb!R25</f>
        <v>-2.1529295046765871</v>
      </c>
      <c r="T25" s="11">
        <f>'POM Portables Lead-acid'!S25-'cameras games_Pb'!S25-cellphones_Pb!S25-'Cordless Tools_Pb'!T25-PortablePCs_Pb!S25-Tablets_Pb!S25</f>
        <v>-4.5746805693929993</v>
      </c>
      <c r="U25" s="11">
        <f>'POM Portables Lead-acid'!T25-'cameras games_Pb'!T25-cellphones_Pb!T25-'Cordless Tools_Pb'!U25-PortablePCs_Pb!T25-Tablets_Pb!T25</f>
        <v>-3.0586152606166204</v>
      </c>
      <c r="V25" s="11">
        <f>'POM Portables Lead-acid'!U25-'cameras games_Pb'!U25-cellphones_Pb!U25-'Cordless Tools_Pb'!V25-PortablePCs_Pb!U25-Tablets_Pb!U25</f>
        <v>-4.2775675888292612</v>
      </c>
      <c r="W25" s="11">
        <f>'POM Portables Lead-acid'!V25-'cameras games_Pb'!V25-cellphones_Pb!V25-'Cordless Tools_Pb'!W25-PortablePCs_Pb!V25-Tablets_Pb!V25</f>
        <v>-6.493992698490354</v>
      </c>
      <c r="X25" s="11">
        <f>'POM Portables Lead-acid'!W25-'cameras games_Pb'!W25-cellphones_Pb!W25-'Cordless Tools_Pb'!X25-PortablePCs_Pb!W25-Tablets_Pb!W25</f>
        <v>-9.2908813422764034</v>
      </c>
      <c r="Y25" s="11">
        <f>'POM Portables Lead-acid'!X25-'cameras games_Pb'!X25-cellphones_Pb!X25-'Cordless Tools_Pb'!Y25-PortablePCs_Pb!X25-Tablets_Pb!X25</f>
        <v>-17.710738163123374</v>
      </c>
      <c r="Z25" s="11">
        <f>'POM Portables Lead-acid'!Y25-'cameras games_Pb'!Y25-cellphones_Pb!Y25-'Cordless Tools_Pb'!Z25-PortablePCs_Pb!Y25-Tablets_Pb!Y25</f>
        <v>-21.994821840777078</v>
      </c>
      <c r="AA25" s="11">
        <f>'POM Portables Lead-acid'!Z25-'cameras games_Pb'!Z25-cellphones_Pb!Z25-'Cordless Tools_Pb'!AA25-PortablePCs_Pb!Z25-Tablets_Pb!Z25</f>
        <v>-29.10285127749772</v>
      </c>
      <c r="AB25" s="11">
        <f>'POM Portables Lead-acid'!AA25-'cameras games_Pb'!AA25-cellphones_Pb!AA25-'Cordless Tools_Pb'!AB25-PortablePCs_Pb!AA25-Tablets_Pb!AA25</f>
        <v>-5.9336790783851647</v>
      </c>
      <c r="AC25" s="11">
        <f>'POM Portables Lead-acid'!AB25-'cameras games_Pb'!AB25-cellphones_Pb!AB25-'Cordless Tools_Pb'!AC25-PortablePCs_Pb!AB25-Tablets_Pb!AB25</f>
        <v>-9.9801200954937457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">
      <c r="E26" s="90" t="s">
        <v>314</v>
      </c>
      <c r="F26" t="s">
        <v>603</v>
      </c>
      <c r="G26" s="26" t="s">
        <v>53</v>
      </c>
      <c r="H26" s="11">
        <f>'POM Portables Lead-acid'!G26-'cameras games_Pb'!G26-cellphones_Pb!G26-'Cordless Tools_Pb'!H26-PortablePCs_Pb!G26-Tablets_Pb!G26</f>
        <v>-62.098623865103356</v>
      </c>
      <c r="I26" s="11">
        <f>'POM Portables Lead-acid'!H26-'cameras games_Pb'!H26-cellphones_Pb!H26-'Cordless Tools_Pb'!I26-PortablePCs_Pb!H26-Tablets_Pb!H26</f>
        <v>-64.813883736418859</v>
      </c>
      <c r="J26" s="11">
        <f>'POM Portables Lead-acid'!I26-'cameras games_Pb'!I26-cellphones_Pb!I26-'Cordless Tools_Pb'!J26-PortablePCs_Pb!I26-Tablets_Pb!I26</f>
        <v>-59.510829015578373</v>
      </c>
      <c r="K26" s="11">
        <f>'POM Portables Lead-acid'!J26-'cameras games_Pb'!J26-cellphones_Pb!J26-'Cordless Tools_Pb'!K26-PortablePCs_Pb!J26-Tablets_Pb!J26</f>
        <v>-14.588360213908395</v>
      </c>
      <c r="L26" s="11">
        <f>'POM Portables Lead-acid'!K26-'cameras games_Pb'!K26-cellphones_Pb!K26-'Cordless Tools_Pb'!L26-PortablePCs_Pb!K26-Tablets_Pb!K26</f>
        <v>-4.0483513332980152</v>
      </c>
      <c r="M26" s="11">
        <f>'POM Portables Lead-acid'!L26-'cameras games_Pb'!L26-cellphones_Pb!L26-'Cordless Tools_Pb'!M26-PortablePCs_Pb!L26-Tablets_Pb!L26</f>
        <v>-44.615142747923656</v>
      </c>
      <c r="N26" s="11">
        <f>'POM Portables Lead-acid'!M26-'cameras games_Pb'!M26-cellphones_Pb!M26-'Cordless Tools_Pb'!N26-PortablePCs_Pb!M26-Tablets_Pb!M26</f>
        <v>-69.153767998376736</v>
      </c>
      <c r="O26" s="11">
        <f>'POM Portables Lead-acid'!N26-'cameras games_Pb'!N26-cellphones_Pb!N26-'Cordless Tools_Pb'!O26-PortablePCs_Pb!N26-Tablets_Pb!N26</f>
        <v>-96.928347798738542</v>
      </c>
      <c r="P26" s="11">
        <f>'POM Portables Lead-acid'!O26-'cameras games_Pb'!O26-cellphones_Pb!O26-'Cordless Tools_Pb'!P26-PortablePCs_Pb!O26-Tablets_Pb!O26</f>
        <v>-102.78637740691303</v>
      </c>
      <c r="Q26" s="11">
        <f>'POM Portables Lead-acid'!P26-'cameras games_Pb'!P26-cellphones_Pb!P26-'Cordless Tools_Pb'!Q26-PortablePCs_Pb!P26-Tablets_Pb!P26</f>
        <v>-89.879861459271481</v>
      </c>
      <c r="R26" s="11">
        <f>'POM Portables Lead-acid'!Q26-'cameras games_Pb'!Q26-cellphones_Pb!Q26-'Cordless Tools_Pb'!R26-PortablePCs_Pb!Q26-Tablets_Pb!Q26</f>
        <v>-144.82395735312224</v>
      </c>
      <c r="S26" s="11">
        <f>'POM Portables Lead-acid'!R26-'cameras games_Pb'!R26-cellphones_Pb!R26-'Cordless Tools_Pb'!S26-PortablePCs_Pb!R26-Tablets_Pb!R26</f>
        <v>-133.75263427204607</v>
      </c>
      <c r="T26" s="11">
        <f>'POM Portables Lead-acid'!S26-'cameras games_Pb'!S26-cellphones_Pb!S26-'Cordless Tools_Pb'!T26-PortablePCs_Pb!S26-Tablets_Pb!S26</f>
        <v>-163.24157337840504</v>
      </c>
      <c r="U26" s="11">
        <f>'POM Portables Lead-acid'!T26-'cameras games_Pb'!T26-cellphones_Pb!T26-'Cordless Tools_Pb'!U26-PortablePCs_Pb!T26-Tablets_Pb!T26</f>
        <v>-84.485240558791617</v>
      </c>
      <c r="V26" s="11">
        <f>'POM Portables Lead-acid'!U26-'cameras games_Pb'!U26-cellphones_Pb!U26-'Cordless Tools_Pb'!V26-PortablePCs_Pb!U26-Tablets_Pb!U26</f>
        <v>-88.174491347960654</v>
      </c>
      <c r="W26" s="11">
        <f>'POM Portables Lead-acid'!V26-'cameras games_Pb'!V26-cellphones_Pb!V26-'Cordless Tools_Pb'!W26-PortablePCs_Pb!V26-Tablets_Pb!V26</f>
        <v>-101.17633580869719</v>
      </c>
      <c r="X26" s="11">
        <f>'POM Portables Lead-acid'!W26-'cameras games_Pb'!W26-cellphones_Pb!W26-'Cordless Tools_Pb'!X26-PortablePCs_Pb!W26-Tablets_Pb!W26</f>
        <v>-97.999003386096746</v>
      </c>
      <c r="Y26" s="11">
        <f>'POM Portables Lead-acid'!X26-'cameras games_Pb'!X26-cellphones_Pb!X26-'Cordless Tools_Pb'!Y26-PortablePCs_Pb!X26-Tablets_Pb!X26</f>
        <v>-69.392982895551953</v>
      </c>
      <c r="Z26" s="11">
        <f>'POM Portables Lead-acid'!Y26-'cameras games_Pb'!Y26-cellphones_Pb!Y26-'Cordless Tools_Pb'!Z26-PortablePCs_Pb!Y26-Tablets_Pb!Y26</f>
        <v>-88.833505734411489</v>
      </c>
      <c r="AA26" s="11">
        <f>'POM Portables Lead-acid'!Z26-'cameras games_Pb'!Z26-cellphones_Pb!Z26-'Cordless Tools_Pb'!AA26-PortablePCs_Pb!Z26-Tablets_Pb!Z26</f>
        <v>-102.26803670944031</v>
      </c>
      <c r="AB26" s="11">
        <f>'POM Portables Lead-acid'!AA26-'cameras games_Pb'!AA26-cellphones_Pb!AA26-'Cordless Tools_Pb'!AB26-PortablePCs_Pb!AA26-Tablets_Pb!AA26</f>
        <v>39.860466522102868</v>
      </c>
      <c r="AC26" s="11">
        <f>'POM Portables Lead-acid'!AB26-'cameras games_Pb'!AB26-cellphones_Pb!AB26-'Cordless Tools_Pb'!AC26-PortablePCs_Pb!AB26-Tablets_Pb!AB26</f>
        <v>-0.28425887199830413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">
      <c r="E27" s="90" t="s">
        <v>319</v>
      </c>
      <c r="F27" t="s">
        <v>603</v>
      </c>
      <c r="G27" s="26" t="s">
        <v>54</v>
      </c>
      <c r="H27" s="11">
        <f>'POM Portables Lead-acid'!G27-'cameras games_Pb'!G27-cellphones_Pb!G27-'Cordless Tools_Pb'!H27-PortablePCs_Pb!G27-Tablets_Pb!G27</f>
        <v>-95.845912396150652</v>
      </c>
      <c r="I27" s="11">
        <f>'POM Portables Lead-acid'!H27-'cameras games_Pb'!H27-cellphones_Pb!H27-'Cordless Tools_Pb'!I27-PortablePCs_Pb!H27-Tablets_Pb!H27</f>
        <v>-436.7551236279138</v>
      </c>
      <c r="J27" s="11">
        <f>'POM Portables Lead-acid'!I27-'cameras games_Pb'!I27-cellphones_Pb!I27-'Cordless Tools_Pb'!J27-PortablePCs_Pb!I27-Tablets_Pb!I27</f>
        <v>-402.2207214148242</v>
      </c>
      <c r="K27" s="11">
        <f>'POM Portables Lead-acid'!J27-'cameras games_Pb'!J27-cellphones_Pb!J27-'Cordless Tools_Pb'!K27-PortablePCs_Pb!J27-Tablets_Pb!J27</f>
        <v>-883.12374807968365</v>
      </c>
      <c r="L27" s="11">
        <f>'POM Portables Lead-acid'!K27-'cameras games_Pb'!K27-cellphones_Pb!K27-'Cordless Tools_Pb'!L27-PortablePCs_Pb!K27-Tablets_Pb!K27</f>
        <v>-787.67407588667595</v>
      </c>
      <c r="M27" s="11">
        <f>'POM Portables Lead-acid'!L27-'cameras games_Pb'!L27-cellphones_Pb!L27-'Cordless Tools_Pb'!M27-PortablePCs_Pb!L27-Tablets_Pb!L27</f>
        <v>-723.63918157894534</v>
      </c>
      <c r="N27" s="11">
        <f>'POM Portables Lead-acid'!M27-'cameras games_Pb'!M27-cellphones_Pb!M27-'Cordless Tools_Pb'!N27-PortablePCs_Pb!M27-Tablets_Pb!M27</f>
        <v>-874.85656884501282</v>
      </c>
      <c r="O27" s="11">
        <f>'POM Portables Lead-acid'!N27-'cameras games_Pb'!N27-cellphones_Pb!N27-'Cordless Tools_Pb'!O27-PortablePCs_Pb!N27-Tablets_Pb!N27</f>
        <v>-1071.725508399617</v>
      </c>
      <c r="P27" s="11">
        <f>'POM Portables Lead-acid'!O27-'cameras games_Pb'!O27-cellphones_Pb!O27-'Cordless Tools_Pb'!P27-PortablePCs_Pb!O27-Tablets_Pb!O27</f>
        <v>-1207.2657314949138</v>
      </c>
      <c r="Q27" s="11">
        <f>'POM Portables Lead-acid'!P27-'cameras games_Pb'!P27-cellphones_Pb!P27-'Cordless Tools_Pb'!Q27-PortablePCs_Pb!P27-Tablets_Pb!P27</f>
        <v>-1161.9908862607074</v>
      </c>
      <c r="R27" s="11">
        <f>'POM Portables Lead-acid'!Q27-'cameras games_Pb'!Q27-cellphones_Pb!Q27-'Cordless Tools_Pb'!R27-PortablePCs_Pb!Q27-Tablets_Pb!Q27</f>
        <v>-1351.412479177995</v>
      </c>
      <c r="S27" s="11">
        <f>'POM Portables Lead-acid'!R27-'cameras games_Pb'!R27-cellphones_Pb!R27-'Cordless Tools_Pb'!S27-PortablePCs_Pb!R27-Tablets_Pb!R27</f>
        <v>-1282.4715346714092</v>
      </c>
      <c r="T27" s="11">
        <f>'POM Portables Lead-acid'!S27-'cameras games_Pb'!S27-cellphones_Pb!S27-'Cordless Tools_Pb'!T27-PortablePCs_Pb!S27-Tablets_Pb!S27</f>
        <v>-1535.5139365278637</v>
      </c>
      <c r="U27" s="11">
        <f>'POM Portables Lead-acid'!T27-'cameras games_Pb'!T27-cellphones_Pb!T27-'Cordless Tools_Pb'!U27-PortablePCs_Pb!T27-Tablets_Pb!T27</f>
        <v>-2088.9750743750701</v>
      </c>
      <c r="V27" s="11">
        <f>'POM Portables Lead-acid'!U27-'cameras games_Pb'!U27-cellphones_Pb!U27-'Cordless Tools_Pb'!V27-PortablePCs_Pb!U27-Tablets_Pb!U27</f>
        <v>-2374.0081418975878</v>
      </c>
      <c r="W27" s="11">
        <f>'POM Portables Lead-acid'!V27-'cameras games_Pb'!V27-cellphones_Pb!V27-'Cordless Tools_Pb'!W27-PortablePCs_Pb!V27-Tablets_Pb!V27</f>
        <v>-2559.7902243344506</v>
      </c>
      <c r="X27" s="11">
        <f>'POM Portables Lead-acid'!W27-'cameras games_Pb'!W27-cellphones_Pb!W27-'Cordless Tools_Pb'!X27-PortablePCs_Pb!W27-Tablets_Pb!W27</f>
        <v>-2495.2372674704525</v>
      </c>
      <c r="Y27" s="11">
        <f>'POM Portables Lead-acid'!X27-'cameras games_Pb'!X27-cellphones_Pb!X27-'Cordless Tools_Pb'!Y27-PortablePCs_Pb!X27-Tablets_Pb!X27</f>
        <v>-2257.4349904700384</v>
      </c>
      <c r="Z27" s="11">
        <f>'POM Portables Lead-acid'!Y27-'cameras games_Pb'!Y27-cellphones_Pb!Y27-'Cordless Tools_Pb'!Z27-PortablePCs_Pb!Y27-Tablets_Pb!Y27</f>
        <v>-1934.9932450451156</v>
      </c>
      <c r="AA27" s="11">
        <f>'POM Portables Lead-acid'!Z27-'cameras games_Pb'!Z27-cellphones_Pb!Z27-'Cordless Tools_Pb'!AA27-PortablePCs_Pb!Z27-Tablets_Pb!Z27</f>
        <v>-2087.5201086347233</v>
      </c>
      <c r="AB27" s="11">
        <f>'POM Portables Lead-acid'!AA27-'cameras games_Pb'!AA27-cellphones_Pb!AA27-'Cordless Tools_Pb'!AB27-PortablePCs_Pb!AA27-Tablets_Pb!AA27</f>
        <v>-213.64198593401045</v>
      </c>
      <c r="AC27" s="11">
        <f>'POM Portables Lead-acid'!AB27-'cameras games_Pb'!AB27-cellphones_Pb!AB27-'Cordless Tools_Pb'!AC27-PortablePCs_Pb!AB27-Tablets_Pb!AB27</f>
        <v>-600.88307865691081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">
      <c r="E28" s="90" t="s">
        <v>345</v>
      </c>
      <c r="F28" t="s">
        <v>603</v>
      </c>
      <c r="G28" s="26" t="s">
        <v>55</v>
      </c>
      <c r="H28" s="11">
        <f>'POM Portables Lead-acid'!G28-'cameras games_Pb'!G28-cellphones_Pb!G28-'Cordless Tools_Pb'!H28-PortablePCs_Pb!G28-Tablets_Pb!G28</f>
        <v>13.428447014361492</v>
      </c>
      <c r="I28" s="11">
        <f>'POM Portables Lead-acid'!H28-'cameras games_Pb'!H28-cellphones_Pb!H28-'Cordless Tools_Pb'!I28-PortablePCs_Pb!H28-Tablets_Pb!H28</f>
        <v>10.880482081055028</v>
      </c>
      <c r="J28" s="11">
        <f>'POM Portables Lead-acid'!I28-'cameras games_Pb'!I28-cellphones_Pb!I28-'Cordless Tools_Pb'!J28-PortablePCs_Pb!I28-Tablets_Pb!I28</f>
        <v>7.00658236669525</v>
      </c>
      <c r="K28" s="11">
        <f>'POM Portables Lead-acid'!J28-'cameras games_Pb'!J28-cellphones_Pb!J28-'Cordless Tools_Pb'!K28-PortablePCs_Pb!J28-Tablets_Pb!J28</f>
        <v>2.6226294208579439</v>
      </c>
      <c r="L28" s="11">
        <f>'POM Portables Lead-acid'!K28-'cameras games_Pb'!K28-cellphones_Pb!K28-'Cordless Tools_Pb'!L28-PortablePCs_Pb!K28-Tablets_Pb!K28</f>
        <v>0.11725384031038644</v>
      </c>
      <c r="M28" s="11">
        <f>'POM Portables Lead-acid'!L28-'cameras games_Pb'!L28-cellphones_Pb!L28-'Cordless Tools_Pb'!M28-PortablePCs_Pb!L28-Tablets_Pb!L28</f>
        <v>-3.2294799680966833</v>
      </c>
      <c r="N28" s="11">
        <f>'POM Portables Lead-acid'!M28-'cameras games_Pb'!M28-cellphones_Pb!M28-'Cordless Tools_Pb'!N28-PortablePCs_Pb!M28-Tablets_Pb!M28</f>
        <v>-2.5157240565186711</v>
      </c>
      <c r="O28" s="11">
        <f>'POM Portables Lead-acid'!N28-'cameras games_Pb'!N28-cellphones_Pb!N28-'Cordless Tools_Pb'!O28-PortablePCs_Pb!N28-Tablets_Pb!N28</f>
        <v>-3.2539629521549784</v>
      </c>
      <c r="P28" s="11">
        <f>'POM Portables Lead-acid'!O28-'cameras games_Pb'!O28-cellphones_Pb!O28-'Cordless Tools_Pb'!P28-PortablePCs_Pb!O28-Tablets_Pb!O28</f>
        <v>-2.746999236526122</v>
      </c>
      <c r="Q28" s="11">
        <f>'POM Portables Lead-acid'!P28-'cameras games_Pb'!P28-cellphones_Pb!P28-'Cordless Tools_Pb'!Q28-PortablePCs_Pb!P28-Tablets_Pb!P28</f>
        <v>-3.5559714509082596</v>
      </c>
      <c r="R28" s="11">
        <f>'POM Portables Lead-acid'!Q28-'cameras games_Pb'!Q28-cellphones_Pb!Q28-'Cordless Tools_Pb'!R28-PortablePCs_Pb!Q28-Tablets_Pb!Q28</f>
        <v>-6.335092463120148</v>
      </c>
      <c r="S28" s="11">
        <f>'POM Portables Lead-acid'!R28-'cameras games_Pb'!R28-cellphones_Pb!R28-'Cordless Tools_Pb'!S28-PortablePCs_Pb!R28-Tablets_Pb!R28</f>
        <v>-11.94088555438422</v>
      </c>
      <c r="T28" s="11">
        <f>'POM Portables Lead-acid'!S28-'cameras games_Pb'!S28-cellphones_Pb!S28-'Cordless Tools_Pb'!T28-PortablePCs_Pb!S28-Tablets_Pb!S28</f>
        <v>-34.454430190240885</v>
      </c>
      <c r="U28" s="11">
        <f>'POM Portables Lead-acid'!T28-'cameras games_Pb'!T28-cellphones_Pb!T28-'Cordless Tools_Pb'!U28-PortablePCs_Pb!T28-Tablets_Pb!T28</f>
        <v>-36.21188976437908</v>
      </c>
      <c r="V28" s="11">
        <f>'POM Portables Lead-acid'!U28-'cameras games_Pb'!U28-cellphones_Pb!U28-'Cordless Tools_Pb'!V28-PortablePCs_Pb!U28-Tablets_Pb!U28</f>
        <v>-47.892012352660878</v>
      </c>
      <c r="W28" s="11">
        <f>'POM Portables Lead-acid'!V28-'cameras games_Pb'!V28-cellphones_Pb!V28-'Cordless Tools_Pb'!W28-PortablePCs_Pb!V28-Tablets_Pb!V28</f>
        <v>-58.082169730259508</v>
      </c>
      <c r="X28" s="11">
        <f>'POM Portables Lead-acid'!W28-'cameras games_Pb'!W28-cellphones_Pb!W28-'Cordless Tools_Pb'!X28-PortablePCs_Pb!W28-Tablets_Pb!W28</f>
        <v>-64.200396138523502</v>
      </c>
      <c r="Y28" s="11">
        <f>'POM Portables Lead-acid'!X28-'cameras games_Pb'!X28-cellphones_Pb!X28-'Cordless Tools_Pb'!Y28-PortablePCs_Pb!X28-Tablets_Pb!X28</f>
        <v>-64.7042316321958</v>
      </c>
      <c r="Z28" s="11">
        <f>'POM Portables Lead-acid'!Y28-'cameras games_Pb'!Y28-cellphones_Pb!Y28-'Cordless Tools_Pb'!Z28-PortablePCs_Pb!Y28-Tablets_Pb!Y28</f>
        <v>-60.005073296484952</v>
      </c>
      <c r="AA28" s="11">
        <f>'POM Portables Lead-acid'!Z28-'cameras games_Pb'!Z28-cellphones_Pb!Z28-'Cordless Tools_Pb'!AA28-PortablePCs_Pb!Z28-Tablets_Pb!Z28</f>
        <v>-54.028414994807022</v>
      </c>
      <c r="AB28" s="11">
        <f>'POM Portables Lead-acid'!AA28-'cameras games_Pb'!AA28-cellphones_Pb!AA28-'Cordless Tools_Pb'!AB28-PortablePCs_Pb!AA28-Tablets_Pb!AA28</f>
        <v>-6.8278078133155944</v>
      </c>
      <c r="AC28" s="11">
        <f>'POM Portables Lead-acid'!AB28-'cameras games_Pb'!AB28-cellphones_Pb!AB28-'Cordless Tools_Pb'!AC28-PortablePCs_Pb!AB28-Tablets_Pb!AB28</f>
        <v>-18.726941616922407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">
      <c r="E29" s="90" t="s">
        <v>356</v>
      </c>
      <c r="F29" t="s">
        <v>603</v>
      </c>
      <c r="G29" s="26" t="s">
        <v>56</v>
      </c>
      <c r="H29" s="11">
        <f>'POM Portables Lead-acid'!G29-'cameras games_Pb'!G29-cellphones_Pb!G29-'Cordless Tools_Pb'!H29-PortablePCs_Pb!G29-Tablets_Pb!G29</f>
        <v>-11.865640426550037</v>
      </c>
      <c r="I29" s="11">
        <f>'POM Portables Lead-acid'!H29-'cameras games_Pb'!H29-cellphones_Pb!H29-'Cordless Tools_Pb'!I29-PortablePCs_Pb!H29-Tablets_Pb!H29</f>
        <v>-27.443900879561024</v>
      </c>
      <c r="J29" s="11">
        <f>'POM Portables Lead-acid'!I29-'cameras games_Pb'!I29-cellphones_Pb!I29-'Cordless Tools_Pb'!J29-PortablePCs_Pb!I29-Tablets_Pb!I29</f>
        <v>-36.833695273292292</v>
      </c>
      <c r="K29" s="11">
        <f>'POM Portables Lead-acid'!J29-'cameras games_Pb'!J29-cellphones_Pb!J29-'Cordless Tools_Pb'!K29-PortablePCs_Pb!J29-Tablets_Pb!J29</f>
        <v>-54.249202924038009</v>
      </c>
      <c r="L29" s="11">
        <f>'POM Portables Lead-acid'!K29-'cameras games_Pb'!K29-cellphones_Pb!K29-'Cordless Tools_Pb'!L29-PortablePCs_Pb!K29-Tablets_Pb!K29</f>
        <v>-66.330405231479048</v>
      </c>
      <c r="M29" s="11">
        <f>'POM Portables Lead-acid'!L29-'cameras games_Pb'!L29-cellphones_Pb!L29-'Cordless Tools_Pb'!M29-PortablePCs_Pb!L29-Tablets_Pb!L29</f>
        <v>-63.858211907474036</v>
      </c>
      <c r="N29" s="11">
        <f>'POM Portables Lead-acid'!M29-'cameras games_Pb'!M29-cellphones_Pb!M29-'Cordless Tools_Pb'!N29-PortablePCs_Pb!M29-Tablets_Pb!M29</f>
        <v>-50.617541427286277</v>
      </c>
      <c r="O29" s="11">
        <f>'POM Portables Lead-acid'!N29-'cameras games_Pb'!N29-cellphones_Pb!N29-'Cordless Tools_Pb'!O29-PortablePCs_Pb!N29-Tablets_Pb!N29</f>
        <v>-44.160230845445163</v>
      </c>
      <c r="P29" s="11">
        <f>'POM Portables Lead-acid'!O29-'cameras games_Pb'!O29-cellphones_Pb!O29-'Cordless Tools_Pb'!P29-PortablePCs_Pb!O29-Tablets_Pb!O29</f>
        <v>-47.35692720988321</v>
      </c>
      <c r="Q29" s="11">
        <f>'POM Portables Lead-acid'!P29-'cameras games_Pb'!P29-cellphones_Pb!P29-'Cordless Tools_Pb'!Q29-PortablePCs_Pb!P29-Tablets_Pb!P29</f>
        <v>-41.244454550280224</v>
      </c>
      <c r="R29" s="11">
        <f>'POM Portables Lead-acid'!Q29-'cameras games_Pb'!Q29-cellphones_Pb!Q29-'Cordless Tools_Pb'!R29-PortablePCs_Pb!Q29-Tablets_Pb!Q29</f>
        <v>-37.867457870420125</v>
      </c>
      <c r="S29" s="11">
        <f>'POM Portables Lead-acid'!R29-'cameras games_Pb'!R29-cellphones_Pb!R29-'Cordless Tools_Pb'!S29-PortablePCs_Pb!R29-Tablets_Pb!R29</f>
        <v>-39.021556965144057</v>
      </c>
      <c r="T29" s="11">
        <f>'POM Portables Lead-acid'!S29-'cameras games_Pb'!S29-cellphones_Pb!S29-'Cordless Tools_Pb'!T29-PortablePCs_Pb!S29-Tablets_Pb!S29</f>
        <v>-39.498315244815885</v>
      </c>
      <c r="U29" s="11">
        <f>'POM Portables Lead-acid'!T29-'cameras games_Pb'!T29-cellphones_Pb!T29-'Cordless Tools_Pb'!U29-PortablePCs_Pb!T29-Tablets_Pb!T29</f>
        <v>-44.142333223465883</v>
      </c>
      <c r="V29" s="11">
        <f>'POM Portables Lead-acid'!U29-'cameras games_Pb'!U29-cellphones_Pb!U29-'Cordless Tools_Pb'!V29-PortablePCs_Pb!U29-Tablets_Pb!U29</f>
        <v>-65.264150485076527</v>
      </c>
      <c r="W29" s="11">
        <f>'POM Portables Lead-acid'!V29-'cameras games_Pb'!V29-cellphones_Pb!V29-'Cordless Tools_Pb'!W29-PortablePCs_Pb!V29-Tablets_Pb!V29</f>
        <v>-69.524847110284355</v>
      </c>
      <c r="X29" s="11">
        <f>'POM Portables Lead-acid'!W29-'cameras games_Pb'!W29-cellphones_Pb!W29-'Cordless Tools_Pb'!X29-PortablePCs_Pb!W29-Tablets_Pb!W29</f>
        <v>-79.742118998424417</v>
      </c>
      <c r="Y29" s="11">
        <f>'POM Portables Lead-acid'!X29-'cameras games_Pb'!X29-cellphones_Pb!X29-'Cordless Tools_Pb'!Y29-PortablePCs_Pb!X29-Tablets_Pb!X29</f>
        <v>-84.341432418534751</v>
      </c>
      <c r="Z29" s="11">
        <f>'POM Portables Lead-acid'!Y29-'cameras games_Pb'!Y29-cellphones_Pb!Y29-'Cordless Tools_Pb'!Z29-PortablePCs_Pb!Y29-Tablets_Pb!Y29</f>
        <v>-80.515239983210961</v>
      </c>
      <c r="AA29" s="11">
        <f>'POM Portables Lead-acid'!Z29-'cameras games_Pb'!Z29-cellphones_Pb!Z29-'Cordless Tools_Pb'!AA29-PortablePCs_Pb!Z29-Tablets_Pb!Z29</f>
        <v>-78.719185801113653</v>
      </c>
      <c r="AB29" s="11">
        <f>'POM Portables Lead-acid'!AA29-'cameras games_Pb'!AA29-cellphones_Pb!AA29-'Cordless Tools_Pb'!AB29-PortablePCs_Pb!AA29-Tablets_Pb!AA29</f>
        <v>-18.128224244586292</v>
      </c>
      <c r="AC29" s="11">
        <f>'POM Portables Lead-acid'!AB29-'cameras games_Pb'!AB29-cellphones_Pb!AB29-'Cordless Tools_Pb'!AC29-PortablePCs_Pb!AB29-Tablets_Pb!AB29</f>
        <v>-33.724168689103003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">
      <c r="E30" s="90" t="s">
        <v>357</v>
      </c>
      <c r="F30" t="s">
        <v>603</v>
      </c>
      <c r="G30" s="26" t="s">
        <v>57</v>
      </c>
      <c r="H30" s="11">
        <f>'POM Portables Lead-acid'!G30-'cameras games_Pb'!G30-cellphones_Pb!G30-'Cordless Tools_Pb'!H30-PortablePCs_Pb!G30-Tablets_Pb!G30</f>
        <v>-2.1389090035014569</v>
      </c>
      <c r="I30" s="11">
        <f>'POM Portables Lead-acid'!H30-'cameras games_Pb'!H30-cellphones_Pb!H30-'Cordless Tools_Pb'!I30-PortablePCs_Pb!H30-Tablets_Pb!H30</f>
        <v>-1.3349768199352345</v>
      </c>
      <c r="J30" s="11">
        <f>'POM Portables Lead-acid'!I30-'cameras games_Pb'!I30-cellphones_Pb!I30-'Cordless Tools_Pb'!J30-PortablePCs_Pb!I30-Tablets_Pb!I30</f>
        <v>0.11623919647135361</v>
      </c>
      <c r="K30" s="11">
        <f>'POM Portables Lead-acid'!J30-'cameras games_Pb'!J30-cellphones_Pb!J30-'Cordless Tools_Pb'!K30-PortablePCs_Pb!J30-Tablets_Pb!J30</f>
        <v>-9.242021077901752E-2</v>
      </c>
      <c r="L30" s="11">
        <f>'POM Portables Lead-acid'!K30-'cameras games_Pb'!K30-cellphones_Pb!K30-'Cordless Tools_Pb'!L30-PortablePCs_Pb!K30-Tablets_Pb!K30</f>
        <v>-0.52771777108013485</v>
      </c>
      <c r="M30" s="11">
        <f>'POM Portables Lead-acid'!L30-'cameras games_Pb'!L30-cellphones_Pb!L30-'Cordless Tools_Pb'!M30-PortablePCs_Pb!L30-Tablets_Pb!L30</f>
        <v>-1.0533064226291464</v>
      </c>
      <c r="N30" s="11">
        <f>'POM Portables Lead-acid'!M30-'cameras games_Pb'!M30-cellphones_Pb!M30-'Cordless Tools_Pb'!N30-PortablePCs_Pb!M30-Tablets_Pb!M30</f>
        <v>-0.92380768390457835</v>
      </c>
      <c r="O30" s="11">
        <f>'POM Portables Lead-acid'!N30-'cameras games_Pb'!N30-cellphones_Pb!N30-'Cordless Tools_Pb'!O30-PortablePCs_Pb!N30-Tablets_Pb!N30</f>
        <v>-2.1445574505025289</v>
      </c>
      <c r="P30" s="11">
        <f>'POM Portables Lead-acid'!O30-'cameras games_Pb'!O30-cellphones_Pb!O30-'Cordless Tools_Pb'!P30-PortablePCs_Pb!O30-Tablets_Pb!O30</f>
        <v>-4.3819324738054233</v>
      </c>
      <c r="Q30" s="11">
        <f>'POM Portables Lead-acid'!P30-'cameras games_Pb'!P30-cellphones_Pb!P30-'Cordless Tools_Pb'!Q30-PortablePCs_Pb!P30-Tablets_Pb!P30</f>
        <v>-7.0290819885760367</v>
      </c>
      <c r="R30" s="11">
        <f>'POM Portables Lead-acid'!Q30-'cameras games_Pb'!Q30-cellphones_Pb!Q30-'Cordless Tools_Pb'!R30-PortablePCs_Pb!Q30-Tablets_Pb!Q30</f>
        <v>-7.7671127433037128</v>
      </c>
      <c r="S30" s="11">
        <f>'POM Portables Lead-acid'!R30-'cameras games_Pb'!R30-cellphones_Pb!R30-'Cordless Tools_Pb'!S30-PortablePCs_Pb!R30-Tablets_Pb!R30</f>
        <v>-9.7379236609680468</v>
      </c>
      <c r="T30" s="11">
        <f>'POM Portables Lead-acid'!S30-'cameras games_Pb'!S30-cellphones_Pb!S30-'Cordless Tools_Pb'!T30-PortablePCs_Pb!S30-Tablets_Pb!S30</f>
        <v>-14.109473245367505</v>
      </c>
      <c r="U30" s="11">
        <f>'POM Portables Lead-acid'!T30-'cameras games_Pb'!T30-cellphones_Pb!T30-'Cordless Tools_Pb'!U30-PortablePCs_Pb!T30-Tablets_Pb!T30</f>
        <v>-16.287424777934763</v>
      </c>
      <c r="V30" s="11">
        <f>'POM Portables Lead-acid'!U30-'cameras games_Pb'!U30-cellphones_Pb!U30-'Cordless Tools_Pb'!V30-PortablePCs_Pb!U30-Tablets_Pb!U30</f>
        <v>-23.090086839045693</v>
      </c>
      <c r="W30" s="11">
        <f>'POM Portables Lead-acid'!V30-'cameras games_Pb'!V30-cellphones_Pb!V30-'Cordless Tools_Pb'!W30-PortablePCs_Pb!V30-Tablets_Pb!V30</f>
        <v>-27.292834450437624</v>
      </c>
      <c r="X30" s="11">
        <f>'POM Portables Lead-acid'!W30-'cameras games_Pb'!W30-cellphones_Pb!W30-'Cordless Tools_Pb'!X30-PortablePCs_Pb!W30-Tablets_Pb!W30</f>
        <v>-29.248303220131628</v>
      </c>
      <c r="Y30" s="11">
        <f>'POM Portables Lead-acid'!X30-'cameras games_Pb'!X30-cellphones_Pb!X30-'Cordless Tools_Pb'!Y30-PortablePCs_Pb!X30-Tablets_Pb!X30</f>
        <v>-30.865567395199463</v>
      </c>
      <c r="Z30" s="11">
        <f>'POM Portables Lead-acid'!Y30-'cameras games_Pb'!Y30-cellphones_Pb!Y30-'Cordless Tools_Pb'!Z30-PortablePCs_Pb!Y30-Tablets_Pb!Y30</f>
        <v>-26.233773157866807</v>
      </c>
      <c r="AA30" s="11">
        <f>'POM Portables Lead-acid'!Z30-'cameras games_Pb'!Z30-cellphones_Pb!Z30-'Cordless Tools_Pb'!AA30-PortablePCs_Pb!Z30-Tablets_Pb!Z30</f>
        <v>-22.008789298834401</v>
      </c>
      <c r="AB30" s="11">
        <f>'POM Portables Lead-acid'!AA30-'cameras games_Pb'!AA30-cellphones_Pb!AA30-'Cordless Tools_Pb'!AB30-PortablePCs_Pb!AA30-Tablets_Pb!AA30</f>
        <v>-2.7576859702820169</v>
      </c>
      <c r="AC30" s="11">
        <f>'POM Portables Lead-acid'!AB30-'cameras games_Pb'!AB30-cellphones_Pb!AB30-'Cordless Tools_Pb'!AC30-PortablePCs_Pb!AB30-Tablets_Pb!AB30</f>
        <v>-7.2995266647652102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">
      <c r="E31" s="90" t="s">
        <v>372</v>
      </c>
      <c r="F31" t="s">
        <v>603</v>
      </c>
      <c r="G31" s="26" t="s">
        <v>58</v>
      </c>
      <c r="H31" s="11">
        <f>'POM Portables Lead-acid'!G31-'cameras games_Pb'!G31-cellphones_Pb!G31-'Cordless Tools_Pb'!H31-PortablePCs_Pb!G31-Tablets_Pb!G31</f>
        <v>-4.2275284241272644</v>
      </c>
      <c r="I31" s="11">
        <f>'POM Portables Lead-acid'!H31-'cameras games_Pb'!H31-cellphones_Pb!H31-'Cordless Tools_Pb'!I31-PortablePCs_Pb!H31-Tablets_Pb!H31</f>
        <v>-5.2347723166517035</v>
      </c>
      <c r="J31" s="11">
        <f>'POM Portables Lead-acid'!I31-'cameras games_Pb'!I31-cellphones_Pb!I31-'Cordless Tools_Pb'!J31-PortablePCs_Pb!I31-Tablets_Pb!I31</f>
        <v>-5.3198780623366009</v>
      </c>
      <c r="K31" s="11">
        <f>'POM Portables Lead-acid'!J31-'cameras games_Pb'!J31-cellphones_Pb!J31-'Cordless Tools_Pb'!K31-PortablePCs_Pb!J31-Tablets_Pb!J31</f>
        <v>-5.8317640803543966</v>
      </c>
      <c r="L31" s="11">
        <f>'POM Portables Lead-acid'!K31-'cameras games_Pb'!K31-cellphones_Pb!K31-'Cordless Tools_Pb'!L31-PortablePCs_Pb!K31-Tablets_Pb!K31</f>
        <v>-7.0282595798969174</v>
      </c>
      <c r="M31" s="11">
        <f>'POM Portables Lead-acid'!L31-'cameras games_Pb'!L31-cellphones_Pb!L31-'Cordless Tools_Pb'!M31-PortablePCs_Pb!L31-Tablets_Pb!L31</f>
        <v>-8.3888448159967606</v>
      </c>
      <c r="N31" s="11">
        <f>'POM Portables Lead-acid'!M31-'cameras games_Pb'!M31-cellphones_Pb!M31-'Cordless Tools_Pb'!N31-PortablePCs_Pb!M31-Tablets_Pb!M31</f>
        <v>-6.9153983489619266</v>
      </c>
      <c r="O31" s="11">
        <f>'POM Portables Lead-acid'!N31-'cameras games_Pb'!N31-cellphones_Pb!N31-'Cordless Tools_Pb'!O31-PortablePCs_Pb!N31-Tablets_Pb!N31</f>
        <v>-6.8235144097673333</v>
      </c>
      <c r="P31" s="11">
        <f>'POM Portables Lead-acid'!O31-'cameras games_Pb'!O31-cellphones_Pb!O31-'Cordless Tools_Pb'!P31-PortablePCs_Pb!O31-Tablets_Pb!O31</f>
        <v>-8.5308015307748324</v>
      </c>
      <c r="Q31" s="11">
        <f>'POM Portables Lead-acid'!P31-'cameras games_Pb'!P31-cellphones_Pb!P31-'Cordless Tools_Pb'!Q31-PortablePCs_Pb!P31-Tablets_Pb!P31</f>
        <v>-11.187739722954612</v>
      </c>
      <c r="R31" s="11">
        <f>'POM Portables Lead-acid'!Q31-'cameras games_Pb'!Q31-cellphones_Pb!Q31-'Cordless Tools_Pb'!R31-PortablePCs_Pb!Q31-Tablets_Pb!Q31</f>
        <v>-10.316602754786675</v>
      </c>
      <c r="S31" s="11">
        <f>'POM Portables Lead-acid'!R31-'cameras games_Pb'!R31-cellphones_Pb!R31-'Cordless Tools_Pb'!S31-PortablePCs_Pb!R31-Tablets_Pb!R31</f>
        <v>-10.619428581897093</v>
      </c>
      <c r="T31" s="11">
        <f>'POM Portables Lead-acid'!S31-'cameras games_Pb'!S31-cellphones_Pb!S31-'Cordless Tools_Pb'!T31-PortablePCs_Pb!S31-Tablets_Pb!S31</f>
        <v>-10.660244639487134</v>
      </c>
      <c r="U31" s="11">
        <f>'POM Portables Lead-acid'!T31-'cameras games_Pb'!T31-cellphones_Pb!T31-'Cordless Tools_Pb'!U31-PortablePCs_Pb!T31-Tablets_Pb!T31</f>
        <v>-9.9138435220131704</v>
      </c>
      <c r="V31" s="11">
        <f>'POM Portables Lead-acid'!U31-'cameras games_Pb'!U31-cellphones_Pb!U31-'Cordless Tools_Pb'!V31-PortablePCs_Pb!U31-Tablets_Pb!U31</f>
        <v>-10.753560440774987</v>
      </c>
      <c r="W31" s="11">
        <f>'POM Portables Lead-acid'!V31-'cameras games_Pb'!V31-cellphones_Pb!V31-'Cordless Tools_Pb'!W31-PortablePCs_Pb!V31-Tablets_Pb!V31</f>
        <v>-13.093375573632866</v>
      </c>
      <c r="X31" s="11">
        <f>'POM Portables Lead-acid'!W31-'cameras games_Pb'!W31-cellphones_Pb!W31-'Cordless Tools_Pb'!X31-PortablePCs_Pb!W31-Tablets_Pb!W31</f>
        <v>-13.652929705251713</v>
      </c>
      <c r="Y31" s="11">
        <f>'POM Portables Lead-acid'!X31-'cameras games_Pb'!X31-cellphones_Pb!X31-'Cordless Tools_Pb'!Y31-PortablePCs_Pb!X31-Tablets_Pb!X31</f>
        <v>-14.25767587592259</v>
      </c>
      <c r="Z31" s="11">
        <f>'POM Portables Lead-acid'!Y31-'cameras games_Pb'!Y31-cellphones_Pb!Y31-'Cordless Tools_Pb'!Z31-PortablePCs_Pb!Y31-Tablets_Pb!Y31</f>
        <v>-13.052088599200673</v>
      </c>
      <c r="AA31" s="11">
        <f>'POM Portables Lead-acid'!Z31-'cameras games_Pb'!Z31-cellphones_Pb!Z31-'Cordless Tools_Pb'!AA31-PortablePCs_Pb!Z31-Tablets_Pb!Z31</f>
        <v>-9.8046749069156931</v>
      </c>
      <c r="AB31" s="11">
        <f>'POM Portables Lead-acid'!AA31-'cameras games_Pb'!AA31-cellphones_Pb!AA31-'Cordless Tools_Pb'!AB31-PortablePCs_Pb!AA31-Tablets_Pb!AA31</f>
        <v>-1.7043594293630573</v>
      </c>
      <c r="AC31" s="11">
        <f>'POM Portables Lead-acid'!AB31-'cameras games_Pb'!AB31-cellphones_Pb!AB31-'Cordless Tools_Pb'!AC31-PortablePCs_Pb!AB31-Tablets_Pb!AB31</f>
        <v>-3.9552881687161134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">
      <c r="E32" s="90" t="s">
        <v>409</v>
      </c>
      <c r="F32" t="s">
        <v>603</v>
      </c>
      <c r="G32" s="26" t="s">
        <v>59</v>
      </c>
      <c r="H32" s="11">
        <f>'POM Portables Lead-acid'!G32-'cameras games_Pb'!G32-cellphones_Pb!G32-'Cordless Tools_Pb'!H32-PortablePCs_Pb!G32-Tablets_Pb!G32</f>
        <v>-300.32744941814281</v>
      </c>
      <c r="I32" s="11">
        <f>'POM Portables Lead-acid'!H32-'cameras games_Pb'!H32-cellphones_Pb!H32-'Cordless Tools_Pb'!I32-PortablePCs_Pb!H32-Tablets_Pb!H32</f>
        <v>-117.92171415305461</v>
      </c>
      <c r="J32" s="11">
        <f>'POM Portables Lead-acid'!I32-'cameras games_Pb'!I32-cellphones_Pb!I32-'Cordless Tools_Pb'!J32-PortablePCs_Pb!I32-Tablets_Pb!I32</f>
        <v>-171.29545770241091</v>
      </c>
      <c r="K32" s="11">
        <f>'POM Portables Lead-acid'!J32-'cameras games_Pb'!J32-cellphones_Pb!J32-'Cordless Tools_Pb'!K32-PortablePCs_Pb!J32-Tablets_Pb!J32</f>
        <v>-239.81657429056153</v>
      </c>
      <c r="L32" s="11">
        <f>'POM Portables Lead-acid'!K32-'cameras games_Pb'!K32-cellphones_Pb!K32-'Cordless Tools_Pb'!L32-PortablePCs_Pb!K32-Tablets_Pb!K32</f>
        <v>-282.78204248905894</v>
      </c>
      <c r="M32" s="11">
        <f>'POM Portables Lead-acid'!L32-'cameras games_Pb'!L32-cellphones_Pb!L32-'Cordless Tools_Pb'!M32-PortablePCs_Pb!L32-Tablets_Pb!L32</f>
        <v>-334.15110531276417</v>
      </c>
      <c r="N32" s="11">
        <f>'POM Portables Lead-acid'!M32-'cameras games_Pb'!M32-cellphones_Pb!M32-'Cordless Tools_Pb'!N32-PortablePCs_Pb!M32-Tablets_Pb!M32</f>
        <v>-297.73498674625466</v>
      </c>
      <c r="O32" s="11">
        <f>'POM Portables Lead-acid'!N32-'cameras games_Pb'!N32-cellphones_Pb!N32-'Cordless Tools_Pb'!O32-PortablePCs_Pb!N32-Tablets_Pb!N32</f>
        <v>-293.18531580582771</v>
      </c>
      <c r="P32" s="11">
        <f>'POM Portables Lead-acid'!O32-'cameras games_Pb'!O32-cellphones_Pb!O32-'Cordless Tools_Pb'!P32-PortablePCs_Pb!O32-Tablets_Pb!O32</f>
        <v>-314.73570937225577</v>
      </c>
      <c r="Q32" s="11">
        <f>'POM Portables Lead-acid'!P32-'cameras games_Pb'!P32-cellphones_Pb!P32-'Cordless Tools_Pb'!Q32-PortablePCs_Pb!P32-Tablets_Pb!P32</f>
        <v>-324.66067348098733</v>
      </c>
      <c r="R32" s="11">
        <f>'POM Portables Lead-acid'!Q32-'cameras games_Pb'!Q32-cellphones_Pb!Q32-'Cordless Tools_Pb'!R32-PortablePCs_Pb!Q32-Tablets_Pb!Q32</f>
        <v>-527.4752267090895</v>
      </c>
      <c r="S32" s="11">
        <f>'POM Portables Lead-acid'!R32-'cameras games_Pb'!R32-cellphones_Pb!R32-'Cordless Tools_Pb'!S32-PortablePCs_Pb!R32-Tablets_Pb!R32</f>
        <v>-484.07826885974947</v>
      </c>
      <c r="T32" s="11">
        <f>'POM Portables Lead-acid'!S32-'cameras games_Pb'!S32-cellphones_Pb!S32-'Cordless Tools_Pb'!T32-PortablePCs_Pb!S32-Tablets_Pb!S32</f>
        <v>-587.55202845439544</v>
      </c>
      <c r="U32" s="11">
        <f>'POM Portables Lead-acid'!T32-'cameras games_Pb'!T32-cellphones_Pb!T32-'Cordless Tools_Pb'!U32-PortablePCs_Pb!T32-Tablets_Pb!T32</f>
        <v>-550.45582479635675</v>
      </c>
      <c r="V32" s="11">
        <f>'POM Portables Lead-acid'!U32-'cameras games_Pb'!U32-cellphones_Pb!U32-'Cordless Tools_Pb'!V32-PortablePCs_Pb!U32-Tablets_Pb!U32</f>
        <v>-623.78328770003918</v>
      </c>
      <c r="W32" s="11">
        <f>'POM Portables Lead-acid'!V32-'cameras games_Pb'!V32-cellphones_Pb!V32-'Cordless Tools_Pb'!W32-PortablePCs_Pb!V32-Tablets_Pb!V32</f>
        <v>-746.5024095105681</v>
      </c>
      <c r="X32" s="11">
        <f>'POM Portables Lead-acid'!W32-'cameras games_Pb'!W32-cellphones_Pb!W32-'Cordless Tools_Pb'!X32-PortablePCs_Pb!W32-Tablets_Pb!W32</f>
        <v>-797.8253045046423</v>
      </c>
      <c r="Y32" s="11">
        <f>'POM Portables Lead-acid'!X32-'cameras games_Pb'!X32-cellphones_Pb!X32-'Cordless Tools_Pb'!Y32-PortablePCs_Pb!X32-Tablets_Pb!X32</f>
        <v>-808.65792115351621</v>
      </c>
      <c r="Z32" s="11">
        <f>'POM Portables Lead-acid'!Y32-'cameras games_Pb'!Y32-cellphones_Pb!Y32-'Cordless Tools_Pb'!Z32-PortablePCs_Pb!Y32-Tablets_Pb!Y32</f>
        <v>-794.4092996930458</v>
      </c>
      <c r="AA32" s="11">
        <f>'POM Portables Lead-acid'!Z32-'cameras games_Pb'!Z32-cellphones_Pb!Z32-'Cordless Tools_Pb'!AA32-PortablePCs_Pb!Z32-Tablets_Pb!Z32</f>
        <v>-847.58845873510484</v>
      </c>
      <c r="AB32" s="11">
        <f>'POM Portables Lead-acid'!AA32-'cameras games_Pb'!AA32-cellphones_Pb!AA32-'Cordless Tools_Pb'!AB32-PortablePCs_Pb!AA32-Tablets_Pb!AA32</f>
        <v>-120.24903035773337</v>
      </c>
      <c r="AC32" s="11">
        <f>'POM Portables Lead-acid'!AB32-'cameras games_Pb'!AB32-cellphones_Pb!AB32-'Cordless Tools_Pb'!AC32-PortablePCs_Pb!AB32-Tablets_Pb!AB32</f>
        <v>-305.83178881887937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">
      <c r="E33" s="90" t="s">
        <v>426</v>
      </c>
      <c r="F33" t="s">
        <v>603</v>
      </c>
      <c r="G33" s="26" t="s">
        <v>60</v>
      </c>
      <c r="H33" s="11">
        <f>'POM Portables Lead-acid'!G33-'cameras games_Pb'!G33-cellphones_Pb!G33-'Cordless Tools_Pb'!H33-PortablePCs_Pb!G33-Tablets_Pb!G33</f>
        <v>29.332886582841574</v>
      </c>
      <c r="I33" s="11">
        <f>'POM Portables Lead-acid'!H33-'cameras games_Pb'!H33-cellphones_Pb!H33-'Cordless Tools_Pb'!I33-PortablePCs_Pb!H33-Tablets_Pb!H33</f>
        <v>26.397357145019686</v>
      </c>
      <c r="J33" s="11">
        <f>'POM Portables Lead-acid'!I33-'cameras games_Pb'!I33-cellphones_Pb!I33-'Cordless Tools_Pb'!J33-PortablePCs_Pb!I33-Tablets_Pb!I33</f>
        <v>-46.859448424546606</v>
      </c>
      <c r="K33" s="11">
        <f>'POM Portables Lead-acid'!J33-'cameras games_Pb'!J33-cellphones_Pb!J33-'Cordless Tools_Pb'!K33-PortablePCs_Pb!J33-Tablets_Pb!J33</f>
        <v>-57.517140833964106</v>
      </c>
      <c r="L33" s="11">
        <f>'POM Portables Lead-acid'!K33-'cameras games_Pb'!K33-cellphones_Pb!K33-'Cordless Tools_Pb'!L33-PortablePCs_Pb!K33-Tablets_Pb!K33</f>
        <v>-61.622498648411188</v>
      </c>
      <c r="M33" s="11">
        <f>'POM Portables Lead-acid'!L33-'cameras games_Pb'!L33-cellphones_Pb!L33-'Cordless Tools_Pb'!M33-PortablePCs_Pb!L33-Tablets_Pb!L33</f>
        <v>-65.470898240706518</v>
      </c>
      <c r="N33" s="11">
        <f>'POM Portables Lead-acid'!M33-'cameras games_Pb'!M33-cellphones_Pb!M33-'Cordless Tools_Pb'!N33-PortablePCs_Pb!M33-Tablets_Pb!M33</f>
        <v>-223.99161699148004</v>
      </c>
      <c r="O33" s="11">
        <f>'POM Portables Lead-acid'!N33-'cameras games_Pb'!N33-cellphones_Pb!N33-'Cordless Tools_Pb'!O33-PortablePCs_Pb!N33-Tablets_Pb!N33</f>
        <v>-173.45885958627358</v>
      </c>
      <c r="P33" s="11">
        <f>'POM Portables Lead-acid'!O33-'cameras games_Pb'!O33-cellphones_Pb!O33-'Cordless Tools_Pb'!P33-PortablePCs_Pb!O33-Tablets_Pb!O33</f>
        <v>-161.15350649988574</v>
      </c>
      <c r="Q33" s="11">
        <f>'POM Portables Lead-acid'!P33-'cameras games_Pb'!P33-cellphones_Pb!P33-'Cordless Tools_Pb'!Q33-PortablePCs_Pb!P33-Tablets_Pb!P33</f>
        <v>-142.65263696040142</v>
      </c>
      <c r="R33" s="11">
        <f>'POM Portables Lead-acid'!Q33-'cameras games_Pb'!Q33-cellphones_Pb!Q33-'Cordless Tools_Pb'!R33-PortablePCs_Pb!Q33-Tablets_Pb!Q33</f>
        <v>-172.71508303474573</v>
      </c>
      <c r="S33" s="11">
        <f>'POM Portables Lead-acid'!R33-'cameras games_Pb'!R33-cellphones_Pb!R33-'Cordless Tools_Pb'!S33-PortablePCs_Pb!R33-Tablets_Pb!R33</f>
        <v>-165.62746311383711</v>
      </c>
      <c r="T33" s="11">
        <f>'POM Portables Lead-acid'!S33-'cameras games_Pb'!S33-cellphones_Pb!S33-'Cordless Tools_Pb'!T33-PortablePCs_Pb!S33-Tablets_Pb!S33</f>
        <v>-221.43587883320944</v>
      </c>
      <c r="U33" s="11">
        <f>'POM Portables Lead-acid'!T33-'cameras games_Pb'!T33-cellphones_Pb!T33-'Cordless Tools_Pb'!U33-PortablePCs_Pb!T33-Tablets_Pb!T33</f>
        <v>-113.36191228385434</v>
      </c>
      <c r="V33" s="11">
        <f>'POM Portables Lead-acid'!U33-'cameras games_Pb'!U33-cellphones_Pb!U33-'Cordless Tools_Pb'!V33-PortablePCs_Pb!U33-Tablets_Pb!U33</f>
        <v>-171.49220111318115</v>
      </c>
      <c r="W33" s="11">
        <f>'POM Portables Lead-acid'!V33-'cameras games_Pb'!V33-cellphones_Pb!V33-'Cordless Tools_Pb'!W33-PortablePCs_Pb!V33-Tablets_Pb!V33</f>
        <v>-217.43771747974449</v>
      </c>
      <c r="X33" s="11">
        <f>'POM Portables Lead-acid'!W33-'cameras games_Pb'!W33-cellphones_Pb!W33-'Cordless Tools_Pb'!X33-PortablePCs_Pb!W33-Tablets_Pb!W33</f>
        <v>-209.45797236899776</v>
      </c>
      <c r="Y33" s="11">
        <f>'POM Portables Lead-acid'!X33-'cameras games_Pb'!X33-cellphones_Pb!X33-'Cordless Tools_Pb'!Y33-PortablePCs_Pb!X33-Tablets_Pb!X33</f>
        <v>-429.58323730102035</v>
      </c>
      <c r="Z33" s="11">
        <f>'POM Portables Lead-acid'!Y33-'cameras games_Pb'!Y33-cellphones_Pb!Y33-'Cordless Tools_Pb'!Z33-PortablePCs_Pb!Y33-Tablets_Pb!Y33</f>
        <v>-391.93985717870044</v>
      </c>
      <c r="AA33" s="11">
        <f>'POM Portables Lead-acid'!Z33-'cameras games_Pb'!Z33-cellphones_Pb!Z33-'Cordless Tools_Pb'!AA33-PortablePCs_Pb!Z33-Tablets_Pb!Z33</f>
        <v>-350.18711190055444</v>
      </c>
      <c r="AB33" s="11">
        <f>'POM Portables Lead-acid'!AA33-'cameras games_Pb'!AA33-cellphones_Pb!AA33-'Cordless Tools_Pb'!AB33-PortablePCs_Pb!AA33-Tablets_Pb!AA33</f>
        <v>-119.99345982107916</v>
      </c>
      <c r="AC33" s="11">
        <f>'POM Portables Lead-acid'!AB33-'cameras games_Pb'!AB33-cellphones_Pb!AB33-'Cordless Tools_Pb'!AC33-PortablePCs_Pb!AB33-Tablets_Pb!AB33</f>
        <v>-265.33607556758994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">
      <c r="E34" s="90" t="s">
        <v>447</v>
      </c>
      <c r="F34" t="s">
        <v>603</v>
      </c>
      <c r="G34" s="26" t="s">
        <v>61</v>
      </c>
      <c r="H34" s="11">
        <f>'POM Portables Lead-acid'!G34-'cameras games_Pb'!G34-cellphones_Pb!G34-'Cordless Tools_Pb'!H34-PortablePCs_Pb!G34-Tablets_Pb!G34</f>
        <v>-211.10078256363767</v>
      </c>
      <c r="I34" s="11">
        <f>'POM Portables Lead-acid'!H34-'cameras games_Pb'!H34-cellphones_Pb!H34-'Cordless Tools_Pb'!I34-PortablePCs_Pb!H34-Tablets_Pb!H34</f>
        <v>-289.39470278872403</v>
      </c>
      <c r="J34" s="11">
        <f>'POM Portables Lead-acid'!I34-'cameras games_Pb'!I34-cellphones_Pb!I34-'Cordless Tools_Pb'!J34-PortablePCs_Pb!I34-Tablets_Pb!I34</f>
        <v>-451.38834053522186</v>
      </c>
      <c r="K34" s="11">
        <f>'POM Portables Lead-acid'!J34-'cameras games_Pb'!J34-cellphones_Pb!J34-'Cordless Tools_Pb'!K34-PortablePCs_Pb!J34-Tablets_Pb!J34</f>
        <v>-332.19744454675305</v>
      </c>
      <c r="L34" s="11">
        <f>'POM Portables Lead-acid'!K34-'cameras games_Pb'!K34-cellphones_Pb!K34-'Cordless Tools_Pb'!L34-PortablePCs_Pb!K34-Tablets_Pb!K34</f>
        <v>-306.92760982122115</v>
      </c>
      <c r="M34" s="11">
        <f>'POM Portables Lead-acid'!L34-'cameras games_Pb'!L34-cellphones_Pb!L34-'Cordless Tools_Pb'!M34-PortablePCs_Pb!L34-Tablets_Pb!L34</f>
        <v>-366.71000300925112</v>
      </c>
      <c r="N34" s="11">
        <f>'POM Portables Lead-acid'!M34-'cameras games_Pb'!M34-cellphones_Pb!M34-'Cordless Tools_Pb'!N34-PortablePCs_Pb!M34-Tablets_Pb!M34</f>
        <v>-317.800104666783</v>
      </c>
      <c r="O34" s="11">
        <f>'POM Portables Lead-acid'!N34-'cameras games_Pb'!N34-cellphones_Pb!N34-'Cordless Tools_Pb'!O34-PortablePCs_Pb!N34-Tablets_Pb!N34</f>
        <v>-306.63312791758767</v>
      </c>
      <c r="P34" s="11">
        <f>'POM Portables Lead-acid'!O34-'cameras games_Pb'!O34-cellphones_Pb!O34-'Cordless Tools_Pb'!P34-PortablePCs_Pb!O34-Tablets_Pb!O34</f>
        <v>-379.51607848529284</v>
      </c>
      <c r="Q34" s="11">
        <f>'POM Portables Lead-acid'!P34-'cameras games_Pb'!P34-cellphones_Pb!P34-'Cordless Tools_Pb'!Q34-PortablePCs_Pb!P34-Tablets_Pb!P34</f>
        <v>-500.22410004106223</v>
      </c>
      <c r="R34" s="11">
        <f>'POM Portables Lead-acid'!Q34-'cameras games_Pb'!Q34-cellphones_Pb!Q34-'Cordless Tools_Pb'!R34-PortablePCs_Pb!Q34-Tablets_Pb!Q34</f>
        <v>-489.50453457148569</v>
      </c>
      <c r="S34" s="11">
        <f>'POM Portables Lead-acid'!R34-'cameras games_Pb'!R34-cellphones_Pb!R34-'Cordless Tools_Pb'!S34-PortablePCs_Pb!R34-Tablets_Pb!R34</f>
        <v>-552.77367383790306</v>
      </c>
      <c r="T34" s="11">
        <f>'POM Portables Lead-acid'!S34-'cameras games_Pb'!S34-cellphones_Pb!S34-'Cordless Tools_Pb'!T34-PortablePCs_Pb!S34-Tablets_Pb!S34</f>
        <v>-609.94880258226976</v>
      </c>
      <c r="U34" s="11">
        <f>'POM Portables Lead-acid'!T34-'cameras games_Pb'!T34-cellphones_Pb!T34-'Cordless Tools_Pb'!U34-PortablePCs_Pb!T34-Tablets_Pb!T34</f>
        <v>-551.18476619723879</v>
      </c>
      <c r="V34" s="11">
        <f>'POM Portables Lead-acid'!U34-'cameras games_Pb'!U34-cellphones_Pb!U34-'Cordless Tools_Pb'!V34-PortablePCs_Pb!U34-Tablets_Pb!U34</f>
        <v>-768.59095331599292</v>
      </c>
      <c r="W34" s="11">
        <f>'POM Portables Lead-acid'!V34-'cameras games_Pb'!V34-cellphones_Pb!V34-'Cordless Tools_Pb'!W34-PortablePCs_Pb!V34-Tablets_Pb!V34</f>
        <v>-969.38758579724833</v>
      </c>
      <c r="X34" s="11">
        <f>'POM Portables Lead-acid'!W34-'cameras games_Pb'!W34-cellphones_Pb!W34-'Cordless Tools_Pb'!X34-PortablePCs_Pb!W34-Tablets_Pb!W34</f>
        <v>-1064.3442670789118</v>
      </c>
      <c r="Y34" s="11">
        <f>'POM Portables Lead-acid'!X34-'cameras games_Pb'!X34-cellphones_Pb!X34-'Cordless Tools_Pb'!Y34-PortablePCs_Pb!X34-Tablets_Pb!X34</f>
        <v>-1080.7066771632014</v>
      </c>
      <c r="Z34" s="11">
        <f>'POM Portables Lead-acid'!Y34-'cameras games_Pb'!Y34-cellphones_Pb!Y34-'Cordless Tools_Pb'!Z34-PortablePCs_Pb!Y34-Tablets_Pb!Y34</f>
        <v>-1043.6820735531933</v>
      </c>
      <c r="AA34" s="11">
        <f>'POM Portables Lead-acid'!Z34-'cameras games_Pb'!Z34-cellphones_Pb!Z34-'Cordless Tools_Pb'!AA34-PortablePCs_Pb!Z34-Tablets_Pb!Z34</f>
        <v>-828.24483016271881</v>
      </c>
      <c r="AB34" s="11">
        <f>'POM Portables Lead-acid'!AA34-'cameras games_Pb'!AA34-cellphones_Pb!AA34-'Cordless Tools_Pb'!AB34-PortablePCs_Pb!AA34-Tablets_Pb!AA34</f>
        <v>31.847936584385138</v>
      </c>
      <c r="AC34" s="11">
        <f>'POM Portables Lead-acid'!AB34-'cameras games_Pb'!AB34-cellphones_Pb!AB34-'Cordless Tools_Pb'!AC34-PortablePCs_Pb!AB34-Tablets_Pb!AB34</f>
        <v>-229.20334498020225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">
      <c r="E35" s="90" t="s">
        <v>448</v>
      </c>
      <c r="F35" t="s">
        <v>603</v>
      </c>
      <c r="G35" s="26" t="s">
        <v>62</v>
      </c>
      <c r="H35" s="11">
        <f>'POM Portables Lead-acid'!G35-'cameras games_Pb'!G35-cellphones_Pb!G35-'Cordless Tools_Pb'!H35-PortablePCs_Pb!G35-Tablets_Pb!G35</f>
        <v>-113.42746230595208</v>
      </c>
      <c r="I35" s="11">
        <f>'POM Portables Lead-acid'!H35-'cameras games_Pb'!H35-cellphones_Pb!H35-'Cordless Tools_Pb'!I35-PortablePCs_Pb!H35-Tablets_Pb!H35</f>
        <v>-86.277040491775537</v>
      </c>
      <c r="J35" s="11">
        <f>'POM Portables Lead-acid'!I35-'cameras games_Pb'!I35-cellphones_Pb!I35-'Cordless Tools_Pb'!J35-PortablePCs_Pb!I35-Tablets_Pb!I35</f>
        <v>-73.654560050933355</v>
      </c>
      <c r="K35" s="11">
        <f>'POM Portables Lead-acid'!J35-'cameras games_Pb'!J35-cellphones_Pb!J35-'Cordless Tools_Pb'!K35-PortablePCs_Pb!J35-Tablets_Pb!J35</f>
        <v>-87.489441477489734</v>
      </c>
      <c r="L35" s="11">
        <f>'POM Portables Lead-acid'!K35-'cameras games_Pb'!K35-cellphones_Pb!K35-'Cordless Tools_Pb'!L35-PortablePCs_Pb!K35-Tablets_Pb!K35</f>
        <v>-102.01456150345919</v>
      </c>
      <c r="M35" s="11">
        <f>'POM Portables Lead-acid'!L35-'cameras games_Pb'!L35-cellphones_Pb!L35-'Cordless Tools_Pb'!M35-PortablePCs_Pb!L35-Tablets_Pb!L35</f>
        <v>-117.29039709010785</v>
      </c>
      <c r="N35" s="11">
        <f>'POM Portables Lead-acid'!M35-'cameras games_Pb'!M35-cellphones_Pb!M35-'Cordless Tools_Pb'!N35-PortablePCs_Pb!M35-Tablets_Pb!M35</f>
        <v>-203.83117893906399</v>
      </c>
      <c r="O35" s="11">
        <f>'POM Portables Lead-acid'!N35-'cameras games_Pb'!N35-cellphones_Pb!N35-'Cordless Tools_Pb'!O35-PortablePCs_Pb!N35-Tablets_Pb!N35</f>
        <v>-230.54893431768338</v>
      </c>
      <c r="P35" s="11">
        <f>'POM Portables Lead-acid'!O35-'cameras games_Pb'!O35-cellphones_Pb!O35-'Cordless Tools_Pb'!P35-PortablePCs_Pb!O35-Tablets_Pb!O35</f>
        <v>-271.28328558021934</v>
      </c>
      <c r="Q35" s="11">
        <f>'POM Portables Lead-acid'!P35-'cameras games_Pb'!P35-cellphones_Pb!P35-'Cordless Tools_Pb'!Q35-PortablePCs_Pb!P35-Tablets_Pb!P35</f>
        <v>-292.29452627340629</v>
      </c>
      <c r="R35" s="11">
        <f>'POM Portables Lead-acid'!Q35-'cameras games_Pb'!Q35-cellphones_Pb!Q35-'Cordless Tools_Pb'!R35-PortablePCs_Pb!Q35-Tablets_Pb!Q35</f>
        <v>-272.98449241971014</v>
      </c>
      <c r="S35" s="11">
        <f>'POM Portables Lead-acid'!R35-'cameras games_Pb'!R35-cellphones_Pb!R35-'Cordless Tools_Pb'!S35-PortablePCs_Pb!R35-Tablets_Pb!R35</f>
        <v>-256.2969862899584</v>
      </c>
      <c r="T35" s="11">
        <f>'POM Portables Lead-acid'!S35-'cameras games_Pb'!S35-cellphones_Pb!S35-'Cordless Tools_Pb'!T35-PortablePCs_Pb!S35-Tablets_Pb!S35</f>
        <v>-307.64726542306357</v>
      </c>
      <c r="U35" s="11">
        <f>'POM Portables Lead-acid'!T35-'cameras games_Pb'!T35-cellphones_Pb!T35-'Cordless Tools_Pb'!U35-PortablePCs_Pb!T35-Tablets_Pb!T35</f>
        <v>-314.13337411581506</v>
      </c>
      <c r="V35" s="11">
        <f>'POM Portables Lead-acid'!U35-'cameras games_Pb'!U35-cellphones_Pb!U35-'Cordless Tools_Pb'!V35-PortablePCs_Pb!U35-Tablets_Pb!U35</f>
        <v>-386.55879123056241</v>
      </c>
      <c r="W35" s="11">
        <f>'POM Portables Lead-acid'!V35-'cameras games_Pb'!V35-cellphones_Pb!V35-'Cordless Tools_Pb'!W35-PortablePCs_Pb!V35-Tablets_Pb!V35</f>
        <v>-462.79876045134665</v>
      </c>
      <c r="X35" s="11">
        <f>'POM Portables Lead-acid'!W35-'cameras games_Pb'!W35-cellphones_Pb!W35-'Cordless Tools_Pb'!X35-PortablePCs_Pb!W35-Tablets_Pb!W35</f>
        <v>-436.2604132058064</v>
      </c>
      <c r="Y35" s="11">
        <f>'POM Portables Lead-acid'!X35-'cameras games_Pb'!X35-cellphones_Pb!X35-'Cordless Tools_Pb'!Y35-PortablePCs_Pb!X35-Tablets_Pb!X35</f>
        <v>-393.30368504127205</v>
      </c>
      <c r="Z35" s="11">
        <f>'POM Portables Lead-acid'!Y35-'cameras games_Pb'!Y35-cellphones_Pb!Y35-'Cordless Tools_Pb'!Z35-PortablePCs_Pb!Y35-Tablets_Pb!Y35</f>
        <v>-382.36447489858347</v>
      </c>
      <c r="AA35" s="11">
        <f>'POM Portables Lead-acid'!Z35-'cameras games_Pb'!Z35-cellphones_Pb!Z35-'Cordless Tools_Pb'!AA35-PortablePCs_Pb!Z35-Tablets_Pb!Z35</f>
        <v>-403.37780696522714</v>
      </c>
      <c r="AB35" s="11">
        <f>'POM Portables Lead-acid'!AA35-'cameras games_Pb'!AA35-cellphones_Pb!AA35-'Cordless Tools_Pb'!AB35-PortablePCs_Pb!AA35-Tablets_Pb!AA35</f>
        <v>-108.41177744200526</v>
      </c>
      <c r="AC35" s="11">
        <f>'POM Portables Lead-acid'!AB35-'cameras games_Pb'!AB35-cellphones_Pb!AB35-'Cordless Tools_Pb'!AC35-PortablePCs_Pb!AB35-Tablets_Pb!AB35</f>
        <v>-169.12663812288611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">
      <c r="E36" s="90" t="s">
        <v>455</v>
      </c>
      <c r="F36" t="s">
        <v>603</v>
      </c>
      <c r="G36" s="26" t="s">
        <v>63</v>
      </c>
      <c r="H36" s="11">
        <f>'POM Portables Lead-acid'!G36-'cameras games_Pb'!G36-cellphones_Pb!G36-'Cordless Tools_Pb'!H36-PortablePCs_Pb!G36-Tablets_Pb!G36</f>
        <v>28.361594608392057</v>
      </c>
      <c r="I36" s="11">
        <f>'POM Portables Lead-acid'!H36-'cameras games_Pb'!H36-cellphones_Pb!H36-'Cordless Tools_Pb'!I36-PortablePCs_Pb!H36-Tablets_Pb!H36</f>
        <v>32.712752953477086</v>
      </c>
      <c r="J36" s="11">
        <f>'POM Portables Lead-acid'!I36-'cameras games_Pb'!I36-cellphones_Pb!I36-'Cordless Tools_Pb'!J36-PortablePCs_Pb!I36-Tablets_Pb!I36</f>
        <v>13.372021778033208</v>
      </c>
      <c r="K36" s="11">
        <f>'POM Portables Lead-acid'!J36-'cameras games_Pb'!J36-cellphones_Pb!J36-'Cordless Tools_Pb'!K36-PortablePCs_Pb!J36-Tablets_Pb!J36</f>
        <v>-6.3759451147367727</v>
      </c>
      <c r="L36" s="11">
        <f>'POM Portables Lead-acid'!K36-'cameras games_Pb'!K36-cellphones_Pb!K36-'Cordless Tools_Pb'!L36-PortablePCs_Pb!K36-Tablets_Pb!K36</f>
        <v>-21.331479996770945</v>
      </c>
      <c r="M36" s="11">
        <f>'POM Portables Lead-acid'!L36-'cameras games_Pb'!L36-cellphones_Pb!L36-'Cordless Tools_Pb'!M36-PortablePCs_Pb!L36-Tablets_Pb!L36</f>
        <v>-59.659713278664874</v>
      </c>
      <c r="N36" s="11">
        <f>'POM Portables Lead-acid'!M36-'cameras games_Pb'!M36-cellphones_Pb!M36-'Cordless Tools_Pb'!N36-PortablePCs_Pb!M36-Tablets_Pb!M36</f>
        <v>-76.827842737418365</v>
      </c>
      <c r="O36" s="11">
        <f>'POM Portables Lead-acid'!N36-'cameras games_Pb'!N36-cellphones_Pb!N36-'Cordless Tools_Pb'!O36-PortablePCs_Pb!N36-Tablets_Pb!N36</f>
        <v>-96.758169522735443</v>
      </c>
      <c r="P36" s="11">
        <f>'POM Portables Lead-acid'!O36-'cameras games_Pb'!O36-cellphones_Pb!O36-'Cordless Tools_Pb'!P36-PortablePCs_Pb!O36-Tablets_Pb!O36</f>
        <v>-96.394257190744753</v>
      </c>
      <c r="Q36" s="11">
        <f>'POM Portables Lead-acid'!P36-'cameras games_Pb'!P36-cellphones_Pb!P36-'Cordless Tools_Pb'!Q36-PortablePCs_Pb!P36-Tablets_Pb!P36</f>
        <v>-138.65794830900822</v>
      </c>
      <c r="R36" s="11">
        <f>'POM Portables Lead-acid'!Q36-'cameras games_Pb'!Q36-cellphones_Pb!Q36-'Cordless Tools_Pb'!R36-PortablePCs_Pb!Q36-Tablets_Pb!Q36</f>
        <v>-131.3656034481431</v>
      </c>
      <c r="S36" s="11">
        <f>'POM Portables Lead-acid'!R36-'cameras games_Pb'!R36-cellphones_Pb!R36-'Cordless Tools_Pb'!S36-PortablePCs_Pb!R36-Tablets_Pb!R36</f>
        <v>-143.71966967809237</v>
      </c>
      <c r="T36" s="11">
        <f>'POM Portables Lead-acid'!S36-'cameras games_Pb'!S36-cellphones_Pb!S36-'Cordless Tools_Pb'!T36-PortablePCs_Pb!S36-Tablets_Pb!S36</f>
        <v>-156.97805928026759</v>
      </c>
      <c r="U36" s="11">
        <f>'POM Portables Lead-acid'!T36-'cameras games_Pb'!T36-cellphones_Pb!T36-'Cordless Tools_Pb'!U36-PortablePCs_Pb!T36-Tablets_Pb!T36</f>
        <v>-204.6206788890336</v>
      </c>
      <c r="V36" s="11">
        <f>'POM Portables Lead-acid'!U36-'cameras games_Pb'!U36-cellphones_Pb!U36-'Cordless Tools_Pb'!V36-PortablePCs_Pb!U36-Tablets_Pb!U36</f>
        <v>-277.06030202422045</v>
      </c>
      <c r="W36" s="11">
        <f>'POM Portables Lead-acid'!V36-'cameras games_Pb'!V36-cellphones_Pb!V36-'Cordless Tools_Pb'!W36-PortablePCs_Pb!V36-Tablets_Pb!V36</f>
        <v>-337.31556972994264</v>
      </c>
      <c r="X36" s="11">
        <f>'POM Portables Lead-acid'!W36-'cameras games_Pb'!W36-cellphones_Pb!W36-'Cordless Tools_Pb'!X36-PortablePCs_Pb!W36-Tablets_Pb!W36</f>
        <v>-402.55027530546886</v>
      </c>
      <c r="Y36" s="11">
        <f>'POM Portables Lead-acid'!X36-'cameras games_Pb'!X36-cellphones_Pb!X36-'Cordless Tools_Pb'!Y36-PortablePCs_Pb!X36-Tablets_Pb!X36</f>
        <v>-458.87663044004591</v>
      </c>
      <c r="Z36" s="11">
        <f>'POM Portables Lead-acid'!Y36-'cameras games_Pb'!Y36-cellphones_Pb!Y36-'Cordless Tools_Pb'!Z36-PortablePCs_Pb!Y36-Tablets_Pb!Y36</f>
        <v>-487.95803924432249</v>
      </c>
      <c r="AA36" s="11">
        <f>'POM Portables Lead-acid'!Z36-'cameras games_Pb'!Z36-cellphones_Pb!Z36-'Cordless Tools_Pb'!AA36-PortablePCs_Pb!Z36-Tablets_Pb!Z36</f>
        <v>-458.70499206248058</v>
      </c>
      <c r="AB36" s="11">
        <f>'POM Portables Lead-acid'!AA36-'cameras games_Pb'!AA36-cellphones_Pb!AA36-'Cordless Tools_Pb'!AB36-PortablePCs_Pb!AA36-Tablets_Pb!AA36</f>
        <v>-94.039760785003153</v>
      </c>
      <c r="AC36" s="11">
        <f>'POM Portables Lead-acid'!AB36-'cameras games_Pb'!AB36-cellphones_Pb!AB36-'Cordless Tools_Pb'!AC36-PortablePCs_Pb!AB36-Tablets_Pb!AB36</f>
        <v>-173.94390127189615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">
      <c r="E37" s="90" t="s">
        <v>494</v>
      </c>
      <c r="F37" t="s">
        <v>603</v>
      </c>
      <c r="G37" s="26" t="s">
        <v>64</v>
      </c>
      <c r="H37" s="11">
        <f>'POM Portables Lead-acid'!G37-'cameras games_Pb'!G37-cellphones_Pb!G37-'Cordless Tools_Pb'!H37-PortablePCs_Pb!G37-Tablets_Pb!G37</f>
        <v>-38.348821777143769</v>
      </c>
      <c r="I37" s="11">
        <f>'POM Portables Lead-acid'!H37-'cameras games_Pb'!H37-cellphones_Pb!H37-'Cordless Tools_Pb'!I37-PortablePCs_Pb!H37-Tablets_Pb!H37</f>
        <v>-81.384645054708429</v>
      </c>
      <c r="J37" s="11">
        <f>'POM Portables Lead-acid'!I37-'cameras games_Pb'!I37-cellphones_Pb!I37-'Cordless Tools_Pb'!J37-PortablePCs_Pb!I37-Tablets_Pb!I37</f>
        <v>-64.541158172079349</v>
      </c>
      <c r="K37" s="11">
        <f>'POM Portables Lead-acid'!J37-'cameras games_Pb'!J37-cellphones_Pb!J37-'Cordless Tools_Pb'!K37-PortablePCs_Pb!J37-Tablets_Pb!J37</f>
        <v>-73.763212181425502</v>
      </c>
      <c r="L37" s="11">
        <f>'POM Portables Lead-acid'!K37-'cameras games_Pb'!K37-cellphones_Pb!K37-'Cordless Tools_Pb'!L37-PortablePCs_Pb!K37-Tablets_Pb!K37</f>
        <v>-77.973643143697672</v>
      </c>
      <c r="M37" s="11">
        <f>'POM Portables Lead-acid'!L37-'cameras games_Pb'!L37-cellphones_Pb!L37-'Cordless Tools_Pb'!M37-PortablePCs_Pb!L37-Tablets_Pb!L37</f>
        <v>-75.96037929864508</v>
      </c>
      <c r="N37" s="11">
        <f>'POM Portables Lead-acid'!M37-'cameras games_Pb'!M37-cellphones_Pb!M37-'Cordless Tools_Pb'!N37-PortablePCs_Pb!M37-Tablets_Pb!M37</f>
        <v>-118.05958731476761</v>
      </c>
      <c r="O37" s="11">
        <f>'POM Portables Lead-acid'!N37-'cameras games_Pb'!N37-cellphones_Pb!N37-'Cordless Tools_Pb'!O37-PortablePCs_Pb!N37-Tablets_Pb!N37</f>
        <v>-109.45598971009522</v>
      </c>
      <c r="P37" s="11">
        <f>'POM Portables Lead-acid'!O37-'cameras games_Pb'!O37-cellphones_Pb!O37-'Cordless Tools_Pb'!P37-PortablePCs_Pb!O37-Tablets_Pb!O37</f>
        <v>-121.91570006529759</v>
      </c>
      <c r="Q37" s="11">
        <f>'POM Portables Lead-acid'!P37-'cameras games_Pb'!P37-cellphones_Pb!P37-'Cordless Tools_Pb'!Q37-PortablePCs_Pb!P37-Tablets_Pb!P37</f>
        <v>-144.59872446830335</v>
      </c>
      <c r="R37" s="11">
        <f>'POM Portables Lead-acid'!Q37-'cameras games_Pb'!Q37-cellphones_Pb!Q37-'Cordless Tools_Pb'!R37-PortablePCs_Pb!Q37-Tablets_Pb!Q37</f>
        <v>-135.97237393227314</v>
      </c>
      <c r="S37" s="11">
        <f>'POM Portables Lead-acid'!R37-'cameras games_Pb'!R37-cellphones_Pb!R37-'Cordless Tools_Pb'!S37-PortablePCs_Pb!R37-Tablets_Pb!R37</f>
        <v>-143.03992491969422</v>
      </c>
      <c r="T37" s="11">
        <f>'POM Portables Lead-acid'!S37-'cameras games_Pb'!S37-cellphones_Pb!S37-'Cordless Tools_Pb'!T37-PortablePCs_Pb!S37-Tablets_Pb!S37</f>
        <v>-151.47710761634607</v>
      </c>
      <c r="U37" s="11">
        <f>'POM Portables Lead-acid'!T37-'cameras games_Pb'!T37-cellphones_Pb!T37-'Cordless Tools_Pb'!U37-PortablePCs_Pb!T37-Tablets_Pb!T37</f>
        <v>-139.73574145752914</v>
      </c>
      <c r="V37" s="11">
        <f>'POM Portables Lead-acid'!U37-'cameras games_Pb'!U37-cellphones_Pb!U37-'Cordless Tools_Pb'!V37-PortablePCs_Pb!U37-Tablets_Pb!U37</f>
        <v>-218.33943079576386</v>
      </c>
      <c r="W37" s="11">
        <f>'POM Portables Lead-acid'!V37-'cameras games_Pb'!V37-cellphones_Pb!V37-'Cordless Tools_Pb'!W37-PortablePCs_Pb!V37-Tablets_Pb!V37</f>
        <v>-246.85924393834253</v>
      </c>
      <c r="X37" s="11">
        <f>'POM Portables Lead-acid'!W37-'cameras games_Pb'!W37-cellphones_Pb!W37-'Cordless Tools_Pb'!X37-PortablePCs_Pb!W37-Tablets_Pb!W37</f>
        <v>-257.94977573058225</v>
      </c>
      <c r="Y37" s="11">
        <f>'POM Portables Lead-acid'!X37-'cameras games_Pb'!X37-cellphones_Pb!X37-'Cordless Tools_Pb'!Y37-PortablePCs_Pb!X37-Tablets_Pb!X37</f>
        <v>-265.03981006605011</v>
      </c>
      <c r="Z37" s="11">
        <f>'POM Portables Lead-acid'!Y37-'cameras games_Pb'!Y37-cellphones_Pb!Y37-'Cordless Tools_Pb'!Z37-PortablePCs_Pb!Y37-Tablets_Pb!Y37</f>
        <v>-225.58260574471927</v>
      </c>
      <c r="AA37" s="11">
        <f>'POM Portables Lead-acid'!Z37-'cameras games_Pb'!Z37-cellphones_Pb!Z37-'Cordless Tools_Pb'!AA37-PortablePCs_Pb!Z37-Tablets_Pb!Z37</f>
        <v>-192.86700220707939</v>
      </c>
      <c r="AB37" s="11">
        <f>'POM Portables Lead-acid'!AA37-'cameras games_Pb'!AA37-cellphones_Pb!AA37-'Cordless Tools_Pb'!AB37-PortablePCs_Pb!AA37-Tablets_Pb!AA37</f>
        <v>-34.474137865331258</v>
      </c>
      <c r="AC37" s="11">
        <f>'POM Portables Lead-acid'!AB37-'cameras games_Pb'!AB37-cellphones_Pb!AB37-'Cordless Tools_Pb'!AC37-PortablePCs_Pb!AB37-Tablets_Pb!AB37</f>
        <v>-70.89969761906481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">
      <c r="E38" s="90" t="s">
        <v>495</v>
      </c>
      <c r="F38" t="s">
        <v>603</v>
      </c>
      <c r="G38" s="26" t="s">
        <v>65</v>
      </c>
      <c r="H38" s="11">
        <f>'POM Portables Lead-acid'!G38-'cameras games_Pb'!G38-cellphones_Pb!G38-'Cordless Tools_Pb'!H38-PortablePCs_Pb!G38-Tablets_Pb!G38</f>
        <v>-8.6748227373480393</v>
      </c>
      <c r="I38" s="11">
        <f>'POM Portables Lead-acid'!H38-'cameras games_Pb'!H38-cellphones_Pb!H38-'Cordless Tools_Pb'!I38-PortablePCs_Pb!H38-Tablets_Pb!H38</f>
        <v>-13.418863650051382</v>
      </c>
      <c r="J38" s="11">
        <f>'POM Portables Lead-acid'!I38-'cameras games_Pb'!I38-cellphones_Pb!I38-'Cordless Tools_Pb'!J38-PortablePCs_Pb!I38-Tablets_Pb!I38</f>
        <v>-13.759860308285091</v>
      </c>
      <c r="K38" s="11">
        <f>'POM Portables Lead-acid'!J38-'cameras games_Pb'!J38-cellphones_Pb!J38-'Cordless Tools_Pb'!K38-PortablePCs_Pb!J38-Tablets_Pb!J38</f>
        <v>-21.676514261535836</v>
      </c>
      <c r="L38" s="11">
        <f>'POM Portables Lead-acid'!K38-'cameras games_Pb'!K38-cellphones_Pb!K38-'Cordless Tools_Pb'!L38-PortablePCs_Pb!K38-Tablets_Pb!K38</f>
        <v>-33.98849276849154</v>
      </c>
      <c r="M38" s="11">
        <f>'POM Portables Lead-acid'!L38-'cameras games_Pb'!L38-cellphones_Pb!L38-'Cordless Tools_Pb'!M38-PortablePCs_Pb!L38-Tablets_Pb!L38</f>
        <v>-46.477052092372396</v>
      </c>
      <c r="N38" s="11">
        <f>'POM Portables Lead-acid'!M38-'cameras games_Pb'!M38-cellphones_Pb!M38-'Cordless Tools_Pb'!N38-PortablePCs_Pb!M38-Tablets_Pb!M38</f>
        <v>-45.95198332851237</v>
      </c>
      <c r="O38" s="11">
        <f>'POM Portables Lead-acid'!N38-'cameras games_Pb'!N38-cellphones_Pb!N38-'Cordless Tools_Pb'!O38-PortablePCs_Pb!N38-Tablets_Pb!N38</f>
        <v>-43.325895011796341</v>
      </c>
      <c r="P38" s="11">
        <f>'POM Portables Lead-acid'!O38-'cameras games_Pb'!O38-cellphones_Pb!O38-'Cordless Tools_Pb'!P38-PortablePCs_Pb!O38-Tablets_Pb!O38</f>
        <v>-49.764293030270728</v>
      </c>
      <c r="Q38" s="11">
        <f>'POM Portables Lead-acid'!P38-'cameras games_Pb'!P38-cellphones_Pb!P38-'Cordless Tools_Pb'!Q38-PortablePCs_Pb!P38-Tablets_Pb!P38</f>
        <v>-64.695453380775263</v>
      </c>
      <c r="R38" s="11">
        <f>'POM Portables Lead-acid'!Q38-'cameras games_Pb'!Q38-cellphones_Pb!Q38-'Cordless Tools_Pb'!R38-PortablePCs_Pb!Q38-Tablets_Pb!Q38</f>
        <v>-65.379491146138491</v>
      </c>
      <c r="S38" s="11">
        <f>'POM Portables Lead-acid'!R38-'cameras games_Pb'!R38-cellphones_Pb!R38-'Cordless Tools_Pb'!S38-PortablePCs_Pb!R38-Tablets_Pb!R38</f>
        <v>-73.567593390635793</v>
      </c>
      <c r="T38" s="11">
        <f>'POM Portables Lead-acid'!S38-'cameras games_Pb'!S38-cellphones_Pb!S38-'Cordless Tools_Pb'!T38-PortablePCs_Pb!S38-Tablets_Pb!S38</f>
        <v>-81.758672239261045</v>
      </c>
      <c r="U38" s="11">
        <f>'POM Portables Lead-acid'!T38-'cameras games_Pb'!T38-cellphones_Pb!T38-'Cordless Tools_Pb'!U38-PortablePCs_Pb!T38-Tablets_Pb!T38</f>
        <v>-78.550810322978947</v>
      </c>
      <c r="V38" s="11">
        <f>'POM Portables Lead-acid'!U38-'cameras games_Pb'!U38-cellphones_Pb!U38-'Cordless Tools_Pb'!V38-PortablePCs_Pb!U38-Tablets_Pb!U38</f>
        <v>-94.576628019850347</v>
      </c>
      <c r="W38" s="11">
        <f>'POM Portables Lead-acid'!V38-'cameras games_Pb'!V38-cellphones_Pb!V38-'Cordless Tools_Pb'!W38-PortablePCs_Pb!V38-Tablets_Pb!V38</f>
        <v>-112.78441938587943</v>
      </c>
      <c r="X38" s="11">
        <f>'POM Portables Lead-acid'!W38-'cameras games_Pb'!W38-cellphones_Pb!W38-'Cordless Tools_Pb'!X38-PortablePCs_Pb!W38-Tablets_Pb!W38</f>
        <v>-117.91982074796726</v>
      </c>
      <c r="Y38" s="11">
        <f>'POM Portables Lead-acid'!X38-'cameras games_Pb'!X38-cellphones_Pb!X38-'Cordless Tools_Pb'!Y38-PortablePCs_Pb!X38-Tablets_Pb!X38</f>
        <v>-125.97590155944502</v>
      </c>
      <c r="Z38" s="11">
        <f>'POM Portables Lead-acid'!Y38-'cameras games_Pb'!Y38-cellphones_Pb!Y38-'Cordless Tools_Pb'!Z38-PortablePCs_Pb!Y38-Tablets_Pb!Y38</f>
        <v>-118.68364045879719</v>
      </c>
      <c r="AA38" s="11">
        <f>'POM Portables Lead-acid'!Z38-'cameras games_Pb'!Z38-cellphones_Pb!Z38-'Cordless Tools_Pb'!AA38-PortablePCs_Pb!Z38-Tablets_Pb!Z38</f>
        <v>-118.60303336394196</v>
      </c>
      <c r="AB38" s="11">
        <f>'POM Portables Lead-acid'!AA38-'cameras games_Pb'!AA38-cellphones_Pb!AA38-'Cordless Tools_Pb'!AB38-PortablePCs_Pb!AA38-Tablets_Pb!AA38</f>
        <v>-33.691248832808277</v>
      </c>
      <c r="AC38" s="11">
        <f>'POM Portables Lead-acid'!AB38-'cameras games_Pb'!AB38-cellphones_Pb!AB38-'Cordless Tools_Pb'!AC38-PortablePCs_Pb!AB38-Tablets_Pb!AB38</f>
        <v>-56.297570793585052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">
      <c r="E39" s="90" t="s">
        <v>506</v>
      </c>
      <c r="F39" t="s">
        <v>603</v>
      </c>
      <c r="G39" s="26" t="s">
        <v>36</v>
      </c>
      <c r="H39" s="11">
        <f>'POM Portables Lead-acid'!G39-'cameras games_Pb'!G39-cellphones_Pb!G39-'Cordless Tools_Pb'!H39-PortablePCs_Pb!G39-Tablets_Pb!G39</f>
        <v>-439.83738195155149</v>
      </c>
      <c r="I39" s="11">
        <f>'POM Portables Lead-acid'!H39-'cameras games_Pb'!H39-cellphones_Pb!H39-'Cordless Tools_Pb'!I39-PortablePCs_Pb!H39-Tablets_Pb!H39</f>
        <v>-409.43792191519515</v>
      </c>
      <c r="J39" s="11">
        <f>'POM Portables Lead-acid'!I39-'cameras games_Pb'!I39-cellphones_Pb!I39-'Cordless Tools_Pb'!J39-PortablePCs_Pb!I39-Tablets_Pb!I39</f>
        <v>-502.99520116829075</v>
      </c>
      <c r="K39" s="11">
        <f>'POM Portables Lead-acid'!J39-'cameras games_Pb'!J39-cellphones_Pb!J39-'Cordless Tools_Pb'!K39-PortablePCs_Pb!J39-Tablets_Pb!J39</f>
        <v>-707.07633217054138</v>
      </c>
      <c r="L39" s="11">
        <f>'POM Portables Lead-acid'!K39-'cameras games_Pb'!K39-cellphones_Pb!K39-'Cordless Tools_Pb'!L39-PortablePCs_Pb!K39-Tablets_Pb!K39</f>
        <v>-650.99930308881812</v>
      </c>
      <c r="M39" s="11">
        <f>'POM Portables Lead-acid'!L39-'cameras games_Pb'!L39-cellphones_Pb!L39-'Cordless Tools_Pb'!M39-PortablePCs_Pb!L39-Tablets_Pb!L39</f>
        <v>-726.29056056713057</v>
      </c>
      <c r="N39" s="11">
        <f>'POM Portables Lead-acid'!M39-'cameras games_Pb'!M39-cellphones_Pb!M39-'Cordless Tools_Pb'!N39-PortablePCs_Pb!M39-Tablets_Pb!M39</f>
        <v>-811.53753421554188</v>
      </c>
      <c r="O39" s="11">
        <f>'POM Portables Lead-acid'!N39-'cameras games_Pb'!N39-cellphones_Pb!N39-'Cordless Tools_Pb'!O39-PortablePCs_Pb!N39-Tablets_Pb!N39</f>
        <v>-917.28528305947441</v>
      </c>
      <c r="P39" s="11">
        <f>'POM Portables Lead-acid'!O39-'cameras games_Pb'!O39-cellphones_Pb!O39-'Cordless Tools_Pb'!P39-PortablePCs_Pb!O39-Tablets_Pb!O39</f>
        <v>-1148.286046551194</v>
      </c>
      <c r="Q39" s="11">
        <f>'POM Portables Lead-acid'!P39-'cameras games_Pb'!P39-cellphones_Pb!P39-'Cordless Tools_Pb'!Q39-PortablePCs_Pb!P39-Tablets_Pb!P39</f>
        <v>-1199.4781078493181</v>
      </c>
      <c r="R39" s="11">
        <f>'POM Portables Lead-acid'!Q39-'cameras games_Pb'!Q39-cellphones_Pb!Q39-'Cordless Tools_Pb'!R39-PortablePCs_Pb!Q39-Tablets_Pb!Q39</f>
        <v>-1141.6397954595668</v>
      </c>
      <c r="S39" s="11">
        <f>'POM Portables Lead-acid'!R39-'cameras games_Pb'!R39-cellphones_Pb!R39-'Cordless Tools_Pb'!S39-PortablePCs_Pb!R39-Tablets_Pb!R39</f>
        <v>-1252.7830401829476</v>
      </c>
      <c r="T39" s="11">
        <f>'POM Portables Lead-acid'!S39-'cameras games_Pb'!S39-cellphones_Pb!S39-'Cordless Tools_Pb'!T39-PortablePCs_Pb!S39-Tablets_Pb!S39</f>
        <v>-1379.4633288059381</v>
      </c>
      <c r="U39" s="11">
        <f>'POM Portables Lead-acid'!T39-'cameras games_Pb'!T39-cellphones_Pb!T39-'Cordless Tools_Pb'!U39-PortablePCs_Pb!T39-Tablets_Pb!T39</f>
        <v>-1304.6285478073862</v>
      </c>
      <c r="V39" s="11">
        <f>'POM Portables Lead-acid'!U39-'cameras games_Pb'!U39-cellphones_Pb!U39-'Cordless Tools_Pb'!V39-PortablePCs_Pb!U39-Tablets_Pb!U39</f>
        <v>-1518.7740350745785</v>
      </c>
      <c r="W39" s="11">
        <f>'POM Portables Lead-acid'!V39-'cameras games_Pb'!V39-cellphones_Pb!V39-'Cordless Tools_Pb'!W39-PortablePCs_Pb!V39-Tablets_Pb!V39</f>
        <v>-1715.4983696254978</v>
      </c>
      <c r="X39" s="11">
        <f>'POM Portables Lead-acid'!W39-'cameras games_Pb'!W39-cellphones_Pb!W39-'Cordless Tools_Pb'!X39-PortablePCs_Pb!W39-Tablets_Pb!W39</f>
        <v>-1848.6802540265778</v>
      </c>
      <c r="Y39" s="11">
        <f>'POM Portables Lead-acid'!X39-'cameras games_Pb'!X39-cellphones_Pb!X39-'Cordless Tools_Pb'!Y39-PortablePCs_Pb!X39-Tablets_Pb!X39</f>
        <v>-1840.9987348811458</v>
      </c>
      <c r="Z39" s="11">
        <f>'POM Portables Lead-acid'!Y39-'cameras games_Pb'!Y39-cellphones_Pb!Y39-'Cordless Tools_Pb'!Z39-PortablePCs_Pb!Y39-Tablets_Pb!Y39</f>
        <v>-1787.3500138893544</v>
      </c>
      <c r="AA39" s="11">
        <f>'POM Portables Lead-acid'!Z39-'cameras games_Pb'!Z39-cellphones_Pb!Z39-'Cordless Tools_Pb'!AA39-PortablePCs_Pb!Z39-Tablets_Pb!Z39</f>
        <v>-1741.3044919611782</v>
      </c>
      <c r="AB39" s="11">
        <f>'POM Portables Lead-acid'!AA39-'cameras games_Pb'!AA39-cellphones_Pb!AA39-'Cordless Tools_Pb'!AB39-PortablePCs_Pb!AA39-Tablets_Pb!AA39</f>
        <v>-419.43877141202648</v>
      </c>
      <c r="AC39" s="11">
        <f>'POM Portables Lead-acid'!AB39-'cameras games_Pb'!AB39-cellphones_Pb!AB39-'Cordless Tools_Pb'!AC39-PortablePCs_Pb!AB39-Tablets_Pb!AB39</f>
        <v>-748.09698042463469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">
      <c r="E40" s="90" t="s">
        <v>517</v>
      </c>
      <c r="F40" t="s">
        <v>603</v>
      </c>
      <c r="G40" s="26" t="s">
        <v>37</v>
      </c>
      <c r="H40" s="11">
        <f>'POM Portables Lead-acid'!G40-'cameras games_Pb'!G40-cellphones_Pb!G40-'Cordless Tools_Pb'!H40-PortablePCs_Pb!G40-Tablets_Pb!G40</f>
        <v>-130.59866556912999</v>
      </c>
      <c r="I40" s="11">
        <f>'POM Portables Lead-acid'!H40-'cameras games_Pb'!H40-cellphones_Pb!H40-'Cordless Tools_Pb'!I40-PortablePCs_Pb!H40-Tablets_Pb!H40</f>
        <v>-133.68819386948468</v>
      </c>
      <c r="J40" s="11">
        <f>'POM Portables Lead-acid'!I40-'cameras games_Pb'!I40-cellphones_Pb!I40-'Cordless Tools_Pb'!J40-PortablePCs_Pb!I40-Tablets_Pb!I40</f>
        <v>-117.73103285037017</v>
      </c>
      <c r="K40" s="11">
        <f>'POM Portables Lead-acid'!J40-'cameras games_Pb'!J40-cellphones_Pb!J40-'Cordless Tools_Pb'!K40-PortablePCs_Pb!J40-Tablets_Pb!J40</f>
        <v>-192.70387189874498</v>
      </c>
      <c r="L40" s="11">
        <f>'POM Portables Lead-acid'!K40-'cameras games_Pb'!K40-cellphones_Pb!K40-'Cordless Tools_Pb'!L40-PortablePCs_Pb!K40-Tablets_Pb!K40</f>
        <v>-144.29930982041694</v>
      </c>
      <c r="M40" s="11">
        <f>'POM Portables Lead-acid'!L40-'cameras games_Pb'!L40-cellphones_Pb!L40-'Cordless Tools_Pb'!M40-PortablePCs_Pb!L40-Tablets_Pb!L40</f>
        <v>-122.60656624327096</v>
      </c>
      <c r="N40" s="11">
        <f>'POM Portables Lead-acid'!M40-'cameras games_Pb'!M40-cellphones_Pb!M40-'Cordless Tools_Pb'!N40-PortablePCs_Pb!M40-Tablets_Pb!M40</f>
        <v>-53.59645716296528</v>
      </c>
      <c r="O40" s="11">
        <f>'POM Portables Lead-acid'!N40-'cameras games_Pb'!N40-cellphones_Pb!N40-'Cordless Tools_Pb'!O40-PortablePCs_Pb!N40-Tablets_Pb!N40</f>
        <v>-8.6032962527064711</v>
      </c>
      <c r="P40" s="11">
        <f>'POM Portables Lead-acid'!O40-'cameras games_Pb'!O40-cellphones_Pb!O40-'Cordless Tools_Pb'!P40-PortablePCs_Pb!O40-Tablets_Pb!O40</f>
        <v>14.843430529703184</v>
      </c>
      <c r="Q40" s="11">
        <f>'POM Portables Lead-acid'!P40-'cameras games_Pb'!P40-cellphones_Pb!P40-'Cordless Tools_Pb'!Q40-PortablePCs_Pb!P40-Tablets_Pb!P40</f>
        <v>-0.39283556794035235</v>
      </c>
      <c r="R40" s="11">
        <f>'POM Portables Lead-acid'!Q40-'cameras games_Pb'!Q40-cellphones_Pb!Q40-'Cordless Tools_Pb'!R40-PortablePCs_Pb!Q40-Tablets_Pb!Q40</f>
        <v>18.332610097775813</v>
      </c>
      <c r="S40" s="11">
        <f>'POM Portables Lead-acid'!R40-'cameras games_Pb'!R40-cellphones_Pb!R40-'Cordless Tools_Pb'!S40-PortablePCs_Pb!R40-Tablets_Pb!R40</f>
        <v>25.618629918897327</v>
      </c>
      <c r="T40" s="11">
        <f>'POM Portables Lead-acid'!S40-'cameras games_Pb'!S40-cellphones_Pb!S40-'Cordless Tools_Pb'!T40-PortablePCs_Pb!S40-Tablets_Pb!S40</f>
        <v>-61.483424806578199</v>
      </c>
      <c r="U40" s="11">
        <f>'POM Portables Lead-acid'!T40-'cameras games_Pb'!T40-cellphones_Pb!T40-'Cordless Tools_Pb'!U40-PortablePCs_Pb!T40-Tablets_Pb!T40</f>
        <v>-32.626564888899992</v>
      </c>
      <c r="V40" s="11">
        <f>'POM Portables Lead-acid'!U40-'cameras games_Pb'!U40-cellphones_Pb!U40-'Cordless Tools_Pb'!V40-PortablePCs_Pb!U40-Tablets_Pb!U40</f>
        <v>-38.496134546906035</v>
      </c>
      <c r="W40" s="11">
        <f>'POM Portables Lead-acid'!V40-'cameras games_Pb'!V40-cellphones_Pb!V40-'Cordless Tools_Pb'!W40-PortablePCs_Pb!V40-Tablets_Pb!V40</f>
        <v>-114.24066908027721</v>
      </c>
      <c r="X40" s="11">
        <f>'POM Portables Lead-acid'!W40-'cameras games_Pb'!W40-cellphones_Pb!W40-'Cordless Tools_Pb'!X40-PortablePCs_Pb!W40-Tablets_Pb!W40</f>
        <v>-145.70568963612229</v>
      </c>
      <c r="Y40" s="11">
        <f>'POM Portables Lead-acid'!X40-'cameras games_Pb'!X40-cellphones_Pb!X40-'Cordless Tools_Pb'!Y40-PortablePCs_Pb!X40-Tablets_Pb!X40</f>
        <v>-114.92771140433962</v>
      </c>
      <c r="Z40" s="11">
        <f>'POM Portables Lead-acid'!Y40-'cameras games_Pb'!Y40-cellphones_Pb!Y40-'Cordless Tools_Pb'!Z40-PortablePCs_Pb!Y40-Tablets_Pb!Y40</f>
        <v>-104.43984011804622</v>
      </c>
      <c r="AA40" s="11">
        <f>'POM Portables Lead-acid'!Z40-'cameras games_Pb'!Z40-cellphones_Pb!Z40-'Cordless Tools_Pb'!AA40-PortablePCs_Pb!Z40-Tablets_Pb!Z40</f>
        <v>-57.6974202048157</v>
      </c>
      <c r="AB40" s="11">
        <f>'POM Portables Lead-acid'!AA40-'cameras games_Pb'!AA40-cellphones_Pb!AA40-'Cordless Tools_Pb'!AB40-PortablePCs_Pb!AA40-Tablets_Pb!AA40</f>
        <v>136.2802177274516</v>
      </c>
      <c r="AC40" s="11">
        <f>'POM Portables Lead-acid'!AB40-'cameras games_Pb'!AB40-cellphones_Pb!AB40-'Cordless Tools_Pb'!AC40-PortablePCs_Pb!AB40-Tablets_Pb!AB40</f>
        <v>95.348929075507783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">
      <c r="E41" s="90" t="s">
        <v>518</v>
      </c>
      <c r="F41" t="s">
        <v>603</v>
      </c>
      <c r="G41" s="26" t="s">
        <v>66</v>
      </c>
      <c r="H41" s="11">
        <f>'POM Portables Lead-acid'!G41-'cameras games_Pb'!G41-cellphones_Pb!G41-'Cordless Tools_Pb'!H41-PortablePCs_Pb!G41-Tablets_Pb!G41</f>
        <v>-35.502308719781652</v>
      </c>
      <c r="I41" s="11">
        <f>'POM Portables Lead-acid'!H41-'cameras games_Pb'!H41-cellphones_Pb!H41-'Cordless Tools_Pb'!I41-PortablePCs_Pb!H41-Tablets_Pb!H41</f>
        <v>-29.611246249418016</v>
      </c>
      <c r="J41" s="11">
        <f>'POM Portables Lead-acid'!I41-'cameras games_Pb'!I41-cellphones_Pb!I41-'Cordless Tools_Pb'!J41-PortablePCs_Pb!I41-Tablets_Pb!I41</f>
        <v>-147.81028749565724</v>
      </c>
      <c r="K41" s="11">
        <f>'POM Portables Lead-acid'!J41-'cameras games_Pb'!J41-cellphones_Pb!J41-'Cordless Tools_Pb'!K41-PortablePCs_Pb!J41-Tablets_Pb!J41</f>
        <v>-137.56798956184798</v>
      </c>
      <c r="L41" s="11">
        <f>'POM Portables Lead-acid'!K41-'cameras games_Pb'!K41-cellphones_Pb!K41-'Cordless Tools_Pb'!L41-PortablePCs_Pb!K41-Tablets_Pb!K41</f>
        <v>-117.2659716204154</v>
      </c>
      <c r="M41" s="11">
        <f>'POM Portables Lead-acid'!L41-'cameras games_Pb'!L41-cellphones_Pb!L41-'Cordless Tools_Pb'!M41-PortablePCs_Pb!L41-Tablets_Pb!L41</f>
        <v>-123.93131989014522</v>
      </c>
      <c r="N41" s="11">
        <f>'POM Portables Lead-acid'!M41-'cameras games_Pb'!M41-cellphones_Pb!M41-'Cordless Tools_Pb'!N41-PortablePCs_Pb!M41-Tablets_Pb!M41</f>
        <v>-111.58050306532635</v>
      </c>
      <c r="O41" s="11">
        <f>'POM Portables Lead-acid'!N41-'cameras games_Pb'!N41-cellphones_Pb!N41-'Cordless Tools_Pb'!O41-PortablePCs_Pb!N41-Tablets_Pb!N41</f>
        <v>-133.61307819269152</v>
      </c>
      <c r="P41" s="11">
        <f>'POM Portables Lead-acid'!O41-'cameras games_Pb'!O41-cellphones_Pb!O41-'Cordless Tools_Pb'!P41-PortablePCs_Pb!O41-Tablets_Pb!O41</f>
        <v>-129.371232111974</v>
      </c>
      <c r="Q41" s="11">
        <f>'POM Portables Lead-acid'!P41-'cameras games_Pb'!P41-cellphones_Pb!P41-'Cordless Tools_Pb'!Q41-PortablePCs_Pb!P41-Tablets_Pb!P41</f>
        <v>-135.37853723574636</v>
      </c>
      <c r="R41" s="11">
        <f>'POM Portables Lead-acid'!Q41-'cameras games_Pb'!Q41-cellphones_Pb!Q41-'Cordless Tools_Pb'!R41-PortablePCs_Pb!Q41-Tablets_Pb!Q41</f>
        <v>-89.767006816874215</v>
      </c>
      <c r="S41" s="11">
        <f>'POM Portables Lead-acid'!R41-'cameras games_Pb'!R41-cellphones_Pb!R41-'Cordless Tools_Pb'!S41-PortablePCs_Pb!R41-Tablets_Pb!R41</f>
        <v>-106.47590234267639</v>
      </c>
      <c r="T41" s="11">
        <f>'POM Portables Lead-acid'!S41-'cameras games_Pb'!S41-cellphones_Pb!S41-'Cordless Tools_Pb'!T41-PortablePCs_Pb!S41-Tablets_Pb!S41</f>
        <v>-99.177736876920676</v>
      </c>
      <c r="U41" s="11">
        <f>'POM Portables Lead-acid'!T41-'cameras games_Pb'!T41-cellphones_Pb!T41-'Cordless Tools_Pb'!U41-PortablePCs_Pb!T41-Tablets_Pb!T41</f>
        <v>-107.77687060387139</v>
      </c>
      <c r="V41" s="11">
        <f>'POM Portables Lead-acid'!U41-'cameras games_Pb'!U41-cellphones_Pb!U41-'Cordless Tools_Pb'!V41-PortablePCs_Pb!U41-Tablets_Pb!U41</f>
        <v>-116.94087211255658</v>
      </c>
      <c r="W41" s="11">
        <f>'POM Portables Lead-acid'!V41-'cameras games_Pb'!V41-cellphones_Pb!V41-'Cordless Tools_Pb'!W41-PortablePCs_Pb!V41-Tablets_Pb!V41</f>
        <v>-244.51452546120066</v>
      </c>
      <c r="X41" s="11">
        <f>'POM Portables Lead-acid'!W41-'cameras games_Pb'!W41-cellphones_Pb!W41-'Cordless Tools_Pb'!X41-PortablePCs_Pb!W41-Tablets_Pb!W41</f>
        <v>-355.96736984936024</v>
      </c>
      <c r="Y41" s="11">
        <f>'POM Portables Lead-acid'!X41-'cameras games_Pb'!X41-cellphones_Pb!X41-'Cordless Tools_Pb'!Y41-PortablePCs_Pb!X41-Tablets_Pb!X41</f>
        <v>-453.09222357911187</v>
      </c>
      <c r="Z41" s="11">
        <f>'POM Portables Lead-acid'!Y41-'cameras games_Pb'!Y41-cellphones_Pb!Y41-'Cordless Tools_Pb'!Z41-PortablePCs_Pb!Y41-Tablets_Pb!Y41</f>
        <v>-501.0989098026314</v>
      </c>
      <c r="AA41" s="11">
        <f>'POM Portables Lead-acid'!Z41-'cameras games_Pb'!Z41-cellphones_Pb!Z41-'Cordless Tools_Pb'!AA41-PortablePCs_Pb!Z41-Tablets_Pb!Z41</f>
        <v>-524.71295661205102</v>
      </c>
      <c r="AB41" s="11">
        <f>'POM Portables Lead-acid'!AA41-'cameras games_Pb'!AA41-cellphones_Pb!AA41-'Cordless Tools_Pb'!AB41-PortablePCs_Pb!AA41-Tablets_Pb!AA41</f>
        <v>-111.23715826005849</v>
      </c>
      <c r="AC41" s="11">
        <f>'POM Portables Lead-acid'!AB41-'cameras games_Pb'!AB41-cellphones_Pb!AB41-'Cordless Tools_Pb'!AC41-PortablePCs_Pb!AB41-Tablets_Pb!AB41</f>
        <v>-263.07665704835728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">
      <c r="E42" s="90" t="s">
        <v>555</v>
      </c>
      <c r="F42" t="s">
        <v>603</v>
      </c>
      <c r="G42" s="26" t="s">
        <v>67</v>
      </c>
      <c r="H42" s="11">
        <f>'POM Portables Lead-acid'!G42-'cameras games_Pb'!G42-cellphones_Pb!G42-'Cordless Tools_Pb'!H42-PortablePCs_Pb!G42-Tablets_Pb!G42</f>
        <v>-568.3644924826159</v>
      </c>
      <c r="I42" s="11">
        <f>'POM Portables Lead-acid'!H42-'cameras games_Pb'!H42-cellphones_Pb!H42-'Cordless Tools_Pb'!I42-PortablePCs_Pb!H42-Tablets_Pb!H42</f>
        <v>-712.0959540375726</v>
      </c>
      <c r="J42" s="11">
        <f>'POM Portables Lead-acid'!I42-'cameras games_Pb'!I42-cellphones_Pb!I42-'Cordless Tools_Pb'!J42-PortablePCs_Pb!I42-Tablets_Pb!I42</f>
        <v>-1314.7995842589166</v>
      </c>
      <c r="K42" s="11">
        <f>'POM Portables Lead-acid'!J42-'cameras games_Pb'!J42-cellphones_Pb!J42-'Cordless Tools_Pb'!K42-PortablePCs_Pb!J42-Tablets_Pb!J42</f>
        <v>-951.66732962780134</v>
      </c>
      <c r="L42" s="11">
        <f>'POM Portables Lead-acid'!K42-'cameras games_Pb'!K42-cellphones_Pb!K42-'Cordless Tools_Pb'!L42-PortablePCs_Pb!K42-Tablets_Pb!K42</f>
        <v>-1643.7284427398943</v>
      </c>
      <c r="M42" s="11">
        <f>'POM Portables Lead-acid'!L42-'cameras games_Pb'!L42-cellphones_Pb!L42-'Cordless Tools_Pb'!M42-PortablePCs_Pb!L42-Tablets_Pb!L42</f>
        <v>-1270.8400169931995</v>
      </c>
      <c r="N42" s="11">
        <f>'POM Portables Lead-acid'!M42-'cameras games_Pb'!M42-cellphones_Pb!M42-'Cordless Tools_Pb'!N42-PortablePCs_Pb!M42-Tablets_Pb!M42</f>
        <v>-1613.6479094618974</v>
      </c>
      <c r="O42" s="11">
        <f>'POM Portables Lead-acid'!N42-'cameras games_Pb'!N42-cellphones_Pb!N42-'Cordless Tools_Pb'!O42-PortablePCs_Pb!N42-Tablets_Pb!N42</f>
        <v>-2015.7403590456183</v>
      </c>
      <c r="P42" s="11">
        <f>'POM Portables Lead-acid'!O42-'cameras games_Pb'!O42-cellphones_Pb!O42-'Cordless Tools_Pb'!P42-PortablePCs_Pb!O42-Tablets_Pb!O42</f>
        <v>-1840.7066803548178</v>
      </c>
      <c r="Q42" s="11">
        <f>'POM Portables Lead-acid'!P42-'cameras games_Pb'!P42-cellphones_Pb!P42-'Cordless Tools_Pb'!Q42-PortablePCs_Pb!P42-Tablets_Pb!P42</f>
        <v>-2065.4645441271387</v>
      </c>
      <c r="R42" s="11">
        <f>'POM Portables Lead-acid'!Q42-'cameras games_Pb'!Q42-cellphones_Pb!Q42-'Cordless Tools_Pb'!R42-PortablePCs_Pb!Q42-Tablets_Pb!Q42</f>
        <v>-1756.8107780827709</v>
      </c>
      <c r="S42" s="11">
        <f>'POM Portables Lead-acid'!R42-'cameras games_Pb'!R42-cellphones_Pb!R42-'Cordless Tools_Pb'!S42-PortablePCs_Pb!R42-Tablets_Pb!R42</f>
        <v>-2123.2452947082911</v>
      </c>
      <c r="T42" s="11">
        <f>'POM Portables Lead-acid'!S42-'cameras games_Pb'!S42-cellphones_Pb!S42-'Cordless Tools_Pb'!T42-PortablePCs_Pb!S42-Tablets_Pb!S42</f>
        <v>-1948.2898375009468</v>
      </c>
      <c r="U42" s="11">
        <f>'POM Portables Lead-acid'!T42-'cameras games_Pb'!T42-cellphones_Pb!T42-'Cordless Tools_Pb'!U42-PortablePCs_Pb!T42-Tablets_Pb!T42</f>
        <v>-1983.5996002137258</v>
      </c>
      <c r="V42" s="11">
        <f>'POM Portables Lead-acid'!U42-'cameras games_Pb'!U42-cellphones_Pb!U42-'Cordless Tools_Pb'!V42-PortablePCs_Pb!U42-Tablets_Pb!U42</f>
        <v>-2688.3314930485403</v>
      </c>
      <c r="W42" s="11">
        <f>'POM Portables Lead-acid'!V42-'cameras games_Pb'!V42-cellphones_Pb!V42-'Cordless Tools_Pb'!W42-PortablePCs_Pb!V42-Tablets_Pb!V42</f>
        <v>-3540.2901194030665</v>
      </c>
      <c r="X42" s="11">
        <f>'POM Portables Lead-acid'!W42-'cameras games_Pb'!W42-cellphones_Pb!W42-'Cordless Tools_Pb'!X42-PortablePCs_Pb!W42-Tablets_Pb!W42</f>
        <v>-2766.9920694222774</v>
      </c>
      <c r="Y42" s="11">
        <f>'POM Portables Lead-acid'!X42-'cameras games_Pb'!X42-cellphones_Pb!X42-'Cordless Tools_Pb'!Y42-PortablePCs_Pb!X42-Tablets_Pb!X42</f>
        <v>-1913.253850150003</v>
      </c>
      <c r="Z42" s="11">
        <f>'POM Portables Lead-acid'!Y42-'cameras games_Pb'!Y42-cellphones_Pb!Y42-'Cordless Tools_Pb'!Z42-PortablePCs_Pb!Y42-Tablets_Pb!Y42</f>
        <v>-1909.3441445473845</v>
      </c>
      <c r="AA42" s="11">
        <f>'POM Portables Lead-acid'!Z42-'cameras games_Pb'!Z42-cellphones_Pb!Z42-'Cordless Tools_Pb'!AA42-PortablePCs_Pb!Z42-Tablets_Pb!Z42</f>
        <v>-1244.2955546984708</v>
      </c>
      <c r="AB42" s="11">
        <f>'POM Portables Lead-acid'!AA42-'cameras games_Pb'!AA42-cellphones_Pb!AA42-'Cordless Tools_Pb'!AB42-PortablePCs_Pb!AA42-Tablets_Pb!AA42</f>
        <v>1172.3835331366495</v>
      </c>
      <c r="AC42" s="11">
        <f>'POM Portables Lead-acid'!AB42-'cameras games_Pb'!AB42-cellphones_Pb!AB42-'Cordless Tools_Pb'!AC42-PortablePCs_Pb!AB42-Tablets_Pb!AB42</f>
        <v>988.52805794910728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">
      <c r="E43" s="90" t="s">
        <v>617</v>
      </c>
      <c r="G43" s="26" t="s">
        <v>68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">
      <c r="G44" s="26" t="s">
        <v>69</v>
      </c>
      <c r="H44" s="5">
        <f t="shared" ref="H44:R44" si="0">_xlfn.RRI(1,H43,I43)</f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>_xlfn.RRI(1,S43,T43)</f>
        <v>0</v>
      </c>
      <c r="T44" s="5">
        <f t="shared" ref="T44:AC44" si="1">_xlfn.RRI(1,T43,U43)</f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 s="5">
        <f t="shared" si="1"/>
        <v>0</v>
      </c>
    </row>
    <row r="45" spans="5:58" x14ac:dyDescent="0.3">
      <c r="G45" s="29" t="s">
        <v>587</v>
      </c>
      <c r="H45" s="27">
        <f>SUM(H12:H42)</f>
        <v>-5755.124575335476</v>
      </c>
      <c r="I45" s="27">
        <f t="shared" ref="I45:BF45" si="2">SUM(I12:I42)</f>
        <v>-6193.4951192859789</v>
      </c>
      <c r="J45" s="27">
        <f t="shared" si="2"/>
        <v>-6657.6471821388459</v>
      </c>
      <c r="K45" s="27">
        <f t="shared" si="2"/>
        <v>-7148.9918736417731</v>
      </c>
      <c r="L45" s="27">
        <f t="shared" si="2"/>
        <v>-7669.0156562305601</v>
      </c>
      <c r="M45" s="27">
        <f t="shared" si="2"/>
        <v>-8219.2843326351231</v>
      </c>
      <c r="N45" s="27">
        <f t="shared" si="2"/>
        <v>-8801.447243793029</v>
      </c>
      <c r="O45" s="27">
        <f t="shared" si="2"/>
        <v>-9417.2416881480622</v>
      </c>
      <c r="P45" s="27">
        <f t="shared" si="2"/>
        <v>-10068.497573994351</v>
      </c>
      <c r="Q45" s="27">
        <f t="shared" si="2"/>
        <v>-10757.142317140904</v>
      </c>
      <c r="R45" s="27">
        <f t="shared" si="2"/>
        <v>-11485.205996817071</v>
      </c>
      <c r="S45" s="27">
        <f t="shared" si="2"/>
        <v>-12254.826783420063</v>
      </c>
      <c r="T45" s="27">
        <f t="shared" si="2"/>
        <v>-13122.528943314519</v>
      </c>
      <c r="U45" s="27">
        <f t="shared" si="2"/>
        <v>-12949.425470506578</v>
      </c>
      <c r="V45" s="27">
        <f t="shared" si="2"/>
        <v>-16729.607257568652</v>
      </c>
      <c r="W45" s="27">
        <f t="shared" si="2"/>
        <v>-19601.258551796927</v>
      </c>
      <c r="X45" s="27">
        <f t="shared" si="2"/>
        <v>-18225.277362070196</v>
      </c>
      <c r="Y45" s="27">
        <f t="shared" si="2"/>
        <v>-15278.754337082366</v>
      </c>
      <c r="Z45" s="27">
        <f t="shared" si="2"/>
        <v>-13462.165152075144</v>
      </c>
      <c r="AA45" s="27">
        <f t="shared" si="2"/>
        <v>-10996.439804224174</v>
      </c>
      <c r="AB45" s="27">
        <f t="shared" si="2"/>
        <v>1746.7695042782161</v>
      </c>
      <c r="AC45" s="27">
        <f t="shared" si="2"/>
        <v>-1717.6166391629899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AF8-7675-48A0-B7C6-920AD2B40095}">
  <sheetPr>
    <tabColor rgb="FF92D050"/>
  </sheetPr>
  <dimension ref="A1:BE48"/>
  <sheetViews>
    <sheetView zoomScale="60" zoomScaleNormal="60" workbookViewId="0">
      <selection activeCell="F12" sqref="F12:BE43"/>
    </sheetView>
  </sheetViews>
  <sheetFormatPr baseColWidth="10" defaultRowHeight="14.4" x14ac:dyDescent="0.3"/>
  <cols>
    <col min="1" max="1" width="11.5546875" style="56"/>
    <col min="2" max="2" width="9.109375" style="56" bestFit="1" customWidth="1"/>
    <col min="3" max="3" width="15.44140625" style="56" customWidth="1"/>
    <col min="4" max="4" width="11.5546875" style="56"/>
    <col min="5" max="5" width="19.6640625" style="85" bestFit="1" customWidth="1"/>
    <col min="6" max="6" width="32.33203125" style="85" customWidth="1"/>
    <col min="7" max="7" width="12" customWidth="1"/>
    <col min="8" max="8" width="12.10937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591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30"/>
      <c r="H2" s="30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>
        <v>0.66290293207066109</v>
      </c>
      <c r="S4" s="35">
        <v>0.67298232829294957</v>
      </c>
      <c r="T4" s="35">
        <v>0.70613453412700855</v>
      </c>
      <c r="U4" s="35">
        <v>0.72031662269129293</v>
      </c>
      <c r="V4" s="35">
        <v>0.71487043580683152</v>
      </c>
      <c r="W4" s="35">
        <v>0.69477740939102839</v>
      </c>
      <c r="X4" s="35">
        <v>0.66376006918595065</v>
      </c>
      <c r="Y4" s="35">
        <v>0.67570454744141117</v>
      </c>
      <c r="Z4" s="35">
        <v>0.63655376087406579</v>
      </c>
      <c r="AA4" s="35">
        <v>0.62158134665439102</v>
      </c>
      <c r="AB4" s="5">
        <v>0.63968589315908542</v>
      </c>
    </row>
    <row r="5" spans="1:57" x14ac:dyDescent="0.3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0.72170403587443943</v>
      </c>
      <c r="S5" s="36">
        <v>0.72204913121629721</v>
      </c>
      <c r="T5" s="36">
        <v>0.67519096645632681</v>
      </c>
      <c r="U5" s="36">
        <v>0.66801671078228142</v>
      </c>
      <c r="V5" s="36">
        <v>0.67786303288866245</v>
      </c>
      <c r="W5" s="35">
        <v>0.67490646712987712</v>
      </c>
      <c r="X5" s="35">
        <v>0.65221396353471828</v>
      </c>
      <c r="Y5" s="35">
        <v>0.64301268092737285</v>
      </c>
      <c r="Z5" s="35">
        <v>0.62650785914463258</v>
      </c>
      <c r="AA5" s="35">
        <v>0.62215300202897728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0.71464914930200485</v>
      </c>
      <c r="S6" s="36">
        <v>0.71611758739175579</v>
      </c>
      <c r="T6" s="36">
        <v>0.73271920044383476</v>
      </c>
      <c r="U6" s="36">
        <v>0.71316006247063779</v>
      </c>
      <c r="V6" s="36">
        <v>0.73591726948409486</v>
      </c>
      <c r="W6" s="35">
        <v>0.72641969168856757</v>
      </c>
      <c r="X6" s="35">
        <v>0.69008384852226312</v>
      </c>
      <c r="Y6" s="35">
        <v>0.68583029134938833</v>
      </c>
      <c r="Z6" s="35">
        <v>0.67911924885239616</v>
      </c>
      <c r="AA6" s="35">
        <v>0.66368514832102321</v>
      </c>
      <c r="AB6" s="5">
        <v>0.64157365059971128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0.58884022424667104</v>
      </c>
      <c r="S7" s="36">
        <v>0.59771663593816482</v>
      </c>
      <c r="T7" s="36">
        <v>0.61461829607941154</v>
      </c>
      <c r="U7" s="36">
        <v>0.56840903072033899</v>
      </c>
      <c r="V7" s="36">
        <v>0.60178254959651745</v>
      </c>
      <c r="W7" s="35">
        <v>0.56940703049652464</v>
      </c>
      <c r="X7" s="35">
        <v>0.57116164542294323</v>
      </c>
      <c r="Y7" s="35">
        <v>0.54133313821614104</v>
      </c>
      <c r="Z7" s="35">
        <v>0.53905666877188951</v>
      </c>
      <c r="AA7" s="35">
        <v>0.57579686941794461</v>
      </c>
      <c r="AB7" s="5">
        <v>0.56655986018060012</v>
      </c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0.69042603559860449</v>
      </c>
      <c r="S8" s="39">
        <v>0.69530138504820782</v>
      </c>
      <c r="T8" s="39">
        <v>0.69787144106988619</v>
      </c>
      <c r="U8" s="39">
        <v>0.69439815407950956</v>
      </c>
      <c r="V8" s="39">
        <v>0.70218731163226866</v>
      </c>
      <c r="W8" s="39">
        <v>0.68942861456901805</v>
      </c>
      <c r="X8" s="39">
        <v>0.66144484438783224</v>
      </c>
      <c r="Y8" s="39">
        <v>0.66078486613871279</v>
      </c>
      <c r="Z8" s="39">
        <v>0.63812755053684944</v>
      </c>
      <c r="AA8" s="40">
        <v>0.62905971826195195</v>
      </c>
      <c r="AB8" s="41">
        <v>0.63491975500479836</v>
      </c>
    </row>
    <row r="9" spans="1:57" x14ac:dyDescent="0.3"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2"/>
      <c r="S9" s="42"/>
      <c r="T9" s="42"/>
      <c r="U9" s="42"/>
      <c r="V9" s="42"/>
      <c r="W9" s="42"/>
      <c r="X9" s="42"/>
      <c r="Y9" s="42"/>
      <c r="Z9" s="42"/>
      <c r="AA9" s="43"/>
      <c r="AB9" s="44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591</v>
      </c>
      <c r="D12" s="57" t="s">
        <v>612</v>
      </c>
      <c r="E12" s="86" t="s">
        <v>616</v>
      </c>
      <c r="F12" s="90" t="s">
        <v>144</v>
      </c>
      <c r="G12" s="11">
        <v>2006.7310978929265</v>
      </c>
      <c r="H12" s="11">
        <v>2046.8657198507851</v>
      </c>
      <c r="I12" s="11">
        <v>2087.803034247801</v>
      </c>
      <c r="J12" s="11">
        <v>2129.559094932757</v>
      </c>
      <c r="K12" s="11">
        <v>2172.1502768314122</v>
      </c>
      <c r="L12" s="11">
        <v>2215.5932823680405</v>
      </c>
      <c r="M12" s="11">
        <v>2259.9051480154012</v>
      </c>
      <c r="N12" s="11">
        <v>2305.1032509757092</v>
      </c>
      <c r="O12" s="11">
        <v>2351.2053159952234</v>
      </c>
      <c r="P12" s="11">
        <v>2398.229422315128</v>
      </c>
      <c r="Q12" s="11">
        <v>2446.1940107614305</v>
      </c>
      <c r="R12" s="12">
        <v>2495.1178909766591</v>
      </c>
      <c r="S12" s="12">
        <v>2584.5601730240401</v>
      </c>
      <c r="T12" s="12">
        <v>2715.8002107526331</v>
      </c>
      <c r="U12" s="12">
        <v>2837.7497172022545</v>
      </c>
      <c r="V12" s="12">
        <v>3193.0499371715136</v>
      </c>
      <c r="W12" s="12">
        <v>3245.864168204509</v>
      </c>
      <c r="X12" s="12">
        <v>3138.969136732419</v>
      </c>
      <c r="Y12" s="12">
        <v>3600.908313519878</v>
      </c>
      <c r="Z12" s="12">
        <v>3675.8990088223941</v>
      </c>
      <c r="AA12" s="12">
        <v>3992.6320360496857</v>
      </c>
      <c r="AB12" s="12">
        <v>3897.7723759744572</v>
      </c>
      <c r="AC12" s="13">
        <v>3975.7278234939472</v>
      </c>
      <c r="AD12" s="13">
        <v>4050.9220248299148</v>
      </c>
      <c r="AE12" s="13">
        <v>4130.3518684540295</v>
      </c>
      <c r="AF12" s="13">
        <v>4209.7817120781465</v>
      </c>
      <c r="AG12" s="13">
        <v>4289.2115557022607</v>
      </c>
      <c r="AH12" s="13">
        <v>4368.6413993263777</v>
      </c>
      <c r="AI12" s="13">
        <v>4448.0712429504938</v>
      </c>
      <c r="AJ12" s="13">
        <v>4527.5010865746099</v>
      </c>
      <c r="AK12" s="13">
        <v>4606.9309301987259</v>
      </c>
      <c r="AL12" s="13">
        <v>4686.3607738228411</v>
      </c>
      <c r="AM12" s="13">
        <v>4765.7906174469572</v>
      </c>
      <c r="AN12" s="13">
        <v>4845.2204610710742</v>
      </c>
      <c r="AO12" s="13">
        <v>4924.6503046951884</v>
      </c>
      <c r="AP12" s="13">
        <v>5004.0801483193054</v>
      </c>
      <c r="AQ12" s="13">
        <v>5083.5099919434224</v>
      </c>
      <c r="AR12" s="13">
        <v>5162.9398355675376</v>
      </c>
      <c r="AS12" s="13">
        <v>5242.3696791916509</v>
      </c>
      <c r="AT12" s="13">
        <v>5321.7995228157688</v>
      </c>
      <c r="AU12" s="13">
        <v>5401.229366439884</v>
      </c>
      <c r="AV12" s="13">
        <v>5480.659210064</v>
      </c>
      <c r="AW12" s="13">
        <v>5560.0890536881152</v>
      </c>
      <c r="AX12" s="13">
        <v>5639.5188973122322</v>
      </c>
      <c r="AY12" s="13">
        <v>5718.9487409363483</v>
      </c>
      <c r="AZ12" s="13">
        <v>5798.3785845604634</v>
      </c>
      <c r="BA12" s="13">
        <v>5877.8084281845795</v>
      </c>
      <c r="BB12" s="13">
        <v>5957.2382718086947</v>
      </c>
      <c r="BC12" s="13">
        <v>6036.6681154328116</v>
      </c>
      <c r="BD12" s="13">
        <v>6116.0979590569268</v>
      </c>
      <c r="BE12" s="13">
        <v>6195.5278026810429</v>
      </c>
    </row>
    <row r="13" spans="1:57" x14ac:dyDescent="0.3">
      <c r="A13" s="56" t="s">
        <v>607</v>
      </c>
      <c r="B13" s="85" t="s">
        <v>619</v>
      </c>
      <c r="C13" s="85" t="s">
        <v>591</v>
      </c>
      <c r="D13" s="57" t="s">
        <v>612</v>
      </c>
      <c r="E13" s="86" t="s">
        <v>616</v>
      </c>
      <c r="F13" s="90" t="s">
        <v>157</v>
      </c>
      <c r="G13" s="11">
        <v>2443.8055074441859</v>
      </c>
      <c r="H13" s="11">
        <v>2492.6816175930699</v>
      </c>
      <c r="I13" s="11">
        <v>2542.5352499449314</v>
      </c>
      <c r="J13" s="11">
        <v>2593.3859549438303</v>
      </c>
      <c r="K13" s="11">
        <v>2645.2536740427067</v>
      </c>
      <c r="L13" s="11">
        <v>2698.158747523561</v>
      </c>
      <c r="M13" s="11">
        <v>2752.1219224740321</v>
      </c>
      <c r="N13" s="11">
        <v>2807.164360923513</v>
      </c>
      <c r="O13" s="11">
        <v>2863.3076481419835</v>
      </c>
      <c r="P13" s="11">
        <v>2920.5738011048234</v>
      </c>
      <c r="Q13" s="11">
        <v>2978.9852771269198</v>
      </c>
      <c r="R13" s="12">
        <v>3038.564982669458</v>
      </c>
      <c r="S13" s="12">
        <v>2961.2885989203169</v>
      </c>
      <c r="T13" s="12">
        <v>3069.2385978253596</v>
      </c>
      <c r="U13" s="12">
        <v>2931.7490065236893</v>
      </c>
      <c r="V13" s="12">
        <v>3206.1872649129391</v>
      </c>
      <c r="W13" s="12">
        <v>3161.0301977989475</v>
      </c>
      <c r="X13" s="12">
        <v>3165.6750252401657</v>
      </c>
      <c r="Y13" s="12">
        <v>3251.0615414024674</v>
      </c>
      <c r="Z13" s="12">
        <v>3454.1844310559659</v>
      </c>
      <c r="AA13" s="12">
        <v>3529.6540791678121</v>
      </c>
      <c r="AB13" s="12">
        <v>3961.264351474937</v>
      </c>
      <c r="AC13" s="13">
        <v>4040.4896385044358</v>
      </c>
      <c r="AD13" s="13">
        <v>4116.9087005886677</v>
      </c>
      <c r="AE13" s="13">
        <v>4197.6324006002096</v>
      </c>
      <c r="AF13" s="13">
        <v>4278.3561006117525</v>
      </c>
      <c r="AG13" s="13">
        <v>4359.0798006232953</v>
      </c>
      <c r="AH13" s="13">
        <v>4439.8035006348373</v>
      </c>
      <c r="AI13" s="13">
        <v>4520.5272006463802</v>
      </c>
      <c r="AJ13" s="13">
        <v>4601.250900657923</v>
      </c>
      <c r="AK13" s="13">
        <v>4681.974600669465</v>
      </c>
      <c r="AL13" s="13">
        <v>4762.6983006810069</v>
      </c>
      <c r="AM13" s="13">
        <v>4843.4220006925507</v>
      </c>
      <c r="AN13" s="13">
        <v>4924.1457007040935</v>
      </c>
      <c r="AO13" s="13">
        <v>5004.8694007156355</v>
      </c>
      <c r="AP13" s="13">
        <v>5085.5931007271774</v>
      </c>
      <c r="AQ13" s="13">
        <v>5166.3168007387221</v>
      </c>
      <c r="AR13" s="13">
        <v>5247.0405007502623</v>
      </c>
      <c r="AS13" s="13">
        <v>5327.7642007618051</v>
      </c>
      <c r="AT13" s="13">
        <v>5408.4879007733471</v>
      </c>
      <c r="AU13" s="13">
        <v>5489.211600784889</v>
      </c>
      <c r="AV13" s="13">
        <v>5569.9353007964337</v>
      </c>
      <c r="AW13" s="13">
        <v>5650.6590008079738</v>
      </c>
      <c r="AX13" s="13">
        <v>5731.3827008195158</v>
      </c>
      <c r="AY13" s="13">
        <v>5812.1064008310595</v>
      </c>
      <c r="AZ13" s="13">
        <v>5892.8301008426024</v>
      </c>
      <c r="BA13" s="13">
        <v>5973.5538008541444</v>
      </c>
      <c r="BB13" s="13">
        <v>6054.2775008656854</v>
      </c>
      <c r="BC13" s="13">
        <v>6135.0012008772283</v>
      </c>
      <c r="BD13" s="13">
        <v>6215.724900888772</v>
      </c>
      <c r="BE13" s="13">
        <v>6296.4486009003149</v>
      </c>
    </row>
    <row r="14" spans="1:57" x14ac:dyDescent="0.3">
      <c r="A14" s="56" t="s">
        <v>607</v>
      </c>
      <c r="B14" s="85" t="s">
        <v>619</v>
      </c>
      <c r="C14" s="85" t="s">
        <v>591</v>
      </c>
      <c r="D14" s="57" t="s">
        <v>612</v>
      </c>
      <c r="E14" s="86" t="s">
        <v>616</v>
      </c>
      <c r="F14" s="90" t="s">
        <v>182</v>
      </c>
      <c r="G14" s="11">
        <v>346.49730439563109</v>
      </c>
      <c r="H14" s="11">
        <v>353.42725048354373</v>
      </c>
      <c r="I14" s="11">
        <v>360.49579549321459</v>
      </c>
      <c r="J14" s="11">
        <v>367.70571140307891</v>
      </c>
      <c r="K14" s="11">
        <v>375.05982563114048</v>
      </c>
      <c r="L14" s="11">
        <v>382.5610221437633</v>
      </c>
      <c r="M14" s="11">
        <v>390.21224258663858</v>
      </c>
      <c r="N14" s="11">
        <v>398.01648743837137</v>
      </c>
      <c r="O14" s="11">
        <v>405.97681718713881</v>
      </c>
      <c r="P14" s="11">
        <v>414.09635353088157</v>
      </c>
      <c r="Q14" s="11">
        <v>422.37828060149923</v>
      </c>
      <c r="R14" s="12">
        <v>430.82584621352925</v>
      </c>
      <c r="S14" s="12">
        <v>418.83773422949457</v>
      </c>
      <c r="T14" s="12">
        <v>472.45896560431299</v>
      </c>
      <c r="U14" s="12">
        <v>506.91065247804198</v>
      </c>
      <c r="V14" s="12">
        <v>533.66235684052424</v>
      </c>
      <c r="W14" s="12">
        <v>517.07146092676351</v>
      </c>
      <c r="X14" s="12">
        <v>539.07754817608327</v>
      </c>
      <c r="Y14" s="12">
        <v>455.94155763571183</v>
      </c>
      <c r="Z14" s="12">
        <v>601.11615260571216</v>
      </c>
      <c r="AA14" s="12">
        <v>591.31613516623474</v>
      </c>
      <c r="AB14" s="12">
        <v>636.18959451480794</v>
      </c>
      <c r="AC14" s="13">
        <v>648.91338640510412</v>
      </c>
      <c r="AD14" s="13">
        <v>661.1864911027161</v>
      </c>
      <c r="AE14" s="13">
        <v>674.1509321047298</v>
      </c>
      <c r="AF14" s="13">
        <v>687.11537310674407</v>
      </c>
      <c r="AG14" s="13">
        <v>700.07981410875811</v>
      </c>
      <c r="AH14" s="13">
        <v>713.04425511077216</v>
      </c>
      <c r="AI14" s="13">
        <v>726.0086961127862</v>
      </c>
      <c r="AJ14" s="13">
        <v>738.97313711480024</v>
      </c>
      <c r="AK14" s="13">
        <v>751.93757811681439</v>
      </c>
      <c r="AL14" s="13">
        <v>764.90201911882821</v>
      </c>
      <c r="AM14" s="13">
        <v>777.86646012084213</v>
      </c>
      <c r="AN14" s="13">
        <v>790.83090112285652</v>
      </c>
      <c r="AO14" s="13">
        <v>803.79534212487033</v>
      </c>
      <c r="AP14" s="13">
        <v>816.75978312688449</v>
      </c>
      <c r="AQ14" s="13">
        <v>829.72422412889875</v>
      </c>
      <c r="AR14" s="13">
        <v>842.68866513091245</v>
      </c>
      <c r="AS14" s="13">
        <v>855.6531061329265</v>
      </c>
      <c r="AT14" s="13">
        <v>868.61754713494054</v>
      </c>
      <c r="AU14" s="13">
        <v>881.58198813695446</v>
      </c>
      <c r="AV14" s="13">
        <v>894.54642913896862</v>
      </c>
      <c r="AW14" s="13">
        <v>907.51087014098266</v>
      </c>
      <c r="AX14" s="13">
        <v>920.47531114299647</v>
      </c>
      <c r="AY14" s="13">
        <v>933.43975214501063</v>
      </c>
      <c r="AZ14" s="13">
        <v>946.40419314702478</v>
      </c>
      <c r="BA14" s="13">
        <v>959.36863414903848</v>
      </c>
      <c r="BB14" s="13">
        <v>972.33307515105264</v>
      </c>
      <c r="BC14" s="13">
        <v>985.29751615306657</v>
      </c>
      <c r="BD14" s="13">
        <v>998.26195715508095</v>
      </c>
      <c r="BE14" s="13">
        <v>1011.2263981570949</v>
      </c>
    </row>
    <row r="15" spans="1:57" x14ac:dyDescent="0.3">
      <c r="A15" s="56" t="s">
        <v>607</v>
      </c>
      <c r="B15" s="85" t="s">
        <v>619</v>
      </c>
      <c r="C15" s="85" t="s">
        <v>591</v>
      </c>
      <c r="D15" s="57" t="s">
        <v>612</v>
      </c>
      <c r="E15" s="86" t="s">
        <v>616</v>
      </c>
      <c r="F15" s="90" t="s">
        <v>223</v>
      </c>
      <c r="G15" s="11">
        <v>184.20996115417736</v>
      </c>
      <c r="H15" s="11">
        <v>187.8941603772609</v>
      </c>
      <c r="I15" s="11">
        <v>191.65204358480614</v>
      </c>
      <c r="J15" s="11">
        <v>195.48508445650225</v>
      </c>
      <c r="K15" s="11">
        <v>199.39478614563231</v>
      </c>
      <c r="L15" s="11">
        <v>203.38268186854495</v>
      </c>
      <c r="M15" s="11">
        <v>207.45033550591586</v>
      </c>
      <c r="N15" s="11">
        <v>211.59934221603419</v>
      </c>
      <c r="O15" s="11">
        <v>215.83132906035488</v>
      </c>
      <c r="P15" s="11">
        <v>220.14795564156196</v>
      </c>
      <c r="Q15" s="11">
        <v>224.5509147543932</v>
      </c>
      <c r="R15" s="12">
        <v>229.04193304948106</v>
      </c>
      <c r="S15" s="12">
        <v>282.8486034376109</v>
      </c>
      <c r="T15" s="12">
        <v>274.66824177628581</v>
      </c>
      <c r="U15" s="12">
        <v>240.95615946558982</v>
      </c>
      <c r="V15" s="12">
        <v>186.78182489418344</v>
      </c>
      <c r="W15" s="12">
        <v>272.32430275476213</v>
      </c>
      <c r="X15" s="12">
        <v>375.70067161228877</v>
      </c>
      <c r="Y15" s="12">
        <v>445.36899977749243</v>
      </c>
      <c r="Z15" s="12">
        <v>578.14356078638559</v>
      </c>
      <c r="AA15" s="12">
        <v>661.77082361157341</v>
      </c>
      <c r="AB15" s="12">
        <v>666.03082300003348</v>
      </c>
      <c r="AC15" s="13">
        <v>679.35143946003416</v>
      </c>
      <c r="AD15" s="13">
        <v>692.20022870933053</v>
      </c>
      <c r="AE15" s="13">
        <v>705.77278221343477</v>
      </c>
      <c r="AF15" s="13">
        <v>719.34533571753946</v>
      </c>
      <c r="AG15" s="13">
        <v>732.91788922164369</v>
      </c>
      <c r="AH15" s="13">
        <v>746.49044272574861</v>
      </c>
      <c r="AI15" s="13">
        <v>760.06299622985296</v>
      </c>
      <c r="AJ15" s="13">
        <v>773.63554973395742</v>
      </c>
      <c r="AK15" s="13">
        <v>787.20810323806199</v>
      </c>
      <c r="AL15" s="13">
        <v>800.78065674216634</v>
      </c>
      <c r="AM15" s="13">
        <v>814.35321024627103</v>
      </c>
      <c r="AN15" s="13">
        <v>827.92576375037584</v>
      </c>
      <c r="AO15" s="13">
        <v>841.49831725448018</v>
      </c>
      <c r="AP15" s="13">
        <v>855.07087075858465</v>
      </c>
      <c r="AQ15" s="13">
        <v>868.64342426268922</v>
      </c>
      <c r="AR15" s="13">
        <v>882.21597776679369</v>
      </c>
      <c r="AS15" s="13">
        <v>895.78853127089803</v>
      </c>
      <c r="AT15" s="13">
        <v>909.36108477500261</v>
      </c>
      <c r="AU15" s="13">
        <v>922.93363827910696</v>
      </c>
      <c r="AV15" s="13">
        <v>936.50619178321176</v>
      </c>
      <c r="AW15" s="13">
        <v>950.07874528731611</v>
      </c>
      <c r="AX15" s="13">
        <v>963.65129879142046</v>
      </c>
      <c r="AY15" s="13">
        <v>977.22385229552515</v>
      </c>
      <c r="AZ15" s="13">
        <v>990.79640579962961</v>
      </c>
      <c r="BA15" s="13">
        <v>1004.3689593037341</v>
      </c>
      <c r="BB15" s="13">
        <v>1017.9415128078385</v>
      </c>
      <c r="BC15" s="13">
        <v>1031.514066311943</v>
      </c>
      <c r="BD15" s="13">
        <v>1045.0866198160477</v>
      </c>
      <c r="BE15" s="13">
        <v>1058.6591733201521</v>
      </c>
    </row>
    <row r="16" spans="1:57" x14ac:dyDescent="0.3">
      <c r="A16" s="56" t="s">
        <v>607</v>
      </c>
      <c r="B16" s="85" t="s">
        <v>619</v>
      </c>
      <c r="C16" s="85" t="s">
        <v>591</v>
      </c>
      <c r="D16" s="57" t="s">
        <v>612</v>
      </c>
      <c r="E16" s="86" t="s">
        <v>616</v>
      </c>
      <c r="F16" s="90" t="s">
        <v>228</v>
      </c>
      <c r="G16" s="11">
        <v>153.03630944140372</v>
      </c>
      <c r="H16" s="11">
        <v>156.0970356302318</v>
      </c>
      <c r="I16" s="11">
        <v>159.21897634283644</v>
      </c>
      <c r="J16" s="11">
        <v>162.40335586969317</v>
      </c>
      <c r="K16" s="11">
        <v>165.65142298708705</v>
      </c>
      <c r="L16" s="11">
        <v>168.96445144682878</v>
      </c>
      <c r="M16" s="11">
        <v>172.34374047576534</v>
      </c>
      <c r="N16" s="11">
        <v>175.79061528528067</v>
      </c>
      <c r="O16" s="11">
        <v>179.30642759098629</v>
      </c>
      <c r="P16" s="11">
        <v>182.89255614280603</v>
      </c>
      <c r="Q16" s="11">
        <v>186.55040726566216</v>
      </c>
      <c r="R16" s="12">
        <v>190.2814154109754</v>
      </c>
      <c r="S16" s="12">
        <v>179.38775734243762</v>
      </c>
      <c r="T16" s="12">
        <v>139.7138625021912</v>
      </c>
      <c r="U16" s="12">
        <v>131.93564927510681</v>
      </c>
      <c r="V16" s="12">
        <v>144.65058619624733</v>
      </c>
      <c r="W16" s="12">
        <v>145.46943767406279</v>
      </c>
      <c r="X16" s="12">
        <v>154.11664874236493</v>
      </c>
      <c r="Y16" s="12">
        <v>133.47854296001998</v>
      </c>
      <c r="Z16" s="12">
        <v>111.67232134394865</v>
      </c>
      <c r="AA16" s="12">
        <v>127.69912280717624</v>
      </c>
      <c r="AB16" s="12">
        <v>125.07919173594527</v>
      </c>
      <c r="AC16" s="13">
        <v>127.58077557066417</v>
      </c>
      <c r="AD16" s="13">
        <v>129.9937512447456</v>
      </c>
      <c r="AE16" s="13">
        <v>132.54264832797583</v>
      </c>
      <c r="AF16" s="13">
        <v>135.09154541120617</v>
      </c>
      <c r="AG16" s="13">
        <v>137.64044249443643</v>
      </c>
      <c r="AH16" s="13">
        <v>140.18933957766683</v>
      </c>
      <c r="AI16" s="13">
        <v>142.73823666089709</v>
      </c>
      <c r="AJ16" s="13">
        <v>145.28713374412737</v>
      </c>
      <c r="AK16" s="13">
        <v>147.83603082735772</v>
      </c>
      <c r="AL16" s="13">
        <v>150.38492791058795</v>
      </c>
      <c r="AM16" s="13">
        <v>152.93382499381829</v>
      </c>
      <c r="AN16" s="13">
        <v>155.48272207704861</v>
      </c>
      <c r="AO16" s="13">
        <v>158.03161916027889</v>
      </c>
      <c r="AP16" s="13">
        <v>160.58051624350921</v>
      </c>
      <c r="AQ16" s="13">
        <v>163.12941332673955</v>
      </c>
      <c r="AR16" s="13">
        <v>165.67831040996981</v>
      </c>
      <c r="AS16" s="13">
        <v>168.2272074932001</v>
      </c>
      <c r="AT16" s="13">
        <v>170.77610457643041</v>
      </c>
      <c r="AU16" s="13">
        <v>173.32500165966076</v>
      </c>
      <c r="AV16" s="13">
        <v>175.87389874289104</v>
      </c>
      <c r="AW16" s="13">
        <v>178.4227958261213</v>
      </c>
      <c r="AX16" s="13">
        <v>180.97169290935159</v>
      </c>
      <c r="AY16" s="13">
        <v>183.52058999258193</v>
      </c>
      <c r="AZ16" s="13">
        <v>186.06948707581222</v>
      </c>
      <c r="BA16" s="13">
        <v>188.61838415904251</v>
      </c>
      <c r="BB16" s="13">
        <v>191.16728124227282</v>
      </c>
      <c r="BC16" s="13">
        <v>193.71617832550311</v>
      </c>
      <c r="BD16" s="13">
        <v>196.26507540873348</v>
      </c>
      <c r="BE16" s="13">
        <v>198.81397249196377</v>
      </c>
    </row>
    <row r="17" spans="1:57" x14ac:dyDescent="0.3">
      <c r="A17" s="56" t="s">
        <v>607</v>
      </c>
      <c r="B17" s="85" t="s">
        <v>619</v>
      </c>
      <c r="C17" s="85" t="s">
        <v>591</v>
      </c>
      <c r="D17" s="57" t="s">
        <v>612</v>
      </c>
      <c r="E17" s="86" t="s">
        <v>616</v>
      </c>
      <c r="F17" s="90" t="s">
        <v>229</v>
      </c>
      <c r="G17" s="11">
        <v>1880.0810468312945</v>
      </c>
      <c r="H17" s="11">
        <v>1917.6826677679205</v>
      </c>
      <c r="I17" s="11">
        <v>1956.0363211232789</v>
      </c>
      <c r="J17" s="11">
        <v>1995.1570475457445</v>
      </c>
      <c r="K17" s="11">
        <v>2035.0601884966595</v>
      </c>
      <c r="L17" s="11">
        <v>2075.7613922665928</v>
      </c>
      <c r="M17" s="11">
        <v>2117.2766201119248</v>
      </c>
      <c r="N17" s="11">
        <v>2159.6221525141632</v>
      </c>
      <c r="O17" s="11">
        <v>2202.8145955644463</v>
      </c>
      <c r="P17" s="11">
        <v>2246.8708874757353</v>
      </c>
      <c r="Q17" s="11">
        <v>2291.80830522525</v>
      </c>
      <c r="R17" s="12">
        <v>2337.6444713297551</v>
      </c>
      <c r="S17" s="12">
        <v>2599.5407403444988</v>
      </c>
      <c r="T17" s="12">
        <v>2561.8860601675524</v>
      </c>
      <c r="U17" s="12">
        <v>2757.4550698497324</v>
      </c>
      <c r="V17" s="12">
        <v>2784.1726906219455</v>
      </c>
      <c r="W17" s="12">
        <v>2790.1176031608156</v>
      </c>
      <c r="X17" s="12">
        <v>2688.1118475921508</v>
      </c>
      <c r="Y17" s="12">
        <v>2674.8571381295096</v>
      </c>
      <c r="Z17" s="12">
        <v>2739.4815744546945</v>
      </c>
      <c r="AA17" s="12">
        <v>3122.0233817340672</v>
      </c>
      <c r="AB17" s="12">
        <v>3305.3922445549802</v>
      </c>
      <c r="AC17" s="13">
        <v>3371.5000894460804</v>
      </c>
      <c r="AD17" s="13">
        <v>3435.2663400007386</v>
      </c>
      <c r="AE17" s="13">
        <v>3502.6245035301631</v>
      </c>
      <c r="AF17" s="13">
        <v>3569.9826670595903</v>
      </c>
      <c r="AG17" s="13">
        <v>3637.3408305890157</v>
      </c>
      <c r="AH17" s="13">
        <v>3704.6989941184438</v>
      </c>
      <c r="AI17" s="13">
        <v>3772.0571576478687</v>
      </c>
      <c r="AJ17" s="13">
        <v>3839.4153211772959</v>
      </c>
      <c r="AK17" s="13">
        <v>3906.7734847067218</v>
      </c>
      <c r="AL17" s="13">
        <v>3974.1316482361467</v>
      </c>
      <c r="AM17" s="13">
        <v>4041.4898117655734</v>
      </c>
      <c r="AN17" s="13">
        <v>4108.8479752950016</v>
      </c>
      <c r="AO17" s="13">
        <v>4176.2061388244256</v>
      </c>
      <c r="AP17" s="13">
        <v>4243.5643023538532</v>
      </c>
      <c r="AQ17" s="13">
        <v>4310.92246588328</v>
      </c>
      <c r="AR17" s="13">
        <v>4378.2806294127058</v>
      </c>
      <c r="AS17" s="13">
        <v>4445.6387929421298</v>
      </c>
      <c r="AT17" s="13">
        <v>4512.9969564715566</v>
      </c>
      <c r="AU17" s="13">
        <v>4580.3551200009833</v>
      </c>
      <c r="AV17" s="13">
        <v>4647.713283530411</v>
      </c>
      <c r="AW17" s="13">
        <v>4715.071447059835</v>
      </c>
      <c r="AX17" s="13">
        <v>4782.4296105892618</v>
      </c>
      <c r="AY17" s="13">
        <v>4849.7877741186885</v>
      </c>
      <c r="AZ17" s="13">
        <v>4917.1459376481153</v>
      </c>
      <c r="BA17" s="13">
        <v>4984.5041011775393</v>
      </c>
      <c r="BB17" s="13">
        <v>5051.862264706966</v>
      </c>
      <c r="BC17" s="13">
        <v>5119.2204282363919</v>
      </c>
      <c r="BD17" s="13">
        <v>5186.5785917658195</v>
      </c>
      <c r="BE17" s="13">
        <v>5253.9367552952444</v>
      </c>
    </row>
    <row r="18" spans="1:57" x14ac:dyDescent="0.3">
      <c r="A18" s="56" t="s">
        <v>607</v>
      </c>
      <c r="B18" s="85" t="s">
        <v>619</v>
      </c>
      <c r="C18" s="85" t="s">
        <v>591</v>
      </c>
      <c r="D18" s="57" t="s">
        <v>612</v>
      </c>
      <c r="E18" s="86" t="s">
        <v>616</v>
      </c>
      <c r="F18" s="90" t="s">
        <v>230</v>
      </c>
      <c r="G18" s="11">
        <v>1877.9709670929876</v>
      </c>
      <c r="H18" s="11">
        <v>1915.5303864348475</v>
      </c>
      <c r="I18" s="11">
        <v>1953.8409941635446</v>
      </c>
      <c r="J18" s="11">
        <v>1992.9178140468155</v>
      </c>
      <c r="K18" s="11">
        <v>2032.7761703277517</v>
      </c>
      <c r="L18" s="11">
        <v>2073.4316937343069</v>
      </c>
      <c r="M18" s="11">
        <v>2114.9003276089929</v>
      </c>
      <c r="N18" s="11">
        <v>2157.1983341611726</v>
      </c>
      <c r="O18" s="11">
        <v>2200.342300844396</v>
      </c>
      <c r="P18" s="11">
        <v>2244.3491468612842</v>
      </c>
      <c r="Q18" s="11">
        <v>2289.2361297985099</v>
      </c>
      <c r="R18" s="12">
        <v>2335.0208523944802</v>
      </c>
      <c r="S18" s="12">
        <v>2575.3963302185616</v>
      </c>
      <c r="T18" s="12">
        <v>2185.7333534308837</v>
      </c>
      <c r="U18" s="12">
        <v>2442.198307897635</v>
      </c>
      <c r="V18" s="12">
        <v>2590.3689926114394</v>
      </c>
      <c r="W18" s="12">
        <v>2714.9698841727927</v>
      </c>
      <c r="X18" s="12">
        <v>2444.0387000130404</v>
      </c>
      <c r="Y18" s="12">
        <v>2957.0122759707397</v>
      </c>
      <c r="Z18" s="12">
        <v>2574.2065388656511</v>
      </c>
      <c r="AA18" s="12">
        <v>3102.522530467947</v>
      </c>
      <c r="AB18" s="12">
        <v>3246.979627094539</v>
      </c>
      <c r="AC18" s="13">
        <v>3311.9192196364302</v>
      </c>
      <c r="AD18" s="13">
        <v>3374.5585983026854</v>
      </c>
      <c r="AE18" s="13">
        <v>3440.7264139556773</v>
      </c>
      <c r="AF18" s="13">
        <v>3506.894229608672</v>
      </c>
      <c r="AG18" s="13">
        <v>3573.0620452616654</v>
      </c>
      <c r="AH18" s="13">
        <v>3639.2298609146601</v>
      </c>
      <c r="AI18" s="13">
        <v>3705.3976765676534</v>
      </c>
      <c r="AJ18" s="13">
        <v>3771.5654922206481</v>
      </c>
      <c r="AK18" s="13">
        <v>3837.7333078736419</v>
      </c>
      <c r="AL18" s="13">
        <v>3903.9011235266348</v>
      </c>
      <c r="AM18" s="13">
        <v>3970.0689391796291</v>
      </c>
      <c r="AN18" s="13">
        <v>4036.2367548326229</v>
      </c>
      <c r="AO18" s="13">
        <v>4102.4045704856171</v>
      </c>
      <c r="AP18" s="13">
        <v>4168.5723861386095</v>
      </c>
      <c r="AQ18" s="13">
        <v>4234.7402017916056</v>
      </c>
      <c r="AR18" s="13">
        <v>4300.908017444599</v>
      </c>
      <c r="AS18" s="13">
        <v>4367.0758330975905</v>
      </c>
      <c r="AT18" s="13">
        <v>4433.2436487505847</v>
      </c>
      <c r="AU18" s="13">
        <v>4499.411464403579</v>
      </c>
      <c r="AV18" s="13">
        <v>4565.5792800565732</v>
      </c>
      <c r="AW18" s="13">
        <v>4631.7470957095657</v>
      </c>
      <c r="AX18" s="13">
        <v>4697.914911362559</v>
      </c>
      <c r="AY18" s="13">
        <v>4764.0827270155532</v>
      </c>
      <c r="AZ18" s="13">
        <v>4830.2505426685475</v>
      </c>
      <c r="BA18" s="13">
        <v>4896.4183583215417</v>
      </c>
      <c r="BB18" s="13">
        <v>4962.5861739745351</v>
      </c>
      <c r="BC18" s="13">
        <v>5028.7539896275275</v>
      </c>
      <c r="BD18" s="13">
        <v>5094.9218052805218</v>
      </c>
      <c r="BE18" s="13">
        <v>5161.0896209335169</v>
      </c>
    </row>
    <row r="19" spans="1:57" x14ac:dyDescent="0.3">
      <c r="A19" s="56" t="s">
        <v>607</v>
      </c>
      <c r="B19" s="85" t="s">
        <v>619</v>
      </c>
      <c r="C19" s="85" t="s">
        <v>591</v>
      </c>
      <c r="D19" s="57" t="s">
        <v>612</v>
      </c>
      <c r="E19" s="86" t="s">
        <v>616</v>
      </c>
      <c r="F19" s="90" t="s">
        <v>247</v>
      </c>
      <c r="G19" s="11">
        <v>264.93828023694283</v>
      </c>
      <c r="H19" s="11">
        <v>270.23704584168166</v>
      </c>
      <c r="I19" s="11">
        <v>275.64178675851531</v>
      </c>
      <c r="J19" s="11">
        <v>281.15462249368562</v>
      </c>
      <c r="K19" s="11">
        <v>286.77771494355932</v>
      </c>
      <c r="L19" s="11">
        <v>292.51326924243051</v>
      </c>
      <c r="M19" s="11">
        <v>298.36353462727914</v>
      </c>
      <c r="N19" s="11">
        <v>304.33080531982472</v>
      </c>
      <c r="O19" s="11">
        <v>310.41742142622121</v>
      </c>
      <c r="P19" s="11">
        <v>316.62576985474561</v>
      </c>
      <c r="Q19" s="11">
        <v>322.95828525184055</v>
      </c>
      <c r="R19" s="12">
        <v>329.41745095687736</v>
      </c>
      <c r="S19" s="12">
        <v>362.02118155028023</v>
      </c>
      <c r="T19" s="12">
        <v>325.24089149629731</v>
      </c>
      <c r="U19" s="12">
        <v>311.4389609009682</v>
      </c>
      <c r="V19" s="12">
        <v>325.81491259737265</v>
      </c>
      <c r="W19" s="12">
        <v>330.23630637855962</v>
      </c>
      <c r="X19" s="12">
        <v>323.44652890564998</v>
      </c>
      <c r="Y19" s="12">
        <v>319.15909034499828</v>
      </c>
      <c r="Z19" s="12">
        <v>303.11058650500348</v>
      </c>
      <c r="AA19" s="12">
        <v>340.95036729797795</v>
      </c>
      <c r="AB19" s="12">
        <v>330.15827260249517</v>
      </c>
      <c r="AC19" s="13">
        <v>336.76143805454507</v>
      </c>
      <c r="AD19" s="13">
        <v>343.13071394552134</v>
      </c>
      <c r="AE19" s="13">
        <v>349.85876716013928</v>
      </c>
      <c r="AF19" s="13">
        <v>356.58682037475739</v>
      </c>
      <c r="AG19" s="13">
        <v>363.31487358937545</v>
      </c>
      <c r="AH19" s="13">
        <v>370.04292680399357</v>
      </c>
      <c r="AI19" s="13">
        <v>376.77098001861157</v>
      </c>
      <c r="AJ19" s="13">
        <v>383.49903323322968</v>
      </c>
      <c r="AK19" s="13">
        <v>390.2270864478478</v>
      </c>
      <c r="AL19" s="13">
        <v>396.95513966246568</v>
      </c>
      <c r="AM19" s="13">
        <v>403.68319287708385</v>
      </c>
      <c r="AN19" s="13">
        <v>410.41124609170197</v>
      </c>
      <c r="AO19" s="13">
        <v>417.13929930631997</v>
      </c>
      <c r="AP19" s="13">
        <v>423.86735252093797</v>
      </c>
      <c r="AQ19" s="13">
        <v>430.59540573555626</v>
      </c>
      <c r="AR19" s="13">
        <v>437.32345895017414</v>
      </c>
      <c r="AS19" s="13">
        <v>444.05151216479214</v>
      </c>
      <c r="AT19" s="13">
        <v>450.7795653794102</v>
      </c>
      <c r="AU19" s="13">
        <v>457.50761859402832</v>
      </c>
      <c r="AV19" s="13">
        <v>464.23567180864649</v>
      </c>
      <c r="AW19" s="13">
        <v>470.96372502326443</v>
      </c>
      <c r="AX19" s="13">
        <v>477.69177823788243</v>
      </c>
      <c r="AY19" s="13">
        <v>484.4198314525006</v>
      </c>
      <c r="AZ19" s="13">
        <v>491.14788466711872</v>
      </c>
      <c r="BA19" s="13">
        <v>497.87593788173672</v>
      </c>
      <c r="BB19" s="13">
        <v>504.60399109635466</v>
      </c>
      <c r="BC19" s="13">
        <v>511.33204431097278</v>
      </c>
      <c r="BD19" s="13">
        <v>518.06009752559089</v>
      </c>
      <c r="BE19" s="13">
        <v>524.78815074020906</v>
      </c>
    </row>
    <row r="20" spans="1:57" x14ac:dyDescent="0.3">
      <c r="A20" s="56" t="s">
        <v>607</v>
      </c>
      <c r="B20" s="85" t="s">
        <v>619</v>
      </c>
      <c r="C20" s="85" t="s">
        <v>591</v>
      </c>
      <c r="D20" s="57" t="s">
        <v>612</v>
      </c>
      <c r="E20" s="86" t="s">
        <v>616</v>
      </c>
      <c r="F20" s="90" t="s">
        <v>256</v>
      </c>
      <c r="G20" s="11">
        <v>1534.250083405655</v>
      </c>
      <c r="H20" s="11">
        <v>1564.9350850737681</v>
      </c>
      <c r="I20" s="11">
        <v>1596.2337867752435</v>
      </c>
      <c r="J20" s="11">
        <v>1628.1584625107484</v>
      </c>
      <c r="K20" s="11">
        <v>1660.7216317609634</v>
      </c>
      <c r="L20" s="11">
        <v>1693.9360643961827</v>
      </c>
      <c r="M20" s="11">
        <v>1727.8147856841065</v>
      </c>
      <c r="N20" s="11">
        <v>1762.3710813977887</v>
      </c>
      <c r="O20" s="11">
        <v>1797.6185030257445</v>
      </c>
      <c r="P20" s="11">
        <v>1833.5708730862596</v>
      </c>
      <c r="Q20" s="11">
        <v>1870.2422905479848</v>
      </c>
      <c r="R20" s="12">
        <v>1907.6471363589444</v>
      </c>
      <c r="S20" s="12">
        <v>1913.469411652668</v>
      </c>
      <c r="T20" s="12">
        <v>1886.3465052119022</v>
      </c>
      <c r="U20" s="12">
        <v>1840.8495064647798</v>
      </c>
      <c r="V20" s="12">
        <v>2011.0644605148175</v>
      </c>
      <c r="W20" s="12">
        <v>2086.2109876858485</v>
      </c>
      <c r="X20" s="12">
        <v>2103.3946051533067</v>
      </c>
      <c r="Y20" s="12">
        <v>2286.3156368399464</v>
      </c>
      <c r="Z20" s="12">
        <v>2307.4692227412474</v>
      </c>
      <c r="AA20" s="12">
        <v>2280.9705384178378</v>
      </c>
      <c r="AB20" s="12">
        <v>2581.5837238495101</v>
      </c>
      <c r="AC20" s="13">
        <v>2633.2153983265002</v>
      </c>
      <c r="AD20" s="13">
        <v>2683.0182363509421</v>
      </c>
      <c r="AE20" s="13">
        <v>2735.6264370637041</v>
      </c>
      <c r="AF20" s="13">
        <v>2788.2346377764684</v>
      </c>
      <c r="AG20" s="13">
        <v>2840.8428384892313</v>
      </c>
      <c r="AH20" s="13">
        <v>2893.4510392019956</v>
      </c>
      <c r="AI20" s="13">
        <v>2946.059239914759</v>
      </c>
      <c r="AJ20" s="13">
        <v>2998.6674406275224</v>
      </c>
      <c r="AK20" s="13">
        <v>3051.2756413402863</v>
      </c>
      <c r="AL20" s="13">
        <v>3103.8838420530496</v>
      </c>
      <c r="AM20" s="13">
        <v>3156.4920427658135</v>
      </c>
      <c r="AN20" s="13">
        <v>3209.1002434785778</v>
      </c>
      <c r="AO20" s="13">
        <v>3261.7084441913403</v>
      </c>
      <c r="AP20" s="13">
        <v>3314.3166449041037</v>
      </c>
      <c r="AQ20" s="13">
        <v>3366.9248456168684</v>
      </c>
      <c r="AR20" s="13">
        <v>3419.5330463296309</v>
      </c>
      <c r="AS20" s="13">
        <v>3472.1412470423943</v>
      </c>
      <c r="AT20" s="13">
        <v>3524.7494477551581</v>
      </c>
      <c r="AU20" s="13">
        <v>3577.3576484679215</v>
      </c>
      <c r="AV20" s="13">
        <v>3629.9658491806858</v>
      </c>
      <c r="AW20" s="13">
        <v>3682.5740498934488</v>
      </c>
      <c r="AX20" s="13">
        <v>3735.1822506062122</v>
      </c>
      <c r="AY20" s="13">
        <v>3787.7904513189756</v>
      </c>
      <c r="AZ20" s="13">
        <v>3840.3986520317394</v>
      </c>
      <c r="BA20" s="13">
        <v>3893.0068527445023</v>
      </c>
      <c r="BB20" s="13">
        <v>3945.6150534572653</v>
      </c>
      <c r="BC20" s="13">
        <v>3998.2232541700291</v>
      </c>
      <c r="BD20" s="13">
        <v>4050.831454882793</v>
      </c>
      <c r="BE20" s="13">
        <v>4103.4396555955573</v>
      </c>
    </row>
    <row r="21" spans="1:57" x14ac:dyDescent="0.3">
      <c r="A21" s="56" t="s">
        <v>607</v>
      </c>
      <c r="B21" s="85" t="s">
        <v>619</v>
      </c>
      <c r="C21" s="85" t="s">
        <v>591</v>
      </c>
      <c r="D21" s="57" t="s">
        <v>612</v>
      </c>
      <c r="E21" s="86" t="s">
        <v>616</v>
      </c>
      <c r="F21" s="90" t="s">
        <v>257</v>
      </c>
      <c r="G21" s="11">
        <v>18578.696811649079</v>
      </c>
      <c r="H21" s="11">
        <v>18950.270747882059</v>
      </c>
      <c r="I21" s="11">
        <v>19329.276162839702</v>
      </c>
      <c r="J21" s="11">
        <v>19715.861686096498</v>
      </c>
      <c r="K21" s="11">
        <v>20110.178919818427</v>
      </c>
      <c r="L21" s="11">
        <v>20512.382498214796</v>
      </c>
      <c r="M21" s="11">
        <v>20922.630148179094</v>
      </c>
      <c r="N21" s="11">
        <v>21341.082751142676</v>
      </c>
      <c r="O21" s="11">
        <v>21767.90440616553</v>
      </c>
      <c r="P21" s="11">
        <v>22203.26249428884</v>
      </c>
      <c r="Q21" s="11">
        <v>22647.327744174618</v>
      </c>
      <c r="R21" s="12">
        <v>23100.27429905811</v>
      </c>
      <c r="S21" s="12">
        <v>23190.387095512873</v>
      </c>
      <c r="T21" s="12">
        <v>22490.302931359223</v>
      </c>
      <c r="U21" s="12">
        <v>21084.011152316147</v>
      </c>
      <c r="V21" s="12">
        <v>22055.001271057925</v>
      </c>
      <c r="W21" s="12">
        <v>20638.735005738123</v>
      </c>
      <c r="X21" s="12">
        <v>20823.606591017735</v>
      </c>
      <c r="Y21" s="12">
        <v>20701.729071259735</v>
      </c>
      <c r="Z21" s="12">
        <v>21060.123550367643</v>
      </c>
      <c r="AA21" s="12">
        <v>22185.678143662521</v>
      </c>
      <c r="AB21" s="12">
        <v>23932.665245150874</v>
      </c>
      <c r="AC21" s="13">
        <v>24411.318550053889</v>
      </c>
      <c r="AD21" s="13">
        <v>24873.01756050477</v>
      </c>
      <c r="AE21" s="13">
        <v>25360.723787181327</v>
      </c>
      <c r="AF21" s="13">
        <v>25848.430013857898</v>
      </c>
      <c r="AG21" s="13">
        <v>26336.136240534452</v>
      </c>
      <c r="AH21" s="13">
        <v>26823.842467211027</v>
      </c>
      <c r="AI21" s="13">
        <v>27311.548693887591</v>
      </c>
      <c r="AJ21" s="13">
        <v>27799.254920564152</v>
      </c>
      <c r="AK21" s="13">
        <v>28286.961147240712</v>
      </c>
      <c r="AL21" s="13">
        <v>28774.66737391728</v>
      </c>
      <c r="AM21" s="13">
        <v>29262.373600593844</v>
      </c>
      <c r="AN21" s="13">
        <v>29750.079827270412</v>
      </c>
      <c r="AO21" s="13">
        <v>30237.78605394698</v>
      </c>
      <c r="AP21" s="13">
        <v>30725.492280623541</v>
      </c>
      <c r="AQ21" s="13">
        <v>31213.198507300112</v>
      </c>
      <c r="AR21" s="13">
        <v>31700.904733976673</v>
      </c>
      <c r="AS21" s="13">
        <v>32188.610960653223</v>
      </c>
      <c r="AT21" s="13">
        <v>32676.317187329787</v>
      </c>
      <c r="AU21" s="13">
        <v>33164.023414006355</v>
      </c>
      <c r="AV21" s="13">
        <v>33651.729640682926</v>
      </c>
      <c r="AW21" s="13">
        <v>34139.435867359491</v>
      </c>
      <c r="AX21" s="13">
        <v>34627.142094036048</v>
      </c>
      <c r="AY21" s="13">
        <v>35114.848320712605</v>
      </c>
      <c r="AZ21" s="13">
        <v>35602.554547389183</v>
      </c>
      <c r="BA21" s="13">
        <v>36090.26077406574</v>
      </c>
      <c r="BB21" s="13">
        <v>36577.967000742297</v>
      </c>
      <c r="BC21" s="13">
        <v>37065.673227418862</v>
      </c>
      <c r="BD21" s="13">
        <v>37553.379454095433</v>
      </c>
      <c r="BE21" s="13">
        <v>38041.085680771997</v>
      </c>
    </row>
    <row r="22" spans="1:57" x14ac:dyDescent="0.3">
      <c r="A22" s="56" t="s">
        <v>607</v>
      </c>
      <c r="B22" s="85" t="s">
        <v>619</v>
      </c>
      <c r="C22" s="85" t="s">
        <v>591</v>
      </c>
      <c r="D22" s="57" t="s">
        <v>612</v>
      </c>
      <c r="E22" s="86" t="s">
        <v>616</v>
      </c>
      <c r="F22" s="90" t="s">
        <v>270</v>
      </c>
      <c r="G22" s="11">
        <v>24064.458238080821</v>
      </c>
      <c r="H22" s="11">
        <v>24545.747402842437</v>
      </c>
      <c r="I22" s="11">
        <v>25036.662350899285</v>
      </c>
      <c r="J22" s="11">
        <v>25537.395597917272</v>
      </c>
      <c r="K22" s="11">
        <v>26048.143509875616</v>
      </c>
      <c r="L22" s="11">
        <v>26569.106380073128</v>
      </c>
      <c r="M22" s="11">
        <v>27100.488507674592</v>
      </c>
      <c r="N22" s="11">
        <v>27642.498277828086</v>
      </c>
      <c r="O22" s="11">
        <v>28195.348243384648</v>
      </c>
      <c r="P22" s="11">
        <v>28759.25520825234</v>
      </c>
      <c r="Q22" s="11">
        <v>29334.440312417388</v>
      </c>
      <c r="R22" s="12">
        <v>29921.129118665736</v>
      </c>
      <c r="S22" s="12">
        <v>30279.301078209552</v>
      </c>
      <c r="T22" s="12">
        <v>29618.313677317608</v>
      </c>
      <c r="U22" s="12">
        <v>30549.473910250908</v>
      </c>
      <c r="V22" s="12">
        <v>30827.427355279859</v>
      </c>
      <c r="W22" s="12">
        <v>31376.585677650579</v>
      </c>
      <c r="X22" s="12">
        <v>33497.55125433299</v>
      </c>
      <c r="Y22" s="12">
        <v>34465.877832929124</v>
      </c>
      <c r="Z22" s="12">
        <v>35674.520712762569</v>
      </c>
      <c r="AA22" s="12">
        <v>41120.375663347273</v>
      </c>
      <c r="AB22" s="12">
        <v>40133.912633608314</v>
      </c>
      <c r="AC22" s="13">
        <v>40936.590886280479</v>
      </c>
      <c r="AD22" s="13">
        <v>41710.837613866061</v>
      </c>
      <c r="AE22" s="13">
        <v>42528.697174922236</v>
      </c>
      <c r="AF22" s="13">
        <v>43346.55673597844</v>
      </c>
      <c r="AG22" s="13">
        <v>44164.416297034622</v>
      </c>
      <c r="AH22" s="13">
        <v>44982.275858090841</v>
      </c>
      <c r="AI22" s="13">
        <v>45800.135419147031</v>
      </c>
      <c r="AJ22" s="13">
        <v>46617.994980203228</v>
      </c>
      <c r="AK22" s="13">
        <v>47435.854541259425</v>
      </c>
      <c r="AL22" s="13">
        <v>48253.714102315615</v>
      </c>
      <c r="AM22" s="13">
        <v>49071.573663371819</v>
      </c>
      <c r="AN22" s="13">
        <v>49889.433224428023</v>
      </c>
      <c r="AO22" s="13">
        <v>50707.29278548422</v>
      </c>
      <c r="AP22" s="13">
        <v>51525.152346540417</v>
      </c>
      <c r="AQ22" s="13">
        <v>52343.011907596621</v>
      </c>
      <c r="AR22" s="13">
        <v>53160.871468652804</v>
      </c>
      <c r="AS22" s="13">
        <v>53978.731029708993</v>
      </c>
      <c r="AT22" s="13">
        <v>54796.59059076519</v>
      </c>
      <c r="AU22" s="13">
        <v>55614.45015182138</v>
      </c>
      <c r="AV22" s="13">
        <v>56432.309712877584</v>
      </c>
      <c r="AW22" s="13">
        <v>57250.169273933781</v>
      </c>
      <c r="AX22" s="13">
        <v>58068.028834989978</v>
      </c>
      <c r="AY22" s="13">
        <v>58885.888396046175</v>
      </c>
      <c r="AZ22" s="13">
        <v>59703.747957102372</v>
      </c>
      <c r="BA22" s="13">
        <v>60521.607518158562</v>
      </c>
      <c r="BB22" s="13">
        <v>61339.467079214759</v>
      </c>
      <c r="BC22" s="13">
        <v>62157.326640270956</v>
      </c>
      <c r="BD22" s="13">
        <v>62975.18620132716</v>
      </c>
      <c r="BE22" s="13">
        <v>63793.045762383379</v>
      </c>
    </row>
    <row r="23" spans="1:57" x14ac:dyDescent="0.3">
      <c r="A23" s="56" t="s">
        <v>607</v>
      </c>
      <c r="B23" s="85" t="s">
        <v>619</v>
      </c>
      <c r="C23" s="85" t="s">
        <v>591</v>
      </c>
      <c r="D23" s="57" t="s">
        <v>612</v>
      </c>
      <c r="E23" s="86" t="s">
        <v>616</v>
      </c>
      <c r="F23" s="90" t="s">
        <v>275</v>
      </c>
      <c r="G23" s="11">
        <v>1027.2756620703806</v>
      </c>
      <c r="H23" s="11">
        <v>1047.8211753117882</v>
      </c>
      <c r="I23" s="11">
        <v>1068.777598818024</v>
      </c>
      <c r="J23" s="11">
        <v>1090.1531507943844</v>
      </c>
      <c r="K23" s="11">
        <v>1111.9562138102722</v>
      </c>
      <c r="L23" s="11">
        <v>1134.1953380864777</v>
      </c>
      <c r="M23" s="11">
        <v>1156.8792448482072</v>
      </c>
      <c r="N23" s="11">
        <v>1180.0168297451714</v>
      </c>
      <c r="O23" s="11">
        <v>1203.6171663400748</v>
      </c>
      <c r="P23" s="11">
        <v>1227.6895096668763</v>
      </c>
      <c r="Q23" s="11">
        <v>1252.2432998602139</v>
      </c>
      <c r="R23" s="12">
        <v>1277.2881658574183</v>
      </c>
      <c r="S23" s="12">
        <v>1104.8339008416021</v>
      </c>
      <c r="T23" s="12">
        <v>1107.5219769779094</v>
      </c>
      <c r="U23" s="12">
        <v>1065.9011665120472</v>
      </c>
      <c r="V23" s="12">
        <v>1176.16374698405</v>
      </c>
      <c r="W23" s="12">
        <v>1102.3963546958598</v>
      </c>
      <c r="X23" s="12">
        <v>1119.1646767042123</v>
      </c>
      <c r="Y23" s="12">
        <v>1087.6518896643213</v>
      </c>
      <c r="Z23" s="12">
        <v>1147.3533358652553</v>
      </c>
      <c r="AA23" s="12">
        <v>1163.760478784611</v>
      </c>
      <c r="AB23" s="12">
        <v>1823.489536373781</v>
      </c>
      <c r="AC23" s="13">
        <v>1859.9593271012573</v>
      </c>
      <c r="AD23" s="13">
        <v>1895.1373277914176</v>
      </c>
      <c r="AE23" s="13">
        <v>1932.2968832383078</v>
      </c>
      <c r="AF23" s="13">
        <v>1969.4564386851985</v>
      </c>
      <c r="AG23" s="13">
        <v>2006.6159941320886</v>
      </c>
      <c r="AH23" s="13">
        <v>2043.7755495789797</v>
      </c>
      <c r="AI23" s="13">
        <v>2080.9351050258701</v>
      </c>
      <c r="AJ23" s="13">
        <v>2118.0946604727606</v>
      </c>
      <c r="AK23" s="13">
        <v>2155.2542159196514</v>
      </c>
      <c r="AL23" s="13">
        <v>2192.4137713665414</v>
      </c>
      <c r="AM23" s="13">
        <v>2229.5733268134322</v>
      </c>
      <c r="AN23" s="13">
        <v>2266.7328822603231</v>
      </c>
      <c r="AO23" s="13">
        <v>2303.892437707213</v>
      </c>
      <c r="AP23" s="13">
        <v>2341.0519931541039</v>
      </c>
      <c r="AQ23" s="13">
        <v>2378.2115486009952</v>
      </c>
      <c r="AR23" s="13">
        <v>2415.3711040478843</v>
      </c>
      <c r="AS23" s="13">
        <v>2452.5306594947751</v>
      </c>
      <c r="AT23" s="13">
        <v>2489.690214941666</v>
      </c>
      <c r="AU23" s="13">
        <v>2526.849770388556</v>
      </c>
      <c r="AV23" s="13">
        <v>2564.0093258354468</v>
      </c>
      <c r="AW23" s="13">
        <v>2601.1688812823377</v>
      </c>
      <c r="AX23" s="13">
        <v>2638.3284367292281</v>
      </c>
      <c r="AY23" s="13">
        <v>2675.487992176118</v>
      </c>
      <c r="AZ23" s="13">
        <v>2712.6475476230089</v>
      </c>
      <c r="BA23" s="13">
        <v>2749.8071030698993</v>
      </c>
      <c r="BB23" s="13">
        <v>2786.9666585167902</v>
      </c>
      <c r="BC23" s="13">
        <v>2824.126213963681</v>
      </c>
      <c r="BD23" s="13">
        <v>2861.285769410571</v>
      </c>
      <c r="BE23" s="13">
        <v>2898.4453248574619</v>
      </c>
    </row>
    <row r="24" spans="1:57" x14ac:dyDescent="0.3">
      <c r="A24" s="56" t="s">
        <v>607</v>
      </c>
      <c r="B24" s="85" t="s">
        <v>619</v>
      </c>
      <c r="C24" s="85" t="s">
        <v>591</v>
      </c>
      <c r="D24" s="57" t="s">
        <v>612</v>
      </c>
      <c r="E24" s="86" t="s">
        <v>616</v>
      </c>
      <c r="F24" s="90" t="s">
        <v>304</v>
      </c>
      <c r="G24" s="11">
        <v>1134.4455014106959</v>
      </c>
      <c r="H24" s="11">
        <v>1157.1344114389099</v>
      </c>
      <c r="I24" s="11">
        <v>1180.2770996676882</v>
      </c>
      <c r="J24" s="11">
        <v>1203.882641661042</v>
      </c>
      <c r="K24" s="11">
        <v>1227.9602944942628</v>
      </c>
      <c r="L24" s="11">
        <v>1252.5195003841482</v>
      </c>
      <c r="M24" s="11">
        <v>1277.5698903918312</v>
      </c>
      <c r="N24" s="11">
        <v>1303.1212881996678</v>
      </c>
      <c r="O24" s="11">
        <v>1329.1837139636611</v>
      </c>
      <c r="P24" s="11">
        <v>1355.7673882429344</v>
      </c>
      <c r="Q24" s="11">
        <v>1382.882736007793</v>
      </c>
      <c r="R24" s="12">
        <v>1410.540390727949</v>
      </c>
      <c r="S24" s="12">
        <v>1091.2059936946573</v>
      </c>
      <c r="T24" s="12">
        <v>1080.095629343863</v>
      </c>
      <c r="U24" s="12">
        <v>1103.8254902310482</v>
      </c>
      <c r="V24" s="12">
        <v>1266.7459101846127</v>
      </c>
      <c r="W24" s="12">
        <v>1160.9977869342263</v>
      </c>
      <c r="X24" s="12">
        <v>1559.0254982221206</v>
      </c>
      <c r="Y24" s="12">
        <v>1877.9505895662217</v>
      </c>
      <c r="Z24" s="12">
        <v>1863.3324475676004</v>
      </c>
      <c r="AA24" s="12">
        <v>1577.0527136827134</v>
      </c>
      <c r="AB24" s="12">
        <v>2014.6003826302253</v>
      </c>
      <c r="AC24" s="13">
        <v>2054.8923902828301</v>
      </c>
      <c r="AD24" s="13">
        <v>2093.7572218252676</v>
      </c>
      <c r="AE24" s="13">
        <v>2134.8112849983117</v>
      </c>
      <c r="AF24" s="13">
        <v>2175.8653481713563</v>
      </c>
      <c r="AG24" s="13">
        <v>2216.9194113444005</v>
      </c>
      <c r="AH24" s="13">
        <v>2257.9734745174455</v>
      </c>
      <c r="AI24" s="13">
        <v>2299.0275376904897</v>
      </c>
      <c r="AJ24" s="13">
        <v>2340.0816008635338</v>
      </c>
      <c r="AK24" s="13">
        <v>2381.1356640365784</v>
      </c>
      <c r="AL24" s="13">
        <v>2422.1897272096226</v>
      </c>
      <c r="AM24" s="13">
        <v>2463.2437903826672</v>
      </c>
      <c r="AN24" s="13">
        <v>2504.2978535557127</v>
      </c>
      <c r="AO24" s="13">
        <v>2545.3519167287559</v>
      </c>
      <c r="AP24" s="13">
        <v>2586.4059799018009</v>
      </c>
      <c r="AQ24" s="13">
        <v>2627.4600430748465</v>
      </c>
      <c r="AR24" s="13">
        <v>2668.5141062478897</v>
      </c>
      <c r="AS24" s="13">
        <v>2709.5681694209338</v>
      </c>
      <c r="AT24" s="13">
        <v>2750.6222325939789</v>
      </c>
      <c r="AU24" s="13">
        <v>2791.6762957670221</v>
      </c>
      <c r="AV24" s="13">
        <v>2832.7303589400681</v>
      </c>
      <c r="AW24" s="13">
        <v>2873.7844221131118</v>
      </c>
      <c r="AX24" s="13">
        <v>2914.8384852861554</v>
      </c>
      <c r="AY24" s="13">
        <v>2955.8925484592</v>
      </c>
      <c r="AZ24" s="13">
        <v>2996.946611632246</v>
      </c>
      <c r="BA24" s="13">
        <v>3038.0006748052892</v>
      </c>
      <c r="BB24" s="13">
        <v>3079.0547379783334</v>
      </c>
      <c r="BC24" s="13">
        <v>3120.1088011513789</v>
      </c>
      <c r="BD24" s="13">
        <v>3161.1628643244235</v>
      </c>
      <c r="BE24" s="13">
        <v>3202.2169274974676</v>
      </c>
    </row>
    <row r="25" spans="1:57" x14ac:dyDescent="0.3">
      <c r="A25" s="56" t="s">
        <v>607</v>
      </c>
      <c r="B25" s="85" t="s">
        <v>619</v>
      </c>
      <c r="C25" s="85" t="s">
        <v>591</v>
      </c>
      <c r="D25" s="57" t="s">
        <v>612</v>
      </c>
      <c r="E25" s="86" t="s">
        <v>616</v>
      </c>
      <c r="F25" s="90" t="s">
        <v>305</v>
      </c>
      <c r="G25" s="11">
        <v>104.00471973285532</v>
      </c>
      <c r="H25" s="11">
        <v>106.08481412751243</v>
      </c>
      <c r="I25" s="11">
        <v>108.20651041006268</v>
      </c>
      <c r="J25" s="11">
        <v>110.37064061826393</v>
      </c>
      <c r="K25" s="11">
        <v>112.57805343062921</v>
      </c>
      <c r="L25" s="11">
        <v>114.8296144992418</v>
      </c>
      <c r="M25" s="11">
        <v>117.12620678922664</v>
      </c>
      <c r="N25" s="11">
        <v>119.46873092501117</v>
      </c>
      <c r="O25" s="11">
        <v>121.8581055435114</v>
      </c>
      <c r="P25" s="11">
        <v>124.29526765438163</v>
      </c>
      <c r="Q25" s="11">
        <v>126.78117300746926</v>
      </c>
      <c r="R25" s="12">
        <v>129.31679646761864</v>
      </c>
      <c r="S25" s="12">
        <v>115.07237922547839</v>
      </c>
      <c r="T25" s="12">
        <v>143.76151686039654</v>
      </c>
      <c r="U25" s="12">
        <v>128.11645942766953</v>
      </c>
      <c r="V25" s="12">
        <v>119.02074932166954</v>
      </c>
      <c r="W25" s="12">
        <v>152.63949526558059</v>
      </c>
      <c r="X25" s="12">
        <v>174.42300546507136</v>
      </c>
      <c r="Y25" s="12">
        <v>168.36798389214403</v>
      </c>
      <c r="Z25" s="12">
        <v>107.84355604072755</v>
      </c>
      <c r="AA25" s="12">
        <v>196.14082015407661</v>
      </c>
      <c r="AB25" s="12">
        <v>215.80922472613096</v>
      </c>
      <c r="AC25" s="13">
        <v>220.12540922065361</v>
      </c>
      <c r="AD25" s="13">
        <v>224.28871090400514</v>
      </c>
      <c r="AE25" s="13">
        <v>228.68652876486792</v>
      </c>
      <c r="AF25" s="13">
        <v>233.08434662573083</v>
      </c>
      <c r="AG25" s="13">
        <v>237.48216448659363</v>
      </c>
      <c r="AH25" s="13">
        <v>241.87998234745652</v>
      </c>
      <c r="AI25" s="13">
        <v>246.27780020831938</v>
      </c>
      <c r="AJ25" s="13">
        <v>250.67561806918221</v>
      </c>
      <c r="AK25" s="13">
        <v>255.07343593004506</v>
      </c>
      <c r="AL25" s="13">
        <v>259.47125379090789</v>
      </c>
      <c r="AM25" s="13">
        <v>263.86907165177075</v>
      </c>
      <c r="AN25" s="13">
        <v>268.26688951263367</v>
      </c>
      <c r="AO25" s="13">
        <v>272.66470737349647</v>
      </c>
      <c r="AP25" s="13">
        <v>277.06252523435933</v>
      </c>
      <c r="AQ25" s="13">
        <v>281.46034309522219</v>
      </c>
      <c r="AR25" s="13">
        <v>285.85816095608499</v>
      </c>
      <c r="AS25" s="13">
        <v>290.25597881694773</v>
      </c>
      <c r="AT25" s="13">
        <v>294.65379667781059</v>
      </c>
      <c r="AU25" s="13">
        <v>299.0516145386735</v>
      </c>
      <c r="AV25" s="13">
        <v>303.44943239953631</v>
      </c>
      <c r="AW25" s="13">
        <v>307.84725026039916</v>
      </c>
      <c r="AX25" s="13">
        <v>312.24506812126202</v>
      </c>
      <c r="AY25" s="13">
        <v>316.64288598212482</v>
      </c>
      <c r="AZ25" s="13">
        <v>321.04070384298768</v>
      </c>
      <c r="BA25" s="13">
        <v>325.43852170385054</v>
      </c>
      <c r="BB25" s="13">
        <v>329.83633956471334</v>
      </c>
      <c r="BC25" s="13">
        <v>334.23415742557614</v>
      </c>
      <c r="BD25" s="13">
        <v>338.63197528643911</v>
      </c>
      <c r="BE25" s="13">
        <v>343.02979314730197</v>
      </c>
    </row>
    <row r="26" spans="1:57" x14ac:dyDescent="0.3">
      <c r="A26" s="56" t="s">
        <v>607</v>
      </c>
      <c r="B26" s="85" t="s">
        <v>619</v>
      </c>
      <c r="C26" s="85" t="s">
        <v>591</v>
      </c>
      <c r="D26" s="57" t="s">
        <v>612</v>
      </c>
      <c r="E26" s="86" t="s">
        <v>616</v>
      </c>
      <c r="F26" s="90" t="s">
        <v>314</v>
      </c>
      <c r="G26" s="11">
        <v>1163.8755609186583</v>
      </c>
      <c r="H26" s="11">
        <v>1187.1530721370314</v>
      </c>
      <c r="I26" s="11">
        <v>1210.8961335797719</v>
      </c>
      <c r="J26" s="11">
        <v>1235.1140562513674</v>
      </c>
      <c r="K26" s="11">
        <v>1259.8163373763948</v>
      </c>
      <c r="L26" s="11">
        <v>1285.0126641239228</v>
      </c>
      <c r="M26" s="11">
        <v>1310.7129174064014</v>
      </c>
      <c r="N26" s="11">
        <v>1336.9271757545293</v>
      </c>
      <c r="O26" s="11">
        <v>1363.66571926962</v>
      </c>
      <c r="P26" s="11">
        <v>1390.9390336550125</v>
      </c>
      <c r="Q26" s="11">
        <v>1418.7578143281128</v>
      </c>
      <c r="R26" s="12">
        <v>1447.1329706146751</v>
      </c>
      <c r="S26" s="12">
        <v>1356.5330022290534</v>
      </c>
      <c r="T26" s="12">
        <v>1335.0280667666923</v>
      </c>
      <c r="U26" s="12">
        <v>1651.2788104010738</v>
      </c>
      <c r="V26" s="12">
        <v>1898.0123033420221</v>
      </c>
      <c r="W26" s="12">
        <v>1356.7955134718275</v>
      </c>
      <c r="X26" s="12">
        <v>1978.3815295640065</v>
      </c>
      <c r="Y26" s="12">
        <v>1543.5934473000329</v>
      </c>
      <c r="Z26" s="12">
        <v>1701.2480497312406</v>
      </c>
      <c r="AA26" s="12">
        <v>2228.7585818020957</v>
      </c>
      <c r="AB26" s="12">
        <v>2344.1237354777159</v>
      </c>
      <c r="AC26" s="13">
        <v>2391.00621018727</v>
      </c>
      <c r="AD26" s="13">
        <v>2436.2280690132011</v>
      </c>
      <c r="AE26" s="13">
        <v>2483.9972468369883</v>
      </c>
      <c r="AF26" s="13">
        <v>2531.7664246607778</v>
      </c>
      <c r="AG26" s="13">
        <v>2579.5356024845651</v>
      </c>
      <c r="AH26" s="13">
        <v>2627.3047803083541</v>
      </c>
      <c r="AI26" s="13">
        <v>2675.0739581321418</v>
      </c>
      <c r="AJ26" s="13">
        <v>2722.8431359559308</v>
      </c>
      <c r="AK26" s="13">
        <v>2770.612313779719</v>
      </c>
      <c r="AL26" s="13">
        <v>2818.3814916035067</v>
      </c>
      <c r="AM26" s="13">
        <v>2866.1506694272957</v>
      </c>
      <c r="AN26" s="13">
        <v>2913.9198472510839</v>
      </c>
      <c r="AO26" s="13">
        <v>2961.689025074872</v>
      </c>
      <c r="AP26" s="13">
        <v>3009.4582028986601</v>
      </c>
      <c r="AQ26" s="13">
        <v>3057.2273807224497</v>
      </c>
      <c r="AR26" s="13">
        <v>3104.9965585462369</v>
      </c>
      <c r="AS26" s="13">
        <v>3152.7657363700241</v>
      </c>
      <c r="AT26" s="13">
        <v>3200.5349141938132</v>
      </c>
      <c r="AU26" s="13">
        <v>3248.3040920176009</v>
      </c>
      <c r="AV26" s="13">
        <v>3296.0732698413894</v>
      </c>
      <c r="AW26" s="13">
        <v>3343.8424476651776</v>
      </c>
      <c r="AX26" s="13">
        <v>3391.6116254889653</v>
      </c>
      <c r="AY26" s="13">
        <v>3439.3808033127539</v>
      </c>
      <c r="AZ26" s="13">
        <v>3487.149981136542</v>
      </c>
      <c r="BA26" s="13">
        <v>3534.9191589603302</v>
      </c>
      <c r="BB26" s="13">
        <v>3582.6883367841183</v>
      </c>
      <c r="BC26" s="13">
        <v>3630.4575146079064</v>
      </c>
      <c r="BD26" s="13">
        <v>3678.2266924316955</v>
      </c>
      <c r="BE26" s="13">
        <v>3725.9958702554841</v>
      </c>
    </row>
    <row r="27" spans="1:57" x14ac:dyDescent="0.3">
      <c r="A27" s="56" t="s">
        <v>607</v>
      </c>
      <c r="B27" s="85" t="s">
        <v>619</v>
      </c>
      <c r="C27" s="85" t="s">
        <v>591</v>
      </c>
      <c r="D27" s="57" t="s">
        <v>612</v>
      </c>
      <c r="E27" s="86" t="s">
        <v>616</v>
      </c>
      <c r="F27" s="90" t="s">
        <v>319</v>
      </c>
      <c r="G27" s="11">
        <v>16384.795266306399</v>
      </c>
      <c r="H27" s="11">
        <v>16712.491171632526</v>
      </c>
      <c r="I27" s="11">
        <v>17046.740995065178</v>
      </c>
      <c r="J27" s="11">
        <v>17387.675814966482</v>
      </c>
      <c r="K27" s="11">
        <v>17735.429331265812</v>
      </c>
      <c r="L27" s="11">
        <v>18090.13791789113</v>
      </c>
      <c r="M27" s="11">
        <v>18451.940676248953</v>
      </c>
      <c r="N27" s="11">
        <v>18820.97948977393</v>
      </c>
      <c r="O27" s="11">
        <v>19197.399079569408</v>
      </c>
      <c r="P27" s="11">
        <v>19581.347061160795</v>
      </c>
      <c r="Q27" s="11">
        <v>19972.974002384013</v>
      </c>
      <c r="R27" s="12">
        <v>20372.433482431694</v>
      </c>
      <c r="S27" s="12">
        <v>20464.797322507282</v>
      </c>
      <c r="T27" s="12">
        <v>18517.345242848798</v>
      </c>
      <c r="U27" s="12">
        <v>17059.725254886231</v>
      </c>
      <c r="V27" s="12">
        <v>17220.522382010597</v>
      </c>
      <c r="W27" s="12">
        <v>16995.819715214173</v>
      </c>
      <c r="X27" s="12">
        <v>16937.992508021147</v>
      </c>
      <c r="Y27" s="12">
        <v>16012.724992449552</v>
      </c>
      <c r="Z27" s="12">
        <v>16429.291900111475</v>
      </c>
      <c r="AA27" s="12">
        <v>17717.122869181989</v>
      </c>
      <c r="AB27" s="12">
        <v>20543.463592935255</v>
      </c>
      <c r="AC27" s="13">
        <v>20954.332864793963</v>
      </c>
      <c r="AD27" s="13">
        <v>21350.648808502476</v>
      </c>
      <c r="AE27" s="13">
        <v>21769.288981218204</v>
      </c>
      <c r="AF27" s="13">
        <v>22187.929153933943</v>
      </c>
      <c r="AG27" s="13">
        <v>22606.569326649675</v>
      </c>
      <c r="AH27" s="13">
        <v>23025.209499365414</v>
      </c>
      <c r="AI27" s="13">
        <v>23443.849672081149</v>
      </c>
      <c r="AJ27" s="13">
        <v>23862.489844796881</v>
      </c>
      <c r="AK27" s="13">
        <v>24281.130017512616</v>
      </c>
      <c r="AL27" s="13">
        <v>24699.770190228341</v>
      </c>
      <c r="AM27" s="13">
        <v>25118.410362944083</v>
      </c>
      <c r="AN27" s="13">
        <v>25537.05053565983</v>
      </c>
      <c r="AO27" s="13">
        <v>25955.690708375558</v>
      </c>
      <c r="AP27" s="13">
        <v>26374.330881091293</v>
      </c>
      <c r="AQ27" s="13">
        <v>26792.971053807032</v>
      </c>
      <c r="AR27" s="13">
        <v>27211.61122652276</v>
      </c>
      <c r="AS27" s="13">
        <v>27630.251399238492</v>
      </c>
      <c r="AT27" s="13">
        <v>28048.891571954227</v>
      </c>
      <c r="AU27" s="13">
        <v>28467.531744669963</v>
      </c>
      <c r="AV27" s="13">
        <v>28886.171917385702</v>
      </c>
      <c r="AW27" s="13">
        <v>29304.812090101434</v>
      </c>
      <c r="AX27" s="13">
        <v>29723.452262817162</v>
      </c>
      <c r="AY27" s="13">
        <v>30142.092435532901</v>
      </c>
      <c r="AZ27" s="13">
        <v>30560.732608248636</v>
      </c>
      <c r="BA27" s="13">
        <v>30979.372780964368</v>
      </c>
      <c r="BB27" s="13">
        <v>31398.012953680103</v>
      </c>
      <c r="BC27" s="13">
        <v>31816.653126395839</v>
      </c>
      <c r="BD27" s="13">
        <v>32235.293299111574</v>
      </c>
      <c r="BE27" s="13">
        <v>32653.933471827309</v>
      </c>
    </row>
    <row r="28" spans="1:57" x14ac:dyDescent="0.3">
      <c r="A28" s="56" t="s">
        <v>607</v>
      </c>
      <c r="B28" s="85" t="s">
        <v>619</v>
      </c>
      <c r="C28" s="85" t="s">
        <v>591</v>
      </c>
      <c r="D28" s="57" t="s">
        <v>612</v>
      </c>
      <c r="E28" s="86" t="s">
        <v>616</v>
      </c>
      <c r="F28" s="90" t="s">
        <v>345</v>
      </c>
      <c r="G28" s="11">
        <v>639.18035677059879</v>
      </c>
      <c r="H28" s="11">
        <v>651.9639639060108</v>
      </c>
      <c r="I28" s="11">
        <v>665.00324318413107</v>
      </c>
      <c r="J28" s="11">
        <v>678.30330804781374</v>
      </c>
      <c r="K28" s="11">
        <v>691.86937420877007</v>
      </c>
      <c r="L28" s="11">
        <v>705.70676169294552</v>
      </c>
      <c r="M28" s="11">
        <v>719.82089692680449</v>
      </c>
      <c r="N28" s="11">
        <v>734.21731486534065</v>
      </c>
      <c r="O28" s="11">
        <v>748.90166116264743</v>
      </c>
      <c r="P28" s="11">
        <v>763.87969438590039</v>
      </c>
      <c r="Q28" s="11">
        <v>779.15728827361841</v>
      </c>
      <c r="R28" s="12">
        <v>794.74043403909081</v>
      </c>
      <c r="S28" s="12">
        <v>335.51420684808744</v>
      </c>
      <c r="T28" s="12">
        <v>359.78901718646199</v>
      </c>
      <c r="U28" s="12">
        <v>384.00079040966068</v>
      </c>
      <c r="V28" s="12">
        <v>357.40491537308515</v>
      </c>
      <c r="W28" s="12">
        <v>293.26293920783775</v>
      </c>
      <c r="X28" s="12">
        <v>324.52997556075724</v>
      </c>
      <c r="Y28" s="12">
        <v>344.79291765711736</v>
      </c>
      <c r="Z28" s="12">
        <v>360.66267216037136</v>
      </c>
      <c r="AA28" s="12">
        <v>419.3400150294728</v>
      </c>
      <c r="AB28" s="12">
        <v>434.92003217828687</v>
      </c>
      <c r="AC28" s="13">
        <v>443.61843282185271</v>
      </c>
      <c r="AD28" s="13">
        <v>452.00872894746561</v>
      </c>
      <c r="AE28" s="13">
        <v>460.87164520133734</v>
      </c>
      <c r="AF28" s="13">
        <v>469.73456145520925</v>
      </c>
      <c r="AG28" s="13">
        <v>478.59747770908109</v>
      </c>
      <c r="AH28" s="13">
        <v>487.46039396295299</v>
      </c>
      <c r="AI28" s="13">
        <v>496.32331021682484</v>
      </c>
      <c r="AJ28" s="13">
        <v>505.18622647069668</v>
      </c>
      <c r="AK28" s="13">
        <v>514.04914272456858</v>
      </c>
      <c r="AL28" s="13">
        <v>522.91205897844043</v>
      </c>
      <c r="AM28" s="13">
        <v>531.77497523231227</v>
      </c>
      <c r="AN28" s="13">
        <v>540.63789148618423</v>
      </c>
      <c r="AO28" s="13">
        <v>549.50080774005608</v>
      </c>
      <c r="AP28" s="13">
        <v>558.36372399392803</v>
      </c>
      <c r="AQ28" s="13">
        <v>567.22664024780011</v>
      </c>
      <c r="AR28" s="13">
        <v>576.08955650167172</v>
      </c>
      <c r="AS28" s="13">
        <v>584.95247275554357</v>
      </c>
      <c r="AT28" s="13">
        <v>593.8153890094153</v>
      </c>
      <c r="AU28" s="13">
        <v>602.67830526328714</v>
      </c>
      <c r="AV28" s="13">
        <v>611.54122151715922</v>
      </c>
      <c r="AW28" s="13">
        <v>620.40413777103095</v>
      </c>
      <c r="AX28" s="13">
        <v>629.2670540249029</v>
      </c>
      <c r="AY28" s="13">
        <v>638.12997027877475</v>
      </c>
      <c r="AZ28" s="13">
        <v>646.99288653264671</v>
      </c>
      <c r="BA28" s="13">
        <v>655.85580278651844</v>
      </c>
      <c r="BB28" s="13">
        <v>664.71871904039028</v>
      </c>
      <c r="BC28" s="13">
        <v>673.58163529426236</v>
      </c>
      <c r="BD28" s="13">
        <v>682.44455154813409</v>
      </c>
      <c r="BE28" s="13">
        <v>691.30746780200616</v>
      </c>
    </row>
    <row r="29" spans="1:57" x14ac:dyDescent="0.3">
      <c r="A29" s="56" t="s">
        <v>607</v>
      </c>
      <c r="B29" s="85" t="s">
        <v>619</v>
      </c>
      <c r="C29" s="85" t="s">
        <v>591</v>
      </c>
      <c r="D29" s="57" t="s">
        <v>612</v>
      </c>
      <c r="E29" s="86" t="s">
        <v>616</v>
      </c>
      <c r="F29" s="90" t="s">
        <v>356</v>
      </c>
      <c r="G29" s="11">
        <v>393.14117229504302</v>
      </c>
      <c r="H29" s="11">
        <v>401.00399574094388</v>
      </c>
      <c r="I29" s="11">
        <v>409.02407565576277</v>
      </c>
      <c r="J29" s="11">
        <v>417.20455716887801</v>
      </c>
      <c r="K29" s="11">
        <v>425.54864831225558</v>
      </c>
      <c r="L29" s="11">
        <v>434.05962127850069</v>
      </c>
      <c r="M29" s="11">
        <v>442.74081370407072</v>
      </c>
      <c r="N29" s="11">
        <v>451.59562997815215</v>
      </c>
      <c r="O29" s="11">
        <v>460.62754257771519</v>
      </c>
      <c r="P29" s="11">
        <v>469.84009342926947</v>
      </c>
      <c r="Q29" s="11">
        <v>479.23689529785486</v>
      </c>
      <c r="R29" s="12">
        <v>488.82163320381198</v>
      </c>
      <c r="S29" s="12">
        <v>543.7256831076985</v>
      </c>
      <c r="T29" s="12">
        <v>554.80779565055957</v>
      </c>
      <c r="U29" s="12">
        <v>476.35713369854358</v>
      </c>
      <c r="V29" s="12">
        <v>491.53462907914627</v>
      </c>
      <c r="W29" s="12">
        <v>515.4561296828283</v>
      </c>
      <c r="X29" s="12">
        <v>549.9993254466151</v>
      </c>
      <c r="Y29" s="12">
        <v>503.54317782261239</v>
      </c>
      <c r="Z29" s="12">
        <v>478.60523481589513</v>
      </c>
      <c r="AA29" s="12">
        <v>513.94178982001472</v>
      </c>
      <c r="AB29" s="12">
        <v>589.84045239945772</v>
      </c>
      <c r="AC29" s="13">
        <v>601.6372614474468</v>
      </c>
      <c r="AD29" s="13">
        <v>613.01621779882555</v>
      </c>
      <c r="AE29" s="13">
        <v>625.03614363801796</v>
      </c>
      <c r="AF29" s="13">
        <v>637.05606947721083</v>
      </c>
      <c r="AG29" s="13">
        <v>649.07599531640358</v>
      </c>
      <c r="AH29" s="13">
        <v>661.09592115559622</v>
      </c>
      <c r="AI29" s="13">
        <v>673.11584699478874</v>
      </c>
      <c r="AJ29" s="13">
        <v>685.13577283398138</v>
      </c>
      <c r="AK29" s="13">
        <v>697.15569867317413</v>
      </c>
      <c r="AL29" s="13">
        <v>709.17562451236677</v>
      </c>
      <c r="AM29" s="13">
        <v>721.19555035155952</v>
      </c>
      <c r="AN29" s="13">
        <v>733.21547619075204</v>
      </c>
      <c r="AO29" s="13">
        <v>745.23540202994468</v>
      </c>
      <c r="AP29" s="13">
        <v>757.25532786913743</v>
      </c>
      <c r="AQ29" s="13">
        <v>769.2752537083303</v>
      </c>
      <c r="AR29" s="13">
        <v>781.29517954752282</v>
      </c>
      <c r="AS29" s="13">
        <v>793.31510538671523</v>
      </c>
      <c r="AT29" s="13">
        <v>805.3350312259081</v>
      </c>
      <c r="AU29" s="13">
        <v>817.35495706510039</v>
      </c>
      <c r="AV29" s="13">
        <v>829.37488290429326</v>
      </c>
      <c r="AW29" s="13">
        <v>841.3948087434859</v>
      </c>
      <c r="AX29" s="13">
        <v>853.41473458267853</v>
      </c>
      <c r="AY29" s="13">
        <v>865.43466042187117</v>
      </c>
      <c r="AZ29" s="13">
        <v>877.45458626106404</v>
      </c>
      <c r="BA29" s="13">
        <v>889.47451210025633</v>
      </c>
      <c r="BB29" s="13">
        <v>901.49443793944909</v>
      </c>
      <c r="BC29" s="13">
        <v>913.51436377864161</v>
      </c>
      <c r="BD29" s="13">
        <v>925.53428961783447</v>
      </c>
      <c r="BE29" s="13">
        <v>937.55421545702734</v>
      </c>
    </row>
    <row r="30" spans="1:57" x14ac:dyDescent="0.3">
      <c r="A30" s="56" t="s">
        <v>607</v>
      </c>
      <c r="B30" s="85" t="s">
        <v>619</v>
      </c>
      <c r="C30" s="85" t="s">
        <v>591</v>
      </c>
      <c r="D30" s="57" t="s">
        <v>612</v>
      </c>
      <c r="E30" s="86" t="s">
        <v>616</v>
      </c>
      <c r="F30" s="90" t="s">
        <v>357</v>
      </c>
      <c r="G30" s="11">
        <v>101.45041268122081</v>
      </c>
      <c r="H30" s="11">
        <v>103.47942093484522</v>
      </c>
      <c r="I30" s="11">
        <v>105.54900935354213</v>
      </c>
      <c r="J30" s="11">
        <v>107.65998954061298</v>
      </c>
      <c r="K30" s="11">
        <v>109.81318933142525</v>
      </c>
      <c r="L30" s="11">
        <v>112.00945311805376</v>
      </c>
      <c r="M30" s="11">
        <v>114.24964218041484</v>
      </c>
      <c r="N30" s="11">
        <v>116.53463502402313</v>
      </c>
      <c r="O30" s="11">
        <v>118.8653277245036</v>
      </c>
      <c r="P30" s="11">
        <v>121.24263427899368</v>
      </c>
      <c r="Q30" s="11">
        <v>123.66748696457356</v>
      </c>
      <c r="R30" s="12">
        <v>126.14083670386503</v>
      </c>
      <c r="S30" s="12">
        <v>129.81276858850038</v>
      </c>
      <c r="T30" s="12">
        <v>127.43132513936121</v>
      </c>
      <c r="U30" s="12">
        <v>118.81152416300408</v>
      </c>
      <c r="V30" s="12">
        <v>120.7762176007502</v>
      </c>
      <c r="W30" s="12">
        <v>135.12800845552752</v>
      </c>
      <c r="X30" s="12">
        <v>132.95041372195431</v>
      </c>
      <c r="Y30" s="12">
        <v>138.10403702299098</v>
      </c>
      <c r="Z30" s="12">
        <v>154.42686722991755</v>
      </c>
      <c r="AA30" s="12">
        <v>164.18458646636947</v>
      </c>
      <c r="AB30" s="12">
        <v>180.95213017636755</v>
      </c>
      <c r="AC30" s="13">
        <v>184.57117277989494</v>
      </c>
      <c r="AD30" s="13">
        <v>188.06202591244917</v>
      </c>
      <c r="AE30" s="13">
        <v>191.74951661661481</v>
      </c>
      <c r="AF30" s="13">
        <v>195.43700732078051</v>
      </c>
      <c r="AG30" s="13">
        <v>199.12449802494618</v>
      </c>
      <c r="AH30" s="13">
        <v>202.81198872911187</v>
      </c>
      <c r="AI30" s="13">
        <v>206.49947943327751</v>
      </c>
      <c r="AJ30" s="13">
        <v>210.18697013744321</v>
      </c>
      <c r="AK30" s="13">
        <v>213.87446084160885</v>
      </c>
      <c r="AL30" s="13">
        <v>217.56195154577446</v>
      </c>
      <c r="AM30" s="13">
        <v>221.24944224994019</v>
      </c>
      <c r="AN30" s="13">
        <v>224.93693295410591</v>
      </c>
      <c r="AO30" s="13">
        <v>228.62442365827152</v>
      </c>
      <c r="AP30" s="13">
        <v>232.31191436243725</v>
      </c>
      <c r="AQ30" s="13">
        <v>235.99940506660292</v>
      </c>
      <c r="AR30" s="13">
        <v>239.68689577076859</v>
      </c>
      <c r="AS30" s="13">
        <v>243.3743864749342</v>
      </c>
      <c r="AT30" s="13">
        <v>247.06187717909984</v>
      </c>
      <c r="AU30" s="13">
        <v>250.74936788326551</v>
      </c>
      <c r="AV30" s="13">
        <v>254.43685858743123</v>
      </c>
      <c r="AW30" s="13">
        <v>258.12434929159684</v>
      </c>
      <c r="AX30" s="13">
        <v>261.81183999576257</v>
      </c>
      <c r="AY30" s="13">
        <v>265.49933069992824</v>
      </c>
      <c r="AZ30" s="13">
        <v>269.18682140409391</v>
      </c>
      <c r="BA30" s="13">
        <v>272.87431210825946</v>
      </c>
      <c r="BB30" s="13">
        <v>276.56180281242513</v>
      </c>
      <c r="BC30" s="13">
        <v>280.24929351659085</v>
      </c>
      <c r="BD30" s="13">
        <v>283.93678422075658</v>
      </c>
      <c r="BE30" s="13">
        <v>287.62427492492219</v>
      </c>
    </row>
    <row r="31" spans="1:57" x14ac:dyDescent="0.3">
      <c r="A31" s="56" t="s">
        <v>607</v>
      </c>
      <c r="B31" s="85" t="s">
        <v>619</v>
      </c>
      <c r="C31" s="85" t="s">
        <v>591</v>
      </c>
      <c r="D31" s="57" t="s">
        <v>612</v>
      </c>
      <c r="E31" s="86" t="s">
        <v>616</v>
      </c>
      <c r="F31" s="90" t="s">
        <v>372</v>
      </c>
      <c r="G31" s="11">
        <v>48.481858408305385</v>
      </c>
      <c r="H31" s="11">
        <v>49.451495576471494</v>
      </c>
      <c r="I31" s="11">
        <v>50.440525488000922</v>
      </c>
      <c r="J31" s="11">
        <v>51.44933599776094</v>
      </c>
      <c r="K31" s="11">
        <v>52.478322717716161</v>
      </c>
      <c r="L31" s="11">
        <v>53.527889172070488</v>
      </c>
      <c r="M31" s="11">
        <v>54.598446955511896</v>
      </c>
      <c r="N31" s="11">
        <v>55.690415894622134</v>
      </c>
      <c r="O31" s="11">
        <v>56.804224212514576</v>
      </c>
      <c r="P31" s="11">
        <v>57.940308696764866</v>
      </c>
      <c r="Q31" s="11">
        <v>59.099114870700163</v>
      </c>
      <c r="R31" s="12">
        <v>60.281097168114165</v>
      </c>
      <c r="S31" s="12">
        <v>72.499075418976616</v>
      </c>
      <c r="T31" s="12">
        <v>62.096600826398479</v>
      </c>
      <c r="U31" s="12">
        <v>71.279970516261656</v>
      </c>
      <c r="V31" s="12">
        <v>51.891642329624652</v>
      </c>
      <c r="W31" s="12">
        <v>51.982917538503969</v>
      </c>
      <c r="X31" s="12">
        <v>45.044393902811372</v>
      </c>
      <c r="Y31" s="12">
        <v>53.193181724166386</v>
      </c>
      <c r="Z31" s="12">
        <v>109.50268767212336</v>
      </c>
      <c r="AA31" s="12">
        <v>90.018445683285321</v>
      </c>
      <c r="AB31" s="12">
        <v>104.12683982078694</v>
      </c>
      <c r="AC31" s="13">
        <v>106.20937661720269</v>
      </c>
      <c r="AD31" s="13">
        <v>108.21814824435674</v>
      </c>
      <c r="AE31" s="13">
        <v>110.34007271973623</v>
      </c>
      <c r="AF31" s="13">
        <v>112.4619971951158</v>
      </c>
      <c r="AG31" s="13">
        <v>114.58392167049531</v>
      </c>
      <c r="AH31" s="13">
        <v>116.70584614587489</v>
      </c>
      <c r="AI31" s="13">
        <v>118.82777062125444</v>
      </c>
      <c r="AJ31" s="13">
        <v>120.94969509663399</v>
      </c>
      <c r="AK31" s="13">
        <v>123.07161957201352</v>
      </c>
      <c r="AL31" s="13">
        <v>125.19354404739305</v>
      </c>
      <c r="AM31" s="13">
        <v>127.31546852277259</v>
      </c>
      <c r="AN31" s="13">
        <v>129.43739299815218</v>
      </c>
      <c r="AO31" s="13">
        <v>131.55931747353171</v>
      </c>
      <c r="AP31" s="13">
        <v>133.68124194891124</v>
      </c>
      <c r="AQ31" s="13">
        <v>135.80316642429085</v>
      </c>
      <c r="AR31" s="13">
        <v>137.92509089967029</v>
      </c>
      <c r="AS31" s="13">
        <v>140.04701537504985</v>
      </c>
      <c r="AT31" s="13">
        <v>142.16893985042938</v>
      </c>
      <c r="AU31" s="13">
        <v>144.29086432580894</v>
      </c>
      <c r="AV31" s="13">
        <v>146.4127888011885</v>
      </c>
      <c r="AW31" s="13">
        <v>148.534713276568</v>
      </c>
      <c r="AX31" s="13">
        <v>150.65663775194756</v>
      </c>
      <c r="AY31" s="13">
        <v>152.77856222732709</v>
      </c>
      <c r="AZ31" s="13">
        <v>154.90048670270664</v>
      </c>
      <c r="BA31" s="13">
        <v>157.02241117808617</v>
      </c>
      <c r="BB31" s="13">
        <v>159.14433565346573</v>
      </c>
      <c r="BC31" s="13">
        <v>161.26626012884526</v>
      </c>
      <c r="BD31" s="13">
        <v>163.38818460422479</v>
      </c>
      <c r="BE31" s="13">
        <v>165.51010907960438</v>
      </c>
    </row>
    <row r="32" spans="1:57" x14ac:dyDescent="0.3">
      <c r="A32" s="56" t="s">
        <v>607</v>
      </c>
      <c r="B32" s="85" t="s">
        <v>619</v>
      </c>
      <c r="C32" s="85" t="s">
        <v>591</v>
      </c>
      <c r="D32" s="57" t="s">
        <v>612</v>
      </c>
      <c r="E32" s="86" t="s">
        <v>616</v>
      </c>
      <c r="F32" s="90" t="s">
        <v>409</v>
      </c>
      <c r="G32" s="11">
        <v>4318.4447696872157</v>
      </c>
      <c r="H32" s="11">
        <v>4404.8136650809602</v>
      </c>
      <c r="I32" s="11">
        <v>4492.9099383825796</v>
      </c>
      <c r="J32" s="11">
        <v>4582.7681371502313</v>
      </c>
      <c r="K32" s="11">
        <v>4674.4234998932361</v>
      </c>
      <c r="L32" s="11">
        <v>4767.9119698911009</v>
      </c>
      <c r="M32" s="11">
        <v>4863.2702092889231</v>
      </c>
      <c r="N32" s="11">
        <v>4960.5356134747017</v>
      </c>
      <c r="O32" s="11">
        <v>5059.7463257441959</v>
      </c>
      <c r="P32" s="11">
        <v>5160.9412522590801</v>
      </c>
      <c r="Q32" s="11">
        <v>5264.1600773042619</v>
      </c>
      <c r="R32" s="12">
        <v>5369.4432788503473</v>
      </c>
      <c r="S32" s="12">
        <v>5161.9174825978944</v>
      </c>
      <c r="T32" s="12">
        <v>4737.8492134234575</v>
      </c>
      <c r="U32" s="12">
        <v>5344.7825919499855</v>
      </c>
      <c r="V32" s="12">
        <v>5828.1546865478304</v>
      </c>
      <c r="W32" s="12">
        <v>6053.183235915978</v>
      </c>
      <c r="X32" s="12">
        <v>5880.2446666078285</v>
      </c>
      <c r="Y32" s="12">
        <v>6330.3190176088683</v>
      </c>
      <c r="Z32" s="12">
        <v>5589.9973427028008</v>
      </c>
      <c r="AA32" s="12">
        <v>6850.4603318726568</v>
      </c>
      <c r="AB32" s="12">
        <v>7537.1324116619617</v>
      </c>
      <c r="AC32" s="13">
        <v>7687.875059895202</v>
      </c>
      <c r="AD32" s="13">
        <v>7833.2782793216984</v>
      </c>
      <c r="AE32" s="13">
        <v>7986.8719710731002</v>
      </c>
      <c r="AF32" s="13">
        <v>8140.4656628245093</v>
      </c>
      <c r="AG32" s="13">
        <v>8294.0593545759129</v>
      </c>
      <c r="AH32" s="13">
        <v>8447.6530463273211</v>
      </c>
      <c r="AI32" s="13">
        <v>8601.2467380787275</v>
      </c>
      <c r="AJ32" s="13">
        <v>8754.8404298301321</v>
      </c>
      <c r="AK32" s="13">
        <v>8908.4341215815384</v>
      </c>
      <c r="AL32" s="13">
        <v>9062.027813332943</v>
      </c>
      <c r="AM32" s="13">
        <v>9215.6215050843493</v>
      </c>
      <c r="AN32" s="13">
        <v>9369.2151968357575</v>
      </c>
      <c r="AO32" s="13">
        <v>9522.8088885871621</v>
      </c>
      <c r="AP32" s="13">
        <v>9676.4025803385684</v>
      </c>
      <c r="AQ32" s="13">
        <v>9829.9962720899784</v>
      </c>
      <c r="AR32" s="13">
        <v>9983.5899638413812</v>
      </c>
      <c r="AS32" s="13">
        <v>10137.183655592786</v>
      </c>
      <c r="AT32" s="13">
        <v>10290.777347344188</v>
      </c>
      <c r="AU32" s="13">
        <v>10444.371039095595</v>
      </c>
      <c r="AV32" s="13">
        <v>10597.964730847003</v>
      </c>
      <c r="AW32" s="13">
        <v>10751.558422598408</v>
      </c>
      <c r="AX32" s="13">
        <v>10905.152114349814</v>
      </c>
      <c r="AY32" s="13">
        <v>11058.74580610122</v>
      </c>
      <c r="AZ32" s="13">
        <v>11212.339497852627</v>
      </c>
      <c r="BA32" s="13">
        <v>11365.933189604029</v>
      </c>
      <c r="BB32" s="13">
        <v>11519.526881355434</v>
      </c>
      <c r="BC32" s="13">
        <v>11673.120573106842</v>
      </c>
      <c r="BD32" s="13">
        <v>11826.714264858247</v>
      </c>
      <c r="BE32" s="13">
        <v>11980.307956609655</v>
      </c>
    </row>
    <row r="33" spans="1:57" x14ac:dyDescent="0.3">
      <c r="A33" s="56" t="s">
        <v>607</v>
      </c>
      <c r="B33" s="85" t="s">
        <v>619</v>
      </c>
      <c r="C33" s="85" t="s">
        <v>591</v>
      </c>
      <c r="D33" s="57" t="s">
        <v>612</v>
      </c>
      <c r="E33" s="86" t="s">
        <v>616</v>
      </c>
      <c r="F33" s="90" t="s">
        <v>426</v>
      </c>
      <c r="G33" s="11">
        <v>1527.464511194574</v>
      </c>
      <c r="H33" s="11">
        <v>1558.0138014184656</v>
      </c>
      <c r="I33" s="11">
        <v>1589.1740774468349</v>
      </c>
      <c r="J33" s="11">
        <v>1620.9575589957717</v>
      </c>
      <c r="K33" s="11">
        <v>1653.3767101756871</v>
      </c>
      <c r="L33" s="11">
        <v>1686.4442443792009</v>
      </c>
      <c r="M33" s="11">
        <v>1720.1731292667848</v>
      </c>
      <c r="N33" s="11">
        <v>1754.5765918521206</v>
      </c>
      <c r="O33" s="11">
        <v>1789.6681236891629</v>
      </c>
      <c r="P33" s="11">
        <v>1825.4614861629461</v>
      </c>
      <c r="Q33" s="11">
        <v>1861.970715886205</v>
      </c>
      <c r="R33" s="12">
        <v>1899.2101302039291</v>
      </c>
      <c r="S33" s="12">
        <v>1867.5795202394861</v>
      </c>
      <c r="T33" s="12">
        <v>2039.8782222472776</v>
      </c>
      <c r="U33" s="12">
        <v>2155.897948970653</v>
      </c>
      <c r="V33" s="12">
        <v>1379.7980673574079</v>
      </c>
      <c r="W33" s="12">
        <v>1537.4258104889102</v>
      </c>
      <c r="X33" s="12">
        <v>2380.5399949518087</v>
      </c>
      <c r="Y33" s="12">
        <v>2062.9703520850612</v>
      </c>
      <c r="Z33" s="12">
        <v>2786.7030131944216</v>
      </c>
      <c r="AA33" s="12">
        <v>2218.0645665916427</v>
      </c>
      <c r="AB33" s="12">
        <v>2241.2667351669384</v>
      </c>
      <c r="AC33" s="13">
        <v>2286.0920698702771</v>
      </c>
      <c r="AD33" s="13">
        <v>2329.3296542840199</v>
      </c>
      <c r="AE33" s="13">
        <v>2375.0027847601759</v>
      </c>
      <c r="AF33" s="13">
        <v>2420.6759152363338</v>
      </c>
      <c r="AG33" s="13">
        <v>2466.3490457124913</v>
      </c>
      <c r="AH33" s="13">
        <v>2512.0221761886487</v>
      </c>
      <c r="AI33" s="13">
        <v>2557.6953066648061</v>
      </c>
      <c r="AJ33" s="13">
        <v>2603.3684371409627</v>
      </c>
      <c r="AK33" s="13">
        <v>2649.0415676171201</v>
      </c>
      <c r="AL33" s="13">
        <v>2694.7146980932771</v>
      </c>
      <c r="AM33" s="13">
        <v>2740.3878285694345</v>
      </c>
      <c r="AN33" s="13">
        <v>2786.0609590455924</v>
      </c>
      <c r="AO33" s="13">
        <v>2831.7340895217499</v>
      </c>
      <c r="AP33" s="13">
        <v>2877.4072199979064</v>
      </c>
      <c r="AQ33" s="13">
        <v>2923.0803504740643</v>
      </c>
      <c r="AR33" s="13">
        <v>2968.7534809502213</v>
      </c>
      <c r="AS33" s="13">
        <v>3014.4266114263778</v>
      </c>
      <c r="AT33" s="13">
        <v>3060.0997419025352</v>
      </c>
      <c r="AU33" s="13">
        <v>3105.7728723786918</v>
      </c>
      <c r="AV33" s="13">
        <v>3151.4460028548497</v>
      </c>
      <c r="AW33" s="13">
        <v>3197.1191333310076</v>
      </c>
      <c r="AX33" s="13">
        <v>3242.7922638071641</v>
      </c>
      <c r="AY33" s="13">
        <v>3288.4653942833211</v>
      </c>
      <c r="AZ33" s="13">
        <v>3334.1385247594785</v>
      </c>
      <c r="BA33" s="13">
        <v>3379.811655235635</v>
      </c>
      <c r="BB33" s="13">
        <v>3425.4847857117929</v>
      </c>
      <c r="BC33" s="13">
        <v>3471.1579161879495</v>
      </c>
      <c r="BD33" s="13">
        <v>3516.8310466641074</v>
      </c>
      <c r="BE33" s="13">
        <v>3562.5041771402643</v>
      </c>
    </row>
    <row r="34" spans="1:57" x14ac:dyDescent="0.3">
      <c r="A34" s="56" t="s">
        <v>607</v>
      </c>
      <c r="B34" s="85" t="s">
        <v>619</v>
      </c>
      <c r="C34" s="85" t="s">
        <v>591</v>
      </c>
      <c r="D34" s="57" t="s">
        <v>612</v>
      </c>
      <c r="E34" s="86" t="s">
        <v>616</v>
      </c>
      <c r="F34" s="90" t="s">
        <v>447</v>
      </c>
      <c r="G34" s="11">
        <v>5551.7308483133338</v>
      </c>
      <c r="H34" s="11">
        <v>5662.7654652796009</v>
      </c>
      <c r="I34" s="11">
        <v>5776.0207745851931</v>
      </c>
      <c r="J34" s="11">
        <v>5891.5411900768968</v>
      </c>
      <c r="K34" s="11">
        <v>6009.3720138784347</v>
      </c>
      <c r="L34" s="11">
        <v>6129.5594541560031</v>
      </c>
      <c r="M34" s="11">
        <v>6252.1506432391234</v>
      </c>
      <c r="N34" s="11">
        <v>6377.1936561039056</v>
      </c>
      <c r="O34" s="11">
        <v>6504.737529225984</v>
      </c>
      <c r="P34" s="11">
        <v>6634.8322798105037</v>
      </c>
      <c r="Q34" s="11">
        <v>6767.5289254067138</v>
      </c>
      <c r="R34" s="12">
        <v>6902.8795039148481</v>
      </c>
      <c r="S34" s="12">
        <v>7369.4993801259543</v>
      </c>
      <c r="T34" s="12">
        <v>7860.8239122111981</v>
      </c>
      <c r="U34" s="12">
        <v>8193.2038199841336</v>
      </c>
      <c r="V34" s="12">
        <v>8639.7126823234339</v>
      </c>
      <c r="W34" s="12">
        <v>8833.6488384728273</v>
      </c>
      <c r="X34" s="12">
        <v>8880.5584807510368</v>
      </c>
      <c r="Y34" s="12">
        <v>8813.5485445581508</v>
      </c>
      <c r="Z34" s="12">
        <v>12379.67448041488</v>
      </c>
      <c r="AA34" s="12">
        <v>12302.520910048994</v>
      </c>
      <c r="AB34" s="12">
        <v>13235.537212830026</v>
      </c>
      <c r="AC34" s="13">
        <v>13500.247957086631</v>
      </c>
      <c r="AD34" s="13">
        <v>13755.582428669881</v>
      </c>
      <c r="AE34" s="13">
        <v>14025.299731192816</v>
      </c>
      <c r="AF34" s="13">
        <v>14295.017033715756</v>
      </c>
      <c r="AG34" s="13">
        <v>14564.734336238695</v>
      </c>
      <c r="AH34" s="13">
        <v>14834.451638761633</v>
      </c>
      <c r="AI34" s="13">
        <v>15104.168941284572</v>
      </c>
      <c r="AJ34" s="13">
        <v>15373.88624380751</v>
      </c>
      <c r="AK34" s="13">
        <v>15643.603546330449</v>
      </c>
      <c r="AL34" s="13">
        <v>15913.320848853384</v>
      </c>
      <c r="AM34" s="13">
        <v>16183.038151376324</v>
      </c>
      <c r="AN34" s="13">
        <v>16452.755453899266</v>
      </c>
      <c r="AO34" s="13">
        <v>16722.472756422205</v>
      </c>
      <c r="AP34" s="13">
        <v>16992.190058945143</v>
      </c>
      <c r="AQ34" s="13">
        <v>17261.907361468086</v>
      </c>
      <c r="AR34" s="13">
        <v>17531.62466399102</v>
      </c>
      <c r="AS34" s="13">
        <v>17801.341966513963</v>
      </c>
      <c r="AT34" s="13">
        <v>18071.059269036898</v>
      </c>
      <c r="AU34" s="13">
        <v>18340.776571559836</v>
      </c>
      <c r="AV34" s="13">
        <v>18610.493874082775</v>
      </c>
      <c r="AW34" s="13">
        <v>18880.21117660571</v>
      </c>
      <c r="AX34" s="13">
        <v>19149.928479128652</v>
      </c>
      <c r="AY34" s="13">
        <v>19419.645781651587</v>
      </c>
      <c r="AZ34" s="13">
        <v>19689.363084174525</v>
      </c>
      <c r="BA34" s="13">
        <v>19959.080386697464</v>
      </c>
      <c r="BB34" s="13">
        <v>20228.797689220402</v>
      </c>
      <c r="BC34" s="13">
        <v>20498.514991743341</v>
      </c>
      <c r="BD34" s="13">
        <v>20768.232294266279</v>
      </c>
      <c r="BE34" s="13">
        <v>21037.949596789222</v>
      </c>
    </row>
    <row r="35" spans="1:57" x14ac:dyDescent="0.3">
      <c r="A35" s="56" t="s">
        <v>607</v>
      </c>
      <c r="B35" s="85" t="s">
        <v>619</v>
      </c>
      <c r="C35" s="85" t="s">
        <v>591</v>
      </c>
      <c r="D35" s="57" t="s">
        <v>612</v>
      </c>
      <c r="E35" s="86" t="s">
        <v>616</v>
      </c>
      <c r="F35" s="90" t="s">
        <v>448</v>
      </c>
      <c r="G35" s="11">
        <v>943.98304082143102</v>
      </c>
      <c r="H35" s="11">
        <v>962.86270163785969</v>
      </c>
      <c r="I35" s="11">
        <v>982.11995567061695</v>
      </c>
      <c r="J35" s="11">
        <v>1001.7623547840293</v>
      </c>
      <c r="K35" s="11">
        <v>1021.7976018797099</v>
      </c>
      <c r="L35" s="11">
        <v>1042.2335539173041</v>
      </c>
      <c r="M35" s="11">
        <v>1063.0782249956503</v>
      </c>
      <c r="N35" s="11">
        <v>1084.3397894955633</v>
      </c>
      <c r="O35" s="11">
        <v>1106.0265852854745</v>
      </c>
      <c r="P35" s="11">
        <v>1128.147116991184</v>
      </c>
      <c r="Q35" s="11">
        <v>1150.7100593310076</v>
      </c>
      <c r="R35" s="12">
        <v>1173.7242605176277</v>
      </c>
      <c r="S35" s="12">
        <v>1203.1286576458672</v>
      </c>
      <c r="T35" s="12">
        <v>1205.0704470106582</v>
      </c>
      <c r="U35" s="12">
        <v>1263.8046404247073</v>
      </c>
      <c r="V35" s="12">
        <v>1086.2837710951196</v>
      </c>
      <c r="W35" s="12">
        <v>1225.8040767037141</v>
      </c>
      <c r="X35" s="12">
        <v>1482.2978962731322</v>
      </c>
      <c r="Y35" s="12">
        <v>1622.8876312366785</v>
      </c>
      <c r="Z35" s="12">
        <v>1650.1978456882928</v>
      </c>
      <c r="AA35" s="12">
        <v>1529.873234813067</v>
      </c>
      <c r="AB35" s="12">
        <v>1822.2196968637716</v>
      </c>
      <c r="AC35" s="13">
        <v>1858.664090801047</v>
      </c>
      <c r="AD35" s="13">
        <v>1893.8175942762427</v>
      </c>
      <c r="AE35" s="13">
        <v>1930.9512725953844</v>
      </c>
      <c r="AF35" s="13">
        <v>1968.0849509145266</v>
      </c>
      <c r="AG35" s="13">
        <v>2005.2186292336683</v>
      </c>
      <c r="AH35" s="13">
        <v>2042.3523075528108</v>
      </c>
      <c r="AI35" s="13">
        <v>2079.4859858719528</v>
      </c>
      <c r="AJ35" s="13">
        <v>2116.6196641910947</v>
      </c>
      <c r="AK35" s="13">
        <v>2153.753342510237</v>
      </c>
      <c r="AL35" s="13">
        <v>2190.8870208293779</v>
      </c>
      <c r="AM35" s="13">
        <v>2228.0206991485206</v>
      </c>
      <c r="AN35" s="13">
        <v>2265.1543774676629</v>
      </c>
      <c r="AO35" s="13">
        <v>2302.2880557868048</v>
      </c>
      <c r="AP35" s="13">
        <v>2339.4217341059471</v>
      </c>
      <c r="AQ35" s="13">
        <v>2376.5554124250889</v>
      </c>
      <c r="AR35" s="13">
        <v>2413.6890907442312</v>
      </c>
      <c r="AS35" s="13">
        <v>2450.8227690633721</v>
      </c>
      <c r="AT35" s="13">
        <v>2487.9564473825144</v>
      </c>
      <c r="AU35" s="13">
        <v>2525.0901257016558</v>
      </c>
      <c r="AV35" s="13">
        <v>2562.2238040207985</v>
      </c>
      <c r="AW35" s="13">
        <v>2599.3574823399413</v>
      </c>
      <c r="AX35" s="13">
        <v>2636.4911606590831</v>
      </c>
      <c r="AY35" s="13">
        <v>2673.624838978224</v>
      </c>
      <c r="AZ35" s="13">
        <v>2710.7585172973672</v>
      </c>
      <c r="BA35" s="13">
        <v>2747.8921956165086</v>
      </c>
      <c r="BB35" s="13">
        <v>2785.02587393565</v>
      </c>
      <c r="BC35" s="13">
        <v>2822.1595522547923</v>
      </c>
      <c r="BD35" s="13">
        <v>2859.2932305739346</v>
      </c>
      <c r="BE35" s="13">
        <v>2896.4269088930769</v>
      </c>
    </row>
    <row r="36" spans="1:57" x14ac:dyDescent="0.3">
      <c r="A36" s="56" t="s">
        <v>607</v>
      </c>
      <c r="B36" s="85" t="s">
        <v>619</v>
      </c>
      <c r="C36" s="85" t="s">
        <v>591</v>
      </c>
      <c r="D36" s="57" t="s">
        <v>612</v>
      </c>
      <c r="E36" s="86" t="s">
        <v>616</v>
      </c>
      <c r="F36" s="90" t="s">
        <v>455</v>
      </c>
      <c r="G36" s="11">
        <v>1497.2737124125376</v>
      </c>
      <c r="H36" s="11">
        <v>1527.2191866607884</v>
      </c>
      <c r="I36" s="11">
        <v>1557.7635703940041</v>
      </c>
      <c r="J36" s="11">
        <v>1588.9188418018841</v>
      </c>
      <c r="K36" s="11">
        <v>1620.6972186379219</v>
      </c>
      <c r="L36" s="11">
        <v>1653.1111630106805</v>
      </c>
      <c r="M36" s="11">
        <v>1686.1733862708941</v>
      </c>
      <c r="N36" s="11">
        <v>1719.8968539963121</v>
      </c>
      <c r="O36" s="11">
        <v>1754.2947910762384</v>
      </c>
      <c r="P36" s="11">
        <v>1789.3806868977633</v>
      </c>
      <c r="Q36" s="11">
        <v>1825.1683006357187</v>
      </c>
      <c r="R36" s="12">
        <v>1861.6716666484331</v>
      </c>
      <c r="S36" s="12">
        <v>1904.8198624226679</v>
      </c>
      <c r="T36" s="12">
        <v>1212.2026931383923</v>
      </c>
      <c r="U36" s="12">
        <v>1206.1695936361082</v>
      </c>
      <c r="V36" s="12">
        <v>1857.9876265789828</v>
      </c>
      <c r="W36" s="12">
        <v>1613.2629580915022</v>
      </c>
      <c r="X36" s="12">
        <v>2397.7375609058922</v>
      </c>
      <c r="Y36" s="12">
        <v>1851.5191949206733</v>
      </c>
      <c r="Z36" s="12">
        <v>2728.6334060955683</v>
      </c>
      <c r="AA36" s="12">
        <v>3122.6524414523292</v>
      </c>
      <c r="AB36" s="12">
        <v>4364.4383959029847</v>
      </c>
      <c r="AC36" s="13">
        <v>4451.727163821045</v>
      </c>
      <c r="AD36" s="13">
        <v>4535.9240916567578</v>
      </c>
      <c r="AE36" s="13">
        <v>4624.8637797284555</v>
      </c>
      <c r="AF36" s="13">
        <v>4713.8034678001586</v>
      </c>
      <c r="AG36" s="13">
        <v>4802.7431558718599</v>
      </c>
      <c r="AH36" s="13">
        <v>4891.6828439435612</v>
      </c>
      <c r="AI36" s="13">
        <v>4980.6225320152607</v>
      </c>
      <c r="AJ36" s="13">
        <v>5069.5622200869639</v>
      </c>
      <c r="AK36" s="13">
        <v>5158.5019081586643</v>
      </c>
      <c r="AL36" s="13">
        <v>5247.4415962303647</v>
      </c>
      <c r="AM36" s="13">
        <v>5336.3812843020651</v>
      </c>
      <c r="AN36" s="13">
        <v>5425.3209723737691</v>
      </c>
      <c r="AO36" s="13">
        <v>5514.2606604454677</v>
      </c>
      <c r="AP36" s="13">
        <v>5603.2003485171699</v>
      </c>
      <c r="AQ36" s="13">
        <v>5692.1400365888721</v>
      </c>
      <c r="AR36" s="13">
        <v>5781.0797246605716</v>
      </c>
      <c r="AS36" s="13">
        <v>5870.0194127322729</v>
      </c>
      <c r="AT36" s="13">
        <v>5958.9591008039733</v>
      </c>
      <c r="AU36" s="13">
        <v>6047.8987888756747</v>
      </c>
      <c r="AV36" s="13">
        <v>6136.838476947376</v>
      </c>
      <c r="AW36" s="13">
        <v>6225.7781650190773</v>
      </c>
      <c r="AX36" s="13">
        <v>6314.7178530907777</v>
      </c>
      <c r="AY36" s="13">
        <v>6403.657541162479</v>
      </c>
      <c r="AZ36" s="13">
        <v>6492.5972292341812</v>
      </c>
      <c r="BA36" s="13">
        <v>6581.5369173058807</v>
      </c>
      <c r="BB36" s="13">
        <v>6670.4766053775811</v>
      </c>
      <c r="BC36" s="13">
        <v>6759.4162934492824</v>
      </c>
      <c r="BD36" s="13">
        <v>6848.3559815209846</v>
      </c>
      <c r="BE36" s="13">
        <v>6937.295669592686</v>
      </c>
    </row>
    <row r="37" spans="1:57" x14ac:dyDescent="0.3">
      <c r="A37" s="56" t="s">
        <v>607</v>
      </c>
      <c r="B37" s="85" t="s">
        <v>619</v>
      </c>
      <c r="C37" s="85" t="s">
        <v>591</v>
      </c>
      <c r="D37" s="57" t="s">
        <v>612</v>
      </c>
      <c r="E37" s="86" t="s">
        <v>616</v>
      </c>
      <c r="F37" s="90" t="s">
        <v>494</v>
      </c>
      <c r="G37" s="11">
        <v>544.17845882647191</v>
      </c>
      <c r="H37" s="11">
        <v>555.06202800300139</v>
      </c>
      <c r="I37" s="11">
        <v>566.16326856306148</v>
      </c>
      <c r="J37" s="11">
        <v>577.48653393432267</v>
      </c>
      <c r="K37" s="11">
        <v>589.03626461300917</v>
      </c>
      <c r="L37" s="11">
        <v>600.81698990526934</v>
      </c>
      <c r="M37" s="11">
        <v>612.83332970337472</v>
      </c>
      <c r="N37" s="11">
        <v>625.08999629744221</v>
      </c>
      <c r="O37" s="11">
        <v>637.59179622339104</v>
      </c>
      <c r="P37" s="11">
        <v>650.3436321478589</v>
      </c>
      <c r="Q37" s="11">
        <v>663.3505047908161</v>
      </c>
      <c r="R37" s="12">
        <v>676.61751488663242</v>
      </c>
      <c r="S37" s="12">
        <v>695.30138504820786</v>
      </c>
      <c r="T37" s="12">
        <v>662.97786901639188</v>
      </c>
      <c r="U37" s="12">
        <v>584.68324573494704</v>
      </c>
      <c r="V37" s="12">
        <v>659.3538856227002</v>
      </c>
      <c r="W37" s="12">
        <v>852.13376760730625</v>
      </c>
      <c r="X37" s="12">
        <v>965.70947280623511</v>
      </c>
      <c r="Y37" s="12">
        <v>1013.6439846567854</v>
      </c>
      <c r="Z37" s="12">
        <v>1115.4469583384127</v>
      </c>
      <c r="AA37" s="12">
        <v>1276.9912280717624</v>
      </c>
      <c r="AB37" s="12">
        <v>1441.2678438608923</v>
      </c>
      <c r="AC37" s="13">
        <v>1470.0932007381102</v>
      </c>
      <c r="AD37" s="13">
        <v>1497.8975397237182</v>
      </c>
      <c r="AE37" s="13">
        <v>1527.2680797183002</v>
      </c>
      <c r="AF37" s="13">
        <v>1556.6386197128832</v>
      </c>
      <c r="AG37" s="13">
        <v>1586.0091597074656</v>
      </c>
      <c r="AH37" s="13">
        <v>1615.3796997020488</v>
      </c>
      <c r="AI37" s="13">
        <v>1644.7502396966313</v>
      </c>
      <c r="AJ37" s="13">
        <v>1674.1207796912142</v>
      </c>
      <c r="AK37" s="13">
        <v>1703.491319685797</v>
      </c>
      <c r="AL37" s="13">
        <v>1732.8618596803788</v>
      </c>
      <c r="AM37" s="13">
        <v>1762.2323996749619</v>
      </c>
      <c r="AN37" s="13">
        <v>1791.6029396695451</v>
      </c>
      <c r="AO37" s="13">
        <v>1820.9734796641278</v>
      </c>
      <c r="AP37" s="13">
        <v>1850.3440196587103</v>
      </c>
      <c r="AQ37" s="13">
        <v>1879.7145596532935</v>
      </c>
      <c r="AR37" s="13">
        <v>1909.0850996478759</v>
      </c>
      <c r="AS37" s="13">
        <v>1938.4556396424582</v>
      </c>
      <c r="AT37" s="13">
        <v>1967.8261796370407</v>
      </c>
      <c r="AU37" s="13">
        <v>1997.1967196316236</v>
      </c>
      <c r="AV37" s="13">
        <v>2026.5672596262064</v>
      </c>
      <c r="AW37" s="13">
        <v>2055.9377996207891</v>
      </c>
      <c r="AX37" s="13">
        <v>2085.3083396153711</v>
      </c>
      <c r="AY37" s="13">
        <v>2114.6788796099545</v>
      </c>
      <c r="AZ37" s="13">
        <v>2144.049419604537</v>
      </c>
      <c r="BA37" s="13">
        <v>2173.4199595991199</v>
      </c>
      <c r="BB37" s="13">
        <v>2202.790499593702</v>
      </c>
      <c r="BC37" s="13">
        <v>2232.1610395882849</v>
      </c>
      <c r="BD37" s="13">
        <v>2261.5315795828683</v>
      </c>
      <c r="BE37" s="13">
        <v>2290.9021195774508</v>
      </c>
    </row>
    <row r="38" spans="1:57" x14ac:dyDescent="0.3">
      <c r="A38" s="56" t="s">
        <v>607</v>
      </c>
      <c r="B38" s="85" t="s">
        <v>619</v>
      </c>
      <c r="C38" s="85" t="s">
        <v>591</v>
      </c>
      <c r="D38" s="57" t="s">
        <v>612</v>
      </c>
      <c r="E38" s="86" t="s">
        <v>616</v>
      </c>
      <c r="F38" s="90" t="s">
        <v>495</v>
      </c>
      <c r="G38" s="11">
        <v>372.04037491197568</v>
      </c>
      <c r="H38" s="11">
        <v>379.48118241021518</v>
      </c>
      <c r="I38" s="11">
        <v>387.07080605841952</v>
      </c>
      <c r="J38" s="11">
        <v>394.81222217958793</v>
      </c>
      <c r="K38" s="11">
        <v>402.70846662317967</v>
      </c>
      <c r="L38" s="11">
        <v>410.76263595564325</v>
      </c>
      <c r="M38" s="11">
        <v>418.97788867475612</v>
      </c>
      <c r="N38" s="11">
        <v>427.35744644825127</v>
      </c>
      <c r="O38" s="11">
        <v>435.90459537721631</v>
      </c>
      <c r="P38" s="11">
        <v>444.62268728476067</v>
      </c>
      <c r="Q38" s="11">
        <v>453.51514103045588</v>
      </c>
      <c r="R38" s="12">
        <v>462.58544385106501</v>
      </c>
      <c r="S38" s="12">
        <v>502.00760000480602</v>
      </c>
      <c r="T38" s="12">
        <v>502.46743757031805</v>
      </c>
      <c r="U38" s="12">
        <v>499.27227278316735</v>
      </c>
      <c r="V38" s="12">
        <v>465.55018761219412</v>
      </c>
      <c r="W38" s="12">
        <v>601.18175190418367</v>
      </c>
      <c r="X38" s="12">
        <v>522.54142706638754</v>
      </c>
      <c r="Y38" s="12">
        <v>543.82594483216064</v>
      </c>
      <c r="Z38" s="12">
        <v>531.56024959719559</v>
      </c>
      <c r="AA38" s="12">
        <v>519.60332728437231</v>
      </c>
      <c r="AB38" s="12">
        <v>561.26906342424172</v>
      </c>
      <c r="AC38" s="13">
        <v>572.49444469272669</v>
      </c>
      <c r="AD38" s="13">
        <v>583.32221370738637</v>
      </c>
      <c r="AE38" s="13">
        <v>594.7599041722367</v>
      </c>
      <c r="AF38" s="13">
        <v>606.19759463708772</v>
      </c>
      <c r="AG38" s="13">
        <v>617.63528510193817</v>
      </c>
      <c r="AH38" s="13">
        <v>629.07297556678907</v>
      </c>
      <c r="AI38" s="13">
        <v>640.51066603163974</v>
      </c>
      <c r="AJ38" s="13">
        <v>651.94835649649042</v>
      </c>
      <c r="AK38" s="13">
        <v>663.38604696134121</v>
      </c>
      <c r="AL38" s="13">
        <v>674.82373742619177</v>
      </c>
      <c r="AM38" s="13">
        <v>686.26142789104244</v>
      </c>
      <c r="AN38" s="13">
        <v>697.69911835589323</v>
      </c>
      <c r="AO38" s="13">
        <v>709.13680882074391</v>
      </c>
      <c r="AP38" s="13">
        <v>720.5744992855947</v>
      </c>
      <c r="AQ38" s="13">
        <v>732.0121897504456</v>
      </c>
      <c r="AR38" s="13">
        <v>743.44988021529605</v>
      </c>
      <c r="AS38" s="13">
        <v>754.88757068014661</v>
      </c>
      <c r="AT38" s="13">
        <v>766.3252611449974</v>
      </c>
      <c r="AU38" s="13">
        <v>777.76295160984807</v>
      </c>
      <c r="AV38" s="13">
        <v>789.20064207469875</v>
      </c>
      <c r="AW38" s="13">
        <v>800.63833253954954</v>
      </c>
      <c r="AX38" s="13">
        <v>812.07602300440021</v>
      </c>
      <c r="AY38" s="13">
        <v>823.513713469251</v>
      </c>
      <c r="AZ38" s="13">
        <v>834.95140393410179</v>
      </c>
      <c r="BA38" s="13">
        <v>846.38909439895235</v>
      </c>
      <c r="BB38" s="13">
        <v>857.82678486380303</v>
      </c>
      <c r="BC38" s="13">
        <v>869.2644753286537</v>
      </c>
      <c r="BD38" s="13">
        <v>880.70216579350449</v>
      </c>
      <c r="BE38" s="13">
        <v>892.13985625835528</v>
      </c>
    </row>
    <row r="39" spans="1:57" x14ac:dyDescent="0.3">
      <c r="A39" s="56" t="s">
        <v>607</v>
      </c>
      <c r="B39" s="85" t="s">
        <v>619</v>
      </c>
      <c r="C39" s="85" t="s">
        <v>591</v>
      </c>
      <c r="D39" s="57" t="s">
        <v>612</v>
      </c>
      <c r="E39" s="86" t="s">
        <v>616</v>
      </c>
      <c r="F39" s="90" t="s">
        <v>506</v>
      </c>
      <c r="G39" s="11">
        <v>6143.2372851017408</v>
      </c>
      <c r="H39" s="11">
        <v>6266.102030803776</v>
      </c>
      <c r="I39" s="11">
        <v>6391.4240714198513</v>
      </c>
      <c r="J39" s="11">
        <v>6519.2525528482483</v>
      </c>
      <c r="K39" s="11">
        <v>6649.6376039052138</v>
      </c>
      <c r="L39" s="11">
        <v>6782.6303559833186</v>
      </c>
      <c r="M39" s="11">
        <v>6918.2829631029854</v>
      </c>
      <c r="N39" s="11">
        <v>7056.6486223650454</v>
      </c>
      <c r="O39" s="11">
        <v>7197.7815948123462</v>
      </c>
      <c r="P39" s="11">
        <v>7341.737226708593</v>
      </c>
      <c r="Q39" s="11">
        <v>7488.5719712427654</v>
      </c>
      <c r="R39" s="12">
        <v>7638.3434106676204</v>
      </c>
      <c r="S39" s="12">
        <v>7310.398762396856</v>
      </c>
      <c r="T39" s="12">
        <v>7412.7904470443318</v>
      </c>
      <c r="U39" s="12">
        <v>7509.9160363698966</v>
      </c>
      <c r="V39" s="12">
        <v>8896.011051069212</v>
      </c>
      <c r="W39" s="12">
        <v>8214.541942589849</v>
      </c>
      <c r="X39" s="12">
        <v>7948.5826950085802</v>
      </c>
      <c r="Y39" s="12">
        <v>8440.8658800559169</v>
      </c>
      <c r="Z39" s="12">
        <v>8262.4755243511263</v>
      </c>
      <c r="AA39" s="12">
        <v>9035.8137931146775</v>
      </c>
      <c r="AB39" s="12">
        <v>9871.0974310596011</v>
      </c>
      <c r="AC39" s="13">
        <v>10068.519379680794</v>
      </c>
      <c r="AD39" s="13">
        <v>10258.948480213503</v>
      </c>
      <c r="AE39" s="13">
        <v>10460.104332766701</v>
      </c>
      <c r="AF39" s="13">
        <v>10661.260185319912</v>
      </c>
      <c r="AG39" s="13">
        <v>10862.416037873114</v>
      </c>
      <c r="AH39" s="13">
        <v>11063.571890426323</v>
      </c>
      <c r="AI39" s="13">
        <v>11264.727742979529</v>
      </c>
      <c r="AJ39" s="13">
        <v>11465.883595532732</v>
      </c>
      <c r="AK39" s="13">
        <v>11667.03944808594</v>
      </c>
      <c r="AL39" s="13">
        <v>11868.195300639143</v>
      </c>
      <c r="AM39" s="13">
        <v>12069.35115319235</v>
      </c>
      <c r="AN39" s="13">
        <v>12270.50700574556</v>
      </c>
      <c r="AO39" s="13">
        <v>12471.662858298763</v>
      </c>
      <c r="AP39" s="13">
        <v>12672.818710851971</v>
      </c>
      <c r="AQ39" s="13">
        <v>12873.97456340518</v>
      </c>
      <c r="AR39" s="13">
        <v>13075.130415958381</v>
      </c>
      <c r="AS39" s="13">
        <v>13276.286268511585</v>
      </c>
      <c r="AT39" s="13">
        <v>13477.442121064791</v>
      </c>
      <c r="AU39" s="13">
        <v>13678.597973617996</v>
      </c>
      <c r="AV39" s="13">
        <v>13879.753826171203</v>
      </c>
      <c r="AW39" s="13">
        <v>14080.909678724407</v>
      </c>
      <c r="AX39" s="13">
        <v>14282.065531277613</v>
      </c>
      <c r="AY39" s="13">
        <v>14483.22138383082</v>
      </c>
      <c r="AZ39" s="13">
        <v>14684.377236384027</v>
      </c>
      <c r="BA39" s="13">
        <v>14885.533088937231</v>
      </c>
      <c r="BB39" s="13">
        <v>15086.688941490434</v>
      </c>
      <c r="BC39" s="13">
        <v>15287.84479404364</v>
      </c>
      <c r="BD39" s="13">
        <v>15489.000646596847</v>
      </c>
      <c r="BE39" s="13">
        <v>15690.156499150058</v>
      </c>
    </row>
    <row r="40" spans="1:57" x14ac:dyDescent="0.3">
      <c r="A40" s="56" t="s">
        <v>607</v>
      </c>
      <c r="B40" s="85" t="s">
        <v>619</v>
      </c>
      <c r="C40" s="85" t="s">
        <v>591</v>
      </c>
      <c r="D40" s="57" t="s">
        <v>612</v>
      </c>
      <c r="E40" s="86" t="s">
        <v>616</v>
      </c>
      <c r="F40" s="90" t="s">
        <v>517</v>
      </c>
      <c r="G40" s="11">
        <v>3169.5618805933691</v>
      </c>
      <c r="H40" s="11">
        <v>3232.9531182052365</v>
      </c>
      <c r="I40" s="11">
        <v>3297.6121805693415</v>
      </c>
      <c r="J40" s="11">
        <v>3363.5644241807286</v>
      </c>
      <c r="K40" s="11">
        <v>3430.8357126643432</v>
      </c>
      <c r="L40" s="11">
        <v>3499.45242691763</v>
      </c>
      <c r="M40" s="11">
        <v>3569.4414754559825</v>
      </c>
      <c r="N40" s="11">
        <v>3640.8303049651022</v>
      </c>
      <c r="O40" s="11">
        <v>3713.6469110644043</v>
      </c>
      <c r="P40" s="11">
        <v>3787.9198492856926</v>
      </c>
      <c r="Q40" s="11">
        <v>3863.6782462714064</v>
      </c>
      <c r="R40" s="12">
        <v>3940.9518111968346</v>
      </c>
      <c r="S40" s="12">
        <v>3922.0560527799303</v>
      </c>
      <c r="T40" s="12">
        <v>3908.9175157206469</v>
      </c>
      <c r="U40" s="12">
        <v>4195.2758876867656</v>
      </c>
      <c r="V40" s="12">
        <v>4081.0424364755827</v>
      </c>
      <c r="W40" s="12">
        <v>4146.0858022951616</v>
      </c>
      <c r="X40" s="12">
        <v>4566.6152056535939</v>
      </c>
      <c r="Y40" s="12">
        <v>4515.4733827588934</v>
      </c>
      <c r="Z40" s="12">
        <v>4713.2100882651703</v>
      </c>
      <c r="AA40" s="12">
        <v>4754.4333506238327</v>
      </c>
      <c r="AB40" s="12">
        <v>5634.9128256675858</v>
      </c>
      <c r="AC40" s="13">
        <v>5747.6110821809389</v>
      </c>
      <c r="AD40" s="13">
        <v>5856.3174735894263</v>
      </c>
      <c r="AE40" s="13">
        <v>5971.1472279735308</v>
      </c>
      <c r="AF40" s="13">
        <v>6085.976982357638</v>
      </c>
      <c r="AG40" s="13">
        <v>6200.8067367417434</v>
      </c>
      <c r="AH40" s="13">
        <v>6315.6364911258515</v>
      </c>
      <c r="AI40" s="13">
        <v>6430.4662455099588</v>
      </c>
      <c r="AJ40" s="13">
        <v>6545.2959998940642</v>
      </c>
      <c r="AK40" s="13">
        <v>6660.1257542781705</v>
      </c>
      <c r="AL40" s="13">
        <v>6774.955508662274</v>
      </c>
      <c r="AM40" s="13">
        <v>6889.7852630463831</v>
      </c>
      <c r="AN40" s="13">
        <v>7004.6150174304903</v>
      </c>
      <c r="AO40" s="13">
        <v>7119.4447718145957</v>
      </c>
      <c r="AP40" s="13">
        <v>7234.274526198702</v>
      </c>
      <c r="AQ40" s="13">
        <v>7349.1042805828101</v>
      </c>
      <c r="AR40" s="13">
        <v>7463.9340349669146</v>
      </c>
      <c r="AS40" s="13">
        <v>7578.7637893510209</v>
      </c>
      <c r="AT40" s="13">
        <v>7693.5935437351263</v>
      </c>
      <c r="AU40" s="13">
        <v>7808.4232981192326</v>
      </c>
      <c r="AV40" s="13">
        <v>7923.2530525033408</v>
      </c>
      <c r="AW40" s="13">
        <v>8038.0828068874462</v>
      </c>
      <c r="AX40" s="13">
        <v>8152.9125612715525</v>
      </c>
      <c r="AY40" s="13">
        <v>8267.7423156556579</v>
      </c>
      <c r="AZ40" s="13">
        <v>8382.5720700397669</v>
      </c>
      <c r="BA40" s="13">
        <v>8497.4018244238705</v>
      </c>
      <c r="BB40" s="13">
        <v>8612.2315788079759</v>
      </c>
      <c r="BC40" s="13">
        <v>8727.0613331920831</v>
      </c>
      <c r="BD40" s="13">
        <v>8841.8910875761903</v>
      </c>
      <c r="BE40" s="13">
        <v>8956.7208419602975</v>
      </c>
    </row>
    <row r="41" spans="1:57" x14ac:dyDescent="0.3">
      <c r="A41" s="56" t="s">
        <v>607</v>
      </c>
      <c r="B41" s="85" t="s">
        <v>619</v>
      </c>
      <c r="C41" s="85" t="s">
        <v>591</v>
      </c>
      <c r="D41" s="57" t="s">
        <v>612</v>
      </c>
      <c r="E41" s="86" t="s">
        <v>616</v>
      </c>
      <c r="F41" s="90" t="s">
        <v>518</v>
      </c>
      <c r="G41" s="11">
        <v>1962.9294407669167</v>
      </c>
      <c r="H41" s="11">
        <v>2002.188029582255</v>
      </c>
      <c r="I41" s="11">
        <v>2042.2317901739002</v>
      </c>
      <c r="J41" s="11">
        <v>2083.0764259773782</v>
      </c>
      <c r="K41" s="11">
        <v>2124.7379544969258</v>
      </c>
      <c r="L41" s="11">
        <v>2167.2327135868645</v>
      </c>
      <c r="M41" s="11">
        <v>2210.577367858602</v>
      </c>
      <c r="N41" s="11">
        <v>2254.7889152157741</v>
      </c>
      <c r="O41" s="11">
        <v>2299.8846935200895</v>
      </c>
      <c r="P41" s="11">
        <v>2345.8823873904912</v>
      </c>
      <c r="Q41" s="11">
        <v>2392.8000351383012</v>
      </c>
      <c r="R41" s="12">
        <v>2440.656035841067</v>
      </c>
      <c r="S41" s="12">
        <v>2452.3279850650292</v>
      </c>
      <c r="T41" s="12">
        <v>2511.6393164105207</v>
      </c>
      <c r="U41" s="12">
        <v>2658.1561338163629</v>
      </c>
      <c r="V41" s="12">
        <v>2836.8367389943655</v>
      </c>
      <c r="W41" s="12">
        <v>2843.8930350971991</v>
      </c>
      <c r="X41" s="12">
        <v>2764.8394495411389</v>
      </c>
      <c r="Y41" s="12">
        <v>2999.3025074036173</v>
      </c>
      <c r="Z41" s="12">
        <v>3117.2530843725099</v>
      </c>
      <c r="AA41" s="12">
        <v>3624.6420966253668</v>
      </c>
      <c r="AB41" s="12">
        <v>4199.9941793567414</v>
      </c>
      <c r="AC41" s="13">
        <v>4283.9940629438752</v>
      </c>
      <c r="AD41" s="13">
        <v>4365.018601441584</v>
      </c>
      <c r="AE41" s="13">
        <v>4450.6072014698475</v>
      </c>
      <c r="AF41" s="13">
        <v>4536.1958014981155</v>
      </c>
      <c r="AG41" s="13">
        <v>4621.7844015263809</v>
      </c>
      <c r="AH41" s="13">
        <v>4707.3730015546489</v>
      </c>
      <c r="AI41" s="13">
        <v>4792.9616015829151</v>
      </c>
      <c r="AJ41" s="13">
        <v>4878.5502016111814</v>
      </c>
      <c r="AK41" s="13">
        <v>4964.1388016394476</v>
      </c>
      <c r="AL41" s="13">
        <v>5049.7274016677129</v>
      </c>
      <c r="AM41" s="13">
        <v>5135.316001695981</v>
      </c>
      <c r="AN41" s="13">
        <v>5220.9046017242481</v>
      </c>
      <c r="AO41" s="13">
        <v>5306.4932017525125</v>
      </c>
      <c r="AP41" s="13">
        <v>5392.0818017807796</v>
      </c>
      <c r="AQ41" s="13">
        <v>5477.6704018090468</v>
      </c>
      <c r="AR41" s="13">
        <v>5563.2590018373121</v>
      </c>
      <c r="AS41" s="13">
        <v>5648.8476018655792</v>
      </c>
      <c r="AT41" s="13">
        <v>5734.4362018938436</v>
      </c>
      <c r="AU41" s="13">
        <v>5820.024801922109</v>
      </c>
      <c r="AV41" s="13">
        <v>5905.6134019503779</v>
      </c>
      <c r="AW41" s="13">
        <v>5991.2020019786432</v>
      </c>
      <c r="AX41" s="13">
        <v>6076.7906020069086</v>
      </c>
      <c r="AY41" s="13">
        <v>6162.3792020351748</v>
      </c>
      <c r="AZ41" s="13">
        <v>6247.9678020634419</v>
      </c>
      <c r="BA41" s="13">
        <v>6333.5564020917082</v>
      </c>
      <c r="BB41" s="13">
        <v>6419.1450021199726</v>
      </c>
      <c r="BC41" s="13">
        <v>6504.7336021482406</v>
      </c>
      <c r="BD41" s="13">
        <v>6590.3222021765068</v>
      </c>
      <c r="BE41" s="13">
        <v>6675.910802204774</v>
      </c>
    </row>
    <row r="42" spans="1:57" x14ac:dyDescent="0.3">
      <c r="A42" s="56" t="s">
        <v>607</v>
      </c>
      <c r="B42" s="85" t="s">
        <v>619</v>
      </c>
      <c r="C42" s="85" t="s">
        <v>591</v>
      </c>
      <c r="D42" s="57" t="s">
        <v>612</v>
      </c>
      <c r="E42" s="86" t="s">
        <v>616</v>
      </c>
      <c r="F42" s="90" t="s">
        <v>555</v>
      </c>
      <c r="G42" s="11">
        <v>20646.335072440474</v>
      </c>
      <c r="H42" s="11">
        <v>21059.261773889284</v>
      </c>
      <c r="I42" s="11">
        <v>21480.447009367072</v>
      </c>
      <c r="J42" s="11">
        <v>21910.055949554415</v>
      </c>
      <c r="K42" s="11">
        <v>22348.257068545503</v>
      </c>
      <c r="L42" s="11">
        <v>22795.222209916414</v>
      </c>
      <c r="M42" s="11">
        <v>23251.126654114742</v>
      </c>
      <c r="N42" s="11">
        <v>23716.149187197036</v>
      </c>
      <c r="O42" s="11">
        <v>24190.472170940975</v>
      </c>
      <c r="P42" s="11">
        <v>24674.281614359796</v>
      </c>
      <c r="Q42" s="11">
        <v>25167.767246646992</v>
      </c>
      <c r="R42" s="12">
        <v>25671.122591579933</v>
      </c>
      <c r="S42" s="12">
        <v>24597.720207536317</v>
      </c>
      <c r="T42" s="12">
        <v>26014.407155759523</v>
      </c>
      <c r="U42" s="12">
        <v>26149.629715168627</v>
      </c>
      <c r="V42" s="12">
        <v>26648.10467610629</v>
      </c>
      <c r="W42" s="12">
        <v>26831.534430390475</v>
      </c>
      <c r="X42" s="12">
        <v>25805.295634090649</v>
      </c>
      <c r="Y42" s="12">
        <v>25219.340093060586</v>
      </c>
      <c r="Z42" s="12">
        <v>24088.566509149281</v>
      </c>
      <c r="AA42" s="12">
        <v>25393.750604257639</v>
      </c>
      <c r="AB42" s="12">
        <v>27602.266508769251</v>
      </c>
      <c r="AC42" s="13">
        <v>28154.311838944643</v>
      </c>
      <c r="AD42" s="13">
        <v>28686.803268660446</v>
      </c>
      <c r="AE42" s="13">
        <v>29249.28960726162</v>
      </c>
      <c r="AF42" s="13">
        <v>29811.775945862817</v>
      </c>
      <c r="AG42" s="13">
        <v>30374.262284464003</v>
      </c>
      <c r="AH42" s="13">
        <v>30936.748623065188</v>
      </c>
      <c r="AI42" s="13">
        <v>31499.234961666378</v>
      </c>
      <c r="AJ42" s="13">
        <v>32061.721300267556</v>
      </c>
      <c r="AK42" s="13">
        <v>32624.207638868742</v>
      </c>
      <c r="AL42" s="13">
        <v>33186.69397746992</v>
      </c>
      <c r="AM42" s="13">
        <v>33749.180316071121</v>
      </c>
      <c r="AN42" s="13">
        <v>34311.666654672306</v>
      </c>
      <c r="AO42" s="13">
        <v>34874.152993273477</v>
      </c>
      <c r="AP42" s="13">
        <v>35436.63933187467</v>
      </c>
      <c r="AQ42" s="13">
        <v>35999.125670475863</v>
      </c>
      <c r="AR42" s="13">
        <v>36561.612009077035</v>
      </c>
      <c r="AS42" s="13">
        <v>37124.09834767822</v>
      </c>
      <c r="AT42" s="13">
        <v>37686.584686279406</v>
      </c>
      <c r="AU42" s="13">
        <v>38249.071024880584</v>
      </c>
      <c r="AV42" s="13">
        <v>38811.557363481777</v>
      </c>
      <c r="AW42" s="13">
        <v>39374.043702082956</v>
      </c>
      <c r="AX42" s="13">
        <v>39936.530040684134</v>
      </c>
      <c r="AY42" s="13">
        <v>40499.016379285335</v>
      </c>
      <c r="AZ42" s="13">
        <v>41061.50271788652</v>
      </c>
      <c r="BA42" s="13">
        <v>41623.989056487699</v>
      </c>
      <c r="BB42" s="13">
        <v>42186.475395088877</v>
      </c>
      <c r="BC42" s="13">
        <v>42748.961733690063</v>
      </c>
      <c r="BD42" s="13">
        <v>43311.448072291256</v>
      </c>
      <c r="BE42" s="13">
        <v>43873.934410892434</v>
      </c>
    </row>
    <row r="43" spans="1:57" x14ac:dyDescent="0.3">
      <c r="A43" s="85" t="s">
        <v>607</v>
      </c>
      <c r="B43" s="85" t="s">
        <v>619</v>
      </c>
      <c r="C43" s="85" t="s">
        <v>591</v>
      </c>
      <c r="D43" s="86" t="s">
        <v>612</v>
      </c>
      <c r="E43" s="86" t="s">
        <v>616</v>
      </c>
      <c r="F43" s="90" t="s">
        <v>617</v>
      </c>
      <c r="G43" s="11">
        <v>121008.5055132893</v>
      </c>
      <c r="H43" s="11">
        <v>123428.67562355509</v>
      </c>
      <c r="I43" s="11">
        <v>125897.24913602619</v>
      </c>
      <c r="J43" s="11">
        <v>128415.19411874672</v>
      </c>
      <c r="K43" s="11">
        <v>130983.49800112165</v>
      </c>
      <c r="L43" s="11">
        <v>133603.16796114409</v>
      </c>
      <c r="M43" s="11">
        <v>136275.23132036696</v>
      </c>
      <c r="N43" s="11">
        <v>139000.73594677431</v>
      </c>
      <c r="O43" s="11">
        <v>141780.75066570978</v>
      </c>
      <c r="P43" s="11">
        <v>144616.36567902399</v>
      </c>
      <c r="Q43" s="11">
        <v>147508.69299260448</v>
      </c>
      <c r="R43" s="12">
        <v>150458.86685245659</v>
      </c>
      <c r="S43" s="12">
        <v>149547.7899327667</v>
      </c>
      <c r="T43" s="12">
        <v>147096.60469859742</v>
      </c>
      <c r="U43" s="12">
        <v>147454.81657939576</v>
      </c>
      <c r="V43" s="12">
        <v>152939.08995870742</v>
      </c>
      <c r="W43" s="12">
        <v>151795.78954216922</v>
      </c>
      <c r="X43" s="12">
        <v>155670.16236778317</v>
      </c>
      <c r="Y43" s="12">
        <v>156435.32875104618</v>
      </c>
      <c r="Z43" s="12">
        <v>162395.91291367551</v>
      </c>
      <c r="AA43" s="12">
        <v>175754.71900709107</v>
      </c>
      <c r="AB43" s="12">
        <v>189579.75631484287</v>
      </c>
      <c r="AC43" s="12">
        <v>193371.35144113973</v>
      </c>
      <c r="AD43" s="12">
        <v>197028.64514393022</v>
      </c>
      <c r="AE43" s="12">
        <v>200891.95191145819</v>
      </c>
      <c r="AF43" s="12">
        <v>204755.25867898625</v>
      </c>
      <c r="AG43" s="12">
        <v>208618.56544651426</v>
      </c>
      <c r="AH43" s="12">
        <v>212481.87221404235</v>
      </c>
      <c r="AI43" s="12">
        <v>216345.17898157038</v>
      </c>
      <c r="AJ43" s="12">
        <v>220208.48574909841</v>
      </c>
      <c r="AK43" s="12">
        <v>224071.79251662648</v>
      </c>
      <c r="AL43" s="12">
        <v>227935.09928415445</v>
      </c>
      <c r="AM43" s="12">
        <v>231798.40605168257</v>
      </c>
      <c r="AN43" s="12">
        <v>235661.71281921066</v>
      </c>
      <c r="AO43" s="12">
        <v>239525.01958673866</v>
      </c>
      <c r="AP43" s="12">
        <v>243388.3263542667</v>
      </c>
      <c r="AQ43" s="12">
        <v>247251.63312179479</v>
      </c>
      <c r="AR43" s="12">
        <v>251114.93988932276</v>
      </c>
      <c r="AS43" s="12">
        <v>254978.2466568508</v>
      </c>
      <c r="AT43" s="12">
        <v>258841.55342437883</v>
      </c>
      <c r="AU43" s="12">
        <v>262704.86019190686</v>
      </c>
      <c r="AV43" s="12">
        <v>266568.16695943492</v>
      </c>
      <c r="AW43" s="12">
        <v>270431.47372696293</v>
      </c>
      <c r="AX43" s="12">
        <v>274294.78049449099</v>
      </c>
      <c r="AY43" s="12">
        <v>278158.08726201899</v>
      </c>
      <c r="AZ43" s="12">
        <v>282021.39402954705</v>
      </c>
      <c r="BA43" s="12">
        <v>285884.70079707511</v>
      </c>
      <c r="BB43" s="12">
        <v>289748.00756460312</v>
      </c>
      <c r="BC43" s="12">
        <v>293611.31433213118</v>
      </c>
      <c r="BD43" s="12">
        <v>297474.62109965924</v>
      </c>
      <c r="BE43" s="12">
        <v>301337.92786718736</v>
      </c>
    </row>
    <row r="44" spans="1:57" x14ac:dyDescent="0.3">
      <c r="F44" s="45"/>
      <c r="G44" s="46">
        <f t="shared" ref="G44:P44" si="0">_xlfn.RRI(1,G43,H43)</f>
        <v>2.0000000000000018E-2</v>
      </c>
      <c r="H44" s="46">
        <f t="shared" si="0"/>
        <v>2.0000000000000018E-2</v>
      </c>
      <c r="I44" s="46">
        <f>_xlfn.RRI(1,I43,J43)</f>
        <v>2.0000000000000018E-2</v>
      </c>
      <c r="J44" s="46">
        <f t="shared" si="0"/>
        <v>2.0000000000000018E-2</v>
      </c>
      <c r="K44" s="46">
        <f t="shared" si="0"/>
        <v>2.0000000000000018E-2</v>
      </c>
      <c r="L44" s="46">
        <f t="shared" si="0"/>
        <v>2.0000000000000018E-2</v>
      </c>
      <c r="M44" s="46">
        <f t="shared" si="0"/>
        <v>2.0000000000000018E-2</v>
      </c>
      <c r="N44" s="46">
        <f t="shared" si="0"/>
        <v>2.0000000000000018E-2</v>
      </c>
      <c r="O44" s="46">
        <f t="shared" si="0"/>
        <v>2.0000000000000018E-2</v>
      </c>
      <c r="P44" s="46">
        <f t="shared" si="0"/>
        <v>2.0000000000000018E-2</v>
      </c>
      <c r="Q44" s="46">
        <f>_xlfn.RRI(1,Q43,R43)</f>
        <v>2.0000000000000018E-2</v>
      </c>
      <c r="R44" s="46">
        <f>_xlfn.RRI(1,R43,S43)</f>
        <v>-6.0553222202803791E-3</v>
      </c>
      <c r="S44" s="46">
        <f t="shared" ref="S44:AA44" si="1">_xlfn.RRI(1,S43,T43)</f>
        <v>-1.639064833570103E-2</v>
      </c>
      <c r="T44" s="46">
        <f t="shared" si="1"/>
        <v>2.4352151535538269E-3</v>
      </c>
      <c r="U44" s="46">
        <f t="shared" si="1"/>
        <v>3.7192907675272169E-2</v>
      </c>
      <c r="V44" s="46">
        <f t="shared" si="1"/>
        <v>-7.4755277859106517E-3</v>
      </c>
      <c r="W44" s="46">
        <f t="shared" si="1"/>
        <v>2.5523585583627995E-2</v>
      </c>
      <c r="X44" s="46">
        <f t="shared" si="1"/>
        <v>4.9153053586161732E-3</v>
      </c>
      <c r="Y44" s="46">
        <f t="shared" si="1"/>
        <v>3.8102545059467419E-2</v>
      </c>
      <c r="Z44" s="46">
        <f t="shared" si="1"/>
        <v>8.2260728448976916E-2</v>
      </c>
      <c r="AA44" s="46">
        <f t="shared" si="1"/>
        <v>7.8660973576442084E-2</v>
      </c>
      <c r="AB44" s="46">
        <v>0.02</v>
      </c>
      <c r="AC44" s="46">
        <f t="shared" ref="AC44:BE44" si="2">_xlfn.RRI(1,AB43,AC43)</f>
        <v>2.0000000000000018E-2</v>
      </c>
      <c r="AD44" s="46">
        <f t="shared" si="2"/>
        <v>1.8913317177202016E-2</v>
      </c>
      <c r="AE44" s="46">
        <f t="shared" si="2"/>
        <v>1.960784313725461E-2</v>
      </c>
      <c r="AF44" s="46">
        <f t="shared" si="2"/>
        <v>1.9230769230769384E-2</v>
      </c>
      <c r="AG44" s="46">
        <f t="shared" si="2"/>
        <v>1.8867924528301661E-2</v>
      </c>
      <c r="AH44" s="46">
        <f t="shared" si="2"/>
        <v>1.8518518518518823E-2</v>
      </c>
      <c r="AI44" s="46">
        <f t="shared" si="2"/>
        <v>1.8181818181818077E-2</v>
      </c>
      <c r="AJ44" s="46">
        <f t="shared" si="2"/>
        <v>1.7857142857142794E-2</v>
      </c>
      <c r="AK44" s="46">
        <f t="shared" si="2"/>
        <v>1.7543859649122862E-2</v>
      </c>
      <c r="AL44" s="46">
        <f t="shared" si="2"/>
        <v>1.7241379310344529E-2</v>
      </c>
      <c r="AM44" s="46">
        <f t="shared" si="2"/>
        <v>1.694915254237328E-2</v>
      </c>
      <c r="AN44" s="46">
        <f t="shared" si="2"/>
        <v>1.6666666666666829E-2</v>
      </c>
      <c r="AO44" s="46">
        <f t="shared" si="2"/>
        <v>1.6393442622950616E-2</v>
      </c>
      <c r="AP44" s="46">
        <f t="shared" si="2"/>
        <v>1.6129032258064502E-2</v>
      </c>
      <c r="AQ44" s="46">
        <f t="shared" si="2"/>
        <v>1.5873015873016039E-2</v>
      </c>
      <c r="AR44" s="46">
        <f t="shared" si="2"/>
        <v>1.5624999999999778E-2</v>
      </c>
      <c r="AS44" s="46">
        <f t="shared" si="2"/>
        <v>1.538461538461533E-2</v>
      </c>
      <c r="AT44" s="46">
        <f t="shared" si="2"/>
        <v>1.5151515151515138E-2</v>
      </c>
      <c r="AU44" s="46">
        <f t="shared" si="2"/>
        <v>1.4925373134328401E-2</v>
      </c>
      <c r="AV44" s="46">
        <f t="shared" si="2"/>
        <v>1.4705882352941346E-2</v>
      </c>
      <c r="AW44" s="46">
        <f t="shared" si="2"/>
        <v>1.4492753623188248E-2</v>
      </c>
      <c r="AX44" s="46">
        <f t="shared" si="2"/>
        <v>1.4285714285714457E-2</v>
      </c>
      <c r="AY44" s="46">
        <f t="shared" si="2"/>
        <v>1.408450704225328E-2</v>
      </c>
      <c r="AZ44" s="46">
        <f t="shared" si="2"/>
        <v>1.3888888888889062E-2</v>
      </c>
      <c r="BA44" s="46">
        <f t="shared" si="2"/>
        <v>1.3698630136986356E-2</v>
      </c>
      <c r="BB44" s="46">
        <f t="shared" si="2"/>
        <v>1.3513513513513375E-2</v>
      </c>
      <c r="BC44" s="46">
        <f t="shared" si="2"/>
        <v>1.3333333333333419E-2</v>
      </c>
      <c r="BD44" s="46">
        <f t="shared" si="2"/>
        <v>1.3157894736842257E-2</v>
      </c>
      <c r="BE44" s="46">
        <f t="shared" si="2"/>
        <v>1.2987012987013324E-2</v>
      </c>
    </row>
    <row r="45" spans="1:57" x14ac:dyDescent="0.3">
      <c r="R45" s="5"/>
      <c r="S45" s="5"/>
      <c r="T45" s="5"/>
      <c r="U45" s="5"/>
      <c r="V45" s="5"/>
      <c r="X45" s="5"/>
      <c r="Y45" s="5"/>
      <c r="Z45" s="5"/>
      <c r="AA45" s="5"/>
    </row>
    <row r="46" spans="1:57" x14ac:dyDescent="0.3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  <c r="U46" s="16"/>
      <c r="V46" s="16"/>
      <c r="W46" s="44"/>
      <c r="X46" s="16"/>
    </row>
    <row r="47" spans="1:57" x14ac:dyDescent="0.3">
      <c r="F47" s="13"/>
      <c r="G47" s="13"/>
      <c r="H47" s="13"/>
      <c r="I47" s="16"/>
      <c r="J47" s="16"/>
      <c r="K47" s="16"/>
    </row>
    <row r="48" spans="1:57" x14ac:dyDescent="0.3">
      <c r="F48" s="47"/>
      <c r="G48" s="46">
        <f>_xlfn.RRI(5,V43,AA43)</f>
        <v>2.8200234538988678E-2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4CAB-8657-4388-BABF-65A23B6221BC}">
  <sheetPr>
    <tabColor rgb="FF92D050"/>
  </sheetPr>
  <dimension ref="A1:BE48"/>
  <sheetViews>
    <sheetView topLeftCell="A4" zoomScale="65" zoomScaleNormal="65" workbookViewId="0">
      <selection activeCell="F12" sqref="F12:BE43"/>
    </sheetView>
  </sheetViews>
  <sheetFormatPr baseColWidth="10" defaultRowHeight="14.4" x14ac:dyDescent="0.3"/>
  <cols>
    <col min="1" max="2" width="11.5546875" style="56"/>
    <col min="3" max="3" width="23.5546875" style="56" bestFit="1" customWidth="1"/>
    <col min="4" max="4" width="11.5546875" style="56"/>
    <col min="5" max="5" width="23.109375" style="85" bestFit="1" customWidth="1"/>
    <col min="6" max="6" width="27.33203125" style="85" customWidth="1"/>
    <col min="7" max="8" width="12.66406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598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1.4538942511989316E-2</v>
      </c>
      <c r="S4" s="36">
        <v>1.7762798323920567E-2</v>
      </c>
      <c r="T4" s="36">
        <v>1.708663602997872E-2</v>
      </c>
      <c r="U4" s="36">
        <v>2.0404573438874231E-2</v>
      </c>
      <c r="V4" s="36">
        <v>2.6295641931684335E-2</v>
      </c>
      <c r="W4" s="36">
        <v>2.7062257360650627E-2</v>
      </c>
      <c r="X4" s="36">
        <v>2.5320854303838663E-2</v>
      </c>
      <c r="Y4" s="36">
        <v>2.4708468642121669E-2</v>
      </c>
      <c r="Z4" s="36">
        <v>2.4785898676310911E-2</v>
      </c>
      <c r="AA4" s="36">
        <v>2.7537662660475568E-2</v>
      </c>
      <c r="AB4" s="5">
        <v>2.4808774491260833E-2</v>
      </c>
    </row>
    <row r="5" spans="1:57" x14ac:dyDescent="0.3">
      <c r="F5" s="3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36">
        <v>1.5306427503736921E-2</v>
      </c>
      <c r="S5" s="36">
        <v>1.6117435590173756E-2</v>
      </c>
      <c r="T5" s="36">
        <v>1.8658856918571297E-2</v>
      </c>
      <c r="U5" s="36">
        <v>2.5544535510412348E-2</v>
      </c>
      <c r="V5" s="36">
        <v>2.6712088891718937E-2</v>
      </c>
      <c r="W5" s="36">
        <v>2.7358364510956707E-2</v>
      </c>
      <c r="X5" s="36">
        <v>3.1001842322597041E-2</v>
      </c>
      <c r="Y5" s="36">
        <v>3.0773664659920583E-2</v>
      </c>
      <c r="Z5" s="36">
        <v>3.2563665163884488E-2</v>
      </c>
      <c r="AA5" s="36">
        <v>2.9520189752236158E-2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1.2072067974067678E-2</v>
      </c>
      <c r="S6" s="36">
        <v>1.5682432803768159E-2</v>
      </c>
      <c r="T6" s="36">
        <v>1.3427558983308956E-2</v>
      </c>
      <c r="U6" s="36">
        <v>1.1093891711582116E-2</v>
      </c>
      <c r="V6" s="36">
        <v>1.2559774400665726E-2</v>
      </c>
      <c r="W6" s="36">
        <v>1.3366679839494931E-2</v>
      </c>
      <c r="X6" s="36">
        <v>1.4419825462525803E-2</v>
      </c>
      <c r="Y6" s="36">
        <v>1.3768111971103827E-2</v>
      </c>
      <c r="Z6" s="36">
        <v>1.3473841429886507E-2</v>
      </c>
      <c r="AA6" s="36">
        <v>1.6050561241588893E-2</v>
      </c>
      <c r="AB6" s="5">
        <v>1.9094680920447093E-2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1.4198972493283252E-2</v>
      </c>
      <c r="S7" s="36">
        <v>1.6698751359856222E-2</v>
      </c>
      <c r="T7" s="36">
        <v>1.6738623343484135E-2</v>
      </c>
      <c r="U7" s="36">
        <v>1.9930172837998694E-2</v>
      </c>
      <c r="V7" s="36">
        <v>2.3161025496261374E-2</v>
      </c>
      <c r="W7" s="36">
        <v>2.3907836343727125E-2</v>
      </c>
      <c r="X7" s="36">
        <v>2.4669608577901375E-2</v>
      </c>
      <c r="Y7" s="36">
        <v>2.4176849350542616E-2</v>
      </c>
      <c r="Z7" s="36">
        <v>2.4740032715175678E-2</v>
      </c>
      <c r="AA7" s="36">
        <v>2.5467307117614319E-2</v>
      </c>
      <c r="AB7" s="5"/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1.4198972493283252E-2</v>
      </c>
      <c r="S8" s="39">
        <v>1.6698751359856222E-2</v>
      </c>
      <c r="T8" s="39">
        <v>1.6738623343484135E-2</v>
      </c>
      <c r="U8" s="39">
        <v>1.9930172837998694E-2</v>
      </c>
      <c r="V8" s="39">
        <v>2.3161025496261374E-2</v>
      </c>
      <c r="W8" s="39">
        <v>2.3907836343727125E-2</v>
      </c>
      <c r="X8" s="39">
        <v>2.4669608577901375E-2</v>
      </c>
      <c r="Y8" s="39">
        <v>2.4176849350542616E-2</v>
      </c>
      <c r="Z8" s="39">
        <v>2.4740032715175678E-2</v>
      </c>
      <c r="AA8" s="40">
        <v>2.5467307117614319E-2</v>
      </c>
      <c r="AB8" s="41">
        <v>2.2734397334715457E-2</v>
      </c>
    </row>
    <row r="9" spans="1:57" x14ac:dyDescent="0.3">
      <c r="F9" s="90"/>
      <c r="G9" s="30"/>
      <c r="H9" s="30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598</v>
      </c>
      <c r="D12" s="57" t="s">
        <v>612</v>
      </c>
      <c r="E12" s="86" t="s">
        <v>616</v>
      </c>
      <c r="F12" s="90" t="s">
        <v>144</v>
      </c>
      <c r="G12" s="11">
        <v>3.3721264235466246</v>
      </c>
      <c r="H12" s="11">
        <v>4.518649407552477</v>
      </c>
      <c r="I12" s="11">
        <v>6.0549902061203191</v>
      </c>
      <c r="J12" s="11">
        <v>9.0824853091804787</v>
      </c>
      <c r="K12" s="11">
        <v>13.623727963770717</v>
      </c>
      <c r="L12" s="11">
        <v>16.620948115800275</v>
      </c>
      <c r="M12" s="11">
        <v>19.612718776644325</v>
      </c>
      <c r="N12" s="11">
        <v>23.339135344206746</v>
      </c>
      <c r="O12" s="11">
        <v>31.507832714679108</v>
      </c>
      <c r="P12" s="11">
        <v>23.31579620886254</v>
      </c>
      <c r="Q12" s="11">
        <v>39.170537630889065</v>
      </c>
      <c r="R12" s="12">
        <v>51.313404296464675</v>
      </c>
      <c r="S12" s="12">
        <v>62.072259069242406</v>
      </c>
      <c r="T12" s="12">
        <v>65.139156195089001</v>
      </c>
      <c r="U12" s="12">
        <v>81.44728208529628</v>
      </c>
      <c r="V12" s="12">
        <v>105.31991931576604</v>
      </c>
      <c r="W12" s="12">
        <v>112.55928124757686</v>
      </c>
      <c r="X12" s="12">
        <v>117.07270923393453</v>
      </c>
      <c r="Y12" s="12">
        <v>131.75032038765113</v>
      </c>
      <c r="Z12" s="12">
        <v>142.51361136098814</v>
      </c>
      <c r="AA12" s="12">
        <v>161.64059359998799</v>
      </c>
      <c r="AB12" s="12">
        <v>139.56646523781819</v>
      </c>
      <c r="AC12" s="13">
        <v>147.94045315208729</v>
      </c>
      <c r="AD12" s="13">
        <v>156.81688034121251</v>
      </c>
      <c r="AE12" s="13">
        <v>166.22589316168526</v>
      </c>
      <c r="AF12" s="13">
        <v>176.1994467513864</v>
      </c>
      <c r="AG12" s="13">
        <v>186.77141355646955</v>
      </c>
      <c r="AH12" s="13">
        <v>197.97769836985773</v>
      </c>
      <c r="AI12" s="13">
        <v>209.85636027204922</v>
      </c>
      <c r="AJ12" s="13">
        <v>220.34917828565167</v>
      </c>
      <c r="AK12" s="13">
        <v>231.36663719993425</v>
      </c>
      <c r="AL12" s="13">
        <v>242.93496905993095</v>
      </c>
      <c r="AM12" s="13">
        <v>255.08171751292738</v>
      </c>
      <c r="AN12" s="13">
        <v>267.83580338857382</v>
      </c>
      <c r="AO12" s="13">
        <v>281.22759355800247</v>
      </c>
      <c r="AP12" s="13">
        <v>295.28897323590263</v>
      </c>
      <c r="AQ12" s="13">
        <v>310.05342189769772</v>
      </c>
      <c r="AR12" s="13">
        <v>325.55609299258265</v>
      </c>
      <c r="AS12" s="13">
        <v>335.32277578236</v>
      </c>
      <c r="AT12" s="13">
        <v>345.38245905583091</v>
      </c>
      <c r="AU12" s="13">
        <v>355.74393282750577</v>
      </c>
      <c r="AV12" s="13">
        <v>366.41625081233099</v>
      </c>
      <c r="AW12" s="13">
        <v>377.40873833670088</v>
      </c>
      <c r="AX12" s="13">
        <v>388.73100048680192</v>
      </c>
      <c r="AY12" s="13">
        <v>400.392930501406</v>
      </c>
      <c r="AZ12" s="13">
        <v>404.39685980642003</v>
      </c>
      <c r="BA12" s="13">
        <v>408.44082840448419</v>
      </c>
      <c r="BB12" s="13">
        <v>412.52523668852905</v>
      </c>
      <c r="BC12" s="13">
        <v>416.65048905541437</v>
      </c>
      <c r="BD12" s="13">
        <v>420.81699394596848</v>
      </c>
      <c r="BE12" s="13">
        <v>425.02516388542801</v>
      </c>
    </row>
    <row r="13" spans="1:57" x14ac:dyDescent="0.3">
      <c r="A13" s="56" t="s">
        <v>607</v>
      </c>
      <c r="B13" s="85" t="s">
        <v>619</v>
      </c>
      <c r="C13" s="85" t="s">
        <v>598</v>
      </c>
      <c r="D13" s="57" t="s">
        <v>612</v>
      </c>
      <c r="E13" s="86" t="s">
        <v>616</v>
      </c>
      <c r="F13" s="90" t="s">
        <v>157</v>
      </c>
      <c r="G13" s="11">
        <v>4.1065896344129982</v>
      </c>
      <c r="H13" s="11">
        <v>5.5028301101134174</v>
      </c>
      <c r="I13" s="11">
        <v>7.37379234755198</v>
      </c>
      <c r="J13" s="11">
        <v>11.06068852132797</v>
      </c>
      <c r="K13" s="11">
        <v>16.591032781991956</v>
      </c>
      <c r="L13" s="11">
        <v>20.241059994030188</v>
      </c>
      <c r="M13" s="11">
        <v>23.884450792955619</v>
      </c>
      <c r="N13" s="11">
        <v>28.422496443617185</v>
      </c>
      <c r="O13" s="11">
        <v>38.370370198883201</v>
      </c>
      <c r="P13" s="11">
        <v>28.394073947173567</v>
      </c>
      <c r="Q13" s="11">
        <v>47.702044231251591</v>
      </c>
      <c r="R13" s="12">
        <v>62.489677942939586</v>
      </c>
      <c r="S13" s="12">
        <v>71.119982041627651</v>
      </c>
      <c r="T13" s="12">
        <v>73.616465464643227</v>
      </c>
      <c r="U13" s="12">
        <v>84.14518972203048</v>
      </c>
      <c r="V13" s="12">
        <v>105.75324241592944</v>
      </c>
      <c r="W13" s="12">
        <v>109.61742963598887</v>
      </c>
      <c r="X13" s="12">
        <v>118.06874665383599</v>
      </c>
      <c r="Y13" s="12">
        <v>118.95009880466969</v>
      </c>
      <c r="Z13" s="12">
        <v>133.91779708724593</v>
      </c>
      <c r="AA13" s="12">
        <v>142.89706023693395</v>
      </c>
      <c r="AB13" s="12">
        <v>141.83990497128974</v>
      </c>
      <c r="AC13" s="13">
        <v>150.3502992695671</v>
      </c>
      <c r="AD13" s="13">
        <v>159.37131722574111</v>
      </c>
      <c r="AE13" s="13">
        <v>168.93359625928559</v>
      </c>
      <c r="AF13" s="13">
        <v>179.06961203484275</v>
      </c>
      <c r="AG13" s="13">
        <v>189.81378875693332</v>
      </c>
      <c r="AH13" s="13">
        <v>201.20261608234927</v>
      </c>
      <c r="AI13" s="13">
        <v>213.27477304729024</v>
      </c>
      <c r="AJ13" s="13">
        <v>223.93851169965478</v>
      </c>
      <c r="AK13" s="13">
        <v>235.13543728463748</v>
      </c>
      <c r="AL13" s="13">
        <v>246.8922091488694</v>
      </c>
      <c r="AM13" s="13">
        <v>259.23681960631279</v>
      </c>
      <c r="AN13" s="13">
        <v>272.19866058662836</v>
      </c>
      <c r="AO13" s="13">
        <v>285.80859361595986</v>
      </c>
      <c r="AP13" s="13">
        <v>300.09902329675782</v>
      </c>
      <c r="AQ13" s="13">
        <v>315.10397446159578</v>
      </c>
      <c r="AR13" s="13">
        <v>330.85917318467551</v>
      </c>
      <c r="AS13" s="13">
        <v>340.78494838021578</v>
      </c>
      <c r="AT13" s="13">
        <v>351.00849683162227</v>
      </c>
      <c r="AU13" s="13">
        <v>361.53875173657082</v>
      </c>
      <c r="AV13" s="13">
        <v>372.38491428866809</v>
      </c>
      <c r="AW13" s="13">
        <v>383.55646171732803</v>
      </c>
      <c r="AX13" s="13">
        <v>395.06315556884783</v>
      </c>
      <c r="AY13" s="13">
        <v>406.91505023591333</v>
      </c>
      <c r="AZ13" s="13">
        <v>410.98420073827248</v>
      </c>
      <c r="BA13" s="13">
        <v>415.09404274565514</v>
      </c>
      <c r="BB13" s="13">
        <v>419.24498317311168</v>
      </c>
      <c r="BC13" s="13">
        <v>423.43743300484277</v>
      </c>
      <c r="BD13" s="13">
        <v>427.6718073348913</v>
      </c>
      <c r="BE13" s="13">
        <v>431.94852540824013</v>
      </c>
    </row>
    <row r="14" spans="1:57" x14ac:dyDescent="0.3">
      <c r="A14" s="56" t="s">
        <v>607</v>
      </c>
      <c r="B14" s="85" t="s">
        <v>619</v>
      </c>
      <c r="C14" s="85" t="s">
        <v>598</v>
      </c>
      <c r="D14" s="57" t="s">
        <v>612</v>
      </c>
      <c r="E14" s="86" t="s">
        <v>616</v>
      </c>
      <c r="F14" s="90" t="s">
        <v>182</v>
      </c>
      <c r="G14" s="11">
        <v>0.58225674434758257</v>
      </c>
      <c r="H14" s="11">
        <v>0.78022403742576074</v>
      </c>
      <c r="I14" s="11">
        <v>1.0455002101505195</v>
      </c>
      <c r="J14" s="11">
        <v>1.5682503152257794</v>
      </c>
      <c r="K14" s="11">
        <v>2.352375472838669</v>
      </c>
      <c r="L14" s="11">
        <v>2.8698980768631763</v>
      </c>
      <c r="M14" s="11">
        <v>3.3864797306985479</v>
      </c>
      <c r="N14" s="11">
        <v>4.0299108795312719</v>
      </c>
      <c r="O14" s="11">
        <v>5.4403796873672174</v>
      </c>
      <c r="P14" s="11">
        <v>4.0258809686517409</v>
      </c>
      <c r="Q14" s="11">
        <v>6.763480027334924</v>
      </c>
      <c r="R14" s="12">
        <v>8.8601588358087504</v>
      </c>
      <c r="S14" s="12">
        <v>10.059043940404271</v>
      </c>
      <c r="T14" s="12">
        <v>11.332048003538761</v>
      </c>
      <c r="U14" s="12">
        <v>14.549026171739046</v>
      </c>
      <c r="V14" s="12">
        <v>17.602379377158645</v>
      </c>
      <c r="W14" s="12">
        <v>17.930877257795341</v>
      </c>
      <c r="X14" s="12">
        <v>20.10573099098962</v>
      </c>
      <c r="Y14" s="12">
        <v>16.682026051874406</v>
      </c>
      <c r="Z14" s="12">
        <v>23.305110817695489</v>
      </c>
      <c r="AA14" s="12">
        <v>23.939268690557462</v>
      </c>
      <c r="AB14" s="12">
        <v>22.779866129384885</v>
      </c>
      <c r="AC14" s="13">
        <v>24.146658097147981</v>
      </c>
      <c r="AD14" s="13">
        <v>25.595457582976856</v>
      </c>
      <c r="AE14" s="13">
        <v>27.131185037955461</v>
      </c>
      <c r="AF14" s="13">
        <v>28.759056140232797</v>
      </c>
      <c r="AG14" s="13">
        <v>30.48459950864677</v>
      </c>
      <c r="AH14" s="13">
        <v>32.313675479165568</v>
      </c>
      <c r="AI14" s="13">
        <v>34.252496007915511</v>
      </c>
      <c r="AJ14" s="13">
        <v>35.965120808311283</v>
      </c>
      <c r="AK14" s="13">
        <v>37.763376848726843</v>
      </c>
      <c r="AL14" s="13">
        <v>39.651545691163186</v>
      </c>
      <c r="AM14" s="13">
        <v>41.634122975721326</v>
      </c>
      <c r="AN14" s="13">
        <v>43.715829124507394</v>
      </c>
      <c r="AO14" s="13">
        <v>45.901620580732768</v>
      </c>
      <c r="AP14" s="13">
        <v>48.196701609769413</v>
      </c>
      <c r="AQ14" s="13">
        <v>50.606536690257883</v>
      </c>
      <c r="AR14" s="13">
        <v>53.136863524770774</v>
      </c>
      <c r="AS14" s="13">
        <v>54.730969430513895</v>
      </c>
      <c r="AT14" s="13">
        <v>56.372898513429313</v>
      </c>
      <c r="AU14" s="13">
        <v>58.064085468832182</v>
      </c>
      <c r="AV14" s="13">
        <v>59.806008032897154</v>
      </c>
      <c r="AW14" s="13">
        <v>61.600188273884072</v>
      </c>
      <c r="AX14" s="13">
        <v>63.448193922100579</v>
      </c>
      <c r="AY14" s="13">
        <v>65.351639739763613</v>
      </c>
      <c r="AZ14" s="13">
        <v>66.005156137161251</v>
      </c>
      <c r="BA14" s="13">
        <v>66.665207698532825</v>
      </c>
      <c r="BB14" s="13">
        <v>67.331859775518183</v>
      </c>
      <c r="BC14" s="13">
        <v>68.005178373273353</v>
      </c>
      <c r="BD14" s="13">
        <v>68.685230157006103</v>
      </c>
      <c r="BE14" s="13">
        <v>69.372082458576145</v>
      </c>
    </row>
    <row r="15" spans="1:57" x14ac:dyDescent="0.3">
      <c r="A15" s="56" t="s">
        <v>607</v>
      </c>
      <c r="B15" s="85" t="s">
        <v>619</v>
      </c>
      <c r="C15" s="85" t="s">
        <v>598</v>
      </c>
      <c r="D15" s="57" t="s">
        <v>612</v>
      </c>
      <c r="E15" s="86" t="s">
        <v>616</v>
      </c>
      <c r="F15" s="90" t="s">
        <v>223</v>
      </c>
      <c r="G15" s="11">
        <v>0.30954784033632532</v>
      </c>
      <c r="H15" s="11">
        <v>0.41479410605067596</v>
      </c>
      <c r="I15" s="11">
        <v>0.55582410210790578</v>
      </c>
      <c r="J15" s="11">
        <v>0.83373615316185867</v>
      </c>
      <c r="K15" s="11">
        <v>1.250604229742788</v>
      </c>
      <c r="L15" s="11">
        <v>1.5257371602862013</v>
      </c>
      <c r="M15" s="11">
        <v>1.8003698491377176</v>
      </c>
      <c r="N15" s="11">
        <v>2.1424401204738839</v>
      </c>
      <c r="O15" s="11">
        <v>2.8922941626397436</v>
      </c>
      <c r="P15" s="11">
        <v>2.1402976803534104</v>
      </c>
      <c r="Q15" s="11">
        <v>3.5957001029937294</v>
      </c>
      <c r="R15" s="12">
        <v>4.7103671349217855</v>
      </c>
      <c r="S15" s="12">
        <v>6.7930520531895109</v>
      </c>
      <c r="T15" s="12">
        <v>6.5879873755284857</v>
      </c>
      <c r="U15" s="12">
        <v>6.9157699747855466</v>
      </c>
      <c r="V15" s="12">
        <v>6.1608327820055253</v>
      </c>
      <c r="W15" s="12">
        <v>9.4435953557722137</v>
      </c>
      <c r="X15" s="12">
        <v>14.01233767224798</v>
      </c>
      <c r="Y15" s="12">
        <v>16.295196462265725</v>
      </c>
      <c r="Z15" s="12">
        <v>22.414469639949164</v>
      </c>
      <c r="AA15" s="12">
        <v>26.791607087730263</v>
      </c>
      <c r="AB15" s="12">
        <v>23.848382804116511</v>
      </c>
      <c r="AC15" s="13">
        <v>25.279285772363504</v>
      </c>
      <c r="AD15" s="13">
        <v>26.796042918705314</v>
      </c>
      <c r="AE15" s="13">
        <v>28.40380549382763</v>
      </c>
      <c r="AF15" s="13">
        <v>30.108033823457291</v>
      </c>
      <c r="AG15" s="13">
        <v>31.914515852864721</v>
      </c>
      <c r="AH15" s="13">
        <v>33.829386804036616</v>
      </c>
      <c r="AI15" s="13">
        <v>35.859150012278803</v>
      </c>
      <c r="AJ15" s="13">
        <v>37.652107512892748</v>
      </c>
      <c r="AK15" s="13">
        <v>39.534712888537378</v>
      </c>
      <c r="AL15" s="13">
        <v>41.511448532964252</v>
      </c>
      <c r="AM15" s="13">
        <v>43.587020959612452</v>
      </c>
      <c r="AN15" s="13">
        <v>45.766372007593077</v>
      </c>
      <c r="AO15" s="13">
        <v>48.054690607972731</v>
      </c>
      <c r="AP15" s="13">
        <v>50.45742513837137</v>
      </c>
      <c r="AQ15" s="13">
        <v>52.980296395289933</v>
      </c>
      <c r="AR15" s="13">
        <v>55.629311215054429</v>
      </c>
      <c r="AS15" s="13">
        <v>57.29819055150606</v>
      </c>
      <c r="AT15" s="13">
        <v>59.017136268051246</v>
      </c>
      <c r="AU15" s="13">
        <v>60.787650356092769</v>
      </c>
      <c r="AV15" s="13">
        <v>62.611279866775568</v>
      </c>
      <c r="AW15" s="13">
        <v>64.489618262778833</v>
      </c>
      <c r="AX15" s="13">
        <v>66.424306810662188</v>
      </c>
      <c r="AY15" s="13">
        <v>68.41703601498206</v>
      </c>
      <c r="AZ15" s="13">
        <v>69.101206375131881</v>
      </c>
      <c r="BA15" s="13">
        <v>69.792218438883182</v>
      </c>
      <c r="BB15" s="13">
        <v>70.490140623272026</v>
      </c>
      <c r="BC15" s="13">
        <v>71.195042029504734</v>
      </c>
      <c r="BD15" s="13">
        <v>71.906992449799802</v>
      </c>
      <c r="BE15" s="13">
        <v>72.626062374297774</v>
      </c>
    </row>
    <row r="16" spans="1:57" x14ac:dyDescent="0.3">
      <c r="A16" s="56" t="s">
        <v>607</v>
      </c>
      <c r="B16" s="85" t="s">
        <v>619</v>
      </c>
      <c r="C16" s="85" t="s">
        <v>598</v>
      </c>
      <c r="D16" s="57" t="s">
        <v>612</v>
      </c>
      <c r="E16" s="86" t="s">
        <v>616</v>
      </c>
      <c r="F16" s="90" t="s">
        <v>228</v>
      </c>
      <c r="G16" s="11">
        <v>0.25716339542018235</v>
      </c>
      <c r="H16" s="11">
        <v>0.34459894986304435</v>
      </c>
      <c r="I16" s="11">
        <v>0.46176259281647947</v>
      </c>
      <c r="J16" s="11">
        <v>0.6926438892247192</v>
      </c>
      <c r="K16" s="11">
        <v>1.0389658338370789</v>
      </c>
      <c r="L16" s="11">
        <v>1.2675383172812362</v>
      </c>
      <c r="M16" s="11">
        <v>1.4956952143918587</v>
      </c>
      <c r="N16" s="11">
        <v>1.7798773051263117</v>
      </c>
      <c r="O16" s="11">
        <v>2.402834361920521</v>
      </c>
      <c r="P16" s="11">
        <v>1.7780974278211854</v>
      </c>
      <c r="Q16" s="11">
        <v>2.9872036787395913</v>
      </c>
      <c r="R16" s="12">
        <v>3.9132368191488647</v>
      </c>
      <c r="S16" s="12">
        <v>4.3082778508429058</v>
      </c>
      <c r="T16" s="12">
        <v>3.351072393365524</v>
      </c>
      <c r="U16" s="12">
        <v>3.7867328392197517</v>
      </c>
      <c r="V16" s="12">
        <v>4.7711712522298431</v>
      </c>
      <c r="W16" s="12">
        <v>5.0445534685264226</v>
      </c>
      <c r="X16" s="12">
        <v>5.7480187986510209</v>
      </c>
      <c r="Y16" s="12">
        <v>4.883723568809609</v>
      </c>
      <c r="Z16" s="12">
        <v>4.3295057251557436</v>
      </c>
      <c r="AA16" s="12">
        <v>5.169863344875707</v>
      </c>
      <c r="AB16" s="12">
        <v>4.4786762749389446</v>
      </c>
      <c r="AC16" s="13">
        <v>4.7473968514352816</v>
      </c>
      <c r="AD16" s="13">
        <v>5.0322406625213985</v>
      </c>
      <c r="AE16" s="13">
        <v>5.3341751022726811</v>
      </c>
      <c r="AF16" s="13">
        <v>5.6542256084090425</v>
      </c>
      <c r="AG16" s="13">
        <v>5.9934791449135849</v>
      </c>
      <c r="AH16" s="13">
        <v>6.3530878936084028</v>
      </c>
      <c r="AI16" s="13">
        <v>6.7342731672249041</v>
      </c>
      <c r="AJ16" s="13">
        <v>7.0709868255861492</v>
      </c>
      <c r="AK16" s="13">
        <v>7.4245361668654573</v>
      </c>
      <c r="AL16" s="13">
        <v>7.7957629752087287</v>
      </c>
      <c r="AM16" s="13">
        <v>8.1855511239691641</v>
      </c>
      <c r="AN16" s="13">
        <v>8.5948286801676197</v>
      </c>
      <c r="AO16" s="13">
        <v>9.0245701141760026</v>
      </c>
      <c r="AP16" s="13">
        <v>9.4757986198848023</v>
      </c>
      <c r="AQ16" s="13">
        <v>9.949588550879044</v>
      </c>
      <c r="AR16" s="13">
        <v>10.447067978422997</v>
      </c>
      <c r="AS16" s="13">
        <v>10.760480017775684</v>
      </c>
      <c r="AT16" s="13">
        <v>11.083294418308956</v>
      </c>
      <c r="AU16" s="13">
        <v>11.415793250858226</v>
      </c>
      <c r="AV16" s="13">
        <v>11.758267048383971</v>
      </c>
      <c r="AW16" s="13">
        <v>12.11101505983549</v>
      </c>
      <c r="AX16" s="13">
        <v>12.474345511630553</v>
      </c>
      <c r="AY16" s="13">
        <v>12.848575876979472</v>
      </c>
      <c r="AZ16" s="13">
        <v>12.977061635749266</v>
      </c>
      <c r="BA16" s="13">
        <v>13.106832252106756</v>
      </c>
      <c r="BB16" s="13">
        <v>13.237900574627826</v>
      </c>
      <c r="BC16" s="13">
        <v>13.370279580374101</v>
      </c>
      <c r="BD16" s="13">
        <v>13.503982376177849</v>
      </c>
      <c r="BE16" s="13">
        <v>13.639022199939621</v>
      </c>
    </row>
    <row r="17" spans="1:57" x14ac:dyDescent="0.3">
      <c r="A17" s="56" t="s">
        <v>607</v>
      </c>
      <c r="B17" s="85" t="s">
        <v>619</v>
      </c>
      <c r="C17" s="85" t="s">
        <v>598</v>
      </c>
      <c r="D17" s="57" t="s">
        <v>612</v>
      </c>
      <c r="E17" s="86" t="s">
        <v>616</v>
      </c>
      <c r="F17" s="90" t="s">
        <v>229</v>
      </c>
      <c r="G17" s="11">
        <v>3.1593027003398166</v>
      </c>
      <c r="H17" s="11">
        <v>4.2334656184553543</v>
      </c>
      <c r="I17" s="11">
        <v>5.6728439287301748</v>
      </c>
      <c r="J17" s="11">
        <v>8.5092658930952627</v>
      </c>
      <c r="K17" s="11">
        <v>12.763898839642893</v>
      </c>
      <c r="L17" s="11">
        <v>15.57195658436433</v>
      </c>
      <c r="M17" s="11">
        <v>18.374908769549908</v>
      </c>
      <c r="N17" s="11">
        <v>21.866141435764391</v>
      </c>
      <c r="O17" s="11">
        <v>29.51929093828193</v>
      </c>
      <c r="P17" s="11">
        <v>21.844275294328629</v>
      </c>
      <c r="Q17" s="11">
        <v>36.698382494472092</v>
      </c>
      <c r="R17" s="12">
        <v>48.07488106775844</v>
      </c>
      <c r="S17" s="12">
        <v>62.432040847753584</v>
      </c>
      <c r="T17" s="12">
        <v>61.447486293930261</v>
      </c>
      <c r="U17" s="12">
        <v>79.142716339692811</v>
      </c>
      <c r="V17" s="12">
        <v>91.833466092676346</v>
      </c>
      <c r="W17" s="12">
        <v>96.755013683063666</v>
      </c>
      <c r="X17" s="12">
        <v>100.25728926059119</v>
      </c>
      <c r="Y17" s="12">
        <v>97.867886170996513</v>
      </c>
      <c r="Z17" s="12">
        <v>106.20896044624919</v>
      </c>
      <c r="AA17" s="12">
        <v>126.39424522471987</v>
      </c>
      <c r="AB17" s="12">
        <v>118.35527252452866</v>
      </c>
      <c r="AC17" s="13">
        <v>125.4565888760004</v>
      </c>
      <c r="AD17" s="13">
        <v>132.9839842085604</v>
      </c>
      <c r="AE17" s="13">
        <v>140.963023261074</v>
      </c>
      <c r="AF17" s="13">
        <v>149.42080465673845</v>
      </c>
      <c r="AG17" s="13">
        <v>158.38605293614276</v>
      </c>
      <c r="AH17" s="13">
        <v>167.88921611231137</v>
      </c>
      <c r="AI17" s="13">
        <v>177.96256907905001</v>
      </c>
      <c r="AJ17" s="13">
        <v>186.86069753300254</v>
      </c>
      <c r="AK17" s="13">
        <v>196.20373240965262</v>
      </c>
      <c r="AL17" s="13">
        <v>206.01391903013524</v>
      </c>
      <c r="AM17" s="13">
        <v>216.31461498164194</v>
      </c>
      <c r="AN17" s="13">
        <v>227.13034573072409</v>
      </c>
      <c r="AO17" s="13">
        <v>238.48686301726025</v>
      </c>
      <c r="AP17" s="13">
        <v>250.4112061681233</v>
      </c>
      <c r="AQ17" s="13">
        <v>262.93176647652945</v>
      </c>
      <c r="AR17" s="13">
        <v>276.07835480035595</v>
      </c>
      <c r="AS17" s="13">
        <v>284.36070544436654</v>
      </c>
      <c r="AT17" s="13">
        <v>292.89152660769753</v>
      </c>
      <c r="AU17" s="13">
        <v>301.67827240592851</v>
      </c>
      <c r="AV17" s="13">
        <v>310.72862057810642</v>
      </c>
      <c r="AW17" s="13">
        <v>320.05047919544955</v>
      </c>
      <c r="AX17" s="13">
        <v>329.65199357131303</v>
      </c>
      <c r="AY17" s="13">
        <v>339.54155337845248</v>
      </c>
      <c r="AZ17" s="13">
        <v>342.93696891223698</v>
      </c>
      <c r="BA17" s="13">
        <v>346.36633860135919</v>
      </c>
      <c r="BB17" s="13">
        <v>349.8300019873729</v>
      </c>
      <c r="BC17" s="13">
        <v>353.32830200724658</v>
      </c>
      <c r="BD17" s="13">
        <v>356.86158502731911</v>
      </c>
      <c r="BE17" s="13">
        <v>360.43020087759214</v>
      </c>
    </row>
    <row r="18" spans="1:57" x14ac:dyDescent="0.3">
      <c r="A18" s="56" t="s">
        <v>607</v>
      </c>
      <c r="B18" s="85" t="s">
        <v>619</v>
      </c>
      <c r="C18" s="85" t="s">
        <v>598</v>
      </c>
      <c r="D18" s="57" t="s">
        <v>612</v>
      </c>
      <c r="E18" s="86" t="s">
        <v>616</v>
      </c>
      <c r="F18" s="90" t="s">
        <v>230</v>
      </c>
      <c r="G18" s="11">
        <v>3.1557569060633401</v>
      </c>
      <c r="H18" s="11">
        <v>4.2287142541248759</v>
      </c>
      <c r="I18" s="11">
        <v>5.6664771005273344</v>
      </c>
      <c r="J18" s="11">
        <v>8.4997156507910017</v>
      </c>
      <c r="K18" s="11">
        <v>12.749573476186503</v>
      </c>
      <c r="L18" s="11">
        <v>15.554479640947534</v>
      </c>
      <c r="M18" s="11">
        <v>18.354285976318089</v>
      </c>
      <c r="N18" s="11">
        <v>21.841600311818524</v>
      </c>
      <c r="O18" s="11">
        <v>29.486160420955009</v>
      </c>
      <c r="P18" s="11">
        <v>21.819758711506708</v>
      </c>
      <c r="Q18" s="11">
        <v>36.657194635331265</v>
      </c>
      <c r="R18" s="12">
        <v>48.020924972283957</v>
      </c>
      <c r="S18" s="12">
        <v>61.852175036907447</v>
      </c>
      <c r="T18" s="12">
        <v>52.425368311792312</v>
      </c>
      <c r="U18" s="12">
        <v>70.094417871241404</v>
      </c>
      <c r="V18" s="12">
        <v>85.441023055708214</v>
      </c>
      <c r="W18" s="12">
        <v>94.149059521597408</v>
      </c>
      <c r="X18" s="12">
        <v>91.154203695345572</v>
      </c>
      <c r="Y18" s="12">
        <v>108.19140084367822</v>
      </c>
      <c r="Z18" s="12">
        <v>99.801291973018692</v>
      </c>
      <c r="AA18" s="12">
        <v>125.60475870407383</v>
      </c>
      <c r="AB18" s="12">
        <v>116.26370796973485</v>
      </c>
      <c r="AC18" s="13">
        <v>123.23953044791894</v>
      </c>
      <c r="AD18" s="13">
        <v>130.63390227479408</v>
      </c>
      <c r="AE18" s="13">
        <v>138.47193641128169</v>
      </c>
      <c r="AF18" s="13">
        <v>146.78025259595861</v>
      </c>
      <c r="AG18" s="13">
        <v>155.58706775171612</v>
      </c>
      <c r="AH18" s="13">
        <v>164.9222918168191</v>
      </c>
      <c r="AI18" s="13">
        <v>174.81762932582825</v>
      </c>
      <c r="AJ18" s="13">
        <v>183.55851079211971</v>
      </c>
      <c r="AK18" s="13">
        <v>192.73643633172566</v>
      </c>
      <c r="AL18" s="13">
        <v>202.37325814831195</v>
      </c>
      <c r="AM18" s="13">
        <v>212.49192105572749</v>
      </c>
      <c r="AN18" s="13">
        <v>223.11651710851382</v>
      </c>
      <c r="AO18" s="13">
        <v>234.27234296393954</v>
      </c>
      <c r="AP18" s="13">
        <v>245.98596011213647</v>
      </c>
      <c r="AQ18" s="13">
        <v>258.28525811774335</v>
      </c>
      <c r="AR18" s="13">
        <v>271.19952102363055</v>
      </c>
      <c r="AS18" s="13">
        <v>279.33550665433938</v>
      </c>
      <c r="AT18" s="13">
        <v>287.71557185396961</v>
      </c>
      <c r="AU18" s="13">
        <v>296.34703900958863</v>
      </c>
      <c r="AV18" s="13">
        <v>305.2374501798763</v>
      </c>
      <c r="AW18" s="13">
        <v>314.39457368527258</v>
      </c>
      <c r="AX18" s="13">
        <v>323.82641089583069</v>
      </c>
      <c r="AY18" s="13">
        <v>333.54120322270569</v>
      </c>
      <c r="AZ18" s="13">
        <v>336.87661525493274</v>
      </c>
      <c r="BA18" s="13">
        <v>340.24538140748206</v>
      </c>
      <c r="BB18" s="13">
        <v>343.64783522155693</v>
      </c>
      <c r="BC18" s="13">
        <v>347.08431357377242</v>
      </c>
      <c r="BD18" s="13">
        <v>350.55515670951013</v>
      </c>
      <c r="BE18" s="13">
        <v>354.06070827660523</v>
      </c>
    </row>
    <row r="19" spans="1:57" x14ac:dyDescent="0.3">
      <c r="A19" s="56" t="s">
        <v>607</v>
      </c>
      <c r="B19" s="85" t="s">
        <v>619</v>
      </c>
      <c r="C19" s="85" t="s">
        <v>598</v>
      </c>
      <c r="D19" s="57" t="s">
        <v>612</v>
      </c>
      <c r="E19" s="86" t="s">
        <v>616</v>
      </c>
      <c r="F19" s="90" t="s">
        <v>247</v>
      </c>
      <c r="G19" s="11">
        <v>0.44520433073174231</v>
      </c>
      <c r="H19" s="11">
        <v>0.59657380318053477</v>
      </c>
      <c r="I19" s="11">
        <v>0.79940889626191669</v>
      </c>
      <c r="J19" s="11">
        <v>1.199113344392875</v>
      </c>
      <c r="K19" s="11">
        <v>1.7986700165893126</v>
      </c>
      <c r="L19" s="11">
        <v>2.1943774202389612</v>
      </c>
      <c r="M19" s="11">
        <v>2.589365355881974</v>
      </c>
      <c r="N19" s="11">
        <v>3.0813447734995489</v>
      </c>
      <c r="O19" s="11">
        <v>4.1598154442243915</v>
      </c>
      <c r="P19" s="11">
        <v>3.07826342872605</v>
      </c>
      <c r="Q19" s="11">
        <v>5.171482560259764</v>
      </c>
      <c r="R19" s="12">
        <v>6.7746421539402917</v>
      </c>
      <c r="S19" s="12">
        <v>8.6945054730336206</v>
      </c>
      <c r="T19" s="12">
        <v>7.8009851933607521</v>
      </c>
      <c r="U19" s="12">
        <v>8.9387223781880909</v>
      </c>
      <c r="V19" s="12">
        <v>10.746715830265277</v>
      </c>
      <c r="W19" s="12">
        <v>11.451853608645292</v>
      </c>
      <c r="X19" s="12">
        <v>12.063438594593771</v>
      </c>
      <c r="Y19" s="12">
        <v>11.677418236312086</v>
      </c>
      <c r="Z19" s="12">
        <v>11.751515539708446</v>
      </c>
      <c r="AA19" s="12">
        <v>13.803280457746961</v>
      </c>
      <c r="AB19" s="12">
        <v>11.821886614052037</v>
      </c>
      <c r="AC19" s="13">
        <v>12.53119981089516</v>
      </c>
      <c r="AD19" s="13">
        <v>13.283071799548869</v>
      </c>
      <c r="AE19" s="13">
        <v>14.080056107521798</v>
      </c>
      <c r="AF19" s="13">
        <v>14.924859473973109</v>
      </c>
      <c r="AG19" s="13">
        <v>15.820351042411497</v>
      </c>
      <c r="AH19" s="13">
        <v>16.769572104956186</v>
      </c>
      <c r="AI19" s="13">
        <v>17.775746431253555</v>
      </c>
      <c r="AJ19" s="13">
        <v>18.664533752816237</v>
      </c>
      <c r="AK19" s="13">
        <v>19.597760440457044</v>
      </c>
      <c r="AL19" s="13">
        <v>20.577648462479896</v>
      </c>
      <c r="AM19" s="13">
        <v>21.606530885603888</v>
      </c>
      <c r="AN19" s="13">
        <v>22.686857429884078</v>
      </c>
      <c r="AO19" s="13">
        <v>23.821200301378283</v>
      </c>
      <c r="AP19" s="13">
        <v>25.012260316447193</v>
      </c>
      <c r="AQ19" s="13">
        <v>26.262873332269564</v>
      </c>
      <c r="AR19" s="13">
        <v>27.576016998883038</v>
      </c>
      <c r="AS19" s="13">
        <v>28.403297508849523</v>
      </c>
      <c r="AT19" s="13">
        <v>29.25539643411501</v>
      </c>
      <c r="AU19" s="13">
        <v>30.13305832713846</v>
      </c>
      <c r="AV19" s="13">
        <v>31.037050076952617</v>
      </c>
      <c r="AW19" s="13">
        <v>31.968161579261192</v>
      </c>
      <c r="AX19" s="13">
        <v>32.927206426639025</v>
      </c>
      <c r="AY19" s="13">
        <v>33.915022619438204</v>
      </c>
      <c r="AZ19" s="13">
        <v>34.254172845632588</v>
      </c>
      <c r="BA19" s="13">
        <v>34.596714574088907</v>
      </c>
      <c r="BB19" s="13">
        <v>34.9426817198298</v>
      </c>
      <c r="BC19" s="13">
        <v>35.292108537028092</v>
      </c>
      <c r="BD19" s="13">
        <v>35.645029622398376</v>
      </c>
      <c r="BE19" s="13">
        <v>36.001479918622351</v>
      </c>
    </row>
    <row r="20" spans="1:57" x14ac:dyDescent="0.3">
      <c r="A20" s="56" t="s">
        <v>607</v>
      </c>
      <c r="B20" s="85" t="s">
        <v>619</v>
      </c>
      <c r="C20" s="85" t="s">
        <v>598</v>
      </c>
      <c r="D20" s="57" t="s">
        <v>612</v>
      </c>
      <c r="E20" s="86" t="s">
        <v>616</v>
      </c>
      <c r="F20" s="90" t="s">
        <v>256</v>
      </c>
      <c r="G20" s="11">
        <v>2.5781656805005939</v>
      </c>
      <c r="H20" s="11">
        <v>3.4547420118707963</v>
      </c>
      <c r="I20" s="11">
        <v>4.6293542959068672</v>
      </c>
      <c r="J20" s="11">
        <v>6.9440314438603004</v>
      </c>
      <c r="K20" s="11">
        <v>10.416047165790451</v>
      </c>
      <c r="L20" s="11">
        <v>12.70757754226435</v>
      </c>
      <c r="M20" s="11">
        <v>14.994941499871931</v>
      </c>
      <c r="N20" s="11">
        <v>17.843980384847598</v>
      </c>
      <c r="O20" s="11">
        <v>24.08937351954426</v>
      </c>
      <c r="P20" s="11">
        <v>17.826136404462751</v>
      </c>
      <c r="Q20" s="11">
        <v>29.947909159497421</v>
      </c>
      <c r="R20" s="12">
        <v>39.231760998941624</v>
      </c>
      <c r="S20" s="12">
        <v>45.954963742324331</v>
      </c>
      <c r="T20" s="12">
        <v>45.244498897437616</v>
      </c>
      <c r="U20" s="12">
        <v>52.834888193534539</v>
      </c>
      <c r="V20" s="12">
        <v>66.333177021292585</v>
      </c>
      <c r="W20" s="12">
        <v>72.34511277611827</v>
      </c>
      <c r="X20" s="12">
        <v>78.449355277726369</v>
      </c>
      <c r="Y20" s="12">
        <v>83.651898752877457</v>
      </c>
      <c r="Z20" s="12">
        <v>89.45995829807525</v>
      </c>
      <c r="AA20" s="12">
        <v>92.344455608469531</v>
      </c>
      <c r="AB20" s="12">
        <v>92.438059562953043</v>
      </c>
      <c r="AC20" s="13">
        <v>97.984343136730232</v>
      </c>
      <c r="AD20" s="13">
        <v>103.86340372493403</v>
      </c>
      <c r="AE20" s="13">
        <v>110.09520794843006</v>
      </c>
      <c r="AF20" s="13">
        <v>116.70092042533588</v>
      </c>
      <c r="AG20" s="13">
        <v>123.70297565085603</v>
      </c>
      <c r="AH20" s="13">
        <v>131.12515418990739</v>
      </c>
      <c r="AI20" s="13">
        <v>138.99266344130183</v>
      </c>
      <c r="AJ20" s="13">
        <v>145.94229661336692</v>
      </c>
      <c r="AK20" s="13">
        <v>153.23941144403526</v>
      </c>
      <c r="AL20" s="13">
        <v>160.90138201623708</v>
      </c>
      <c r="AM20" s="13">
        <v>168.94645111704887</v>
      </c>
      <c r="AN20" s="13">
        <v>177.39377367290129</v>
      </c>
      <c r="AO20" s="13">
        <v>186.26346235654634</v>
      </c>
      <c r="AP20" s="13">
        <v>195.57663547437366</v>
      </c>
      <c r="AQ20" s="13">
        <v>205.35546724809237</v>
      </c>
      <c r="AR20" s="13">
        <v>215.62324061049696</v>
      </c>
      <c r="AS20" s="13">
        <v>222.09193782881189</v>
      </c>
      <c r="AT20" s="13">
        <v>228.75469596367626</v>
      </c>
      <c r="AU20" s="13">
        <v>235.6173368425865</v>
      </c>
      <c r="AV20" s="13">
        <v>242.68585694786412</v>
      </c>
      <c r="AW20" s="13">
        <v>249.96643265630004</v>
      </c>
      <c r="AX20" s="13">
        <v>257.46542563598899</v>
      </c>
      <c r="AY20" s="13">
        <v>265.18938840506871</v>
      </c>
      <c r="AZ20" s="13">
        <v>267.84128228911942</v>
      </c>
      <c r="BA20" s="13">
        <v>270.51969511201048</v>
      </c>
      <c r="BB20" s="13">
        <v>273.22489206313065</v>
      </c>
      <c r="BC20" s="13">
        <v>275.95714098376192</v>
      </c>
      <c r="BD20" s="13">
        <v>278.71671239359961</v>
      </c>
      <c r="BE20" s="13">
        <v>281.50387951753555</v>
      </c>
    </row>
    <row r="21" spans="1:57" x14ac:dyDescent="0.3">
      <c r="A21" s="56" t="s">
        <v>607</v>
      </c>
      <c r="B21" s="85" t="s">
        <v>619</v>
      </c>
      <c r="C21" s="85" t="s">
        <v>598</v>
      </c>
      <c r="D21" s="57" t="s">
        <v>612</v>
      </c>
      <c r="E21" s="86" t="s">
        <v>616</v>
      </c>
      <c r="F21" s="90" t="s">
        <v>257</v>
      </c>
      <c r="G21" s="11">
        <v>31.219785500611245</v>
      </c>
      <c r="H21" s="11">
        <v>41.834512570819072</v>
      </c>
      <c r="I21" s="11">
        <v>56.05824684489756</v>
      </c>
      <c r="J21" s="11">
        <v>84.087370267346344</v>
      </c>
      <c r="K21" s="11">
        <v>126.13105540101951</v>
      </c>
      <c r="L21" s="11">
        <v>153.87988758924379</v>
      </c>
      <c r="M21" s="11">
        <v>181.57826735530767</v>
      </c>
      <c r="N21" s="11">
        <v>216.07813815281611</v>
      </c>
      <c r="O21" s="11">
        <v>291.70548650630178</v>
      </c>
      <c r="P21" s="11">
        <v>215.86206001466331</v>
      </c>
      <c r="Q21" s="11">
        <v>362.64826082463435</v>
      </c>
      <c r="R21" s="12">
        <v>475.06922168027103</v>
      </c>
      <c r="S21" s="12">
        <v>556.95345410528455</v>
      </c>
      <c r="T21" s="12">
        <v>539.43561449046331</v>
      </c>
      <c r="U21" s="12">
        <v>605.13983788015423</v>
      </c>
      <c r="V21" s="12">
        <v>727.4646498120735</v>
      </c>
      <c r="W21" s="12">
        <v>715.7049887858152</v>
      </c>
      <c r="X21" s="12">
        <v>776.64861724949105</v>
      </c>
      <c r="Y21" s="12">
        <v>757.4365133031497</v>
      </c>
      <c r="Z21" s="12">
        <v>816.49529969894297</v>
      </c>
      <c r="AA21" s="12">
        <v>898.18098742402185</v>
      </c>
      <c r="AB21" s="12">
        <v>856.9503731347645</v>
      </c>
      <c r="AC21" s="13">
        <v>908.36739552285042</v>
      </c>
      <c r="AD21" s="13">
        <v>962.86943925422122</v>
      </c>
      <c r="AE21" s="13">
        <v>1020.6416056094745</v>
      </c>
      <c r="AF21" s="13">
        <v>1081.8801019460432</v>
      </c>
      <c r="AG21" s="13">
        <v>1146.7929080628055</v>
      </c>
      <c r="AH21" s="13">
        <v>1215.6004825465741</v>
      </c>
      <c r="AI21" s="13">
        <v>1288.5365114993685</v>
      </c>
      <c r="AJ21" s="13">
        <v>1352.9633370743368</v>
      </c>
      <c r="AK21" s="13">
        <v>1420.6115039280533</v>
      </c>
      <c r="AL21" s="13">
        <v>1491.6420791244566</v>
      </c>
      <c r="AM21" s="13">
        <v>1566.2241830806786</v>
      </c>
      <c r="AN21" s="13">
        <v>1644.5353922347126</v>
      </c>
      <c r="AO21" s="13">
        <v>1726.7621618464484</v>
      </c>
      <c r="AP21" s="13">
        <v>1813.1002699387709</v>
      </c>
      <c r="AQ21" s="13">
        <v>1903.7552834357093</v>
      </c>
      <c r="AR21" s="13">
        <v>1998.9430476074954</v>
      </c>
      <c r="AS21" s="13">
        <v>2058.9113390357193</v>
      </c>
      <c r="AT21" s="13">
        <v>2120.678679206791</v>
      </c>
      <c r="AU21" s="13">
        <v>2184.2990395829947</v>
      </c>
      <c r="AV21" s="13">
        <v>2249.828010770485</v>
      </c>
      <c r="AW21" s="13">
        <v>2317.3228510935996</v>
      </c>
      <c r="AX21" s="13">
        <v>2386.8425366264073</v>
      </c>
      <c r="AY21" s="13">
        <v>2458.4478127251991</v>
      </c>
      <c r="AZ21" s="13">
        <v>2483.0322908524518</v>
      </c>
      <c r="BA21" s="13">
        <v>2507.8626137609754</v>
      </c>
      <c r="BB21" s="13">
        <v>2532.9412398985855</v>
      </c>
      <c r="BC21" s="13">
        <v>2558.2706522975709</v>
      </c>
      <c r="BD21" s="13">
        <v>2583.8533588205473</v>
      </c>
      <c r="BE21" s="13">
        <v>2609.6918924087522</v>
      </c>
    </row>
    <row r="22" spans="1:57" x14ac:dyDescent="0.3">
      <c r="A22" s="56" t="s">
        <v>607</v>
      </c>
      <c r="B22" s="85" t="s">
        <v>619</v>
      </c>
      <c r="C22" s="85" t="s">
        <v>598</v>
      </c>
      <c r="D22" s="57" t="s">
        <v>612</v>
      </c>
      <c r="E22" s="86" t="s">
        <v>616</v>
      </c>
      <c r="F22" s="90" t="s">
        <v>270</v>
      </c>
      <c r="G22" s="11">
        <v>40.438101337131123</v>
      </c>
      <c r="H22" s="11">
        <v>54.187055791755711</v>
      </c>
      <c r="I22" s="11">
        <v>72.610654760952656</v>
      </c>
      <c r="J22" s="11">
        <v>108.91598214142898</v>
      </c>
      <c r="K22" s="11">
        <v>163.37397321214348</v>
      </c>
      <c r="L22" s="11">
        <v>199.31624731881504</v>
      </c>
      <c r="M22" s="11">
        <v>235.19317183620174</v>
      </c>
      <c r="N22" s="11">
        <v>279.87987448508005</v>
      </c>
      <c r="O22" s="11">
        <v>377.8378305548581</v>
      </c>
      <c r="P22" s="11">
        <v>279.59999461059499</v>
      </c>
      <c r="Q22" s="11">
        <v>469.7279909457996</v>
      </c>
      <c r="R22" s="12">
        <v>615.34366813899749</v>
      </c>
      <c r="S22" s="12">
        <v>727.20482215088759</v>
      </c>
      <c r="T22" s="12">
        <v>710.40275835579951</v>
      </c>
      <c r="U22" s="12">
        <v>876.81151161516118</v>
      </c>
      <c r="V22" s="12">
        <v>1016.8153413368668</v>
      </c>
      <c r="W22" s="12">
        <v>1088.069539839365</v>
      </c>
      <c r="X22" s="12">
        <v>1249.3429872106594</v>
      </c>
      <c r="Y22" s="12">
        <v>1261.0402852749523</v>
      </c>
      <c r="Z22" s="12">
        <v>1383.0915289418963</v>
      </c>
      <c r="AA22" s="12">
        <v>1664.746931664213</v>
      </c>
      <c r="AB22" s="12">
        <v>1437.0639899246987</v>
      </c>
      <c r="AC22" s="13">
        <v>1523.2878293201809</v>
      </c>
      <c r="AD22" s="13">
        <v>1614.6850990793914</v>
      </c>
      <c r="AE22" s="13">
        <v>1711.5662050241547</v>
      </c>
      <c r="AF22" s="13">
        <v>1814.260177325604</v>
      </c>
      <c r="AG22" s="13">
        <v>1923.11578796514</v>
      </c>
      <c r="AH22" s="13">
        <v>2038.5027352430488</v>
      </c>
      <c r="AI22" s="13">
        <v>2160.8128993576315</v>
      </c>
      <c r="AJ22" s="13">
        <v>2268.8535443255132</v>
      </c>
      <c r="AK22" s="13">
        <v>2382.2962215417883</v>
      </c>
      <c r="AL22" s="13">
        <v>2501.4110326188784</v>
      </c>
      <c r="AM22" s="13">
        <v>2626.4815842498215</v>
      </c>
      <c r="AN22" s="13">
        <v>2757.8056634623126</v>
      </c>
      <c r="AO22" s="13">
        <v>2895.6959466354283</v>
      </c>
      <c r="AP22" s="13">
        <v>3040.4807439671999</v>
      </c>
      <c r="AQ22" s="13">
        <v>3192.50478116556</v>
      </c>
      <c r="AR22" s="13">
        <v>3352.1300202238376</v>
      </c>
      <c r="AS22" s="13">
        <v>3452.6939208305525</v>
      </c>
      <c r="AT22" s="13">
        <v>3556.2747384554691</v>
      </c>
      <c r="AU22" s="13">
        <v>3662.9629806091325</v>
      </c>
      <c r="AV22" s="13">
        <v>3772.8518700274067</v>
      </c>
      <c r="AW22" s="13">
        <v>3886.0374261282291</v>
      </c>
      <c r="AX22" s="13">
        <v>4002.6185489120762</v>
      </c>
      <c r="AY22" s="13">
        <v>4122.6971053794387</v>
      </c>
      <c r="AZ22" s="13">
        <v>4163.9240764332326</v>
      </c>
      <c r="BA22" s="13">
        <v>4205.5633171975642</v>
      </c>
      <c r="BB22" s="13">
        <v>4247.6189503695405</v>
      </c>
      <c r="BC22" s="13">
        <v>4290.0951398732359</v>
      </c>
      <c r="BD22" s="13">
        <v>4332.9960912719689</v>
      </c>
      <c r="BE22" s="13">
        <v>4376.3260521846878</v>
      </c>
    </row>
    <row r="23" spans="1:57" x14ac:dyDescent="0.3">
      <c r="A23" s="56" t="s">
        <v>607</v>
      </c>
      <c r="B23" s="85" t="s">
        <v>619</v>
      </c>
      <c r="C23" s="85" t="s">
        <v>598</v>
      </c>
      <c r="D23" s="57" t="s">
        <v>612</v>
      </c>
      <c r="E23" s="86" t="s">
        <v>616</v>
      </c>
      <c r="F23" s="90" t="s">
        <v>275</v>
      </c>
      <c r="G23" s="11">
        <v>1.7262419503894677</v>
      </c>
      <c r="H23" s="11">
        <v>2.3131642135218868</v>
      </c>
      <c r="I23" s="11">
        <v>3.0996400461193283</v>
      </c>
      <c r="J23" s="11">
        <v>4.6494600691789927</v>
      </c>
      <c r="K23" s="11">
        <v>6.974190103768489</v>
      </c>
      <c r="L23" s="11">
        <v>8.5085119265975564</v>
      </c>
      <c r="M23" s="11">
        <v>10.040044073385117</v>
      </c>
      <c r="N23" s="11">
        <v>11.947652447328288</v>
      </c>
      <c r="O23" s="11">
        <v>16.12933080389319</v>
      </c>
      <c r="P23" s="11">
        <v>11.93570479488096</v>
      </c>
      <c r="Q23" s="11">
        <v>20.051984055400013</v>
      </c>
      <c r="R23" s="12">
        <v>26.268099112574017</v>
      </c>
      <c r="S23" s="12">
        <v>26.534315910811539</v>
      </c>
      <c r="T23" s="12">
        <v>26.564195246109325</v>
      </c>
      <c r="U23" s="12">
        <v>30.592815306327996</v>
      </c>
      <c r="V23" s="12">
        <v>38.794717706237805</v>
      </c>
      <c r="W23" s="12">
        <v>38.228630313619675</v>
      </c>
      <c r="X23" s="12">
        <v>41.74097771380913</v>
      </c>
      <c r="Y23" s="12">
        <v>39.795094030993148</v>
      </c>
      <c r="Z23" s="12">
        <v>44.482578821885873</v>
      </c>
      <c r="AA23" s="12">
        <v>47.114518167586496</v>
      </c>
      <c r="AB23" s="12">
        <v>65.29318914530279</v>
      </c>
      <c r="AC23" s="13">
        <v>69.21078049402098</v>
      </c>
      <c r="AD23" s="13">
        <v>73.363427323662194</v>
      </c>
      <c r="AE23" s="13">
        <v>77.765232963081942</v>
      </c>
      <c r="AF23" s="13">
        <v>82.431146940866853</v>
      </c>
      <c r="AG23" s="13">
        <v>87.377015757318873</v>
      </c>
      <c r="AH23" s="13">
        <v>92.619636702758001</v>
      </c>
      <c r="AI23" s="13">
        <v>98.176814904923475</v>
      </c>
      <c r="AJ23" s="13">
        <v>103.08565565016966</v>
      </c>
      <c r="AK23" s="13">
        <v>108.23993843267813</v>
      </c>
      <c r="AL23" s="13">
        <v>113.65193535431203</v>
      </c>
      <c r="AM23" s="13">
        <v>119.3345321220276</v>
      </c>
      <c r="AN23" s="13">
        <v>125.30125872812899</v>
      </c>
      <c r="AO23" s="13">
        <v>131.56632166453542</v>
      </c>
      <c r="AP23" s="13">
        <v>138.14463774776223</v>
      </c>
      <c r="AQ23" s="13">
        <v>145.05186963515033</v>
      </c>
      <c r="AR23" s="13">
        <v>152.30446311690781</v>
      </c>
      <c r="AS23" s="13">
        <v>156.87359701041504</v>
      </c>
      <c r="AT23" s="13">
        <v>161.57980492072753</v>
      </c>
      <c r="AU23" s="13">
        <v>166.4271990683493</v>
      </c>
      <c r="AV23" s="13">
        <v>171.42001504039982</v>
      </c>
      <c r="AW23" s="13">
        <v>176.56261549161184</v>
      </c>
      <c r="AX23" s="13">
        <v>181.85949395636015</v>
      </c>
      <c r="AY23" s="13">
        <v>187.31527877505096</v>
      </c>
      <c r="AZ23" s="13">
        <v>189.18843156280147</v>
      </c>
      <c r="BA23" s="13">
        <v>191.08031587842947</v>
      </c>
      <c r="BB23" s="13">
        <v>192.99111903721382</v>
      </c>
      <c r="BC23" s="13">
        <v>194.92103022758596</v>
      </c>
      <c r="BD23" s="13">
        <v>196.8702405298618</v>
      </c>
      <c r="BE23" s="13">
        <v>198.83894293516036</v>
      </c>
    </row>
    <row r="24" spans="1:57" x14ac:dyDescent="0.3">
      <c r="A24" s="56" t="s">
        <v>607</v>
      </c>
      <c r="B24" s="85" t="s">
        <v>619</v>
      </c>
      <c r="C24" s="85" t="s">
        <v>598</v>
      </c>
      <c r="D24" s="57" t="s">
        <v>612</v>
      </c>
      <c r="E24" s="86" t="s">
        <v>616</v>
      </c>
      <c r="F24" s="90" t="s">
        <v>304</v>
      </c>
      <c r="G24" s="11">
        <v>1.9063309754841526</v>
      </c>
      <c r="H24" s="11">
        <v>2.5544835071487646</v>
      </c>
      <c r="I24" s="11">
        <v>3.4230078995793449</v>
      </c>
      <c r="J24" s="11">
        <v>5.1345118493690176</v>
      </c>
      <c r="K24" s="11">
        <v>7.7017677740535264</v>
      </c>
      <c r="L24" s="11">
        <v>9.3961566843453017</v>
      </c>
      <c r="M24" s="11">
        <v>11.087464887527455</v>
      </c>
      <c r="N24" s="11">
        <v>13.19408321615767</v>
      </c>
      <c r="O24" s="11">
        <v>17.812012341812856</v>
      </c>
      <c r="P24" s="11">
        <v>13.180889132941514</v>
      </c>
      <c r="Q24" s="11">
        <v>22.143893743341742</v>
      </c>
      <c r="R24" s="12">
        <v>29.008500803777682</v>
      </c>
      <c r="S24" s="12">
        <v>26.207020384158358</v>
      </c>
      <c r="T24" s="12">
        <v>25.906367348710397</v>
      </c>
      <c r="U24" s="12">
        <v>31.681295052484344</v>
      </c>
      <c r="V24" s="12">
        <v>41.782489995255524</v>
      </c>
      <c r="W24" s="12">
        <v>40.260796402836476</v>
      </c>
      <c r="X24" s="12">
        <v>58.146267418113538</v>
      </c>
      <c r="Y24" s="12">
        <v>68.710605854242118</v>
      </c>
      <c r="Z24" s="12">
        <v>72.240895528312976</v>
      </c>
      <c r="AA24" s="12">
        <v>63.846538943859095</v>
      </c>
      <c r="AB24" s="12">
        <v>72.136242743052136</v>
      </c>
      <c r="AC24" s="13">
        <v>76.464417307635287</v>
      </c>
      <c r="AD24" s="13">
        <v>81.052282346093378</v>
      </c>
      <c r="AE24" s="13">
        <v>85.915419286858992</v>
      </c>
      <c r="AF24" s="13">
        <v>91.070344444070528</v>
      </c>
      <c r="AG24" s="13">
        <v>96.534565110714766</v>
      </c>
      <c r="AH24" s="13">
        <v>102.32663901735766</v>
      </c>
      <c r="AI24" s="13">
        <v>108.4662373583991</v>
      </c>
      <c r="AJ24" s="13">
        <v>113.88954922631905</v>
      </c>
      <c r="AK24" s="13">
        <v>119.584026687635</v>
      </c>
      <c r="AL24" s="13">
        <v>125.56322802201676</v>
      </c>
      <c r="AM24" s="13">
        <v>131.84138942311756</v>
      </c>
      <c r="AN24" s="13">
        <v>138.43345889427346</v>
      </c>
      <c r="AO24" s="13">
        <v>145.35513183898706</v>
      </c>
      <c r="AP24" s="13">
        <v>152.62288843093648</v>
      </c>
      <c r="AQ24" s="13">
        <v>160.25403285248331</v>
      </c>
      <c r="AR24" s="13">
        <v>168.26673449510744</v>
      </c>
      <c r="AS24" s="13">
        <v>173.31473652996067</v>
      </c>
      <c r="AT24" s="13">
        <v>178.51417862585953</v>
      </c>
      <c r="AU24" s="13">
        <v>183.86960398463523</v>
      </c>
      <c r="AV24" s="13">
        <v>189.38569210417435</v>
      </c>
      <c r="AW24" s="13">
        <v>195.06726286729958</v>
      </c>
      <c r="AX24" s="13">
        <v>200.9192807533185</v>
      </c>
      <c r="AY24" s="13">
        <v>206.94685917591806</v>
      </c>
      <c r="AZ24" s="13">
        <v>209.01632776767732</v>
      </c>
      <c r="BA24" s="13">
        <v>211.10649104535403</v>
      </c>
      <c r="BB24" s="13">
        <v>213.21755595580757</v>
      </c>
      <c r="BC24" s="13">
        <v>215.34973151536568</v>
      </c>
      <c r="BD24" s="13">
        <v>217.50322883051936</v>
      </c>
      <c r="BE24" s="13">
        <v>219.67826111882448</v>
      </c>
    </row>
    <row r="25" spans="1:57" x14ac:dyDescent="0.3">
      <c r="A25" s="56" t="s">
        <v>607</v>
      </c>
      <c r="B25" s="85" t="s">
        <v>619</v>
      </c>
      <c r="C25" s="85" t="s">
        <v>598</v>
      </c>
      <c r="D25" s="57" t="s">
        <v>612</v>
      </c>
      <c r="E25" s="86" t="s">
        <v>616</v>
      </c>
      <c r="F25" s="90" t="s">
        <v>305</v>
      </c>
      <c r="G25" s="11">
        <v>0.17477033367997155</v>
      </c>
      <c r="H25" s="11">
        <v>0.23419224713116191</v>
      </c>
      <c r="I25" s="11">
        <v>0.31381761115575696</v>
      </c>
      <c r="J25" s="11">
        <v>0.47072641673363541</v>
      </c>
      <c r="K25" s="11">
        <v>0.70608962510045314</v>
      </c>
      <c r="L25" s="11">
        <v>0.86142934262255277</v>
      </c>
      <c r="M25" s="11">
        <v>1.0164866242946122</v>
      </c>
      <c r="N25" s="11">
        <v>1.2096190829105884</v>
      </c>
      <c r="O25" s="11">
        <v>1.6329857619292945</v>
      </c>
      <c r="P25" s="11">
        <v>1.2084094638276779</v>
      </c>
      <c r="Q25" s="11">
        <v>2.0301278992304987</v>
      </c>
      <c r="R25" s="12">
        <v>2.6594675479919534</v>
      </c>
      <c r="S25" s="12">
        <v>2.763643350056205</v>
      </c>
      <c r="T25" s="12">
        <v>3.4481564087577317</v>
      </c>
      <c r="U25" s="12">
        <v>3.677116888610759</v>
      </c>
      <c r="V25" s="12">
        <v>3.9257938216163031</v>
      </c>
      <c r="W25" s="12">
        <v>5.2931949665011855</v>
      </c>
      <c r="X25" s="12">
        <v>6.5053757819925915</v>
      </c>
      <c r="Y25" s="12">
        <v>6.1602612145182585</v>
      </c>
      <c r="Z25" s="12">
        <v>4.1810655288646901</v>
      </c>
      <c r="AA25" s="12">
        <v>7.940706359272145</v>
      </c>
      <c r="AB25" s="12">
        <v>7.7274216540697829</v>
      </c>
      <c r="AC25" s="13">
        <v>8.1910669533139711</v>
      </c>
      <c r="AD25" s="13">
        <v>8.682530970512806</v>
      </c>
      <c r="AE25" s="13">
        <v>9.2034828287435744</v>
      </c>
      <c r="AF25" s="13">
        <v>9.7556917984681899</v>
      </c>
      <c r="AG25" s="13">
        <v>10.341033306376282</v>
      </c>
      <c r="AH25" s="13">
        <v>10.961495304758859</v>
      </c>
      <c r="AI25" s="13">
        <v>11.619185023044389</v>
      </c>
      <c r="AJ25" s="13">
        <v>12.20014427419661</v>
      </c>
      <c r="AK25" s="13">
        <v>12.81015148790644</v>
      </c>
      <c r="AL25" s="13">
        <v>13.450659062301764</v>
      </c>
      <c r="AM25" s="13">
        <v>14.123192015416848</v>
      </c>
      <c r="AN25" s="13">
        <v>14.82935161618769</v>
      </c>
      <c r="AO25" s="13">
        <v>15.570819196997075</v>
      </c>
      <c r="AP25" s="13">
        <v>16.349360156846927</v>
      </c>
      <c r="AQ25" s="13">
        <v>17.166828164689274</v>
      </c>
      <c r="AR25" s="13">
        <v>18.025169572923737</v>
      </c>
      <c r="AS25" s="13">
        <v>18.565924660111445</v>
      </c>
      <c r="AT25" s="13">
        <v>19.122902399914789</v>
      </c>
      <c r="AU25" s="13">
        <v>19.696589471912233</v>
      </c>
      <c r="AV25" s="13">
        <v>20.287487156069599</v>
      </c>
      <c r="AW25" s="13">
        <v>20.896111770751688</v>
      </c>
      <c r="AX25" s="13">
        <v>21.522995123874239</v>
      </c>
      <c r="AY25" s="13">
        <v>22.168684977590466</v>
      </c>
      <c r="AZ25" s="13">
        <v>22.390371827366369</v>
      </c>
      <c r="BA25" s="13">
        <v>22.614275545640034</v>
      </c>
      <c r="BB25" s="13">
        <v>22.840418301096435</v>
      </c>
      <c r="BC25" s="13">
        <v>23.068822484107397</v>
      </c>
      <c r="BD25" s="13">
        <v>23.299510708948475</v>
      </c>
      <c r="BE25" s="13">
        <v>23.532505816037954</v>
      </c>
    </row>
    <row r="26" spans="1:57" x14ac:dyDescent="0.3">
      <c r="A26" s="56" t="s">
        <v>607</v>
      </c>
      <c r="B26" s="85" t="s">
        <v>619</v>
      </c>
      <c r="C26" s="85" t="s">
        <v>598</v>
      </c>
      <c r="D26" s="57" t="s">
        <v>612</v>
      </c>
      <c r="E26" s="86" t="s">
        <v>616</v>
      </c>
      <c r="F26" s="90" t="s">
        <v>314</v>
      </c>
      <c r="G26" s="11">
        <v>1.9557854746034182</v>
      </c>
      <c r="H26" s="11">
        <v>2.6207525359685806</v>
      </c>
      <c r="I26" s="11">
        <v>3.511808398197898</v>
      </c>
      <c r="J26" s="11">
        <v>5.267712597296847</v>
      </c>
      <c r="K26" s="11">
        <v>7.901568895945271</v>
      </c>
      <c r="L26" s="11">
        <v>9.6399140530532303</v>
      </c>
      <c r="M26" s="11">
        <v>11.375098582602812</v>
      </c>
      <c r="N26" s="11">
        <v>13.536367313297346</v>
      </c>
      <c r="O26" s="11">
        <v>18.274095872951417</v>
      </c>
      <c r="P26" s="11">
        <v>13.522830945984049</v>
      </c>
      <c r="Q26" s="11">
        <v>22.718355989253201</v>
      </c>
      <c r="R26" s="12">
        <v>29.761046345921695</v>
      </c>
      <c r="S26" s="12">
        <v>32.579263903079493</v>
      </c>
      <c r="T26" s="12">
        <v>32.020986456085147</v>
      </c>
      <c r="U26" s="12">
        <v>47.393951008760894</v>
      </c>
      <c r="V26" s="12">
        <v>62.604251916394489</v>
      </c>
      <c r="W26" s="12">
        <v>47.05062192445498</v>
      </c>
      <c r="X26" s="12">
        <v>73.786799256503016</v>
      </c>
      <c r="Y26" s="12">
        <v>56.47712008286755</v>
      </c>
      <c r="Z26" s="12">
        <v>65.95692721865835</v>
      </c>
      <c r="AA26" s="12">
        <v>90.230669117707535</v>
      </c>
      <c r="AB26" s="12">
        <v>83.935394959769468</v>
      </c>
      <c r="AC26" s="13">
        <v>88.971518657355631</v>
      </c>
      <c r="AD26" s="13">
        <v>94.309809776796939</v>
      </c>
      <c r="AE26" s="13">
        <v>99.968398363404759</v>
      </c>
      <c r="AF26" s="13">
        <v>105.96650226520909</v>
      </c>
      <c r="AG26" s="13">
        <v>112.32449240112159</v>
      </c>
      <c r="AH26" s="13">
        <v>119.06396194518891</v>
      </c>
      <c r="AI26" s="13">
        <v>126.20779966190022</v>
      </c>
      <c r="AJ26" s="13">
        <v>132.51818964499526</v>
      </c>
      <c r="AK26" s="13">
        <v>139.144099127245</v>
      </c>
      <c r="AL26" s="13">
        <v>146.10130408360729</v>
      </c>
      <c r="AM26" s="13">
        <v>153.40636928778761</v>
      </c>
      <c r="AN26" s="13">
        <v>161.07668775217695</v>
      </c>
      <c r="AO26" s="13">
        <v>169.1305221397858</v>
      </c>
      <c r="AP26" s="13">
        <v>177.58704824677514</v>
      </c>
      <c r="AQ26" s="13">
        <v>186.4664006591139</v>
      </c>
      <c r="AR26" s="13">
        <v>195.78972069206958</v>
      </c>
      <c r="AS26" s="13">
        <v>201.66341231283161</v>
      </c>
      <c r="AT26" s="13">
        <v>207.71331468221663</v>
      </c>
      <c r="AU26" s="13">
        <v>213.94471412268308</v>
      </c>
      <c r="AV26" s="13">
        <v>220.36305554636357</v>
      </c>
      <c r="AW26" s="13">
        <v>226.9739472127545</v>
      </c>
      <c r="AX26" s="13">
        <v>233.78316562913707</v>
      </c>
      <c r="AY26" s="13">
        <v>240.79666059801124</v>
      </c>
      <c r="AZ26" s="13">
        <v>243.20462720399132</v>
      </c>
      <c r="BA26" s="13">
        <v>245.63667347603118</v>
      </c>
      <c r="BB26" s="13">
        <v>248.09304021079154</v>
      </c>
      <c r="BC26" s="13">
        <v>250.57397061289944</v>
      </c>
      <c r="BD26" s="13">
        <v>253.07971031902849</v>
      </c>
      <c r="BE26" s="13">
        <v>255.61050742221872</v>
      </c>
    </row>
    <row r="27" spans="1:57" x14ac:dyDescent="0.3">
      <c r="A27" s="56" t="s">
        <v>607</v>
      </c>
      <c r="B27" s="85" t="s">
        <v>619</v>
      </c>
      <c r="C27" s="85" t="s">
        <v>598</v>
      </c>
      <c r="D27" s="57" t="s">
        <v>612</v>
      </c>
      <c r="E27" s="86" t="s">
        <v>616</v>
      </c>
      <c r="F27" s="90" t="s">
        <v>319</v>
      </c>
      <c r="G27" s="11">
        <v>27.533136412710096</v>
      </c>
      <c r="H27" s="11">
        <v>36.894402793031531</v>
      </c>
      <c r="I27" s="11">
        <v>49.438499742662259</v>
      </c>
      <c r="J27" s="11">
        <v>74.157749613993388</v>
      </c>
      <c r="K27" s="11">
        <v>111.23662442099008</v>
      </c>
      <c r="L27" s="11">
        <v>135.70868179360789</v>
      </c>
      <c r="M27" s="11">
        <v>160.13624451645731</v>
      </c>
      <c r="N27" s="11">
        <v>190.56213097458419</v>
      </c>
      <c r="O27" s="11">
        <v>257.25887681568867</v>
      </c>
      <c r="P27" s="11">
        <v>190.37156884360959</v>
      </c>
      <c r="Q27" s="11">
        <v>319.82423565726413</v>
      </c>
      <c r="R27" s="12">
        <v>418.96974871101605</v>
      </c>
      <c r="S27" s="12">
        <v>491.49414838963196</v>
      </c>
      <c r="T27" s="12">
        <v>444.14321764782511</v>
      </c>
      <c r="U27" s="12">
        <v>489.63735128207588</v>
      </c>
      <c r="V27" s="12">
        <v>568.00365278824597</v>
      </c>
      <c r="W27" s="12">
        <v>589.37686613550579</v>
      </c>
      <c r="X27" s="12">
        <v>631.72862985277561</v>
      </c>
      <c r="Y27" s="12">
        <v>585.87485832772256</v>
      </c>
      <c r="Z27" s="12">
        <v>636.9592078479883</v>
      </c>
      <c r="AA27" s="12">
        <v>717.27277435061399</v>
      </c>
      <c r="AB27" s="12">
        <v>735.5941601620533</v>
      </c>
      <c r="AC27" s="13">
        <v>779.72980977177656</v>
      </c>
      <c r="AD27" s="13">
        <v>826.51359835808296</v>
      </c>
      <c r="AE27" s="13">
        <v>876.10441425956799</v>
      </c>
      <c r="AF27" s="13">
        <v>928.67067911514209</v>
      </c>
      <c r="AG27" s="13">
        <v>984.39091986205062</v>
      </c>
      <c r="AH27" s="13">
        <v>1043.4543750537737</v>
      </c>
      <c r="AI27" s="13">
        <v>1106.061637557</v>
      </c>
      <c r="AJ27" s="13">
        <v>1161.36471943485</v>
      </c>
      <c r="AK27" s="13">
        <v>1219.4329554065923</v>
      </c>
      <c r="AL27" s="13">
        <v>1280.4046031769219</v>
      </c>
      <c r="AM27" s="13">
        <v>1344.4248333357677</v>
      </c>
      <c r="AN27" s="13">
        <v>1411.6460750025565</v>
      </c>
      <c r="AO27" s="13">
        <v>1482.228378752684</v>
      </c>
      <c r="AP27" s="13">
        <v>1556.3397976903186</v>
      </c>
      <c r="AQ27" s="13">
        <v>1634.1567875748344</v>
      </c>
      <c r="AR27" s="13">
        <v>1715.8646269535761</v>
      </c>
      <c r="AS27" s="13">
        <v>1767.3405657621831</v>
      </c>
      <c r="AT27" s="13">
        <v>1820.3607827350488</v>
      </c>
      <c r="AU27" s="13">
        <v>1874.9716062171001</v>
      </c>
      <c r="AV27" s="13">
        <v>1931.2207544036135</v>
      </c>
      <c r="AW27" s="13">
        <v>1989.1573770357218</v>
      </c>
      <c r="AX27" s="13">
        <v>2048.8320983467929</v>
      </c>
      <c r="AY27" s="13">
        <v>2110.2970612971972</v>
      </c>
      <c r="AZ27" s="13">
        <v>2131.4000319101692</v>
      </c>
      <c r="BA27" s="13">
        <v>2152.7140322292703</v>
      </c>
      <c r="BB27" s="13">
        <v>2174.2411725515635</v>
      </c>
      <c r="BC27" s="13">
        <v>2195.983584277079</v>
      </c>
      <c r="BD27" s="13">
        <v>2217.9434201198496</v>
      </c>
      <c r="BE27" s="13">
        <v>2240.1228543210477</v>
      </c>
    </row>
    <row r="28" spans="1:57" x14ac:dyDescent="0.3">
      <c r="A28" s="56" t="s">
        <v>607</v>
      </c>
      <c r="B28" s="85" t="s">
        <v>619</v>
      </c>
      <c r="C28" s="85" t="s">
        <v>598</v>
      </c>
      <c r="D28" s="57" t="s">
        <v>612</v>
      </c>
      <c r="E28" s="86" t="s">
        <v>616</v>
      </c>
      <c r="F28" s="90" t="s">
        <v>345</v>
      </c>
      <c r="G28" s="11">
        <v>1.0740836042961954</v>
      </c>
      <c r="H28" s="11">
        <v>1.4392720297569019</v>
      </c>
      <c r="I28" s="11">
        <v>1.9286245198742487</v>
      </c>
      <c r="J28" s="11">
        <v>2.892936779811373</v>
      </c>
      <c r="K28" s="11">
        <v>4.3394051697170593</v>
      </c>
      <c r="L28" s="11">
        <v>5.294074307054812</v>
      </c>
      <c r="M28" s="11">
        <v>6.2470076823246776</v>
      </c>
      <c r="N28" s="11">
        <v>7.4339391419663663</v>
      </c>
      <c r="O28" s="11">
        <v>10.035817841654595</v>
      </c>
      <c r="P28" s="11">
        <v>7.4265052028243996</v>
      </c>
      <c r="Q28" s="11">
        <v>12.476528740744991</v>
      </c>
      <c r="R28" s="12">
        <v>16.344252650375939</v>
      </c>
      <c r="S28" s="12">
        <v>8.0578989749418213</v>
      </c>
      <c r="T28" s="12">
        <v>8.6296307419799341</v>
      </c>
      <c r="U28" s="12">
        <v>11.021345719067602</v>
      </c>
      <c r="V28" s="12">
        <v>11.788684045291085</v>
      </c>
      <c r="W28" s="12">
        <v>10.16970025336755</v>
      </c>
      <c r="X28" s="12">
        <v>12.103847413444374</v>
      </c>
      <c r="Y28" s="12">
        <v>12.615310753167684</v>
      </c>
      <c r="Z28" s="12">
        <v>13.982794350257425</v>
      </c>
      <c r="AA28" s="12">
        <v>16.976863466901353</v>
      </c>
      <c r="AB28" s="12">
        <v>15.573062174280086</v>
      </c>
      <c r="AC28" s="13">
        <v>16.507445904736894</v>
      </c>
      <c r="AD28" s="13">
        <v>17.497892659021105</v>
      </c>
      <c r="AE28" s="13">
        <v>18.547766218562369</v>
      </c>
      <c r="AF28" s="13">
        <v>19.660632191676115</v>
      </c>
      <c r="AG28" s="13">
        <v>20.840270123176683</v>
      </c>
      <c r="AH28" s="13">
        <v>22.09068633056728</v>
      </c>
      <c r="AI28" s="13">
        <v>23.416127510401317</v>
      </c>
      <c r="AJ28" s="13">
        <v>24.586933885921383</v>
      </c>
      <c r="AK28" s="13">
        <v>25.816280580217448</v>
      </c>
      <c r="AL28" s="13">
        <v>27.107094609228326</v>
      </c>
      <c r="AM28" s="13">
        <v>28.46244933968973</v>
      </c>
      <c r="AN28" s="13">
        <v>29.885571806674218</v>
      </c>
      <c r="AO28" s="13">
        <v>31.379850397007925</v>
      </c>
      <c r="AP28" s="13">
        <v>32.948842916858332</v>
      </c>
      <c r="AQ28" s="13">
        <v>34.596285062701249</v>
      </c>
      <c r="AR28" s="13">
        <v>36.326099315836309</v>
      </c>
      <c r="AS28" s="13">
        <v>37.415882295311398</v>
      </c>
      <c r="AT28" s="13">
        <v>38.538358764170731</v>
      </c>
      <c r="AU28" s="13">
        <v>39.694509527095846</v>
      </c>
      <c r="AV28" s="13">
        <v>40.885344812908734</v>
      </c>
      <c r="AW28" s="13">
        <v>42.111905157295993</v>
      </c>
      <c r="AX28" s="13">
        <v>43.375262312014868</v>
      </c>
      <c r="AY28" s="13">
        <v>44.676520181375324</v>
      </c>
      <c r="AZ28" s="13">
        <v>45.123285383189078</v>
      </c>
      <c r="BA28" s="13">
        <v>45.57451823702096</v>
      </c>
      <c r="BB28" s="13">
        <v>46.030263419391169</v>
      </c>
      <c r="BC28" s="13">
        <v>46.490566053585091</v>
      </c>
      <c r="BD28" s="13">
        <v>46.955471714120932</v>
      </c>
      <c r="BE28" s="13">
        <v>47.42502643126214</v>
      </c>
    </row>
    <row r="29" spans="1:57" x14ac:dyDescent="0.3">
      <c r="A29" s="56" t="s">
        <v>607</v>
      </c>
      <c r="B29" s="85" t="s">
        <v>619</v>
      </c>
      <c r="C29" s="85" t="s">
        <v>598</v>
      </c>
      <c r="D29" s="57" t="s">
        <v>612</v>
      </c>
      <c r="E29" s="86" t="s">
        <v>616</v>
      </c>
      <c r="F29" s="90" t="s">
        <v>356</v>
      </c>
      <c r="G29" s="11">
        <v>0.66063745993283385</v>
      </c>
      <c r="H29" s="11">
        <v>0.88525419630999735</v>
      </c>
      <c r="I29" s="11">
        <v>1.1862406230553966</v>
      </c>
      <c r="J29" s="11">
        <v>1.779360934583095</v>
      </c>
      <c r="K29" s="11">
        <v>2.6690414018746424</v>
      </c>
      <c r="L29" s="11">
        <v>3.2562305102870637</v>
      </c>
      <c r="M29" s="11">
        <v>3.842352002138735</v>
      </c>
      <c r="N29" s="11">
        <v>4.5723988825450945</v>
      </c>
      <c r="O29" s="11">
        <v>6.1727384914358785</v>
      </c>
      <c r="P29" s="11">
        <v>4.5678264836625502</v>
      </c>
      <c r="Q29" s="11">
        <v>7.6739484925530848</v>
      </c>
      <c r="R29" s="12">
        <v>10.052872525244542</v>
      </c>
      <c r="S29" s="12">
        <v>13.058423563407565</v>
      </c>
      <c r="T29" s="12">
        <v>13.307205558069887</v>
      </c>
      <c r="U29" s="12">
        <v>13.672098566867103</v>
      </c>
      <c r="V29" s="12">
        <v>16.212833652510444</v>
      </c>
      <c r="W29" s="12">
        <v>17.874861197241991</v>
      </c>
      <c r="X29" s="12">
        <v>20.513075567827926</v>
      </c>
      <c r="Y29" s="12">
        <v>18.423677925388795</v>
      </c>
      <c r="Z29" s="12">
        <v>18.555395636872486</v>
      </c>
      <c r="AA29" s="12">
        <v>20.806789915090899</v>
      </c>
      <c r="AB29" s="12">
        <v>21.12025512395066</v>
      </c>
      <c r="AC29" s="13">
        <v>22.387470431387698</v>
      </c>
      <c r="AD29" s="13">
        <v>23.730718657270955</v>
      </c>
      <c r="AE29" s="13">
        <v>25.154561776707212</v>
      </c>
      <c r="AF29" s="13">
        <v>26.663835483309651</v>
      </c>
      <c r="AG29" s="13">
        <v>28.263665612308234</v>
      </c>
      <c r="AH29" s="13">
        <v>29.959485549046725</v>
      </c>
      <c r="AI29" s="13">
        <v>31.757054681989523</v>
      </c>
      <c r="AJ29" s="13">
        <v>33.344907416089001</v>
      </c>
      <c r="AK29" s="13">
        <v>35.012152786893445</v>
      </c>
      <c r="AL29" s="13">
        <v>36.762760426238131</v>
      </c>
      <c r="AM29" s="13">
        <v>38.600898447550023</v>
      </c>
      <c r="AN29" s="13">
        <v>40.530943369927513</v>
      </c>
      <c r="AO29" s="13">
        <v>42.557490538423892</v>
      </c>
      <c r="AP29" s="13">
        <v>44.685365065345096</v>
      </c>
      <c r="AQ29" s="13">
        <v>46.919633318612355</v>
      </c>
      <c r="AR29" s="13">
        <v>49.265614984542971</v>
      </c>
      <c r="AS29" s="13">
        <v>50.743583434079248</v>
      </c>
      <c r="AT29" s="13">
        <v>52.265890937101638</v>
      </c>
      <c r="AU29" s="13">
        <v>53.833867665214655</v>
      </c>
      <c r="AV29" s="13">
        <v>55.448883695171112</v>
      </c>
      <c r="AW29" s="13">
        <v>57.11235020602625</v>
      </c>
      <c r="AX29" s="13">
        <v>58.825720712207037</v>
      </c>
      <c r="AY29" s="13">
        <v>60.590492333573245</v>
      </c>
      <c r="AZ29" s="13">
        <v>61.196397256908988</v>
      </c>
      <c r="BA29" s="13">
        <v>61.808361229478052</v>
      </c>
      <c r="BB29" s="13">
        <v>62.426444841772849</v>
      </c>
      <c r="BC29" s="13">
        <v>63.050709290190568</v>
      </c>
      <c r="BD29" s="13">
        <v>63.681216383092483</v>
      </c>
      <c r="BE29" s="13">
        <v>64.318028546923401</v>
      </c>
    </row>
    <row r="30" spans="1:57" x14ac:dyDescent="0.3">
      <c r="A30" s="56" t="s">
        <v>607</v>
      </c>
      <c r="B30" s="85" t="s">
        <v>619</v>
      </c>
      <c r="C30" s="85" t="s">
        <v>598</v>
      </c>
      <c r="D30" s="57" t="s">
        <v>612</v>
      </c>
      <c r="E30" s="86" t="s">
        <v>616</v>
      </c>
      <c r="F30" s="90" t="s">
        <v>357</v>
      </c>
      <c r="G30" s="11">
        <v>0.17047805639792199</v>
      </c>
      <c r="H30" s="11">
        <v>0.22844059557321547</v>
      </c>
      <c r="I30" s="11">
        <v>0.30611039806810875</v>
      </c>
      <c r="J30" s="11">
        <v>0.45916559710216315</v>
      </c>
      <c r="K30" s="11">
        <v>0.68874839565324475</v>
      </c>
      <c r="L30" s="11">
        <v>0.84027304269695857</v>
      </c>
      <c r="M30" s="11">
        <v>0.99152219038241107</v>
      </c>
      <c r="N30" s="11">
        <v>1.1799114065550691</v>
      </c>
      <c r="O30" s="11">
        <v>1.5928803988493434</v>
      </c>
      <c r="P30" s="11">
        <v>1.1787314951485142</v>
      </c>
      <c r="Q30" s="11">
        <v>1.9802689118495038</v>
      </c>
      <c r="R30" s="12">
        <v>2.59415227452285</v>
      </c>
      <c r="S30" s="12">
        <v>3.1176568788851569</v>
      </c>
      <c r="T30" s="12">
        <v>3.0564726225202028</v>
      </c>
      <c r="U30" s="12">
        <v>3.4100525725815762</v>
      </c>
      <c r="V30" s="12">
        <v>3.9836963853569562</v>
      </c>
      <c r="W30" s="12">
        <v>4.6859359233705158</v>
      </c>
      <c r="X30" s="12">
        <v>4.9585913241581761</v>
      </c>
      <c r="Y30" s="12">
        <v>5.0529615142634077</v>
      </c>
      <c r="Z30" s="12">
        <v>5.9870879170725138</v>
      </c>
      <c r="AA30" s="12">
        <v>6.6469671576973379</v>
      </c>
      <c r="AB30" s="12">
        <v>6.4793032403939046</v>
      </c>
      <c r="AC30" s="13">
        <v>6.8680614348175411</v>
      </c>
      <c r="AD30" s="13">
        <v>7.2801451209065897</v>
      </c>
      <c r="AE30" s="13">
        <v>7.7169538281609871</v>
      </c>
      <c r="AF30" s="13">
        <v>8.1799710578506453</v>
      </c>
      <c r="AG30" s="13">
        <v>8.6707693213216857</v>
      </c>
      <c r="AH30" s="13">
        <v>9.1910154806009867</v>
      </c>
      <c r="AI30" s="13">
        <v>9.7424764094370442</v>
      </c>
      <c r="AJ30" s="13">
        <v>10.229600229908899</v>
      </c>
      <c r="AK30" s="13">
        <v>10.74108024140434</v>
      </c>
      <c r="AL30" s="13">
        <v>11.278134253474558</v>
      </c>
      <c r="AM30" s="13">
        <v>11.842040966148284</v>
      </c>
      <c r="AN30" s="13">
        <v>12.434143014455699</v>
      </c>
      <c r="AO30" s="13">
        <v>13.055850165178482</v>
      </c>
      <c r="AP30" s="13">
        <v>13.70864267343741</v>
      </c>
      <c r="AQ30" s="13">
        <v>14.394074807109277</v>
      </c>
      <c r="AR30" s="13">
        <v>15.113778547464745</v>
      </c>
      <c r="AS30" s="13">
        <v>15.567191903888684</v>
      </c>
      <c r="AT30" s="13">
        <v>16.034207661005343</v>
      </c>
      <c r="AU30" s="13">
        <v>16.515233890835503</v>
      </c>
      <c r="AV30" s="13">
        <v>17.010690907560569</v>
      </c>
      <c r="AW30" s="13">
        <v>17.521011634787385</v>
      </c>
      <c r="AX30" s="13">
        <v>18.046641983831009</v>
      </c>
      <c r="AY30" s="13">
        <v>18.588041243345941</v>
      </c>
      <c r="AZ30" s="13">
        <v>18.773921655779397</v>
      </c>
      <c r="BA30" s="13">
        <v>18.961660872337184</v>
      </c>
      <c r="BB30" s="13">
        <v>19.151277481060561</v>
      </c>
      <c r="BC30" s="13">
        <v>19.342790255871165</v>
      </c>
      <c r="BD30" s="13">
        <v>19.536218158429882</v>
      </c>
      <c r="BE30" s="13">
        <v>19.731580340014169</v>
      </c>
    </row>
    <row r="31" spans="1:57" x14ac:dyDescent="0.3">
      <c r="A31" s="56" t="s">
        <v>607</v>
      </c>
      <c r="B31" s="85" t="s">
        <v>619</v>
      </c>
      <c r="C31" s="85" t="s">
        <v>598</v>
      </c>
      <c r="D31" s="57" t="s">
        <v>612</v>
      </c>
      <c r="E31" s="86" t="s">
        <v>616</v>
      </c>
      <c r="F31" s="90" t="s">
        <v>372</v>
      </c>
      <c r="G31" s="11">
        <v>8.1469289020813213E-2</v>
      </c>
      <c r="H31" s="11">
        <v>0.10916884728788971</v>
      </c>
      <c r="I31" s="11">
        <v>0.14628625536577222</v>
      </c>
      <c r="J31" s="11">
        <v>0.21942938304865833</v>
      </c>
      <c r="K31" s="11">
        <v>0.3291440745729875</v>
      </c>
      <c r="L31" s="11">
        <v>0.40155577097904477</v>
      </c>
      <c r="M31" s="11">
        <v>0.47383580975527279</v>
      </c>
      <c r="N31" s="11">
        <v>0.5638646136087746</v>
      </c>
      <c r="O31" s="11">
        <v>0.76121722837184569</v>
      </c>
      <c r="P31" s="11">
        <v>0.5633007489951658</v>
      </c>
      <c r="Q31" s="11">
        <v>0.94634525831187843</v>
      </c>
      <c r="R31" s="12">
        <v>1.2397122883885607</v>
      </c>
      <c r="S31" s="12">
        <v>1.7411788042922083</v>
      </c>
      <c r="T31" s="12">
        <v>1.4894027051032184</v>
      </c>
      <c r="U31" s="12">
        <v>2.0458322418205661</v>
      </c>
      <c r="V31" s="12">
        <v>1.7115997841737156</v>
      </c>
      <c r="W31" s="12">
        <v>1.8026508603170255</v>
      </c>
      <c r="X31" s="12">
        <v>1.6800003441550833</v>
      </c>
      <c r="Y31" s="12">
        <v>1.9462363727186809</v>
      </c>
      <c r="Z31" s="12">
        <v>4.2453896139241465</v>
      </c>
      <c r="AA31" s="12">
        <v>3.6443716485306097</v>
      </c>
      <c r="AB31" s="12">
        <v>3.7284411628933349</v>
      </c>
      <c r="AC31" s="13">
        <v>3.9521476326669358</v>
      </c>
      <c r="AD31" s="13">
        <v>4.1892764906269511</v>
      </c>
      <c r="AE31" s="13">
        <v>4.4406330800645675</v>
      </c>
      <c r="AF31" s="13">
        <v>4.7070710648684422</v>
      </c>
      <c r="AG31" s="13">
        <v>4.9894953287605484</v>
      </c>
      <c r="AH31" s="13">
        <v>5.2888650484861817</v>
      </c>
      <c r="AI31" s="13">
        <v>5.6061969513953533</v>
      </c>
      <c r="AJ31" s="13">
        <v>5.8865067989651205</v>
      </c>
      <c r="AK31" s="13">
        <v>6.1808321389133756</v>
      </c>
      <c r="AL31" s="13">
        <v>6.489873745859045</v>
      </c>
      <c r="AM31" s="13">
        <v>6.8143674331519941</v>
      </c>
      <c r="AN31" s="13">
        <v>7.1550858048095956</v>
      </c>
      <c r="AO31" s="13">
        <v>7.5128400950500751</v>
      </c>
      <c r="AP31" s="13">
        <v>7.8884820998025793</v>
      </c>
      <c r="AQ31" s="13">
        <v>8.2829062047927096</v>
      </c>
      <c r="AR31" s="13">
        <v>8.6970515150323404</v>
      </c>
      <c r="AS31" s="13">
        <v>8.957963060483312</v>
      </c>
      <c r="AT31" s="13">
        <v>9.2267019522978124</v>
      </c>
      <c r="AU31" s="13">
        <v>9.503503010866746</v>
      </c>
      <c r="AV31" s="13">
        <v>9.7886081011927484</v>
      </c>
      <c r="AW31" s="13">
        <v>10.082266344228531</v>
      </c>
      <c r="AX31" s="13">
        <v>10.384734334555386</v>
      </c>
      <c r="AY31" s="13">
        <v>10.696276364592046</v>
      </c>
      <c r="AZ31" s="13">
        <v>10.803239128237967</v>
      </c>
      <c r="BA31" s="13">
        <v>10.911271519520344</v>
      </c>
      <c r="BB31" s="13">
        <v>11.020384234715554</v>
      </c>
      <c r="BC31" s="13">
        <v>11.130588077062706</v>
      </c>
      <c r="BD31" s="13">
        <v>11.241893957833332</v>
      </c>
      <c r="BE31" s="13">
        <v>11.354312897411665</v>
      </c>
    </row>
    <row r="32" spans="1:57" x14ac:dyDescent="0.3">
      <c r="A32" s="56" t="s">
        <v>607</v>
      </c>
      <c r="B32" s="85" t="s">
        <v>619</v>
      </c>
      <c r="C32" s="85" t="s">
        <v>598</v>
      </c>
      <c r="D32" s="57" t="s">
        <v>612</v>
      </c>
      <c r="E32" s="86" t="s">
        <v>616</v>
      </c>
      <c r="F32" s="90" t="s">
        <v>409</v>
      </c>
      <c r="G32" s="11">
        <v>7.2567479179345344</v>
      </c>
      <c r="H32" s="11">
        <v>9.7240422100322768</v>
      </c>
      <c r="I32" s="11">
        <v>13.030216561443252</v>
      </c>
      <c r="J32" s="11">
        <v>19.545324842164877</v>
      </c>
      <c r="K32" s="11">
        <v>29.317987263247318</v>
      </c>
      <c r="L32" s="11">
        <v>35.767944461161726</v>
      </c>
      <c r="M32" s="11">
        <v>42.206174464170836</v>
      </c>
      <c r="N32" s="11">
        <v>50.225347612363294</v>
      </c>
      <c r="O32" s="11">
        <v>67.804219276690446</v>
      </c>
      <c r="P32" s="11">
        <v>50.175122264750932</v>
      </c>
      <c r="Q32" s="11">
        <v>84.294205404781565</v>
      </c>
      <c r="R32" s="12">
        <v>110.42540908026385</v>
      </c>
      <c r="S32" s="12">
        <v>123.97153009557259</v>
      </c>
      <c r="T32" s="12">
        <v>113.6385138789138</v>
      </c>
      <c r="U32" s="12">
        <v>153.40254033407595</v>
      </c>
      <c r="V32" s="12">
        <v>192.23651161896942</v>
      </c>
      <c r="W32" s="12">
        <v>209.91080309792414</v>
      </c>
      <c r="X32" s="12">
        <v>219.31282025754322</v>
      </c>
      <c r="Y32" s="12">
        <v>231.61421677819828</v>
      </c>
      <c r="Z32" s="12">
        <v>216.72268658493894</v>
      </c>
      <c r="AA32" s="12">
        <v>277.33897451081998</v>
      </c>
      <c r="AB32" s="12">
        <v>269.88003076040718</v>
      </c>
      <c r="AC32" s="13">
        <v>286.07283260603162</v>
      </c>
      <c r="AD32" s="13">
        <v>303.23720256239346</v>
      </c>
      <c r="AE32" s="13">
        <v>321.43143471613701</v>
      </c>
      <c r="AF32" s="13">
        <v>340.71732079910532</v>
      </c>
      <c r="AG32" s="13">
        <v>361.16036004705154</v>
      </c>
      <c r="AH32" s="13">
        <v>382.82998164987475</v>
      </c>
      <c r="AI32" s="13">
        <v>405.7997805488672</v>
      </c>
      <c r="AJ32" s="13">
        <v>426.08976957631057</v>
      </c>
      <c r="AK32" s="13">
        <v>447.39425805512604</v>
      </c>
      <c r="AL32" s="13">
        <v>469.76397095788235</v>
      </c>
      <c r="AM32" s="13">
        <v>493.25216950577635</v>
      </c>
      <c r="AN32" s="13">
        <v>517.91477798106519</v>
      </c>
      <c r="AO32" s="13">
        <v>543.81051688011837</v>
      </c>
      <c r="AP32" s="13">
        <v>571.00104272412443</v>
      </c>
      <c r="AQ32" s="13">
        <v>599.55109486033075</v>
      </c>
      <c r="AR32" s="13">
        <v>629.52864960334728</v>
      </c>
      <c r="AS32" s="13">
        <v>648.4145090914476</v>
      </c>
      <c r="AT32" s="13">
        <v>667.86694436419089</v>
      </c>
      <c r="AU32" s="13">
        <v>687.90295269511648</v>
      </c>
      <c r="AV32" s="13">
        <v>708.54004127597011</v>
      </c>
      <c r="AW32" s="13">
        <v>729.79624251424923</v>
      </c>
      <c r="AX32" s="13">
        <v>751.69012978967669</v>
      </c>
      <c r="AY32" s="13">
        <v>774.2408336833671</v>
      </c>
      <c r="AZ32" s="13">
        <v>781.98324202020081</v>
      </c>
      <c r="BA32" s="13">
        <v>789.8030744404025</v>
      </c>
      <c r="BB32" s="13">
        <v>797.70110518480658</v>
      </c>
      <c r="BC32" s="13">
        <v>805.67811623665477</v>
      </c>
      <c r="BD32" s="13">
        <v>813.73489739902129</v>
      </c>
      <c r="BE32" s="13">
        <v>821.87224637301142</v>
      </c>
    </row>
    <row r="33" spans="1:57" x14ac:dyDescent="0.3">
      <c r="A33" s="56" t="s">
        <v>607</v>
      </c>
      <c r="B33" s="85" t="s">
        <v>619</v>
      </c>
      <c r="C33" s="85" t="s">
        <v>598</v>
      </c>
      <c r="D33" s="57" t="s">
        <v>612</v>
      </c>
      <c r="E33" s="86" t="s">
        <v>616</v>
      </c>
      <c r="F33" s="90" t="s">
        <v>426</v>
      </c>
      <c r="G33" s="11">
        <v>2.5667631525904535</v>
      </c>
      <c r="H33" s="11">
        <v>3.4394626244712079</v>
      </c>
      <c r="I33" s="11">
        <v>4.6088799167914187</v>
      </c>
      <c r="J33" s="11">
        <v>6.9133198751871276</v>
      </c>
      <c r="K33" s="11">
        <v>10.369979812780691</v>
      </c>
      <c r="L33" s="11">
        <v>12.651375371592444</v>
      </c>
      <c r="M33" s="11">
        <v>14.928622938479084</v>
      </c>
      <c r="N33" s="11">
        <v>17.765061296790108</v>
      </c>
      <c r="O33" s="11">
        <v>23.982832750666649</v>
      </c>
      <c r="P33" s="11">
        <v>17.747296235493319</v>
      </c>
      <c r="Q33" s="11">
        <v>29.815457675628778</v>
      </c>
      <c r="R33" s="12">
        <v>39.058249555073701</v>
      </c>
      <c r="S33" s="12">
        <v>44.852846152573811</v>
      </c>
      <c r="T33" s="12">
        <v>48.92699603300413</v>
      </c>
      <c r="U33" s="12">
        <v>61.877207610134533</v>
      </c>
      <c r="V33" s="12">
        <v>45.511415100153599</v>
      </c>
      <c r="W33" s="12">
        <v>53.31447504651149</v>
      </c>
      <c r="X33" s="12">
        <v>88.785921271867053</v>
      </c>
      <c r="Y33" s="12">
        <v>75.480123672394058</v>
      </c>
      <c r="Z33" s="12">
        <v>108.03972286717219</v>
      </c>
      <c r="AA33" s="12">
        <v>89.797724896708104</v>
      </c>
      <c r="AB33" s="12">
        <v>80.252422591545567</v>
      </c>
      <c r="AC33" s="13">
        <v>85.067567947038299</v>
      </c>
      <c r="AD33" s="13">
        <v>90.171622023860593</v>
      </c>
      <c r="AE33" s="13">
        <v>95.581919345292206</v>
      </c>
      <c r="AF33" s="13">
        <v>101.31683450600976</v>
      </c>
      <c r="AG33" s="13">
        <v>107.39584457637035</v>
      </c>
      <c r="AH33" s="13">
        <v>113.83959525095258</v>
      </c>
      <c r="AI33" s="13">
        <v>120.66997096600973</v>
      </c>
      <c r="AJ33" s="13">
        <v>126.7034695143102</v>
      </c>
      <c r="AK33" s="13">
        <v>133.03864299002569</v>
      </c>
      <c r="AL33" s="13">
        <v>139.690575139527</v>
      </c>
      <c r="AM33" s="13">
        <v>146.67510389650329</v>
      </c>
      <c r="AN33" s="13">
        <v>154.00885909132847</v>
      </c>
      <c r="AO33" s="13">
        <v>161.70930204589493</v>
      </c>
      <c r="AP33" s="13">
        <v>169.79476714818964</v>
      </c>
      <c r="AQ33" s="13">
        <v>178.28450550559913</v>
      </c>
      <c r="AR33" s="13">
        <v>187.19873078087912</v>
      </c>
      <c r="AS33" s="13">
        <v>192.81469270430546</v>
      </c>
      <c r="AT33" s="13">
        <v>198.59913348543461</v>
      </c>
      <c r="AU33" s="13">
        <v>204.55710748999761</v>
      </c>
      <c r="AV33" s="13">
        <v>210.69382071469755</v>
      </c>
      <c r="AW33" s="13">
        <v>217.01463533613855</v>
      </c>
      <c r="AX33" s="13">
        <v>223.52507439622264</v>
      </c>
      <c r="AY33" s="13">
        <v>230.23082662810933</v>
      </c>
      <c r="AZ33" s="13">
        <v>232.53313489439043</v>
      </c>
      <c r="BA33" s="13">
        <v>234.85846624333425</v>
      </c>
      <c r="BB33" s="13">
        <v>237.20705090576769</v>
      </c>
      <c r="BC33" s="13">
        <v>239.57912141482529</v>
      </c>
      <c r="BD33" s="13">
        <v>241.97491262897361</v>
      </c>
      <c r="BE33" s="13">
        <v>244.39466175526326</v>
      </c>
    </row>
    <row r="34" spans="1:57" x14ac:dyDescent="0.3">
      <c r="A34" s="56" t="s">
        <v>607</v>
      </c>
      <c r="B34" s="85" t="s">
        <v>619</v>
      </c>
      <c r="C34" s="85" t="s">
        <v>598</v>
      </c>
      <c r="D34" s="57" t="s">
        <v>612</v>
      </c>
      <c r="E34" s="86" t="s">
        <v>616</v>
      </c>
      <c r="F34" s="90" t="s">
        <v>447</v>
      </c>
      <c r="G34" s="11">
        <v>9.3291713621588652</v>
      </c>
      <c r="H34" s="11">
        <v>12.501089625292879</v>
      </c>
      <c r="I34" s="11">
        <v>16.751460097892458</v>
      </c>
      <c r="J34" s="11">
        <v>25.127190146838686</v>
      </c>
      <c r="K34" s="11">
        <v>37.690785220258029</v>
      </c>
      <c r="L34" s="11">
        <v>45.982757968714793</v>
      </c>
      <c r="M34" s="11">
        <v>54.259654403083452</v>
      </c>
      <c r="N34" s="11">
        <v>64.568988739669308</v>
      </c>
      <c r="O34" s="11">
        <v>87.168134798553567</v>
      </c>
      <c r="P34" s="11">
        <v>64.504419750929642</v>
      </c>
      <c r="Q34" s="11">
        <v>108.36742518156179</v>
      </c>
      <c r="R34" s="12">
        <v>141.96132698784595</v>
      </c>
      <c r="S34" s="12">
        <v>176.9900656631161</v>
      </c>
      <c r="T34" s="12">
        <v>188.5438533410053</v>
      </c>
      <c r="U34" s="12">
        <v>235.15610931554659</v>
      </c>
      <c r="V34" s="12">
        <v>284.97325770599991</v>
      </c>
      <c r="W34" s="12">
        <v>306.3311070721756</v>
      </c>
      <c r="X34" s="12">
        <v>331.21416476690388</v>
      </c>
      <c r="Y34" s="12">
        <v>322.47081663753744</v>
      </c>
      <c r="Z34" s="12">
        <v>479.95663467440818</v>
      </c>
      <c r="AA34" s="12">
        <v>498.06412529918327</v>
      </c>
      <c r="AB34" s="12">
        <v>473.92124683947839</v>
      </c>
      <c r="AC34" s="13">
        <v>502.3565216498472</v>
      </c>
      <c r="AD34" s="13">
        <v>532.49791294883789</v>
      </c>
      <c r="AE34" s="13">
        <v>564.44778772576819</v>
      </c>
      <c r="AF34" s="13">
        <v>598.31465498931425</v>
      </c>
      <c r="AG34" s="13">
        <v>634.21353428867326</v>
      </c>
      <c r="AH34" s="13">
        <v>672.2663463459935</v>
      </c>
      <c r="AI34" s="13">
        <v>712.60232712675304</v>
      </c>
      <c r="AJ34" s="13">
        <v>748.23244348309072</v>
      </c>
      <c r="AK34" s="13">
        <v>785.64406565724528</v>
      </c>
      <c r="AL34" s="13">
        <v>824.92626894010743</v>
      </c>
      <c r="AM34" s="13">
        <v>866.17258238711258</v>
      </c>
      <c r="AN34" s="13">
        <v>909.48121150646818</v>
      </c>
      <c r="AO34" s="13">
        <v>954.9552720817918</v>
      </c>
      <c r="AP34" s="13">
        <v>1002.7030356858814</v>
      </c>
      <c r="AQ34" s="13">
        <v>1052.8381874701754</v>
      </c>
      <c r="AR34" s="13">
        <v>1105.4800968436841</v>
      </c>
      <c r="AS34" s="13">
        <v>1138.644499748995</v>
      </c>
      <c r="AT34" s="13">
        <v>1172.8038347414645</v>
      </c>
      <c r="AU34" s="13">
        <v>1207.9879497837082</v>
      </c>
      <c r="AV34" s="13">
        <v>1244.2275882772196</v>
      </c>
      <c r="AW34" s="13">
        <v>1281.5544159255362</v>
      </c>
      <c r="AX34" s="13">
        <v>1320.0010484033023</v>
      </c>
      <c r="AY34" s="13">
        <v>1359.6010798554012</v>
      </c>
      <c r="AZ34" s="13">
        <v>1373.1970906539552</v>
      </c>
      <c r="BA34" s="13">
        <v>1386.9290615604946</v>
      </c>
      <c r="BB34" s="13">
        <v>1400.7983521760998</v>
      </c>
      <c r="BC34" s="13">
        <v>1414.8063356978605</v>
      </c>
      <c r="BD34" s="13">
        <v>1428.9543990548393</v>
      </c>
      <c r="BE34" s="13">
        <v>1443.2439430453876</v>
      </c>
    </row>
    <row r="35" spans="1:57" x14ac:dyDescent="0.3">
      <c r="A35" s="56" t="s">
        <v>607</v>
      </c>
      <c r="B35" s="85" t="s">
        <v>619</v>
      </c>
      <c r="C35" s="85" t="s">
        <v>598</v>
      </c>
      <c r="D35" s="57" t="s">
        <v>612</v>
      </c>
      <c r="E35" s="86" t="s">
        <v>616</v>
      </c>
      <c r="F35" s="90" t="s">
        <v>448</v>
      </c>
      <c r="G35" s="11">
        <v>1.5862763868443757</v>
      </c>
      <c r="H35" s="11">
        <v>2.1256103583714636</v>
      </c>
      <c r="I35" s="11">
        <v>2.8483178802177616</v>
      </c>
      <c r="J35" s="11">
        <v>4.2724768203266423</v>
      </c>
      <c r="K35" s="11">
        <v>6.4087152304899639</v>
      </c>
      <c r="L35" s="11">
        <v>7.8186325811977557</v>
      </c>
      <c r="M35" s="11">
        <v>9.2259864458133514</v>
      </c>
      <c r="N35" s="11">
        <v>10.978923870517887</v>
      </c>
      <c r="O35" s="11">
        <v>14.821547225199149</v>
      </c>
      <c r="P35" s="11">
        <v>10.96794494664737</v>
      </c>
      <c r="Q35" s="11">
        <v>18.426147510367581</v>
      </c>
      <c r="R35" s="12">
        <v>24.13825323858153</v>
      </c>
      <c r="S35" s="12">
        <v>28.895018390554409</v>
      </c>
      <c r="T35" s="12">
        <v>28.903920017061537</v>
      </c>
      <c r="U35" s="12">
        <v>36.27291456515762</v>
      </c>
      <c r="V35" s="12">
        <v>35.83010644271635</v>
      </c>
      <c r="W35" s="12">
        <v>42.508133019146833</v>
      </c>
      <c r="X35" s="12">
        <v>55.284592823076977</v>
      </c>
      <c r="Y35" s="12">
        <v>59.378342004932669</v>
      </c>
      <c r="Z35" s="12">
        <v>63.977724601444308</v>
      </c>
      <c r="AA35" s="12">
        <v>61.936490910038025</v>
      </c>
      <c r="AB35" s="12">
        <v>65.247720350633358</v>
      </c>
      <c r="AC35" s="13">
        <v>69.162583571671362</v>
      </c>
      <c r="AD35" s="13">
        <v>73.312338585971631</v>
      </c>
      <c r="AE35" s="13">
        <v>77.711078901129952</v>
      </c>
      <c r="AF35" s="13">
        <v>82.373743635197741</v>
      </c>
      <c r="AG35" s="13">
        <v>87.316168253309598</v>
      </c>
      <c r="AH35" s="13">
        <v>92.55513834850818</v>
      </c>
      <c r="AI35" s="13">
        <v>98.108446649418667</v>
      </c>
      <c r="AJ35" s="13">
        <v>103.0138689818896</v>
      </c>
      <c r="AK35" s="13">
        <v>108.16456243098408</v>
      </c>
      <c r="AL35" s="13">
        <v>113.57279055253328</v>
      </c>
      <c r="AM35" s="13">
        <v>119.25143008015993</v>
      </c>
      <c r="AN35" s="13">
        <v>125.2140015841679</v>
      </c>
      <c r="AO35" s="13">
        <v>131.47470166337632</v>
      </c>
      <c r="AP35" s="13">
        <v>138.04843674654515</v>
      </c>
      <c r="AQ35" s="13">
        <v>144.95085858387236</v>
      </c>
      <c r="AR35" s="13">
        <v>152.19840151306605</v>
      </c>
      <c r="AS35" s="13">
        <v>156.76435355845797</v>
      </c>
      <c r="AT35" s="13">
        <v>161.46728416521174</v>
      </c>
      <c r="AU35" s="13">
        <v>166.31130269016802</v>
      </c>
      <c r="AV35" s="13">
        <v>171.30064177087311</v>
      </c>
      <c r="AW35" s="13">
        <v>176.43966102399935</v>
      </c>
      <c r="AX35" s="13">
        <v>181.73285085471932</v>
      </c>
      <c r="AY35" s="13">
        <v>187.18483638036082</v>
      </c>
      <c r="AZ35" s="13">
        <v>189.05668474416453</v>
      </c>
      <c r="BA35" s="13">
        <v>190.94725159160609</v>
      </c>
      <c r="BB35" s="13">
        <v>192.85672410752215</v>
      </c>
      <c r="BC35" s="13">
        <v>194.78529134859738</v>
      </c>
      <c r="BD35" s="13">
        <v>196.73314426208336</v>
      </c>
      <c r="BE35" s="13">
        <v>198.70047570470416</v>
      </c>
    </row>
    <row r="36" spans="1:57" x14ac:dyDescent="0.3">
      <c r="A36" s="56" t="s">
        <v>607</v>
      </c>
      <c r="B36" s="85" t="s">
        <v>619</v>
      </c>
      <c r="C36" s="85" t="s">
        <v>598</v>
      </c>
      <c r="D36" s="57" t="s">
        <v>612</v>
      </c>
      <c r="E36" s="86" t="s">
        <v>616</v>
      </c>
      <c r="F36" s="90" t="s">
        <v>455</v>
      </c>
      <c r="G36" s="11">
        <v>2.5160303013241432</v>
      </c>
      <c r="H36" s="11">
        <v>3.3714806037743523</v>
      </c>
      <c r="I36" s="11">
        <v>4.5177840090576327</v>
      </c>
      <c r="J36" s="11">
        <v>6.7766760135864486</v>
      </c>
      <c r="K36" s="11">
        <v>10.165014020379672</v>
      </c>
      <c r="L36" s="11">
        <v>12.4013171048632</v>
      </c>
      <c r="M36" s="11">
        <v>14.633554183738575</v>
      </c>
      <c r="N36" s="11">
        <v>17.413929478648903</v>
      </c>
      <c r="O36" s="11">
        <v>23.508804796176019</v>
      </c>
      <c r="P36" s="11">
        <v>17.396515549170253</v>
      </c>
      <c r="Q36" s="11">
        <v>29.226146122606025</v>
      </c>
      <c r="R36" s="12">
        <v>38.286251420613894</v>
      </c>
      <c r="S36" s="12">
        <v>45.747231275407714</v>
      </c>
      <c r="T36" s="12">
        <v>29.074988747631942</v>
      </c>
      <c r="U36" s="12">
        <v>34.618710219603727</v>
      </c>
      <c r="V36" s="12">
        <v>61.284073463107596</v>
      </c>
      <c r="W36" s="12">
        <v>55.944337044321472</v>
      </c>
      <c r="X36" s="12">
        <v>89.42733109489248</v>
      </c>
      <c r="Y36" s="12">
        <v>67.743531880220416</v>
      </c>
      <c r="Z36" s="12">
        <v>105.78837989009121</v>
      </c>
      <c r="AA36" s="12">
        <v>126.41971253183749</v>
      </c>
      <c r="AB36" s="12">
        <v>156.27624727883406</v>
      </c>
      <c r="AC36" s="13">
        <v>165.65282211556411</v>
      </c>
      <c r="AD36" s="13">
        <v>175.59199144249797</v>
      </c>
      <c r="AE36" s="13">
        <v>186.12751092904776</v>
      </c>
      <c r="AF36" s="13">
        <v>197.29516158479069</v>
      </c>
      <c r="AG36" s="13">
        <v>209.13287127987815</v>
      </c>
      <c r="AH36" s="13">
        <v>221.68084355667079</v>
      </c>
      <c r="AI36" s="13">
        <v>234.98169417007099</v>
      </c>
      <c r="AJ36" s="13">
        <v>246.73077887857463</v>
      </c>
      <c r="AK36" s="13">
        <v>259.0673178225033</v>
      </c>
      <c r="AL36" s="13">
        <v>272.0206837136285</v>
      </c>
      <c r="AM36" s="13">
        <v>285.62171789930977</v>
      </c>
      <c r="AN36" s="13">
        <v>299.90280379427537</v>
      </c>
      <c r="AO36" s="13">
        <v>314.89794398398902</v>
      </c>
      <c r="AP36" s="13">
        <v>330.64284118318858</v>
      </c>
      <c r="AQ36" s="13">
        <v>347.17498324234799</v>
      </c>
      <c r="AR36" s="13">
        <v>364.53373240446541</v>
      </c>
      <c r="AS36" s="13">
        <v>375.46974437659935</v>
      </c>
      <c r="AT36" s="13">
        <v>386.73383670789735</v>
      </c>
      <c r="AU36" s="13">
        <v>398.33585180913423</v>
      </c>
      <c r="AV36" s="13">
        <v>410.28592736340823</v>
      </c>
      <c r="AW36" s="13">
        <v>422.59450518431055</v>
      </c>
      <c r="AX36" s="13">
        <v>435.27234033983979</v>
      </c>
      <c r="AY36" s="13">
        <v>448.330510550035</v>
      </c>
      <c r="AZ36" s="13">
        <v>452.81381565553545</v>
      </c>
      <c r="BA36" s="13">
        <v>457.34195381209065</v>
      </c>
      <c r="BB36" s="13">
        <v>461.91537335021161</v>
      </c>
      <c r="BC36" s="13">
        <v>466.53452708371373</v>
      </c>
      <c r="BD36" s="13">
        <v>471.19987235455085</v>
      </c>
      <c r="BE36" s="13">
        <v>475.91187107809628</v>
      </c>
    </row>
    <row r="37" spans="1:57" x14ac:dyDescent="0.3">
      <c r="A37" s="56" t="s">
        <v>607</v>
      </c>
      <c r="B37" s="85" t="s">
        <v>619</v>
      </c>
      <c r="C37" s="85" t="s">
        <v>598</v>
      </c>
      <c r="D37" s="57" t="s">
        <v>612</v>
      </c>
      <c r="E37" s="86" t="s">
        <v>616</v>
      </c>
      <c r="F37" s="90" t="s">
        <v>494</v>
      </c>
      <c r="G37" s="11">
        <v>0.91444168182793417</v>
      </c>
      <c r="H37" s="11">
        <v>1.2253518536494319</v>
      </c>
      <c r="I37" s="11">
        <v>1.6419714838902388</v>
      </c>
      <c r="J37" s="11">
        <v>2.4629572258353583</v>
      </c>
      <c r="K37" s="11">
        <v>3.6944358387530372</v>
      </c>
      <c r="L37" s="11">
        <v>4.5072117232787052</v>
      </c>
      <c r="M37" s="11">
        <v>5.3185098334688723</v>
      </c>
      <c r="N37" s="11">
        <v>6.3290267018279573</v>
      </c>
      <c r="O37" s="11">
        <v>8.5441860474677434</v>
      </c>
      <c r="P37" s="11">
        <v>6.3226976751261299</v>
      </c>
      <c r="Q37" s="11">
        <v>10.622132094211898</v>
      </c>
      <c r="R37" s="12">
        <v>13.914993043417587</v>
      </c>
      <c r="S37" s="12">
        <v>16.698751359856224</v>
      </c>
      <c r="T37" s="12">
        <v>15.901692176309927</v>
      </c>
      <c r="U37" s="12">
        <v>16.781205529594899</v>
      </c>
      <c r="V37" s="12">
        <v>21.74820294098943</v>
      </c>
      <c r="W37" s="12">
        <v>29.550085720846724</v>
      </c>
      <c r="X37" s="12">
        <v>36.017628523736008</v>
      </c>
      <c r="Y37" s="12">
        <v>37.087286903732377</v>
      </c>
      <c r="Z37" s="12">
        <v>43.245577186127086</v>
      </c>
      <c r="AA37" s="12">
        <v>51.698633448757072</v>
      </c>
      <c r="AB37" s="12">
        <v>51.607081949804083</v>
      </c>
      <c r="AC37" s="13">
        <v>54.703506866792338</v>
      </c>
      <c r="AD37" s="13">
        <v>57.985717278799868</v>
      </c>
      <c r="AE37" s="13">
        <v>61.464860315527851</v>
      </c>
      <c r="AF37" s="13">
        <v>65.152751934459531</v>
      </c>
      <c r="AG37" s="13">
        <v>69.0619170505271</v>
      </c>
      <c r="AH37" s="13">
        <v>73.205632073558732</v>
      </c>
      <c r="AI37" s="13">
        <v>77.597969997972243</v>
      </c>
      <c r="AJ37" s="13">
        <v>81.477868497870872</v>
      </c>
      <c r="AK37" s="13">
        <v>85.551761922764413</v>
      </c>
      <c r="AL37" s="13">
        <v>89.829350018902602</v>
      </c>
      <c r="AM37" s="13">
        <v>94.320817519847722</v>
      </c>
      <c r="AN37" s="13">
        <v>99.036858395840113</v>
      </c>
      <c r="AO37" s="13">
        <v>103.98870131563213</v>
      </c>
      <c r="AP37" s="13">
        <v>109.18813638141374</v>
      </c>
      <c r="AQ37" s="13">
        <v>114.64754320048442</v>
      </c>
      <c r="AR37" s="13">
        <v>120.37992036050865</v>
      </c>
      <c r="AS37" s="13">
        <v>123.99131797132389</v>
      </c>
      <c r="AT37" s="13">
        <v>127.7110575104636</v>
      </c>
      <c r="AU37" s="13">
        <v>131.54238923577751</v>
      </c>
      <c r="AV37" s="13">
        <v>135.48866091285083</v>
      </c>
      <c r="AW37" s="13">
        <v>139.55332074023636</v>
      </c>
      <c r="AX37" s="13">
        <v>143.73992036244343</v>
      </c>
      <c r="AY37" s="13">
        <v>148.05211797331677</v>
      </c>
      <c r="AZ37" s="13">
        <v>149.53263915304993</v>
      </c>
      <c r="BA37" s="13">
        <v>151.02796554458041</v>
      </c>
      <c r="BB37" s="13">
        <v>152.53824520002621</v>
      </c>
      <c r="BC37" s="13">
        <v>154.06362765202647</v>
      </c>
      <c r="BD37" s="13">
        <v>155.6042639285468</v>
      </c>
      <c r="BE37" s="13">
        <v>157.16030656783221</v>
      </c>
    </row>
    <row r="38" spans="1:57" x14ac:dyDescent="0.3">
      <c r="A38" s="56" t="s">
        <v>607</v>
      </c>
      <c r="B38" s="85" t="s">
        <v>619</v>
      </c>
      <c r="C38" s="85" t="s">
        <v>598</v>
      </c>
      <c r="D38" s="57" t="s">
        <v>612</v>
      </c>
      <c r="E38" s="86" t="s">
        <v>616</v>
      </c>
      <c r="F38" s="90" t="s">
        <v>495</v>
      </c>
      <c r="G38" s="11">
        <v>0.62517951716807751</v>
      </c>
      <c r="H38" s="11">
        <v>0.83774055300522388</v>
      </c>
      <c r="I38" s="11">
        <v>1.1225723410270001</v>
      </c>
      <c r="J38" s="11">
        <v>1.6838585115405003</v>
      </c>
      <c r="K38" s="11">
        <v>2.5257877673107503</v>
      </c>
      <c r="L38" s="11">
        <v>3.081461076119115</v>
      </c>
      <c r="M38" s="11">
        <v>3.6361240698205557</v>
      </c>
      <c r="N38" s="11">
        <v>4.3269876430864613</v>
      </c>
      <c r="O38" s="11">
        <v>5.8414333181667235</v>
      </c>
      <c r="P38" s="11">
        <v>4.3226606554433751</v>
      </c>
      <c r="Q38" s="11">
        <v>7.2620699011448693</v>
      </c>
      <c r="R38" s="12">
        <v>9.5133115704997788</v>
      </c>
      <c r="S38" s="12">
        <v>12.056498481816194</v>
      </c>
      <c r="T38" s="12">
        <v>12.051808807308577</v>
      </c>
      <c r="U38" s="12">
        <v>14.329794270521061</v>
      </c>
      <c r="V38" s="12">
        <v>15.355759904021291</v>
      </c>
      <c r="W38" s="12">
        <v>20.847633291730052</v>
      </c>
      <c r="X38" s="12">
        <v>19.488990776542085</v>
      </c>
      <c r="Y38" s="12">
        <v>19.897547015496574</v>
      </c>
      <c r="Z38" s="12">
        <v>20.608447251741339</v>
      </c>
      <c r="AA38" s="12">
        <v>21.03599567914943</v>
      </c>
      <c r="AB38" s="12">
        <v>20.097207243888462</v>
      </c>
      <c r="AC38" s="13">
        <v>21.303039678521774</v>
      </c>
      <c r="AD38" s="13">
        <v>22.581222059233077</v>
      </c>
      <c r="AE38" s="13">
        <v>23.936095382787059</v>
      </c>
      <c r="AF38" s="13">
        <v>25.372261105754291</v>
      </c>
      <c r="AG38" s="13">
        <v>26.89459677209954</v>
      </c>
      <c r="AH38" s="13">
        <v>28.508272578425515</v>
      </c>
      <c r="AI38" s="13">
        <v>30.218768933131045</v>
      </c>
      <c r="AJ38" s="13">
        <v>31.729707379787595</v>
      </c>
      <c r="AK38" s="13">
        <v>33.316192748776977</v>
      </c>
      <c r="AL38" s="13">
        <v>34.982002386215825</v>
      </c>
      <c r="AM38" s="13">
        <v>36.7311025055266</v>
      </c>
      <c r="AN38" s="13">
        <v>38.567657630802927</v>
      </c>
      <c r="AO38" s="13">
        <v>40.496040512343079</v>
      </c>
      <c r="AP38" s="13">
        <v>42.520842537960242</v>
      </c>
      <c r="AQ38" s="13">
        <v>44.646884664858248</v>
      </c>
      <c r="AR38" s="13">
        <v>46.879228898101161</v>
      </c>
      <c r="AS38" s="13">
        <v>48.285605765044188</v>
      </c>
      <c r="AT38" s="13">
        <v>49.734173937995514</v>
      </c>
      <c r="AU38" s="13">
        <v>51.22619915613538</v>
      </c>
      <c r="AV38" s="13">
        <v>52.762985130819438</v>
      </c>
      <c r="AW38" s="13">
        <v>54.345874684744025</v>
      </c>
      <c r="AX38" s="13">
        <v>55.976250925286351</v>
      </c>
      <c r="AY38" s="13">
        <v>57.655538453044947</v>
      </c>
      <c r="AZ38" s="13">
        <v>58.232093837575391</v>
      </c>
      <c r="BA38" s="13">
        <v>58.814414775951136</v>
      </c>
      <c r="BB38" s="13">
        <v>59.402558923710657</v>
      </c>
      <c r="BC38" s="13">
        <v>59.996584512947763</v>
      </c>
      <c r="BD38" s="13">
        <v>60.596550358077245</v>
      </c>
      <c r="BE38" s="13">
        <v>61.202515861658</v>
      </c>
    </row>
    <row r="39" spans="1:57" x14ac:dyDescent="0.3">
      <c r="A39" s="56" t="s">
        <v>607</v>
      </c>
      <c r="B39" s="85" t="s">
        <v>619</v>
      </c>
      <c r="C39" s="85" t="s">
        <v>598</v>
      </c>
      <c r="D39" s="57" t="s">
        <v>612</v>
      </c>
      <c r="E39" s="86" t="s">
        <v>616</v>
      </c>
      <c r="F39" s="90" t="s">
        <v>506</v>
      </c>
      <c r="G39" s="11">
        <v>10.323143343400632</v>
      </c>
      <c r="H39" s="11">
        <v>13.833012080156848</v>
      </c>
      <c r="I39" s="11">
        <v>18.536236187410179</v>
      </c>
      <c r="J39" s="11">
        <v>27.804354281115266</v>
      </c>
      <c r="K39" s="11">
        <v>41.706531421672899</v>
      </c>
      <c r="L39" s="11">
        <v>50.881968334440934</v>
      </c>
      <c r="M39" s="11">
        <v>60.040722634640296</v>
      </c>
      <c r="N39" s="11">
        <v>71.448459935221948</v>
      </c>
      <c r="O39" s="11">
        <v>96.455420912549627</v>
      </c>
      <c r="P39" s="11">
        <v>71.377011475286722</v>
      </c>
      <c r="Q39" s="11">
        <v>119.9133792784817</v>
      </c>
      <c r="R39" s="12">
        <v>157.08652685481104</v>
      </c>
      <c r="S39" s="12">
        <v>175.57067179752832</v>
      </c>
      <c r="T39" s="12">
        <v>177.79765715448849</v>
      </c>
      <c r="U39" s="12">
        <v>215.54481924295587</v>
      </c>
      <c r="V39" s="12">
        <v>293.42703201213533</v>
      </c>
      <c r="W39" s="12">
        <v>284.86187003550867</v>
      </c>
      <c r="X39" s="12">
        <v>296.45468628064083</v>
      </c>
      <c r="Y39" s="12">
        <v>308.8350736038314</v>
      </c>
      <c r="Z39" s="12">
        <v>320.33394359609468</v>
      </c>
      <c r="AA39" s="12">
        <v>365.81239943741213</v>
      </c>
      <c r="AB39" s="12">
        <v>353.45167536282122</v>
      </c>
      <c r="AC39" s="13">
        <v>374.65877588459051</v>
      </c>
      <c r="AD39" s="13">
        <v>397.13830243766591</v>
      </c>
      <c r="AE39" s="13">
        <v>420.9666005839257</v>
      </c>
      <c r="AF39" s="13">
        <v>446.22459661896147</v>
      </c>
      <c r="AG39" s="13">
        <v>472.99807241609903</v>
      </c>
      <c r="AH39" s="13">
        <v>501.37795676106504</v>
      </c>
      <c r="AI39" s="13">
        <v>531.46063416672894</v>
      </c>
      <c r="AJ39" s="13">
        <v>558.03366587506537</v>
      </c>
      <c r="AK39" s="13">
        <v>585.93534916881856</v>
      </c>
      <c r="AL39" s="13">
        <v>615.23211662725953</v>
      </c>
      <c r="AM39" s="13">
        <v>645.9937224586223</v>
      </c>
      <c r="AN39" s="13">
        <v>678.29340858155342</v>
      </c>
      <c r="AO39" s="13">
        <v>712.20807901063108</v>
      </c>
      <c r="AP39" s="13">
        <v>747.81848296116277</v>
      </c>
      <c r="AQ39" s="13">
        <v>785.20940710922093</v>
      </c>
      <c r="AR39" s="13">
        <v>824.46987746468199</v>
      </c>
      <c r="AS39" s="13">
        <v>849.20397378862231</v>
      </c>
      <c r="AT39" s="13">
        <v>874.68009300228096</v>
      </c>
      <c r="AU39" s="13">
        <v>900.92049579234936</v>
      </c>
      <c r="AV39" s="13">
        <v>927.94811066611976</v>
      </c>
      <c r="AW39" s="13">
        <v>955.7865539861034</v>
      </c>
      <c r="AX39" s="13">
        <v>984.46015060568641</v>
      </c>
      <c r="AY39" s="13">
        <v>1013.9939551238572</v>
      </c>
      <c r="AZ39" s="13">
        <v>1024.1338946750957</v>
      </c>
      <c r="BA39" s="13">
        <v>1034.3752336218465</v>
      </c>
      <c r="BB39" s="13">
        <v>1044.7189859580651</v>
      </c>
      <c r="BC39" s="13">
        <v>1055.1661758176456</v>
      </c>
      <c r="BD39" s="13">
        <v>1065.7178375758222</v>
      </c>
      <c r="BE39" s="13">
        <v>1076.3750159515803</v>
      </c>
    </row>
    <row r="40" spans="1:57" x14ac:dyDescent="0.3">
      <c r="A40" s="56" t="s">
        <v>607</v>
      </c>
      <c r="B40" s="85" t="s">
        <v>619</v>
      </c>
      <c r="C40" s="85" t="s">
        <v>598</v>
      </c>
      <c r="D40" s="57" t="s">
        <v>612</v>
      </c>
      <c r="E40" s="86" t="s">
        <v>616</v>
      </c>
      <c r="F40" s="90" t="s">
        <v>517</v>
      </c>
      <c r="G40" s="11">
        <v>5.3261562447692326</v>
      </c>
      <c r="H40" s="11">
        <v>7.1370493679907723</v>
      </c>
      <c r="I40" s="11">
        <v>9.5636461531076353</v>
      </c>
      <c r="J40" s="11">
        <v>14.345469229661454</v>
      </c>
      <c r="K40" s="11">
        <v>21.518203844492181</v>
      </c>
      <c r="L40" s="11">
        <v>26.252208690280458</v>
      </c>
      <c r="M40" s="11">
        <v>30.97760625453094</v>
      </c>
      <c r="N40" s="11">
        <v>36.863351442891819</v>
      </c>
      <c r="O40" s="11">
        <v>49.765524447903957</v>
      </c>
      <c r="P40" s="11">
        <v>36.82648809144893</v>
      </c>
      <c r="Q40" s="11">
        <v>61.868499993634195</v>
      </c>
      <c r="R40" s="12">
        <v>81.047734991660803</v>
      </c>
      <c r="S40" s="12">
        <v>94.194316670676969</v>
      </c>
      <c r="T40" s="12">
        <v>93.756377071523346</v>
      </c>
      <c r="U40" s="12">
        <v>120.41013221805291</v>
      </c>
      <c r="V40" s="12">
        <v>134.60956408172149</v>
      </c>
      <c r="W40" s="12">
        <v>143.77694620390619</v>
      </c>
      <c r="X40" s="12">
        <v>170.3189776218311</v>
      </c>
      <c r="Y40" s="12">
        <v>165.21250003693297</v>
      </c>
      <c r="Z40" s="12">
        <v>182.72988163428755</v>
      </c>
      <c r="AA40" s="12">
        <v>192.48190719492905</v>
      </c>
      <c r="AB40" s="12">
        <v>201.76777634559969</v>
      </c>
      <c r="AC40" s="13">
        <v>213.8738429263357</v>
      </c>
      <c r="AD40" s="13">
        <v>226.70627350191575</v>
      </c>
      <c r="AE40" s="13">
        <v>240.30864991203072</v>
      </c>
      <c r="AF40" s="13">
        <v>254.72716890675258</v>
      </c>
      <c r="AG40" s="13">
        <v>270.01079904115772</v>
      </c>
      <c r="AH40" s="13">
        <v>286.21144698362718</v>
      </c>
      <c r="AI40" s="13">
        <v>303.3841338026449</v>
      </c>
      <c r="AJ40" s="13">
        <v>318.55334049277707</v>
      </c>
      <c r="AK40" s="13">
        <v>334.48100751741589</v>
      </c>
      <c r="AL40" s="13">
        <v>351.20505789328661</v>
      </c>
      <c r="AM40" s="13">
        <v>368.76531078795091</v>
      </c>
      <c r="AN40" s="13">
        <v>387.20357632734846</v>
      </c>
      <c r="AO40" s="13">
        <v>406.56375514371587</v>
      </c>
      <c r="AP40" s="13">
        <v>426.89194290090171</v>
      </c>
      <c r="AQ40" s="13">
        <v>448.23654004594681</v>
      </c>
      <c r="AR40" s="13">
        <v>470.64836704824415</v>
      </c>
      <c r="AS40" s="13">
        <v>484.76781805969148</v>
      </c>
      <c r="AT40" s="13">
        <v>499.31085260148211</v>
      </c>
      <c r="AU40" s="13">
        <v>514.29017817952661</v>
      </c>
      <c r="AV40" s="13">
        <v>529.71888352491248</v>
      </c>
      <c r="AW40" s="13">
        <v>545.61045003065988</v>
      </c>
      <c r="AX40" s="13">
        <v>561.9787635315796</v>
      </c>
      <c r="AY40" s="13">
        <v>578.83812643752697</v>
      </c>
      <c r="AZ40" s="13">
        <v>584.62650770190237</v>
      </c>
      <c r="BA40" s="13">
        <v>590.47277277892113</v>
      </c>
      <c r="BB40" s="13">
        <v>596.37750050671048</v>
      </c>
      <c r="BC40" s="13">
        <v>602.34127551177755</v>
      </c>
      <c r="BD40" s="13">
        <v>608.36468826689531</v>
      </c>
      <c r="BE40" s="13">
        <v>614.44833514956417</v>
      </c>
    </row>
    <row r="41" spans="1:57" x14ac:dyDescent="0.3">
      <c r="A41" s="56" t="s">
        <v>607</v>
      </c>
      <c r="B41" s="85" t="s">
        <v>619</v>
      </c>
      <c r="C41" s="85" t="s">
        <v>598</v>
      </c>
      <c r="D41" s="57" t="s">
        <v>612</v>
      </c>
      <c r="E41" s="86" t="s">
        <v>616</v>
      </c>
      <c r="F41" s="90" t="s">
        <v>518</v>
      </c>
      <c r="G41" s="11">
        <v>3.2985217808793341</v>
      </c>
      <c r="H41" s="11">
        <v>4.4200191863783083</v>
      </c>
      <c r="I41" s="11">
        <v>5.9228257097469337</v>
      </c>
      <c r="J41" s="11">
        <v>8.8842385646204001</v>
      </c>
      <c r="K41" s="11">
        <v>13.3263578469306</v>
      </c>
      <c r="L41" s="11">
        <v>16.258156573255331</v>
      </c>
      <c r="M41" s="11">
        <v>19.184624756441291</v>
      </c>
      <c r="N41" s="11">
        <v>22.829703460165135</v>
      </c>
      <c r="O41" s="11">
        <v>30.820099671222934</v>
      </c>
      <c r="P41" s="11">
        <v>22.80687375670497</v>
      </c>
      <c r="Q41" s="11">
        <v>38.315547911264346</v>
      </c>
      <c r="R41" s="12">
        <v>50.193367763756299</v>
      </c>
      <c r="S41" s="12">
        <v>58.896496046212903</v>
      </c>
      <c r="T41" s="12">
        <v>60.242305413199404</v>
      </c>
      <c r="U41" s="12">
        <v>76.292701623859003</v>
      </c>
      <c r="V41" s="12">
        <v>93.570543004895953</v>
      </c>
      <c r="W41" s="12">
        <v>98.619824917874382</v>
      </c>
      <c r="X41" s="12">
        <v>103.11896385562774</v>
      </c>
      <c r="Y41" s="12">
        <v>109.73871920211295</v>
      </c>
      <c r="Z41" s="12">
        <v>120.85505981363319</v>
      </c>
      <c r="AA41" s="12">
        <v>146.74262361169372</v>
      </c>
      <c r="AB41" s="12">
        <v>150.38803836914275</v>
      </c>
      <c r="AC41" s="13">
        <v>159.41132067129129</v>
      </c>
      <c r="AD41" s="13">
        <v>168.97599991156878</v>
      </c>
      <c r="AE41" s="13">
        <v>179.11455990626285</v>
      </c>
      <c r="AF41" s="13">
        <v>189.86143350063867</v>
      </c>
      <c r="AG41" s="13">
        <v>201.25311951067698</v>
      </c>
      <c r="AH41" s="13">
        <v>213.32830668131763</v>
      </c>
      <c r="AI41" s="13">
        <v>226.12800508219667</v>
      </c>
      <c r="AJ41" s="13">
        <v>237.43440533630653</v>
      </c>
      <c r="AK41" s="13">
        <v>249.30612560312181</v>
      </c>
      <c r="AL41" s="13">
        <v>261.7714318832779</v>
      </c>
      <c r="AM41" s="13">
        <v>274.86000347744175</v>
      </c>
      <c r="AN41" s="13">
        <v>288.60300365131383</v>
      </c>
      <c r="AO41" s="13">
        <v>303.03315383387951</v>
      </c>
      <c r="AP41" s="13">
        <v>318.18481152557354</v>
      </c>
      <c r="AQ41" s="13">
        <v>334.09405210185218</v>
      </c>
      <c r="AR41" s="13">
        <v>350.79875470694481</v>
      </c>
      <c r="AS41" s="13">
        <v>361.32271734815316</v>
      </c>
      <c r="AT41" s="13">
        <v>372.16239886859773</v>
      </c>
      <c r="AU41" s="13">
        <v>383.32727083465556</v>
      </c>
      <c r="AV41" s="13">
        <v>394.82708895969535</v>
      </c>
      <c r="AW41" s="13">
        <v>406.67190162848618</v>
      </c>
      <c r="AX41" s="13">
        <v>418.87205867734065</v>
      </c>
      <c r="AY41" s="13">
        <v>431.4382204376609</v>
      </c>
      <c r="AZ41" s="13">
        <v>435.75260264203757</v>
      </c>
      <c r="BA41" s="13">
        <v>440.11012866845789</v>
      </c>
      <c r="BB41" s="13">
        <v>444.51122995514243</v>
      </c>
      <c r="BC41" s="13">
        <v>448.95634225469394</v>
      </c>
      <c r="BD41" s="13">
        <v>453.44590567724089</v>
      </c>
      <c r="BE41" s="13">
        <v>457.98036473401322</v>
      </c>
    </row>
    <row r="42" spans="1:57" x14ac:dyDescent="0.3">
      <c r="A42" s="56" t="s">
        <v>607</v>
      </c>
      <c r="B42" s="85" t="s">
        <v>619</v>
      </c>
      <c r="C42" s="85" t="s">
        <v>598</v>
      </c>
      <c r="D42" s="57" t="s">
        <v>612</v>
      </c>
      <c r="E42" s="86" t="s">
        <v>616</v>
      </c>
      <c r="F42" s="90" t="s">
        <v>555</v>
      </c>
      <c r="G42" s="11">
        <v>34.694260790734383</v>
      </c>
      <c r="H42" s="11">
        <v>46.490309459584076</v>
      </c>
      <c r="I42" s="11">
        <v>62.297014675842661</v>
      </c>
      <c r="J42" s="11">
        <v>93.445522013763991</v>
      </c>
      <c r="K42" s="11">
        <v>140.16828302064599</v>
      </c>
      <c r="L42" s="11">
        <v>171.00530528518809</v>
      </c>
      <c r="M42" s="11">
        <v>201.78626023652194</v>
      </c>
      <c r="N42" s="11">
        <v>240.12564968146111</v>
      </c>
      <c r="O42" s="11">
        <v>324.16962706997253</v>
      </c>
      <c r="P42" s="11">
        <v>239.88552403177968</v>
      </c>
      <c r="Q42" s="11">
        <v>403.00768037338986</v>
      </c>
      <c r="R42" s="12">
        <v>527.94006128914077</v>
      </c>
      <c r="S42" s="12">
        <v>590.75276218021781</v>
      </c>
      <c r="T42" s="12">
        <v>623.96214726415599</v>
      </c>
      <c r="U42" s="12">
        <v>750.52999033937954</v>
      </c>
      <c r="V42" s="12">
        <v>878.96409064361217</v>
      </c>
      <c r="W42" s="12">
        <v>930.45736782170752</v>
      </c>
      <c r="X42" s="12">
        <v>962.44841566377829</v>
      </c>
      <c r="Y42" s="12">
        <v>922.72722544773171</v>
      </c>
      <c r="Z42" s="12">
        <v>933.90721493950684</v>
      </c>
      <c r="AA42" s="12">
        <v>1028.0589055893602</v>
      </c>
      <c r="AB42" s="12">
        <v>988.34677800240581</v>
      </c>
      <c r="AC42" s="13">
        <v>1047.6475846825504</v>
      </c>
      <c r="AD42" s="13">
        <v>1110.5064397635031</v>
      </c>
      <c r="AE42" s="13">
        <v>1177.1368261493133</v>
      </c>
      <c r="AF42" s="13">
        <v>1247.7650357182722</v>
      </c>
      <c r="AG42" s="13">
        <v>1322.6309378613687</v>
      </c>
      <c r="AH42" s="13">
        <v>1401.9887941330505</v>
      </c>
      <c r="AI42" s="13">
        <v>1486.1081217810338</v>
      </c>
      <c r="AJ42" s="13">
        <v>1560.4135278700853</v>
      </c>
      <c r="AK42" s="13">
        <v>1638.4342042635894</v>
      </c>
      <c r="AL42" s="13">
        <v>1720.3559144767689</v>
      </c>
      <c r="AM42" s="13">
        <v>1806.3737102006075</v>
      </c>
      <c r="AN42" s="13">
        <v>1896.6923957106376</v>
      </c>
      <c r="AO42" s="13">
        <v>1991.527015496169</v>
      </c>
      <c r="AP42" s="13">
        <v>2091.1033662709779</v>
      </c>
      <c r="AQ42" s="13">
        <v>2195.6585345845265</v>
      </c>
      <c r="AR42" s="13">
        <v>2305.4414613137528</v>
      </c>
      <c r="AS42" s="13">
        <v>2374.6047051531655</v>
      </c>
      <c r="AT42" s="13">
        <v>2445.8428463077603</v>
      </c>
      <c r="AU42" s="13">
        <v>2519.2181316969927</v>
      </c>
      <c r="AV42" s="13">
        <v>2594.7946756479027</v>
      </c>
      <c r="AW42" s="13">
        <v>2672.6385159173396</v>
      </c>
      <c r="AX42" s="13">
        <v>2752.8176713948596</v>
      </c>
      <c r="AY42" s="13">
        <v>2835.4022015367063</v>
      </c>
      <c r="AZ42" s="13">
        <v>2863.7562235520732</v>
      </c>
      <c r="BA42" s="13">
        <v>2892.3937857875935</v>
      </c>
      <c r="BB42" s="13">
        <v>2921.3177236454694</v>
      </c>
      <c r="BC42" s="13">
        <v>2950.5309008819236</v>
      </c>
      <c r="BD42" s="13">
        <v>2980.0362098907435</v>
      </c>
      <c r="BE42" s="13">
        <v>3009.8365719896497</v>
      </c>
    </row>
    <row r="43" spans="1:57" x14ac:dyDescent="0.3">
      <c r="A43" s="85" t="s">
        <v>607</v>
      </c>
      <c r="B43" s="85" t="s">
        <v>619</v>
      </c>
      <c r="C43" s="85" t="s">
        <v>598</v>
      </c>
      <c r="D43" s="86" t="s">
        <v>612</v>
      </c>
      <c r="E43" s="86" t="s">
        <v>616</v>
      </c>
      <c r="F43" s="90" t="s">
        <v>617</v>
      </c>
      <c r="G43" s="12">
        <v>203.34362652958839</v>
      </c>
      <c r="H43" s="12">
        <v>272.48045954964851</v>
      </c>
      <c r="I43" s="12">
        <v>365.12381579652896</v>
      </c>
      <c r="J43" s="12">
        <v>547.6857236947933</v>
      </c>
      <c r="K43" s="12">
        <v>821.52858554219017</v>
      </c>
      <c r="L43" s="12">
        <v>1002.2648743614719</v>
      </c>
      <c r="M43" s="12">
        <v>1182.672551746537</v>
      </c>
      <c r="N43" s="12">
        <v>1407.380336578379</v>
      </c>
      <c r="O43" s="12">
        <v>1899.963454380812</v>
      </c>
      <c r="P43" s="12">
        <v>1405.9729562418006</v>
      </c>
      <c r="Q43" s="12">
        <v>2362.0345664862248</v>
      </c>
      <c r="R43" s="12">
        <v>3094.2652820969552</v>
      </c>
      <c r="S43" s="12">
        <v>3591.6243145842955</v>
      </c>
      <c r="T43" s="12">
        <v>3528.1493356147125</v>
      </c>
      <c r="U43" s="12">
        <v>4232.1540789785222</v>
      </c>
      <c r="V43" s="12">
        <v>5044.5601953053765</v>
      </c>
      <c r="W43" s="12">
        <v>5263.9371464291326</v>
      </c>
      <c r="X43" s="12">
        <v>5805.9594922472852</v>
      </c>
      <c r="Y43" s="12">
        <v>5723.6682771162405</v>
      </c>
      <c r="Z43" s="12">
        <v>6296.0456650322085</v>
      </c>
      <c r="AA43" s="12">
        <v>7115.3807442804782</v>
      </c>
      <c r="AB43" s="12">
        <v>6788.2302806086054</v>
      </c>
      <c r="AC43" s="12">
        <v>7195.5240974451217</v>
      </c>
      <c r="AD43" s="12">
        <v>7627.2555432918289</v>
      </c>
      <c r="AE43" s="12">
        <v>8084.8908758893385</v>
      </c>
      <c r="AF43" s="12">
        <v>8569.9843284426988</v>
      </c>
      <c r="AG43" s="12">
        <v>9084.1833881492603</v>
      </c>
      <c r="AH43" s="12">
        <v>9629.2343914382163</v>
      </c>
      <c r="AI43" s="12">
        <v>10206.988454924509</v>
      </c>
      <c r="AJ43" s="12">
        <v>10717.337877670734</v>
      </c>
      <c r="AK43" s="12">
        <v>11253.20477155427</v>
      </c>
      <c r="AL43" s="12">
        <v>11815.865010131984</v>
      </c>
      <c r="AM43" s="12">
        <v>12406.658260638582</v>
      </c>
      <c r="AN43" s="12">
        <v>13026.991173670511</v>
      </c>
      <c r="AO43" s="12">
        <v>13678.340732354036</v>
      </c>
      <c r="AP43" s="12">
        <v>14362.257768971738</v>
      </c>
      <c r="AQ43" s="12">
        <v>15080.370657420324</v>
      </c>
      <c r="AR43" s="12">
        <v>15834.38919029134</v>
      </c>
      <c r="AS43" s="12">
        <v>16309.42086600008</v>
      </c>
      <c r="AT43" s="12">
        <v>16798.703491980083</v>
      </c>
      <c r="AU43" s="12">
        <v>17302.664596739483</v>
      </c>
      <c r="AV43" s="12">
        <v>17821.744534641668</v>
      </c>
      <c r="AW43" s="12">
        <v>18356.396870680917</v>
      </c>
      <c r="AX43" s="12">
        <v>18907.088776801345</v>
      </c>
      <c r="AY43" s="12">
        <v>19474.301440105384</v>
      </c>
      <c r="AZ43" s="12">
        <v>19669.044454506438</v>
      </c>
      <c r="BA43" s="12">
        <v>19865.734899051502</v>
      </c>
      <c r="BB43" s="12">
        <v>20064.392248042019</v>
      </c>
      <c r="BC43" s="12">
        <v>20265.036170522439</v>
      </c>
      <c r="BD43" s="12">
        <v>20467.686532227664</v>
      </c>
      <c r="BE43" s="12">
        <v>20672.36339754994</v>
      </c>
    </row>
    <row r="44" spans="1:57" x14ac:dyDescent="0.3">
      <c r="F44" s="45"/>
      <c r="G44" s="46">
        <f t="shared" ref="G44:Q44" si="0">_xlfn.RRI(1,G43,H43)</f>
        <v>0.3400000000000003</v>
      </c>
      <c r="H44" s="46">
        <f t="shared" si="0"/>
        <v>0.33999999999999986</v>
      </c>
      <c r="I44" s="46">
        <f t="shared" si="0"/>
        <v>0.49999999999999956</v>
      </c>
      <c r="J44" s="46">
        <f t="shared" si="0"/>
        <v>0.50000000000000044</v>
      </c>
      <c r="K44" s="46">
        <f t="shared" si="0"/>
        <v>0.21999999999999997</v>
      </c>
      <c r="L44" s="46">
        <f t="shared" si="0"/>
        <v>0.18000000000000016</v>
      </c>
      <c r="M44" s="46">
        <f t="shared" si="0"/>
        <v>0.18999999999999995</v>
      </c>
      <c r="N44" s="46">
        <f t="shared" si="0"/>
        <v>0.35000000000000031</v>
      </c>
      <c r="O44" s="46">
        <f t="shared" si="0"/>
        <v>-0.26000000000000012</v>
      </c>
      <c r="P44" s="46">
        <f t="shared" si="0"/>
        <v>0.67999999999999994</v>
      </c>
      <c r="Q44" s="46">
        <f t="shared" si="0"/>
        <v>0.31000000000000028</v>
      </c>
      <c r="R44" s="46">
        <f>_xlfn.RRI(1,R43,S43)</f>
        <v>0.16073574407630775</v>
      </c>
      <c r="S44" s="46">
        <f t="shared" ref="S44:AA44" si="1">_xlfn.RRI(1,S43,T43)</f>
        <v>-1.7673056369463258E-2</v>
      </c>
      <c r="T44" s="46">
        <f t="shared" si="1"/>
        <v>0.19953938351114342</v>
      </c>
      <c r="U44" s="46">
        <f t="shared" si="1"/>
        <v>0.19196042988182915</v>
      </c>
      <c r="V44" s="46">
        <f t="shared" si="1"/>
        <v>4.3487825029407956E-2</v>
      </c>
      <c r="W44" s="46">
        <f t="shared" si="1"/>
        <v>0.10296900033957312</v>
      </c>
      <c r="X44" s="46">
        <f t="shared" si="1"/>
        <v>-1.4173577208199339E-2</v>
      </c>
      <c r="Y44" s="46">
        <f t="shared" si="1"/>
        <v>0.10000184500635489</v>
      </c>
      <c r="Z44" s="46">
        <f t="shared" si="1"/>
        <v>0.13013486922415418</v>
      </c>
      <c r="AA44" s="46">
        <f t="shared" si="1"/>
        <v>-4.5977928016690428E-2</v>
      </c>
      <c r="AB44" s="46">
        <v>0.06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0.05</v>
      </c>
      <c r="AK44" s="46">
        <v>0.05</v>
      </c>
      <c r="AL44" s="46">
        <v>0.05</v>
      </c>
      <c r="AM44" s="46">
        <v>0.05</v>
      </c>
      <c r="AN44" s="46">
        <v>0.05</v>
      </c>
      <c r="AO44" s="46">
        <v>0.05</v>
      </c>
      <c r="AP44" s="46">
        <v>0.05</v>
      </c>
      <c r="AQ44" s="46">
        <v>0.05</v>
      </c>
      <c r="AR44" s="46">
        <v>0.05</v>
      </c>
      <c r="AS44" s="46">
        <v>0.03</v>
      </c>
      <c r="AT44" s="46">
        <v>0.03</v>
      </c>
      <c r="AU44" s="46">
        <v>0.03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0.01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</row>
    <row r="48" spans="1:57" x14ac:dyDescent="0.3">
      <c r="F48" s="47"/>
      <c r="G48" s="46">
        <f>_xlfn.RRI(5,V43,AA43)</f>
        <v>7.1210860390922948E-2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D99-1F95-4CF6-8392-5C6C2F0612BE}">
  <sheetPr>
    <tabColor rgb="FF92D050"/>
  </sheetPr>
  <dimension ref="A1:BE51"/>
  <sheetViews>
    <sheetView tabSelected="1" zoomScale="59" zoomScaleNormal="59" workbookViewId="0">
      <selection activeCell="F12" sqref="F12:BE43"/>
    </sheetView>
  </sheetViews>
  <sheetFormatPr baseColWidth="10" defaultRowHeight="14.4" x14ac:dyDescent="0.3"/>
  <cols>
    <col min="1" max="2" width="11.5546875" style="56"/>
    <col min="3" max="3" width="15.5546875" style="56" customWidth="1"/>
    <col min="4" max="4" width="11.5546875" style="56"/>
    <col min="5" max="5" width="19.6640625" style="85" bestFit="1" customWidth="1"/>
    <col min="6" max="6" width="27.33203125" style="85" customWidth="1"/>
    <col min="7" max="17" width="10.109375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9.1058095064651249E-4</v>
      </c>
      <c r="S4" s="36">
        <v>1.3967328596587113E-3</v>
      </c>
      <c r="T4" s="36">
        <v>7.7105758258026714E-4</v>
      </c>
      <c r="U4" s="36">
        <v>1.1140428026971563E-3</v>
      </c>
      <c r="V4" s="36">
        <v>1.8845700824499411E-3</v>
      </c>
      <c r="W4" s="36">
        <v>2.0119584006347588E-3</v>
      </c>
      <c r="X4" s="36">
        <v>2.3693513371343998E-3</v>
      </c>
      <c r="Y4" s="36">
        <v>2.1791555878709311E-3</v>
      </c>
      <c r="Z4" s="36">
        <v>2.4842936029439728E-3</v>
      </c>
      <c r="AA4" s="36">
        <v>2.0340833840864106E-3</v>
      </c>
      <c r="AB4" s="5">
        <v>1.4672742437469351E-3</v>
      </c>
    </row>
    <row r="5" spans="1:57" x14ac:dyDescent="0.3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2.989536621833544E-5</v>
      </c>
      <c r="S5" s="36">
        <v>2.1270221689633217E-3</v>
      </c>
      <c r="T5" s="36">
        <v>2.4546360315207849E-2</v>
      </c>
      <c r="U5" s="36">
        <v>2.4077558439901892E-2</v>
      </c>
      <c r="V5" s="36">
        <v>1.6969658378171992E-2</v>
      </c>
      <c r="W5" s="36">
        <v>3.3404596472386139E-5</v>
      </c>
      <c r="X5" s="36">
        <v>0</v>
      </c>
      <c r="Y5" s="36">
        <v>0</v>
      </c>
      <c r="Z5" s="36">
        <v>-3.0461800901493419E-5</v>
      </c>
      <c r="AA5" s="36">
        <v>0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7.3134549074264736E-4</v>
      </c>
      <c r="S6" s="36">
        <v>5.9730829037664282E-4</v>
      </c>
      <c r="T6" s="36">
        <v>8.4566778874497312E-4</v>
      </c>
      <c r="U6" s="36">
        <v>9.4393869585562926E-4</v>
      </c>
      <c r="V6" s="36">
        <v>6.3230854568322424E-4</v>
      </c>
      <c r="W6" s="36">
        <v>5.4868570564873913E-4</v>
      </c>
      <c r="X6" s="36">
        <v>4.7496049069347887E-3</v>
      </c>
      <c r="Y6" s="36">
        <v>5.2434591800069041E-3</v>
      </c>
      <c r="Z6" s="36">
        <v>5.4316565652821284E-3</v>
      </c>
      <c r="AA6" s="36">
        <v>3.6555160015499808E-3</v>
      </c>
      <c r="AB6" s="5">
        <v>9.4216917468830947E-3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5.4309740714786271E-4</v>
      </c>
      <c r="S7" s="36">
        <v>9.0412707417387615E-4</v>
      </c>
      <c r="T7" s="36">
        <v>1.2497322002428052E-4</v>
      </c>
      <c r="U7" s="36">
        <v>1.6551906779661016E-4</v>
      </c>
      <c r="V7" s="36">
        <v>1.8926684905108484E-4</v>
      </c>
      <c r="W7" s="36">
        <v>1.6628421297681996E-4</v>
      </c>
      <c r="X7" s="36">
        <v>3.7659327925840095E-4</v>
      </c>
      <c r="Y7" s="36">
        <v>4.0974610375356694E-4</v>
      </c>
      <c r="Z7" s="36">
        <v>0</v>
      </c>
      <c r="AA7" s="36">
        <v>0</v>
      </c>
      <c r="AB7" s="5">
        <v>0</v>
      </c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5.5372980368883942E-4</v>
      </c>
      <c r="S8" s="39">
        <v>1.2562975982931381E-3</v>
      </c>
      <c r="T8" s="39">
        <v>6.5720147266393426E-3</v>
      </c>
      <c r="U8" s="39">
        <v>6.5752647515628223E-3</v>
      </c>
      <c r="V8" s="39">
        <v>4.9189509638390607E-3</v>
      </c>
      <c r="W8" s="39">
        <v>6.9008322893317599E-4</v>
      </c>
      <c r="X8" s="39">
        <v>1.8738873808318973E-3</v>
      </c>
      <c r="Y8" s="39">
        <v>1.9580902179078506E-3</v>
      </c>
      <c r="Z8" s="39">
        <v>1.9713720918311519E-3</v>
      </c>
      <c r="AA8" s="40">
        <v>1.4223998464090977E-3</v>
      </c>
      <c r="AB8" s="41">
        <v>4.0333106616512312E-3</v>
      </c>
    </row>
    <row r="9" spans="1:57" x14ac:dyDescent="0.3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7</v>
      </c>
      <c r="D12" s="57" t="s">
        <v>612</v>
      </c>
      <c r="E12" s="86" t="s">
        <v>616</v>
      </c>
      <c r="F12" s="90" t="s">
        <v>144</v>
      </c>
      <c r="G12" s="11">
        <v>1.6094219505049985</v>
      </c>
      <c r="H12" s="11">
        <v>1.6416103895150984</v>
      </c>
      <c r="I12" s="11">
        <v>1.6744425973054005</v>
      </c>
      <c r="J12" s="11">
        <v>1.7079314492515085</v>
      </c>
      <c r="K12" s="11">
        <v>1.7420900782365387</v>
      </c>
      <c r="L12" s="11">
        <v>1.7769318798012694</v>
      </c>
      <c r="M12" s="11">
        <v>1.8124705173972948</v>
      </c>
      <c r="N12" s="11">
        <v>1.8487199277452406</v>
      </c>
      <c r="O12" s="11">
        <v>1.8856943263001456</v>
      </c>
      <c r="P12" s="11">
        <v>1.9234082128261485</v>
      </c>
      <c r="Q12" s="11">
        <v>1.9618763770826715</v>
      </c>
      <c r="R12" s="12">
        <v>2.0011139046243249</v>
      </c>
      <c r="S12" s="12">
        <v>4.66988389184508</v>
      </c>
      <c r="T12" s="12">
        <v>25.575310765423879</v>
      </c>
      <c r="U12" s="12">
        <v>26.870687342208679</v>
      </c>
      <c r="V12" s="12">
        <v>22.367900709464042</v>
      </c>
      <c r="W12" s="12">
        <v>3.248946125152206</v>
      </c>
      <c r="X12" s="12">
        <v>8.8927666517493815</v>
      </c>
      <c r="Y12" s="12">
        <v>10.67049762426943</v>
      </c>
      <c r="Z12" s="12">
        <v>11.35598159378295</v>
      </c>
      <c r="AA12" s="12">
        <v>9.0279492232249847</v>
      </c>
      <c r="AB12" s="12">
        <v>24.760494151876905</v>
      </c>
      <c r="AC12" s="13">
        <v>26.246123800989523</v>
      </c>
      <c r="AD12" s="13">
        <v>27.820891229048886</v>
      </c>
      <c r="AE12" s="13">
        <v>29.49014470279182</v>
      </c>
      <c r="AF12" s="13">
        <v>31.259553384959336</v>
      </c>
      <c r="AG12" s="13">
        <v>33.135126588056892</v>
      </c>
      <c r="AH12" s="13">
        <v>35.123234183340301</v>
      </c>
      <c r="AI12" s="13">
        <v>37.230628234340728</v>
      </c>
      <c r="AJ12" s="13">
        <v>39.464465928401175</v>
      </c>
      <c r="AK12" s="13">
        <v>41.043044565537222</v>
      </c>
      <c r="AL12" s="13">
        <v>42.684766348158711</v>
      </c>
      <c r="AM12" s="13">
        <v>44.39215700208505</v>
      </c>
      <c r="AN12" s="13">
        <v>46.167843282168455</v>
      </c>
      <c r="AO12" s="13">
        <v>48.014557013455189</v>
      </c>
      <c r="AP12" s="13">
        <v>49.935139293993409</v>
      </c>
      <c r="AQ12" s="13">
        <v>51.932544865753144</v>
      </c>
      <c r="AR12" s="13">
        <v>54.009846660383275</v>
      </c>
      <c r="AS12" s="13">
        <v>56.17024052679858</v>
      </c>
      <c r="AT12" s="13">
        <v>58.41705014787054</v>
      </c>
      <c r="AU12" s="13">
        <v>60.753732153785364</v>
      </c>
      <c r="AV12" s="13">
        <v>62.576344118398929</v>
      </c>
      <c r="AW12" s="13">
        <v>64.453634441950896</v>
      </c>
      <c r="AX12" s="13">
        <v>66.387243475209431</v>
      </c>
      <c r="AY12" s="13">
        <v>68.378860779465725</v>
      </c>
      <c r="AZ12" s="13">
        <v>70.430226602849686</v>
      </c>
      <c r="BA12" s="13">
        <v>71.134528868878192</v>
      </c>
      <c r="BB12" s="13">
        <v>71.845874157566968</v>
      </c>
      <c r="BC12" s="13">
        <v>72.564332899142642</v>
      </c>
      <c r="BD12" s="13">
        <v>73.289976228134051</v>
      </c>
      <c r="BE12" s="13">
        <v>74.022875990415372</v>
      </c>
    </row>
    <row r="13" spans="1:57" x14ac:dyDescent="0.3">
      <c r="A13" s="56" t="s">
        <v>607</v>
      </c>
      <c r="B13" s="85" t="s">
        <v>619</v>
      </c>
      <c r="C13" s="85" t="s">
        <v>7</v>
      </c>
      <c r="D13" s="57" t="s">
        <v>612</v>
      </c>
      <c r="E13" s="86" t="s">
        <v>616</v>
      </c>
      <c r="F13" s="90" t="s">
        <v>157</v>
      </c>
      <c r="G13" s="11">
        <v>1.9599607693205445</v>
      </c>
      <c r="H13" s="11">
        <v>1.9991599847069554</v>
      </c>
      <c r="I13" s="11">
        <v>2.0391431844010945</v>
      </c>
      <c r="J13" s="11">
        <v>2.0799260480891166</v>
      </c>
      <c r="K13" s="11">
        <v>2.1215245690508988</v>
      </c>
      <c r="L13" s="11">
        <v>2.1639550604319169</v>
      </c>
      <c r="M13" s="11">
        <v>2.2072341616405553</v>
      </c>
      <c r="N13" s="11">
        <v>2.2513788448733663</v>
      </c>
      <c r="O13" s="11">
        <v>2.2964064217708335</v>
      </c>
      <c r="P13" s="11">
        <v>2.34233455020625</v>
      </c>
      <c r="Q13" s="11">
        <v>2.389181241210375</v>
      </c>
      <c r="R13" s="12">
        <v>2.4369648660345824</v>
      </c>
      <c r="S13" s="12">
        <v>5.3505714711304746</v>
      </c>
      <c r="T13" s="12">
        <v>28.903720767759829</v>
      </c>
      <c r="U13" s="12">
        <v>27.760767781098235</v>
      </c>
      <c r="V13" s="12">
        <v>22.459930100889153</v>
      </c>
      <c r="W13" s="12">
        <v>3.1640316046586121</v>
      </c>
      <c r="X13" s="12">
        <v>8.9684250046614604</v>
      </c>
      <c r="Y13" s="12">
        <v>9.6338038721066255</v>
      </c>
      <c r="Z13" s="12">
        <v>10.671037133082024</v>
      </c>
      <c r="AA13" s="12">
        <v>7.9810855382014472</v>
      </c>
      <c r="AB13" s="12">
        <v>25.163825218042028</v>
      </c>
      <c r="AC13" s="13">
        <v>26.673654731124547</v>
      </c>
      <c r="AD13" s="13">
        <v>28.274074014992014</v>
      </c>
      <c r="AE13" s="13">
        <v>29.97051845589154</v>
      </c>
      <c r="AF13" s="13">
        <v>31.768749563245034</v>
      </c>
      <c r="AG13" s="13">
        <v>33.674874537039742</v>
      </c>
      <c r="AH13" s="13">
        <v>35.695367009262114</v>
      </c>
      <c r="AI13" s="13">
        <v>37.837089029817847</v>
      </c>
      <c r="AJ13" s="13">
        <v>40.107314371606925</v>
      </c>
      <c r="AK13" s="13">
        <v>41.7116069464712</v>
      </c>
      <c r="AL13" s="13">
        <v>43.380071224330052</v>
      </c>
      <c r="AM13" s="13">
        <v>45.115274073303254</v>
      </c>
      <c r="AN13" s="13">
        <v>46.919885036235371</v>
      </c>
      <c r="AO13" s="13">
        <v>48.796680437684799</v>
      </c>
      <c r="AP13" s="13">
        <v>50.748547655192183</v>
      </c>
      <c r="AQ13" s="13">
        <v>52.778489561399887</v>
      </c>
      <c r="AR13" s="13">
        <v>54.889629143855871</v>
      </c>
      <c r="AS13" s="13">
        <v>57.085214309610109</v>
      </c>
      <c r="AT13" s="13">
        <v>59.368622881994511</v>
      </c>
      <c r="AU13" s="13">
        <v>61.743367797274281</v>
      </c>
      <c r="AV13" s="13">
        <v>63.595668831192533</v>
      </c>
      <c r="AW13" s="13">
        <v>65.503538896128305</v>
      </c>
      <c r="AX13" s="13">
        <v>67.468645063012147</v>
      </c>
      <c r="AY13" s="13">
        <v>69.492704414902533</v>
      </c>
      <c r="AZ13" s="13">
        <v>71.57748554734961</v>
      </c>
      <c r="BA13" s="13">
        <v>72.293260402823094</v>
      </c>
      <c r="BB13" s="13">
        <v>73.01619300685131</v>
      </c>
      <c r="BC13" s="13">
        <v>73.746354936919829</v>
      </c>
      <c r="BD13" s="13">
        <v>74.483818486289039</v>
      </c>
      <c r="BE13" s="13">
        <v>75.22865667115191</v>
      </c>
    </row>
    <row r="14" spans="1:57" x14ac:dyDescent="0.3">
      <c r="A14" s="56" t="s">
        <v>607</v>
      </c>
      <c r="B14" s="85" t="s">
        <v>619</v>
      </c>
      <c r="C14" s="85" t="s">
        <v>7</v>
      </c>
      <c r="D14" s="57" t="s">
        <v>612</v>
      </c>
      <c r="E14" s="86" t="s">
        <v>616</v>
      </c>
      <c r="F14" s="90" t="s">
        <v>182</v>
      </c>
      <c r="G14" s="11">
        <v>0.27789491480482142</v>
      </c>
      <c r="H14" s="11">
        <v>0.28345281310091786</v>
      </c>
      <c r="I14" s="11">
        <v>0.28912186936293621</v>
      </c>
      <c r="J14" s="11">
        <v>0.29490430675019497</v>
      </c>
      <c r="K14" s="11">
        <v>0.30080239288519889</v>
      </c>
      <c r="L14" s="11">
        <v>0.30681844074290288</v>
      </c>
      <c r="M14" s="11">
        <v>0.31295480955776095</v>
      </c>
      <c r="N14" s="11">
        <v>0.31921390574891617</v>
      </c>
      <c r="O14" s="11">
        <v>0.3255981838638945</v>
      </c>
      <c r="P14" s="11">
        <v>0.33211014754117241</v>
      </c>
      <c r="Q14" s="11">
        <v>0.33875235049199587</v>
      </c>
      <c r="R14" s="12">
        <v>0.34552739750183581</v>
      </c>
      <c r="S14" s="12">
        <v>0.75677231615261542</v>
      </c>
      <c r="T14" s="12">
        <v>4.4492539699348352</v>
      </c>
      <c r="U14" s="12">
        <v>4.7999432686408605</v>
      </c>
      <c r="V14" s="12">
        <v>3.7384027325176863</v>
      </c>
      <c r="W14" s="12">
        <v>0.51756242169988198</v>
      </c>
      <c r="X14" s="12">
        <v>1.5272182153779963</v>
      </c>
      <c r="Y14" s="12">
        <v>1.3510822503564168</v>
      </c>
      <c r="Z14" s="12">
        <v>1.857032510504945</v>
      </c>
      <c r="AA14" s="12">
        <v>1.3370558556245518</v>
      </c>
      <c r="AB14" s="12">
        <v>4.0413772829745334</v>
      </c>
      <c r="AC14" s="13">
        <v>4.283859919953005</v>
      </c>
      <c r="AD14" s="13">
        <v>4.540891515150185</v>
      </c>
      <c r="AE14" s="13">
        <v>4.813345006059194</v>
      </c>
      <c r="AF14" s="13">
        <v>5.102145706422748</v>
      </c>
      <c r="AG14" s="13">
        <v>5.4082744488081138</v>
      </c>
      <c r="AH14" s="13">
        <v>5.7327709157365998</v>
      </c>
      <c r="AI14" s="13">
        <v>6.0767371706807962</v>
      </c>
      <c r="AJ14" s="13">
        <v>6.4413414009216439</v>
      </c>
      <c r="AK14" s="13">
        <v>6.6989950569585099</v>
      </c>
      <c r="AL14" s="13">
        <v>6.9669548592368509</v>
      </c>
      <c r="AM14" s="13">
        <v>7.2456330536063227</v>
      </c>
      <c r="AN14" s="13">
        <v>7.5354583757505758</v>
      </c>
      <c r="AO14" s="13">
        <v>7.8368767107805999</v>
      </c>
      <c r="AP14" s="13">
        <v>8.1503517792118245</v>
      </c>
      <c r="AQ14" s="13">
        <v>8.476365850380299</v>
      </c>
      <c r="AR14" s="13">
        <v>8.8154204843955082</v>
      </c>
      <c r="AS14" s="13">
        <v>9.1680373037713299</v>
      </c>
      <c r="AT14" s="13">
        <v>9.5347587959221833</v>
      </c>
      <c r="AU14" s="13">
        <v>9.9161491477590697</v>
      </c>
      <c r="AV14" s="13">
        <v>10.213633622191843</v>
      </c>
      <c r="AW14" s="13">
        <v>10.520042630857599</v>
      </c>
      <c r="AX14" s="13">
        <v>10.835643909783325</v>
      </c>
      <c r="AY14" s="13">
        <v>11.160713227076828</v>
      </c>
      <c r="AZ14" s="13">
        <v>11.495534623889133</v>
      </c>
      <c r="BA14" s="13">
        <v>11.610489970128022</v>
      </c>
      <c r="BB14" s="13">
        <v>11.726594869829304</v>
      </c>
      <c r="BC14" s="13">
        <v>11.843860818527595</v>
      </c>
      <c r="BD14" s="13">
        <v>11.962299426712875</v>
      </c>
      <c r="BE14" s="13">
        <v>12.081922420979998</v>
      </c>
    </row>
    <row r="15" spans="1:57" x14ac:dyDescent="0.3">
      <c r="A15" s="56" t="s">
        <v>607</v>
      </c>
      <c r="B15" s="85" t="s">
        <v>619</v>
      </c>
      <c r="C15" s="85" t="s">
        <v>7</v>
      </c>
      <c r="D15" s="57" t="s">
        <v>612</v>
      </c>
      <c r="E15" s="86" t="s">
        <v>616</v>
      </c>
      <c r="F15" s="90" t="s">
        <v>223</v>
      </c>
      <c r="G15" s="11">
        <v>0.14773855614960174</v>
      </c>
      <c r="H15" s="11">
        <v>0.15069332727259377</v>
      </c>
      <c r="I15" s="11">
        <v>0.15370719381804565</v>
      </c>
      <c r="J15" s="11">
        <v>0.15678133769440655</v>
      </c>
      <c r="K15" s="11">
        <v>0.15991696444829467</v>
      </c>
      <c r="L15" s="11">
        <v>0.16311530373726058</v>
      </c>
      <c r="M15" s="11">
        <v>0.16637760981200578</v>
      </c>
      <c r="N15" s="11">
        <v>0.1697051620082459</v>
      </c>
      <c r="O15" s="11">
        <v>0.17309926524841082</v>
      </c>
      <c r="P15" s="11">
        <v>0.17656125055337904</v>
      </c>
      <c r="Q15" s="11">
        <v>0.18009247556444663</v>
      </c>
      <c r="R15" s="12">
        <v>0.18369432507573558</v>
      </c>
      <c r="S15" s="12">
        <v>0.5110618629856486</v>
      </c>
      <c r="T15" s="12">
        <v>2.5866135561107124</v>
      </c>
      <c r="U15" s="12">
        <v>2.2816168687922995</v>
      </c>
      <c r="V15" s="12">
        <v>1.3084409563811901</v>
      </c>
      <c r="W15" s="12">
        <v>0.27258287542860454</v>
      </c>
      <c r="X15" s="12">
        <v>1.0643680323125178</v>
      </c>
      <c r="Y15" s="12">
        <v>1.3197528068698912</v>
      </c>
      <c r="Z15" s="12">
        <v>1.7860631151990236</v>
      </c>
      <c r="AA15" s="12">
        <v>1.4963646384223708</v>
      </c>
      <c r="AB15" s="12">
        <v>4.2309428840721406</v>
      </c>
      <c r="AC15" s="13">
        <v>4.4847994571164689</v>
      </c>
      <c r="AD15" s="13">
        <v>4.753887424543457</v>
      </c>
      <c r="AE15" s="13">
        <v>5.0391206700160636</v>
      </c>
      <c r="AF15" s="13">
        <v>5.3414679102170286</v>
      </c>
      <c r="AG15" s="13">
        <v>5.6619559848300494</v>
      </c>
      <c r="AH15" s="13">
        <v>6.0016733439198537</v>
      </c>
      <c r="AI15" s="13">
        <v>6.3617737445550446</v>
      </c>
      <c r="AJ15" s="13">
        <v>6.7434801692283477</v>
      </c>
      <c r="AK15" s="13">
        <v>7.0132193759974806</v>
      </c>
      <c r="AL15" s="13">
        <v>7.2937481510373807</v>
      </c>
      <c r="AM15" s="13">
        <v>7.585498077078876</v>
      </c>
      <c r="AN15" s="13">
        <v>7.8889180001620316</v>
      </c>
      <c r="AO15" s="13">
        <v>8.2044747201685126</v>
      </c>
      <c r="AP15" s="13">
        <v>8.5326537089752534</v>
      </c>
      <c r="AQ15" s="13">
        <v>8.8739598573342633</v>
      </c>
      <c r="AR15" s="13">
        <v>9.2289182516276327</v>
      </c>
      <c r="AS15" s="13">
        <v>9.5980749816927382</v>
      </c>
      <c r="AT15" s="13">
        <v>9.9819979809604487</v>
      </c>
      <c r="AU15" s="13">
        <v>10.381277900198866</v>
      </c>
      <c r="AV15" s="13">
        <v>10.692716237204834</v>
      </c>
      <c r="AW15" s="13">
        <v>11.013497724320981</v>
      </c>
      <c r="AX15" s="13">
        <v>11.343902656050608</v>
      </c>
      <c r="AY15" s="13">
        <v>11.684219735732128</v>
      </c>
      <c r="AZ15" s="13">
        <v>12.034746327804092</v>
      </c>
      <c r="BA15" s="13">
        <v>12.155093791082132</v>
      </c>
      <c r="BB15" s="13">
        <v>12.276644728992954</v>
      </c>
      <c r="BC15" s="13">
        <v>12.39941117628288</v>
      </c>
      <c r="BD15" s="13">
        <v>12.523405288045712</v>
      </c>
      <c r="BE15" s="13">
        <v>12.648639340926165</v>
      </c>
    </row>
    <row r="16" spans="1:57" x14ac:dyDescent="0.3">
      <c r="A16" s="56" t="s">
        <v>607</v>
      </c>
      <c r="B16" s="85" t="s">
        <v>619</v>
      </c>
      <c r="C16" s="85" t="s">
        <v>7</v>
      </c>
      <c r="D16" s="57" t="s">
        <v>612</v>
      </c>
      <c r="E16" s="86" t="s">
        <v>616</v>
      </c>
      <c r="F16" s="90" t="s">
        <v>228</v>
      </c>
      <c r="G16" s="11">
        <v>0.12273692070546283</v>
      </c>
      <c r="H16" s="11">
        <v>0.12519165911957209</v>
      </c>
      <c r="I16" s="11">
        <v>0.12769549230196353</v>
      </c>
      <c r="J16" s="11">
        <v>0.13024940214800279</v>
      </c>
      <c r="K16" s="11">
        <v>0.13285439019096285</v>
      </c>
      <c r="L16" s="11">
        <v>0.13551147799478211</v>
      </c>
      <c r="M16" s="11">
        <v>0.13822170755467775</v>
      </c>
      <c r="N16" s="11">
        <v>0.14098614170577131</v>
      </c>
      <c r="O16" s="11">
        <v>0.14380586453988675</v>
      </c>
      <c r="P16" s="11">
        <v>0.14668198183068448</v>
      </c>
      <c r="Q16" s="11">
        <v>0.14961562146729818</v>
      </c>
      <c r="R16" s="12">
        <v>0.15260793389664415</v>
      </c>
      <c r="S16" s="12">
        <v>0.32412478035962961</v>
      </c>
      <c r="T16" s="12">
        <v>1.3157173482731963</v>
      </c>
      <c r="U16" s="12">
        <v>1.2493003027969363</v>
      </c>
      <c r="V16" s="12">
        <v>1.0133038985508467</v>
      </c>
      <c r="W16" s="12">
        <v>0.14560756130490013</v>
      </c>
      <c r="X16" s="12">
        <v>0.4366157597338321</v>
      </c>
      <c r="Y16" s="12">
        <v>0.3955342240173858</v>
      </c>
      <c r="Z16" s="12">
        <v>0.3449901160704516</v>
      </c>
      <c r="AA16" s="12">
        <v>0.28874716882104684</v>
      </c>
      <c r="AB16" s="12">
        <v>0.79456220034529246</v>
      </c>
      <c r="AC16" s="13">
        <v>0.84223593236600991</v>
      </c>
      <c r="AD16" s="13">
        <v>0.89277008830797056</v>
      </c>
      <c r="AE16" s="13">
        <v>0.94633629360644844</v>
      </c>
      <c r="AF16" s="13">
        <v>1.0031164712228355</v>
      </c>
      <c r="AG16" s="13">
        <v>1.0633034594962056</v>
      </c>
      <c r="AH16" s="13">
        <v>1.1271016670659786</v>
      </c>
      <c r="AI16" s="13">
        <v>1.1947277670899368</v>
      </c>
      <c r="AJ16" s="13">
        <v>1.2664114331153331</v>
      </c>
      <c r="AK16" s="13">
        <v>1.3170678904399467</v>
      </c>
      <c r="AL16" s="13">
        <v>1.3697506060575444</v>
      </c>
      <c r="AM16" s="13">
        <v>1.424540630299846</v>
      </c>
      <c r="AN16" s="13">
        <v>1.4815222555118395</v>
      </c>
      <c r="AO16" s="13">
        <v>1.5407831457323136</v>
      </c>
      <c r="AP16" s="13">
        <v>1.602414471561606</v>
      </c>
      <c r="AQ16" s="13">
        <v>1.6665110504240706</v>
      </c>
      <c r="AR16" s="13">
        <v>1.7331714924410331</v>
      </c>
      <c r="AS16" s="13">
        <v>1.8024983521386742</v>
      </c>
      <c r="AT16" s="13">
        <v>1.8745982862242216</v>
      </c>
      <c r="AU16" s="13">
        <v>1.9495822176731907</v>
      </c>
      <c r="AV16" s="13">
        <v>2.0080696842033863</v>
      </c>
      <c r="AW16" s="13">
        <v>2.0683117747294877</v>
      </c>
      <c r="AX16" s="13">
        <v>2.1303611279713723</v>
      </c>
      <c r="AY16" s="13">
        <v>2.1942719618105144</v>
      </c>
      <c r="AZ16" s="13">
        <v>2.2601001206648292</v>
      </c>
      <c r="BA16" s="13">
        <v>2.2827011218714772</v>
      </c>
      <c r="BB16" s="13">
        <v>2.3055281330901924</v>
      </c>
      <c r="BC16" s="13">
        <v>2.328583414421094</v>
      </c>
      <c r="BD16" s="13">
        <v>2.3518692485653054</v>
      </c>
      <c r="BE16" s="13">
        <v>2.375387941050958</v>
      </c>
    </row>
    <row r="17" spans="1:57" x14ac:dyDescent="0.3">
      <c r="A17" s="56" t="s">
        <v>607</v>
      </c>
      <c r="B17" s="85" t="s">
        <v>619</v>
      </c>
      <c r="C17" s="85" t="s">
        <v>7</v>
      </c>
      <c r="D17" s="57" t="s">
        <v>612</v>
      </c>
      <c r="E17" s="86" t="s">
        <v>616</v>
      </c>
      <c r="F17" s="90" t="s">
        <v>229</v>
      </c>
      <c r="G17" s="11">
        <v>1.5078471194650074</v>
      </c>
      <c r="H17" s="11">
        <v>1.5380040618543076</v>
      </c>
      <c r="I17" s="11">
        <v>1.5687641430913939</v>
      </c>
      <c r="J17" s="11">
        <v>1.6001394259532218</v>
      </c>
      <c r="K17" s="11">
        <v>1.6321422144722861</v>
      </c>
      <c r="L17" s="11">
        <v>1.6647850587617319</v>
      </c>
      <c r="M17" s="11">
        <v>1.6980807599369665</v>
      </c>
      <c r="N17" s="11">
        <v>1.7320423751357059</v>
      </c>
      <c r="O17" s="11">
        <v>1.7666832226384201</v>
      </c>
      <c r="P17" s="11">
        <v>1.8020168870911886</v>
      </c>
      <c r="Q17" s="11">
        <v>1.8380572248330125</v>
      </c>
      <c r="R17" s="12">
        <v>1.8748183693296727</v>
      </c>
      <c r="S17" s="12">
        <v>4.6969513638082718</v>
      </c>
      <c r="T17" s="12">
        <v>24.125866061493028</v>
      </c>
      <c r="U17" s="12">
        <v>26.11037632845597</v>
      </c>
      <c r="V17" s="12">
        <v>19.503640571621879</v>
      </c>
      <c r="W17" s="12">
        <v>2.7927668274925632</v>
      </c>
      <c r="X17" s="12">
        <v>7.6154783157008312</v>
      </c>
      <c r="Y17" s="12">
        <v>7.9263492020909796</v>
      </c>
      <c r="Z17" s="12">
        <v>8.4631003902311353</v>
      </c>
      <c r="AA17" s="12">
        <v>7.0593704377283517</v>
      </c>
      <c r="AB17" s="12">
        <v>20.997415304556306</v>
      </c>
      <c r="AC17" s="13">
        <v>22.257260222829686</v>
      </c>
      <c r="AD17" s="13">
        <v>23.592695836199461</v>
      </c>
      <c r="AE17" s="13">
        <v>25.008257586371425</v>
      </c>
      <c r="AF17" s="13">
        <v>26.508753041553717</v>
      </c>
      <c r="AG17" s="13">
        <v>28.099278224046941</v>
      </c>
      <c r="AH17" s="13">
        <v>29.785234917489763</v>
      </c>
      <c r="AI17" s="13">
        <v>31.572349012539142</v>
      </c>
      <c r="AJ17" s="13">
        <v>33.4666899532915</v>
      </c>
      <c r="AK17" s="13">
        <v>34.80535755142315</v>
      </c>
      <c r="AL17" s="13">
        <v>36.197571853480078</v>
      </c>
      <c r="AM17" s="13">
        <v>37.64547472761928</v>
      </c>
      <c r="AN17" s="13">
        <v>39.151293716724055</v>
      </c>
      <c r="AO17" s="13">
        <v>40.717345465393016</v>
      </c>
      <c r="AP17" s="13">
        <v>42.346039284008739</v>
      </c>
      <c r="AQ17" s="13">
        <v>44.039880855369091</v>
      </c>
      <c r="AR17" s="13">
        <v>45.801476089583858</v>
      </c>
      <c r="AS17" s="13">
        <v>47.6335351331672</v>
      </c>
      <c r="AT17" s="13">
        <v>49.538876538493888</v>
      </c>
      <c r="AU17" s="13">
        <v>51.520431600033653</v>
      </c>
      <c r="AV17" s="13">
        <v>53.066044548034675</v>
      </c>
      <c r="AW17" s="13">
        <v>54.658025884475705</v>
      </c>
      <c r="AX17" s="13">
        <v>56.29776666100998</v>
      </c>
      <c r="AY17" s="13">
        <v>57.986699660840294</v>
      </c>
      <c r="AZ17" s="13">
        <v>59.7263006506655</v>
      </c>
      <c r="BA17" s="13">
        <v>60.323563657172137</v>
      </c>
      <c r="BB17" s="13">
        <v>60.926799293743869</v>
      </c>
      <c r="BC17" s="13">
        <v>61.536067286681295</v>
      </c>
      <c r="BD17" s="13">
        <v>62.151427959548116</v>
      </c>
      <c r="BE17" s="13">
        <v>62.772942239143575</v>
      </c>
    </row>
    <row r="18" spans="1:57" x14ac:dyDescent="0.3">
      <c r="A18" s="56" t="s">
        <v>607</v>
      </c>
      <c r="B18" s="85" t="s">
        <v>619</v>
      </c>
      <c r="C18" s="85" t="s">
        <v>7</v>
      </c>
      <c r="D18" s="57" t="s">
        <v>612</v>
      </c>
      <c r="E18" s="86" t="s">
        <v>616</v>
      </c>
      <c r="F18" s="90" t="s">
        <v>230</v>
      </c>
      <c r="G18" s="11">
        <v>1.5061548106889526</v>
      </c>
      <c r="H18" s="11">
        <v>1.5362779069027317</v>
      </c>
      <c r="I18" s="11">
        <v>1.5670034650407862</v>
      </c>
      <c r="J18" s="11">
        <v>1.5983435343416019</v>
      </c>
      <c r="K18" s="11">
        <v>1.6303104050284341</v>
      </c>
      <c r="L18" s="11">
        <v>1.6629166131290027</v>
      </c>
      <c r="M18" s="11">
        <v>1.6961749453915829</v>
      </c>
      <c r="N18" s="11">
        <v>1.7300984442994145</v>
      </c>
      <c r="O18" s="11">
        <v>1.7647004131854027</v>
      </c>
      <c r="P18" s="11">
        <v>1.7999944214491108</v>
      </c>
      <c r="Q18" s="11">
        <v>1.8359943098780931</v>
      </c>
      <c r="R18" s="12">
        <v>1.872714196075655</v>
      </c>
      <c r="S18" s="12">
        <v>4.6533263040777832</v>
      </c>
      <c r="T18" s="12">
        <v>20.583550123834421</v>
      </c>
      <c r="U18" s="12">
        <v>23.125206131246447</v>
      </c>
      <c r="V18" s="12">
        <v>18.146010105602297</v>
      </c>
      <c r="W18" s="12">
        <v>2.7175477555388468</v>
      </c>
      <c r="X18" s="12">
        <v>6.9240138721738607</v>
      </c>
      <c r="Y18" s="12">
        <v>8.7624537251376307</v>
      </c>
      <c r="Z18" s="12">
        <v>7.9525150184468671</v>
      </c>
      <c r="AA18" s="12">
        <v>7.0152760424896705</v>
      </c>
      <c r="AB18" s="12">
        <v>20.626350723684396</v>
      </c>
      <c r="AC18" s="13">
        <v>21.863931767105459</v>
      </c>
      <c r="AD18" s="13">
        <v>23.175767673131784</v>
      </c>
      <c r="AE18" s="13">
        <v>24.566313733519685</v>
      </c>
      <c r="AF18" s="13">
        <v>26.040292557530872</v>
      </c>
      <c r="AG18" s="13">
        <v>27.602710110982727</v>
      </c>
      <c r="AH18" s="13">
        <v>29.25887271764169</v>
      </c>
      <c r="AI18" s="13">
        <v>31.01440508070019</v>
      </c>
      <c r="AJ18" s="13">
        <v>32.875269385542211</v>
      </c>
      <c r="AK18" s="13">
        <v>34.190280160963901</v>
      </c>
      <c r="AL18" s="13">
        <v>35.557891367402455</v>
      </c>
      <c r="AM18" s="13">
        <v>36.980207022098554</v>
      </c>
      <c r="AN18" s="13">
        <v>38.459415302982485</v>
      </c>
      <c r="AO18" s="13">
        <v>39.997791915101793</v>
      </c>
      <c r="AP18" s="13">
        <v>41.597703591705859</v>
      </c>
      <c r="AQ18" s="13">
        <v>43.261611735374096</v>
      </c>
      <c r="AR18" s="13">
        <v>44.992076204789065</v>
      </c>
      <c r="AS18" s="13">
        <v>46.791759252980611</v>
      </c>
      <c r="AT18" s="13">
        <v>48.663429623099852</v>
      </c>
      <c r="AU18" s="13">
        <v>50.609966808023842</v>
      </c>
      <c r="AV18" s="13">
        <v>52.128265812264559</v>
      </c>
      <c r="AW18" s="13">
        <v>53.692113786632497</v>
      </c>
      <c r="AX18" s="13">
        <v>55.302877200231464</v>
      </c>
      <c r="AY18" s="13">
        <v>56.961963516238427</v>
      </c>
      <c r="AZ18" s="13">
        <v>58.670822421725575</v>
      </c>
      <c r="BA18" s="13">
        <v>59.257530645942836</v>
      </c>
      <c r="BB18" s="13">
        <v>59.850105952402266</v>
      </c>
      <c r="BC18" s="13">
        <v>60.448607011926271</v>
      </c>
      <c r="BD18" s="13">
        <v>61.053093082045535</v>
      </c>
      <c r="BE18" s="13">
        <v>61.663624012865988</v>
      </c>
    </row>
    <row r="19" spans="1:57" x14ac:dyDescent="0.3">
      <c r="A19" s="56" t="s">
        <v>607</v>
      </c>
      <c r="B19" s="85" t="s">
        <v>619</v>
      </c>
      <c r="C19" s="85" t="s">
        <v>7</v>
      </c>
      <c r="D19" s="57" t="s">
        <v>612</v>
      </c>
      <c r="E19" s="86" t="s">
        <v>616</v>
      </c>
      <c r="F19" s="90" t="s">
        <v>247</v>
      </c>
      <c r="G19" s="11">
        <v>0.2124836178549776</v>
      </c>
      <c r="H19" s="11">
        <v>0.21673329021207716</v>
      </c>
      <c r="I19" s="11">
        <v>0.22106795601631871</v>
      </c>
      <c r="J19" s="11">
        <v>0.22548931513664508</v>
      </c>
      <c r="K19" s="11">
        <v>0.22999910143937799</v>
      </c>
      <c r="L19" s="11">
        <v>0.23459908346816555</v>
      </c>
      <c r="M19" s="11">
        <v>0.23929106513752887</v>
      </c>
      <c r="N19" s="11">
        <v>0.24407688644027944</v>
      </c>
      <c r="O19" s="11">
        <v>0.24895842416908504</v>
      </c>
      <c r="P19" s="11">
        <v>0.25393759265246674</v>
      </c>
      <c r="Q19" s="11">
        <v>0.25901634450551608</v>
      </c>
      <c r="R19" s="12">
        <v>0.26419667139562641</v>
      </c>
      <c r="S19" s="12">
        <v>0.65411395790809157</v>
      </c>
      <c r="T19" s="12">
        <v>3.0628677473060861</v>
      </c>
      <c r="U19" s="12">
        <v>2.9490193916054293</v>
      </c>
      <c r="V19" s="12">
        <v>2.2823932472213242</v>
      </c>
      <c r="W19" s="12">
        <v>0.33054986665899128</v>
      </c>
      <c r="X19" s="12">
        <v>0.91633092922679771</v>
      </c>
      <c r="Y19" s="12">
        <v>0.94575757524949189</v>
      </c>
      <c r="Z19" s="12">
        <v>0.93640174361979711</v>
      </c>
      <c r="AA19" s="12">
        <v>0.77094071675373099</v>
      </c>
      <c r="AB19" s="12">
        <v>2.0973215440586399</v>
      </c>
      <c r="AC19" s="13">
        <v>2.2231608367021582</v>
      </c>
      <c r="AD19" s="13">
        <v>2.3565504869042875</v>
      </c>
      <c r="AE19" s="13">
        <v>2.4979435161185446</v>
      </c>
      <c r="AF19" s="13">
        <v>2.6478201270856574</v>
      </c>
      <c r="AG19" s="13">
        <v>2.8066893347107973</v>
      </c>
      <c r="AH19" s="13">
        <v>2.9750906947934448</v>
      </c>
      <c r="AI19" s="13">
        <v>3.1535961364810516</v>
      </c>
      <c r="AJ19" s="13">
        <v>3.3428119046699152</v>
      </c>
      <c r="AK19" s="13">
        <v>3.4765243808567119</v>
      </c>
      <c r="AL19" s="13">
        <v>3.6155853560909801</v>
      </c>
      <c r="AM19" s="13">
        <v>3.7602087703346196</v>
      </c>
      <c r="AN19" s="13">
        <v>3.9106171211480039</v>
      </c>
      <c r="AO19" s="13">
        <v>4.0670418059939246</v>
      </c>
      <c r="AP19" s="13">
        <v>4.2297234782336801</v>
      </c>
      <c r="AQ19" s="13">
        <v>4.3989124173630296</v>
      </c>
      <c r="AR19" s="13">
        <v>4.57486891405755</v>
      </c>
      <c r="AS19" s="13">
        <v>4.7578636706198516</v>
      </c>
      <c r="AT19" s="13">
        <v>4.9481782174446458</v>
      </c>
      <c r="AU19" s="13">
        <v>5.1461053461424315</v>
      </c>
      <c r="AV19" s="13">
        <v>5.3004885065267056</v>
      </c>
      <c r="AW19" s="13">
        <v>5.4595031617225063</v>
      </c>
      <c r="AX19" s="13">
        <v>5.6232882565741811</v>
      </c>
      <c r="AY19" s="13">
        <v>5.7919869042714094</v>
      </c>
      <c r="AZ19" s="13">
        <v>5.9657465113995514</v>
      </c>
      <c r="BA19" s="13">
        <v>6.0254039765135454</v>
      </c>
      <c r="BB19" s="13">
        <v>6.0856580162786811</v>
      </c>
      <c r="BC19" s="13">
        <v>6.1465145964414676</v>
      </c>
      <c r="BD19" s="13">
        <v>6.2079797424058825</v>
      </c>
      <c r="BE19" s="13">
        <v>6.2700595398299397</v>
      </c>
    </row>
    <row r="20" spans="1:57" x14ac:dyDescent="0.3">
      <c r="A20" s="56" t="s">
        <v>607</v>
      </c>
      <c r="B20" s="85" t="s">
        <v>619</v>
      </c>
      <c r="C20" s="85" t="s">
        <v>7</v>
      </c>
      <c r="D20" s="57" t="s">
        <v>612</v>
      </c>
      <c r="E20" s="86" t="s">
        <v>616</v>
      </c>
      <c r="F20" s="90" t="s">
        <v>256</v>
      </c>
      <c r="G20" s="11">
        <v>1.2304866179578873</v>
      </c>
      <c r="H20" s="11">
        <v>1.2550963503170451</v>
      </c>
      <c r="I20" s="11">
        <v>1.280198277323386</v>
      </c>
      <c r="J20" s="11">
        <v>1.3058022428698537</v>
      </c>
      <c r="K20" s="11">
        <v>1.3319182877272508</v>
      </c>
      <c r="L20" s="11">
        <v>1.3585566534817959</v>
      </c>
      <c r="M20" s="11">
        <v>1.3857277865514319</v>
      </c>
      <c r="N20" s="11">
        <v>1.4134423422824607</v>
      </c>
      <c r="O20" s="11">
        <v>1.44171118912811</v>
      </c>
      <c r="P20" s="11">
        <v>1.4705454129106723</v>
      </c>
      <c r="Q20" s="11">
        <v>1.4999563211688858</v>
      </c>
      <c r="R20" s="12">
        <v>1.5299554475922634</v>
      </c>
      <c r="S20" s="12">
        <v>3.4573309905027161</v>
      </c>
      <c r="T20" s="12">
        <v>17.764155806106142</v>
      </c>
      <c r="U20" s="12">
        <v>17.431026856393043</v>
      </c>
      <c r="V20" s="12">
        <v>14.087875560435071</v>
      </c>
      <c r="W20" s="12">
        <v>2.0881918507517905</v>
      </c>
      <c r="X20" s="12">
        <v>5.9589618710454335</v>
      </c>
      <c r="Y20" s="12">
        <v>6.7749921539611631</v>
      </c>
      <c r="Z20" s="12">
        <v>7.128481484061445</v>
      </c>
      <c r="AA20" s="12">
        <v>5.1576218430793883</v>
      </c>
      <c r="AB20" s="12">
        <v>16.399441150273905</v>
      </c>
      <c r="AC20" s="13">
        <v>17.383407619290338</v>
      </c>
      <c r="AD20" s="13">
        <v>18.426412076447757</v>
      </c>
      <c r="AE20" s="13">
        <v>19.531996801034619</v>
      </c>
      <c r="AF20" s="13">
        <v>20.703916609096698</v>
      </c>
      <c r="AG20" s="13">
        <v>21.946151605642502</v>
      </c>
      <c r="AH20" s="13">
        <v>23.262920701981052</v>
      </c>
      <c r="AI20" s="13">
        <v>24.658695944099914</v>
      </c>
      <c r="AJ20" s="13">
        <v>26.138217700745912</v>
      </c>
      <c r="AK20" s="13">
        <v>27.183746408775747</v>
      </c>
      <c r="AL20" s="13">
        <v>28.271096265126786</v>
      </c>
      <c r="AM20" s="13">
        <v>29.401940115731854</v>
      </c>
      <c r="AN20" s="13">
        <v>30.578017720361125</v>
      </c>
      <c r="AO20" s="13">
        <v>31.80113842917557</v>
      </c>
      <c r="AP20" s="13">
        <v>33.07318396634259</v>
      </c>
      <c r="AQ20" s="13">
        <v>34.396111324996298</v>
      </c>
      <c r="AR20" s="13">
        <v>35.771955777996148</v>
      </c>
      <c r="AS20" s="13">
        <v>37.202834009115996</v>
      </c>
      <c r="AT20" s="13">
        <v>38.690947369480639</v>
      </c>
      <c r="AU20" s="13">
        <v>40.238585264259861</v>
      </c>
      <c r="AV20" s="13">
        <v>41.445742822187661</v>
      </c>
      <c r="AW20" s="13">
        <v>42.689115106853293</v>
      </c>
      <c r="AX20" s="13">
        <v>43.969788560058888</v>
      </c>
      <c r="AY20" s="13">
        <v>45.288882216860664</v>
      </c>
      <c r="AZ20" s="13">
        <v>46.647548683366487</v>
      </c>
      <c r="BA20" s="13">
        <v>47.114024170200139</v>
      </c>
      <c r="BB20" s="13">
        <v>47.585164411902142</v>
      </c>
      <c r="BC20" s="13">
        <v>48.061016056021167</v>
      </c>
      <c r="BD20" s="13">
        <v>48.541626216581371</v>
      </c>
      <c r="BE20" s="13">
        <v>49.027042478747184</v>
      </c>
    </row>
    <row r="21" spans="1:57" x14ac:dyDescent="0.3">
      <c r="A21" s="56" t="s">
        <v>607</v>
      </c>
      <c r="B21" s="85" t="s">
        <v>619</v>
      </c>
      <c r="C21" s="85" t="s">
        <v>7</v>
      </c>
      <c r="D21" s="57" t="s">
        <v>612</v>
      </c>
      <c r="E21" s="86" t="s">
        <v>616</v>
      </c>
      <c r="F21" s="90" t="s">
        <v>257</v>
      </c>
      <c r="G21" s="11">
        <v>14.900333428749542</v>
      </c>
      <c r="H21" s="11">
        <v>15.198340097324534</v>
      </c>
      <c r="I21" s="11">
        <v>15.502306899271025</v>
      </c>
      <c r="J21" s="11">
        <v>15.812353037256445</v>
      </c>
      <c r="K21" s="11">
        <v>16.128600098001574</v>
      </c>
      <c r="L21" s="11">
        <v>16.451172099961607</v>
      </c>
      <c r="M21" s="11">
        <v>16.78019554196084</v>
      </c>
      <c r="N21" s="11">
        <v>17.115799452800058</v>
      </c>
      <c r="O21" s="11">
        <v>17.458115441856059</v>
      </c>
      <c r="P21" s="11">
        <v>17.807277750693181</v>
      </c>
      <c r="Q21" s="11">
        <v>18.163423305707045</v>
      </c>
      <c r="R21" s="12">
        <v>18.526691771821188</v>
      </c>
      <c r="S21" s="12">
        <v>41.901293795871034</v>
      </c>
      <c r="T21" s="12">
        <v>211.79631859540612</v>
      </c>
      <c r="U21" s="12">
        <v>199.64476365170196</v>
      </c>
      <c r="V21" s="12">
        <v>154.49933082322107</v>
      </c>
      <c r="W21" s="12">
        <v>20.658331541343557</v>
      </c>
      <c r="X21" s="12">
        <v>58.993722523349788</v>
      </c>
      <c r="Y21" s="12">
        <v>61.345008436835052</v>
      </c>
      <c r="Z21" s="12">
        <v>65.061193146703516</v>
      </c>
      <c r="AA21" s="12">
        <v>50.16519778315606</v>
      </c>
      <c r="AB21" s="12">
        <v>152.03161208028152</v>
      </c>
      <c r="AC21" s="13">
        <v>161.1535088050984</v>
      </c>
      <c r="AD21" s="13">
        <v>170.82271933340425</v>
      </c>
      <c r="AE21" s="13">
        <v>181.07208249340849</v>
      </c>
      <c r="AF21" s="13">
        <v>191.93640744301305</v>
      </c>
      <c r="AG21" s="13">
        <v>203.4525918895938</v>
      </c>
      <c r="AH21" s="13">
        <v>215.65974740296949</v>
      </c>
      <c r="AI21" s="13">
        <v>228.59933224714763</v>
      </c>
      <c r="AJ21" s="13">
        <v>242.3152921819765</v>
      </c>
      <c r="AK21" s="13">
        <v>252.00790386925553</v>
      </c>
      <c r="AL21" s="13">
        <v>262.08822002402587</v>
      </c>
      <c r="AM21" s="13">
        <v>272.5717488249868</v>
      </c>
      <c r="AN21" s="13">
        <v>283.47461877798628</v>
      </c>
      <c r="AO21" s="13">
        <v>294.81360352910582</v>
      </c>
      <c r="AP21" s="13">
        <v>306.60614767027005</v>
      </c>
      <c r="AQ21" s="13">
        <v>318.87039357708085</v>
      </c>
      <c r="AR21" s="13">
        <v>331.62520932016412</v>
      </c>
      <c r="AS21" s="13">
        <v>344.89021769297051</v>
      </c>
      <c r="AT21" s="13">
        <v>358.68582640068939</v>
      </c>
      <c r="AU21" s="13">
        <v>373.03325945671702</v>
      </c>
      <c r="AV21" s="13">
        <v>384.22425724041864</v>
      </c>
      <c r="AW21" s="13">
        <v>395.7509849576312</v>
      </c>
      <c r="AX21" s="13">
        <v>407.62351450636004</v>
      </c>
      <c r="AY21" s="13">
        <v>419.85221994155091</v>
      </c>
      <c r="AZ21" s="13">
        <v>432.44778653979751</v>
      </c>
      <c r="BA21" s="13">
        <v>436.77226440519541</v>
      </c>
      <c r="BB21" s="13">
        <v>441.1399870492474</v>
      </c>
      <c r="BC21" s="13">
        <v>445.55138691973974</v>
      </c>
      <c r="BD21" s="13">
        <v>450.00690078893723</v>
      </c>
      <c r="BE21" s="13">
        <v>454.50696979682647</v>
      </c>
    </row>
    <row r="22" spans="1:57" x14ac:dyDescent="0.3">
      <c r="A22" s="56" t="s">
        <v>607</v>
      </c>
      <c r="B22" s="85" t="s">
        <v>619</v>
      </c>
      <c r="C22" s="85" t="s">
        <v>7</v>
      </c>
      <c r="D22" s="57" t="s">
        <v>612</v>
      </c>
      <c r="E22" s="86" t="s">
        <v>616</v>
      </c>
      <c r="F22" s="90" t="s">
        <v>270</v>
      </c>
      <c r="G22" s="11">
        <v>19.299978634927509</v>
      </c>
      <c r="H22" s="11">
        <v>19.685978207626061</v>
      </c>
      <c r="I22" s="11">
        <v>20.079697771778584</v>
      </c>
      <c r="J22" s="11">
        <v>20.481291727214156</v>
      </c>
      <c r="K22" s="11">
        <v>20.890917561758439</v>
      </c>
      <c r="L22" s="11">
        <v>21.308735912993608</v>
      </c>
      <c r="M22" s="11">
        <v>21.734910631253481</v>
      </c>
      <c r="N22" s="11">
        <v>22.169608843878549</v>
      </c>
      <c r="O22" s="11">
        <v>22.613001020756119</v>
      </c>
      <c r="P22" s="11">
        <v>23.06526104117124</v>
      </c>
      <c r="Q22" s="11">
        <v>23.526566261994667</v>
      </c>
      <c r="R22" s="12">
        <v>23.99709758723456</v>
      </c>
      <c r="S22" s="12">
        <v>54.709819425876809</v>
      </c>
      <c r="T22" s="12">
        <v>278.92242354428424</v>
      </c>
      <c r="U22" s="12">
        <v>289.27334815158633</v>
      </c>
      <c r="V22" s="12">
        <v>215.95178521446246</v>
      </c>
      <c r="W22" s="12">
        <v>31.406377831977771</v>
      </c>
      <c r="X22" s="12">
        <v>94.899278627469783</v>
      </c>
      <c r="Y22" s="12">
        <v>102.13202767585558</v>
      </c>
      <c r="Z22" s="12">
        <v>110.20955679382054</v>
      </c>
      <c r="AA22" s="12">
        <v>92.979433160069902</v>
      </c>
      <c r="AB22" s="12">
        <v>254.94960023363595</v>
      </c>
      <c r="AC22" s="13">
        <v>270.2465762476541</v>
      </c>
      <c r="AD22" s="13">
        <v>286.46137082251329</v>
      </c>
      <c r="AE22" s="13">
        <v>303.64905307186405</v>
      </c>
      <c r="AF22" s="13">
        <v>321.8679962561759</v>
      </c>
      <c r="AG22" s="13">
        <v>341.18007603154649</v>
      </c>
      <c r="AH22" s="13">
        <v>361.6508805934393</v>
      </c>
      <c r="AI22" s="13">
        <v>383.34993342904568</v>
      </c>
      <c r="AJ22" s="13">
        <v>406.35092943478844</v>
      </c>
      <c r="AK22" s="13">
        <v>422.60496661217991</v>
      </c>
      <c r="AL22" s="13">
        <v>439.50916527666726</v>
      </c>
      <c r="AM22" s="13">
        <v>457.08953188773387</v>
      </c>
      <c r="AN22" s="13">
        <v>475.3731131632432</v>
      </c>
      <c r="AO22" s="13">
        <v>494.38803768977306</v>
      </c>
      <c r="AP22" s="13">
        <v>514.16355919736395</v>
      </c>
      <c r="AQ22" s="13">
        <v>534.73010156525845</v>
      </c>
      <c r="AR22" s="13">
        <v>556.11930562786881</v>
      </c>
      <c r="AS22" s="13">
        <v>578.36407785298354</v>
      </c>
      <c r="AT22" s="13">
        <v>601.49864096710292</v>
      </c>
      <c r="AU22" s="13">
        <v>625.5585866057869</v>
      </c>
      <c r="AV22" s="13">
        <v>644.32534420396053</v>
      </c>
      <c r="AW22" s="13">
        <v>663.65510453007948</v>
      </c>
      <c r="AX22" s="13">
        <v>683.56475766598192</v>
      </c>
      <c r="AY22" s="13">
        <v>704.07170039596156</v>
      </c>
      <c r="AZ22" s="13">
        <v>725.19385140784027</v>
      </c>
      <c r="BA22" s="13">
        <v>732.44578992191862</v>
      </c>
      <c r="BB22" s="13">
        <v>739.7702478211379</v>
      </c>
      <c r="BC22" s="13">
        <v>747.16795029934917</v>
      </c>
      <c r="BD22" s="13">
        <v>754.63962980234271</v>
      </c>
      <c r="BE22" s="13">
        <v>762.18602610036612</v>
      </c>
    </row>
    <row r="23" spans="1:57" x14ac:dyDescent="0.3">
      <c r="A23" s="56" t="s">
        <v>607</v>
      </c>
      <c r="B23" s="85" t="s">
        <v>619</v>
      </c>
      <c r="C23" s="85" t="s">
        <v>7</v>
      </c>
      <c r="D23" s="57" t="s">
        <v>612</v>
      </c>
      <c r="E23" s="86" t="s">
        <v>616</v>
      </c>
      <c r="F23" s="90" t="s">
        <v>275</v>
      </c>
      <c r="G23" s="11">
        <v>0.8238871672899355</v>
      </c>
      <c r="H23" s="11">
        <v>0.84036491063573426</v>
      </c>
      <c r="I23" s="11">
        <v>0.85717220884844891</v>
      </c>
      <c r="J23" s="11">
        <v>0.87431565302541792</v>
      </c>
      <c r="K23" s="11">
        <v>0.89180196608592632</v>
      </c>
      <c r="L23" s="11">
        <v>0.90963800540764483</v>
      </c>
      <c r="M23" s="11">
        <v>0.9278307655157978</v>
      </c>
      <c r="N23" s="11">
        <v>0.94638738082611373</v>
      </c>
      <c r="O23" s="11">
        <v>0.96531512844263601</v>
      </c>
      <c r="P23" s="11">
        <v>0.98462143101148869</v>
      </c>
      <c r="Q23" s="11">
        <v>1.0043138596317185</v>
      </c>
      <c r="R23" s="12">
        <v>1.0244001368243529</v>
      </c>
      <c r="S23" s="12">
        <v>1.9962568836877963</v>
      </c>
      <c r="T23" s="12">
        <v>10.429787371176637</v>
      </c>
      <c r="U23" s="12">
        <v>10.093031393648932</v>
      </c>
      <c r="V23" s="12">
        <v>8.2392428644304267</v>
      </c>
      <c r="W23" s="12">
        <v>1.1034430830641484</v>
      </c>
      <c r="X23" s="12">
        <v>3.1706174483675702</v>
      </c>
      <c r="Y23" s="12">
        <v>3.2230164986763223</v>
      </c>
      <c r="Z23" s="12">
        <v>3.5445270211124109</v>
      </c>
      <c r="AA23" s="12">
        <v>2.631439715856831</v>
      </c>
      <c r="AB23" s="12">
        <v>11.583668220262334</v>
      </c>
      <c r="AC23" s="13">
        <v>12.278688313478078</v>
      </c>
      <c r="AD23" s="13">
        <v>13.015409612286755</v>
      </c>
      <c r="AE23" s="13">
        <v>13.796334189023963</v>
      </c>
      <c r="AF23" s="13">
        <v>14.624114240365401</v>
      </c>
      <c r="AG23" s="13">
        <v>15.501561094787325</v>
      </c>
      <c r="AH23" s="13">
        <v>16.431654760474565</v>
      </c>
      <c r="AI23" s="13">
        <v>17.417554046103039</v>
      </c>
      <c r="AJ23" s="13">
        <v>18.462607288869222</v>
      </c>
      <c r="AK23" s="13">
        <v>19.201111580423991</v>
      </c>
      <c r="AL23" s="13">
        <v>19.96915604364095</v>
      </c>
      <c r="AM23" s="13">
        <v>20.767922285386586</v>
      </c>
      <c r="AN23" s="13">
        <v>21.598639176802049</v>
      </c>
      <c r="AO23" s="13">
        <v>22.462584743874132</v>
      </c>
      <c r="AP23" s="13">
        <v>23.361088133629103</v>
      </c>
      <c r="AQ23" s="13">
        <v>24.295531658974266</v>
      </c>
      <c r="AR23" s="13">
        <v>25.267352925333231</v>
      </c>
      <c r="AS23" s="13">
        <v>26.278047042346561</v>
      </c>
      <c r="AT23" s="13">
        <v>27.329168924040431</v>
      </c>
      <c r="AU23" s="13">
        <v>28.422335681002039</v>
      </c>
      <c r="AV23" s="13">
        <v>29.275005751432108</v>
      </c>
      <c r="AW23" s="13">
        <v>30.153255923975077</v>
      </c>
      <c r="AX23" s="13">
        <v>31.057853601694326</v>
      </c>
      <c r="AY23" s="13">
        <v>31.989589209745159</v>
      </c>
      <c r="AZ23" s="13">
        <v>32.949276886037509</v>
      </c>
      <c r="BA23" s="13">
        <v>33.278769654897893</v>
      </c>
      <c r="BB23" s="13">
        <v>33.611557351446876</v>
      </c>
      <c r="BC23" s="13">
        <v>33.947672924961346</v>
      </c>
      <c r="BD23" s="13">
        <v>34.28714965421095</v>
      </c>
      <c r="BE23" s="13">
        <v>34.630021150753052</v>
      </c>
    </row>
    <row r="24" spans="1:57" x14ac:dyDescent="0.3">
      <c r="A24" s="56" t="s">
        <v>607</v>
      </c>
      <c r="B24" s="85" t="s">
        <v>619</v>
      </c>
      <c r="C24" s="85" t="s">
        <v>7</v>
      </c>
      <c r="D24" s="57" t="s">
        <v>612</v>
      </c>
      <c r="E24" s="86" t="s">
        <v>616</v>
      </c>
      <c r="F24" s="90" t="s">
        <v>304</v>
      </c>
      <c r="G24" s="11">
        <v>0.90983863933693943</v>
      </c>
      <c r="H24" s="11">
        <v>0.92803541212367824</v>
      </c>
      <c r="I24" s="11">
        <v>0.94659612036615182</v>
      </c>
      <c r="J24" s="11">
        <v>0.96552804277347493</v>
      </c>
      <c r="K24" s="11">
        <v>0.98483860362894449</v>
      </c>
      <c r="L24" s="11">
        <v>1.0045353757015234</v>
      </c>
      <c r="M24" s="11">
        <v>1.0246260832155538</v>
      </c>
      <c r="N24" s="11">
        <v>1.0451186048798649</v>
      </c>
      <c r="O24" s="11">
        <v>1.0660209769774622</v>
      </c>
      <c r="P24" s="11">
        <v>1.0873413965170116</v>
      </c>
      <c r="Q24" s="11">
        <v>1.1090882244473519</v>
      </c>
      <c r="R24" s="12">
        <v>1.1312699889362989</v>
      </c>
      <c r="S24" s="12">
        <v>1.971633450761251</v>
      </c>
      <c r="T24" s="12">
        <v>10.171507192419712</v>
      </c>
      <c r="U24" s="12">
        <v>10.452137286300617</v>
      </c>
      <c r="V24" s="12">
        <v>8.8737875387656668</v>
      </c>
      <c r="W24" s="12">
        <v>1.1621001575234684</v>
      </c>
      <c r="X24" s="12">
        <v>4.4167525566207821</v>
      </c>
      <c r="Y24" s="12">
        <v>5.5648923992941111</v>
      </c>
      <c r="Z24" s="12">
        <v>5.7564065081469629</v>
      </c>
      <c r="AA24" s="12">
        <v>3.5659564149476077</v>
      </c>
      <c r="AB24" s="12">
        <v>12.797694729419355</v>
      </c>
      <c r="AC24" s="13">
        <v>13.565556413184517</v>
      </c>
      <c r="AD24" s="13">
        <v>14.379489797975584</v>
      </c>
      <c r="AE24" s="13">
        <v>15.24225918585412</v>
      </c>
      <c r="AF24" s="13">
        <v>16.156794737005367</v>
      </c>
      <c r="AG24" s="13">
        <v>17.126202421225692</v>
      </c>
      <c r="AH24" s="13">
        <v>18.153774566499234</v>
      </c>
      <c r="AI24" s="13">
        <v>19.243001040489187</v>
      </c>
      <c r="AJ24" s="13">
        <v>20.397581102918537</v>
      </c>
      <c r="AK24" s="13">
        <v>21.21348434703528</v>
      </c>
      <c r="AL24" s="13">
        <v>22.062023720916695</v>
      </c>
      <c r="AM24" s="13">
        <v>22.944504669753357</v>
      </c>
      <c r="AN24" s="13">
        <v>23.862284856543496</v>
      </c>
      <c r="AO24" s="13">
        <v>24.81677625080523</v>
      </c>
      <c r="AP24" s="13">
        <v>25.809447300837444</v>
      </c>
      <c r="AQ24" s="13">
        <v>26.841825192870949</v>
      </c>
      <c r="AR24" s="13">
        <v>27.91549820058578</v>
      </c>
      <c r="AS24" s="13">
        <v>29.032118128609213</v>
      </c>
      <c r="AT24" s="13">
        <v>30.193402853753586</v>
      </c>
      <c r="AU24" s="13">
        <v>31.401138967903719</v>
      </c>
      <c r="AV24" s="13">
        <v>32.343173136940841</v>
      </c>
      <c r="AW24" s="13">
        <v>33.313468331049066</v>
      </c>
      <c r="AX24" s="13">
        <v>34.312872380980529</v>
      </c>
      <c r="AY24" s="13">
        <v>35.342258552409952</v>
      </c>
      <c r="AZ24" s="13">
        <v>36.402526308982267</v>
      </c>
      <c r="BA24" s="13">
        <v>36.766551572072075</v>
      </c>
      <c r="BB24" s="13">
        <v>37.134217087792798</v>
      </c>
      <c r="BC24" s="13">
        <v>37.505559258670729</v>
      </c>
      <c r="BD24" s="13">
        <v>37.880614851257441</v>
      </c>
      <c r="BE24" s="13">
        <v>38.259420999770001</v>
      </c>
    </row>
    <row r="25" spans="1:57" x14ac:dyDescent="0.3">
      <c r="A25" s="56" t="s">
        <v>607</v>
      </c>
      <c r="B25" s="85" t="s">
        <v>619</v>
      </c>
      <c r="C25" s="85" t="s">
        <v>7</v>
      </c>
      <c r="D25" s="57" t="s">
        <v>612</v>
      </c>
      <c r="E25" s="86" t="s">
        <v>616</v>
      </c>
      <c r="F25" s="90" t="s">
        <v>305</v>
      </c>
      <c r="G25" s="11">
        <v>8.3413008882921594E-2</v>
      </c>
      <c r="H25" s="11">
        <v>8.5081269060580028E-2</v>
      </c>
      <c r="I25" s="11">
        <v>8.678289444179163E-2</v>
      </c>
      <c r="J25" s="11">
        <v>8.851855233062747E-2</v>
      </c>
      <c r="K25" s="11">
        <v>9.0288923377240024E-2</v>
      </c>
      <c r="L25" s="11">
        <v>9.2094701844784826E-2</v>
      </c>
      <c r="M25" s="11">
        <v>9.3936595881680518E-2</v>
      </c>
      <c r="N25" s="11">
        <v>9.5815327799314134E-2</v>
      </c>
      <c r="O25" s="11">
        <v>9.7731634355300412E-2</v>
      </c>
      <c r="P25" s="11">
        <v>9.9686267042406421E-2</v>
      </c>
      <c r="Q25" s="11">
        <v>0.10167999238325455</v>
      </c>
      <c r="R25" s="12">
        <v>0.10371359223091964</v>
      </c>
      <c r="S25" s="12">
        <v>0.20791725251751433</v>
      </c>
      <c r="T25" s="12">
        <v>1.3538350336877045</v>
      </c>
      <c r="U25" s="12">
        <v>1.2131363466633407</v>
      </c>
      <c r="V25" s="12">
        <v>0.83376218837072091</v>
      </c>
      <c r="W25" s="12">
        <v>0.15278442688580518</v>
      </c>
      <c r="X25" s="12">
        <v>0.49414410232537126</v>
      </c>
      <c r="Y25" s="12">
        <v>0.49892138752292031</v>
      </c>
      <c r="Z25" s="12">
        <v>0.33316188351946469</v>
      </c>
      <c r="AA25" s="12">
        <v>0.44350427211035665</v>
      </c>
      <c r="AB25" s="12">
        <v>1.3709222938952532</v>
      </c>
      <c r="AC25" s="13">
        <v>1.4531776315289686</v>
      </c>
      <c r="AD25" s="13">
        <v>1.540368289420706</v>
      </c>
      <c r="AE25" s="13">
        <v>1.6327903867859483</v>
      </c>
      <c r="AF25" s="13">
        <v>1.7307578099931056</v>
      </c>
      <c r="AG25" s="13">
        <v>1.834603278592692</v>
      </c>
      <c r="AH25" s="13">
        <v>1.9446794753082535</v>
      </c>
      <c r="AI25" s="13">
        <v>2.0613602438267487</v>
      </c>
      <c r="AJ25" s="13">
        <v>2.1850418584563536</v>
      </c>
      <c r="AK25" s="13">
        <v>2.272443532794608</v>
      </c>
      <c r="AL25" s="13">
        <v>2.3633412741063928</v>
      </c>
      <c r="AM25" s="13">
        <v>2.4578749250706484</v>
      </c>
      <c r="AN25" s="13">
        <v>2.5561899220734743</v>
      </c>
      <c r="AO25" s="13">
        <v>2.6584375189564131</v>
      </c>
      <c r="AP25" s="13">
        <v>2.7647750197146697</v>
      </c>
      <c r="AQ25" s="13">
        <v>2.8753660205032565</v>
      </c>
      <c r="AR25" s="13">
        <v>2.9903806613233863</v>
      </c>
      <c r="AS25" s="13">
        <v>3.1099958877763214</v>
      </c>
      <c r="AT25" s="13">
        <v>3.2343957232873746</v>
      </c>
      <c r="AU25" s="13">
        <v>3.36377155221887</v>
      </c>
      <c r="AV25" s="13">
        <v>3.4646846987854358</v>
      </c>
      <c r="AW25" s="13">
        <v>3.5686252397489997</v>
      </c>
      <c r="AX25" s="13">
        <v>3.6756839969414696</v>
      </c>
      <c r="AY25" s="13">
        <v>3.785954516849714</v>
      </c>
      <c r="AZ25" s="13">
        <v>3.8995331523552053</v>
      </c>
      <c r="BA25" s="13">
        <v>3.9385284838787578</v>
      </c>
      <c r="BB25" s="13">
        <v>3.9779137687175452</v>
      </c>
      <c r="BC25" s="13">
        <v>4.0176929064047195</v>
      </c>
      <c r="BD25" s="13">
        <v>4.0578698354687681</v>
      </c>
      <c r="BE25" s="13">
        <v>4.0984485338234542</v>
      </c>
    </row>
    <row r="26" spans="1:57" x14ac:dyDescent="0.3">
      <c r="A26" s="56" t="s">
        <v>607</v>
      </c>
      <c r="B26" s="85" t="s">
        <v>619</v>
      </c>
      <c r="C26" s="85" t="s">
        <v>7</v>
      </c>
      <c r="D26" s="57" t="s">
        <v>612</v>
      </c>
      <c r="E26" s="86" t="s">
        <v>616</v>
      </c>
      <c r="F26" s="90" t="s">
        <v>314</v>
      </c>
      <c r="G26" s="11">
        <v>0.93344189331875971</v>
      </c>
      <c r="H26" s="11">
        <v>0.9521107311851349</v>
      </c>
      <c r="I26" s="11">
        <v>0.9711529458088376</v>
      </c>
      <c r="J26" s="11">
        <v>0.99057600472501439</v>
      </c>
      <c r="K26" s="11">
        <v>1.0103875248195147</v>
      </c>
      <c r="L26" s="11">
        <v>1.0305952753159049</v>
      </c>
      <c r="M26" s="11">
        <v>1.051207180822223</v>
      </c>
      <c r="N26" s="11">
        <v>1.0722313244386674</v>
      </c>
      <c r="O26" s="11">
        <v>1.0936759509274407</v>
      </c>
      <c r="P26" s="11">
        <v>1.1155494699459896</v>
      </c>
      <c r="Q26" s="11">
        <v>1.1378604593449093</v>
      </c>
      <c r="R26" s="12">
        <v>1.1606176685318075</v>
      </c>
      <c r="S26" s="12">
        <v>2.4510366142699125</v>
      </c>
      <c r="T26" s="12">
        <v>12.572264172061063</v>
      </c>
      <c r="U26" s="12">
        <v>15.635979579216391</v>
      </c>
      <c r="V26" s="12">
        <v>13.295924455256982</v>
      </c>
      <c r="W26" s="12">
        <v>1.3580837945404902</v>
      </c>
      <c r="X26" s="12">
        <v>5.6047971560682051</v>
      </c>
      <c r="Y26" s="12">
        <v>4.5740987490327383</v>
      </c>
      <c r="Z26" s="12">
        <v>5.2556779968218503</v>
      </c>
      <c r="AA26" s="12">
        <v>5.0395626558274333</v>
      </c>
      <c r="AB26" s="12">
        <v>14.890982962816345</v>
      </c>
      <c r="AC26" s="13">
        <v>15.784441940585323</v>
      </c>
      <c r="AD26" s="13">
        <v>16.731508457020436</v>
      </c>
      <c r="AE26" s="13">
        <v>17.735398964441664</v>
      </c>
      <c r="AF26" s="13">
        <v>18.799522902308173</v>
      </c>
      <c r="AG26" s="13">
        <v>19.927494276446655</v>
      </c>
      <c r="AH26" s="13">
        <v>21.123143933033461</v>
      </c>
      <c r="AI26" s="13">
        <v>22.390532569015463</v>
      </c>
      <c r="AJ26" s="13">
        <v>23.733964523156398</v>
      </c>
      <c r="AK26" s="13">
        <v>24.683323104082653</v>
      </c>
      <c r="AL26" s="13">
        <v>25.670656028245965</v>
      </c>
      <c r="AM26" s="13">
        <v>26.697482269375801</v>
      </c>
      <c r="AN26" s="13">
        <v>27.765381560150825</v>
      </c>
      <c r="AO26" s="13">
        <v>28.875996822556861</v>
      </c>
      <c r="AP26" s="13">
        <v>30.031036695459139</v>
      </c>
      <c r="AQ26" s="13">
        <v>31.23227816327751</v>
      </c>
      <c r="AR26" s="13">
        <v>32.481569289808604</v>
      </c>
      <c r="AS26" s="13">
        <v>33.780832061400943</v>
      </c>
      <c r="AT26" s="13">
        <v>35.132065343856993</v>
      </c>
      <c r="AU26" s="13">
        <v>36.537347957611267</v>
      </c>
      <c r="AV26" s="13">
        <v>37.633468396339609</v>
      </c>
      <c r="AW26" s="13">
        <v>38.762472448229801</v>
      </c>
      <c r="AX26" s="13">
        <v>39.925346621676688</v>
      </c>
      <c r="AY26" s="13">
        <v>41.123107020326998</v>
      </c>
      <c r="AZ26" s="13">
        <v>42.356800230936805</v>
      </c>
      <c r="BA26" s="13">
        <v>42.780368233246172</v>
      </c>
      <c r="BB26" s="13">
        <v>43.208171915578639</v>
      </c>
      <c r="BC26" s="13">
        <v>43.640253634734414</v>
      </c>
      <c r="BD26" s="13">
        <v>44.076656171081765</v>
      </c>
      <c r="BE26" s="13">
        <v>44.517422732792575</v>
      </c>
    </row>
    <row r="27" spans="1:57" x14ac:dyDescent="0.3">
      <c r="A27" s="56" t="s">
        <v>607</v>
      </c>
      <c r="B27" s="85" t="s">
        <v>619</v>
      </c>
      <c r="C27" s="85" t="s">
        <v>7</v>
      </c>
      <c r="D27" s="57" t="s">
        <v>612</v>
      </c>
      <c r="E27" s="86" t="s">
        <v>616</v>
      </c>
      <c r="F27" s="90" t="s">
        <v>319</v>
      </c>
      <c r="G27" s="11">
        <v>13.140798577254587</v>
      </c>
      <c r="H27" s="11">
        <v>13.403614548799679</v>
      </c>
      <c r="I27" s="11">
        <v>13.671686839775672</v>
      </c>
      <c r="J27" s="11">
        <v>13.945120576571187</v>
      </c>
      <c r="K27" s="11">
        <v>14.224022988102611</v>
      </c>
      <c r="L27" s="11">
        <v>14.508503447864664</v>
      </c>
      <c r="M27" s="11">
        <v>14.798673516821957</v>
      </c>
      <c r="N27" s="11">
        <v>15.094646987158397</v>
      </c>
      <c r="O27" s="11">
        <v>15.396539926901564</v>
      </c>
      <c r="P27" s="11">
        <v>15.704470725439595</v>
      </c>
      <c r="Q27" s="11">
        <v>16.018560139948388</v>
      </c>
      <c r="R27" s="12">
        <v>16.338931342747355</v>
      </c>
      <c r="S27" s="12">
        <v>36.97659213499076</v>
      </c>
      <c r="T27" s="12">
        <v>174.38206877716377</v>
      </c>
      <c r="U27" s="12">
        <v>161.53875047161435</v>
      </c>
      <c r="V27" s="12">
        <v>120.63291911654999</v>
      </c>
      <c r="W27" s="12">
        <v>17.011957292740124</v>
      </c>
      <c r="X27" s="12">
        <v>47.985694781219948</v>
      </c>
      <c r="Y27" s="12">
        <v>47.450178986366311</v>
      </c>
      <c r="Z27" s="12">
        <v>50.755131185261469</v>
      </c>
      <c r="AA27" s="12">
        <v>40.061113621396252</v>
      </c>
      <c r="AB27" s="12">
        <v>130.50179976838723</v>
      </c>
      <c r="AC27" s="13">
        <v>138.33190775449046</v>
      </c>
      <c r="AD27" s="13">
        <v>146.63182221975984</v>
      </c>
      <c r="AE27" s="13">
        <v>155.42973155294544</v>
      </c>
      <c r="AF27" s="13">
        <v>164.75551544612219</v>
      </c>
      <c r="AG27" s="13">
        <v>174.64084637288951</v>
      </c>
      <c r="AH27" s="13">
        <v>185.1192971552629</v>
      </c>
      <c r="AI27" s="13">
        <v>196.22645498457865</v>
      </c>
      <c r="AJ27" s="13">
        <v>208.00004228365339</v>
      </c>
      <c r="AK27" s="13">
        <v>216.32004397499952</v>
      </c>
      <c r="AL27" s="13">
        <v>224.97284573399949</v>
      </c>
      <c r="AM27" s="13">
        <v>233.97175956335948</v>
      </c>
      <c r="AN27" s="13">
        <v>243.33062994589389</v>
      </c>
      <c r="AO27" s="13">
        <v>253.06385514372965</v>
      </c>
      <c r="AP27" s="13">
        <v>263.18640934947882</v>
      </c>
      <c r="AQ27" s="13">
        <v>273.71386572345801</v>
      </c>
      <c r="AR27" s="13">
        <v>284.66242035239628</v>
      </c>
      <c r="AS27" s="13">
        <v>296.04891716649212</v>
      </c>
      <c r="AT27" s="13">
        <v>307.89087385315185</v>
      </c>
      <c r="AU27" s="13">
        <v>320.20650880727794</v>
      </c>
      <c r="AV27" s="13">
        <v>329.81270407149634</v>
      </c>
      <c r="AW27" s="13">
        <v>339.70708519364121</v>
      </c>
      <c r="AX27" s="13">
        <v>349.89829774945036</v>
      </c>
      <c r="AY27" s="13">
        <v>360.395246681934</v>
      </c>
      <c r="AZ27" s="13">
        <v>371.20710408239205</v>
      </c>
      <c r="BA27" s="13">
        <v>374.91917512321589</v>
      </c>
      <c r="BB27" s="13">
        <v>378.66836687444811</v>
      </c>
      <c r="BC27" s="13">
        <v>382.45505054319256</v>
      </c>
      <c r="BD27" s="13">
        <v>386.2796010486245</v>
      </c>
      <c r="BE27" s="13">
        <v>390.14239705911058</v>
      </c>
    </row>
    <row r="28" spans="1:57" x14ac:dyDescent="0.3">
      <c r="A28" s="56" t="s">
        <v>607</v>
      </c>
      <c r="B28" s="85" t="s">
        <v>619</v>
      </c>
      <c r="C28" s="85" t="s">
        <v>7</v>
      </c>
      <c r="D28" s="57" t="s">
        <v>612</v>
      </c>
      <c r="E28" s="86" t="s">
        <v>616</v>
      </c>
      <c r="F28" s="90" t="s">
        <v>345</v>
      </c>
      <c r="G28" s="11">
        <v>0.51263016634284864</v>
      </c>
      <c r="H28" s="11">
        <v>0.52288276966970559</v>
      </c>
      <c r="I28" s="11">
        <v>0.53334042506309975</v>
      </c>
      <c r="J28" s="11">
        <v>0.54400723356436176</v>
      </c>
      <c r="K28" s="11">
        <v>0.55488737823564904</v>
      </c>
      <c r="L28" s="11">
        <v>0.56598512580036209</v>
      </c>
      <c r="M28" s="11">
        <v>0.57730482831636931</v>
      </c>
      <c r="N28" s="11">
        <v>0.58885092488269675</v>
      </c>
      <c r="O28" s="11">
        <v>0.60062794338035064</v>
      </c>
      <c r="P28" s="11">
        <v>0.61264050224795763</v>
      </c>
      <c r="Q28" s="11">
        <v>0.62489331229291678</v>
      </c>
      <c r="R28" s="12">
        <v>0.63739117853877514</v>
      </c>
      <c r="S28" s="12">
        <v>0.60622012456836238</v>
      </c>
      <c r="T28" s="12">
        <v>3.3882153363483671</v>
      </c>
      <c r="U28" s="12">
        <v>3.6361082570847381</v>
      </c>
      <c r="V28" s="12">
        <v>2.5036870131825162</v>
      </c>
      <c r="W28" s="12">
        <v>0.29354139317453398</v>
      </c>
      <c r="X28" s="12">
        <v>0.91940035675660037</v>
      </c>
      <c r="Y28" s="12">
        <v>1.021717769072791</v>
      </c>
      <c r="Z28" s="12">
        <v>1.1141978212099568</v>
      </c>
      <c r="AA28" s="12">
        <v>0.94819165121415427</v>
      </c>
      <c r="AB28" s="12">
        <v>2.7628178032310928</v>
      </c>
      <c r="AC28" s="13">
        <v>2.928586871424959</v>
      </c>
      <c r="AD28" s="13">
        <v>3.1043020837104556</v>
      </c>
      <c r="AE28" s="13">
        <v>3.290560208733083</v>
      </c>
      <c r="AF28" s="13">
        <v>3.487993821257068</v>
      </c>
      <c r="AG28" s="13">
        <v>3.6972734505324927</v>
      </c>
      <c r="AH28" s="13">
        <v>3.9191098575644419</v>
      </c>
      <c r="AI28" s="13">
        <v>4.154256449018308</v>
      </c>
      <c r="AJ28" s="13">
        <v>4.4035118359594065</v>
      </c>
      <c r="AK28" s="13">
        <v>4.5796523093977832</v>
      </c>
      <c r="AL28" s="13">
        <v>4.7628384017736956</v>
      </c>
      <c r="AM28" s="13">
        <v>4.9533519378446424</v>
      </c>
      <c r="AN28" s="13">
        <v>5.1514860153584277</v>
      </c>
      <c r="AO28" s="13">
        <v>5.3575454559727653</v>
      </c>
      <c r="AP28" s="13">
        <v>5.5718472742116765</v>
      </c>
      <c r="AQ28" s="13">
        <v>5.7947211651801442</v>
      </c>
      <c r="AR28" s="13">
        <v>6.0265100117873489</v>
      </c>
      <c r="AS28" s="13">
        <v>6.2675704122588431</v>
      </c>
      <c r="AT28" s="13">
        <v>6.5182732287491953</v>
      </c>
      <c r="AU28" s="13">
        <v>6.7790041578991636</v>
      </c>
      <c r="AV28" s="13">
        <v>6.9823742826361395</v>
      </c>
      <c r="AW28" s="13">
        <v>7.1918455111152246</v>
      </c>
      <c r="AX28" s="13">
        <v>7.4076008764486811</v>
      </c>
      <c r="AY28" s="13">
        <v>7.629828902742144</v>
      </c>
      <c r="AZ28" s="13">
        <v>7.8587237698244081</v>
      </c>
      <c r="BA28" s="13">
        <v>7.9373110075226512</v>
      </c>
      <c r="BB28" s="13">
        <v>8.0166841175978778</v>
      </c>
      <c r="BC28" s="13">
        <v>8.0968509587738584</v>
      </c>
      <c r="BD28" s="13">
        <v>8.1778194683615943</v>
      </c>
      <c r="BE28" s="13">
        <v>8.2595976630452093</v>
      </c>
    </row>
    <row r="29" spans="1:57" x14ac:dyDescent="0.3">
      <c r="A29" s="56" t="s">
        <v>607</v>
      </c>
      <c r="B29" s="85" t="s">
        <v>619</v>
      </c>
      <c r="C29" s="85" t="s">
        <v>7</v>
      </c>
      <c r="D29" s="57" t="s">
        <v>612</v>
      </c>
      <c r="E29" s="86" t="s">
        <v>616</v>
      </c>
      <c r="F29" s="90" t="s">
        <v>356</v>
      </c>
      <c r="G29" s="11">
        <v>0.31530384564393205</v>
      </c>
      <c r="H29" s="11">
        <v>0.3216099225568107</v>
      </c>
      <c r="I29" s="11">
        <v>0.32804212100794694</v>
      </c>
      <c r="J29" s="11">
        <v>0.33460296342810586</v>
      </c>
      <c r="K29" s="11">
        <v>0.341295022696668</v>
      </c>
      <c r="L29" s="11">
        <v>0.34812092315060139</v>
      </c>
      <c r="M29" s="11">
        <v>0.35508334161361343</v>
      </c>
      <c r="N29" s="11">
        <v>0.36218500844588569</v>
      </c>
      <c r="O29" s="11">
        <v>0.36942870861480342</v>
      </c>
      <c r="P29" s="11">
        <v>0.37681728278709947</v>
      </c>
      <c r="Q29" s="11">
        <v>0.38435362844284149</v>
      </c>
      <c r="R29" s="12">
        <v>0.3920407010116983</v>
      </c>
      <c r="S29" s="12">
        <v>0.98242472186523389</v>
      </c>
      <c r="T29" s="12">
        <v>5.2247517076782772</v>
      </c>
      <c r="U29" s="12">
        <v>4.5106316195720959</v>
      </c>
      <c r="V29" s="12">
        <v>3.4432902694421621</v>
      </c>
      <c r="W29" s="12">
        <v>0.5159455566944916</v>
      </c>
      <c r="X29" s="12">
        <v>1.5581598438102924</v>
      </c>
      <c r="Y29" s="12">
        <v>1.4921391534740627</v>
      </c>
      <c r="Z29" s="12">
        <v>1.4785586394547412</v>
      </c>
      <c r="AA29" s="12">
        <v>1.1621006745162328</v>
      </c>
      <c r="AB29" s="12">
        <v>3.7469456046739933</v>
      </c>
      <c r="AC29" s="13">
        <v>3.9717623409544327</v>
      </c>
      <c r="AD29" s="13">
        <v>4.2100680814116975</v>
      </c>
      <c r="AE29" s="13">
        <v>4.4626721662963993</v>
      </c>
      <c r="AF29" s="13">
        <v>4.7304324962741839</v>
      </c>
      <c r="AG29" s="13">
        <v>5.0142584460506372</v>
      </c>
      <c r="AH29" s="13">
        <v>5.3151139528136744</v>
      </c>
      <c r="AI29" s="13">
        <v>5.6340207899824941</v>
      </c>
      <c r="AJ29" s="13">
        <v>5.9720620373814439</v>
      </c>
      <c r="AK29" s="13">
        <v>6.2109445188767021</v>
      </c>
      <c r="AL29" s="13">
        <v>6.4593822996317725</v>
      </c>
      <c r="AM29" s="13">
        <v>6.7177575916170413</v>
      </c>
      <c r="AN29" s="13">
        <v>6.986467895281721</v>
      </c>
      <c r="AO29" s="13">
        <v>7.2659266110929916</v>
      </c>
      <c r="AP29" s="13">
        <v>7.5565636755367116</v>
      </c>
      <c r="AQ29" s="13">
        <v>7.8588262225581813</v>
      </c>
      <c r="AR29" s="13">
        <v>8.1731792714605085</v>
      </c>
      <c r="AS29" s="13">
        <v>8.500106442318927</v>
      </c>
      <c r="AT29" s="13">
        <v>8.840110700011687</v>
      </c>
      <c r="AU29" s="13">
        <v>9.1937151280121494</v>
      </c>
      <c r="AV29" s="13">
        <v>9.4695265818525165</v>
      </c>
      <c r="AW29" s="13">
        <v>9.7536123793080947</v>
      </c>
      <c r="AX29" s="13">
        <v>10.046220750687336</v>
      </c>
      <c r="AY29" s="13">
        <v>10.347607373207959</v>
      </c>
      <c r="AZ29" s="13">
        <v>10.658035594404199</v>
      </c>
      <c r="BA29" s="13">
        <v>10.764615950348237</v>
      </c>
      <c r="BB29" s="13">
        <v>10.87226210985172</v>
      </c>
      <c r="BC29" s="13">
        <v>10.980984730950237</v>
      </c>
      <c r="BD29" s="13">
        <v>11.090794578259739</v>
      </c>
      <c r="BE29" s="13">
        <v>11.201702524042336</v>
      </c>
    </row>
    <row r="30" spans="1:57" x14ac:dyDescent="0.3">
      <c r="A30" s="56" t="s">
        <v>607</v>
      </c>
      <c r="B30" s="85" t="s">
        <v>619</v>
      </c>
      <c r="C30" s="85" t="s">
        <v>7</v>
      </c>
      <c r="D30" s="57" t="s">
        <v>612</v>
      </c>
      <c r="E30" s="86" t="s">
        <v>616</v>
      </c>
      <c r="F30" s="90" t="s">
        <v>357</v>
      </c>
      <c r="G30" s="11">
        <v>8.13644245750655E-2</v>
      </c>
      <c r="H30" s="11">
        <v>8.2991713066566816E-2</v>
      </c>
      <c r="I30" s="11">
        <v>8.4651547327898161E-2</v>
      </c>
      <c r="J30" s="11">
        <v>8.634457827445613E-2</v>
      </c>
      <c r="K30" s="11">
        <v>8.8071469839945252E-2</v>
      </c>
      <c r="L30" s="11">
        <v>8.983289923674416E-2</v>
      </c>
      <c r="M30" s="11">
        <v>9.1629557221479044E-2</v>
      </c>
      <c r="N30" s="11">
        <v>9.3462148365908632E-2</v>
      </c>
      <c r="O30" s="11">
        <v>9.5331391333226809E-2</v>
      </c>
      <c r="P30" s="11">
        <v>9.7238019159891345E-2</v>
      </c>
      <c r="Q30" s="11">
        <v>9.918277954308917E-2</v>
      </c>
      <c r="R30" s="12">
        <v>0.10116643513395096</v>
      </c>
      <c r="S30" s="12">
        <v>0.23455076160132887</v>
      </c>
      <c r="T30" s="12">
        <v>1.2000498890843438</v>
      </c>
      <c r="U30" s="12">
        <v>1.1250277989923989</v>
      </c>
      <c r="V30" s="12">
        <v>0.84605956578031849</v>
      </c>
      <c r="W30" s="12">
        <v>0.13525631287090248</v>
      </c>
      <c r="X30" s="12">
        <v>0.37665136354721135</v>
      </c>
      <c r="Y30" s="12">
        <v>0.40924085554274081</v>
      </c>
      <c r="Z30" s="12">
        <v>0.47707204622313876</v>
      </c>
      <c r="AA30" s="12">
        <v>0.37124635991277449</v>
      </c>
      <c r="AB30" s="12">
        <v>1.1494935385706009</v>
      </c>
      <c r="AC30" s="13">
        <v>1.2184631508848369</v>
      </c>
      <c r="AD30" s="13">
        <v>1.2915709399379265</v>
      </c>
      <c r="AE30" s="13">
        <v>1.3690651963342024</v>
      </c>
      <c r="AF30" s="13">
        <v>1.4512091081142546</v>
      </c>
      <c r="AG30" s="13">
        <v>1.5382816546011102</v>
      </c>
      <c r="AH30" s="13">
        <v>1.6305785538771767</v>
      </c>
      <c r="AI30" s="13">
        <v>1.7284132671098071</v>
      </c>
      <c r="AJ30" s="13">
        <v>1.832118063136396</v>
      </c>
      <c r="AK30" s="13">
        <v>1.9054027856618516</v>
      </c>
      <c r="AL30" s="13">
        <v>1.9816188970883257</v>
      </c>
      <c r="AM30" s="13">
        <v>2.0608836529718588</v>
      </c>
      <c r="AN30" s="13">
        <v>2.1433189990907331</v>
      </c>
      <c r="AO30" s="13">
        <v>2.2290517590543626</v>
      </c>
      <c r="AP30" s="13">
        <v>2.3182138294165373</v>
      </c>
      <c r="AQ30" s="13">
        <v>2.4109423825931984</v>
      </c>
      <c r="AR30" s="13">
        <v>2.5073800778969266</v>
      </c>
      <c r="AS30" s="13">
        <v>2.6076752810128032</v>
      </c>
      <c r="AT30" s="13">
        <v>2.7119822922533152</v>
      </c>
      <c r="AU30" s="13">
        <v>2.8204615839434481</v>
      </c>
      <c r="AV30" s="13">
        <v>2.9050754314617522</v>
      </c>
      <c r="AW30" s="13">
        <v>2.9922276944056043</v>
      </c>
      <c r="AX30" s="13">
        <v>3.0819945252377732</v>
      </c>
      <c r="AY30" s="13">
        <v>3.1744543609949072</v>
      </c>
      <c r="AZ30" s="13">
        <v>3.2696879918247537</v>
      </c>
      <c r="BA30" s="13">
        <v>3.3023848717430004</v>
      </c>
      <c r="BB30" s="13">
        <v>3.3354087204604306</v>
      </c>
      <c r="BC30" s="13">
        <v>3.3687628076650351</v>
      </c>
      <c r="BD30" s="13">
        <v>3.4024504357416858</v>
      </c>
      <c r="BE30" s="13">
        <v>3.4364749400991008</v>
      </c>
    </row>
    <row r="31" spans="1:57" x14ac:dyDescent="0.3">
      <c r="A31" s="56" t="s">
        <v>607</v>
      </c>
      <c r="B31" s="85" t="s">
        <v>619</v>
      </c>
      <c r="C31" s="85" t="s">
        <v>7</v>
      </c>
      <c r="D31" s="57" t="s">
        <v>612</v>
      </c>
      <c r="E31" s="86" t="s">
        <v>616</v>
      </c>
      <c r="F31" s="90" t="s">
        <v>372</v>
      </c>
      <c r="G31" s="11">
        <v>3.8883020851937435E-2</v>
      </c>
      <c r="H31" s="11">
        <v>3.9660681268976185E-2</v>
      </c>
      <c r="I31" s="11">
        <v>4.0453894894355712E-2</v>
      </c>
      <c r="J31" s="11">
        <v>4.1262972792242829E-2</v>
      </c>
      <c r="K31" s="11">
        <v>4.2088232248087686E-2</v>
      </c>
      <c r="L31" s="11">
        <v>4.2929996893049438E-2</v>
      </c>
      <c r="M31" s="11">
        <v>4.378859683091043E-2</v>
      </c>
      <c r="N31" s="11">
        <v>4.4664368767528641E-2</v>
      </c>
      <c r="O31" s="11">
        <v>4.5557656142879217E-2</v>
      </c>
      <c r="P31" s="11">
        <v>4.64688092657368E-2</v>
      </c>
      <c r="Q31" s="11">
        <v>4.7398185451051539E-2</v>
      </c>
      <c r="R31" s="12">
        <v>4.8346149160072571E-2</v>
      </c>
      <c r="S31" s="12">
        <v>0.1309941505740255</v>
      </c>
      <c r="T31" s="12">
        <v>0.58477787037636875</v>
      </c>
      <c r="U31" s="12">
        <v>0.67495092674792379</v>
      </c>
      <c r="V31" s="12">
        <v>0.3635104762277066</v>
      </c>
      <c r="W31" s="12">
        <v>5.2032275461561479E-2</v>
      </c>
      <c r="X31" s="12">
        <v>0.1276117306346522</v>
      </c>
      <c r="Y31" s="12">
        <v>0.15762626254158199</v>
      </c>
      <c r="Z31" s="12">
        <v>0.33828745095822566</v>
      </c>
      <c r="AA31" s="12">
        <v>0.2035454180211419</v>
      </c>
      <c r="AB31" s="12">
        <v>0.6614629485108019</v>
      </c>
      <c r="AC31" s="13">
        <v>0.70115072542145007</v>
      </c>
      <c r="AD31" s="13">
        <v>0.74321976894673691</v>
      </c>
      <c r="AE31" s="13">
        <v>0.78781295508354088</v>
      </c>
      <c r="AF31" s="13">
        <v>0.83508173238855354</v>
      </c>
      <c r="AG31" s="13">
        <v>0.88518663633186678</v>
      </c>
      <c r="AH31" s="13">
        <v>0.93829783451177884</v>
      </c>
      <c r="AI31" s="13">
        <v>0.9945957045824857</v>
      </c>
      <c r="AJ31" s="13">
        <v>1.054271446857435</v>
      </c>
      <c r="AK31" s="13">
        <v>1.0964423047317322</v>
      </c>
      <c r="AL31" s="13">
        <v>1.1402999969210017</v>
      </c>
      <c r="AM31" s="13">
        <v>1.1859119967978413</v>
      </c>
      <c r="AN31" s="13">
        <v>1.2333484766697551</v>
      </c>
      <c r="AO31" s="13">
        <v>1.2826824157365455</v>
      </c>
      <c r="AP31" s="13">
        <v>1.3339897123660074</v>
      </c>
      <c r="AQ31" s="13">
        <v>1.3873493008606479</v>
      </c>
      <c r="AR31" s="13">
        <v>1.4428432728950731</v>
      </c>
      <c r="AS31" s="13">
        <v>1.5005570038108764</v>
      </c>
      <c r="AT31" s="13">
        <v>1.5605792839633115</v>
      </c>
      <c r="AU31" s="13">
        <v>1.6230024553218438</v>
      </c>
      <c r="AV31" s="13">
        <v>1.6716925289814992</v>
      </c>
      <c r="AW31" s="13">
        <v>1.7218433048509443</v>
      </c>
      <c r="AX31" s="13">
        <v>1.7734986039964726</v>
      </c>
      <c r="AY31" s="13">
        <v>1.826703562116367</v>
      </c>
      <c r="AZ31" s="13">
        <v>1.881504668979858</v>
      </c>
      <c r="BA31" s="13">
        <v>1.9003197156696563</v>
      </c>
      <c r="BB31" s="13">
        <v>1.9193229128263536</v>
      </c>
      <c r="BC31" s="13">
        <v>1.9385161419546169</v>
      </c>
      <c r="BD31" s="13">
        <v>1.9579013033741626</v>
      </c>
      <c r="BE31" s="13">
        <v>1.977480316407904</v>
      </c>
    </row>
    <row r="32" spans="1:57" x14ac:dyDescent="0.3">
      <c r="A32" s="56" t="s">
        <v>607</v>
      </c>
      <c r="B32" s="85" t="s">
        <v>619</v>
      </c>
      <c r="C32" s="85" t="s">
        <v>7</v>
      </c>
      <c r="D32" s="57" t="s">
        <v>612</v>
      </c>
      <c r="E32" s="86" t="s">
        <v>616</v>
      </c>
      <c r="F32" s="90" t="s">
        <v>409</v>
      </c>
      <c r="G32" s="11">
        <v>3.4634435135209891</v>
      </c>
      <c r="H32" s="11">
        <v>3.5327123837914089</v>
      </c>
      <c r="I32" s="11">
        <v>3.603366631467237</v>
      </c>
      <c r="J32" s="11">
        <v>3.6754339640965816</v>
      </c>
      <c r="K32" s="11">
        <v>3.7489426433785131</v>
      </c>
      <c r="L32" s="11">
        <v>3.8239214962460832</v>
      </c>
      <c r="M32" s="11">
        <v>3.9003999261710049</v>
      </c>
      <c r="N32" s="11">
        <v>3.9784079246944253</v>
      </c>
      <c r="O32" s="11">
        <v>4.057976083188314</v>
      </c>
      <c r="P32" s="11">
        <v>4.13913560485208</v>
      </c>
      <c r="Q32" s="11">
        <v>4.2219183169491217</v>
      </c>
      <c r="R32" s="12">
        <v>4.3063566832881044</v>
      </c>
      <c r="S32" s="12">
        <v>9.326753369728257</v>
      </c>
      <c r="T32" s="12">
        <v>44.6174079791545</v>
      </c>
      <c r="U32" s="12">
        <v>50.609812792779046</v>
      </c>
      <c r="V32" s="12">
        <v>40.827292999864213</v>
      </c>
      <c r="W32" s="12">
        <v>6.0589307500332845</v>
      </c>
      <c r="X32" s="12">
        <v>16.658858815595565</v>
      </c>
      <c r="Y32" s="12">
        <v>18.758504287557209</v>
      </c>
      <c r="Z32" s="12">
        <v>17.269219524440889</v>
      </c>
      <c r="AA32" s="12">
        <v>15.489934327395074</v>
      </c>
      <c r="AB32" s="12">
        <v>47.87943086446176</v>
      </c>
      <c r="AC32" s="13">
        <v>50.752196716329472</v>
      </c>
      <c r="AD32" s="13">
        <v>53.797328519309218</v>
      </c>
      <c r="AE32" s="13">
        <v>57.025168230467756</v>
      </c>
      <c r="AF32" s="13">
        <v>60.446678324295846</v>
      </c>
      <c r="AG32" s="13">
        <v>64.073479023753592</v>
      </c>
      <c r="AH32" s="13">
        <v>67.917887765178818</v>
      </c>
      <c r="AI32" s="13">
        <v>71.99296103108955</v>
      </c>
      <c r="AJ32" s="13">
        <v>76.312538692954917</v>
      </c>
      <c r="AK32" s="13">
        <v>79.365040240673125</v>
      </c>
      <c r="AL32" s="13">
        <v>82.539641850300043</v>
      </c>
      <c r="AM32" s="13">
        <v>85.841227524312046</v>
      </c>
      <c r="AN32" s="13">
        <v>89.27487662528452</v>
      </c>
      <c r="AO32" s="13">
        <v>92.845871690295908</v>
      </c>
      <c r="AP32" s="13">
        <v>96.559706557907759</v>
      </c>
      <c r="AQ32" s="13">
        <v>100.42209482022409</v>
      </c>
      <c r="AR32" s="13">
        <v>104.43897861303304</v>
      </c>
      <c r="AS32" s="13">
        <v>108.61653775755434</v>
      </c>
      <c r="AT32" s="13">
        <v>112.9611992678565</v>
      </c>
      <c r="AU32" s="13">
        <v>117.47964723857076</v>
      </c>
      <c r="AV32" s="13">
        <v>121.00403665572792</v>
      </c>
      <c r="AW32" s="13">
        <v>124.63415775539976</v>
      </c>
      <c r="AX32" s="13">
        <v>128.37318248806176</v>
      </c>
      <c r="AY32" s="13">
        <v>132.22437796270364</v>
      </c>
      <c r="AZ32" s="13">
        <v>136.19110930158473</v>
      </c>
      <c r="BA32" s="13">
        <v>137.55302039460057</v>
      </c>
      <c r="BB32" s="13">
        <v>138.92855059854656</v>
      </c>
      <c r="BC32" s="13">
        <v>140.31783610453203</v>
      </c>
      <c r="BD32" s="13">
        <v>141.72101446557733</v>
      </c>
      <c r="BE32" s="13">
        <v>143.1382246102331</v>
      </c>
    </row>
    <row r="33" spans="1:57" x14ac:dyDescent="0.3">
      <c r="A33" s="56" t="s">
        <v>607</v>
      </c>
      <c r="B33" s="85" t="s">
        <v>619</v>
      </c>
      <c r="C33" s="85" t="s">
        <v>7</v>
      </c>
      <c r="D33" s="57" t="s">
        <v>612</v>
      </c>
      <c r="E33" s="86" t="s">
        <v>616</v>
      </c>
      <c r="F33" s="90" t="s">
        <v>426</v>
      </c>
      <c r="G33" s="11">
        <v>1.2250445092096263</v>
      </c>
      <c r="H33" s="11">
        <v>1.2495453993938188</v>
      </c>
      <c r="I33" s="11">
        <v>1.2745363073816953</v>
      </c>
      <c r="J33" s="11">
        <v>1.3000270335293294</v>
      </c>
      <c r="K33" s="11">
        <v>1.3260275741999159</v>
      </c>
      <c r="L33" s="11">
        <v>1.3525481256839142</v>
      </c>
      <c r="M33" s="11">
        <v>1.3795990881975926</v>
      </c>
      <c r="N33" s="11">
        <v>1.4071910699615444</v>
      </c>
      <c r="O33" s="11">
        <v>1.4353348913607753</v>
      </c>
      <c r="P33" s="11">
        <v>1.4640415891879908</v>
      </c>
      <c r="Q33" s="11">
        <v>1.4933224209717506</v>
      </c>
      <c r="R33" s="12">
        <v>1.5231888693911857</v>
      </c>
      <c r="S33" s="12">
        <v>3.3744153490153685</v>
      </c>
      <c r="T33" s="12">
        <v>19.2099990459668</v>
      </c>
      <c r="U33" s="12">
        <v>20.414224474177093</v>
      </c>
      <c r="V33" s="12">
        <v>9.6657386439437563</v>
      </c>
      <c r="W33" s="12">
        <v>1.5388856005209826</v>
      </c>
      <c r="X33" s="12">
        <v>6.7441206836139989</v>
      </c>
      <c r="Y33" s="12">
        <v>6.1131576603083095</v>
      </c>
      <c r="Z33" s="12">
        <v>8.6089819250266402</v>
      </c>
      <c r="AA33" s="12">
        <v>5.0153818584384791</v>
      </c>
      <c r="AB33" s="12">
        <v>14.237586635628846</v>
      </c>
      <c r="AC33" s="13">
        <v>15.091841833766575</v>
      </c>
      <c r="AD33" s="13">
        <v>15.997352343792567</v>
      </c>
      <c r="AE33" s="13">
        <v>16.95719348442012</v>
      </c>
      <c r="AF33" s="13">
        <v>17.974625093485329</v>
      </c>
      <c r="AG33" s="13">
        <v>19.053102599094451</v>
      </c>
      <c r="AH33" s="13">
        <v>20.196288755040118</v>
      </c>
      <c r="AI33" s="13">
        <v>21.408066080342525</v>
      </c>
      <c r="AJ33" s="13">
        <v>22.692550045163077</v>
      </c>
      <c r="AK33" s="13">
        <v>23.600252046969601</v>
      </c>
      <c r="AL33" s="13">
        <v>24.544262128848388</v>
      </c>
      <c r="AM33" s="13">
        <v>25.526032614002318</v>
      </c>
      <c r="AN33" s="13">
        <v>26.547073918562411</v>
      </c>
      <c r="AO33" s="13">
        <v>27.608956875304916</v>
      </c>
      <c r="AP33" s="13">
        <v>28.713315150317104</v>
      </c>
      <c r="AQ33" s="13">
        <v>29.861847756329794</v>
      </c>
      <c r="AR33" s="13">
        <v>31.056321666582985</v>
      </c>
      <c r="AS33" s="13">
        <v>32.298574533246303</v>
      </c>
      <c r="AT33" s="13">
        <v>33.590517514576156</v>
      </c>
      <c r="AU33" s="13">
        <v>34.934138215159194</v>
      </c>
      <c r="AV33" s="13">
        <v>35.98216236161398</v>
      </c>
      <c r="AW33" s="13">
        <v>37.061627232462413</v>
      </c>
      <c r="AX33" s="13">
        <v>38.173476049436275</v>
      </c>
      <c r="AY33" s="13">
        <v>39.318680330919371</v>
      </c>
      <c r="AZ33" s="13">
        <v>40.498240740846953</v>
      </c>
      <c r="BA33" s="13">
        <v>40.903223148255414</v>
      </c>
      <c r="BB33" s="13">
        <v>41.312255379737977</v>
      </c>
      <c r="BC33" s="13">
        <v>41.725377933535341</v>
      </c>
      <c r="BD33" s="13">
        <v>42.142631712870703</v>
      </c>
      <c r="BE33" s="13">
        <v>42.564058029999394</v>
      </c>
    </row>
    <row r="34" spans="1:57" x14ac:dyDescent="0.3">
      <c r="A34" s="56" t="s">
        <v>607</v>
      </c>
      <c r="B34" s="85" t="s">
        <v>619</v>
      </c>
      <c r="C34" s="85" t="s">
        <v>7</v>
      </c>
      <c r="D34" s="57" t="s">
        <v>612</v>
      </c>
      <c r="E34" s="86" t="s">
        <v>616</v>
      </c>
      <c r="F34" s="90" t="s">
        <v>447</v>
      </c>
      <c r="G34" s="11">
        <v>4.4525534586836626</v>
      </c>
      <c r="H34" s="11">
        <v>4.541604527857336</v>
      </c>
      <c r="I34" s="11">
        <v>4.6324366184144825</v>
      </c>
      <c r="J34" s="11">
        <v>4.7250853507827726</v>
      </c>
      <c r="K34" s="11">
        <v>4.8195870577984286</v>
      </c>
      <c r="L34" s="11">
        <v>4.9159787989543968</v>
      </c>
      <c r="M34" s="11">
        <v>5.0142983749334853</v>
      </c>
      <c r="N34" s="11">
        <v>5.1145843424321553</v>
      </c>
      <c r="O34" s="11">
        <v>5.2168760292807983</v>
      </c>
      <c r="P34" s="11">
        <v>5.3212135498664139</v>
      </c>
      <c r="Q34" s="11">
        <v>5.4276378208637421</v>
      </c>
      <c r="R34" s="12">
        <v>5.5361905772810172</v>
      </c>
      <c r="S34" s="12">
        <v>13.315498244308971</v>
      </c>
      <c r="T34" s="12">
        <v>74.027173880865561</v>
      </c>
      <c r="U34" s="12">
        <v>77.581548803689742</v>
      </c>
      <c r="V34" s="12">
        <v>60.522772659075805</v>
      </c>
      <c r="W34" s="12">
        <v>8.842036412320784</v>
      </c>
      <c r="X34" s="12">
        <v>25.158811975049055</v>
      </c>
      <c r="Y34" s="12">
        <v>26.11700732645491</v>
      </c>
      <c r="Z34" s="12">
        <v>38.24461858152435</v>
      </c>
      <c r="AA34" s="12">
        <v>27.817873796222724</v>
      </c>
      <c r="AB34" s="12">
        <v>84.078394052781562</v>
      </c>
      <c r="AC34" s="13">
        <v>89.123097695948459</v>
      </c>
      <c r="AD34" s="13">
        <v>94.470483557705336</v>
      </c>
      <c r="AE34" s="13">
        <v>100.13871257116766</v>
      </c>
      <c r="AF34" s="13">
        <v>106.14703532543773</v>
      </c>
      <c r="AG34" s="13">
        <v>112.51585744496401</v>
      </c>
      <c r="AH34" s="13">
        <v>119.26680889166184</v>
      </c>
      <c r="AI34" s="13">
        <v>126.42281742516154</v>
      </c>
      <c r="AJ34" s="13">
        <v>134.00818647067123</v>
      </c>
      <c r="AK34" s="13">
        <v>139.36851392949811</v>
      </c>
      <c r="AL34" s="13">
        <v>144.94325448667803</v>
      </c>
      <c r="AM34" s="13">
        <v>150.74098466614512</v>
      </c>
      <c r="AN34" s="13">
        <v>156.77062405279091</v>
      </c>
      <c r="AO34" s="13">
        <v>163.04144901490261</v>
      </c>
      <c r="AP34" s="13">
        <v>169.5631069754987</v>
      </c>
      <c r="AQ34" s="13">
        <v>176.34563125451865</v>
      </c>
      <c r="AR34" s="13">
        <v>183.39945650469937</v>
      </c>
      <c r="AS34" s="13">
        <v>190.7354347648874</v>
      </c>
      <c r="AT34" s="13">
        <v>198.36485215548288</v>
      </c>
      <c r="AU34" s="13">
        <v>206.29944624170219</v>
      </c>
      <c r="AV34" s="13">
        <v>212.48842962895324</v>
      </c>
      <c r="AW34" s="13">
        <v>218.86308251782185</v>
      </c>
      <c r="AX34" s="13">
        <v>225.42897499335652</v>
      </c>
      <c r="AY34" s="13">
        <v>232.19184424315722</v>
      </c>
      <c r="AZ34" s="13">
        <v>239.15759957045196</v>
      </c>
      <c r="BA34" s="13">
        <v>241.54917556615644</v>
      </c>
      <c r="BB34" s="13">
        <v>243.96466732181804</v>
      </c>
      <c r="BC34" s="13">
        <v>246.40431399503618</v>
      </c>
      <c r="BD34" s="13">
        <v>248.86835713498652</v>
      </c>
      <c r="BE34" s="13">
        <v>251.35704070633639</v>
      </c>
    </row>
    <row r="35" spans="1:57" x14ac:dyDescent="0.3">
      <c r="A35" s="56" t="s">
        <v>607</v>
      </c>
      <c r="B35" s="85" t="s">
        <v>619</v>
      </c>
      <c r="C35" s="85" t="s">
        <v>7</v>
      </c>
      <c r="D35" s="57" t="s">
        <v>612</v>
      </c>
      <c r="E35" s="86" t="s">
        <v>616</v>
      </c>
      <c r="F35" s="90" t="s">
        <v>448</v>
      </c>
      <c r="G35" s="11">
        <v>0.75708550507723793</v>
      </c>
      <c r="H35" s="11">
        <v>0.77222721517878268</v>
      </c>
      <c r="I35" s="11">
        <v>0.78767175948235835</v>
      </c>
      <c r="J35" s="11">
        <v>0.80342519467200557</v>
      </c>
      <c r="K35" s="11">
        <v>0.81949369856544574</v>
      </c>
      <c r="L35" s="11">
        <v>0.83588357253675472</v>
      </c>
      <c r="M35" s="11">
        <v>0.85260124398748982</v>
      </c>
      <c r="N35" s="11">
        <v>0.86965326886723959</v>
      </c>
      <c r="O35" s="11">
        <v>0.88704633424458446</v>
      </c>
      <c r="P35" s="11">
        <v>0.90478726092947614</v>
      </c>
      <c r="Q35" s="11">
        <v>0.92288300614806573</v>
      </c>
      <c r="R35" s="12">
        <v>0.94134066627102708</v>
      </c>
      <c r="S35" s="12">
        <v>2.1738596751584969</v>
      </c>
      <c r="T35" s="12">
        <v>11.348423589666286</v>
      </c>
      <c r="U35" s="12">
        <v>11.966981847844336</v>
      </c>
      <c r="V35" s="12">
        <v>7.6096171410590276</v>
      </c>
      <c r="W35" s="12">
        <v>1.2269679810431871</v>
      </c>
      <c r="X35" s="12">
        <v>4.1993816204442815</v>
      </c>
      <c r="Y35" s="12">
        <v>4.809069575181681</v>
      </c>
      <c r="Z35" s="12">
        <v>5.0979682294753585</v>
      </c>
      <c r="AA35" s="12">
        <v>3.4592764264669258</v>
      </c>
      <c r="AB35" s="12">
        <v>11.575601598939034</v>
      </c>
      <c r="AC35" s="13">
        <v>12.270137694875375</v>
      </c>
      <c r="AD35" s="13">
        <v>13.006345956567893</v>
      </c>
      <c r="AE35" s="13">
        <v>13.786726713961968</v>
      </c>
      <c r="AF35" s="13">
        <v>14.613930316799689</v>
      </c>
      <c r="AG35" s="13">
        <v>15.49076613580767</v>
      </c>
      <c r="AH35" s="13">
        <v>16.420212103956132</v>
      </c>
      <c r="AI35" s="13">
        <v>17.405424830193496</v>
      </c>
      <c r="AJ35" s="13">
        <v>18.449750320005109</v>
      </c>
      <c r="AK35" s="13">
        <v>19.187740332805312</v>
      </c>
      <c r="AL35" s="13">
        <v>19.955249946117526</v>
      </c>
      <c r="AM35" s="13">
        <v>20.75345994396223</v>
      </c>
      <c r="AN35" s="13">
        <v>21.583598341720712</v>
      </c>
      <c r="AO35" s="13">
        <v>22.446942275389549</v>
      </c>
      <c r="AP35" s="13">
        <v>23.344819966405129</v>
      </c>
      <c r="AQ35" s="13">
        <v>24.278612765061329</v>
      </c>
      <c r="AR35" s="13">
        <v>25.249757275663789</v>
      </c>
      <c r="AS35" s="13">
        <v>26.259747566690333</v>
      </c>
      <c r="AT35" s="13">
        <v>27.310137469357954</v>
      </c>
      <c r="AU35" s="13">
        <v>28.402542968132266</v>
      </c>
      <c r="AV35" s="13">
        <v>29.254619257176241</v>
      </c>
      <c r="AW35" s="13">
        <v>30.13225783489154</v>
      </c>
      <c r="AX35" s="13">
        <v>31.036225569938281</v>
      </c>
      <c r="AY35" s="13">
        <v>31.967312337036425</v>
      </c>
      <c r="AZ35" s="13">
        <v>32.926331707147533</v>
      </c>
      <c r="BA35" s="13">
        <v>33.255595024218998</v>
      </c>
      <c r="BB35" s="13">
        <v>33.588150974461186</v>
      </c>
      <c r="BC35" s="13">
        <v>33.924032484205796</v>
      </c>
      <c r="BD35" s="13">
        <v>34.263272809047855</v>
      </c>
      <c r="BE35" s="13">
        <v>34.605905537138327</v>
      </c>
    </row>
    <row r="36" spans="1:57" x14ac:dyDescent="0.3">
      <c r="A36" s="56" t="s">
        <v>607</v>
      </c>
      <c r="B36" s="85" t="s">
        <v>619</v>
      </c>
      <c r="C36" s="85" t="s">
        <v>7</v>
      </c>
      <c r="D36" s="57" t="s">
        <v>612</v>
      </c>
      <c r="E36" s="86" t="s">
        <v>616</v>
      </c>
      <c r="F36" s="90" t="s">
        <v>455</v>
      </c>
      <c r="G36" s="11">
        <v>1.2008311333795971</v>
      </c>
      <c r="H36" s="11">
        <v>1.2248477560471891</v>
      </c>
      <c r="I36" s="11">
        <v>1.2493447111681328</v>
      </c>
      <c r="J36" s="11">
        <v>1.2743316053914955</v>
      </c>
      <c r="K36" s="11">
        <v>1.2998182374993255</v>
      </c>
      <c r="L36" s="11">
        <v>1.325814602249312</v>
      </c>
      <c r="M36" s="11">
        <v>1.3523308942942982</v>
      </c>
      <c r="N36" s="11">
        <v>1.3793775121801841</v>
      </c>
      <c r="O36" s="11">
        <v>1.4069650624237879</v>
      </c>
      <c r="P36" s="11">
        <v>1.4351043636722638</v>
      </c>
      <c r="Q36" s="11">
        <v>1.4638064509457092</v>
      </c>
      <c r="R36" s="12">
        <v>1.4930825799646235</v>
      </c>
      <c r="S36" s="12">
        <v>3.4417026483799491</v>
      </c>
      <c r="T36" s="12">
        <v>11.415589580172538</v>
      </c>
      <c r="U36" s="12">
        <v>11.421234873464622</v>
      </c>
      <c r="V36" s="12">
        <v>13.015544250318156</v>
      </c>
      <c r="W36" s="12">
        <v>1.614794755703632</v>
      </c>
      <c r="X36" s="12">
        <v>6.7928417555156271</v>
      </c>
      <c r="Y36" s="12">
        <v>5.4865687905777971</v>
      </c>
      <c r="Z36" s="12">
        <v>8.429587064670006</v>
      </c>
      <c r="AA36" s="12">
        <v>7.0607928375747608</v>
      </c>
      <c r="AB36" s="12">
        <v>27.724977488190561</v>
      </c>
      <c r="AC36" s="13">
        <v>29.388476137481998</v>
      </c>
      <c r="AD36" s="13">
        <v>31.151784705730915</v>
      </c>
      <c r="AE36" s="13">
        <v>33.020891788074756</v>
      </c>
      <c r="AF36" s="13">
        <v>35.002145295359249</v>
      </c>
      <c r="AG36" s="13">
        <v>37.102274013080816</v>
      </c>
      <c r="AH36" s="13">
        <v>39.328410453865658</v>
      </c>
      <c r="AI36" s="13">
        <v>41.688115081097592</v>
      </c>
      <c r="AJ36" s="13">
        <v>44.189401985963457</v>
      </c>
      <c r="AK36" s="13">
        <v>45.956978065401991</v>
      </c>
      <c r="AL36" s="13">
        <v>47.795257188018084</v>
      </c>
      <c r="AM36" s="13">
        <v>49.707067475538786</v>
      </c>
      <c r="AN36" s="13">
        <v>51.695350174560353</v>
      </c>
      <c r="AO36" s="13">
        <v>53.763164181542756</v>
      </c>
      <c r="AP36" s="13">
        <v>55.913690748804477</v>
      </c>
      <c r="AQ36" s="13">
        <v>58.150238378756654</v>
      </c>
      <c r="AR36" s="13">
        <v>60.476247913906917</v>
      </c>
      <c r="AS36" s="13">
        <v>62.8952978304632</v>
      </c>
      <c r="AT36" s="13">
        <v>65.411109743681735</v>
      </c>
      <c r="AU36" s="13">
        <v>68.027554133428993</v>
      </c>
      <c r="AV36" s="13">
        <v>70.068380757431868</v>
      </c>
      <c r="AW36" s="13">
        <v>72.170432180154833</v>
      </c>
      <c r="AX36" s="13">
        <v>74.335545145559479</v>
      </c>
      <c r="AY36" s="13">
        <v>76.565611499926277</v>
      </c>
      <c r="AZ36" s="13">
        <v>78.86257984492407</v>
      </c>
      <c r="BA36" s="13">
        <v>79.651205643373302</v>
      </c>
      <c r="BB36" s="13">
        <v>80.447717699807029</v>
      </c>
      <c r="BC36" s="13">
        <v>81.252194876805106</v>
      </c>
      <c r="BD36" s="13">
        <v>82.064716825573143</v>
      </c>
      <c r="BE36" s="13">
        <v>82.885363993828861</v>
      </c>
    </row>
    <row r="37" spans="1:57" x14ac:dyDescent="0.3">
      <c r="A37" s="56" t="s">
        <v>607</v>
      </c>
      <c r="B37" s="85" t="s">
        <v>619</v>
      </c>
      <c r="C37" s="85" t="s">
        <v>7</v>
      </c>
      <c r="D37" s="57" t="s">
        <v>612</v>
      </c>
      <c r="E37" s="86" t="s">
        <v>616</v>
      </c>
      <c r="F37" s="90" t="s">
        <v>494</v>
      </c>
      <c r="G37" s="11">
        <v>0.43643752645629014</v>
      </c>
      <c r="H37" s="11">
        <v>0.44516627698541594</v>
      </c>
      <c r="I37" s="11">
        <v>0.45406960252512429</v>
      </c>
      <c r="J37" s="11">
        <v>0.46315099457562681</v>
      </c>
      <c r="K37" s="11">
        <v>0.47241401446713938</v>
      </c>
      <c r="L37" s="11">
        <v>0.48186229475648218</v>
      </c>
      <c r="M37" s="11">
        <v>0.49149954065161183</v>
      </c>
      <c r="N37" s="11">
        <v>0.5013295314646441</v>
      </c>
      <c r="O37" s="11">
        <v>0.51135612209393699</v>
      </c>
      <c r="P37" s="11">
        <v>0.52158324453581573</v>
      </c>
      <c r="Q37" s="11">
        <v>0.53201490942653207</v>
      </c>
      <c r="R37" s="12">
        <v>0.5426552076150627</v>
      </c>
      <c r="S37" s="12">
        <v>1.2562975982931381</v>
      </c>
      <c r="T37" s="12">
        <v>6.2434139903073751</v>
      </c>
      <c r="U37" s="12">
        <v>5.5363729208158965</v>
      </c>
      <c r="V37" s="12">
        <v>4.6188949550448779</v>
      </c>
      <c r="W37" s="12">
        <v>0.85294287096140553</v>
      </c>
      <c r="X37" s="12">
        <v>2.7358755760145699</v>
      </c>
      <c r="Y37" s="12">
        <v>3.0037103942706427</v>
      </c>
      <c r="Z37" s="12">
        <v>3.4459584165208534</v>
      </c>
      <c r="AA37" s="12">
        <v>2.8874716882104683</v>
      </c>
      <c r="AB37" s="12">
        <v>9.1556152019482937</v>
      </c>
      <c r="AC37" s="13">
        <v>9.7049521140651915</v>
      </c>
      <c r="AD37" s="13">
        <v>10.287249240909102</v>
      </c>
      <c r="AE37" s="13">
        <v>10.904484195363645</v>
      </c>
      <c r="AF37" s="13">
        <v>11.558753247085464</v>
      </c>
      <c r="AG37" s="13">
        <v>12.252278441910594</v>
      </c>
      <c r="AH37" s="13">
        <v>12.98741514842523</v>
      </c>
      <c r="AI37" s="13">
        <v>13.766660057330744</v>
      </c>
      <c r="AJ37" s="13">
        <v>14.592659660770591</v>
      </c>
      <c r="AK37" s="13">
        <v>15.176366047201416</v>
      </c>
      <c r="AL37" s="13">
        <v>15.783420689089469</v>
      </c>
      <c r="AM37" s="13">
        <v>16.414757516653047</v>
      </c>
      <c r="AN37" s="13">
        <v>17.071347817319172</v>
      </c>
      <c r="AO37" s="13">
        <v>17.754201730011939</v>
      </c>
      <c r="AP37" s="13">
        <v>18.464369799212417</v>
      </c>
      <c r="AQ37" s="13">
        <v>19.202944591180913</v>
      </c>
      <c r="AR37" s="13">
        <v>19.971062374828151</v>
      </c>
      <c r="AS37" s="13">
        <v>20.769904869821275</v>
      </c>
      <c r="AT37" s="13">
        <v>21.600701064614125</v>
      </c>
      <c r="AU37" s="13">
        <v>22.464729107198693</v>
      </c>
      <c r="AV37" s="13">
        <v>23.138670980414656</v>
      </c>
      <c r="AW37" s="13">
        <v>23.832831109827097</v>
      </c>
      <c r="AX37" s="13">
        <v>24.547816043121902</v>
      </c>
      <c r="AY37" s="13">
        <v>25.284250524415569</v>
      </c>
      <c r="AZ37" s="13">
        <v>26.042778040148036</v>
      </c>
      <c r="BA37" s="13">
        <v>26.303205820549518</v>
      </c>
      <c r="BB37" s="13">
        <v>26.566237878755011</v>
      </c>
      <c r="BC37" s="13">
        <v>26.831900257542557</v>
      </c>
      <c r="BD37" s="13">
        <v>27.100219260117992</v>
      </c>
      <c r="BE37" s="13">
        <v>27.371221452719162</v>
      </c>
    </row>
    <row r="38" spans="1:57" x14ac:dyDescent="0.3">
      <c r="A38" s="56" t="s">
        <v>607</v>
      </c>
      <c r="B38" s="85" t="s">
        <v>619</v>
      </c>
      <c r="C38" s="85" t="s">
        <v>7</v>
      </c>
      <c r="D38" s="57" t="s">
        <v>612</v>
      </c>
      <c r="E38" s="86" t="s">
        <v>616</v>
      </c>
      <c r="F38" s="90" t="s">
        <v>495</v>
      </c>
      <c r="G38" s="11">
        <v>0.29838075788338203</v>
      </c>
      <c r="H38" s="11">
        <v>0.30434837304104967</v>
      </c>
      <c r="I38" s="11">
        <v>0.31043534050187066</v>
      </c>
      <c r="J38" s="11">
        <v>0.31664404731190809</v>
      </c>
      <c r="K38" s="11">
        <v>0.32297692825814628</v>
      </c>
      <c r="L38" s="11">
        <v>0.32943646682330918</v>
      </c>
      <c r="M38" s="11">
        <v>0.33602519615977539</v>
      </c>
      <c r="N38" s="11">
        <v>0.34274570008297089</v>
      </c>
      <c r="O38" s="11">
        <v>0.34960061408463033</v>
      </c>
      <c r="P38" s="11">
        <v>0.35659262636632294</v>
      </c>
      <c r="Q38" s="11">
        <v>0.36372447889364939</v>
      </c>
      <c r="R38" s="12">
        <v>0.37099896847152242</v>
      </c>
      <c r="S38" s="12">
        <v>0.90704686596764572</v>
      </c>
      <c r="T38" s="12">
        <v>4.7318506031803267</v>
      </c>
      <c r="U38" s="12">
        <v>4.7276153563736694</v>
      </c>
      <c r="V38" s="12">
        <v>3.2612644890252973</v>
      </c>
      <c r="W38" s="12">
        <v>0.60175257562972939</v>
      </c>
      <c r="X38" s="12">
        <v>1.4803710308571989</v>
      </c>
      <c r="Y38" s="12">
        <v>1.6115082493381612</v>
      </c>
      <c r="Z38" s="12">
        <v>1.6421529524953495</v>
      </c>
      <c r="AA38" s="12">
        <v>1.1749022731339147</v>
      </c>
      <c r="AB38" s="12">
        <v>3.5654466248996881</v>
      </c>
      <c r="AC38" s="13">
        <v>3.7793734223936695</v>
      </c>
      <c r="AD38" s="13">
        <v>4.0061358277372889</v>
      </c>
      <c r="AE38" s="13">
        <v>4.2465039774015256</v>
      </c>
      <c r="AF38" s="13">
        <v>4.5012942160456184</v>
      </c>
      <c r="AG38" s="13">
        <v>4.7713718690083553</v>
      </c>
      <c r="AH38" s="13">
        <v>5.0576541811488562</v>
      </c>
      <c r="AI38" s="13">
        <v>5.3611134320177882</v>
      </c>
      <c r="AJ38" s="13">
        <v>5.6827802379388554</v>
      </c>
      <c r="AK38" s="13">
        <v>5.9100914474564101</v>
      </c>
      <c r="AL38" s="13">
        <v>6.146495105354667</v>
      </c>
      <c r="AM38" s="13">
        <v>6.3923549095688514</v>
      </c>
      <c r="AN38" s="13">
        <v>6.6480491059516051</v>
      </c>
      <c r="AO38" s="13">
        <v>6.9139710701896711</v>
      </c>
      <c r="AP38" s="13">
        <v>7.1905299129972589</v>
      </c>
      <c r="AQ38" s="13">
        <v>7.4781511095171496</v>
      </c>
      <c r="AR38" s="13">
        <v>7.7772771538978347</v>
      </c>
      <c r="AS38" s="13">
        <v>8.0883682400537467</v>
      </c>
      <c r="AT38" s="13">
        <v>8.4119029696558982</v>
      </c>
      <c r="AU38" s="13">
        <v>8.7483790884421335</v>
      </c>
      <c r="AV38" s="13">
        <v>9.0108304610953969</v>
      </c>
      <c r="AW38" s="13">
        <v>9.2811553749282609</v>
      </c>
      <c r="AX38" s="13">
        <v>9.5595900361761093</v>
      </c>
      <c r="AY38" s="13">
        <v>9.8463777372613936</v>
      </c>
      <c r="AZ38" s="13">
        <v>10.141769069379237</v>
      </c>
      <c r="BA38" s="13">
        <v>10.243186760073028</v>
      </c>
      <c r="BB38" s="13">
        <v>10.345618627673758</v>
      </c>
      <c r="BC38" s="13">
        <v>10.449074813950496</v>
      </c>
      <c r="BD38" s="13">
        <v>10.55356556209</v>
      </c>
      <c r="BE38" s="13">
        <v>10.659101217710898</v>
      </c>
    </row>
    <row r="39" spans="1:57" x14ac:dyDescent="0.3">
      <c r="A39" s="56" t="s">
        <v>607</v>
      </c>
      <c r="B39" s="85" t="s">
        <v>619</v>
      </c>
      <c r="C39" s="85" t="s">
        <v>7</v>
      </c>
      <c r="D39" s="57" t="s">
        <v>612</v>
      </c>
      <c r="E39" s="86" t="s">
        <v>616</v>
      </c>
      <c r="F39" s="90" t="s">
        <v>506</v>
      </c>
      <c r="G39" s="11">
        <v>4.9269485802980348</v>
      </c>
      <c r="H39" s="11">
        <v>5.0254875519039954</v>
      </c>
      <c r="I39" s="11">
        <v>5.1259973029420758</v>
      </c>
      <c r="J39" s="11">
        <v>5.2285172490009177</v>
      </c>
      <c r="K39" s="11">
        <v>5.3330875939809363</v>
      </c>
      <c r="L39" s="11">
        <v>5.4397493458605553</v>
      </c>
      <c r="M39" s="11">
        <v>5.5485443327777668</v>
      </c>
      <c r="N39" s="11">
        <v>5.659515219433322</v>
      </c>
      <c r="O39" s="11">
        <v>5.7727055238219886</v>
      </c>
      <c r="P39" s="11">
        <v>5.8881596342984288</v>
      </c>
      <c r="Q39" s="11">
        <v>6.0059228269843974</v>
      </c>
      <c r="R39" s="12">
        <v>6.1260412835240858</v>
      </c>
      <c r="S39" s="12">
        <v>13.208712948454053</v>
      </c>
      <c r="T39" s="12">
        <v>69.807940426363103</v>
      </c>
      <c r="U39" s="12">
        <v>71.111488288151932</v>
      </c>
      <c r="V39" s="12">
        <v>62.318189760877061</v>
      </c>
      <c r="W39" s="12">
        <v>8.222341672738791</v>
      </c>
      <c r="X39" s="12">
        <v>22.518504655456908</v>
      </c>
      <c r="Y39" s="12">
        <v>25.012644443554883</v>
      </c>
      <c r="Z39" s="12">
        <v>25.525325845029755</v>
      </c>
      <c r="AA39" s="12">
        <v>20.431351393820282</v>
      </c>
      <c r="AB39" s="12">
        <v>62.705880856691685</v>
      </c>
      <c r="AC39" s="13">
        <v>66.468233708093194</v>
      </c>
      <c r="AD39" s="13">
        <v>70.456327730578778</v>
      </c>
      <c r="AE39" s="13">
        <v>74.683707394413474</v>
      </c>
      <c r="AF39" s="13">
        <v>79.164729838078316</v>
      </c>
      <c r="AG39" s="13">
        <v>83.914613628363</v>
      </c>
      <c r="AH39" s="13">
        <v>88.949490446064786</v>
      </c>
      <c r="AI39" s="13">
        <v>94.286459872828686</v>
      </c>
      <c r="AJ39" s="13">
        <v>99.943647465198396</v>
      </c>
      <c r="AK39" s="13">
        <v>103.94139336380634</v>
      </c>
      <c r="AL39" s="13">
        <v>108.09904909835859</v>
      </c>
      <c r="AM39" s="13">
        <v>112.42301106229293</v>
      </c>
      <c r="AN39" s="13">
        <v>116.91993150478464</v>
      </c>
      <c r="AO39" s="13">
        <v>121.59672876497604</v>
      </c>
      <c r="AP39" s="13">
        <v>126.46059791557509</v>
      </c>
      <c r="AQ39" s="13">
        <v>131.51902183219812</v>
      </c>
      <c r="AR39" s="13">
        <v>136.77978270548601</v>
      </c>
      <c r="AS39" s="13">
        <v>142.25097401370545</v>
      </c>
      <c r="AT39" s="13">
        <v>147.94101297425368</v>
      </c>
      <c r="AU39" s="13">
        <v>153.85865349322381</v>
      </c>
      <c r="AV39" s="13">
        <v>158.47441309802053</v>
      </c>
      <c r="AW39" s="13">
        <v>163.22864549096116</v>
      </c>
      <c r="AX39" s="13">
        <v>168.12550485569</v>
      </c>
      <c r="AY39" s="13">
        <v>173.16927000136073</v>
      </c>
      <c r="AZ39" s="13">
        <v>178.36434810140156</v>
      </c>
      <c r="BA39" s="13">
        <v>180.14799158241556</v>
      </c>
      <c r="BB39" s="13">
        <v>181.94947149823972</v>
      </c>
      <c r="BC39" s="13">
        <v>183.76896621322209</v>
      </c>
      <c r="BD39" s="13">
        <v>185.60665587535431</v>
      </c>
      <c r="BE39" s="13">
        <v>187.46272243410786</v>
      </c>
    </row>
    <row r="40" spans="1:57" x14ac:dyDescent="0.3">
      <c r="A40" s="56" t="s">
        <v>607</v>
      </c>
      <c r="B40" s="85" t="s">
        <v>619</v>
      </c>
      <c r="C40" s="85" t="s">
        <v>7</v>
      </c>
      <c r="D40" s="57" t="s">
        <v>612</v>
      </c>
      <c r="E40" s="86" t="s">
        <v>616</v>
      </c>
      <c r="F40" s="90" t="s">
        <v>517</v>
      </c>
      <c r="G40" s="11">
        <v>2.5420259194005146</v>
      </c>
      <c r="H40" s="11">
        <v>2.5928664377885249</v>
      </c>
      <c r="I40" s="11">
        <v>2.6447237665442955</v>
      </c>
      <c r="J40" s="11">
        <v>2.6976182418751815</v>
      </c>
      <c r="K40" s="11">
        <v>2.7515706067126851</v>
      </c>
      <c r="L40" s="11">
        <v>2.8066020188469389</v>
      </c>
      <c r="M40" s="11">
        <v>2.8627340592238779</v>
      </c>
      <c r="N40" s="11">
        <v>2.9199887404083555</v>
      </c>
      <c r="O40" s="11">
        <v>2.9783885152165226</v>
      </c>
      <c r="P40" s="11">
        <v>3.0379562855208531</v>
      </c>
      <c r="Q40" s="11">
        <v>3.0987154112312703</v>
      </c>
      <c r="R40" s="12">
        <v>3.1606897194558958</v>
      </c>
      <c r="S40" s="12">
        <v>7.0865234924519331</v>
      </c>
      <c r="T40" s="12">
        <v>36.811168886852286</v>
      </c>
      <c r="U40" s="12">
        <v>39.725119523041947</v>
      </c>
      <c r="V40" s="12">
        <v>28.58845110673624</v>
      </c>
      <c r="W40" s="12">
        <v>4.1500225221583342</v>
      </c>
      <c r="X40" s="12">
        <v>12.937318477263419</v>
      </c>
      <c r="Y40" s="12">
        <v>13.380609504073297</v>
      </c>
      <c r="Z40" s="12">
        <v>14.560554270264888</v>
      </c>
      <c r="AA40" s="12">
        <v>10.750498039159961</v>
      </c>
      <c r="AB40" s="12">
        <v>35.795632122154672</v>
      </c>
      <c r="AC40" s="92">
        <v>37.94337004948396</v>
      </c>
      <c r="AD40" s="13">
        <v>40.219972252452983</v>
      </c>
      <c r="AE40" s="13">
        <v>42.633170587600155</v>
      </c>
      <c r="AF40" s="13">
        <v>45.191160822856176</v>
      </c>
      <c r="AG40" s="13">
        <v>47.902630472227543</v>
      </c>
      <c r="AH40" s="13">
        <v>50.776788300561201</v>
      </c>
      <c r="AI40" s="13">
        <v>53.823395598594885</v>
      </c>
      <c r="AJ40" s="13">
        <v>57.052799334510574</v>
      </c>
      <c r="AK40" s="13">
        <v>59.334911307890991</v>
      </c>
      <c r="AL40" s="13">
        <v>61.708307760206623</v>
      </c>
      <c r="AM40" s="13">
        <v>64.176640070614894</v>
      </c>
      <c r="AN40" s="13">
        <v>66.743705673439493</v>
      </c>
      <c r="AO40" s="13">
        <v>69.413453900377078</v>
      </c>
      <c r="AP40" s="13">
        <v>72.189992056392157</v>
      </c>
      <c r="AQ40" s="13">
        <v>75.077591738647854</v>
      </c>
      <c r="AR40" s="13">
        <v>78.080695408193762</v>
      </c>
      <c r="AS40" s="13">
        <v>81.203923224521503</v>
      </c>
      <c r="AT40" s="13">
        <v>84.452080153502365</v>
      </c>
      <c r="AU40" s="13">
        <v>87.830163359642469</v>
      </c>
      <c r="AV40" s="13">
        <v>90.46506826043175</v>
      </c>
      <c r="AW40" s="13">
        <v>93.179020308244716</v>
      </c>
      <c r="AX40" s="13">
        <v>95.974390917492045</v>
      </c>
      <c r="AY40" s="13">
        <v>98.853622645016827</v>
      </c>
      <c r="AZ40" s="13">
        <v>101.81923132436734</v>
      </c>
      <c r="BA40" s="13">
        <v>102.83742363761098</v>
      </c>
      <c r="BB40" s="13">
        <v>103.86579787398711</v>
      </c>
      <c r="BC40" s="13">
        <v>104.90445585272697</v>
      </c>
      <c r="BD40" s="13">
        <v>105.95350041125424</v>
      </c>
      <c r="BE40" s="13">
        <v>107.01303541536676</v>
      </c>
    </row>
    <row r="41" spans="1:57" x14ac:dyDescent="0.3">
      <c r="A41" s="56" t="s">
        <v>607</v>
      </c>
      <c r="B41" s="85" t="s">
        <v>619</v>
      </c>
      <c r="C41" s="85" t="s">
        <v>7</v>
      </c>
      <c r="D41" s="57" t="s">
        <v>612</v>
      </c>
      <c r="E41" s="86" t="s">
        <v>616</v>
      </c>
      <c r="F41" s="90" t="s">
        <v>518</v>
      </c>
      <c r="G41" s="11">
        <v>1.5742925061459037</v>
      </c>
      <c r="H41" s="11">
        <v>1.6057783562688217</v>
      </c>
      <c r="I41" s="11">
        <v>1.6378939233941983</v>
      </c>
      <c r="J41" s="11">
        <v>1.6706518018620822</v>
      </c>
      <c r="K41" s="11">
        <v>1.7040648378993239</v>
      </c>
      <c r="L41" s="11">
        <v>1.7381461346573104</v>
      </c>
      <c r="M41" s="11">
        <v>1.7729090573504567</v>
      </c>
      <c r="N41" s="11">
        <v>1.8083672384974658</v>
      </c>
      <c r="O41" s="11">
        <v>1.8445345832674152</v>
      </c>
      <c r="P41" s="11">
        <v>1.8814252749327636</v>
      </c>
      <c r="Q41" s="11">
        <v>1.9190537804314189</v>
      </c>
      <c r="R41" s="12">
        <v>1.9574348560400474</v>
      </c>
      <c r="S41" s="12">
        <v>4.4309616291798983</v>
      </c>
      <c r="T41" s="12">
        <v>23.652681001174997</v>
      </c>
      <c r="U41" s="12">
        <v>25.170113468982485</v>
      </c>
      <c r="V41" s="12">
        <v>19.872561893909808</v>
      </c>
      <c r="W41" s="12">
        <v>2.8465933193493509</v>
      </c>
      <c r="X41" s="12">
        <v>7.8328492518773309</v>
      </c>
      <c r="Y41" s="12">
        <v>8.8877714990837333</v>
      </c>
      <c r="Z41" s="12">
        <v>9.6301526685951782</v>
      </c>
      <c r="AA41" s="12">
        <v>8.1958679150092202</v>
      </c>
      <c r="AB41" s="12">
        <v>26.680350026822893</v>
      </c>
      <c r="AC41" s="13">
        <v>28.281171028432258</v>
      </c>
      <c r="AD41" s="13">
        <v>29.978041290138197</v>
      </c>
      <c r="AE41" s="13">
        <v>31.776723767546478</v>
      </c>
      <c r="AF41" s="13">
        <v>33.683327193599276</v>
      </c>
      <c r="AG41" s="13">
        <v>35.704326825215233</v>
      </c>
      <c r="AH41" s="13">
        <v>37.846586434728152</v>
      </c>
      <c r="AI41" s="13">
        <v>40.117381620811841</v>
      </c>
      <c r="AJ41" s="13">
        <v>42.524424518060556</v>
      </c>
      <c r="AK41" s="13">
        <v>44.225401498782972</v>
      </c>
      <c r="AL41" s="13">
        <v>45.994417558734298</v>
      </c>
      <c r="AM41" s="13">
        <v>47.834194261083674</v>
      </c>
      <c r="AN41" s="13">
        <v>49.747562031527018</v>
      </c>
      <c r="AO41" s="13">
        <v>51.737464512788094</v>
      </c>
      <c r="AP41" s="13">
        <v>53.806963093299622</v>
      </c>
      <c r="AQ41" s="13">
        <v>55.959241617031608</v>
      </c>
      <c r="AR41" s="13">
        <v>58.197611281712867</v>
      </c>
      <c r="AS41" s="13">
        <v>60.525515732981397</v>
      </c>
      <c r="AT41" s="13">
        <v>62.946536362300641</v>
      </c>
      <c r="AU41" s="13">
        <v>65.464397816792655</v>
      </c>
      <c r="AV41" s="13">
        <v>67.428329751296459</v>
      </c>
      <c r="AW41" s="13">
        <v>69.45117964383536</v>
      </c>
      <c r="AX41" s="13">
        <v>71.534715033150391</v>
      </c>
      <c r="AY41" s="13">
        <v>73.680756484144922</v>
      </c>
      <c r="AZ41" s="13">
        <v>75.89117917866929</v>
      </c>
      <c r="BA41" s="13">
        <v>76.650090970455977</v>
      </c>
      <c r="BB41" s="13">
        <v>77.416591880160524</v>
      </c>
      <c r="BC41" s="13">
        <v>78.190757798962139</v>
      </c>
      <c r="BD41" s="13">
        <v>78.972665376951753</v>
      </c>
      <c r="BE41" s="13">
        <v>79.762392030721259</v>
      </c>
    </row>
    <row r="42" spans="1:57" x14ac:dyDescent="0.3">
      <c r="A42" s="56" t="s">
        <v>607</v>
      </c>
      <c r="B42" s="85" t="s">
        <v>619</v>
      </c>
      <c r="C42" s="85" t="s">
        <v>7</v>
      </c>
      <c r="D42" s="57" t="s">
        <v>612</v>
      </c>
      <c r="E42" s="86" t="s">
        <v>616</v>
      </c>
      <c r="F42" s="90" t="s">
        <v>555</v>
      </c>
      <c r="G42" s="11">
        <v>16.558603640496276</v>
      </c>
      <c r="H42" s="11">
        <v>16.889775713306204</v>
      </c>
      <c r="I42" s="11">
        <v>17.227571227572327</v>
      </c>
      <c r="J42" s="11">
        <v>17.572122652123774</v>
      </c>
      <c r="K42" s="11">
        <v>17.923565105166251</v>
      </c>
      <c r="L42" s="11">
        <v>18.282036407269576</v>
      </c>
      <c r="M42" s="11">
        <v>18.647677135414966</v>
      </c>
      <c r="N42" s="11">
        <v>19.020630678123265</v>
      </c>
      <c r="O42" s="11">
        <v>19.401043291685731</v>
      </c>
      <c r="P42" s="11">
        <v>19.789064157519448</v>
      </c>
      <c r="Q42" s="11">
        <v>20.184845440669836</v>
      </c>
      <c r="R42" s="12">
        <v>20.588542349483234</v>
      </c>
      <c r="S42" s="12">
        <v>44.444118025267436</v>
      </c>
      <c r="T42" s="12">
        <v>244.98361284184222</v>
      </c>
      <c r="U42" s="12">
        <v>247.61116878326348</v>
      </c>
      <c r="V42" s="12">
        <v>186.6748629739744</v>
      </c>
      <c r="W42" s="12">
        <v>26.857011046068102</v>
      </c>
      <c r="X42" s="12">
        <v>73.106954053157125</v>
      </c>
      <c r="Y42" s="12">
        <v>74.73195236276328</v>
      </c>
      <c r="Z42" s="12">
        <v>74.416984047162259</v>
      </c>
      <c r="AA42" s="12">
        <v>57.41913829587471</v>
      </c>
      <c r="AB42" s="12">
        <v>175.34265537968079</v>
      </c>
      <c r="AC42" s="13">
        <v>185.86321470246165</v>
      </c>
      <c r="AD42" s="13">
        <v>197.01500758460926</v>
      </c>
      <c r="AE42" s="13">
        <v>208.83590803968582</v>
      </c>
      <c r="AF42" s="13">
        <v>221.36606252206701</v>
      </c>
      <c r="AG42" s="13">
        <v>234.64802627339108</v>
      </c>
      <c r="AH42" s="13">
        <v>248.72690784979451</v>
      </c>
      <c r="AI42" s="13">
        <v>263.65052232078222</v>
      </c>
      <c r="AJ42" s="13">
        <v>279.46955366002913</v>
      </c>
      <c r="AK42" s="13">
        <v>290.64833580643028</v>
      </c>
      <c r="AL42" s="13">
        <v>302.27426923868751</v>
      </c>
      <c r="AM42" s="13">
        <v>314.36524000823511</v>
      </c>
      <c r="AN42" s="13">
        <v>326.93984960856443</v>
      </c>
      <c r="AO42" s="13">
        <v>340.017443592907</v>
      </c>
      <c r="AP42" s="13">
        <v>353.6181413366233</v>
      </c>
      <c r="AQ42" s="13">
        <v>367.76286699008824</v>
      </c>
      <c r="AR42" s="13">
        <v>382.47338166969172</v>
      </c>
      <c r="AS42" s="13">
        <v>397.77231693647946</v>
      </c>
      <c r="AT42" s="13">
        <v>413.68320961393863</v>
      </c>
      <c r="AU42" s="13">
        <v>430.23053799849606</v>
      </c>
      <c r="AV42" s="13">
        <v>443.13745413845106</v>
      </c>
      <c r="AW42" s="13">
        <v>456.4315777626046</v>
      </c>
      <c r="AX42" s="13">
        <v>470.12452509548268</v>
      </c>
      <c r="AY42" s="13">
        <v>484.22826084834736</v>
      </c>
      <c r="AZ42" s="13">
        <v>498.75510867379779</v>
      </c>
      <c r="BA42" s="13">
        <v>503.74265976053573</v>
      </c>
      <c r="BB42" s="13">
        <v>508.78008635814103</v>
      </c>
      <c r="BC42" s="13">
        <v>513.86788722172241</v>
      </c>
      <c r="BD42" s="13">
        <v>519.00656609393968</v>
      </c>
      <c r="BE42" s="13">
        <v>524.19663175487881</v>
      </c>
    </row>
    <row r="43" spans="1:57" x14ac:dyDescent="0.3">
      <c r="A43" s="85" t="s">
        <v>607</v>
      </c>
      <c r="B43" s="85" t="s">
        <v>619</v>
      </c>
      <c r="C43" s="85" t="s">
        <v>7</v>
      </c>
      <c r="D43" s="86" t="s">
        <v>612</v>
      </c>
      <c r="E43" s="86" t="s">
        <v>616</v>
      </c>
      <c r="F43" s="90" t="s">
        <v>617</v>
      </c>
      <c r="G43" s="12">
        <v>97.050245135177775</v>
      </c>
      <c r="H43" s="12">
        <v>98.991250037881329</v>
      </c>
      <c r="I43" s="12">
        <v>100.97107503863896</v>
      </c>
      <c r="J43" s="12">
        <v>102.99049653941174</v>
      </c>
      <c r="K43" s="12">
        <v>105.05030647019997</v>
      </c>
      <c r="L43" s="12">
        <v>107.15131259960397</v>
      </c>
      <c r="M43" s="12">
        <v>109.29433885159605</v>
      </c>
      <c r="N43" s="12">
        <v>111.48022562862798</v>
      </c>
      <c r="O43" s="12">
        <v>113.70983014120054</v>
      </c>
      <c r="P43" s="12">
        <v>115.98402674402455</v>
      </c>
      <c r="Q43" s="12">
        <v>118.30370727890504</v>
      </c>
      <c r="R43" s="12">
        <v>120.66978142448313</v>
      </c>
      <c r="S43" s="12">
        <v>270.20876610155949</v>
      </c>
      <c r="T43" s="12">
        <v>1385.2423174614748</v>
      </c>
      <c r="U43" s="12">
        <v>1396.2514908869514</v>
      </c>
      <c r="V43" s="12">
        <v>1071.366388282202</v>
      </c>
      <c r="W43" s="12">
        <v>151.93992006149082</v>
      </c>
      <c r="X43" s="12">
        <v>441.01689703699736</v>
      </c>
      <c r="Y43" s="12">
        <v>463.56159570143717</v>
      </c>
      <c r="Z43" s="12">
        <v>501.69087712343651</v>
      </c>
      <c r="AA43" s="12">
        <v>397.40819204268081</v>
      </c>
      <c r="AB43" s="12">
        <v>1204.3003014957683</v>
      </c>
      <c r="AC43" s="12">
        <v>1276.5583195855143</v>
      </c>
      <c r="AD43" s="12">
        <v>1353.151818760645</v>
      </c>
      <c r="AE43" s="12">
        <v>1434.3409278862837</v>
      </c>
      <c r="AF43" s="12">
        <v>1520.4013835594608</v>
      </c>
      <c r="AG43" s="12">
        <v>1611.6254665730285</v>
      </c>
      <c r="AH43" s="12">
        <v>1708.3229945674102</v>
      </c>
      <c r="AI43" s="12">
        <v>1810.8223742414548</v>
      </c>
      <c r="AJ43" s="12">
        <v>1919.4717166959422</v>
      </c>
      <c r="AK43" s="12">
        <v>1996.2505853637799</v>
      </c>
      <c r="AL43" s="12">
        <v>2076.1006087783312</v>
      </c>
      <c r="AM43" s="12">
        <v>2159.1446331294646</v>
      </c>
      <c r="AN43" s="12">
        <v>2245.5104184546431</v>
      </c>
      <c r="AO43" s="12">
        <v>2335.330835192829</v>
      </c>
      <c r="AP43" s="12">
        <v>2428.7440686005421</v>
      </c>
      <c r="AQ43" s="12">
        <v>2525.8938313445638</v>
      </c>
      <c r="AR43" s="12">
        <v>2626.9295845983461</v>
      </c>
      <c r="AS43" s="12">
        <v>2732.0067679822801</v>
      </c>
      <c r="AT43" s="12">
        <v>2841.2870387015714</v>
      </c>
      <c r="AU43" s="12">
        <v>2954.9385202496342</v>
      </c>
      <c r="AV43" s="12">
        <v>3043.5866758571233</v>
      </c>
      <c r="AW43" s="12">
        <v>3134.8942761328371</v>
      </c>
      <c r="AX43" s="12">
        <v>3228.9411044168223</v>
      </c>
      <c r="AY43" s="12">
        <v>3325.8093375493272</v>
      </c>
      <c r="AZ43" s="12">
        <v>3425.5836176758071</v>
      </c>
      <c r="BA43" s="12">
        <v>3459.8394538525654</v>
      </c>
      <c r="BB43" s="12">
        <v>3494.4378483910909</v>
      </c>
      <c r="BC43" s="12">
        <v>3529.3822268750018</v>
      </c>
      <c r="BD43" s="12">
        <v>3564.6760491437517</v>
      </c>
      <c r="BE43" s="12">
        <v>3600.3228096351891</v>
      </c>
    </row>
    <row r="44" spans="1:57" x14ac:dyDescent="0.3">
      <c r="F44" s="45"/>
      <c r="G44" s="46">
        <f t="shared" ref="G44:Q44" si="0">_xlfn.RRI(1,G43,H43)</f>
        <v>2.0000000000000018E-2</v>
      </c>
      <c r="H44" s="46">
        <f t="shared" si="0"/>
        <v>2.0000000000000018E-2</v>
      </c>
      <c r="I44" s="46">
        <f t="shared" si="0"/>
        <v>2.0000000000000018E-2</v>
      </c>
      <c r="J44" s="46">
        <f t="shared" si="0"/>
        <v>2.0000000000000018E-2</v>
      </c>
      <c r="K44" s="46">
        <f t="shared" si="0"/>
        <v>2.0000000000000018E-2</v>
      </c>
      <c r="L44" s="46">
        <f t="shared" si="0"/>
        <v>2.0000000000000018E-2</v>
      </c>
      <c r="M44" s="46">
        <f t="shared" si="0"/>
        <v>2.0000000000000018E-2</v>
      </c>
      <c r="N44" s="46">
        <f t="shared" si="0"/>
        <v>2.0000000000000018E-2</v>
      </c>
      <c r="O44" s="46">
        <f t="shared" si="0"/>
        <v>2.0000000000000018E-2</v>
      </c>
      <c r="P44" s="46">
        <f t="shared" si="0"/>
        <v>2.0000000000000018E-2</v>
      </c>
      <c r="Q44" s="46">
        <f t="shared" si="0"/>
        <v>2.0000000000000018E-2</v>
      </c>
      <c r="R44" s="46">
        <f>_xlfn.RRI(1,R43,S43)</f>
        <v>1.2392413652514982</v>
      </c>
      <c r="S44" s="46">
        <f t="shared" ref="S44:AA44" si="1">_xlfn.RRI(1,S43,T43)</f>
        <v>4.1265632031376205</v>
      </c>
      <c r="T44" s="46">
        <f t="shared" si="1"/>
        <v>7.9474712017544302E-3</v>
      </c>
      <c r="U44" s="46">
        <f t="shared" si="1"/>
        <v>-0.23268379996383759</v>
      </c>
      <c r="V44" s="46">
        <f t="shared" si="1"/>
        <v>-0.85818117711802877</v>
      </c>
      <c r="W44" s="46">
        <f t="shared" si="1"/>
        <v>1.9025742336741764</v>
      </c>
      <c r="X44" s="46">
        <f t="shared" si="1"/>
        <v>5.111980700945451E-2</v>
      </c>
      <c r="Y44" s="46">
        <f t="shared" si="1"/>
        <v>8.2252891040950127E-2</v>
      </c>
      <c r="Z44" s="46">
        <f t="shared" si="1"/>
        <v>-0.2078624305043878</v>
      </c>
      <c r="AA44" s="46">
        <f t="shared" si="1"/>
        <v>2.0303862014158707</v>
      </c>
      <c r="AB44" s="46">
        <v>0.06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0.06</v>
      </c>
      <c r="AK44" s="46">
        <v>0.04</v>
      </c>
      <c r="AL44" s="46">
        <v>0.04</v>
      </c>
      <c r="AM44" s="46">
        <v>0.04</v>
      </c>
      <c r="AN44" s="46">
        <v>0.04</v>
      </c>
      <c r="AO44" s="46">
        <v>0.04</v>
      </c>
      <c r="AP44" s="46">
        <v>0.04</v>
      </c>
      <c r="AQ44" s="46">
        <v>0.04</v>
      </c>
      <c r="AR44" s="46">
        <v>0.04</v>
      </c>
      <c r="AS44" s="46">
        <v>0.04</v>
      </c>
      <c r="AT44" s="46">
        <v>0.04</v>
      </c>
      <c r="AU44" s="46">
        <v>0.04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0.03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</row>
    <row r="47" spans="1:57" x14ac:dyDescent="0.3">
      <c r="F47" s="13"/>
      <c r="G47" s="13"/>
      <c r="H47" s="13"/>
    </row>
    <row r="48" spans="1:57" x14ac:dyDescent="0.3">
      <c r="F48" s="47"/>
      <c r="G48" s="46">
        <f>_xlfn.RRI(5,V43,AA43)</f>
        <v>-0.17991331708229963</v>
      </c>
    </row>
    <row r="51" spans="28:28" x14ac:dyDescent="0.3">
      <c r="AB51">
        <f>SUM(R44:AA44)/10</f>
        <v>0.81413577651450697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1F44-9356-45BC-AABD-DC90D6B81FD4}">
  <sheetPr>
    <tabColor rgb="FFFF0000"/>
  </sheetPr>
  <dimension ref="A1:BB37"/>
  <sheetViews>
    <sheetView workbookViewId="0">
      <selection sqref="A1:C1"/>
    </sheetView>
  </sheetViews>
  <sheetFormatPr baseColWidth="10" defaultColWidth="10.88671875" defaultRowHeight="14.4" x14ac:dyDescent="0.3"/>
  <sheetData>
    <row r="1" spans="1:54" ht="15" thickBot="1" x14ac:dyDescent="0.35">
      <c r="A1" s="99" t="s">
        <v>84</v>
      </c>
      <c r="B1" s="100"/>
      <c r="C1" s="101"/>
      <c r="D1" s="99" t="s">
        <v>92</v>
      </c>
      <c r="E1" s="100"/>
      <c r="F1" s="100"/>
      <c r="G1" s="100"/>
      <c r="H1" s="100"/>
      <c r="I1" s="100"/>
      <c r="J1" s="101"/>
    </row>
    <row r="2" spans="1:54" ht="15" thickBot="1" x14ac:dyDescent="0.35">
      <c r="A2" s="99" t="s">
        <v>86</v>
      </c>
      <c r="B2" s="100"/>
      <c r="C2" s="101"/>
      <c r="D2" s="102" t="s">
        <v>93</v>
      </c>
      <c r="E2" s="103"/>
      <c r="F2" s="103"/>
      <c r="G2" s="103"/>
      <c r="H2" s="103"/>
      <c r="I2" s="103"/>
      <c r="J2" s="104"/>
      <c r="K2" s="23" t="s">
        <v>94</v>
      </c>
      <c r="L2" s="23" t="s">
        <v>95</v>
      </c>
      <c r="M2" s="23" t="s">
        <v>96</v>
      </c>
    </row>
    <row r="3" spans="1:54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4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">
      <c r="A5" s="18"/>
      <c r="B5" s="18" t="s">
        <v>41</v>
      </c>
      <c r="C5" s="19">
        <v>7.0085255188471534E-3</v>
      </c>
      <c r="D5" s="19">
        <v>1.3297230122843716E-2</v>
      </c>
      <c r="E5" s="19">
        <v>1.2878388122782747E-2</v>
      </c>
      <c r="F5" s="19">
        <v>1.7937504706107412E-2</v>
      </c>
      <c r="G5" s="19">
        <v>1.9787903211282758E-2</v>
      </c>
      <c r="H5" s="19">
        <v>2.692066882804265E-2</v>
      </c>
      <c r="I5" s="19">
        <v>2.3865887395759747E-2</v>
      </c>
      <c r="J5" s="19">
        <v>2.6138722995290901E-2</v>
      </c>
      <c r="K5" s="19">
        <v>2.396640186588498E-2</v>
      </c>
      <c r="L5" s="19">
        <v>2.4658716626231623E-2</v>
      </c>
      <c r="M5" s="19">
        <v>2.5341301094850034E-2</v>
      </c>
      <c r="N5" s="19">
        <v>2.15568870257987E-2</v>
      </c>
      <c r="O5" s="19">
        <v>1.5030475486600988E-2</v>
      </c>
      <c r="P5" s="19">
        <v>1.59275015978593E-2</v>
      </c>
      <c r="Q5" s="19">
        <v>1.7322632175366427E-2</v>
      </c>
      <c r="R5" s="19">
        <v>1.5470059082960874E-2</v>
      </c>
      <c r="S5" s="19">
        <v>1.2360791480271886E-2</v>
      </c>
      <c r="T5" s="19">
        <v>1.3945670598441073E-2</v>
      </c>
      <c r="U5" s="19">
        <v>1.6485375781176176E-2</v>
      </c>
      <c r="V5" s="19">
        <v>1.5757603737029412E-2</v>
      </c>
      <c r="W5" s="19">
        <v>2.2834282031425516E-2</v>
      </c>
      <c r="X5" s="19">
        <v>1.7847657180295413E-2</v>
      </c>
      <c r="Y5" s="19">
        <v>1.7847657180295413E-2</v>
      </c>
      <c r="Z5" s="19">
        <v>1.7847657180295413E-2</v>
      </c>
      <c r="AA5" s="19">
        <v>1.7847657180295413E-2</v>
      </c>
      <c r="AB5" s="19">
        <v>1.7847657180295413E-2</v>
      </c>
      <c r="AC5" s="19">
        <v>1.7847657180295413E-2</v>
      </c>
      <c r="AD5" s="19">
        <v>1.7847657180295413E-2</v>
      </c>
      <c r="AE5" s="19">
        <v>1.7847657180295413E-2</v>
      </c>
      <c r="AF5" s="19">
        <v>1.7847657180295413E-2</v>
      </c>
      <c r="AG5" s="19">
        <v>1.78476571802954E-2</v>
      </c>
      <c r="AH5" s="19">
        <v>1.78476571802954E-2</v>
      </c>
      <c r="AI5" s="19">
        <v>1.78476571802954E-2</v>
      </c>
      <c r="AJ5" s="19">
        <v>1.78476571802954E-2</v>
      </c>
      <c r="AK5" s="19">
        <v>1.78476571802954E-2</v>
      </c>
      <c r="AL5" s="19">
        <v>1.78476571802954E-2</v>
      </c>
      <c r="AM5" s="19">
        <v>1.78476571802954E-2</v>
      </c>
      <c r="AN5" s="19">
        <v>1.78476571802954E-2</v>
      </c>
      <c r="AO5" s="19">
        <v>1.78476571802954E-2</v>
      </c>
      <c r="AP5" s="19">
        <v>1.78476571802954E-2</v>
      </c>
      <c r="AQ5" s="19">
        <v>1.78476571802954E-2</v>
      </c>
      <c r="AR5" s="19">
        <v>1.78476571802954E-2</v>
      </c>
      <c r="AS5" s="19">
        <v>1.78476571802954E-2</v>
      </c>
      <c r="AT5" s="19">
        <v>1.78476571802954E-2</v>
      </c>
      <c r="AU5" s="19">
        <v>1.78476571802954E-2</v>
      </c>
      <c r="AV5" s="19">
        <v>1.78476571802954E-2</v>
      </c>
      <c r="AW5" s="19">
        <v>1.78476571802954E-2</v>
      </c>
      <c r="AX5" s="19">
        <v>1.78476571802954E-2</v>
      </c>
      <c r="AY5" s="19">
        <v>1.78476571802954E-2</v>
      </c>
      <c r="AZ5" s="19">
        <v>1.78476571802954E-2</v>
      </c>
      <c r="BA5" s="19">
        <v>1.78476571802954E-2</v>
      </c>
      <c r="BB5" s="19"/>
    </row>
    <row r="6" spans="1:54" s="21" customFormat="1" x14ac:dyDescent="0.3">
      <c r="A6" s="20"/>
      <c r="B6" s="18" t="s">
        <v>42</v>
      </c>
      <c r="C6" s="19">
        <v>1.7022242264717019E-2</v>
      </c>
      <c r="D6" s="19">
        <v>1.6145046435952534E-2</v>
      </c>
      <c r="E6" s="19">
        <v>1.4348687724917229E-2</v>
      </c>
      <c r="F6" s="19">
        <v>1.5516526422350877E-2</v>
      </c>
      <c r="G6" s="19">
        <v>1.7710552588050855E-2</v>
      </c>
      <c r="H6" s="19">
        <v>1.8722032009980613E-2</v>
      </c>
      <c r="I6" s="19">
        <v>2.1238675593516637E-2</v>
      </c>
      <c r="J6" s="19">
        <v>2.496754071339289E-2</v>
      </c>
      <c r="K6" s="19">
        <v>2.2811311901453826E-2</v>
      </c>
      <c r="L6" s="19">
        <v>2.0155154311157546E-2</v>
      </c>
      <c r="M6" s="19">
        <v>2.0205544712290319E-2</v>
      </c>
      <c r="N6" s="19">
        <v>1.772661209527646E-2</v>
      </c>
      <c r="O6" s="19">
        <v>1.7320004148087535E-2</v>
      </c>
      <c r="P6" s="19">
        <v>1.9753086352908737E-2</v>
      </c>
      <c r="Q6" s="19">
        <v>2.1366397880014126E-2</v>
      </c>
      <c r="R6" s="19">
        <v>2.4119370088759595E-2</v>
      </c>
      <c r="S6" s="19">
        <v>2.9959165542173358E-2</v>
      </c>
      <c r="T6" s="19">
        <v>2.696658557660701E-2</v>
      </c>
      <c r="U6" s="19">
        <v>3.0988708129856862E-2</v>
      </c>
      <c r="V6" s="19">
        <v>3.3280537893015084E-2</v>
      </c>
      <c r="W6" s="19">
        <v>4.3905593336371646E-2</v>
      </c>
      <c r="X6" s="19">
        <v>4.8025423649028641E-2</v>
      </c>
      <c r="Y6" s="19">
        <v>4.8025423649028641E-2</v>
      </c>
      <c r="Z6" s="19">
        <v>4.8025423649028641E-2</v>
      </c>
      <c r="AA6" s="19">
        <v>4.8025423649028641E-2</v>
      </c>
      <c r="AB6" s="19">
        <v>4.8025423649028641E-2</v>
      </c>
      <c r="AC6" s="19">
        <v>4.8025423649028641E-2</v>
      </c>
      <c r="AD6" s="19">
        <v>4.8025423649028641E-2</v>
      </c>
      <c r="AE6" s="19">
        <v>4.8025423649028641E-2</v>
      </c>
      <c r="AF6" s="19">
        <v>4.8025423649028641E-2</v>
      </c>
      <c r="AG6" s="19">
        <v>4.8025423649028599E-2</v>
      </c>
      <c r="AH6" s="19">
        <v>4.8025423649028599E-2</v>
      </c>
      <c r="AI6" s="19">
        <v>4.8025423649028599E-2</v>
      </c>
      <c r="AJ6" s="19">
        <v>4.8025423649028599E-2</v>
      </c>
      <c r="AK6" s="19">
        <v>4.8025423649028599E-2</v>
      </c>
      <c r="AL6" s="19">
        <v>4.8025423649028599E-2</v>
      </c>
      <c r="AM6" s="19">
        <v>4.8025423649028599E-2</v>
      </c>
      <c r="AN6" s="19">
        <v>4.8025423649028599E-2</v>
      </c>
      <c r="AO6" s="19">
        <v>4.8025423649028599E-2</v>
      </c>
      <c r="AP6" s="19">
        <v>4.8025423649028599E-2</v>
      </c>
      <c r="AQ6" s="19">
        <v>4.8025423649028599E-2</v>
      </c>
      <c r="AR6" s="19">
        <v>4.8025423649028599E-2</v>
      </c>
      <c r="AS6" s="19">
        <v>4.8025423649028599E-2</v>
      </c>
      <c r="AT6" s="19">
        <v>4.8025423649028599E-2</v>
      </c>
      <c r="AU6" s="19">
        <v>4.8025423649028599E-2</v>
      </c>
      <c r="AV6" s="19">
        <v>4.8025423649028599E-2</v>
      </c>
      <c r="AW6" s="19">
        <v>4.8025423649028599E-2</v>
      </c>
      <c r="AX6" s="19">
        <v>4.8025423649028599E-2</v>
      </c>
      <c r="AY6" s="19">
        <v>4.8025423649028599E-2</v>
      </c>
      <c r="AZ6" s="19">
        <v>4.8025423649028599E-2</v>
      </c>
      <c r="BA6" s="19">
        <v>4.8025423649028599E-2</v>
      </c>
      <c r="BB6" s="19"/>
    </row>
    <row r="7" spans="1:54" x14ac:dyDescent="0.3">
      <c r="A7" s="18"/>
      <c r="B7" s="18" t="s">
        <v>43</v>
      </c>
      <c r="C7" s="19">
        <v>1.767970248156239E-3</v>
      </c>
      <c r="D7" s="19">
        <v>2.0864486108579479E-3</v>
      </c>
      <c r="E7" s="19">
        <v>2.6506819351711391E-3</v>
      </c>
      <c r="F7" s="19">
        <v>3.3571098493254607E-3</v>
      </c>
      <c r="G7" s="19">
        <v>3.4706031619970027E-3</v>
      </c>
      <c r="H7" s="19">
        <v>3.3163221625634133E-3</v>
      </c>
      <c r="I7" s="19">
        <v>2.5505034887958271E-3</v>
      </c>
      <c r="J7" s="19">
        <v>2.5050742117133261E-3</v>
      </c>
      <c r="K7" s="19">
        <v>2.8717232393824722E-3</v>
      </c>
      <c r="L7" s="19">
        <v>3.7356283046414904E-3</v>
      </c>
      <c r="M7" s="19">
        <v>3.520007907265608E-3</v>
      </c>
      <c r="N7" s="19">
        <v>3.5204125183694495E-3</v>
      </c>
      <c r="O7" s="19">
        <v>3.6046554211974498E-3</v>
      </c>
      <c r="P7" s="19">
        <v>3.3169629909842839E-3</v>
      </c>
      <c r="Q7" s="19">
        <v>3.0520874469300708E-3</v>
      </c>
      <c r="R7" s="19">
        <v>2.5597926366722197E-3</v>
      </c>
      <c r="S7" s="19">
        <v>2.9624830409560976E-3</v>
      </c>
      <c r="T7" s="19">
        <v>2.5599451220099261E-3</v>
      </c>
      <c r="U7" s="19">
        <v>3.225525356884645E-3</v>
      </c>
      <c r="V7" s="19">
        <v>3.2349402691920124E-3</v>
      </c>
      <c r="W7" s="19">
        <v>4.0506343959775138E-3</v>
      </c>
      <c r="X7" s="19">
        <v>3.4177434924191901E-3</v>
      </c>
      <c r="Y7" s="19">
        <v>3.4177434924191901E-3</v>
      </c>
      <c r="Z7" s="19">
        <v>3.4177434924191901E-3</v>
      </c>
      <c r="AA7" s="19">
        <v>3.4177434924191901E-3</v>
      </c>
      <c r="AB7" s="19">
        <v>3.4177434924191901E-3</v>
      </c>
      <c r="AC7" s="19">
        <v>3.4177434924191901E-3</v>
      </c>
      <c r="AD7" s="19">
        <v>3.4177434924191901E-3</v>
      </c>
      <c r="AE7" s="19">
        <v>3.4177434924191901E-3</v>
      </c>
      <c r="AF7" s="19">
        <v>3.4177434924191901E-3</v>
      </c>
      <c r="AG7" s="19">
        <v>3.4177434924191901E-3</v>
      </c>
      <c r="AH7" s="19">
        <v>3.4177434924191901E-3</v>
      </c>
      <c r="AI7" s="19">
        <v>3.4177434924191901E-3</v>
      </c>
      <c r="AJ7" s="19">
        <v>3.4177434924191901E-3</v>
      </c>
      <c r="AK7" s="19">
        <v>3.4177434924191901E-3</v>
      </c>
      <c r="AL7" s="19">
        <v>3.4177434924191901E-3</v>
      </c>
      <c r="AM7" s="19">
        <v>3.4177434924191901E-3</v>
      </c>
      <c r="AN7" s="19">
        <v>3.4177434924191901E-3</v>
      </c>
      <c r="AO7" s="19">
        <v>3.4177434924191901E-3</v>
      </c>
      <c r="AP7" s="19">
        <v>3.4177434924191901E-3</v>
      </c>
      <c r="AQ7" s="19">
        <v>3.4177434924191901E-3</v>
      </c>
      <c r="AR7" s="19">
        <v>3.4177434924191901E-3</v>
      </c>
      <c r="AS7" s="19">
        <v>3.4177434924191901E-3</v>
      </c>
      <c r="AT7" s="19">
        <v>3.4177434924191901E-3</v>
      </c>
      <c r="AU7" s="19">
        <v>3.4177434924191901E-3</v>
      </c>
      <c r="AV7" s="19">
        <v>3.4177434924191901E-3</v>
      </c>
      <c r="AW7" s="19">
        <v>3.4177434924191901E-3</v>
      </c>
      <c r="AX7" s="19">
        <v>3.4177434924191901E-3</v>
      </c>
      <c r="AY7" s="19">
        <v>3.4177434924191901E-3</v>
      </c>
      <c r="AZ7" s="19">
        <v>3.4177434924191901E-3</v>
      </c>
      <c r="BA7" s="19">
        <v>3.4177434924191901E-3</v>
      </c>
      <c r="BB7" s="19"/>
    </row>
    <row r="8" spans="1:54" x14ac:dyDescent="0.3">
      <c r="A8" s="18"/>
      <c r="B8" s="18" t="s">
        <v>44</v>
      </c>
      <c r="C8" s="24">
        <v>2.9547683597984024E-3</v>
      </c>
      <c r="D8" s="19">
        <v>2.9809960764369376E-3</v>
      </c>
      <c r="E8" s="19">
        <v>4.8769934023093486E-3</v>
      </c>
      <c r="F8" s="19">
        <v>5.4282630951802266E-3</v>
      </c>
      <c r="G8" s="19">
        <v>5.6748258065975332E-3</v>
      </c>
      <c r="H8" s="19">
        <v>4.9597577066300439E-3</v>
      </c>
      <c r="I8" s="19">
        <v>4.4948630785420088E-3</v>
      </c>
      <c r="J8" s="19">
        <v>4.0856610981630688E-3</v>
      </c>
      <c r="K8" s="19">
        <v>3.6435342750748365E-3</v>
      </c>
      <c r="L8" s="19">
        <v>3.6849986814839193E-3</v>
      </c>
      <c r="M8" s="19">
        <v>2.9141638981946784E-3</v>
      </c>
      <c r="N8" s="19">
        <v>3.1710301046981334E-3</v>
      </c>
      <c r="O8" s="19">
        <v>3.4281429450151234E-3</v>
      </c>
      <c r="P8" s="19">
        <v>3.2721722803537813E-3</v>
      </c>
      <c r="Q8" s="19">
        <v>2.9625471046068478E-3</v>
      </c>
      <c r="R8" s="19">
        <v>3.511634397799434E-3</v>
      </c>
      <c r="S8" s="19">
        <v>3.3866597240867105E-3</v>
      </c>
      <c r="T8" s="19">
        <v>3.8019435907940247E-3</v>
      </c>
      <c r="U8" s="19">
        <v>3.7116693103115238E-3</v>
      </c>
      <c r="V8" s="19">
        <v>3.6516151426631807E-3</v>
      </c>
      <c r="W8" s="19">
        <v>4.3735600357026868E-3</v>
      </c>
      <c r="X8" s="19">
        <v>5.0466315803510886E-3</v>
      </c>
      <c r="Y8" s="19">
        <v>5.0466315803510886E-3</v>
      </c>
      <c r="Z8" s="19">
        <v>5.0466315803510886E-3</v>
      </c>
      <c r="AA8" s="19">
        <v>5.0466315803510886E-3</v>
      </c>
      <c r="AB8" s="19">
        <v>5.0466315803510886E-3</v>
      </c>
      <c r="AC8" s="19">
        <v>5.0466315803510886E-3</v>
      </c>
      <c r="AD8" s="19">
        <v>5.0466315803510886E-3</v>
      </c>
      <c r="AE8" s="19">
        <v>5.0466315803510886E-3</v>
      </c>
      <c r="AF8" s="19">
        <v>5.0466315803510886E-3</v>
      </c>
      <c r="AG8" s="19">
        <v>5.0466315803510903E-3</v>
      </c>
      <c r="AH8" s="19">
        <v>5.0466315803510903E-3</v>
      </c>
      <c r="AI8" s="19">
        <v>5.0466315803510903E-3</v>
      </c>
      <c r="AJ8" s="19">
        <v>5.0466315803510903E-3</v>
      </c>
      <c r="AK8" s="19">
        <v>5.0466315803510903E-3</v>
      </c>
      <c r="AL8" s="19">
        <v>5.0466315803510903E-3</v>
      </c>
      <c r="AM8" s="19">
        <v>5.0466315803510903E-3</v>
      </c>
      <c r="AN8" s="19">
        <v>5.0466315803510903E-3</v>
      </c>
      <c r="AO8" s="19">
        <v>5.0466315803510903E-3</v>
      </c>
      <c r="AP8" s="19">
        <v>5.0466315803510903E-3</v>
      </c>
      <c r="AQ8" s="19">
        <v>5.0466315803510903E-3</v>
      </c>
      <c r="AR8" s="19">
        <v>5.0466315803510903E-3</v>
      </c>
      <c r="AS8" s="19">
        <v>5.0466315803510903E-3</v>
      </c>
      <c r="AT8" s="19">
        <v>5.0466315803510903E-3</v>
      </c>
      <c r="AU8" s="19">
        <v>5.0466315803510903E-3</v>
      </c>
      <c r="AV8" s="19">
        <v>5.0466315803510903E-3</v>
      </c>
      <c r="AW8" s="19">
        <v>5.0466315803510903E-3</v>
      </c>
      <c r="AX8" s="19">
        <v>5.0466315803510903E-3</v>
      </c>
      <c r="AY8" s="19">
        <v>5.0466315803510903E-3</v>
      </c>
      <c r="AZ8" s="19">
        <v>5.0466315803510903E-3</v>
      </c>
      <c r="BA8" s="19">
        <v>5.0466315803510903E-3</v>
      </c>
      <c r="BB8" s="19"/>
    </row>
    <row r="9" spans="1:54" x14ac:dyDescent="0.3">
      <c r="A9" s="18"/>
      <c r="B9" s="18" t="s">
        <v>45</v>
      </c>
      <c r="C9" s="19">
        <v>1.2847653530488475E-3</v>
      </c>
      <c r="D9" s="19">
        <v>1.4296735673710928E-3</v>
      </c>
      <c r="E9" s="19">
        <v>1.2980370264328907E-3</v>
      </c>
      <c r="F9" s="19">
        <v>1.2730617493233907E-3</v>
      </c>
      <c r="G9" s="19">
        <v>1.4009832967471051E-3</v>
      </c>
      <c r="H9" s="19">
        <v>1.3974038189777066E-3</v>
      </c>
      <c r="I9" s="19">
        <v>1.2538903857781747E-3</v>
      </c>
      <c r="J9" s="19">
        <v>1.5438340411667885E-3</v>
      </c>
      <c r="K9" s="19">
        <v>1.3151358652477131E-3</v>
      </c>
      <c r="L9" s="19">
        <v>1.305183335531419E-3</v>
      </c>
      <c r="M9" s="19">
        <v>1.2080492915155282E-3</v>
      </c>
      <c r="N9" s="19">
        <v>1.3102157618379571E-3</v>
      </c>
      <c r="O9" s="19">
        <v>8.688049801602978E-4</v>
      </c>
      <c r="P9" s="19">
        <v>7.1586357450043091E-4</v>
      </c>
      <c r="Q9" s="19">
        <v>7.0205546328406642E-4</v>
      </c>
      <c r="R9" s="19">
        <v>8.7195189581535401E-4</v>
      </c>
      <c r="S9" s="19">
        <v>1.3197049994708695E-3</v>
      </c>
      <c r="T9" s="19">
        <v>1.300302317670844E-3</v>
      </c>
      <c r="U9" s="19">
        <v>1.552480661448965E-3</v>
      </c>
      <c r="V9" s="19">
        <v>1.1827559643047083E-3</v>
      </c>
      <c r="W9" s="19">
        <v>1.6670115917726323E-3</v>
      </c>
      <c r="X9" s="19">
        <v>2.3450672645575748E-3</v>
      </c>
      <c r="Y9" s="19">
        <v>2.3450672645575748E-3</v>
      </c>
      <c r="Z9" s="19">
        <v>2.3450672645575748E-3</v>
      </c>
      <c r="AA9" s="19">
        <v>2.3450672645575748E-3</v>
      </c>
      <c r="AB9" s="19">
        <v>2.3450672645575748E-3</v>
      </c>
      <c r="AC9" s="19">
        <v>2.3450672645575748E-3</v>
      </c>
      <c r="AD9" s="19">
        <v>2.3450672645575748E-3</v>
      </c>
      <c r="AE9" s="19">
        <v>2.3450672645575748E-3</v>
      </c>
      <c r="AF9" s="19">
        <v>2.3450672645575748E-3</v>
      </c>
      <c r="AG9" s="19">
        <v>2.34506726455757E-3</v>
      </c>
      <c r="AH9" s="19">
        <v>2.34506726455757E-3</v>
      </c>
      <c r="AI9" s="19">
        <v>2.34506726455757E-3</v>
      </c>
      <c r="AJ9" s="19">
        <v>2.34506726455757E-3</v>
      </c>
      <c r="AK9" s="19">
        <v>2.34506726455757E-3</v>
      </c>
      <c r="AL9" s="19">
        <v>2.34506726455757E-3</v>
      </c>
      <c r="AM9" s="19">
        <v>2.34506726455757E-3</v>
      </c>
      <c r="AN9" s="19">
        <v>2.34506726455757E-3</v>
      </c>
      <c r="AO9" s="19">
        <v>2.34506726455757E-3</v>
      </c>
      <c r="AP9" s="19">
        <v>2.34506726455757E-3</v>
      </c>
      <c r="AQ9" s="19">
        <v>2.34506726455757E-3</v>
      </c>
      <c r="AR9" s="19">
        <v>2.34506726455757E-3</v>
      </c>
      <c r="AS9" s="19">
        <v>2.34506726455757E-3</v>
      </c>
      <c r="AT9" s="19">
        <v>2.34506726455757E-3</v>
      </c>
      <c r="AU9" s="19">
        <v>2.34506726455757E-3</v>
      </c>
      <c r="AV9" s="19">
        <v>2.34506726455757E-3</v>
      </c>
      <c r="AW9" s="19">
        <v>2.34506726455757E-3</v>
      </c>
      <c r="AX9" s="19">
        <v>2.34506726455757E-3</v>
      </c>
      <c r="AY9" s="19">
        <v>2.34506726455757E-3</v>
      </c>
      <c r="AZ9" s="19">
        <v>2.34506726455757E-3</v>
      </c>
      <c r="BA9" s="19">
        <v>2.34506726455757E-3</v>
      </c>
      <c r="BB9" s="19"/>
    </row>
    <row r="10" spans="1:54" x14ac:dyDescent="0.3">
      <c r="A10" s="18"/>
      <c r="B10" s="18" t="s">
        <v>46</v>
      </c>
      <c r="C10" s="19">
        <v>6.2779799135222105E-3</v>
      </c>
      <c r="D10" s="19">
        <v>6.7101759914404684E-3</v>
      </c>
      <c r="E10" s="19">
        <v>6.6004230946584402E-3</v>
      </c>
      <c r="F10" s="19">
        <v>6.2586688412162158E-3</v>
      </c>
      <c r="G10" s="19">
        <v>6.7753892342972575E-3</v>
      </c>
      <c r="H10" s="19">
        <v>7.6790699599479564E-3</v>
      </c>
      <c r="I10" s="19">
        <v>8.1321420567837706E-3</v>
      </c>
      <c r="J10" s="19">
        <v>9.7404078717960359E-3</v>
      </c>
      <c r="K10" s="19">
        <v>8.0006231337040237E-3</v>
      </c>
      <c r="L10" s="19">
        <v>7.6534259244466756E-3</v>
      </c>
      <c r="M10" s="19">
        <v>6.5955924781590288E-3</v>
      </c>
      <c r="N10" s="19">
        <v>6.8950860215015747E-3</v>
      </c>
      <c r="O10" s="19">
        <v>6.5560765323516238E-3</v>
      </c>
      <c r="P10" s="19">
        <v>5.8523651595179839E-3</v>
      </c>
      <c r="Q10" s="19">
        <v>6.7667542765635479E-3</v>
      </c>
      <c r="R10" s="19">
        <v>7.4729720605970842E-3</v>
      </c>
      <c r="S10" s="19">
        <v>8.0010443885285346E-3</v>
      </c>
      <c r="T10" s="19">
        <v>8.1798531436886295E-3</v>
      </c>
      <c r="U10" s="19">
        <v>7.8051572524874711E-3</v>
      </c>
      <c r="V10" s="19">
        <v>6.5459108407567657E-3</v>
      </c>
      <c r="W10" s="19">
        <v>8.9497795657213167E-3</v>
      </c>
      <c r="X10" s="19">
        <v>9.6578263632064957E-3</v>
      </c>
      <c r="Y10" s="19">
        <v>9.6578263632064957E-3</v>
      </c>
      <c r="Z10" s="19">
        <v>9.6578263632064957E-3</v>
      </c>
      <c r="AA10" s="19">
        <v>9.6578263632064957E-3</v>
      </c>
      <c r="AB10" s="19">
        <v>9.6578263632064957E-3</v>
      </c>
      <c r="AC10" s="19">
        <v>9.6578263632064957E-3</v>
      </c>
      <c r="AD10" s="19">
        <v>9.6578263632064957E-3</v>
      </c>
      <c r="AE10" s="19">
        <v>9.6578263632064957E-3</v>
      </c>
      <c r="AF10" s="19">
        <v>9.6578263632064957E-3</v>
      </c>
      <c r="AG10" s="19">
        <v>9.6578263632064992E-3</v>
      </c>
      <c r="AH10" s="19">
        <v>9.6578263632064992E-3</v>
      </c>
      <c r="AI10" s="19">
        <v>9.6578263632064992E-3</v>
      </c>
      <c r="AJ10" s="19">
        <v>9.6578263632064992E-3</v>
      </c>
      <c r="AK10" s="19">
        <v>9.6578263632064992E-3</v>
      </c>
      <c r="AL10" s="19">
        <v>9.6578263632064992E-3</v>
      </c>
      <c r="AM10" s="19">
        <v>9.6578263632064992E-3</v>
      </c>
      <c r="AN10" s="19">
        <v>9.6578263632064992E-3</v>
      </c>
      <c r="AO10" s="19">
        <v>9.6578263632064992E-3</v>
      </c>
      <c r="AP10" s="19">
        <v>9.6578263632064992E-3</v>
      </c>
      <c r="AQ10" s="19">
        <v>9.6578263632064992E-3</v>
      </c>
      <c r="AR10" s="19">
        <v>9.6578263632064992E-3</v>
      </c>
      <c r="AS10" s="19">
        <v>9.6578263632064992E-3</v>
      </c>
      <c r="AT10" s="19">
        <v>9.6578263632064992E-3</v>
      </c>
      <c r="AU10" s="19">
        <v>9.6578263632064992E-3</v>
      </c>
      <c r="AV10" s="19">
        <v>9.6578263632064992E-3</v>
      </c>
      <c r="AW10" s="19">
        <v>9.6578263632064992E-3</v>
      </c>
      <c r="AX10" s="19">
        <v>9.6578263632064992E-3</v>
      </c>
      <c r="AY10" s="19">
        <v>9.6578263632064992E-3</v>
      </c>
      <c r="AZ10" s="19">
        <v>9.6578263632064992E-3</v>
      </c>
      <c r="BA10" s="19">
        <v>9.6578263632064992E-3</v>
      </c>
      <c r="BB10" s="19"/>
    </row>
    <row r="11" spans="1:54" x14ac:dyDescent="0.3">
      <c r="A11" s="18"/>
      <c r="B11" s="18" t="s">
        <v>47</v>
      </c>
      <c r="C11" s="19">
        <v>1.1401633977159384E-2</v>
      </c>
      <c r="D11" s="19">
        <v>1.6027422585305533E-2</v>
      </c>
      <c r="E11" s="19">
        <v>1.3843830063425345E-2</v>
      </c>
      <c r="F11" s="19">
        <v>1.4165953812451712E-2</v>
      </c>
      <c r="G11" s="19">
        <v>1.5308004155011443E-2</v>
      </c>
      <c r="H11" s="19">
        <v>1.2519802223666792E-2</v>
      </c>
      <c r="I11" s="19">
        <v>1.265832971319098E-2</v>
      </c>
      <c r="J11" s="19">
        <v>1.4418313982820431E-2</v>
      </c>
      <c r="K11" s="19">
        <v>1.3133756150274699E-2</v>
      </c>
      <c r="L11" s="19">
        <v>1.290461385310308E-2</v>
      </c>
      <c r="M11" s="19">
        <v>1.1335669592060168E-2</v>
      </c>
      <c r="N11" s="19">
        <v>1.0903461532909752E-2</v>
      </c>
      <c r="O11" s="19">
        <v>1.0758025068752078E-2</v>
      </c>
      <c r="P11" s="19">
        <v>1.188430291372258E-2</v>
      </c>
      <c r="Q11" s="19">
        <v>1.2557569471054677E-2</v>
      </c>
      <c r="R11" s="19">
        <v>1.3448643519215226E-2</v>
      </c>
      <c r="S11" s="19">
        <v>1.2050103554338977E-2</v>
      </c>
      <c r="T11" s="19">
        <v>1.1024539541784529E-2</v>
      </c>
      <c r="U11" s="19">
        <v>8.3657653036057177E-3</v>
      </c>
      <c r="V11" s="19">
        <v>9.0798786242251954E-3</v>
      </c>
      <c r="W11" s="19">
        <v>7.7484225565612602E-3</v>
      </c>
      <c r="X11" s="19">
        <v>9.4843531321358275E-3</v>
      </c>
      <c r="Y11" s="19">
        <v>9.4843531321358275E-3</v>
      </c>
      <c r="Z11" s="19">
        <v>9.4843531321358275E-3</v>
      </c>
      <c r="AA11" s="19">
        <v>9.4843531321358275E-3</v>
      </c>
      <c r="AB11" s="19">
        <v>9.4843531321358275E-3</v>
      </c>
      <c r="AC11" s="19">
        <v>9.4843531321358275E-3</v>
      </c>
      <c r="AD11" s="19">
        <v>9.4843531321358275E-3</v>
      </c>
      <c r="AE11" s="19">
        <v>9.4843531321358275E-3</v>
      </c>
      <c r="AF11" s="19">
        <v>9.4843531321358275E-3</v>
      </c>
      <c r="AG11" s="19">
        <v>9.4843531321358292E-3</v>
      </c>
      <c r="AH11" s="19">
        <v>9.4843531321358292E-3</v>
      </c>
      <c r="AI11" s="19">
        <v>9.4843531321358292E-3</v>
      </c>
      <c r="AJ11" s="19">
        <v>9.4843531321358292E-3</v>
      </c>
      <c r="AK11" s="19">
        <v>9.4843531321358292E-3</v>
      </c>
      <c r="AL11" s="19">
        <v>9.4843531321358292E-3</v>
      </c>
      <c r="AM11" s="19">
        <v>9.4843531321358292E-3</v>
      </c>
      <c r="AN11" s="19">
        <v>9.4843531321358292E-3</v>
      </c>
      <c r="AO11" s="19">
        <v>9.4843531321358292E-3</v>
      </c>
      <c r="AP11" s="19">
        <v>9.4843531321358292E-3</v>
      </c>
      <c r="AQ11" s="19">
        <v>9.4843531321358292E-3</v>
      </c>
      <c r="AR11" s="19">
        <v>9.4843531321358292E-3</v>
      </c>
      <c r="AS11" s="19">
        <v>9.4843531321358292E-3</v>
      </c>
      <c r="AT11" s="19">
        <v>9.4843531321358292E-3</v>
      </c>
      <c r="AU11" s="19">
        <v>9.4843531321358292E-3</v>
      </c>
      <c r="AV11" s="19">
        <v>9.4843531321358292E-3</v>
      </c>
      <c r="AW11" s="19">
        <v>9.4843531321358292E-3</v>
      </c>
      <c r="AX11" s="19">
        <v>9.4843531321358292E-3</v>
      </c>
      <c r="AY11" s="19">
        <v>9.4843531321358292E-3</v>
      </c>
      <c r="AZ11" s="19">
        <v>9.4843531321358292E-3</v>
      </c>
      <c r="BA11" s="19">
        <v>9.4843531321358292E-3</v>
      </c>
      <c r="BB11" s="19"/>
    </row>
    <row r="12" spans="1:54" x14ac:dyDescent="0.3">
      <c r="A12" s="18"/>
      <c r="B12" s="18" t="s">
        <v>48</v>
      </c>
      <c r="C12" s="19">
        <v>5.6305565694837875E-4</v>
      </c>
      <c r="D12" s="19">
        <v>6.5655050885996978E-4</v>
      </c>
      <c r="E12" s="19">
        <v>6.8255426011976854E-4</v>
      </c>
      <c r="F12" s="19">
        <v>7.6267533583474346E-4</v>
      </c>
      <c r="G12" s="19">
        <v>9.0694374687284808E-4</v>
      </c>
      <c r="H12" s="19">
        <v>1.1168191400594241E-3</v>
      </c>
      <c r="I12" s="19">
        <v>1.1120113691189786E-3</v>
      </c>
      <c r="J12" s="19">
        <v>1.0553929399534766E-3</v>
      </c>
      <c r="K12" s="19">
        <v>8.768404539881569E-4</v>
      </c>
      <c r="L12" s="19">
        <v>8.497788083545474E-4</v>
      </c>
      <c r="M12" s="19">
        <v>7.5226456792047822E-4</v>
      </c>
      <c r="N12" s="19">
        <v>8.3866315127791784E-4</v>
      </c>
      <c r="O12" s="19">
        <v>8.8266508741806241E-4</v>
      </c>
      <c r="P12" s="19">
        <v>9.4809560028688859E-4</v>
      </c>
      <c r="Q12" s="19">
        <v>9.9401198420048234E-4</v>
      </c>
      <c r="R12" s="19">
        <v>1.0086691186669166E-3</v>
      </c>
      <c r="S12" s="19">
        <v>1.1139820284513855E-3</v>
      </c>
      <c r="T12" s="19">
        <v>1.0596354829496874E-3</v>
      </c>
      <c r="U12" s="19">
        <v>1.1528335744090679E-3</v>
      </c>
      <c r="V12" s="19">
        <v>1.20327488755057E-3</v>
      </c>
      <c r="W12" s="19">
        <v>1.4749207865468734E-3</v>
      </c>
      <c r="X12" s="19">
        <v>1.4306930435471969E-3</v>
      </c>
      <c r="Y12" s="19">
        <v>1.4306930435471969E-3</v>
      </c>
      <c r="Z12" s="19">
        <v>1.4306930435471969E-3</v>
      </c>
      <c r="AA12" s="19">
        <v>1.4306930435471969E-3</v>
      </c>
      <c r="AB12" s="19">
        <v>1.4306930435471969E-3</v>
      </c>
      <c r="AC12" s="19">
        <v>1.4306930435471969E-3</v>
      </c>
      <c r="AD12" s="19">
        <v>1.4306930435471969E-3</v>
      </c>
      <c r="AE12" s="19">
        <v>1.4306930435471969E-3</v>
      </c>
      <c r="AF12" s="19">
        <v>1.4306930435471969E-3</v>
      </c>
      <c r="AG12" s="19">
        <v>1.4306930435471999E-3</v>
      </c>
      <c r="AH12" s="19">
        <v>1.4306930435471999E-3</v>
      </c>
      <c r="AI12" s="19">
        <v>1.4306930435471999E-3</v>
      </c>
      <c r="AJ12" s="19">
        <v>1.4306930435471999E-3</v>
      </c>
      <c r="AK12" s="19">
        <v>1.4306930435471999E-3</v>
      </c>
      <c r="AL12" s="19">
        <v>1.4306930435471999E-3</v>
      </c>
      <c r="AM12" s="19">
        <v>1.4306930435471999E-3</v>
      </c>
      <c r="AN12" s="19">
        <v>1.4306930435471999E-3</v>
      </c>
      <c r="AO12" s="19">
        <v>1.4306930435471999E-3</v>
      </c>
      <c r="AP12" s="19">
        <v>1.4306930435471999E-3</v>
      </c>
      <c r="AQ12" s="19">
        <v>1.4306930435471999E-3</v>
      </c>
      <c r="AR12" s="19">
        <v>1.4306930435471999E-3</v>
      </c>
      <c r="AS12" s="19">
        <v>1.4306930435471999E-3</v>
      </c>
      <c r="AT12" s="19">
        <v>1.4306930435471999E-3</v>
      </c>
      <c r="AU12" s="19">
        <v>1.4306930435471999E-3</v>
      </c>
      <c r="AV12" s="19">
        <v>1.4306930435471999E-3</v>
      </c>
      <c r="AW12" s="19">
        <v>1.4306930435471999E-3</v>
      </c>
      <c r="AX12" s="19">
        <v>1.4306930435471999E-3</v>
      </c>
      <c r="AY12" s="19">
        <v>1.4306930435471999E-3</v>
      </c>
      <c r="AZ12" s="19">
        <v>1.4306930435471999E-3</v>
      </c>
      <c r="BA12" s="19">
        <v>1.4306930435471999E-3</v>
      </c>
      <c r="BB12" s="19"/>
    </row>
    <row r="13" spans="1:54" x14ac:dyDescent="0.3">
      <c r="A13" s="18"/>
      <c r="B13" s="18" t="s">
        <v>49</v>
      </c>
      <c r="C13" s="19">
        <v>5.9073275413819145E-3</v>
      </c>
      <c r="D13" s="19">
        <v>8.9319937497493052E-3</v>
      </c>
      <c r="E13" s="19">
        <v>8.9805851069922425E-3</v>
      </c>
      <c r="F13" s="19">
        <v>9.2221376266777774E-3</v>
      </c>
      <c r="G13" s="19">
        <v>9.2349372491903926E-3</v>
      </c>
      <c r="H13" s="19">
        <v>8.1534858765571015E-3</v>
      </c>
      <c r="I13" s="19">
        <v>7.705705274301553E-3</v>
      </c>
      <c r="J13" s="19">
        <v>8.1631136881132917E-3</v>
      </c>
      <c r="K13" s="19">
        <v>7.9118603634968782E-3</v>
      </c>
      <c r="L13" s="19">
        <v>8.6505142052281121E-3</v>
      </c>
      <c r="M13" s="19">
        <v>8.5639085446567904E-3</v>
      </c>
      <c r="N13" s="19">
        <v>8.9367720609887947E-3</v>
      </c>
      <c r="O13" s="19">
        <v>9.2652953092052012E-3</v>
      </c>
      <c r="P13" s="19">
        <v>9.7316247375563471E-3</v>
      </c>
      <c r="Q13" s="19">
        <v>1.0112113142415061E-2</v>
      </c>
      <c r="R13" s="19">
        <v>9.4143826935880696E-3</v>
      </c>
      <c r="S13" s="19">
        <v>9.7700094009263369E-3</v>
      </c>
      <c r="T13" s="19">
        <v>8.0681950130263354E-3</v>
      </c>
      <c r="U13" s="19">
        <v>8.880633189894899E-3</v>
      </c>
      <c r="V13" s="19">
        <v>9.4825259052266006E-3</v>
      </c>
      <c r="W13" s="19">
        <v>1.016987038143388E-2</v>
      </c>
      <c r="X13" s="19">
        <v>1.0999125235747987E-2</v>
      </c>
      <c r="Y13" s="19">
        <v>1.0999125235747987E-2</v>
      </c>
      <c r="Z13" s="19">
        <v>1.0999125235747987E-2</v>
      </c>
      <c r="AA13" s="19">
        <v>1.0999125235747987E-2</v>
      </c>
      <c r="AB13" s="19">
        <v>1.0999125235747987E-2</v>
      </c>
      <c r="AC13" s="19">
        <v>1.0999125235747987E-2</v>
      </c>
      <c r="AD13" s="19">
        <v>1.0999125235747987E-2</v>
      </c>
      <c r="AE13" s="19">
        <v>1.0999125235747987E-2</v>
      </c>
      <c r="AF13" s="19">
        <v>1.0999125235747987E-2</v>
      </c>
      <c r="AG13" s="19">
        <v>1.0999125235747999E-2</v>
      </c>
      <c r="AH13" s="19">
        <v>1.0999125235747999E-2</v>
      </c>
      <c r="AI13" s="19">
        <v>1.0999125235747999E-2</v>
      </c>
      <c r="AJ13" s="19">
        <v>1.0999125235747999E-2</v>
      </c>
      <c r="AK13" s="19">
        <v>1.0999125235747999E-2</v>
      </c>
      <c r="AL13" s="19">
        <v>1.0999125235747999E-2</v>
      </c>
      <c r="AM13" s="19">
        <v>1.0999125235747999E-2</v>
      </c>
      <c r="AN13" s="19">
        <v>1.0999125235747999E-2</v>
      </c>
      <c r="AO13" s="19">
        <v>1.0999125235747999E-2</v>
      </c>
      <c r="AP13" s="19">
        <v>1.0999125235747999E-2</v>
      </c>
      <c r="AQ13" s="19">
        <v>1.0999125235747999E-2</v>
      </c>
      <c r="AR13" s="19">
        <v>1.0999125235747999E-2</v>
      </c>
      <c r="AS13" s="19">
        <v>1.0999125235747999E-2</v>
      </c>
      <c r="AT13" s="19">
        <v>1.0999125235747999E-2</v>
      </c>
      <c r="AU13" s="19">
        <v>1.0999125235747999E-2</v>
      </c>
      <c r="AV13" s="19">
        <v>1.0999125235747999E-2</v>
      </c>
      <c r="AW13" s="19">
        <v>1.0999125235747999E-2</v>
      </c>
      <c r="AX13" s="19">
        <v>1.0999125235747999E-2</v>
      </c>
      <c r="AY13" s="19">
        <v>1.0999125235747999E-2</v>
      </c>
      <c r="AZ13" s="19">
        <v>1.0999125235747999E-2</v>
      </c>
      <c r="BA13" s="19">
        <v>1.0999125235747999E-2</v>
      </c>
      <c r="BB13" s="19"/>
    </row>
    <row r="14" spans="1:54" s="21" customFormat="1" x14ac:dyDescent="0.3">
      <c r="A14" s="18"/>
      <c r="B14" s="18" t="s">
        <v>35</v>
      </c>
      <c r="C14" s="19">
        <v>0.17903065197975762</v>
      </c>
      <c r="D14" s="19">
        <v>0.18654356047238824</v>
      </c>
      <c r="E14" s="19">
        <v>0.15698145520738863</v>
      </c>
      <c r="F14" s="19">
        <v>0.17078134143890378</v>
      </c>
      <c r="G14" s="19">
        <v>0.14116047860808681</v>
      </c>
      <c r="H14" s="19">
        <v>0.14057399416213798</v>
      </c>
      <c r="I14" s="19">
        <v>0.13739903077017485</v>
      </c>
      <c r="J14" s="19">
        <v>0.14678180092359669</v>
      </c>
      <c r="K14" s="19">
        <v>0.14735035753098114</v>
      </c>
      <c r="L14" s="19">
        <v>0.1492122217475261</v>
      </c>
      <c r="M14" s="19">
        <v>0.15214023405349841</v>
      </c>
      <c r="N14" s="19">
        <v>0.17302853594899414</v>
      </c>
      <c r="O14" s="19">
        <v>0.17153477581306109</v>
      </c>
      <c r="P14" s="19">
        <v>0.16710753160979733</v>
      </c>
      <c r="Q14" s="19">
        <v>0.15537397799445035</v>
      </c>
      <c r="R14" s="19">
        <v>0.15064614467397555</v>
      </c>
      <c r="S14" s="19">
        <v>0.14690994551794676</v>
      </c>
      <c r="T14" s="19">
        <v>0.17054299284040833</v>
      </c>
      <c r="U14" s="19">
        <v>0.17418539970598199</v>
      </c>
      <c r="V14" s="19">
        <v>0.17014906102065586</v>
      </c>
      <c r="W14" s="19">
        <v>0.18584896970816803</v>
      </c>
      <c r="X14" s="19">
        <v>0.21252741777934667</v>
      </c>
      <c r="Y14" s="19">
        <v>0.21252741777934667</v>
      </c>
      <c r="Z14" s="19">
        <v>0.21252741777934667</v>
      </c>
      <c r="AA14" s="19">
        <v>0.21252741777934667</v>
      </c>
      <c r="AB14" s="19">
        <v>0.21252741777934667</v>
      </c>
      <c r="AC14" s="19">
        <v>0.21252741777934667</v>
      </c>
      <c r="AD14" s="19">
        <v>0.21252741777934667</v>
      </c>
      <c r="AE14" s="19">
        <v>0.21252741777934667</v>
      </c>
      <c r="AF14" s="19">
        <v>0.21252741777934667</v>
      </c>
      <c r="AG14" s="19">
        <v>0.212527417779347</v>
      </c>
      <c r="AH14" s="19">
        <v>0.212527417779347</v>
      </c>
      <c r="AI14" s="19">
        <v>0.212527417779347</v>
      </c>
      <c r="AJ14" s="19">
        <v>0.212527417779347</v>
      </c>
      <c r="AK14" s="19">
        <v>0.212527417779347</v>
      </c>
      <c r="AL14" s="19">
        <v>0.212527417779347</v>
      </c>
      <c r="AM14" s="19">
        <v>0.212527417779347</v>
      </c>
      <c r="AN14" s="19">
        <v>0.212527417779347</v>
      </c>
      <c r="AO14" s="19">
        <v>0.212527417779347</v>
      </c>
      <c r="AP14" s="19">
        <v>0.212527417779347</v>
      </c>
      <c r="AQ14" s="19">
        <v>0.212527417779347</v>
      </c>
      <c r="AR14" s="19">
        <v>0.212527417779347</v>
      </c>
      <c r="AS14" s="19">
        <v>0.212527417779347</v>
      </c>
      <c r="AT14" s="19">
        <v>0.212527417779347</v>
      </c>
      <c r="AU14" s="19">
        <v>0.212527417779347</v>
      </c>
      <c r="AV14" s="19">
        <v>0.212527417779347</v>
      </c>
      <c r="AW14" s="19">
        <v>0.212527417779347</v>
      </c>
      <c r="AX14" s="19">
        <v>0.212527417779347</v>
      </c>
      <c r="AY14" s="19">
        <v>0.212527417779347</v>
      </c>
      <c r="AZ14" s="19">
        <v>0.212527417779347</v>
      </c>
      <c r="BA14" s="19">
        <v>0.212527417779347</v>
      </c>
      <c r="BB14" s="19"/>
    </row>
    <row r="15" spans="1:54" x14ac:dyDescent="0.3">
      <c r="A15" s="18"/>
      <c r="B15" s="18" t="s">
        <v>34</v>
      </c>
      <c r="C15" s="19">
        <v>0.13778150781231827</v>
      </c>
      <c r="D15" s="19">
        <v>0.1593534954072334</v>
      </c>
      <c r="E15" s="19">
        <v>0.1726512702664553</v>
      </c>
      <c r="F15" s="19">
        <v>0.16040694047661877</v>
      </c>
      <c r="G15" s="19">
        <v>0.13930833938396683</v>
      </c>
      <c r="H15" s="19">
        <v>0.15789086037851249</v>
      </c>
      <c r="I15" s="19">
        <v>0.19033091805535957</v>
      </c>
      <c r="J15" s="19">
        <v>0.20517230505887593</v>
      </c>
      <c r="K15" s="19">
        <v>0.2019745312263406</v>
      </c>
      <c r="L15" s="19">
        <v>0.18446202877956358</v>
      </c>
      <c r="M15" s="19">
        <v>0.18893341629240976</v>
      </c>
      <c r="N15" s="19">
        <v>0.20101094709724246</v>
      </c>
      <c r="O15" s="19">
        <v>0.19369142687362018</v>
      </c>
      <c r="P15" s="19">
        <v>0.17119471228451197</v>
      </c>
      <c r="Q15" s="19">
        <v>0.15684032068898368</v>
      </c>
      <c r="R15" s="19">
        <v>0.14780927532560256</v>
      </c>
      <c r="S15" s="19">
        <v>0.15825513402817382</v>
      </c>
      <c r="T15" s="19">
        <v>0.16798603975974441</v>
      </c>
      <c r="U15" s="19">
        <v>0.173387793015152</v>
      </c>
      <c r="V15" s="19">
        <v>0.17194857900662464</v>
      </c>
      <c r="W15" s="19">
        <v>0.18499523494790801</v>
      </c>
      <c r="X15" s="19">
        <v>0.18422025811088288</v>
      </c>
      <c r="Y15" s="19">
        <v>0.18422025811088288</v>
      </c>
      <c r="Z15" s="19">
        <v>0.18422025811088288</v>
      </c>
      <c r="AA15" s="19">
        <v>0.18422025811088288</v>
      </c>
      <c r="AB15" s="19">
        <v>0.18422025811088288</v>
      </c>
      <c r="AC15" s="19">
        <v>0.18422025811088288</v>
      </c>
      <c r="AD15" s="19">
        <v>0.18422025811088288</v>
      </c>
      <c r="AE15" s="19">
        <v>0.18422025811088288</v>
      </c>
      <c r="AF15" s="19">
        <v>0.18422025811088288</v>
      </c>
      <c r="AG15" s="19">
        <v>0.184220258110883</v>
      </c>
      <c r="AH15" s="19">
        <v>0.184220258110883</v>
      </c>
      <c r="AI15" s="19">
        <v>0.184220258110883</v>
      </c>
      <c r="AJ15" s="19">
        <v>0.184220258110883</v>
      </c>
      <c r="AK15" s="19">
        <v>0.184220258110883</v>
      </c>
      <c r="AL15" s="19">
        <v>0.184220258110883</v>
      </c>
      <c r="AM15" s="19">
        <v>0.184220258110883</v>
      </c>
      <c r="AN15" s="19">
        <v>0.184220258110883</v>
      </c>
      <c r="AO15" s="19">
        <v>0.184220258110883</v>
      </c>
      <c r="AP15" s="19">
        <v>0.184220258110883</v>
      </c>
      <c r="AQ15" s="19">
        <v>0.184220258110883</v>
      </c>
      <c r="AR15" s="19">
        <v>0.184220258110883</v>
      </c>
      <c r="AS15" s="19">
        <v>0.184220258110883</v>
      </c>
      <c r="AT15" s="19">
        <v>0.184220258110883</v>
      </c>
      <c r="AU15" s="19">
        <v>0.184220258110883</v>
      </c>
      <c r="AV15" s="19">
        <v>0.184220258110883</v>
      </c>
      <c r="AW15" s="19">
        <v>0.184220258110883</v>
      </c>
      <c r="AX15" s="19">
        <v>0.184220258110883</v>
      </c>
      <c r="AY15" s="19">
        <v>0.184220258110883</v>
      </c>
      <c r="AZ15" s="19">
        <v>0.184220258110883</v>
      </c>
      <c r="BA15" s="19">
        <v>0.184220258110883</v>
      </c>
      <c r="BB15" s="19"/>
    </row>
    <row r="16" spans="1:54" x14ac:dyDescent="0.3">
      <c r="A16" s="20"/>
      <c r="B16" s="18" t="s">
        <v>50</v>
      </c>
      <c r="C16" s="19">
        <v>1.3221404892079338E-2</v>
      </c>
      <c r="D16" s="19">
        <v>1.3439435312159097E-2</v>
      </c>
      <c r="E16" s="19">
        <v>1.2332503618295437E-2</v>
      </c>
      <c r="F16" s="19">
        <v>1.2434605951807287E-2</v>
      </c>
      <c r="G16" s="19">
        <v>1.6946441553294077E-2</v>
      </c>
      <c r="H16" s="19">
        <v>1.5202163868080468E-2</v>
      </c>
      <c r="I16" s="19">
        <v>1.556236697210038E-2</v>
      </c>
      <c r="J16" s="19">
        <v>1.5911400722901852E-2</v>
      </c>
      <c r="K16" s="19">
        <v>1.8257672041547445E-2</v>
      </c>
      <c r="L16" s="19">
        <v>1.6154421871004201E-2</v>
      </c>
      <c r="M16" s="19">
        <v>1.3812898661434909E-2</v>
      </c>
      <c r="N16" s="19">
        <v>1.2558150044803583E-2</v>
      </c>
      <c r="O16" s="19">
        <v>9.4353693084372088E-3</v>
      </c>
      <c r="P16" s="19">
        <v>1.0438111645172983E-2</v>
      </c>
      <c r="Q16" s="19">
        <v>1.176979702527863E-2</v>
      </c>
      <c r="R16" s="19">
        <v>1.248540185744746E-2</v>
      </c>
      <c r="S16" s="19">
        <v>1.494657069696566E-2</v>
      </c>
      <c r="T16" s="19">
        <v>1.5897217442766422E-2</v>
      </c>
      <c r="U16" s="19">
        <v>1.9062817550334246E-2</v>
      </c>
      <c r="V16" s="19">
        <v>2.1195506708650957E-2</v>
      </c>
      <c r="W16" s="19">
        <v>2.6745857396795709E-2</v>
      </c>
      <c r="X16" s="19">
        <v>3.0003843718452394E-2</v>
      </c>
      <c r="Y16" s="19">
        <v>3.0003843718452394E-2</v>
      </c>
      <c r="Z16" s="19">
        <v>3.0003843718452394E-2</v>
      </c>
      <c r="AA16" s="19">
        <v>3.0003843718452394E-2</v>
      </c>
      <c r="AB16" s="19">
        <v>3.0003843718452394E-2</v>
      </c>
      <c r="AC16" s="19">
        <v>3.0003843718452394E-2</v>
      </c>
      <c r="AD16" s="19">
        <v>3.0003843718452394E-2</v>
      </c>
      <c r="AE16" s="19">
        <v>3.0003843718452394E-2</v>
      </c>
      <c r="AF16" s="19">
        <v>3.0003843718452394E-2</v>
      </c>
      <c r="AG16" s="19">
        <v>3.0003843718452401E-2</v>
      </c>
      <c r="AH16" s="19">
        <v>3.0003843718452401E-2</v>
      </c>
      <c r="AI16" s="19">
        <v>3.0003843718452401E-2</v>
      </c>
      <c r="AJ16" s="19">
        <v>3.0003843718452401E-2</v>
      </c>
      <c r="AK16" s="19">
        <v>3.0003843718452401E-2</v>
      </c>
      <c r="AL16" s="19">
        <v>3.0003843718452401E-2</v>
      </c>
      <c r="AM16" s="19">
        <v>3.0003843718452401E-2</v>
      </c>
      <c r="AN16" s="19">
        <v>3.0003843718452401E-2</v>
      </c>
      <c r="AO16" s="19">
        <v>3.0003843718452401E-2</v>
      </c>
      <c r="AP16" s="19">
        <v>3.0003843718452401E-2</v>
      </c>
      <c r="AQ16" s="19">
        <v>3.0003843718452401E-2</v>
      </c>
      <c r="AR16" s="19">
        <v>3.0003843718452401E-2</v>
      </c>
      <c r="AS16" s="19">
        <v>3.0003843718452401E-2</v>
      </c>
      <c r="AT16" s="19">
        <v>3.0003843718452401E-2</v>
      </c>
      <c r="AU16" s="19">
        <v>3.0003843718452401E-2</v>
      </c>
      <c r="AV16" s="19">
        <v>3.0003843718452401E-2</v>
      </c>
      <c r="AW16" s="19">
        <v>3.0003843718452401E-2</v>
      </c>
      <c r="AX16" s="19">
        <v>3.0003843718452401E-2</v>
      </c>
      <c r="AY16" s="19">
        <v>3.0003843718452401E-2</v>
      </c>
      <c r="AZ16" s="19">
        <v>3.0003843718452401E-2</v>
      </c>
      <c r="BA16" s="19">
        <v>3.0003843718452401E-2</v>
      </c>
      <c r="BB16" s="19"/>
    </row>
    <row r="17" spans="1:54" x14ac:dyDescent="0.3">
      <c r="A17" s="18"/>
      <c r="B17" s="18" t="s">
        <v>51</v>
      </c>
      <c r="C17" s="19">
        <v>9.2317593402221933E-3</v>
      </c>
      <c r="D17" s="19">
        <v>8.8619630836561953E-3</v>
      </c>
      <c r="E17" s="19">
        <v>7.7884474189299597E-3</v>
      </c>
      <c r="F17" s="19">
        <v>7.2616602777284267E-3</v>
      </c>
      <c r="G17" s="19">
        <v>7.9645337651414409E-3</v>
      </c>
      <c r="H17" s="19">
        <v>8.8767244119555798E-3</v>
      </c>
      <c r="I17" s="19">
        <v>7.8269526965757171E-3</v>
      </c>
      <c r="J17" s="19">
        <v>8.5178544779807384E-3</v>
      </c>
      <c r="K17" s="19">
        <v>7.1411236514261111E-3</v>
      </c>
      <c r="L17" s="19">
        <v>6.2966611158000773E-3</v>
      </c>
      <c r="M17" s="19">
        <v>6.3133695420721564E-3</v>
      </c>
      <c r="N17" s="19">
        <v>6.5377160694911696E-3</v>
      </c>
      <c r="O17" s="19">
        <v>6.5976738295820932E-3</v>
      </c>
      <c r="P17" s="19">
        <v>6.6770536923751438E-3</v>
      </c>
      <c r="Q17" s="19">
        <v>6.4521456741138397E-3</v>
      </c>
      <c r="R17" s="19">
        <v>6.4779149401492826E-3</v>
      </c>
      <c r="S17" s="19">
        <v>7.0748273280787088E-3</v>
      </c>
      <c r="T17" s="19">
        <v>7.7254087896923536E-3</v>
      </c>
      <c r="U17" s="19">
        <v>8.656937982562599E-3</v>
      </c>
      <c r="V17" s="19">
        <v>8.4459186152626396E-3</v>
      </c>
      <c r="W17" s="19">
        <v>1.096018367823124E-2</v>
      </c>
      <c r="X17" s="19">
        <v>1.0826022850227476E-2</v>
      </c>
      <c r="Y17" s="19">
        <v>1.0826022850227476E-2</v>
      </c>
      <c r="Z17" s="19">
        <v>1.0826022850227476E-2</v>
      </c>
      <c r="AA17" s="19">
        <v>1.0826022850227476E-2</v>
      </c>
      <c r="AB17" s="19">
        <v>1.0826022850227476E-2</v>
      </c>
      <c r="AC17" s="19">
        <v>1.0826022850227476E-2</v>
      </c>
      <c r="AD17" s="19">
        <v>1.0826022850227476E-2</v>
      </c>
      <c r="AE17" s="19">
        <v>1.0826022850227476E-2</v>
      </c>
      <c r="AF17" s="19">
        <v>1.0826022850227476E-2</v>
      </c>
      <c r="AG17" s="19">
        <v>1.0826022850227501E-2</v>
      </c>
      <c r="AH17" s="19">
        <v>1.0826022850227501E-2</v>
      </c>
      <c r="AI17" s="19">
        <v>1.0826022850227501E-2</v>
      </c>
      <c r="AJ17" s="19">
        <v>1.0826022850227501E-2</v>
      </c>
      <c r="AK17" s="19">
        <v>1.0826022850227501E-2</v>
      </c>
      <c r="AL17" s="19">
        <v>1.0826022850227501E-2</v>
      </c>
      <c r="AM17" s="19">
        <v>1.0826022850227501E-2</v>
      </c>
      <c r="AN17" s="19">
        <v>1.0826022850227501E-2</v>
      </c>
      <c r="AO17" s="19">
        <v>1.0826022850227501E-2</v>
      </c>
      <c r="AP17" s="19">
        <v>1.0826022850227501E-2</v>
      </c>
      <c r="AQ17" s="19">
        <v>1.0826022850227501E-2</v>
      </c>
      <c r="AR17" s="19">
        <v>1.0826022850227501E-2</v>
      </c>
      <c r="AS17" s="19">
        <v>1.0826022850227501E-2</v>
      </c>
      <c r="AT17" s="19">
        <v>1.0826022850227501E-2</v>
      </c>
      <c r="AU17" s="19">
        <v>1.0826022850227501E-2</v>
      </c>
      <c r="AV17" s="19">
        <v>1.0826022850227501E-2</v>
      </c>
      <c r="AW17" s="19">
        <v>1.0826022850227501E-2</v>
      </c>
      <c r="AX17" s="19">
        <v>1.0826022850227501E-2</v>
      </c>
      <c r="AY17" s="19">
        <v>1.0826022850227501E-2</v>
      </c>
      <c r="AZ17" s="19">
        <v>1.0826022850227501E-2</v>
      </c>
      <c r="BA17" s="19">
        <v>1.0826022850227501E-2</v>
      </c>
      <c r="BB17" s="19"/>
    </row>
    <row r="18" spans="1:54" x14ac:dyDescent="0.3">
      <c r="A18" s="18"/>
      <c r="B18" s="18" t="s">
        <v>52</v>
      </c>
      <c r="C18" s="19">
        <v>9.7401674079413466E-4</v>
      </c>
      <c r="D18" s="19">
        <v>8.8388377359916869E-4</v>
      </c>
      <c r="E18" s="19">
        <v>6.9301061209300842E-4</v>
      </c>
      <c r="F18" s="19">
        <v>1.0019799123814131E-3</v>
      </c>
      <c r="G18" s="19">
        <v>1.247467723677028E-3</v>
      </c>
      <c r="H18" s="19">
        <v>1.0806069323951186E-3</v>
      </c>
      <c r="I18" s="19">
        <v>1.0010226360145638E-3</v>
      </c>
      <c r="J18" s="19">
        <v>6.7683628344672258E-4</v>
      </c>
      <c r="K18" s="19">
        <v>5.8956872540687991E-4</v>
      </c>
      <c r="L18" s="19">
        <v>1.3772035450928663E-3</v>
      </c>
      <c r="M18" s="19">
        <v>1.9615437143002627E-3</v>
      </c>
      <c r="N18" s="19">
        <v>2.7424897306518041E-3</v>
      </c>
      <c r="O18" s="19">
        <v>2.7910947428092434E-3</v>
      </c>
      <c r="P18" s="19">
        <v>2.8998102265498952E-3</v>
      </c>
      <c r="Q18" s="19">
        <v>2.894656400774426E-3</v>
      </c>
      <c r="R18" s="19">
        <v>2.796066460291268E-3</v>
      </c>
      <c r="S18" s="19">
        <v>3.242831251433645E-3</v>
      </c>
      <c r="T18" s="19">
        <v>1.9335198138856449E-3</v>
      </c>
      <c r="U18" s="19">
        <v>1.9177736730544353E-3</v>
      </c>
      <c r="V18" s="19">
        <v>1.7791125850666121E-3</v>
      </c>
      <c r="W18" s="19">
        <v>2.2285759179855019E-3</v>
      </c>
      <c r="X18" s="19">
        <v>2.2358796888005709E-3</v>
      </c>
      <c r="Y18" s="19">
        <v>2.2358796888005709E-3</v>
      </c>
      <c r="Z18" s="19">
        <v>2.2358796888005709E-3</v>
      </c>
      <c r="AA18" s="19">
        <v>2.2358796888005709E-3</v>
      </c>
      <c r="AB18" s="19">
        <v>2.2358796888005709E-3</v>
      </c>
      <c r="AC18" s="19">
        <v>2.2358796888005709E-3</v>
      </c>
      <c r="AD18" s="19">
        <v>2.2358796888005709E-3</v>
      </c>
      <c r="AE18" s="19">
        <v>2.2358796888005709E-3</v>
      </c>
      <c r="AF18" s="19">
        <v>2.2358796888005709E-3</v>
      </c>
      <c r="AG18" s="19">
        <v>2.23587968880057E-3</v>
      </c>
      <c r="AH18" s="19">
        <v>2.23587968880057E-3</v>
      </c>
      <c r="AI18" s="19">
        <v>2.23587968880057E-3</v>
      </c>
      <c r="AJ18" s="19">
        <v>2.23587968880057E-3</v>
      </c>
      <c r="AK18" s="19">
        <v>2.23587968880057E-3</v>
      </c>
      <c r="AL18" s="19">
        <v>2.23587968880057E-3</v>
      </c>
      <c r="AM18" s="19">
        <v>2.23587968880057E-3</v>
      </c>
      <c r="AN18" s="19">
        <v>2.23587968880057E-3</v>
      </c>
      <c r="AO18" s="19">
        <v>2.23587968880057E-3</v>
      </c>
      <c r="AP18" s="19">
        <v>2.23587968880057E-3</v>
      </c>
      <c r="AQ18" s="19">
        <v>2.23587968880057E-3</v>
      </c>
      <c r="AR18" s="19">
        <v>2.23587968880057E-3</v>
      </c>
      <c r="AS18" s="19">
        <v>2.23587968880057E-3</v>
      </c>
      <c r="AT18" s="19">
        <v>2.23587968880057E-3</v>
      </c>
      <c r="AU18" s="19">
        <v>2.23587968880057E-3</v>
      </c>
      <c r="AV18" s="19">
        <v>2.23587968880057E-3</v>
      </c>
      <c r="AW18" s="19">
        <v>2.23587968880057E-3</v>
      </c>
      <c r="AX18" s="19">
        <v>2.23587968880057E-3</v>
      </c>
      <c r="AY18" s="19">
        <v>2.23587968880057E-3</v>
      </c>
      <c r="AZ18" s="19">
        <v>2.23587968880057E-3</v>
      </c>
      <c r="BA18" s="19">
        <v>2.23587968880057E-3</v>
      </c>
      <c r="BB18" s="19"/>
    </row>
    <row r="19" spans="1:54" x14ac:dyDescent="0.3">
      <c r="A19" s="18"/>
      <c r="B19" s="18" t="s">
        <v>53</v>
      </c>
      <c r="C19" s="19">
        <v>9.1133641623302435E-3</v>
      </c>
      <c r="D19" s="19">
        <v>9.7511824234457409E-3</v>
      </c>
      <c r="E19" s="19">
        <v>8.9163521352132891E-3</v>
      </c>
      <c r="F19" s="19">
        <v>9.1991327867116113E-3</v>
      </c>
      <c r="G19" s="19">
        <v>1.1212637678273152E-2</v>
      </c>
      <c r="H19" s="19">
        <v>1.1370516709249972E-2</v>
      </c>
      <c r="I19" s="19">
        <v>1.1912091213708106E-2</v>
      </c>
      <c r="J19" s="19">
        <v>1.3904783283739194E-2</v>
      </c>
      <c r="K19" s="19">
        <v>1.1893695879575568E-2</v>
      </c>
      <c r="L19" s="19">
        <v>1.1572546261254139E-2</v>
      </c>
      <c r="M19" s="19">
        <v>1.051510005741417E-2</v>
      </c>
      <c r="N19" s="19">
        <v>9.2299157158809431E-3</v>
      </c>
      <c r="O19" s="19">
        <v>9.3548120889648187E-3</v>
      </c>
      <c r="P19" s="19">
        <v>9.5334184559400931E-3</v>
      </c>
      <c r="Q19" s="19">
        <v>9.2995278797512806E-3</v>
      </c>
      <c r="R19" s="19">
        <v>9.5809807821587174E-3</v>
      </c>
      <c r="S19" s="19">
        <v>1.1169161296591694E-2</v>
      </c>
      <c r="T19" s="19">
        <v>1.2053514415739049E-2</v>
      </c>
      <c r="U19" s="19">
        <v>1.389966872953668E-2</v>
      </c>
      <c r="V19" s="19">
        <v>1.4551526465024998E-2</v>
      </c>
      <c r="W19" s="19">
        <v>1.8046212898063914E-2</v>
      </c>
      <c r="X19" s="19">
        <v>1.7366221377362979E-2</v>
      </c>
      <c r="Y19" s="19">
        <v>1.7366221377362979E-2</v>
      </c>
      <c r="Z19" s="19">
        <v>1.7366221377362979E-2</v>
      </c>
      <c r="AA19" s="19">
        <v>1.7366221377362979E-2</v>
      </c>
      <c r="AB19" s="19">
        <v>1.7366221377362979E-2</v>
      </c>
      <c r="AC19" s="19">
        <v>1.7366221377362979E-2</v>
      </c>
      <c r="AD19" s="19">
        <v>1.7366221377362979E-2</v>
      </c>
      <c r="AE19" s="19">
        <v>1.7366221377362979E-2</v>
      </c>
      <c r="AF19" s="19">
        <v>1.7366221377362979E-2</v>
      </c>
      <c r="AG19" s="19">
        <v>1.7366221377363E-2</v>
      </c>
      <c r="AH19" s="19">
        <v>1.7366221377363E-2</v>
      </c>
      <c r="AI19" s="19">
        <v>1.7366221377363E-2</v>
      </c>
      <c r="AJ19" s="19">
        <v>1.7366221377363E-2</v>
      </c>
      <c r="AK19" s="19">
        <v>1.7366221377363E-2</v>
      </c>
      <c r="AL19" s="19">
        <v>1.7366221377363E-2</v>
      </c>
      <c r="AM19" s="19">
        <v>1.7366221377363E-2</v>
      </c>
      <c r="AN19" s="19">
        <v>1.7366221377363E-2</v>
      </c>
      <c r="AO19" s="19">
        <v>1.7366221377363E-2</v>
      </c>
      <c r="AP19" s="19">
        <v>1.7366221377363E-2</v>
      </c>
      <c r="AQ19" s="19">
        <v>1.7366221377363E-2</v>
      </c>
      <c r="AR19" s="19">
        <v>1.7366221377363E-2</v>
      </c>
      <c r="AS19" s="19">
        <v>1.7366221377363E-2</v>
      </c>
      <c r="AT19" s="19">
        <v>1.7366221377363E-2</v>
      </c>
      <c r="AU19" s="19">
        <v>1.7366221377363E-2</v>
      </c>
      <c r="AV19" s="19">
        <v>1.7366221377363E-2</v>
      </c>
      <c r="AW19" s="19">
        <v>1.7366221377363E-2</v>
      </c>
      <c r="AX19" s="19">
        <v>1.7366221377363E-2</v>
      </c>
      <c r="AY19" s="19">
        <v>1.7366221377363E-2</v>
      </c>
      <c r="AZ19" s="19">
        <v>1.7366221377363E-2</v>
      </c>
      <c r="BA19" s="19">
        <v>1.7366221377363E-2</v>
      </c>
      <c r="BB19" s="19"/>
    </row>
    <row r="20" spans="1:54" x14ac:dyDescent="0.3">
      <c r="A20" s="18"/>
      <c r="B20" s="18" t="s">
        <v>320</v>
      </c>
      <c r="C20" s="19">
        <v>8.2527116430967523E-2</v>
      </c>
      <c r="D20" s="19">
        <v>8.1840611449894934E-2</v>
      </c>
      <c r="E20" s="19">
        <v>6.3663826867050799E-2</v>
      </c>
      <c r="F20" s="19">
        <v>6.4947570923665127E-2</v>
      </c>
      <c r="G20" s="19">
        <v>7.0073026609480629E-2</v>
      </c>
      <c r="H20" s="19">
        <v>8.1437207128636932E-2</v>
      </c>
      <c r="I20" s="19">
        <v>7.7547184017840151E-2</v>
      </c>
      <c r="J20" s="19">
        <v>8.0805924234253271E-2</v>
      </c>
      <c r="K20" s="19">
        <v>9.2409419616123603E-2</v>
      </c>
      <c r="L20" s="19">
        <v>9.6001257030892129E-2</v>
      </c>
      <c r="M20" s="19">
        <v>9.0892107355267246E-2</v>
      </c>
      <c r="N20" s="19">
        <v>8.0355332715291911E-2</v>
      </c>
      <c r="O20" s="19">
        <v>5.9047209802195043E-2</v>
      </c>
      <c r="P20" s="19">
        <v>4.9868387535735997E-2</v>
      </c>
      <c r="Q20" s="19">
        <v>5.5103150294111135E-2</v>
      </c>
      <c r="R20" s="19">
        <v>6.2878034603529295E-2</v>
      </c>
      <c r="S20" s="19">
        <v>6.3222022238650186E-2</v>
      </c>
      <c r="T20" s="19">
        <v>7.5603526941238397E-2</v>
      </c>
      <c r="U20" s="19">
        <v>6.0661137598300226E-2</v>
      </c>
      <c r="V20" s="19">
        <v>6.3554573336887979E-2</v>
      </c>
      <c r="W20" s="19">
        <v>6.4812951225818663E-2</v>
      </c>
      <c r="X20" s="19">
        <v>7.2915780614089098E-2</v>
      </c>
      <c r="Y20" s="19">
        <v>7.2915780614089098E-2</v>
      </c>
      <c r="Z20" s="19">
        <v>7.2915780614089098E-2</v>
      </c>
      <c r="AA20" s="19">
        <v>7.2915780614089098E-2</v>
      </c>
      <c r="AB20" s="19">
        <v>7.2915780614089098E-2</v>
      </c>
      <c r="AC20" s="19">
        <v>7.2915780614089098E-2</v>
      </c>
      <c r="AD20" s="19">
        <v>7.2915780614089098E-2</v>
      </c>
      <c r="AE20" s="19">
        <v>7.2915780614089098E-2</v>
      </c>
      <c r="AF20" s="19">
        <v>7.2915780614089098E-2</v>
      </c>
      <c r="AG20" s="19">
        <v>7.2915780614089098E-2</v>
      </c>
      <c r="AH20" s="19">
        <v>7.2915780614089098E-2</v>
      </c>
      <c r="AI20" s="19">
        <v>7.2915780614089098E-2</v>
      </c>
      <c r="AJ20" s="19">
        <v>7.2915780614089098E-2</v>
      </c>
      <c r="AK20" s="19">
        <v>7.2915780614089098E-2</v>
      </c>
      <c r="AL20" s="19">
        <v>7.2915780614089098E-2</v>
      </c>
      <c r="AM20" s="19">
        <v>7.2915780614089098E-2</v>
      </c>
      <c r="AN20" s="19">
        <v>7.2915780614089098E-2</v>
      </c>
      <c r="AO20" s="19">
        <v>7.2915780614089098E-2</v>
      </c>
      <c r="AP20" s="19">
        <v>7.2915780614089098E-2</v>
      </c>
      <c r="AQ20" s="19">
        <v>7.2915780614089098E-2</v>
      </c>
      <c r="AR20" s="19">
        <v>7.2915780614089098E-2</v>
      </c>
      <c r="AS20" s="19">
        <v>7.2915780614089098E-2</v>
      </c>
      <c r="AT20" s="19">
        <v>7.2915780614089098E-2</v>
      </c>
      <c r="AU20" s="19">
        <v>7.2915780614089098E-2</v>
      </c>
      <c r="AV20" s="19">
        <v>7.2915780614089098E-2</v>
      </c>
      <c r="AW20" s="19">
        <v>7.2915780614089098E-2</v>
      </c>
      <c r="AX20" s="19">
        <v>7.2915780614089098E-2</v>
      </c>
      <c r="AY20" s="19">
        <v>7.2915780614089098E-2</v>
      </c>
      <c r="AZ20" s="19">
        <v>7.2915780614089098E-2</v>
      </c>
      <c r="BA20" s="19">
        <v>7.2915780614089098E-2</v>
      </c>
      <c r="BB20" s="19"/>
    </row>
    <row r="21" spans="1:54" x14ac:dyDescent="0.3">
      <c r="A21" s="18"/>
      <c r="B21" s="18" t="s">
        <v>55</v>
      </c>
      <c r="C21" s="19">
        <v>1.1726865072003467E-3</v>
      </c>
      <c r="D21" s="19">
        <v>9.9497188034581392E-4</v>
      </c>
      <c r="E21" s="19">
        <v>7.9981758398950788E-4</v>
      </c>
      <c r="F21" s="19">
        <v>9.093335957652078E-4</v>
      </c>
      <c r="G21" s="19">
        <v>1.0226042681723672E-3</v>
      </c>
      <c r="H21" s="19">
        <v>1.1231601719142439E-3</v>
      </c>
      <c r="I21" s="19">
        <v>1.1184577049065184E-3</v>
      </c>
      <c r="J21" s="19">
        <v>9.8401962576227147E-4</v>
      </c>
      <c r="K21" s="19">
        <v>8.5591051436219648E-4</v>
      </c>
      <c r="L21" s="19">
        <v>7.3603526718584421E-4</v>
      </c>
      <c r="M21" s="19">
        <v>6.92426610855275E-4</v>
      </c>
      <c r="N21" s="19">
        <v>7.8981928049210901E-4</v>
      </c>
      <c r="O21" s="19">
        <v>1.0148405662737973E-3</v>
      </c>
      <c r="P21" s="19">
        <v>1.079649982881071E-3</v>
      </c>
      <c r="Q21" s="19">
        <v>1.0952987336783015E-3</v>
      </c>
      <c r="R21" s="19">
        <v>1.0736101655781389E-3</v>
      </c>
      <c r="S21" s="19">
        <v>1.1592841266259354E-3</v>
      </c>
      <c r="T21" s="19">
        <v>1.3184727051057464E-3</v>
      </c>
      <c r="U21" s="19">
        <v>1.3959298876778598E-3</v>
      </c>
      <c r="V21" s="19">
        <v>1.2358334562804277E-3</v>
      </c>
      <c r="W21" s="19">
        <v>1.6939026181206243E-3</v>
      </c>
      <c r="X21" s="19">
        <v>1.8818739754426818E-3</v>
      </c>
      <c r="Y21" s="19">
        <v>1.8818739754426818E-3</v>
      </c>
      <c r="Z21" s="19">
        <v>1.8818739754426818E-3</v>
      </c>
      <c r="AA21" s="19">
        <v>1.8818739754426818E-3</v>
      </c>
      <c r="AB21" s="19">
        <v>1.8818739754426818E-3</v>
      </c>
      <c r="AC21" s="19">
        <v>1.8818739754426818E-3</v>
      </c>
      <c r="AD21" s="19">
        <v>1.8818739754426818E-3</v>
      </c>
      <c r="AE21" s="19">
        <v>1.8818739754426818E-3</v>
      </c>
      <c r="AF21" s="19">
        <v>1.8818739754426818E-3</v>
      </c>
      <c r="AG21" s="19">
        <v>1.88187397544268E-3</v>
      </c>
      <c r="AH21" s="19">
        <v>1.88187397544268E-3</v>
      </c>
      <c r="AI21" s="19">
        <v>1.88187397544268E-3</v>
      </c>
      <c r="AJ21" s="19">
        <v>1.88187397544268E-3</v>
      </c>
      <c r="AK21" s="19">
        <v>1.88187397544268E-3</v>
      </c>
      <c r="AL21" s="19">
        <v>1.88187397544268E-3</v>
      </c>
      <c r="AM21" s="19">
        <v>1.88187397544268E-3</v>
      </c>
      <c r="AN21" s="19">
        <v>1.88187397544268E-3</v>
      </c>
      <c r="AO21" s="19">
        <v>1.88187397544268E-3</v>
      </c>
      <c r="AP21" s="19">
        <v>1.88187397544268E-3</v>
      </c>
      <c r="AQ21" s="19">
        <v>1.88187397544268E-3</v>
      </c>
      <c r="AR21" s="19">
        <v>1.88187397544268E-3</v>
      </c>
      <c r="AS21" s="19">
        <v>1.88187397544268E-3</v>
      </c>
      <c r="AT21" s="19">
        <v>1.88187397544268E-3</v>
      </c>
      <c r="AU21" s="19">
        <v>1.88187397544268E-3</v>
      </c>
      <c r="AV21" s="19">
        <v>1.88187397544268E-3</v>
      </c>
      <c r="AW21" s="19">
        <v>1.88187397544268E-3</v>
      </c>
      <c r="AX21" s="19">
        <v>1.88187397544268E-3</v>
      </c>
      <c r="AY21" s="19">
        <v>1.88187397544268E-3</v>
      </c>
      <c r="AZ21" s="19">
        <v>1.88187397544268E-3</v>
      </c>
      <c r="BA21" s="19">
        <v>1.88187397544268E-3</v>
      </c>
      <c r="BB21" s="19"/>
    </row>
    <row r="22" spans="1:54" x14ac:dyDescent="0.3">
      <c r="A22" s="18"/>
      <c r="B22" s="18" t="s">
        <v>56</v>
      </c>
      <c r="C22" s="19">
        <v>1.6604071053298868E-3</v>
      </c>
      <c r="D22" s="19">
        <v>1.5713564104871017E-3</v>
      </c>
      <c r="E22" s="19">
        <v>1.062965007169624E-3</v>
      </c>
      <c r="F22" s="19">
        <v>1.0382667978090111E-3</v>
      </c>
      <c r="G22" s="19">
        <v>1.1356863770364929E-3</v>
      </c>
      <c r="H22" s="19">
        <v>1.3303801928630072E-3</v>
      </c>
      <c r="I22" s="19">
        <v>1.5090785916982491E-3</v>
      </c>
      <c r="J22" s="19">
        <v>1.5419814736363569E-3</v>
      </c>
      <c r="K22" s="19">
        <v>1.3508333073986032E-3</v>
      </c>
      <c r="L22" s="19">
        <v>1.3618186425571192E-3</v>
      </c>
      <c r="M22" s="19">
        <v>1.2245911472143897E-3</v>
      </c>
      <c r="N22" s="19">
        <v>1.0952687309869016E-3</v>
      </c>
      <c r="O22" s="19">
        <v>1.1773882241075395E-3</v>
      </c>
      <c r="P22" s="19">
        <v>1.2458944429626438E-3</v>
      </c>
      <c r="Q22" s="19">
        <v>1.7438548001092315E-3</v>
      </c>
      <c r="R22" s="19">
        <v>1.5270471476160957E-3</v>
      </c>
      <c r="S22" s="19">
        <v>1.4772929378548108E-3</v>
      </c>
      <c r="T22" s="19">
        <v>1.2324406693568525E-3</v>
      </c>
      <c r="U22" s="19">
        <v>1.5508523545235372E-3</v>
      </c>
      <c r="V22" s="19">
        <v>2.0547677349183721E-3</v>
      </c>
      <c r="W22" s="19">
        <v>2.3996661205250504E-3</v>
      </c>
      <c r="X22" s="19">
        <v>2.6659417446782152E-3</v>
      </c>
      <c r="Y22" s="19">
        <v>2.6659417446782152E-3</v>
      </c>
      <c r="Z22" s="19">
        <v>2.6659417446782152E-3</v>
      </c>
      <c r="AA22" s="19">
        <v>2.6659417446782152E-3</v>
      </c>
      <c r="AB22" s="19">
        <v>2.6659417446782152E-3</v>
      </c>
      <c r="AC22" s="19">
        <v>2.6659417446782152E-3</v>
      </c>
      <c r="AD22" s="19">
        <v>2.6659417446782152E-3</v>
      </c>
      <c r="AE22" s="19">
        <v>2.6659417446782152E-3</v>
      </c>
      <c r="AF22" s="19">
        <v>2.6659417446782152E-3</v>
      </c>
      <c r="AG22" s="19">
        <v>2.6659417446782199E-3</v>
      </c>
      <c r="AH22" s="19">
        <v>2.6659417446782199E-3</v>
      </c>
      <c r="AI22" s="19">
        <v>2.6659417446782199E-3</v>
      </c>
      <c r="AJ22" s="19">
        <v>2.6659417446782199E-3</v>
      </c>
      <c r="AK22" s="19">
        <v>2.6659417446782199E-3</v>
      </c>
      <c r="AL22" s="19">
        <v>2.6659417446782199E-3</v>
      </c>
      <c r="AM22" s="19">
        <v>2.6659417446782199E-3</v>
      </c>
      <c r="AN22" s="19">
        <v>2.6659417446782199E-3</v>
      </c>
      <c r="AO22" s="19">
        <v>2.6659417446782199E-3</v>
      </c>
      <c r="AP22" s="19">
        <v>2.6659417446782199E-3</v>
      </c>
      <c r="AQ22" s="19">
        <v>2.6659417446782199E-3</v>
      </c>
      <c r="AR22" s="19">
        <v>2.6659417446782199E-3</v>
      </c>
      <c r="AS22" s="19">
        <v>2.6659417446782199E-3</v>
      </c>
      <c r="AT22" s="19">
        <v>2.6659417446782199E-3</v>
      </c>
      <c r="AU22" s="19">
        <v>2.6659417446782199E-3</v>
      </c>
      <c r="AV22" s="19">
        <v>2.6659417446782199E-3</v>
      </c>
      <c r="AW22" s="19">
        <v>2.6659417446782199E-3</v>
      </c>
      <c r="AX22" s="19">
        <v>2.6659417446782199E-3</v>
      </c>
      <c r="AY22" s="19">
        <v>2.6659417446782199E-3</v>
      </c>
      <c r="AZ22" s="19">
        <v>2.6659417446782199E-3</v>
      </c>
      <c r="BA22" s="19">
        <v>2.6659417446782199E-3</v>
      </c>
      <c r="BB22" s="19"/>
    </row>
    <row r="23" spans="1:54" x14ac:dyDescent="0.3">
      <c r="A23" s="18"/>
      <c r="B23" s="18" t="s">
        <v>57</v>
      </c>
      <c r="C23" s="19">
        <v>2.027572727107782E-3</v>
      </c>
      <c r="D23" s="19">
        <v>1.987529742734322E-3</v>
      </c>
      <c r="E23" s="19">
        <v>1.7678121993363451E-3</v>
      </c>
      <c r="F23" s="19">
        <v>1.7766494709871743E-3</v>
      </c>
      <c r="G23" s="19">
        <v>1.856053303672912E-3</v>
      </c>
      <c r="H23" s="19">
        <v>1.6001395314978171E-3</v>
      </c>
      <c r="I23" s="19">
        <v>1.3844227655633221E-3</v>
      </c>
      <c r="J23" s="19">
        <v>1.1193227899968809E-3</v>
      </c>
      <c r="K23" s="19">
        <v>1.0897239168510178E-3</v>
      </c>
      <c r="L23" s="19">
        <v>1.2216576277871666E-3</v>
      </c>
      <c r="M23" s="19">
        <v>1.1743224781321964E-3</v>
      </c>
      <c r="N23" s="19">
        <v>1.2691761388987778E-3</v>
      </c>
      <c r="O23" s="19">
        <v>1.318044306487448E-3</v>
      </c>
      <c r="P23" s="19">
        <v>1.3619114120927943E-3</v>
      </c>
      <c r="Q23" s="19">
        <v>1.3448564610220757E-3</v>
      </c>
      <c r="R23" s="19">
        <v>1.3815639635594667E-3</v>
      </c>
      <c r="S23" s="19">
        <v>1.5153300288829755E-3</v>
      </c>
      <c r="T23" s="19">
        <v>1.6417903003447996E-3</v>
      </c>
      <c r="U23" s="19">
        <v>1.6673329675937812E-3</v>
      </c>
      <c r="V23" s="19">
        <v>1.9355014568783293E-3</v>
      </c>
      <c r="W23" s="19">
        <v>2.388532283824091E-3</v>
      </c>
      <c r="X23" s="19">
        <v>2.2513075004298678E-3</v>
      </c>
      <c r="Y23" s="19">
        <v>2.2513075004298678E-3</v>
      </c>
      <c r="Z23" s="19">
        <v>2.2513075004298678E-3</v>
      </c>
      <c r="AA23" s="19">
        <v>2.2513075004298678E-3</v>
      </c>
      <c r="AB23" s="19">
        <v>2.2513075004298678E-3</v>
      </c>
      <c r="AC23" s="19">
        <v>2.2513075004298678E-3</v>
      </c>
      <c r="AD23" s="19">
        <v>2.2513075004298678E-3</v>
      </c>
      <c r="AE23" s="19">
        <v>2.2513075004298678E-3</v>
      </c>
      <c r="AF23" s="19">
        <v>2.2513075004298678E-3</v>
      </c>
      <c r="AG23" s="19">
        <v>2.25130750042987E-3</v>
      </c>
      <c r="AH23" s="19">
        <v>2.25130750042987E-3</v>
      </c>
      <c r="AI23" s="19">
        <v>2.25130750042987E-3</v>
      </c>
      <c r="AJ23" s="19">
        <v>2.25130750042987E-3</v>
      </c>
      <c r="AK23" s="19">
        <v>2.25130750042987E-3</v>
      </c>
      <c r="AL23" s="19">
        <v>2.25130750042987E-3</v>
      </c>
      <c r="AM23" s="19">
        <v>2.25130750042987E-3</v>
      </c>
      <c r="AN23" s="19">
        <v>2.25130750042987E-3</v>
      </c>
      <c r="AO23" s="19">
        <v>2.25130750042987E-3</v>
      </c>
      <c r="AP23" s="19">
        <v>2.25130750042987E-3</v>
      </c>
      <c r="AQ23" s="19">
        <v>2.25130750042987E-3</v>
      </c>
      <c r="AR23" s="19">
        <v>2.25130750042987E-3</v>
      </c>
      <c r="AS23" s="19">
        <v>2.25130750042987E-3</v>
      </c>
      <c r="AT23" s="19">
        <v>2.25130750042987E-3</v>
      </c>
      <c r="AU23" s="19">
        <v>2.25130750042987E-3</v>
      </c>
      <c r="AV23" s="19">
        <v>2.25130750042987E-3</v>
      </c>
      <c r="AW23" s="19">
        <v>2.25130750042987E-3</v>
      </c>
      <c r="AX23" s="19">
        <v>2.25130750042987E-3</v>
      </c>
      <c r="AY23" s="19">
        <v>2.25130750042987E-3</v>
      </c>
      <c r="AZ23" s="19">
        <v>2.25130750042987E-3</v>
      </c>
      <c r="BA23" s="19">
        <v>2.25130750042987E-3</v>
      </c>
      <c r="BB23" s="19"/>
    </row>
    <row r="24" spans="1:54" x14ac:dyDescent="0.3">
      <c r="A24" s="18"/>
      <c r="B24" s="18" t="s">
        <v>58</v>
      </c>
      <c r="C24" s="19">
        <v>4.7471110654876482E-4</v>
      </c>
      <c r="D24" s="19">
        <v>4.803885067485195E-4</v>
      </c>
      <c r="E24" s="19">
        <v>4.8848832383869255E-4</v>
      </c>
      <c r="F24" s="19">
        <v>5.2663469210310172E-4</v>
      </c>
      <c r="G24" s="19">
        <v>5.5122147096591933E-4</v>
      </c>
      <c r="H24" s="19">
        <v>5.0828220485987048E-4</v>
      </c>
      <c r="I24" s="19">
        <v>4.8526278147030419E-4</v>
      </c>
      <c r="J24" s="19">
        <v>4.6206683087885684E-4</v>
      </c>
      <c r="K24" s="19">
        <v>3.6623224365626923E-4</v>
      </c>
      <c r="L24" s="19">
        <v>3.6908698587439457E-4</v>
      </c>
      <c r="M24" s="19">
        <v>3.5443528489614428E-4</v>
      </c>
      <c r="N24" s="19">
        <v>3.7585463431075535E-4</v>
      </c>
      <c r="O24" s="19">
        <v>3.6502130494136452E-4</v>
      </c>
      <c r="P24" s="19">
        <v>3.6746979496078219E-4</v>
      </c>
      <c r="Q24" s="19">
        <v>2.6106709450799298E-4</v>
      </c>
      <c r="R24" s="19">
        <v>2.1002946514171587E-4</v>
      </c>
      <c r="S24" s="19">
        <v>2.578067288455923E-4</v>
      </c>
      <c r="T24" s="19">
        <v>2.4026064357576067E-4</v>
      </c>
      <c r="U24" s="19">
        <v>2.7157701928834621E-4</v>
      </c>
      <c r="V24" s="19">
        <v>3.0920319596147402E-4</v>
      </c>
      <c r="W24" s="19">
        <v>3.1223014819813886E-4</v>
      </c>
      <c r="X24" s="19">
        <v>1.8193382085172894E-4</v>
      </c>
      <c r="Y24" s="19">
        <v>1.8193382085172894E-4</v>
      </c>
      <c r="Z24" s="19">
        <v>1.8193382085172894E-4</v>
      </c>
      <c r="AA24" s="19">
        <v>1.8193382085172894E-4</v>
      </c>
      <c r="AB24" s="19">
        <v>1.8193382085172894E-4</v>
      </c>
      <c r="AC24" s="19">
        <v>1.8193382085172894E-4</v>
      </c>
      <c r="AD24" s="19">
        <v>1.8193382085172894E-4</v>
      </c>
      <c r="AE24" s="19">
        <v>1.8193382085172894E-4</v>
      </c>
      <c r="AF24" s="19">
        <v>1.8193382085172894E-4</v>
      </c>
      <c r="AG24" s="19">
        <v>1.8193382085172899E-4</v>
      </c>
      <c r="AH24" s="19">
        <v>1.8193382085172899E-4</v>
      </c>
      <c r="AI24" s="19">
        <v>1.8193382085172899E-4</v>
      </c>
      <c r="AJ24" s="19">
        <v>1.8193382085172899E-4</v>
      </c>
      <c r="AK24" s="19">
        <v>1.8193382085172899E-4</v>
      </c>
      <c r="AL24" s="19">
        <v>1.8193382085172899E-4</v>
      </c>
      <c r="AM24" s="19">
        <v>1.8193382085172899E-4</v>
      </c>
      <c r="AN24" s="19">
        <v>1.8193382085172899E-4</v>
      </c>
      <c r="AO24" s="19">
        <v>1.8193382085172899E-4</v>
      </c>
      <c r="AP24" s="19">
        <v>1.8193382085172899E-4</v>
      </c>
      <c r="AQ24" s="19">
        <v>1.8193382085172899E-4</v>
      </c>
      <c r="AR24" s="19">
        <v>1.8193382085172899E-4</v>
      </c>
      <c r="AS24" s="19">
        <v>1.8193382085172899E-4</v>
      </c>
      <c r="AT24" s="19">
        <v>1.8193382085172899E-4</v>
      </c>
      <c r="AU24" s="19">
        <v>1.8193382085172899E-4</v>
      </c>
      <c r="AV24" s="19">
        <v>1.8193382085172899E-4</v>
      </c>
      <c r="AW24" s="19">
        <v>1.8193382085172899E-4</v>
      </c>
      <c r="AX24" s="19">
        <v>1.8193382085172899E-4</v>
      </c>
      <c r="AY24" s="19">
        <v>1.8193382085172899E-4</v>
      </c>
      <c r="AZ24" s="19">
        <v>1.8193382085172899E-4</v>
      </c>
      <c r="BA24" s="19">
        <v>1.8193382085172899E-4</v>
      </c>
      <c r="BB24" s="19"/>
    </row>
    <row r="25" spans="1:54" x14ac:dyDescent="0.3">
      <c r="A25" s="18"/>
      <c r="B25" s="18" t="s">
        <v>59</v>
      </c>
      <c r="C25" s="19">
        <v>5.8598380844630711E-2</v>
      </c>
      <c r="D25" s="19">
        <v>5.8128743083599894E-2</v>
      </c>
      <c r="E25" s="19">
        <v>4.5874241689341809E-2</v>
      </c>
      <c r="F25" s="19">
        <v>4.3429961682318267E-2</v>
      </c>
      <c r="G25" s="19">
        <v>4.2369941228855866E-2</v>
      </c>
      <c r="H25" s="19">
        <v>3.9823815866656842E-2</v>
      </c>
      <c r="I25" s="19">
        <v>4.1043657383102568E-2</v>
      </c>
      <c r="J25" s="19">
        <v>3.9688357269784882E-2</v>
      </c>
      <c r="K25" s="19">
        <v>3.8657918054187966E-2</v>
      </c>
      <c r="L25" s="19">
        <v>3.8629738402839391E-2</v>
      </c>
      <c r="M25" s="19">
        <v>3.4484556657141667E-2</v>
      </c>
      <c r="N25" s="19">
        <v>3.4395969533307182E-2</v>
      </c>
      <c r="O25" s="19">
        <v>3.8124915010706528E-2</v>
      </c>
      <c r="P25" s="19">
        <v>3.8667943825757833E-2</v>
      </c>
      <c r="Q25" s="19">
        <v>3.9511328628936138E-2</v>
      </c>
      <c r="R25" s="19">
        <v>3.9045562952602468E-2</v>
      </c>
      <c r="S25" s="19">
        <v>4.179956271673594E-2</v>
      </c>
      <c r="T25" s="19">
        <v>4.0598913679693253E-2</v>
      </c>
      <c r="U25" s="19">
        <v>4.4762312894108411E-2</v>
      </c>
      <c r="V25" s="19">
        <v>4.5199684348433931E-2</v>
      </c>
      <c r="W25" s="19">
        <v>5.7906428656979939E-2</v>
      </c>
      <c r="X25" s="19">
        <v>5.9542669998576422E-2</v>
      </c>
      <c r="Y25" s="19">
        <v>5.9542669998576422E-2</v>
      </c>
      <c r="Z25" s="19">
        <v>5.9542669998576422E-2</v>
      </c>
      <c r="AA25" s="19">
        <v>5.9542669998576422E-2</v>
      </c>
      <c r="AB25" s="19">
        <v>5.9542669998576422E-2</v>
      </c>
      <c r="AC25" s="19">
        <v>5.9542669998576422E-2</v>
      </c>
      <c r="AD25" s="19">
        <v>5.9542669998576422E-2</v>
      </c>
      <c r="AE25" s="19">
        <v>5.9542669998576422E-2</v>
      </c>
      <c r="AF25" s="19">
        <v>5.9542669998576422E-2</v>
      </c>
      <c r="AG25" s="19">
        <v>5.9542669998576402E-2</v>
      </c>
      <c r="AH25" s="19">
        <v>5.9542669998576402E-2</v>
      </c>
      <c r="AI25" s="19">
        <v>5.9542669998576402E-2</v>
      </c>
      <c r="AJ25" s="19">
        <v>5.9542669998576402E-2</v>
      </c>
      <c r="AK25" s="19">
        <v>5.9542669998576402E-2</v>
      </c>
      <c r="AL25" s="19">
        <v>5.9542669998576402E-2</v>
      </c>
      <c r="AM25" s="19">
        <v>5.9542669998576402E-2</v>
      </c>
      <c r="AN25" s="19">
        <v>5.9542669998576402E-2</v>
      </c>
      <c r="AO25" s="19">
        <v>5.9542669998576402E-2</v>
      </c>
      <c r="AP25" s="19">
        <v>5.9542669998576402E-2</v>
      </c>
      <c r="AQ25" s="19">
        <v>5.9542669998576402E-2</v>
      </c>
      <c r="AR25" s="19">
        <v>5.9542669998576402E-2</v>
      </c>
      <c r="AS25" s="19">
        <v>5.9542669998576402E-2</v>
      </c>
      <c r="AT25" s="19">
        <v>5.9542669998576402E-2</v>
      </c>
      <c r="AU25" s="19">
        <v>5.9542669998576402E-2</v>
      </c>
      <c r="AV25" s="19">
        <v>5.9542669998576402E-2</v>
      </c>
      <c r="AW25" s="19">
        <v>5.9542669998576402E-2</v>
      </c>
      <c r="AX25" s="19">
        <v>5.9542669998576402E-2</v>
      </c>
      <c r="AY25" s="19">
        <v>5.9542669998576402E-2</v>
      </c>
      <c r="AZ25" s="19">
        <v>5.9542669998576402E-2</v>
      </c>
      <c r="BA25" s="19">
        <v>5.9542669998576402E-2</v>
      </c>
      <c r="BB25" s="19"/>
    </row>
    <row r="26" spans="1:54" x14ac:dyDescent="0.3">
      <c r="A26" s="18"/>
      <c r="B26" s="18" t="s">
        <v>60</v>
      </c>
      <c r="C26" s="19">
        <v>1.77807121672744E-2</v>
      </c>
      <c r="D26" s="19">
        <v>1.5804390881920996E-2</v>
      </c>
      <c r="E26" s="19">
        <v>1.4841983540035084E-2</v>
      </c>
      <c r="F26" s="19">
        <v>1.960531955972801E-2</v>
      </c>
      <c r="G26" s="19">
        <v>2.2511766695254731E-2</v>
      </c>
      <c r="H26" s="19">
        <v>1.9841030968571545E-2</v>
      </c>
      <c r="I26" s="19">
        <v>1.8109504725412257E-2</v>
      </c>
      <c r="J26" s="19">
        <v>1.2837971817888216E-2</v>
      </c>
      <c r="K26" s="19">
        <v>2.1731228446895963E-2</v>
      </c>
      <c r="L26" s="19">
        <v>3.3195153522178646E-2</v>
      </c>
      <c r="M26" s="19">
        <v>4.158244518201086E-2</v>
      </c>
      <c r="N26" s="19">
        <v>4.3556820976507545E-2</v>
      </c>
      <c r="O26" s="19">
        <v>4.48992572741937E-2</v>
      </c>
      <c r="P26" s="19">
        <v>4.7068244026883158E-2</v>
      </c>
      <c r="Q26" s="19">
        <v>4.7107976350855646E-2</v>
      </c>
      <c r="R26" s="19">
        <v>4.5632070024315137E-2</v>
      </c>
      <c r="S26" s="19">
        <v>5.1675082507439317E-2</v>
      </c>
      <c r="T26" s="19">
        <v>3.1720005059558812E-2</v>
      </c>
      <c r="U26" s="19">
        <v>3.0698662802133427E-2</v>
      </c>
      <c r="V26" s="19">
        <v>2.8092262825750822E-2</v>
      </c>
      <c r="W26" s="19">
        <v>3.4633666121111586E-2</v>
      </c>
      <c r="X26" s="19">
        <v>3.4297561134694128E-2</v>
      </c>
      <c r="Y26" s="19">
        <v>3.4297561134694128E-2</v>
      </c>
      <c r="Z26" s="19">
        <v>3.4297561134694128E-2</v>
      </c>
      <c r="AA26" s="19">
        <v>3.4297561134694128E-2</v>
      </c>
      <c r="AB26" s="19">
        <v>3.4297561134694128E-2</v>
      </c>
      <c r="AC26" s="19">
        <v>3.4297561134694128E-2</v>
      </c>
      <c r="AD26" s="19">
        <v>3.4297561134694128E-2</v>
      </c>
      <c r="AE26" s="19">
        <v>3.4297561134694128E-2</v>
      </c>
      <c r="AF26" s="19">
        <v>3.4297561134694128E-2</v>
      </c>
      <c r="AG26" s="19">
        <v>3.42975611346941E-2</v>
      </c>
      <c r="AH26" s="19">
        <v>3.42975611346941E-2</v>
      </c>
      <c r="AI26" s="19">
        <v>3.42975611346941E-2</v>
      </c>
      <c r="AJ26" s="19">
        <v>3.42975611346941E-2</v>
      </c>
      <c r="AK26" s="19">
        <v>3.42975611346941E-2</v>
      </c>
      <c r="AL26" s="19">
        <v>3.42975611346941E-2</v>
      </c>
      <c r="AM26" s="19">
        <v>3.42975611346941E-2</v>
      </c>
      <c r="AN26" s="19">
        <v>3.42975611346941E-2</v>
      </c>
      <c r="AO26" s="19">
        <v>3.42975611346941E-2</v>
      </c>
      <c r="AP26" s="19">
        <v>3.42975611346941E-2</v>
      </c>
      <c r="AQ26" s="19">
        <v>3.42975611346941E-2</v>
      </c>
      <c r="AR26" s="19">
        <v>3.42975611346941E-2</v>
      </c>
      <c r="AS26" s="19">
        <v>3.42975611346941E-2</v>
      </c>
      <c r="AT26" s="19">
        <v>3.42975611346941E-2</v>
      </c>
      <c r="AU26" s="19">
        <v>3.42975611346941E-2</v>
      </c>
      <c r="AV26" s="19">
        <v>3.42975611346941E-2</v>
      </c>
      <c r="AW26" s="19">
        <v>3.42975611346941E-2</v>
      </c>
      <c r="AX26" s="19">
        <v>3.42975611346941E-2</v>
      </c>
      <c r="AY26" s="19">
        <v>3.42975611346941E-2</v>
      </c>
      <c r="AZ26" s="19">
        <v>3.42975611346941E-2</v>
      </c>
      <c r="BA26" s="19">
        <v>3.42975611346941E-2</v>
      </c>
      <c r="BB26" s="19"/>
    </row>
    <row r="27" spans="1:54" x14ac:dyDescent="0.3">
      <c r="A27" s="18"/>
      <c r="B27" s="18" t="s">
        <v>61</v>
      </c>
      <c r="C27" s="19">
        <v>2.6785473571478955E-2</v>
      </c>
      <c r="D27" s="19">
        <v>2.1674837206931325E-2</v>
      </c>
      <c r="E27" s="19">
        <v>1.8046704050646862E-2</v>
      </c>
      <c r="F27" s="19">
        <v>2.087878704622426E-2</v>
      </c>
      <c r="G27" s="19">
        <v>2.9042367049692396E-2</v>
      </c>
      <c r="H27" s="19">
        <v>3.7843732683218778E-2</v>
      </c>
      <c r="I27" s="19">
        <v>4.078368343008331E-2</v>
      </c>
      <c r="J27" s="19">
        <v>4.2752193700890007E-2</v>
      </c>
      <c r="K27" s="19">
        <v>4.0773014872579172E-2</v>
      </c>
      <c r="L27" s="19">
        <v>4.0271514787018542E-2</v>
      </c>
      <c r="M27" s="19">
        <v>3.4541717910492431E-2</v>
      </c>
      <c r="N27" s="19">
        <v>3.0531458249468197E-2</v>
      </c>
      <c r="O27" s="19">
        <v>3.4339803393463188E-2</v>
      </c>
      <c r="P27" s="19">
        <v>3.1102361280133588E-2</v>
      </c>
      <c r="Q27" s="19">
        <v>2.8521232295561843E-2</v>
      </c>
      <c r="R27" s="19">
        <v>2.6606849867236857E-2</v>
      </c>
      <c r="S27" s="19">
        <v>2.8491229740803928E-2</v>
      </c>
      <c r="T27" s="19">
        <v>2.8947583356197959E-2</v>
      </c>
      <c r="U27" s="19">
        <v>3.3296648788067151E-2</v>
      </c>
      <c r="V27" s="19">
        <v>2.3832220739489079E-2</v>
      </c>
      <c r="W27" s="19">
        <v>3.2870757125065091E-2</v>
      </c>
      <c r="X27" s="19">
        <v>3.6362124527832905E-2</v>
      </c>
      <c r="Y27" s="19">
        <v>3.6362124527832905E-2</v>
      </c>
      <c r="Z27" s="19">
        <v>3.6362124527832905E-2</v>
      </c>
      <c r="AA27" s="19">
        <v>3.6362124527832905E-2</v>
      </c>
      <c r="AB27" s="19">
        <v>3.6362124527832905E-2</v>
      </c>
      <c r="AC27" s="19">
        <v>3.6362124527832905E-2</v>
      </c>
      <c r="AD27" s="19">
        <v>3.6362124527832905E-2</v>
      </c>
      <c r="AE27" s="19">
        <v>3.6362124527832905E-2</v>
      </c>
      <c r="AF27" s="19">
        <v>3.6362124527832905E-2</v>
      </c>
      <c r="AG27" s="19">
        <v>3.6362124527832898E-2</v>
      </c>
      <c r="AH27" s="19">
        <v>3.6362124527832898E-2</v>
      </c>
      <c r="AI27" s="19">
        <v>3.6362124527832898E-2</v>
      </c>
      <c r="AJ27" s="19">
        <v>3.6362124527832898E-2</v>
      </c>
      <c r="AK27" s="19">
        <v>3.6362124527832898E-2</v>
      </c>
      <c r="AL27" s="19">
        <v>3.6362124527832898E-2</v>
      </c>
      <c r="AM27" s="19">
        <v>3.6362124527832898E-2</v>
      </c>
      <c r="AN27" s="19">
        <v>3.6362124527832898E-2</v>
      </c>
      <c r="AO27" s="19">
        <v>3.6362124527832898E-2</v>
      </c>
      <c r="AP27" s="19">
        <v>3.6362124527832898E-2</v>
      </c>
      <c r="AQ27" s="19">
        <v>3.6362124527832898E-2</v>
      </c>
      <c r="AR27" s="19">
        <v>3.6362124527832898E-2</v>
      </c>
      <c r="AS27" s="19">
        <v>3.6362124527832898E-2</v>
      </c>
      <c r="AT27" s="19">
        <v>3.6362124527832898E-2</v>
      </c>
      <c r="AU27" s="19">
        <v>3.6362124527832898E-2</v>
      </c>
      <c r="AV27" s="19">
        <v>3.6362124527832898E-2</v>
      </c>
      <c r="AW27" s="19">
        <v>3.6362124527832898E-2</v>
      </c>
      <c r="AX27" s="19">
        <v>3.6362124527832898E-2</v>
      </c>
      <c r="AY27" s="19">
        <v>3.6362124527832898E-2</v>
      </c>
      <c r="AZ27" s="19">
        <v>3.6362124527832898E-2</v>
      </c>
      <c r="BA27" s="19">
        <v>3.6362124527832898E-2</v>
      </c>
      <c r="BB27" s="19"/>
    </row>
    <row r="28" spans="1:54" x14ac:dyDescent="0.3">
      <c r="A28" s="18"/>
      <c r="B28" s="18" t="s">
        <v>62</v>
      </c>
      <c r="C28" s="19">
        <v>1.6311772952877092E-2</v>
      </c>
      <c r="D28" s="19">
        <v>1.5513485670666006E-2</v>
      </c>
      <c r="E28" s="19">
        <v>1.5057424925173493E-2</v>
      </c>
      <c r="F28" s="19">
        <v>1.5578154357622682E-2</v>
      </c>
      <c r="G28" s="19">
        <v>1.6632389067440054E-2</v>
      </c>
      <c r="H28" s="19">
        <v>2.1162428413428237E-2</v>
      </c>
      <c r="I28" s="19">
        <v>1.8291179136669306E-2</v>
      </c>
      <c r="J28" s="19">
        <v>1.5792586769334267E-2</v>
      </c>
      <c r="K28" s="19">
        <v>1.4373674837769395E-2</v>
      </c>
      <c r="L28" s="19">
        <v>1.4981172867195714E-2</v>
      </c>
      <c r="M28" s="19">
        <v>1.3236392481030642E-2</v>
      </c>
      <c r="N28" s="19">
        <v>1.3552743660302007E-2</v>
      </c>
      <c r="O28" s="19">
        <v>1.0796280745127581E-2</v>
      </c>
      <c r="P28" s="19">
        <v>8.2073728077684399E-3</v>
      </c>
      <c r="Q28" s="19">
        <v>6.4366846955943146E-3</v>
      </c>
      <c r="R28" s="19">
        <v>5.516796546836308E-3</v>
      </c>
      <c r="S28" s="19">
        <v>6.7628555615599651E-3</v>
      </c>
      <c r="T28" s="19">
        <v>7.0388783266761281E-3</v>
      </c>
      <c r="U28" s="19">
        <v>8.3372717319031044E-3</v>
      </c>
      <c r="V28" s="19">
        <v>9.6977475508490032E-3</v>
      </c>
      <c r="W28" s="19">
        <v>1.0522717646504715E-2</v>
      </c>
      <c r="X28" s="19">
        <v>1.1144666679847433E-2</v>
      </c>
      <c r="Y28" s="19">
        <v>1.1144666679847433E-2</v>
      </c>
      <c r="Z28" s="19">
        <v>1.1144666679847433E-2</v>
      </c>
      <c r="AA28" s="19">
        <v>1.1144666679847433E-2</v>
      </c>
      <c r="AB28" s="19">
        <v>1.1144666679847433E-2</v>
      </c>
      <c r="AC28" s="19">
        <v>1.1144666679847433E-2</v>
      </c>
      <c r="AD28" s="19">
        <v>1.1144666679847433E-2</v>
      </c>
      <c r="AE28" s="19">
        <v>1.1144666679847433E-2</v>
      </c>
      <c r="AF28" s="19">
        <v>1.1144666679847433E-2</v>
      </c>
      <c r="AG28" s="19">
        <v>1.11446666798474E-2</v>
      </c>
      <c r="AH28" s="19">
        <v>1.11446666798474E-2</v>
      </c>
      <c r="AI28" s="19">
        <v>1.11446666798474E-2</v>
      </c>
      <c r="AJ28" s="19">
        <v>1.11446666798474E-2</v>
      </c>
      <c r="AK28" s="19">
        <v>1.11446666798474E-2</v>
      </c>
      <c r="AL28" s="19">
        <v>1.11446666798474E-2</v>
      </c>
      <c r="AM28" s="19">
        <v>1.11446666798474E-2</v>
      </c>
      <c r="AN28" s="19">
        <v>1.11446666798474E-2</v>
      </c>
      <c r="AO28" s="19">
        <v>1.11446666798474E-2</v>
      </c>
      <c r="AP28" s="19">
        <v>1.11446666798474E-2</v>
      </c>
      <c r="AQ28" s="19">
        <v>1.11446666798474E-2</v>
      </c>
      <c r="AR28" s="19">
        <v>1.11446666798474E-2</v>
      </c>
      <c r="AS28" s="19">
        <v>1.11446666798474E-2</v>
      </c>
      <c r="AT28" s="19">
        <v>1.11446666798474E-2</v>
      </c>
      <c r="AU28" s="19">
        <v>1.11446666798474E-2</v>
      </c>
      <c r="AV28" s="19">
        <v>1.11446666798474E-2</v>
      </c>
      <c r="AW28" s="19">
        <v>1.11446666798474E-2</v>
      </c>
      <c r="AX28" s="19">
        <v>1.11446666798474E-2</v>
      </c>
      <c r="AY28" s="19">
        <v>1.11446666798474E-2</v>
      </c>
      <c r="AZ28" s="19">
        <v>1.11446666798474E-2</v>
      </c>
      <c r="BA28" s="19">
        <v>1.11446666798474E-2</v>
      </c>
      <c r="BB28" s="19"/>
    </row>
    <row r="29" spans="1:54" x14ac:dyDescent="0.3">
      <c r="A29" s="18"/>
      <c r="B29" s="18" t="s">
        <v>63</v>
      </c>
      <c r="C29" s="19">
        <v>7.611860661635131E-3</v>
      </c>
      <c r="D29" s="19">
        <v>9.3402117926936826E-3</v>
      </c>
      <c r="E29" s="19">
        <v>9.15009992182177E-3</v>
      </c>
      <c r="F29" s="19">
        <v>9.2055674348990695E-3</v>
      </c>
      <c r="G29" s="19">
        <v>8.0259884969002999E-3</v>
      </c>
      <c r="H29" s="19">
        <v>6.4401897226653241E-3</v>
      </c>
      <c r="I29" s="19">
        <v>5.7662825580229718E-3</v>
      </c>
      <c r="J29" s="19">
        <v>8.1141820670656908E-3</v>
      </c>
      <c r="K29" s="19">
        <v>1.011478534267669E-2</v>
      </c>
      <c r="L29" s="19">
        <v>1.0832238019982062E-2</v>
      </c>
      <c r="M29" s="19">
        <v>1.0212351688985538E-2</v>
      </c>
      <c r="N29" s="19">
        <v>1.0065762874392196E-2</v>
      </c>
      <c r="O29" s="19">
        <v>9.5934222177219801E-3</v>
      </c>
      <c r="P29" s="19">
        <v>1.0030065139756668E-2</v>
      </c>
      <c r="Q29" s="19">
        <v>1.0029950767067138E-2</v>
      </c>
      <c r="R29" s="19">
        <v>9.0983062024290601E-3</v>
      </c>
      <c r="S29" s="19">
        <v>1.0958515938838115E-2</v>
      </c>
      <c r="T29" s="19">
        <v>1.2103700099972666E-2</v>
      </c>
      <c r="U29" s="19">
        <v>1.4039609509183513E-2</v>
      </c>
      <c r="V29" s="19">
        <v>1.4962401032041314E-2</v>
      </c>
      <c r="W29" s="19">
        <v>1.5704192555795631E-2</v>
      </c>
      <c r="X29" s="19">
        <v>1.8740213189743369E-2</v>
      </c>
      <c r="Y29" s="19">
        <v>1.8740213189743369E-2</v>
      </c>
      <c r="Z29" s="19">
        <v>1.8740213189743369E-2</v>
      </c>
      <c r="AA29" s="19">
        <v>1.8740213189743369E-2</v>
      </c>
      <c r="AB29" s="19">
        <v>1.8740213189743369E-2</v>
      </c>
      <c r="AC29" s="19">
        <v>1.8740213189743369E-2</v>
      </c>
      <c r="AD29" s="19">
        <v>1.8740213189743369E-2</v>
      </c>
      <c r="AE29" s="19">
        <v>1.8740213189743369E-2</v>
      </c>
      <c r="AF29" s="19">
        <v>1.8740213189743369E-2</v>
      </c>
      <c r="AG29" s="19">
        <v>1.87402131897434E-2</v>
      </c>
      <c r="AH29" s="19">
        <v>1.87402131897434E-2</v>
      </c>
      <c r="AI29" s="19">
        <v>1.87402131897434E-2</v>
      </c>
      <c r="AJ29" s="19">
        <v>1.87402131897434E-2</v>
      </c>
      <c r="AK29" s="19">
        <v>1.87402131897434E-2</v>
      </c>
      <c r="AL29" s="19">
        <v>1.87402131897434E-2</v>
      </c>
      <c r="AM29" s="19">
        <v>1.87402131897434E-2</v>
      </c>
      <c r="AN29" s="19">
        <v>1.87402131897434E-2</v>
      </c>
      <c r="AO29" s="19">
        <v>1.87402131897434E-2</v>
      </c>
      <c r="AP29" s="19">
        <v>1.87402131897434E-2</v>
      </c>
      <c r="AQ29" s="19">
        <v>1.87402131897434E-2</v>
      </c>
      <c r="AR29" s="19">
        <v>1.87402131897434E-2</v>
      </c>
      <c r="AS29" s="19">
        <v>1.87402131897434E-2</v>
      </c>
      <c r="AT29" s="19">
        <v>1.87402131897434E-2</v>
      </c>
      <c r="AU29" s="19">
        <v>1.87402131897434E-2</v>
      </c>
      <c r="AV29" s="19">
        <v>1.87402131897434E-2</v>
      </c>
      <c r="AW29" s="19">
        <v>1.87402131897434E-2</v>
      </c>
      <c r="AX29" s="19">
        <v>1.87402131897434E-2</v>
      </c>
      <c r="AY29" s="19">
        <v>1.87402131897434E-2</v>
      </c>
      <c r="AZ29" s="19">
        <v>1.87402131897434E-2</v>
      </c>
      <c r="BA29" s="19">
        <v>1.87402131897434E-2</v>
      </c>
      <c r="BB29" s="19"/>
    </row>
    <row r="30" spans="1:54" x14ac:dyDescent="0.3">
      <c r="A30" s="18"/>
      <c r="B30" s="18" t="s">
        <v>64</v>
      </c>
      <c r="C30" s="19">
        <v>2.5321929065941387E-3</v>
      </c>
      <c r="D30" s="19">
        <v>3.0174258651342947E-3</v>
      </c>
      <c r="E30" s="19">
        <v>3.1276485241980428E-3</v>
      </c>
      <c r="F30" s="19">
        <v>3.7904221379491273E-3</v>
      </c>
      <c r="G30" s="19">
        <v>3.5643202942596849E-3</v>
      </c>
      <c r="H30" s="19">
        <v>3.6101519530530764E-3</v>
      </c>
      <c r="I30" s="19">
        <v>3.6692783057730087E-3</v>
      </c>
      <c r="J30" s="19">
        <v>3.7024840591961569E-3</v>
      </c>
      <c r="K30" s="19">
        <v>3.5398789151624404E-3</v>
      </c>
      <c r="L30" s="19">
        <v>3.497583094012457E-3</v>
      </c>
      <c r="M30" s="19">
        <v>3.3972772018270097E-3</v>
      </c>
      <c r="N30" s="19">
        <v>3.8277949203022786E-3</v>
      </c>
      <c r="O30" s="19">
        <v>4.3838070390610547E-3</v>
      </c>
      <c r="P30" s="19">
        <v>4.7211232044280923E-3</v>
      </c>
      <c r="Q30" s="19">
        <v>4.8565964484565431E-3</v>
      </c>
      <c r="R30" s="19">
        <v>5.0251913207561439E-3</v>
      </c>
      <c r="S30" s="19">
        <v>5.3334929323902696E-3</v>
      </c>
      <c r="T30" s="19">
        <v>4.8271454101125634E-3</v>
      </c>
      <c r="U30" s="19">
        <v>5.1791487605342525E-3</v>
      </c>
      <c r="V30" s="19">
        <v>5.4292647457094599E-3</v>
      </c>
      <c r="W30" s="19">
        <v>6.7172085053555323E-3</v>
      </c>
      <c r="X30" s="19">
        <v>6.5642023134586036E-3</v>
      </c>
      <c r="Y30" s="19">
        <v>6.5642023134586036E-3</v>
      </c>
      <c r="Z30" s="19">
        <v>6.5642023134586036E-3</v>
      </c>
      <c r="AA30" s="19">
        <v>6.5642023134586036E-3</v>
      </c>
      <c r="AB30" s="19">
        <v>6.5642023134586036E-3</v>
      </c>
      <c r="AC30" s="19">
        <v>6.5642023134586036E-3</v>
      </c>
      <c r="AD30" s="19">
        <v>6.5642023134586036E-3</v>
      </c>
      <c r="AE30" s="19">
        <v>6.5642023134586036E-3</v>
      </c>
      <c r="AF30" s="19">
        <v>6.5642023134586036E-3</v>
      </c>
      <c r="AG30" s="19">
        <v>6.5642023134586001E-3</v>
      </c>
      <c r="AH30" s="19">
        <v>6.5642023134586001E-3</v>
      </c>
      <c r="AI30" s="19">
        <v>6.5642023134586001E-3</v>
      </c>
      <c r="AJ30" s="19">
        <v>6.5642023134586001E-3</v>
      </c>
      <c r="AK30" s="19">
        <v>6.5642023134586001E-3</v>
      </c>
      <c r="AL30" s="19">
        <v>6.5642023134586001E-3</v>
      </c>
      <c r="AM30" s="19">
        <v>6.5642023134586001E-3</v>
      </c>
      <c r="AN30" s="19">
        <v>6.5642023134586001E-3</v>
      </c>
      <c r="AO30" s="19">
        <v>6.5642023134586001E-3</v>
      </c>
      <c r="AP30" s="19">
        <v>6.5642023134586001E-3</v>
      </c>
      <c r="AQ30" s="19">
        <v>6.5642023134586001E-3</v>
      </c>
      <c r="AR30" s="19">
        <v>6.5642023134586001E-3</v>
      </c>
      <c r="AS30" s="19">
        <v>6.5642023134586001E-3</v>
      </c>
      <c r="AT30" s="19">
        <v>6.5642023134586001E-3</v>
      </c>
      <c r="AU30" s="19">
        <v>6.5642023134586001E-3</v>
      </c>
      <c r="AV30" s="19">
        <v>6.5642023134586001E-3</v>
      </c>
      <c r="AW30" s="19">
        <v>6.5642023134586001E-3</v>
      </c>
      <c r="AX30" s="19">
        <v>6.5642023134586001E-3</v>
      </c>
      <c r="AY30" s="19">
        <v>6.5642023134586001E-3</v>
      </c>
      <c r="AZ30" s="19">
        <v>6.5642023134586001E-3</v>
      </c>
      <c r="BA30" s="19">
        <v>6.5642023134586001E-3</v>
      </c>
      <c r="BB30" s="19"/>
    </row>
    <row r="31" spans="1:54" x14ac:dyDescent="0.3">
      <c r="A31" s="18"/>
      <c r="B31" s="18" t="s">
        <v>65</v>
      </c>
      <c r="C31" s="19">
        <v>1.526085951159162E-3</v>
      </c>
      <c r="D31" s="19">
        <v>1.6336180780719351E-3</v>
      </c>
      <c r="E31" s="19">
        <v>1.6677588654359361E-3</v>
      </c>
      <c r="F31" s="19">
        <v>1.6284770682470414E-3</v>
      </c>
      <c r="G31" s="19">
        <v>2.1450316601707244E-3</v>
      </c>
      <c r="H31" s="19">
        <v>2.0851982478135838E-3</v>
      </c>
      <c r="I31" s="19">
        <v>2.067514324002036E-3</v>
      </c>
      <c r="J31" s="19">
        <v>2.1662491579308952E-3</v>
      </c>
      <c r="K31" s="19">
        <v>1.8436974154660568E-3</v>
      </c>
      <c r="L31" s="19">
        <v>1.700374737842146E-3</v>
      </c>
      <c r="M31" s="19">
        <v>1.4554701892368254E-3</v>
      </c>
      <c r="N31" s="19">
        <v>1.4823650412506331E-3</v>
      </c>
      <c r="O31" s="19">
        <v>1.151974985843959E-3</v>
      </c>
      <c r="P31" s="19">
        <v>1.1233611997227332E-3</v>
      </c>
      <c r="Q31" s="19">
        <v>1.2233593830925E-3</v>
      </c>
      <c r="R31" s="19">
        <v>1.1977783341243055E-3</v>
      </c>
      <c r="S31" s="19">
        <v>1.2877596091990838E-3</v>
      </c>
      <c r="T31" s="19">
        <v>1.4224053426434577E-3</v>
      </c>
      <c r="U31" s="19">
        <v>2.1242820442092195E-3</v>
      </c>
      <c r="V31" s="19">
        <v>2.116149646997616E-3</v>
      </c>
      <c r="W31" s="19">
        <v>2.4737981419376935E-3</v>
      </c>
      <c r="X31" s="19">
        <v>3.065880073871824E-3</v>
      </c>
      <c r="Y31" s="19">
        <v>3.065880073871824E-3</v>
      </c>
      <c r="Z31" s="19">
        <v>3.065880073871824E-3</v>
      </c>
      <c r="AA31" s="19">
        <v>3.065880073871824E-3</v>
      </c>
      <c r="AB31" s="19">
        <v>3.065880073871824E-3</v>
      </c>
      <c r="AC31" s="19">
        <v>3.065880073871824E-3</v>
      </c>
      <c r="AD31" s="19">
        <v>3.065880073871824E-3</v>
      </c>
      <c r="AE31" s="19">
        <v>3.065880073871824E-3</v>
      </c>
      <c r="AF31" s="19">
        <v>3.065880073871824E-3</v>
      </c>
      <c r="AG31" s="19">
        <v>3.0658800738718201E-3</v>
      </c>
      <c r="AH31" s="19">
        <v>3.0658800738718201E-3</v>
      </c>
      <c r="AI31" s="19">
        <v>3.0658800738718201E-3</v>
      </c>
      <c r="AJ31" s="19">
        <v>3.0658800738718201E-3</v>
      </c>
      <c r="AK31" s="19">
        <v>3.0658800738718201E-3</v>
      </c>
      <c r="AL31" s="19">
        <v>3.0658800738718201E-3</v>
      </c>
      <c r="AM31" s="19">
        <v>3.0658800738718201E-3</v>
      </c>
      <c r="AN31" s="19">
        <v>3.0658800738718201E-3</v>
      </c>
      <c r="AO31" s="19">
        <v>3.0658800738718201E-3</v>
      </c>
      <c r="AP31" s="19">
        <v>3.0658800738718201E-3</v>
      </c>
      <c r="AQ31" s="19">
        <v>3.0658800738718201E-3</v>
      </c>
      <c r="AR31" s="19">
        <v>3.0658800738718201E-3</v>
      </c>
      <c r="AS31" s="19">
        <v>3.0658800738718201E-3</v>
      </c>
      <c r="AT31" s="19">
        <v>3.0658800738718201E-3</v>
      </c>
      <c r="AU31" s="19">
        <v>3.0658800738718201E-3</v>
      </c>
      <c r="AV31" s="19">
        <v>3.0658800738718201E-3</v>
      </c>
      <c r="AW31" s="19">
        <v>3.0658800738718201E-3</v>
      </c>
      <c r="AX31" s="19">
        <v>3.0658800738718201E-3</v>
      </c>
      <c r="AY31" s="19">
        <v>3.0658800738718201E-3</v>
      </c>
      <c r="AZ31" s="19">
        <v>3.0658800738718201E-3</v>
      </c>
      <c r="BA31" s="19">
        <v>3.0658800738718201E-3</v>
      </c>
      <c r="BB31" s="19"/>
    </row>
    <row r="32" spans="1:54" x14ac:dyDescent="0.3">
      <c r="A32" s="18"/>
      <c r="B32" s="18" t="s">
        <v>36</v>
      </c>
      <c r="C32" s="19">
        <v>0.11100091148072555</v>
      </c>
      <c r="D32" s="19">
        <v>0.10378293425280266</v>
      </c>
      <c r="E32" s="19">
        <v>8.2488571948906991E-2</v>
      </c>
      <c r="F32" s="19">
        <v>8.8106513146557847E-2</v>
      </c>
      <c r="G32" s="19">
        <v>0.10033978609536244</v>
      </c>
      <c r="H32" s="19">
        <v>0.11391044561959698</v>
      </c>
      <c r="I32" s="19">
        <v>9.9258290240270997E-2</v>
      </c>
      <c r="J32" s="19">
        <v>9.5745394587567201E-2</v>
      </c>
      <c r="K32" s="19">
        <v>0.10914366829140613</v>
      </c>
      <c r="L32" s="19">
        <v>0.10558955698263417</v>
      </c>
      <c r="M32" s="19">
        <v>9.1336667315679812E-2</v>
      </c>
      <c r="N32" s="19">
        <v>8.8512144690091971E-2</v>
      </c>
      <c r="O32" s="19">
        <v>7.8345132313744764E-2</v>
      </c>
      <c r="P32" s="19">
        <v>7.3728406317650763E-2</v>
      </c>
      <c r="Q32" s="19">
        <v>6.5441199046274892E-2</v>
      </c>
      <c r="R32" s="19">
        <v>7.919163755900821E-2</v>
      </c>
      <c r="S32" s="19">
        <v>8.5191287034446408E-2</v>
      </c>
      <c r="T32" s="19">
        <v>7.0869709591701441E-2</v>
      </c>
      <c r="U32" s="19">
        <v>6.5615836501907415E-2</v>
      </c>
      <c r="V32" s="19">
        <v>6.443695898864292E-2</v>
      </c>
      <c r="W32" s="19">
        <v>7.5476817609327895E-2</v>
      </c>
      <c r="X32" s="19">
        <v>9.2300170821798921E-2</v>
      </c>
      <c r="Y32" s="19">
        <v>9.2300170821798921E-2</v>
      </c>
      <c r="Z32" s="19">
        <v>9.2300170821798921E-2</v>
      </c>
      <c r="AA32" s="19">
        <v>9.2300170821798921E-2</v>
      </c>
      <c r="AB32" s="19">
        <v>9.2300170821798921E-2</v>
      </c>
      <c r="AC32" s="19">
        <v>9.2300170821798921E-2</v>
      </c>
      <c r="AD32" s="19">
        <v>9.2300170821798921E-2</v>
      </c>
      <c r="AE32" s="19">
        <v>9.2300170821798921E-2</v>
      </c>
      <c r="AF32" s="19">
        <v>9.2300170821798921E-2</v>
      </c>
      <c r="AG32" s="19">
        <v>9.2300170821798894E-2</v>
      </c>
      <c r="AH32" s="19">
        <v>9.2300170821798894E-2</v>
      </c>
      <c r="AI32" s="19">
        <v>9.2300170821798894E-2</v>
      </c>
      <c r="AJ32" s="19">
        <v>9.2300170821798894E-2</v>
      </c>
      <c r="AK32" s="19">
        <v>9.2300170821798894E-2</v>
      </c>
      <c r="AL32" s="19">
        <v>9.2300170821798894E-2</v>
      </c>
      <c r="AM32" s="19">
        <v>9.2300170821798894E-2</v>
      </c>
      <c r="AN32" s="19">
        <v>9.2300170821798894E-2</v>
      </c>
      <c r="AO32" s="19">
        <v>9.2300170821798894E-2</v>
      </c>
      <c r="AP32" s="19">
        <v>9.2300170821798894E-2</v>
      </c>
      <c r="AQ32" s="19">
        <v>9.2300170821798894E-2</v>
      </c>
      <c r="AR32" s="19">
        <v>9.2300170821798894E-2</v>
      </c>
      <c r="AS32" s="19">
        <v>9.2300170821798894E-2</v>
      </c>
      <c r="AT32" s="19">
        <v>9.2300170821798894E-2</v>
      </c>
      <c r="AU32" s="19">
        <v>9.2300170821798894E-2</v>
      </c>
      <c r="AV32" s="19">
        <v>9.2300170821798894E-2</v>
      </c>
      <c r="AW32" s="19">
        <v>9.2300170821798894E-2</v>
      </c>
      <c r="AX32" s="19">
        <v>9.2300170821798894E-2</v>
      </c>
      <c r="AY32" s="19">
        <v>9.2300170821798894E-2</v>
      </c>
      <c r="AZ32" s="19">
        <v>9.2300170821798894E-2</v>
      </c>
      <c r="BA32" s="19">
        <v>9.2300170821798894E-2</v>
      </c>
      <c r="BB32" s="19"/>
    </row>
    <row r="33" spans="1:54" x14ac:dyDescent="0.3">
      <c r="A33" s="18"/>
      <c r="B33" s="18" t="s">
        <v>37</v>
      </c>
      <c r="C33" s="19">
        <v>2.8834612461994008E-2</v>
      </c>
      <c r="D33" s="19">
        <v>3.2982352147905201E-2</v>
      </c>
      <c r="E33" s="19">
        <v>2.9655436744671571E-2</v>
      </c>
      <c r="F33" s="19">
        <v>2.7037884890018349E-2</v>
      </c>
      <c r="G33" s="19">
        <v>2.6185401122100667E-2</v>
      </c>
      <c r="H33" s="19">
        <v>1.9743042860379426E-2</v>
      </c>
      <c r="I33" s="19">
        <v>1.9787117866288818E-2</v>
      </c>
      <c r="J33" s="19">
        <v>1.9839265682664763E-2</v>
      </c>
      <c r="K33" s="19">
        <v>1.8899387024772299E-2</v>
      </c>
      <c r="L33" s="19">
        <v>2.1689765200846051E-2</v>
      </c>
      <c r="M33" s="19">
        <v>1.9598416442133785E-2</v>
      </c>
      <c r="N33" s="19">
        <v>2.2303817977483226E-2</v>
      </c>
      <c r="O33" s="19">
        <v>2.116624676110444E-2</v>
      </c>
      <c r="P33" s="19">
        <v>2.0856426638679683E-2</v>
      </c>
      <c r="Q33" s="19">
        <v>1.9600033183326353E-2</v>
      </c>
      <c r="R33" s="19">
        <v>1.7588685232093018E-2</v>
      </c>
      <c r="S33" s="19">
        <v>1.6137710356234698E-2</v>
      </c>
      <c r="T33" s="19">
        <v>1.534157402088801E-2</v>
      </c>
      <c r="U33" s="19">
        <v>1.4819588855886905E-2</v>
      </c>
      <c r="V33" s="19">
        <v>1.4516307015241895E-2</v>
      </c>
      <c r="W33" s="19">
        <v>1.6698370496632621E-2</v>
      </c>
      <c r="X33" s="19">
        <v>1.564736210936974E-2</v>
      </c>
      <c r="Y33" s="19">
        <v>1.564736210936974E-2</v>
      </c>
      <c r="Z33" s="19">
        <v>1.564736210936974E-2</v>
      </c>
      <c r="AA33" s="19">
        <v>1.564736210936974E-2</v>
      </c>
      <c r="AB33" s="19">
        <v>1.564736210936974E-2</v>
      </c>
      <c r="AC33" s="19">
        <v>1.564736210936974E-2</v>
      </c>
      <c r="AD33" s="19">
        <v>1.564736210936974E-2</v>
      </c>
      <c r="AE33" s="19">
        <v>1.564736210936974E-2</v>
      </c>
      <c r="AF33" s="19">
        <v>1.564736210936974E-2</v>
      </c>
      <c r="AG33" s="19">
        <v>1.5647362109369699E-2</v>
      </c>
      <c r="AH33" s="19">
        <v>1.5647362109369699E-2</v>
      </c>
      <c r="AI33" s="19">
        <v>1.5647362109369699E-2</v>
      </c>
      <c r="AJ33" s="19">
        <v>1.5647362109369699E-2</v>
      </c>
      <c r="AK33" s="19">
        <v>1.5647362109369699E-2</v>
      </c>
      <c r="AL33" s="19">
        <v>1.5647362109369699E-2</v>
      </c>
      <c r="AM33" s="19">
        <v>1.5647362109369699E-2</v>
      </c>
      <c r="AN33" s="19">
        <v>1.5647362109369699E-2</v>
      </c>
      <c r="AO33" s="19">
        <v>1.5647362109369699E-2</v>
      </c>
      <c r="AP33" s="19">
        <v>1.5647362109369699E-2</v>
      </c>
      <c r="AQ33" s="19">
        <v>1.5647362109369699E-2</v>
      </c>
      <c r="AR33" s="19">
        <v>1.5647362109369699E-2</v>
      </c>
      <c r="AS33" s="19">
        <v>1.5647362109369699E-2</v>
      </c>
      <c r="AT33" s="19">
        <v>1.5647362109369699E-2</v>
      </c>
      <c r="AU33" s="19">
        <v>1.5647362109369699E-2</v>
      </c>
      <c r="AV33" s="19">
        <v>1.5647362109369699E-2</v>
      </c>
      <c r="AW33" s="19">
        <v>1.5647362109369699E-2</v>
      </c>
      <c r="AX33" s="19">
        <v>1.5647362109369699E-2</v>
      </c>
      <c r="AY33" s="19">
        <v>1.5647362109369699E-2</v>
      </c>
      <c r="AZ33" s="19">
        <v>1.5647362109369699E-2</v>
      </c>
      <c r="BA33" s="19">
        <v>1.5647362109369699E-2</v>
      </c>
      <c r="BB33" s="19"/>
    </row>
    <row r="34" spans="1:54" x14ac:dyDescent="0.3">
      <c r="A34" s="18"/>
      <c r="B34" s="18" t="s">
        <v>66</v>
      </c>
      <c r="C34" s="19">
        <v>2.8665589850584008E-2</v>
      </c>
      <c r="D34" s="19">
        <v>2.5487695206322901E-2</v>
      </c>
      <c r="E34" s="19">
        <v>2.3949598240067687E-2</v>
      </c>
      <c r="F34" s="19">
        <v>3.1773019178745275E-2</v>
      </c>
      <c r="G34" s="19">
        <v>3.7120778726531203E-2</v>
      </c>
      <c r="H34" s="19">
        <v>3.2697592130739049E-2</v>
      </c>
      <c r="I34" s="19">
        <v>2.9844573312956951E-2</v>
      </c>
      <c r="J34" s="19">
        <v>2.1745646362288797E-2</v>
      </c>
      <c r="K34" s="19">
        <v>1.8415271889357487E-2</v>
      </c>
      <c r="L34" s="19">
        <v>2.6659461052078514E-2</v>
      </c>
      <c r="M34" s="19">
        <v>2.8279198193186198E-2</v>
      </c>
      <c r="N34" s="19">
        <v>3.2825401346172851E-2</v>
      </c>
      <c r="O34" s="19">
        <v>3.6672241919004409E-2</v>
      </c>
      <c r="P34" s="19">
        <v>4.1415598643410594E-2</v>
      </c>
      <c r="Q34" s="19">
        <v>4.4611680155284501E-2</v>
      </c>
      <c r="R34" s="19">
        <v>4.6263516052512416E-2</v>
      </c>
      <c r="S34" s="19">
        <v>5.110943457782452E-2</v>
      </c>
      <c r="T34" s="19">
        <v>5.0530700558225852E-2</v>
      </c>
      <c r="U34" s="19">
        <v>4.8469876421832807E-2</v>
      </c>
      <c r="V34" s="19">
        <v>4.3960402048213269E-2</v>
      </c>
      <c r="W34" s="19">
        <v>5.3703142199011122E-2</v>
      </c>
      <c r="X34" s="19">
        <v>5.2833918791788802E-2</v>
      </c>
      <c r="Y34" s="19">
        <v>5.2833918791788802E-2</v>
      </c>
      <c r="Z34" s="19">
        <v>5.2833918791788802E-2</v>
      </c>
      <c r="AA34" s="19">
        <v>5.2833918791788802E-2</v>
      </c>
      <c r="AB34" s="19">
        <v>5.2833918791788802E-2</v>
      </c>
      <c r="AC34" s="19">
        <v>5.2833918791788802E-2</v>
      </c>
      <c r="AD34" s="19">
        <v>5.2833918791788802E-2</v>
      </c>
      <c r="AE34" s="19">
        <v>5.2833918791788802E-2</v>
      </c>
      <c r="AF34" s="19">
        <v>5.2833918791788802E-2</v>
      </c>
      <c r="AG34" s="19">
        <v>5.2833918791788802E-2</v>
      </c>
      <c r="AH34" s="19">
        <v>5.2833918791788802E-2</v>
      </c>
      <c r="AI34" s="19">
        <v>5.2833918791788802E-2</v>
      </c>
      <c r="AJ34" s="19">
        <v>5.2833918791788802E-2</v>
      </c>
      <c r="AK34" s="19">
        <v>5.2833918791788802E-2</v>
      </c>
      <c r="AL34" s="19">
        <v>5.2833918791788802E-2</v>
      </c>
      <c r="AM34" s="19">
        <v>5.2833918791788802E-2</v>
      </c>
      <c r="AN34" s="19">
        <v>5.2833918791788802E-2</v>
      </c>
      <c r="AO34" s="19">
        <v>5.2833918791788802E-2</v>
      </c>
      <c r="AP34" s="19">
        <v>5.2833918791788802E-2</v>
      </c>
      <c r="AQ34" s="19">
        <v>5.2833918791788802E-2</v>
      </c>
      <c r="AR34" s="19">
        <v>5.2833918791788802E-2</v>
      </c>
      <c r="AS34" s="19">
        <v>5.2833918791788802E-2</v>
      </c>
      <c r="AT34" s="19">
        <v>5.2833918791788802E-2</v>
      </c>
      <c r="AU34" s="19">
        <v>5.2833918791788802E-2</v>
      </c>
      <c r="AV34" s="19">
        <v>5.2833918791788802E-2</v>
      </c>
      <c r="AW34" s="19">
        <v>5.2833918791788802E-2</v>
      </c>
      <c r="AX34" s="19">
        <v>5.2833918791788802E-2</v>
      </c>
      <c r="AY34" s="19">
        <v>5.2833918791788802E-2</v>
      </c>
      <c r="AZ34" s="19">
        <v>5.2833918791788802E-2</v>
      </c>
      <c r="BA34" s="19">
        <v>5.2833918791788802E-2</v>
      </c>
      <c r="BB34" s="19"/>
    </row>
    <row r="35" spans="1:54" x14ac:dyDescent="0.3">
      <c r="A35" s="18"/>
      <c r="B35" s="18" t="s">
        <v>556</v>
      </c>
      <c r="C35" s="19">
        <v>0.20894893951281102</v>
      </c>
      <c r="D35" s="19">
        <v>0.17866038970244116</v>
      </c>
      <c r="E35" s="19">
        <v>0.26283440157313109</v>
      </c>
      <c r="F35" s="19">
        <v>0.2347598757347415</v>
      </c>
      <c r="G35" s="19">
        <v>0.2393135963716172</v>
      </c>
      <c r="H35" s="19">
        <v>0.19706297411534821</v>
      </c>
      <c r="I35" s="19">
        <v>0.19229012215621819</v>
      </c>
      <c r="J35" s="19">
        <v>0.1691193112779103</v>
      </c>
      <c r="K35" s="19">
        <v>0.1546972190075494</v>
      </c>
      <c r="L35" s="19">
        <v>0.1505904884086563</v>
      </c>
      <c r="M35" s="19">
        <v>0.17342455945386792</v>
      </c>
      <c r="N35" s="19">
        <v>0.15509337435101878</v>
      </c>
      <c r="O35" s="19">
        <v>0.19648511650076017</v>
      </c>
      <c r="P35" s="19">
        <v>0.22990317062513729</v>
      </c>
      <c r="Q35" s="19">
        <v>0.25464513705433384</v>
      </c>
      <c r="R35" s="19">
        <v>0.2500900610289617</v>
      </c>
      <c r="S35" s="19">
        <v>0.21109891868527378</v>
      </c>
      <c r="T35" s="19">
        <v>0.20351752984550014</v>
      </c>
      <c r="U35" s="19">
        <v>0.19383139264615243</v>
      </c>
      <c r="V35" s="19">
        <v>0.20717797421245474</v>
      </c>
      <c r="W35" s="19">
        <v>8.7686509317125877E-2</v>
      </c>
      <c r="X35" s="19">
        <v>2.4170228237164096E-2</v>
      </c>
      <c r="Y35" s="19">
        <v>2.4170228237164096E-2</v>
      </c>
      <c r="Z35" s="19">
        <v>2.4170228237164096E-2</v>
      </c>
      <c r="AA35" s="19">
        <v>2.4170228237164096E-2</v>
      </c>
      <c r="AB35" s="19">
        <v>2.4170228237164096E-2</v>
      </c>
      <c r="AC35" s="19">
        <v>2.4170228237164096E-2</v>
      </c>
      <c r="AD35" s="19">
        <v>2.4170228237164096E-2</v>
      </c>
      <c r="AE35" s="19">
        <v>2.4170228237164096E-2</v>
      </c>
      <c r="AF35" s="19">
        <v>2.4170228237164096E-2</v>
      </c>
      <c r="AG35" s="19">
        <v>2.4170228237164099E-2</v>
      </c>
      <c r="AH35" s="19">
        <v>2.4170228237164099E-2</v>
      </c>
      <c r="AI35" s="19">
        <v>2.4170228237164099E-2</v>
      </c>
      <c r="AJ35" s="19">
        <v>2.4170228237164099E-2</v>
      </c>
      <c r="AK35" s="19">
        <v>2.4170228237164099E-2</v>
      </c>
      <c r="AL35" s="19">
        <v>2.4170228237164099E-2</v>
      </c>
      <c r="AM35" s="19">
        <v>2.4170228237164099E-2</v>
      </c>
      <c r="AN35" s="19">
        <v>2.4170228237164099E-2</v>
      </c>
      <c r="AO35" s="19">
        <v>2.4170228237164099E-2</v>
      </c>
      <c r="AP35" s="19">
        <v>2.4170228237164099E-2</v>
      </c>
      <c r="AQ35" s="19">
        <v>2.4170228237164099E-2</v>
      </c>
      <c r="AR35" s="19">
        <v>2.4170228237164099E-2</v>
      </c>
      <c r="AS35" s="19">
        <v>2.4170228237164099E-2</v>
      </c>
      <c r="AT35" s="19">
        <v>2.4170228237164099E-2</v>
      </c>
      <c r="AU35" s="19">
        <v>2.4170228237164099E-2</v>
      </c>
      <c r="AV35" s="19">
        <v>2.4170228237164099E-2</v>
      </c>
      <c r="AW35" s="19">
        <v>2.4170228237164099E-2</v>
      </c>
      <c r="AX35" s="19">
        <v>2.4170228237164099E-2</v>
      </c>
      <c r="AY35" s="19">
        <v>2.4170228237164099E-2</v>
      </c>
      <c r="AZ35" s="19">
        <v>2.4170228237164099E-2</v>
      </c>
      <c r="BA35" s="19">
        <v>2.4170228237164099E-2</v>
      </c>
      <c r="BB35" s="19"/>
    </row>
    <row r="37" spans="1:54" x14ac:dyDescent="0.3">
      <c r="A37" t="s">
        <v>89</v>
      </c>
      <c r="C37" s="22">
        <v>0.99999999999999989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0.99999999999999956</v>
      </c>
      <c r="J37" s="22">
        <v>1.0000000000000004</v>
      </c>
      <c r="K37" s="22">
        <v>1</v>
      </c>
      <c r="L37" s="22">
        <v>0.99999999999999978</v>
      </c>
      <c r="M37" s="22">
        <v>1</v>
      </c>
      <c r="N37" s="22">
        <v>1.0000000000000002</v>
      </c>
      <c r="O37" s="22">
        <v>1</v>
      </c>
      <c r="P37" s="22">
        <v>0.99999999999999989</v>
      </c>
      <c r="Q37" s="22">
        <v>1</v>
      </c>
      <c r="R37" s="22">
        <v>0.99999999999999989</v>
      </c>
      <c r="S37" s="22">
        <v>1</v>
      </c>
      <c r="T37" s="22">
        <v>1.0000000000000002</v>
      </c>
      <c r="U37" s="22">
        <v>0.99999999999999978</v>
      </c>
      <c r="V37" s="22">
        <v>0.99999999999999989</v>
      </c>
      <c r="W37" s="22">
        <v>0.99999999999999989</v>
      </c>
      <c r="X37" s="22">
        <v>1.0000000000000004</v>
      </c>
      <c r="Y37" s="22">
        <v>1.0000000000000004</v>
      </c>
      <c r="Z37" s="22">
        <v>1.0000000000000004</v>
      </c>
      <c r="AA37" s="22">
        <v>1.0000000000000004</v>
      </c>
      <c r="AB37" s="22">
        <v>1.0000000000000004</v>
      </c>
      <c r="AC37" s="22">
        <v>1.0000000000000004</v>
      </c>
      <c r="AD37" s="22">
        <v>1.0000000000000004</v>
      </c>
      <c r="AE37" s="22">
        <v>1.0000000000000004</v>
      </c>
      <c r="AF37" s="22">
        <v>1.0000000000000004</v>
      </c>
      <c r="AG37" s="22">
        <v>1.0000000000000004</v>
      </c>
      <c r="AH37" s="22">
        <v>1.0000000000000004</v>
      </c>
      <c r="AI37" s="22">
        <v>1.0000000000000004</v>
      </c>
      <c r="AJ37" s="22">
        <v>1.0000000000000004</v>
      </c>
      <c r="AK37" s="22">
        <v>1.0000000000000004</v>
      </c>
      <c r="AL37" s="22">
        <v>1.0000000000000004</v>
      </c>
      <c r="AM37" s="22">
        <v>1.0000000000000004</v>
      </c>
      <c r="AN37" s="22">
        <v>1.0000000000000004</v>
      </c>
      <c r="AO37" s="22">
        <v>1.0000000000000004</v>
      </c>
      <c r="AP37" s="22">
        <v>1.0000000000000004</v>
      </c>
      <c r="AQ37" s="22">
        <v>1.0000000000000004</v>
      </c>
      <c r="AR37" s="22">
        <v>1.0000000000000004</v>
      </c>
      <c r="AS37" s="22">
        <v>1.0000000000000004</v>
      </c>
      <c r="AT37" s="22">
        <v>1.0000000000000004</v>
      </c>
      <c r="AU37" s="22">
        <v>1.0000000000000004</v>
      </c>
      <c r="AV37" s="22">
        <v>1.0000000000000004</v>
      </c>
      <c r="AW37" s="22">
        <v>1.0000000000000004</v>
      </c>
      <c r="AX37" s="22">
        <v>1.0000000000000004</v>
      </c>
      <c r="AY37" s="22">
        <v>1.0000000000000004</v>
      </c>
      <c r="AZ37" s="22">
        <v>1.0000000000000004</v>
      </c>
      <c r="BA37" s="22">
        <v>1.0000000000000004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E54C-A404-48E0-AA26-816370D453AF}">
  <sheetPr>
    <tabColor rgb="FFFF0000"/>
  </sheetPr>
  <dimension ref="A1:BB37"/>
  <sheetViews>
    <sheetView workbookViewId="0">
      <selection sqref="A1:C1"/>
    </sheetView>
  </sheetViews>
  <sheetFormatPr baseColWidth="10" defaultColWidth="10.88671875" defaultRowHeight="14.4" x14ac:dyDescent="0.3"/>
  <sheetData>
    <row r="1" spans="1:54" ht="15" thickBot="1" x14ac:dyDescent="0.35">
      <c r="A1" s="99" t="s">
        <v>84</v>
      </c>
      <c r="B1" s="100"/>
      <c r="C1" s="101"/>
      <c r="D1" s="99" t="s">
        <v>90</v>
      </c>
      <c r="E1" s="100"/>
      <c r="F1" s="100"/>
      <c r="G1" s="100"/>
      <c r="H1" s="100"/>
      <c r="I1" s="100"/>
      <c r="J1" s="101"/>
    </row>
    <row r="2" spans="1:54" ht="15" thickBot="1" x14ac:dyDescent="0.35">
      <c r="A2" s="99" t="s">
        <v>86</v>
      </c>
      <c r="B2" s="100"/>
      <c r="C2" s="101"/>
      <c r="D2" s="102" t="s">
        <v>91</v>
      </c>
      <c r="E2" s="103"/>
      <c r="F2" s="103"/>
      <c r="G2" s="103"/>
      <c r="H2" s="103"/>
      <c r="I2" s="103"/>
      <c r="J2" s="104"/>
    </row>
    <row r="3" spans="1:54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4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">
      <c r="A5" s="18"/>
      <c r="B5" s="18" t="s">
        <v>41</v>
      </c>
      <c r="C5" s="19">
        <v>1.4911349056139474E-2</v>
      </c>
      <c r="D5" s="19">
        <v>1.6068330907888121E-2</v>
      </c>
      <c r="E5" s="19">
        <v>1.644628457582312E-2</v>
      </c>
      <c r="F5" s="19">
        <v>1.665021052518225E-2</v>
      </c>
      <c r="G5" s="19">
        <v>1.5768898389996219E-2</v>
      </c>
      <c r="H5" s="19">
        <v>1.574044137802225E-2</v>
      </c>
      <c r="I5" s="19">
        <v>1.6008997712050221E-2</v>
      </c>
      <c r="J5" s="19">
        <v>1.6850575936015307E-2</v>
      </c>
      <c r="K5" s="19">
        <v>1.7773767814452262E-2</v>
      </c>
      <c r="L5" s="19">
        <v>1.9218643478651529E-2</v>
      </c>
      <c r="M5" s="19">
        <v>1.7782347090621417E-2</v>
      </c>
      <c r="N5" s="19">
        <v>1.7223348550332012E-2</v>
      </c>
      <c r="O5" s="19">
        <v>1.9402676168455979E-2</v>
      </c>
      <c r="P5" s="19">
        <v>1.9508306489520857E-2</v>
      </c>
      <c r="Q5" s="19">
        <v>1.938627860944141E-2</v>
      </c>
      <c r="R5" s="19">
        <v>1.9261207764735694E-2</v>
      </c>
      <c r="S5" s="19">
        <v>2.04870038040788E-2</v>
      </c>
      <c r="T5" s="19">
        <v>2.1225374043841179E-2</v>
      </c>
      <c r="U5" s="19">
        <v>2.2079313913298312E-2</v>
      </c>
      <c r="V5" s="19">
        <v>2.4029952832978263E-2</v>
      </c>
      <c r="W5" s="19">
        <v>2.5198533676107249E-2</v>
      </c>
      <c r="X5" s="19">
        <v>2.5694226158275352E-2</v>
      </c>
      <c r="Y5" s="19">
        <v>2.5694226158275352E-2</v>
      </c>
      <c r="Z5" s="19">
        <v>2.5694226158275352E-2</v>
      </c>
      <c r="AA5" s="19">
        <v>2.5694226158275352E-2</v>
      </c>
      <c r="AB5" s="19">
        <v>2.5694226158275352E-2</v>
      </c>
      <c r="AC5" s="19">
        <v>2.5694226158275352E-2</v>
      </c>
      <c r="AD5" s="19">
        <v>2.5694226158275352E-2</v>
      </c>
      <c r="AE5" s="19">
        <v>2.5694226158275352E-2</v>
      </c>
      <c r="AF5" s="19">
        <v>2.5694226158275352E-2</v>
      </c>
      <c r="AG5" s="19">
        <v>2.5694226158275352E-2</v>
      </c>
      <c r="AH5" s="19">
        <v>2.5694226158275352E-2</v>
      </c>
      <c r="AI5" s="19">
        <v>2.5694226158275352E-2</v>
      </c>
      <c r="AJ5" s="19">
        <v>2.5694226158275352E-2</v>
      </c>
      <c r="AK5" s="19">
        <v>2.5694226158275352E-2</v>
      </c>
      <c r="AL5" s="19">
        <v>2.5694226158275352E-2</v>
      </c>
      <c r="AM5" s="19">
        <v>2.5694226158275352E-2</v>
      </c>
      <c r="AN5" s="19">
        <v>2.5694226158275352E-2</v>
      </c>
      <c r="AO5" s="19">
        <v>2.5694226158275352E-2</v>
      </c>
      <c r="AP5" s="19">
        <v>2.56942261582754E-2</v>
      </c>
      <c r="AQ5" s="19">
        <v>2.56942261582754E-2</v>
      </c>
      <c r="AR5" s="19">
        <v>2.56942261582754E-2</v>
      </c>
      <c r="AS5" s="19">
        <v>2.56942261582754E-2</v>
      </c>
      <c r="AT5" s="19">
        <v>2.56942261582754E-2</v>
      </c>
      <c r="AU5" s="19">
        <v>2.56942261582754E-2</v>
      </c>
      <c r="AV5" s="19">
        <v>2.56942261582754E-2</v>
      </c>
      <c r="AW5" s="19">
        <v>2.56942261582754E-2</v>
      </c>
      <c r="AX5" s="19">
        <v>2.56942261582754E-2</v>
      </c>
      <c r="AY5" s="19">
        <v>2.56942261582754E-2</v>
      </c>
      <c r="AZ5" s="19">
        <v>2.56942261582754E-2</v>
      </c>
      <c r="BA5" s="19">
        <v>2.56942261582754E-2</v>
      </c>
      <c r="BB5" s="19"/>
    </row>
    <row r="6" spans="1:54" s="21" customFormat="1" x14ac:dyDescent="0.3">
      <c r="A6" s="20"/>
      <c r="B6" s="18" t="s">
        <v>42</v>
      </c>
      <c r="C6" s="19">
        <v>1.9499646566719292E-2</v>
      </c>
      <c r="D6" s="19">
        <v>2.3577270241739109E-2</v>
      </c>
      <c r="E6" s="19">
        <v>2.2935395656687091E-2</v>
      </c>
      <c r="F6" s="19">
        <v>2.2199377937023212E-2</v>
      </c>
      <c r="G6" s="19">
        <v>2.0163693821743434E-2</v>
      </c>
      <c r="H6" s="19">
        <v>1.9353265431299171E-2</v>
      </c>
      <c r="I6" s="19">
        <v>1.9557480776498701E-2</v>
      </c>
      <c r="J6" s="19">
        <v>1.9491910876524056E-2</v>
      </c>
      <c r="K6" s="19">
        <v>1.9608891705279522E-2</v>
      </c>
      <c r="L6" s="19">
        <v>1.9984862801780759E-2</v>
      </c>
      <c r="M6" s="19">
        <v>2.025917875437324E-2</v>
      </c>
      <c r="N6" s="19">
        <v>1.9858000770619406E-2</v>
      </c>
      <c r="O6" s="19">
        <v>2.0054046330787584E-2</v>
      </c>
      <c r="P6" s="19">
        <v>2.0279887623441795E-2</v>
      </c>
      <c r="Q6" s="19">
        <v>2.0205205795003758E-2</v>
      </c>
      <c r="R6" s="19">
        <v>2.0656392170455857E-2</v>
      </c>
      <c r="S6" s="19">
        <v>1.9414327960458506E-2</v>
      </c>
      <c r="T6" s="19">
        <v>1.935350900614936E-2</v>
      </c>
      <c r="U6" s="19">
        <v>2.0394832439812775E-2</v>
      </c>
      <c r="V6" s="19">
        <v>2.1631290485815583E-2</v>
      </c>
      <c r="W6" s="19">
        <v>2.2093980821468899E-2</v>
      </c>
      <c r="X6" s="19">
        <v>2.2533852279931661E-2</v>
      </c>
      <c r="Y6" s="19">
        <v>2.2533852279931661E-2</v>
      </c>
      <c r="Z6" s="19">
        <v>2.2533852279931661E-2</v>
      </c>
      <c r="AA6" s="19">
        <v>2.2533852279931661E-2</v>
      </c>
      <c r="AB6" s="19">
        <v>2.2533852279931661E-2</v>
      </c>
      <c r="AC6" s="19">
        <v>2.2533852279931661E-2</v>
      </c>
      <c r="AD6" s="19">
        <v>2.2533852279931661E-2</v>
      </c>
      <c r="AE6" s="19">
        <v>2.2533852279931661E-2</v>
      </c>
      <c r="AF6" s="19">
        <v>2.2533852279931661E-2</v>
      </c>
      <c r="AG6" s="19">
        <v>2.2533852279931661E-2</v>
      </c>
      <c r="AH6" s="19">
        <v>2.2533852279931661E-2</v>
      </c>
      <c r="AI6" s="19">
        <v>2.2533852279931661E-2</v>
      </c>
      <c r="AJ6" s="19">
        <v>2.2533852279931661E-2</v>
      </c>
      <c r="AK6" s="19">
        <v>2.2533852279931661E-2</v>
      </c>
      <c r="AL6" s="19">
        <v>2.2533852279931661E-2</v>
      </c>
      <c r="AM6" s="19">
        <v>2.2533852279931661E-2</v>
      </c>
      <c r="AN6" s="19">
        <v>2.2533852279931661E-2</v>
      </c>
      <c r="AO6" s="19">
        <v>2.2533852279931661E-2</v>
      </c>
      <c r="AP6" s="19">
        <v>2.2533852279931699E-2</v>
      </c>
      <c r="AQ6" s="19">
        <v>2.2533852279931699E-2</v>
      </c>
      <c r="AR6" s="19">
        <v>2.2533852279931699E-2</v>
      </c>
      <c r="AS6" s="19">
        <v>2.2533852279931699E-2</v>
      </c>
      <c r="AT6" s="19">
        <v>2.2533852279931699E-2</v>
      </c>
      <c r="AU6" s="19">
        <v>2.2533852279931699E-2</v>
      </c>
      <c r="AV6" s="19">
        <v>2.2533852279931699E-2</v>
      </c>
      <c r="AW6" s="19">
        <v>2.2533852279931699E-2</v>
      </c>
      <c r="AX6" s="19">
        <v>2.2533852279931699E-2</v>
      </c>
      <c r="AY6" s="19">
        <v>2.2533852279931699E-2</v>
      </c>
      <c r="AZ6" s="19">
        <v>2.2533852279931699E-2</v>
      </c>
      <c r="BA6" s="19">
        <v>2.2533852279931699E-2</v>
      </c>
      <c r="BB6" s="19"/>
    </row>
    <row r="7" spans="1:54" x14ac:dyDescent="0.3">
      <c r="A7" s="18"/>
      <c r="B7" s="18" t="s">
        <v>43</v>
      </c>
      <c r="C7" s="19">
        <v>3.6208027745723856E-3</v>
      </c>
      <c r="D7" s="19">
        <v>2.9915709252649764E-3</v>
      </c>
      <c r="E7" s="19">
        <v>2.9236756325853931E-3</v>
      </c>
      <c r="F7" s="19">
        <v>4.0539710443749811E-3</v>
      </c>
      <c r="G7" s="19">
        <v>4.7044464762669071E-3</v>
      </c>
      <c r="H7" s="19">
        <v>5.4140591133366523E-3</v>
      </c>
      <c r="I7" s="19">
        <v>5.9347700895565824E-3</v>
      </c>
      <c r="J7" s="19">
        <v>6.3320838986458839E-3</v>
      </c>
      <c r="K7" s="19">
        <v>6.7466526897493606E-3</v>
      </c>
      <c r="L7" s="19">
        <v>7.1303318559097434E-3</v>
      </c>
      <c r="M7" s="19">
        <v>7.6179534843362267E-3</v>
      </c>
      <c r="N7" s="19">
        <v>8.4418158157564156E-3</v>
      </c>
      <c r="O7" s="19">
        <v>9.1425088233904675E-3</v>
      </c>
      <c r="P7" s="19">
        <v>9.7589796390832075E-3</v>
      </c>
      <c r="Q7" s="19">
        <v>1.0238244430882925E-2</v>
      </c>
      <c r="R7" s="19">
        <v>9.1476146346362777E-3</v>
      </c>
      <c r="S7" s="19">
        <v>8.8396019438137814E-3</v>
      </c>
      <c r="T7" s="19">
        <v>8.0161998806271683E-3</v>
      </c>
      <c r="U7" s="19">
        <v>8.2264090574310118E-3</v>
      </c>
      <c r="V7" s="19">
        <v>9.9876548626886118E-3</v>
      </c>
      <c r="W7" s="19">
        <v>9.1924577911206545E-3</v>
      </c>
      <c r="X7" s="19">
        <v>9.2931904024973512E-3</v>
      </c>
      <c r="Y7" s="19">
        <v>9.2931904024973512E-3</v>
      </c>
      <c r="Z7" s="19">
        <v>9.2931904024973512E-3</v>
      </c>
      <c r="AA7" s="19">
        <v>9.2931904024973512E-3</v>
      </c>
      <c r="AB7" s="19">
        <v>9.2931904024973512E-3</v>
      </c>
      <c r="AC7" s="19">
        <v>9.2931904024973512E-3</v>
      </c>
      <c r="AD7" s="19">
        <v>9.2931904024973512E-3</v>
      </c>
      <c r="AE7" s="19">
        <v>9.2931904024973512E-3</v>
      </c>
      <c r="AF7" s="19">
        <v>9.2931904024973512E-3</v>
      </c>
      <c r="AG7" s="19">
        <v>9.2931904024973512E-3</v>
      </c>
      <c r="AH7" s="19">
        <v>9.2931904024973512E-3</v>
      </c>
      <c r="AI7" s="19">
        <v>9.2931904024973512E-3</v>
      </c>
      <c r="AJ7" s="19">
        <v>9.2931904024973512E-3</v>
      </c>
      <c r="AK7" s="19">
        <v>9.2931904024973512E-3</v>
      </c>
      <c r="AL7" s="19">
        <v>9.2931904024973512E-3</v>
      </c>
      <c r="AM7" s="19">
        <v>9.2931904024973512E-3</v>
      </c>
      <c r="AN7" s="19">
        <v>9.2931904024973512E-3</v>
      </c>
      <c r="AO7" s="19">
        <v>9.2931904024973512E-3</v>
      </c>
      <c r="AP7" s="19">
        <v>9.2931904024973495E-3</v>
      </c>
      <c r="AQ7" s="19">
        <v>9.2931904024973495E-3</v>
      </c>
      <c r="AR7" s="19">
        <v>9.2931904024973495E-3</v>
      </c>
      <c r="AS7" s="19">
        <v>9.2931904024973495E-3</v>
      </c>
      <c r="AT7" s="19">
        <v>9.2931904024973495E-3</v>
      </c>
      <c r="AU7" s="19">
        <v>9.2931904024973495E-3</v>
      </c>
      <c r="AV7" s="19">
        <v>9.2931904024973495E-3</v>
      </c>
      <c r="AW7" s="19">
        <v>9.2931904024973495E-3</v>
      </c>
      <c r="AX7" s="19">
        <v>9.2931904024973495E-3</v>
      </c>
      <c r="AY7" s="19">
        <v>9.2931904024973495E-3</v>
      </c>
      <c r="AZ7" s="19">
        <v>9.2931904024973495E-3</v>
      </c>
      <c r="BA7" s="19">
        <v>9.2931904024973495E-3</v>
      </c>
      <c r="BB7" s="19"/>
    </row>
    <row r="8" spans="1:54" x14ac:dyDescent="0.3">
      <c r="A8" s="18"/>
      <c r="B8" s="18" t="s">
        <v>44</v>
      </c>
      <c r="C8" s="19">
        <v>5.7593039329846283E-3</v>
      </c>
      <c r="D8" s="19">
        <v>5.7774926057109653E-3</v>
      </c>
      <c r="E8" s="19">
        <v>6.5038901691050546E-3</v>
      </c>
      <c r="F8" s="19">
        <v>6.3490445070295831E-3</v>
      </c>
      <c r="G8" s="19">
        <v>6.0635088067123536E-3</v>
      </c>
      <c r="H8" s="19">
        <v>6.0867959291694305E-3</v>
      </c>
      <c r="I8" s="19">
        <v>6.3880784500302034E-3</v>
      </c>
      <c r="J8" s="19">
        <v>6.5801092308246361E-3</v>
      </c>
      <c r="K8" s="19">
        <v>6.8082141472780005E-3</v>
      </c>
      <c r="L8" s="19">
        <v>7.0196227784990912E-3</v>
      </c>
      <c r="M8" s="19">
        <v>6.7355838236159808E-3</v>
      </c>
      <c r="N8" s="19">
        <v>6.7738463627365422E-3</v>
      </c>
      <c r="O8" s="19">
        <v>6.6045414732665E-3</v>
      </c>
      <c r="P8" s="19">
        <v>6.3754158633963064E-3</v>
      </c>
      <c r="Q8" s="19">
        <v>6.0653424295434733E-3</v>
      </c>
      <c r="R8" s="19">
        <v>6.6883939094629311E-3</v>
      </c>
      <c r="S8" s="19">
        <v>6.6725267655664729E-3</v>
      </c>
      <c r="T8" s="19">
        <v>6.6629597867834183E-3</v>
      </c>
      <c r="U8" s="19">
        <v>6.7267220246524581E-3</v>
      </c>
      <c r="V8" s="19">
        <v>7.1477916937271596E-3</v>
      </c>
      <c r="W8" s="19">
        <v>7.0361249167135986E-3</v>
      </c>
      <c r="X8" s="19">
        <v>7.1107333668761537E-3</v>
      </c>
      <c r="Y8" s="19">
        <v>7.1107333668761537E-3</v>
      </c>
      <c r="Z8" s="19">
        <v>7.1107333668761537E-3</v>
      </c>
      <c r="AA8" s="19">
        <v>7.1107333668761537E-3</v>
      </c>
      <c r="AB8" s="19">
        <v>7.1107333668761537E-3</v>
      </c>
      <c r="AC8" s="19">
        <v>7.1107333668761537E-3</v>
      </c>
      <c r="AD8" s="19">
        <v>7.1107333668761537E-3</v>
      </c>
      <c r="AE8" s="19">
        <v>7.1107333668761537E-3</v>
      </c>
      <c r="AF8" s="19">
        <v>7.1107333668761537E-3</v>
      </c>
      <c r="AG8" s="19">
        <v>7.1107333668761537E-3</v>
      </c>
      <c r="AH8" s="19">
        <v>7.1107333668761537E-3</v>
      </c>
      <c r="AI8" s="19">
        <v>7.1107333668761537E-3</v>
      </c>
      <c r="AJ8" s="19">
        <v>7.1107333668761537E-3</v>
      </c>
      <c r="AK8" s="19">
        <v>7.1107333668761537E-3</v>
      </c>
      <c r="AL8" s="19">
        <v>7.1107333668761537E-3</v>
      </c>
      <c r="AM8" s="19">
        <v>7.1107333668761537E-3</v>
      </c>
      <c r="AN8" s="19">
        <v>7.1107333668761537E-3</v>
      </c>
      <c r="AO8" s="19">
        <v>7.1107333668761537E-3</v>
      </c>
      <c r="AP8" s="19">
        <v>7.1107333668761503E-3</v>
      </c>
      <c r="AQ8" s="19">
        <v>7.1107333668761503E-3</v>
      </c>
      <c r="AR8" s="19">
        <v>7.1107333668761503E-3</v>
      </c>
      <c r="AS8" s="19">
        <v>7.1107333668761503E-3</v>
      </c>
      <c r="AT8" s="19">
        <v>7.1107333668761503E-3</v>
      </c>
      <c r="AU8" s="19">
        <v>7.1107333668761503E-3</v>
      </c>
      <c r="AV8" s="19">
        <v>7.1107333668761503E-3</v>
      </c>
      <c r="AW8" s="19">
        <v>7.1107333668761503E-3</v>
      </c>
      <c r="AX8" s="19">
        <v>7.1107333668761503E-3</v>
      </c>
      <c r="AY8" s="19">
        <v>7.1107333668761503E-3</v>
      </c>
      <c r="AZ8" s="19">
        <v>7.1107333668761503E-3</v>
      </c>
      <c r="BA8" s="19">
        <v>7.1107333668761503E-3</v>
      </c>
      <c r="BB8" s="19"/>
    </row>
    <row r="9" spans="1:54" x14ac:dyDescent="0.3">
      <c r="A9" s="18"/>
      <c r="B9" s="18" t="s">
        <v>45</v>
      </c>
      <c r="C9" s="19">
        <v>1.1438092182795151E-3</v>
      </c>
      <c r="D9" s="19">
        <v>1.3786918239635695E-3</v>
      </c>
      <c r="E9" s="19">
        <v>1.4762681570695546E-3</v>
      </c>
      <c r="F9" s="19">
        <v>1.786218196149628E-3</v>
      </c>
      <c r="G9" s="19">
        <v>1.6511801091510436E-3</v>
      </c>
      <c r="H9" s="19">
        <v>1.6126036295471126E-3</v>
      </c>
      <c r="I9" s="19">
        <v>1.6562503814234555E-3</v>
      </c>
      <c r="J9" s="19">
        <v>1.6581609786698798E-3</v>
      </c>
      <c r="K9" s="19">
        <v>1.7179259813858709E-3</v>
      </c>
      <c r="L9" s="19">
        <v>1.6354136945895984E-3</v>
      </c>
      <c r="M9" s="19">
        <v>1.5723468964041888E-3</v>
      </c>
      <c r="N9" s="19">
        <v>1.5785151768832081E-3</v>
      </c>
      <c r="O9" s="19">
        <v>1.5849728843307898E-3</v>
      </c>
      <c r="P9" s="19">
        <v>1.5418298514331807E-3</v>
      </c>
      <c r="Q9" s="19">
        <v>1.4587305932185013E-3</v>
      </c>
      <c r="R9" s="19">
        <v>1.4079965891137961E-3</v>
      </c>
      <c r="S9" s="19">
        <v>1.3830764092541536E-3</v>
      </c>
      <c r="T9" s="19">
        <v>1.3316092189107451E-3</v>
      </c>
      <c r="U9" s="19">
        <v>1.2876792429914693E-3</v>
      </c>
      <c r="V9" s="19">
        <v>1.5422053290668155E-3</v>
      </c>
      <c r="W9" s="19">
        <v>1.6887635538900276E-3</v>
      </c>
      <c r="X9" s="19">
        <v>1.7313546482392961E-3</v>
      </c>
      <c r="Y9" s="19">
        <v>1.7313546482392961E-3</v>
      </c>
      <c r="Z9" s="19">
        <v>1.7313546482392961E-3</v>
      </c>
      <c r="AA9" s="19">
        <v>1.7313546482392961E-3</v>
      </c>
      <c r="AB9" s="19">
        <v>1.7313546482392961E-3</v>
      </c>
      <c r="AC9" s="19">
        <v>1.7313546482392961E-3</v>
      </c>
      <c r="AD9" s="19">
        <v>1.7313546482392961E-3</v>
      </c>
      <c r="AE9" s="19">
        <v>1.7313546482392961E-3</v>
      </c>
      <c r="AF9" s="19">
        <v>1.7313546482392961E-3</v>
      </c>
      <c r="AG9" s="19">
        <v>1.7313546482392961E-3</v>
      </c>
      <c r="AH9" s="19">
        <v>1.7313546482392961E-3</v>
      </c>
      <c r="AI9" s="19">
        <v>1.7313546482392961E-3</v>
      </c>
      <c r="AJ9" s="19">
        <v>1.7313546482392961E-3</v>
      </c>
      <c r="AK9" s="19">
        <v>1.7313546482392961E-3</v>
      </c>
      <c r="AL9" s="19">
        <v>1.7313546482392961E-3</v>
      </c>
      <c r="AM9" s="19">
        <v>1.7313546482392961E-3</v>
      </c>
      <c r="AN9" s="19">
        <v>1.7313546482392961E-3</v>
      </c>
      <c r="AO9" s="19">
        <v>1.7313546482392961E-3</v>
      </c>
      <c r="AP9" s="19">
        <v>1.7313546482393E-3</v>
      </c>
      <c r="AQ9" s="19">
        <v>1.7313546482393E-3</v>
      </c>
      <c r="AR9" s="19">
        <v>1.7313546482393E-3</v>
      </c>
      <c r="AS9" s="19">
        <v>1.7313546482393E-3</v>
      </c>
      <c r="AT9" s="19">
        <v>1.7313546482393E-3</v>
      </c>
      <c r="AU9" s="19">
        <v>1.7313546482393E-3</v>
      </c>
      <c r="AV9" s="19">
        <v>1.7313546482393E-3</v>
      </c>
      <c r="AW9" s="19">
        <v>1.7313546482393E-3</v>
      </c>
      <c r="AX9" s="19">
        <v>1.7313546482393E-3</v>
      </c>
      <c r="AY9" s="19">
        <v>1.7313546482393E-3</v>
      </c>
      <c r="AZ9" s="19">
        <v>1.7313546482393E-3</v>
      </c>
      <c r="BA9" s="19">
        <v>1.7313546482393E-3</v>
      </c>
      <c r="BB9" s="19"/>
    </row>
    <row r="10" spans="1:54" x14ac:dyDescent="0.3">
      <c r="A10" s="18"/>
      <c r="B10" s="18" t="s">
        <v>46</v>
      </c>
      <c r="C10" s="19">
        <v>1.5581434872524974E-2</v>
      </c>
      <c r="D10" s="19">
        <v>1.677045472132787E-2</v>
      </c>
      <c r="E10" s="19">
        <v>1.7103417740387056E-2</v>
      </c>
      <c r="F10" s="19">
        <v>1.7292375507138826E-2</v>
      </c>
      <c r="G10" s="19">
        <v>1.766426321603708E-2</v>
      </c>
      <c r="H10" s="19">
        <v>1.786821490973042E-2</v>
      </c>
      <c r="I10" s="19">
        <v>1.8183267734126637E-2</v>
      </c>
      <c r="J10" s="19">
        <v>1.6529366316833452E-2</v>
      </c>
      <c r="K10" s="19">
        <v>1.7048375062259025E-2</v>
      </c>
      <c r="L10" s="19">
        <v>1.5330407632155032E-2</v>
      </c>
      <c r="M10" s="19">
        <v>1.3853800245862465E-2</v>
      </c>
      <c r="N10" s="19">
        <v>1.2478278371596707E-2</v>
      </c>
      <c r="O10" s="19">
        <v>1.2172507830465541E-2</v>
      </c>
      <c r="P10" s="19">
        <v>1.1743399422159715E-2</v>
      </c>
      <c r="Q10" s="19">
        <v>1.2671008209789402E-2</v>
      </c>
      <c r="R10" s="19">
        <v>1.2741646408023518E-2</v>
      </c>
      <c r="S10" s="19">
        <v>1.3639118097196933E-2</v>
      </c>
      <c r="T10" s="19">
        <v>1.4360818466658754E-2</v>
      </c>
      <c r="U10" s="19">
        <v>1.5224114370755441E-2</v>
      </c>
      <c r="V10" s="19">
        <v>2.0732963334214725E-2</v>
      </c>
      <c r="W10" s="19">
        <v>2.0928673709666518E-2</v>
      </c>
      <c r="X10" s="19">
        <v>2.1280464330662229E-2</v>
      </c>
      <c r="Y10" s="19">
        <v>2.1280464330662229E-2</v>
      </c>
      <c r="Z10" s="19">
        <v>2.1280464330662229E-2</v>
      </c>
      <c r="AA10" s="19">
        <v>2.1280464330662229E-2</v>
      </c>
      <c r="AB10" s="19">
        <v>2.1280464330662229E-2</v>
      </c>
      <c r="AC10" s="19">
        <v>2.1280464330662229E-2</v>
      </c>
      <c r="AD10" s="19">
        <v>2.1280464330662229E-2</v>
      </c>
      <c r="AE10" s="19">
        <v>2.1280464330662229E-2</v>
      </c>
      <c r="AF10" s="19">
        <v>2.1280464330662229E-2</v>
      </c>
      <c r="AG10" s="19">
        <v>2.1280464330662229E-2</v>
      </c>
      <c r="AH10" s="19">
        <v>2.1280464330662229E-2</v>
      </c>
      <c r="AI10" s="19">
        <v>2.1280464330662229E-2</v>
      </c>
      <c r="AJ10" s="19">
        <v>2.1280464330662229E-2</v>
      </c>
      <c r="AK10" s="19">
        <v>2.1280464330662229E-2</v>
      </c>
      <c r="AL10" s="19">
        <v>2.1280464330662229E-2</v>
      </c>
      <c r="AM10" s="19">
        <v>2.1280464330662229E-2</v>
      </c>
      <c r="AN10" s="19">
        <v>2.1280464330662229E-2</v>
      </c>
      <c r="AO10" s="19">
        <v>2.1280464330662229E-2</v>
      </c>
      <c r="AP10" s="19">
        <v>2.1280464330662201E-2</v>
      </c>
      <c r="AQ10" s="19">
        <v>2.1280464330662201E-2</v>
      </c>
      <c r="AR10" s="19">
        <v>2.1280464330662201E-2</v>
      </c>
      <c r="AS10" s="19">
        <v>2.1280464330662201E-2</v>
      </c>
      <c r="AT10" s="19">
        <v>2.1280464330662201E-2</v>
      </c>
      <c r="AU10" s="19">
        <v>2.1280464330662201E-2</v>
      </c>
      <c r="AV10" s="19">
        <v>2.1280464330662201E-2</v>
      </c>
      <c r="AW10" s="19">
        <v>2.1280464330662201E-2</v>
      </c>
      <c r="AX10" s="19">
        <v>2.1280464330662201E-2</v>
      </c>
      <c r="AY10" s="19">
        <v>2.1280464330662201E-2</v>
      </c>
      <c r="AZ10" s="19">
        <v>2.1280464330662201E-2</v>
      </c>
      <c r="BA10" s="19">
        <v>2.1280464330662201E-2</v>
      </c>
      <c r="BB10" s="19"/>
    </row>
    <row r="11" spans="1:54" x14ac:dyDescent="0.3">
      <c r="A11" s="18"/>
      <c r="B11" s="18" t="s">
        <v>47</v>
      </c>
      <c r="C11" s="19">
        <v>1.0424859332108682E-2</v>
      </c>
      <c r="D11" s="19">
        <v>1.1406970530666072E-2</v>
      </c>
      <c r="E11" s="19">
        <v>1.3235116150644146E-2</v>
      </c>
      <c r="F11" s="19">
        <v>1.4065451804468233E-2</v>
      </c>
      <c r="G11" s="19">
        <v>1.3849562772935288E-2</v>
      </c>
      <c r="H11" s="19">
        <v>1.4249059768191099E-2</v>
      </c>
      <c r="I11" s="19">
        <v>1.3982661773441381E-2</v>
      </c>
      <c r="J11" s="19">
        <v>1.3290098395495482E-2</v>
      </c>
      <c r="K11" s="19">
        <v>1.2665288791547973E-2</v>
      </c>
      <c r="L11" s="19">
        <v>1.2080801199793751E-2</v>
      </c>
      <c r="M11" s="19">
        <v>1.1692689985256625E-2</v>
      </c>
      <c r="N11" s="19">
        <v>1.1790598156502534E-2</v>
      </c>
      <c r="O11" s="19">
        <v>1.3781495482430533E-2</v>
      </c>
      <c r="P11" s="19">
        <v>1.1825524527260076E-2</v>
      </c>
      <c r="Q11" s="19">
        <v>1.172557894677452E-2</v>
      </c>
      <c r="R11" s="19">
        <v>1.2126705871425806E-2</v>
      </c>
      <c r="S11" s="19">
        <v>1.2289211186655366E-2</v>
      </c>
      <c r="T11" s="19">
        <v>1.2718916445345115E-2</v>
      </c>
      <c r="U11" s="19">
        <v>1.2432541698717972E-2</v>
      </c>
      <c r="V11" s="19">
        <v>1.4173421131549829E-2</v>
      </c>
      <c r="W11" s="19">
        <v>1.5073836831665572E-2</v>
      </c>
      <c r="X11" s="19">
        <v>1.5361445624717657E-2</v>
      </c>
      <c r="Y11" s="19">
        <v>1.5361445624717657E-2</v>
      </c>
      <c r="Z11" s="19">
        <v>1.5361445624717657E-2</v>
      </c>
      <c r="AA11" s="19">
        <v>1.5361445624717657E-2</v>
      </c>
      <c r="AB11" s="19">
        <v>1.5361445624717657E-2</v>
      </c>
      <c r="AC11" s="19">
        <v>1.5361445624717657E-2</v>
      </c>
      <c r="AD11" s="19">
        <v>1.5361445624717657E-2</v>
      </c>
      <c r="AE11" s="19">
        <v>1.5361445624717657E-2</v>
      </c>
      <c r="AF11" s="19">
        <v>1.5361445624717657E-2</v>
      </c>
      <c r="AG11" s="19">
        <v>1.5361445624717657E-2</v>
      </c>
      <c r="AH11" s="19">
        <v>1.5361445624717657E-2</v>
      </c>
      <c r="AI11" s="19">
        <v>1.5361445624717657E-2</v>
      </c>
      <c r="AJ11" s="19">
        <v>1.5361445624717657E-2</v>
      </c>
      <c r="AK11" s="19">
        <v>1.5361445624717657E-2</v>
      </c>
      <c r="AL11" s="19">
        <v>1.5361445624717657E-2</v>
      </c>
      <c r="AM11" s="19">
        <v>1.5361445624717657E-2</v>
      </c>
      <c r="AN11" s="19">
        <v>1.5361445624717657E-2</v>
      </c>
      <c r="AO11" s="19">
        <v>1.5361445624717657E-2</v>
      </c>
      <c r="AP11" s="19">
        <v>1.5361445624717701E-2</v>
      </c>
      <c r="AQ11" s="19">
        <v>1.5361445624717701E-2</v>
      </c>
      <c r="AR11" s="19">
        <v>1.5361445624717701E-2</v>
      </c>
      <c r="AS11" s="19">
        <v>1.5361445624717701E-2</v>
      </c>
      <c r="AT11" s="19">
        <v>1.5361445624717701E-2</v>
      </c>
      <c r="AU11" s="19">
        <v>1.5361445624717701E-2</v>
      </c>
      <c r="AV11" s="19">
        <v>1.5361445624717701E-2</v>
      </c>
      <c r="AW11" s="19">
        <v>1.5361445624717701E-2</v>
      </c>
      <c r="AX11" s="19">
        <v>1.5361445624717701E-2</v>
      </c>
      <c r="AY11" s="19">
        <v>1.5361445624717701E-2</v>
      </c>
      <c r="AZ11" s="19">
        <v>1.5361445624717701E-2</v>
      </c>
      <c r="BA11" s="19">
        <v>1.5361445624717701E-2</v>
      </c>
      <c r="BB11" s="19"/>
    </row>
    <row r="12" spans="1:54" x14ac:dyDescent="0.3">
      <c r="A12" s="18"/>
      <c r="B12" s="18" t="s">
        <v>48</v>
      </c>
      <c r="C12" s="19">
        <v>1.7309182817060967E-3</v>
      </c>
      <c r="D12" s="19">
        <v>1.8651676904736481E-3</v>
      </c>
      <c r="E12" s="19">
        <v>1.8552461721227432E-3</v>
      </c>
      <c r="F12" s="19">
        <v>1.8318489854009768E-3</v>
      </c>
      <c r="G12" s="19">
        <v>1.8898653411592952E-3</v>
      </c>
      <c r="H12" s="19">
        <v>2.1022939263079026E-3</v>
      </c>
      <c r="I12" s="19">
        <v>2.2127143528704973E-3</v>
      </c>
      <c r="J12" s="19">
        <v>1.9918722691301765E-3</v>
      </c>
      <c r="K12" s="19">
        <v>1.8067112646151717E-3</v>
      </c>
      <c r="L12" s="19">
        <v>1.8815896712629746E-3</v>
      </c>
      <c r="M12" s="19">
        <v>1.9854259039752652E-3</v>
      </c>
      <c r="N12" s="19">
        <v>2.1899308777946483E-3</v>
      </c>
      <c r="O12" s="19">
        <v>2.3347037574861992E-3</v>
      </c>
      <c r="P12" s="19">
        <v>2.4577771527475359E-3</v>
      </c>
      <c r="Q12" s="19">
        <v>2.1432722447786196E-3</v>
      </c>
      <c r="R12" s="19">
        <v>1.8381425416276276E-3</v>
      </c>
      <c r="S12" s="19">
        <v>2.3449829418217649E-3</v>
      </c>
      <c r="T12" s="19">
        <v>1.965623878174626E-3</v>
      </c>
      <c r="U12" s="19">
        <v>2.0873492261777793E-3</v>
      </c>
      <c r="V12" s="19">
        <v>2.3251500481477941E-3</v>
      </c>
      <c r="W12" s="19">
        <v>2.2446355118084177E-3</v>
      </c>
      <c r="X12" s="19">
        <v>2.2825680526771096E-3</v>
      </c>
      <c r="Y12" s="19">
        <v>2.2825680526771096E-3</v>
      </c>
      <c r="Z12" s="19">
        <v>2.2825680526771096E-3</v>
      </c>
      <c r="AA12" s="19">
        <v>2.2825680526771096E-3</v>
      </c>
      <c r="AB12" s="19">
        <v>2.2825680526771096E-3</v>
      </c>
      <c r="AC12" s="19">
        <v>2.2825680526771096E-3</v>
      </c>
      <c r="AD12" s="19">
        <v>2.2825680526771096E-3</v>
      </c>
      <c r="AE12" s="19">
        <v>2.2825680526771096E-3</v>
      </c>
      <c r="AF12" s="19">
        <v>2.2825680526771096E-3</v>
      </c>
      <c r="AG12" s="19">
        <v>2.2825680526771096E-3</v>
      </c>
      <c r="AH12" s="19">
        <v>2.2825680526771096E-3</v>
      </c>
      <c r="AI12" s="19">
        <v>2.2825680526771096E-3</v>
      </c>
      <c r="AJ12" s="19">
        <v>2.2825680526771096E-3</v>
      </c>
      <c r="AK12" s="19">
        <v>2.2825680526771096E-3</v>
      </c>
      <c r="AL12" s="19">
        <v>2.2825680526771096E-3</v>
      </c>
      <c r="AM12" s="19">
        <v>2.2825680526771096E-3</v>
      </c>
      <c r="AN12" s="19">
        <v>2.2825680526771096E-3</v>
      </c>
      <c r="AO12" s="19">
        <v>2.2825680526771096E-3</v>
      </c>
      <c r="AP12" s="19">
        <v>2.2825680526771101E-3</v>
      </c>
      <c r="AQ12" s="19">
        <v>2.2825680526771101E-3</v>
      </c>
      <c r="AR12" s="19">
        <v>2.2825680526771101E-3</v>
      </c>
      <c r="AS12" s="19">
        <v>2.2825680526771101E-3</v>
      </c>
      <c r="AT12" s="19">
        <v>2.2825680526771101E-3</v>
      </c>
      <c r="AU12" s="19">
        <v>2.2825680526771101E-3</v>
      </c>
      <c r="AV12" s="19">
        <v>2.2825680526771101E-3</v>
      </c>
      <c r="AW12" s="19">
        <v>2.2825680526771101E-3</v>
      </c>
      <c r="AX12" s="19">
        <v>2.2825680526771101E-3</v>
      </c>
      <c r="AY12" s="19">
        <v>2.2825680526771101E-3</v>
      </c>
      <c r="AZ12" s="19">
        <v>2.2825680526771101E-3</v>
      </c>
      <c r="BA12" s="19">
        <v>2.2825680526771101E-3</v>
      </c>
      <c r="BB12" s="19"/>
    </row>
    <row r="13" spans="1:54" x14ac:dyDescent="0.3">
      <c r="A13" s="18"/>
      <c r="B13" s="18" t="s">
        <v>49</v>
      </c>
      <c r="C13" s="19">
        <v>1.1612860698375622E-2</v>
      </c>
      <c r="D13" s="19">
        <v>1.3445099776652022E-2</v>
      </c>
      <c r="E13" s="19">
        <v>1.4531732738080073E-2</v>
      </c>
      <c r="F13" s="19">
        <v>1.1946012290845544E-2</v>
      </c>
      <c r="G13" s="19">
        <v>1.0317618307846027E-2</v>
      </c>
      <c r="H13" s="19">
        <v>9.4190858832612547E-3</v>
      </c>
      <c r="I13" s="19">
        <v>8.4611666804667845E-3</v>
      </c>
      <c r="J13" s="19">
        <v>9.7086180140777065E-3</v>
      </c>
      <c r="K13" s="19">
        <v>1.0970415349478168E-2</v>
      </c>
      <c r="L13" s="19">
        <v>1.102471499711909E-2</v>
      </c>
      <c r="M13" s="19">
        <v>1.1237518255923597E-2</v>
      </c>
      <c r="N13" s="19">
        <v>1.0654153501180232E-2</v>
      </c>
      <c r="O13" s="19">
        <v>9.3338613226722593E-3</v>
      </c>
      <c r="P13" s="19">
        <v>9.9470936695100261E-3</v>
      </c>
      <c r="Q13" s="19">
        <v>1.0426756488540632E-2</v>
      </c>
      <c r="R13" s="19">
        <v>1.0189709550396617E-2</v>
      </c>
      <c r="S13" s="19">
        <v>1.2658993955131315E-2</v>
      </c>
      <c r="T13" s="19">
        <v>1.2676819043211782E-2</v>
      </c>
      <c r="U13" s="19">
        <v>1.2754986209943399E-2</v>
      </c>
      <c r="V13" s="19">
        <v>1.0768345553839433E-2</v>
      </c>
      <c r="W13" s="19">
        <v>1.2176086636075393E-2</v>
      </c>
      <c r="X13" s="19">
        <v>1.2390721704955358E-2</v>
      </c>
      <c r="Y13" s="19">
        <v>1.2390721704955358E-2</v>
      </c>
      <c r="Z13" s="19">
        <v>1.2390721704955358E-2</v>
      </c>
      <c r="AA13" s="19">
        <v>1.2390721704955358E-2</v>
      </c>
      <c r="AB13" s="19">
        <v>1.2390721704955358E-2</v>
      </c>
      <c r="AC13" s="19">
        <v>1.2390721704955358E-2</v>
      </c>
      <c r="AD13" s="19">
        <v>1.2390721704955358E-2</v>
      </c>
      <c r="AE13" s="19">
        <v>1.2390721704955358E-2</v>
      </c>
      <c r="AF13" s="19">
        <v>1.2390721704955358E-2</v>
      </c>
      <c r="AG13" s="19">
        <v>1.2390721704955358E-2</v>
      </c>
      <c r="AH13" s="19">
        <v>1.2390721704955358E-2</v>
      </c>
      <c r="AI13" s="19">
        <v>1.2390721704955358E-2</v>
      </c>
      <c r="AJ13" s="19">
        <v>1.2390721704955358E-2</v>
      </c>
      <c r="AK13" s="19">
        <v>1.2390721704955358E-2</v>
      </c>
      <c r="AL13" s="19">
        <v>1.2390721704955358E-2</v>
      </c>
      <c r="AM13" s="19">
        <v>1.2390721704955358E-2</v>
      </c>
      <c r="AN13" s="19">
        <v>1.2390721704955358E-2</v>
      </c>
      <c r="AO13" s="19">
        <v>1.2390721704955358E-2</v>
      </c>
      <c r="AP13" s="19">
        <v>1.23907217049554E-2</v>
      </c>
      <c r="AQ13" s="19">
        <v>1.23907217049554E-2</v>
      </c>
      <c r="AR13" s="19">
        <v>1.23907217049554E-2</v>
      </c>
      <c r="AS13" s="19">
        <v>1.23907217049554E-2</v>
      </c>
      <c r="AT13" s="19">
        <v>1.23907217049554E-2</v>
      </c>
      <c r="AU13" s="19">
        <v>1.23907217049554E-2</v>
      </c>
      <c r="AV13" s="19">
        <v>1.23907217049554E-2</v>
      </c>
      <c r="AW13" s="19">
        <v>1.23907217049554E-2</v>
      </c>
      <c r="AX13" s="19">
        <v>1.23907217049554E-2</v>
      </c>
      <c r="AY13" s="19">
        <v>1.23907217049554E-2</v>
      </c>
      <c r="AZ13" s="19">
        <v>1.23907217049554E-2</v>
      </c>
      <c r="BA13" s="19">
        <v>1.23907217049554E-2</v>
      </c>
      <c r="BB13" s="19"/>
    </row>
    <row r="14" spans="1:54" s="21" customFormat="1" x14ac:dyDescent="0.3">
      <c r="A14" s="18"/>
      <c r="B14" s="18" t="s">
        <v>35</v>
      </c>
      <c r="C14" s="19">
        <v>7.4733310038334305E-2</v>
      </c>
      <c r="D14" s="19">
        <v>7.868606184608086E-2</v>
      </c>
      <c r="E14" s="19">
        <v>7.8761887991921353E-2</v>
      </c>
      <c r="F14" s="19">
        <v>9.9124117852187624E-2</v>
      </c>
      <c r="G14" s="19">
        <v>0.10977029445274003</v>
      </c>
      <c r="H14" s="19">
        <v>0.13240755990921327</v>
      </c>
      <c r="I14" s="19">
        <v>0.13140348149637254</v>
      </c>
      <c r="J14" s="19">
        <v>0.13041737196123368</v>
      </c>
      <c r="K14" s="19">
        <v>0.13045711931036011</v>
      </c>
      <c r="L14" s="19">
        <v>0.13356527700714935</v>
      </c>
      <c r="M14" s="19">
        <v>0.12907463030649205</v>
      </c>
      <c r="N14" s="19">
        <v>0.11933567614977998</v>
      </c>
      <c r="O14" s="19">
        <v>0.11707101630567621</v>
      </c>
      <c r="P14" s="19">
        <v>0.12021586848517016</v>
      </c>
      <c r="Q14" s="19">
        <v>0.12222761691683959</v>
      </c>
      <c r="R14" s="19">
        <v>0.13354387498155537</v>
      </c>
      <c r="S14" s="19">
        <v>0.12710491730856668</v>
      </c>
      <c r="T14" s="19">
        <v>0.12697346796084336</v>
      </c>
      <c r="U14" s="19">
        <v>0.1203869162273358</v>
      </c>
      <c r="V14" s="19">
        <v>0.11860854244290962</v>
      </c>
      <c r="W14" s="19">
        <v>0.11057146973426195</v>
      </c>
      <c r="X14" s="19">
        <v>0.11290923766290904</v>
      </c>
      <c r="Y14" s="19">
        <v>0.11290923766290904</v>
      </c>
      <c r="Z14" s="19">
        <v>0.11290923766290904</v>
      </c>
      <c r="AA14" s="19">
        <v>0.11290923766290904</v>
      </c>
      <c r="AB14" s="19">
        <v>0.11290923766290904</v>
      </c>
      <c r="AC14" s="19">
        <v>0.11290923766290904</v>
      </c>
      <c r="AD14" s="19">
        <v>0.11290923766290904</v>
      </c>
      <c r="AE14" s="19">
        <v>0.11290923766290904</v>
      </c>
      <c r="AF14" s="19">
        <v>0.11290923766290904</v>
      </c>
      <c r="AG14" s="19">
        <v>0.11290923766290904</v>
      </c>
      <c r="AH14" s="19">
        <v>0.11290923766290904</v>
      </c>
      <c r="AI14" s="19">
        <v>0.11290923766290904</v>
      </c>
      <c r="AJ14" s="19">
        <v>0.11290923766290904</v>
      </c>
      <c r="AK14" s="19">
        <v>0.11290923766290904</v>
      </c>
      <c r="AL14" s="19">
        <v>0.11290923766290904</v>
      </c>
      <c r="AM14" s="19">
        <v>0.11290923766290904</v>
      </c>
      <c r="AN14" s="19">
        <v>0.11290923766290904</v>
      </c>
      <c r="AO14" s="19">
        <v>0.11290923766290904</v>
      </c>
      <c r="AP14" s="19">
        <v>0.112909237662909</v>
      </c>
      <c r="AQ14" s="19">
        <v>0.112909237662909</v>
      </c>
      <c r="AR14" s="19">
        <v>0.112909237662909</v>
      </c>
      <c r="AS14" s="19">
        <v>0.112909237662909</v>
      </c>
      <c r="AT14" s="19">
        <v>0.112909237662909</v>
      </c>
      <c r="AU14" s="19">
        <v>0.112909237662909</v>
      </c>
      <c r="AV14" s="19">
        <v>0.112909237662909</v>
      </c>
      <c r="AW14" s="19">
        <v>0.112909237662909</v>
      </c>
      <c r="AX14" s="19">
        <v>0.112909237662909</v>
      </c>
      <c r="AY14" s="19">
        <v>0.112909237662909</v>
      </c>
      <c r="AZ14" s="19">
        <v>0.112909237662909</v>
      </c>
      <c r="BA14" s="19">
        <v>0.112909237662909</v>
      </c>
      <c r="BB14" s="19"/>
    </row>
    <row r="15" spans="1:54" x14ac:dyDescent="0.3">
      <c r="A15" s="18"/>
      <c r="B15" s="18" t="s">
        <v>34</v>
      </c>
      <c r="C15" s="19">
        <v>0.17755823295399001</v>
      </c>
      <c r="D15" s="19">
        <v>0.20650021678756134</v>
      </c>
      <c r="E15" s="19">
        <v>0.19225905818880465</v>
      </c>
      <c r="F15" s="19">
        <v>0.17807907126119965</v>
      </c>
      <c r="G15" s="19">
        <v>0.15480384397482855</v>
      </c>
      <c r="H15" s="19">
        <v>0.14214332034808305</v>
      </c>
      <c r="I15" s="19">
        <v>0.13725179676508792</v>
      </c>
      <c r="J15" s="19">
        <v>0.13060381036236407</v>
      </c>
      <c r="K15" s="19">
        <v>0.12545646497914711</v>
      </c>
      <c r="L15" s="19">
        <v>0.12036301574055874</v>
      </c>
      <c r="M15" s="19">
        <v>0.12240073285730591</v>
      </c>
      <c r="N15" s="19">
        <v>0.13260678917699287</v>
      </c>
      <c r="O15" s="19">
        <v>0.12937725348992754</v>
      </c>
      <c r="P15" s="19">
        <v>0.13310991856623583</v>
      </c>
      <c r="Q15" s="19">
        <v>0.13515830487303429</v>
      </c>
      <c r="R15" s="19">
        <v>0.13570357962672808</v>
      </c>
      <c r="S15" s="19">
        <v>0.11523388972981165</v>
      </c>
      <c r="T15" s="19">
        <v>0.11372264726957726</v>
      </c>
      <c r="U15" s="19">
        <v>0.11971508359944957</v>
      </c>
      <c r="V15" s="19">
        <v>0.11778758086640061</v>
      </c>
      <c r="W15" s="19">
        <v>0.13097034259487753</v>
      </c>
      <c r="X15" s="19">
        <v>0.13305560215460549</v>
      </c>
      <c r="Y15" s="19">
        <v>0.13305560215460549</v>
      </c>
      <c r="Z15" s="19">
        <v>0.13305560215460549</v>
      </c>
      <c r="AA15" s="19">
        <v>0.13305560215460549</v>
      </c>
      <c r="AB15" s="19">
        <v>0.13305560215460549</v>
      </c>
      <c r="AC15" s="19">
        <v>0.13305560215460549</v>
      </c>
      <c r="AD15" s="19">
        <v>0.13305560215460549</v>
      </c>
      <c r="AE15" s="19">
        <v>0.13305560215460549</v>
      </c>
      <c r="AF15" s="19">
        <v>0.13305560215460549</v>
      </c>
      <c r="AG15" s="19">
        <v>0.13305560215460549</v>
      </c>
      <c r="AH15" s="19">
        <v>0.13305560215460549</v>
      </c>
      <c r="AI15" s="19">
        <v>0.13305560215460549</v>
      </c>
      <c r="AJ15" s="19">
        <v>0.13305560215460549</v>
      </c>
      <c r="AK15" s="19">
        <v>0.13305560215460549</v>
      </c>
      <c r="AL15" s="19">
        <v>0.13305560215460549</v>
      </c>
      <c r="AM15" s="19">
        <v>0.13305560215460549</v>
      </c>
      <c r="AN15" s="19">
        <v>0.13305560215460549</v>
      </c>
      <c r="AO15" s="19">
        <v>0.13305560215460549</v>
      </c>
      <c r="AP15" s="19">
        <v>0.13305560215460499</v>
      </c>
      <c r="AQ15" s="19">
        <v>0.13305560215460499</v>
      </c>
      <c r="AR15" s="19">
        <v>0.13305560215460499</v>
      </c>
      <c r="AS15" s="19">
        <v>0.13305560215460499</v>
      </c>
      <c r="AT15" s="19">
        <v>0.13305560215460499</v>
      </c>
      <c r="AU15" s="19">
        <v>0.13305560215460499</v>
      </c>
      <c r="AV15" s="19">
        <v>0.13305560215460499</v>
      </c>
      <c r="AW15" s="19">
        <v>0.13305560215460499</v>
      </c>
      <c r="AX15" s="19">
        <v>0.13305560215460499</v>
      </c>
      <c r="AY15" s="19">
        <v>0.13305560215460499</v>
      </c>
      <c r="AZ15" s="19">
        <v>0.13305560215460499</v>
      </c>
      <c r="BA15" s="19">
        <v>0.13305560215460499</v>
      </c>
      <c r="BB15" s="19"/>
    </row>
    <row r="16" spans="1:54" x14ac:dyDescent="0.3">
      <c r="A16" s="20"/>
      <c r="B16" s="18" t="s">
        <v>50</v>
      </c>
      <c r="C16" s="19">
        <v>2.6869688704170905E-2</v>
      </c>
      <c r="D16" s="19">
        <v>1.9968160482085211E-2</v>
      </c>
      <c r="E16" s="19">
        <v>2.2352206529363237E-2</v>
      </c>
      <c r="F16" s="19">
        <v>2.4246492927796143E-2</v>
      </c>
      <c r="G16" s="19">
        <v>2.0981135548429748E-2</v>
      </c>
      <c r="H16" s="19">
        <v>1.9749956477122542E-2</v>
      </c>
      <c r="I16" s="19">
        <v>2.20555133759943E-2</v>
      </c>
      <c r="J16" s="19">
        <v>2.3983931523427288E-2</v>
      </c>
      <c r="K16" s="19">
        <v>2.5980037672394748E-2</v>
      </c>
      <c r="L16" s="19">
        <v>2.3884934630638448E-2</v>
      </c>
      <c r="M16" s="19">
        <v>1.842771223921523E-2</v>
      </c>
      <c r="N16" s="19">
        <v>1.5707821021683631E-2</v>
      </c>
      <c r="O16" s="19">
        <v>1.2319715150932269E-2</v>
      </c>
      <c r="P16" s="19">
        <v>1.3290606633901945E-2</v>
      </c>
      <c r="Q16" s="19">
        <v>1.4068155824794199E-2</v>
      </c>
      <c r="R16" s="19">
        <v>1.4781265702714336E-2</v>
      </c>
      <c r="S16" s="19">
        <v>1.2658916460191556E-2</v>
      </c>
      <c r="T16" s="19">
        <v>1.5211493454892209E-2</v>
      </c>
      <c r="U16" s="19">
        <v>1.9162929954557338E-2</v>
      </c>
      <c r="V16" s="19">
        <v>1.6098965622727432E-2</v>
      </c>
      <c r="W16" s="19">
        <v>1.4660350638357213E-2</v>
      </c>
      <c r="X16" s="19">
        <v>1.4840363211068306E-2</v>
      </c>
      <c r="Y16" s="19">
        <v>1.4840363211068306E-2</v>
      </c>
      <c r="Z16" s="19">
        <v>1.4840363211068306E-2</v>
      </c>
      <c r="AA16" s="19">
        <v>1.4840363211068306E-2</v>
      </c>
      <c r="AB16" s="19">
        <v>1.4840363211068306E-2</v>
      </c>
      <c r="AC16" s="19">
        <v>1.4840363211068306E-2</v>
      </c>
      <c r="AD16" s="19">
        <v>1.4840363211068306E-2</v>
      </c>
      <c r="AE16" s="19">
        <v>1.4840363211068306E-2</v>
      </c>
      <c r="AF16" s="19">
        <v>1.4840363211068306E-2</v>
      </c>
      <c r="AG16" s="19">
        <v>1.4840363211068306E-2</v>
      </c>
      <c r="AH16" s="19">
        <v>1.4840363211068306E-2</v>
      </c>
      <c r="AI16" s="19">
        <v>1.4840363211068306E-2</v>
      </c>
      <c r="AJ16" s="19">
        <v>1.4840363211068306E-2</v>
      </c>
      <c r="AK16" s="19">
        <v>1.4840363211068306E-2</v>
      </c>
      <c r="AL16" s="19">
        <v>1.4840363211068306E-2</v>
      </c>
      <c r="AM16" s="19">
        <v>1.4840363211068306E-2</v>
      </c>
      <c r="AN16" s="19">
        <v>1.4840363211068306E-2</v>
      </c>
      <c r="AO16" s="19">
        <v>1.4840363211068306E-2</v>
      </c>
      <c r="AP16" s="19">
        <v>1.4840363211068301E-2</v>
      </c>
      <c r="AQ16" s="19">
        <v>1.4840363211068301E-2</v>
      </c>
      <c r="AR16" s="19">
        <v>1.4840363211068301E-2</v>
      </c>
      <c r="AS16" s="19">
        <v>1.4840363211068301E-2</v>
      </c>
      <c r="AT16" s="19">
        <v>1.4840363211068301E-2</v>
      </c>
      <c r="AU16" s="19">
        <v>1.4840363211068301E-2</v>
      </c>
      <c r="AV16" s="19">
        <v>1.4840363211068301E-2</v>
      </c>
      <c r="AW16" s="19">
        <v>1.4840363211068301E-2</v>
      </c>
      <c r="AX16" s="19">
        <v>1.4840363211068301E-2</v>
      </c>
      <c r="AY16" s="19">
        <v>1.4840363211068301E-2</v>
      </c>
      <c r="AZ16" s="19">
        <v>1.4840363211068301E-2</v>
      </c>
      <c r="BA16" s="19">
        <v>1.4840363211068301E-2</v>
      </c>
      <c r="BB16" s="19"/>
    </row>
    <row r="17" spans="1:54" x14ac:dyDescent="0.3">
      <c r="A17" s="18"/>
      <c r="B17" s="18" t="s">
        <v>51</v>
      </c>
      <c r="C17" s="19">
        <v>1.6109237161809994E-2</v>
      </c>
      <c r="D17" s="19">
        <v>1.4931959332556715E-2</v>
      </c>
      <c r="E17" s="19">
        <v>1.3150361382378026E-2</v>
      </c>
      <c r="F17" s="19">
        <v>1.4959693993760591E-2</v>
      </c>
      <c r="G17" s="19">
        <v>1.5232399665403748E-2</v>
      </c>
      <c r="H17" s="19">
        <v>1.580175329821415E-2</v>
      </c>
      <c r="I17" s="19">
        <v>1.5831477431501154E-2</v>
      </c>
      <c r="J17" s="19">
        <v>1.6333492715025079E-2</v>
      </c>
      <c r="K17" s="19">
        <v>1.4971321633747552E-2</v>
      </c>
      <c r="L17" s="19">
        <v>1.6965354375514649E-2</v>
      </c>
      <c r="M17" s="19">
        <v>1.4305886509979391E-2</v>
      </c>
      <c r="N17" s="19">
        <v>1.3940127943514635E-2</v>
      </c>
      <c r="O17" s="19">
        <v>1.2464415085642493E-2</v>
      </c>
      <c r="P17" s="19">
        <v>1.4956292766005394E-2</v>
      </c>
      <c r="Q17" s="19">
        <v>1.7196023429559268E-2</v>
      </c>
      <c r="R17" s="19">
        <v>1.5620415971133512E-2</v>
      </c>
      <c r="S17" s="19">
        <v>1.501867624399243E-2</v>
      </c>
      <c r="T17" s="19">
        <v>1.4014349546470427E-2</v>
      </c>
      <c r="U17" s="19">
        <v>1.7311378591900729E-2</v>
      </c>
      <c r="V17" s="19">
        <v>1.4128837394561389E-2</v>
      </c>
      <c r="W17" s="19">
        <v>1.2905889403094228E-2</v>
      </c>
      <c r="X17" s="19">
        <v>1.3061195830498069E-2</v>
      </c>
      <c r="Y17" s="19">
        <v>1.3061195830498069E-2</v>
      </c>
      <c r="Z17" s="19">
        <v>1.3061195830498069E-2</v>
      </c>
      <c r="AA17" s="19">
        <v>1.3061195830498069E-2</v>
      </c>
      <c r="AB17" s="19">
        <v>1.3061195830498069E-2</v>
      </c>
      <c r="AC17" s="19">
        <v>1.3061195830498069E-2</v>
      </c>
      <c r="AD17" s="19">
        <v>1.3061195830498069E-2</v>
      </c>
      <c r="AE17" s="19">
        <v>1.3061195830498069E-2</v>
      </c>
      <c r="AF17" s="19">
        <v>1.3061195830498069E-2</v>
      </c>
      <c r="AG17" s="19">
        <v>1.3061195830498069E-2</v>
      </c>
      <c r="AH17" s="19">
        <v>1.3061195830498069E-2</v>
      </c>
      <c r="AI17" s="19">
        <v>1.3061195830498069E-2</v>
      </c>
      <c r="AJ17" s="19">
        <v>1.3061195830498069E-2</v>
      </c>
      <c r="AK17" s="19">
        <v>1.3061195830498069E-2</v>
      </c>
      <c r="AL17" s="19">
        <v>1.3061195830498069E-2</v>
      </c>
      <c r="AM17" s="19">
        <v>1.3061195830498069E-2</v>
      </c>
      <c r="AN17" s="19">
        <v>1.3061195830498069E-2</v>
      </c>
      <c r="AO17" s="19">
        <v>1.3061195830498069E-2</v>
      </c>
      <c r="AP17" s="19">
        <v>1.30611958304981E-2</v>
      </c>
      <c r="AQ17" s="19">
        <v>1.30611958304981E-2</v>
      </c>
      <c r="AR17" s="19">
        <v>1.30611958304981E-2</v>
      </c>
      <c r="AS17" s="19">
        <v>1.30611958304981E-2</v>
      </c>
      <c r="AT17" s="19">
        <v>1.30611958304981E-2</v>
      </c>
      <c r="AU17" s="19">
        <v>1.30611958304981E-2</v>
      </c>
      <c r="AV17" s="19">
        <v>1.30611958304981E-2</v>
      </c>
      <c r="AW17" s="19">
        <v>1.30611958304981E-2</v>
      </c>
      <c r="AX17" s="19">
        <v>1.30611958304981E-2</v>
      </c>
      <c r="AY17" s="19">
        <v>1.30611958304981E-2</v>
      </c>
      <c r="AZ17" s="19">
        <v>1.30611958304981E-2</v>
      </c>
      <c r="BA17" s="19">
        <v>1.30611958304981E-2</v>
      </c>
      <c r="BB17" s="19"/>
    </row>
    <row r="18" spans="1:54" x14ac:dyDescent="0.3">
      <c r="A18" s="18"/>
      <c r="B18" s="18" t="s">
        <v>52</v>
      </c>
      <c r="C18" s="19">
        <v>2.0841577336430444E-3</v>
      </c>
      <c r="D18" s="19">
        <v>2.0825051406558577E-3</v>
      </c>
      <c r="E18" s="19">
        <v>1.9767238275829459E-3</v>
      </c>
      <c r="F18" s="19">
        <v>1.8600388675069841E-3</v>
      </c>
      <c r="G18" s="19">
        <v>1.645926271729224E-3</v>
      </c>
      <c r="H18" s="19">
        <v>1.5437539353902565E-3</v>
      </c>
      <c r="I18" s="19">
        <v>1.540210099852647E-3</v>
      </c>
      <c r="J18" s="19">
        <v>1.522074792111568E-3</v>
      </c>
      <c r="K18" s="19">
        <v>1.517361993205625E-3</v>
      </c>
      <c r="L18" s="19">
        <v>1.4392721677176344E-3</v>
      </c>
      <c r="M18" s="19">
        <v>1.5247250653062396E-3</v>
      </c>
      <c r="N18" s="19">
        <v>1.7841368840786436E-3</v>
      </c>
      <c r="O18" s="19">
        <v>1.8236299033024925E-3</v>
      </c>
      <c r="P18" s="19">
        <v>2.0347200372656592E-3</v>
      </c>
      <c r="Q18" s="19">
        <v>2.1014630538329715E-3</v>
      </c>
      <c r="R18" s="19">
        <v>2.3978426404657051E-3</v>
      </c>
      <c r="S18" s="19">
        <v>2.3625478211361916E-3</v>
      </c>
      <c r="T18" s="19">
        <v>2.5459219512988071E-3</v>
      </c>
      <c r="U18" s="19">
        <v>2.4836772760868883E-3</v>
      </c>
      <c r="V18" s="19">
        <v>2.7577865718284023E-3</v>
      </c>
      <c r="W18" s="19">
        <v>2.9356157760353726E-3</v>
      </c>
      <c r="X18" s="19">
        <v>3.0209084873082073E-3</v>
      </c>
      <c r="Y18" s="19">
        <v>3.0209084873082073E-3</v>
      </c>
      <c r="Z18" s="19">
        <v>3.0209084873082073E-3</v>
      </c>
      <c r="AA18" s="19">
        <v>3.0209084873082073E-3</v>
      </c>
      <c r="AB18" s="19">
        <v>3.0209084873082073E-3</v>
      </c>
      <c r="AC18" s="19">
        <v>3.0209084873082073E-3</v>
      </c>
      <c r="AD18" s="19">
        <v>3.0209084873082073E-3</v>
      </c>
      <c r="AE18" s="19">
        <v>3.0209084873082073E-3</v>
      </c>
      <c r="AF18" s="19">
        <v>3.0209084873082073E-3</v>
      </c>
      <c r="AG18" s="19">
        <v>3.0209084873082073E-3</v>
      </c>
      <c r="AH18" s="19">
        <v>3.0209084873082073E-3</v>
      </c>
      <c r="AI18" s="19">
        <v>3.0209084873082073E-3</v>
      </c>
      <c r="AJ18" s="19">
        <v>3.0209084873082073E-3</v>
      </c>
      <c r="AK18" s="19">
        <v>3.0209084873082073E-3</v>
      </c>
      <c r="AL18" s="19">
        <v>3.0209084873082073E-3</v>
      </c>
      <c r="AM18" s="19">
        <v>3.0209084873082073E-3</v>
      </c>
      <c r="AN18" s="19">
        <v>3.0209084873082073E-3</v>
      </c>
      <c r="AO18" s="19">
        <v>3.0209084873082073E-3</v>
      </c>
      <c r="AP18" s="19">
        <v>3.0209084873082099E-3</v>
      </c>
      <c r="AQ18" s="19">
        <v>3.0209084873082099E-3</v>
      </c>
      <c r="AR18" s="19">
        <v>3.0209084873082099E-3</v>
      </c>
      <c r="AS18" s="19">
        <v>3.0209084873082099E-3</v>
      </c>
      <c r="AT18" s="19">
        <v>3.0209084873082099E-3</v>
      </c>
      <c r="AU18" s="19">
        <v>3.0209084873082099E-3</v>
      </c>
      <c r="AV18" s="19">
        <v>3.0209084873082099E-3</v>
      </c>
      <c r="AW18" s="19">
        <v>3.0209084873082099E-3</v>
      </c>
      <c r="AX18" s="19">
        <v>3.0209084873082099E-3</v>
      </c>
      <c r="AY18" s="19">
        <v>3.0209084873082099E-3</v>
      </c>
      <c r="AZ18" s="19">
        <v>3.0209084873082099E-3</v>
      </c>
      <c r="BA18" s="19">
        <v>3.0209084873082099E-3</v>
      </c>
      <c r="BB18" s="19"/>
    </row>
    <row r="19" spans="1:54" x14ac:dyDescent="0.3">
      <c r="A19" s="18"/>
      <c r="B19" s="18" t="s">
        <v>53</v>
      </c>
      <c r="C19" s="19">
        <v>9.1538408737248354E-3</v>
      </c>
      <c r="D19" s="19">
        <v>1.1715772602470566E-2</v>
      </c>
      <c r="E19" s="19">
        <v>1.2951331944203365E-2</v>
      </c>
      <c r="F19" s="19">
        <v>1.3982595387527821E-2</v>
      </c>
      <c r="G19" s="19">
        <v>1.397993133364729E-2</v>
      </c>
      <c r="H19" s="19">
        <v>1.4661881940627865E-2</v>
      </c>
      <c r="I19" s="19">
        <v>1.5109483692101095E-2</v>
      </c>
      <c r="J19" s="19">
        <v>1.3774234292933289E-2</v>
      </c>
      <c r="K19" s="19">
        <v>1.2519463949670786E-2</v>
      </c>
      <c r="L19" s="19">
        <v>1.1130810756705072E-2</v>
      </c>
      <c r="M19" s="19">
        <v>9.713083208245616E-3</v>
      </c>
      <c r="N19" s="19">
        <v>7.7738567288155912E-3</v>
      </c>
      <c r="O19" s="19">
        <v>6.4188716481169061E-3</v>
      </c>
      <c r="P19" s="19">
        <v>6.3292031189490635E-3</v>
      </c>
      <c r="Q19" s="19">
        <v>6.1672485659312829E-3</v>
      </c>
      <c r="R19" s="19">
        <v>9.0200142460735069E-3</v>
      </c>
      <c r="S19" s="19">
        <v>8.5808418330232082E-3</v>
      </c>
      <c r="T19" s="19">
        <v>6.5339952903883548E-3</v>
      </c>
      <c r="U19" s="19">
        <v>7.8194743350572249E-3</v>
      </c>
      <c r="V19" s="19">
        <v>7.2035595058274667E-3</v>
      </c>
      <c r="W19" s="19">
        <v>7.5454717896473221E-3</v>
      </c>
      <c r="X19" s="19">
        <v>7.7313669169207372E-3</v>
      </c>
      <c r="Y19" s="19">
        <v>7.7313669169207372E-3</v>
      </c>
      <c r="Z19" s="19">
        <v>7.7313669169207372E-3</v>
      </c>
      <c r="AA19" s="19">
        <v>7.7313669169207372E-3</v>
      </c>
      <c r="AB19" s="19">
        <v>7.7313669169207372E-3</v>
      </c>
      <c r="AC19" s="19">
        <v>7.7313669169207372E-3</v>
      </c>
      <c r="AD19" s="19">
        <v>7.7313669169207372E-3</v>
      </c>
      <c r="AE19" s="19">
        <v>7.7313669169207372E-3</v>
      </c>
      <c r="AF19" s="19">
        <v>7.7313669169207372E-3</v>
      </c>
      <c r="AG19" s="19">
        <v>7.7313669169207372E-3</v>
      </c>
      <c r="AH19" s="19">
        <v>7.7313669169207372E-3</v>
      </c>
      <c r="AI19" s="19">
        <v>7.7313669169207372E-3</v>
      </c>
      <c r="AJ19" s="19">
        <v>7.7313669169207372E-3</v>
      </c>
      <c r="AK19" s="19">
        <v>7.7313669169207372E-3</v>
      </c>
      <c r="AL19" s="19">
        <v>7.7313669169207372E-3</v>
      </c>
      <c r="AM19" s="19">
        <v>7.7313669169207372E-3</v>
      </c>
      <c r="AN19" s="19">
        <v>7.7313669169207372E-3</v>
      </c>
      <c r="AO19" s="19">
        <v>7.7313669169207372E-3</v>
      </c>
      <c r="AP19" s="19">
        <v>7.7313669169207398E-3</v>
      </c>
      <c r="AQ19" s="19">
        <v>7.7313669169207398E-3</v>
      </c>
      <c r="AR19" s="19">
        <v>7.7313669169207398E-3</v>
      </c>
      <c r="AS19" s="19">
        <v>7.7313669169207398E-3</v>
      </c>
      <c r="AT19" s="19">
        <v>7.7313669169207398E-3</v>
      </c>
      <c r="AU19" s="19">
        <v>7.7313669169207398E-3</v>
      </c>
      <c r="AV19" s="19">
        <v>7.7313669169207398E-3</v>
      </c>
      <c r="AW19" s="19">
        <v>7.7313669169207398E-3</v>
      </c>
      <c r="AX19" s="19">
        <v>7.7313669169207398E-3</v>
      </c>
      <c r="AY19" s="19">
        <v>7.7313669169207398E-3</v>
      </c>
      <c r="AZ19" s="19">
        <v>7.7313669169207398E-3</v>
      </c>
      <c r="BA19" s="19">
        <v>7.7313669169207398E-3</v>
      </c>
      <c r="BB19" s="19"/>
    </row>
    <row r="20" spans="1:54" x14ac:dyDescent="0.3">
      <c r="A20" s="18"/>
      <c r="B20" s="18" t="s">
        <v>320</v>
      </c>
      <c r="C20" s="19">
        <v>0.18856932362914355</v>
      </c>
      <c r="D20" s="19">
        <v>0.17528450475004489</v>
      </c>
      <c r="E20" s="19">
        <v>0.15609412432786415</v>
      </c>
      <c r="F20" s="19">
        <v>0.13410433958150575</v>
      </c>
      <c r="G20" s="19">
        <v>0.15974897306268676</v>
      </c>
      <c r="H20" s="19">
        <v>0.13603852651894432</v>
      </c>
      <c r="I20" s="19">
        <v>0.12596357920239704</v>
      </c>
      <c r="J20" s="19">
        <v>0.10756660080236771</v>
      </c>
      <c r="K20" s="19">
        <v>0.10166907526569405</v>
      </c>
      <c r="L20" s="19">
        <v>9.3400089252026502E-2</v>
      </c>
      <c r="M20" s="19">
        <v>0.10223871390315294</v>
      </c>
      <c r="N20" s="19">
        <v>0.12193188300921738</v>
      </c>
      <c r="O20" s="19">
        <v>0.12469577660825501</v>
      </c>
      <c r="P20" s="19">
        <v>0.1195094697164136</v>
      </c>
      <c r="Q20" s="19">
        <v>0.11429183797671012</v>
      </c>
      <c r="R20" s="19">
        <v>0.1104418612753352</v>
      </c>
      <c r="S20" s="19">
        <v>9.5659181437692684E-2</v>
      </c>
      <c r="T20" s="19">
        <v>0.11026897795144275</v>
      </c>
      <c r="U20" s="19">
        <v>0.10755899288473095</v>
      </c>
      <c r="V20" s="19">
        <v>0.10228264454270247</v>
      </c>
      <c r="W20" s="19">
        <v>9.7711669140825894E-2</v>
      </c>
      <c r="X20" s="19">
        <v>9.8606704845459386E-2</v>
      </c>
      <c r="Y20" s="19">
        <v>9.8606704845459386E-2</v>
      </c>
      <c r="Z20" s="19">
        <v>9.8606704845459386E-2</v>
      </c>
      <c r="AA20" s="19">
        <v>9.8606704845459386E-2</v>
      </c>
      <c r="AB20" s="19">
        <v>9.8606704845459386E-2</v>
      </c>
      <c r="AC20" s="19">
        <v>9.8606704845459386E-2</v>
      </c>
      <c r="AD20" s="19">
        <v>9.8606704845459386E-2</v>
      </c>
      <c r="AE20" s="19">
        <v>9.8606704845459386E-2</v>
      </c>
      <c r="AF20" s="19">
        <v>9.8606704845459386E-2</v>
      </c>
      <c r="AG20" s="19">
        <v>9.8606704845459386E-2</v>
      </c>
      <c r="AH20" s="19">
        <v>9.8606704845459386E-2</v>
      </c>
      <c r="AI20" s="19">
        <v>9.8606704845459386E-2</v>
      </c>
      <c r="AJ20" s="19">
        <v>9.8606704845459386E-2</v>
      </c>
      <c r="AK20" s="19">
        <v>9.8606704845459386E-2</v>
      </c>
      <c r="AL20" s="19">
        <v>9.8606704845459386E-2</v>
      </c>
      <c r="AM20" s="19">
        <v>9.8606704845459386E-2</v>
      </c>
      <c r="AN20" s="19">
        <v>9.8606704845459386E-2</v>
      </c>
      <c r="AO20" s="19">
        <v>9.8606704845459386E-2</v>
      </c>
      <c r="AP20" s="19">
        <v>9.86067048454594E-2</v>
      </c>
      <c r="AQ20" s="19">
        <v>9.86067048454594E-2</v>
      </c>
      <c r="AR20" s="19">
        <v>9.86067048454594E-2</v>
      </c>
      <c r="AS20" s="19">
        <v>9.86067048454594E-2</v>
      </c>
      <c r="AT20" s="19">
        <v>9.86067048454594E-2</v>
      </c>
      <c r="AU20" s="19">
        <v>9.86067048454594E-2</v>
      </c>
      <c r="AV20" s="19">
        <v>9.86067048454594E-2</v>
      </c>
      <c r="AW20" s="19">
        <v>9.86067048454594E-2</v>
      </c>
      <c r="AX20" s="19">
        <v>9.86067048454594E-2</v>
      </c>
      <c r="AY20" s="19">
        <v>9.86067048454594E-2</v>
      </c>
      <c r="AZ20" s="19">
        <v>9.86067048454594E-2</v>
      </c>
      <c r="BA20" s="19">
        <v>9.86067048454594E-2</v>
      </c>
      <c r="BB20" s="19"/>
    </row>
    <row r="21" spans="1:54" x14ac:dyDescent="0.3">
      <c r="A21" s="18"/>
      <c r="B21" s="18" t="s">
        <v>55</v>
      </c>
      <c r="C21" s="19">
        <v>2.3370180447624088E-3</v>
      </c>
      <c r="D21" s="19">
        <v>2.152026564455459E-3</v>
      </c>
      <c r="E21" s="19">
        <v>2.7196315352951491E-3</v>
      </c>
      <c r="F21" s="19">
        <v>3.1908933383742945E-3</v>
      </c>
      <c r="G21" s="19">
        <v>2.9438285093057607E-3</v>
      </c>
      <c r="H21" s="19">
        <v>2.855255069341321E-3</v>
      </c>
      <c r="I21" s="19">
        <v>2.9111840541852329E-3</v>
      </c>
      <c r="J21" s="19">
        <v>2.9232965696445613E-3</v>
      </c>
      <c r="K21" s="19">
        <v>2.7369731437992349E-3</v>
      </c>
      <c r="L21" s="19">
        <v>2.4608580154272864E-3</v>
      </c>
      <c r="M21" s="19">
        <v>2.2271336675599904E-3</v>
      </c>
      <c r="N21" s="19">
        <v>2.1018924050350348E-3</v>
      </c>
      <c r="O21" s="19">
        <v>2.6173712110427218E-3</v>
      </c>
      <c r="P21" s="19">
        <v>2.555105064992748E-3</v>
      </c>
      <c r="Q21" s="19">
        <v>2.3365130802343336E-3</v>
      </c>
      <c r="R21" s="19">
        <v>2.3686079963130173E-3</v>
      </c>
      <c r="S21" s="19">
        <v>2.9243101552204873E-3</v>
      </c>
      <c r="T21" s="19">
        <v>2.5555444662664043E-3</v>
      </c>
      <c r="U21" s="19">
        <v>2.5477299108594142E-3</v>
      </c>
      <c r="V21" s="19">
        <v>2.6735689986202601E-3</v>
      </c>
      <c r="W21" s="19">
        <v>2.2553815599520035E-3</v>
      </c>
      <c r="X21" s="19">
        <v>2.2742521137238429E-3</v>
      </c>
      <c r="Y21" s="19">
        <v>2.2742521137238429E-3</v>
      </c>
      <c r="Z21" s="19">
        <v>2.2742521137238429E-3</v>
      </c>
      <c r="AA21" s="19">
        <v>2.2742521137238429E-3</v>
      </c>
      <c r="AB21" s="19">
        <v>2.2742521137238429E-3</v>
      </c>
      <c r="AC21" s="19">
        <v>2.2742521137238429E-3</v>
      </c>
      <c r="AD21" s="19">
        <v>2.2742521137238429E-3</v>
      </c>
      <c r="AE21" s="19">
        <v>2.2742521137238429E-3</v>
      </c>
      <c r="AF21" s="19">
        <v>2.2742521137238429E-3</v>
      </c>
      <c r="AG21" s="19">
        <v>2.2742521137238429E-3</v>
      </c>
      <c r="AH21" s="19">
        <v>2.2742521137238429E-3</v>
      </c>
      <c r="AI21" s="19">
        <v>2.2742521137238429E-3</v>
      </c>
      <c r="AJ21" s="19">
        <v>2.2742521137238429E-3</v>
      </c>
      <c r="AK21" s="19">
        <v>2.2742521137238429E-3</v>
      </c>
      <c r="AL21" s="19">
        <v>2.2742521137238429E-3</v>
      </c>
      <c r="AM21" s="19">
        <v>2.2742521137238429E-3</v>
      </c>
      <c r="AN21" s="19">
        <v>2.2742521137238429E-3</v>
      </c>
      <c r="AO21" s="19">
        <v>2.2742521137238429E-3</v>
      </c>
      <c r="AP21" s="19">
        <v>2.2742521137238399E-3</v>
      </c>
      <c r="AQ21" s="19">
        <v>2.2742521137238399E-3</v>
      </c>
      <c r="AR21" s="19">
        <v>2.2742521137238399E-3</v>
      </c>
      <c r="AS21" s="19">
        <v>2.2742521137238399E-3</v>
      </c>
      <c r="AT21" s="19">
        <v>2.2742521137238399E-3</v>
      </c>
      <c r="AU21" s="19">
        <v>2.2742521137238399E-3</v>
      </c>
      <c r="AV21" s="19">
        <v>2.2742521137238399E-3</v>
      </c>
      <c r="AW21" s="19">
        <v>2.2742521137238399E-3</v>
      </c>
      <c r="AX21" s="19">
        <v>2.2742521137238399E-3</v>
      </c>
      <c r="AY21" s="19">
        <v>2.2742521137238399E-3</v>
      </c>
      <c r="AZ21" s="19">
        <v>2.2742521137238399E-3</v>
      </c>
      <c r="BA21" s="19">
        <v>2.2742521137238399E-3</v>
      </c>
      <c r="BB21" s="19"/>
    </row>
    <row r="22" spans="1:54" x14ac:dyDescent="0.3">
      <c r="A22" s="18"/>
      <c r="B22" s="18" t="s">
        <v>56</v>
      </c>
      <c r="C22" s="19">
        <v>3.4461639249620058E-3</v>
      </c>
      <c r="D22" s="19">
        <v>2.7492804560828679E-3</v>
      </c>
      <c r="E22" s="19">
        <v>5.5769299683523224E-3</v>
      </c>
      <c r="F22" s="19">
        <v>4.6617556470111626E-3</v>
      </c>
      <c r="G22" s="19">
        <v>4.9432580658273079E-3</v>
      </c>
      <c r="H22" s="19">
        <v>5.2273303752247806E-3</v>
      </c>
      <c r="I22" s="19">
        <v>5.1156542878518429E-3</v>
      </c>
      <c r="J22" s="19">
        <v>5.002144531970446E-3</v>
      </c>
      <c r="K22" s="19">
        <v>3.984867271758276E-3</v>
      </c>
      <c r="L22" s="19">
        <v>4.0343170651902993E-3</v>
      </c>
      <c r="M22" s="19">
        <v>4.1295864230806957E-3</v>
      </c>
      <c r="N22" s="19">
        <v>4.6165197222288101E-3</v>
      </c>
      <c r="O22" s="19">
        <v>4.8087438300171374E-3</v>
      </c>
      <c r="P22" s="19">
        <v>4.2403905376075706E-3</v>
      </c>
      <c r="Q22" s="19">
        <v>3.638957026398138E-3</v>
      </c>
      <c r="R22" s="19">
        <v>3.5628226100202914E-3</v>
      </c>
      <c r="S22" s="19">
        <v>3.9805964334636386E-3</v>
      </c>
      <c r="T22" s="19">
        <v>4.7255143448975386E-3</v>
      </c>
      <c r="U22" s="19">
        <v>4.3944575654879898E-3</v>
      </c>
      <c r="V22" s="19">
        <v>5.3588736479350287E-3</v>
      </c>
      <c r="W22" s="19">
        <v>4.3180670682558455E-3</v>
      </c>
      <c r="X22" s="19">
        <v>4.3899305561091E-3</v>
      </c>
      <c r="Y22" s="19">
        <v>4.3899305561091E-3</v>
      </c>
      <c r="Z22" s="19">
        <v>4.3899305561091E-3</v>
      </c>
      <c r="AA22" s="19">
        <v>4.3899305561091E-3</v>
      </c>
      <c r="AB22" s="19">
        <v>4.3899305561091E-3</v>
      </c>
      <c r="AC22" s="19">
        <v>4.3899305561091E-3</v>
      </c>
      <c r="AD22" s="19">
        <v>4.3899305561091E-3</v>
      </c>
      <c r="AE22" s="19">
        <v>4.3899305561091E-3</v>
      </c>
      <c r="AF22" s="19">
        <v>4.3899305561091E-3</v>
      </c>
      <c r="AG22" s="19">
        <v>4.3899305561091E-3</v>
      </c>
      <c r="AH22" s="19">
        <v>4.3899305561091E-3</v>
      </c>
      <c r="AI22" s="19">
        <v>4.3899305561091E-3</v>
      </c>
      <c r="AJ22" s="19">
        <v>4.3899305561091E-3</v>
      </c>
      <c r="AK22" s="19">
        <v>4.3899305561091E-3</v>
      </c>
      <c r="AL22" s="19">
        <v>4.3899305561091E-3</v>
      </c>
      <c r="AM22" s="19">
        <v>4.3899305561091E-3</v>
      </c>
      <c r="AN22" s="19">
        <v>4.3899305561091E-3</v>
      </c>
      <c r="AO22" s="19">
        <v>4.3899305561091E-3</v>
      </c>
      <c r="AP22" s="19">
        <v>4.3899305561091E-3</v>
      </c>
      <c r="AQ22" s="19">
        <v>4.3899305561091E-3</v>
      </c>
      <c r="AR22" s="19">
        <v>4.3899305561091E-3</v>
      </c>
      <c r="AS22" s="19">
        <v>4.3899305561091E-3</v>
      </c>
      <c r="AT22" s="19">
        <v>4.3899305561091E-3</v>
      </c>
      <c r="AU22" s="19">
        <v>4.3899305561091E-3</v>
      </c>
      <c r="AV22" s="19">
        <v>4.3899305561091E-3</v>
      </c>
      <c r="AW22" s="19">
        <v>4.3899305561091E-3</v>
      </c>
      <c r="AX22" s="19">
        <v>4.3899305561091E-3</v>
      </c>
      <c r="AY22" s="19">
        <v>4.3899305561091E-3</v>
      </c>
      <c r="AZ22" s="19">
        <v>4.3899305561091E-3</v>
      </c>
      <c r="BA22" s="19">
        <v>4.3899305561091E-3</v>
      </c>
      <c r="BB22" s="19"/>
    </row>
    <row r="23" spans="1:54" x14ac:dyDescent="0.3">
      <c r="A23" s="18"/>
      <c r="B23" s="18" t="s">
        <v>57</v>
      </c>
      <c r="C23" s="19">
        <v>1.1967374729976389E-3</v>
      </c>
      <c r="D23" s="19">
        <v>1.4125280526337853E-3</v>
      </c>
      <c r="E23" s="19">
        <v>1.5501555704302873E-3</v>
      </c>
      <c r="F23" s="19">
        <v>1.5121230356608297E-3</v>
      </c>
      <c r="G23" s="19">
        <v>1.3999983294087368E-3</v>
      </c>
      <c r="H23" s="19">
        <v>1.1789974576974656E-3</v>
      </c>
      <c r="I23" s="19">
        <v>1.0335101008775213E-3</v>
      </c>
      <c r="J23" s="19">
        <v>8.7609571926795424E-4</v>
      </c>
      <c r="K23" s="19">
        <v>1.0013191202279282E-3</v>
      </c>
      <c r="L23" s="19">
        <v>1.033241353485827E-3</v>
      </c>
      <c r="M23" s="19">
        <v>1.0606648571509344E-3</v>
      </c>
      <c r="N23" s="19">
        <v>1.0094922766957608E-3</v>
      </c>
      <c r="O23" s="19">
        <v>1.0532538939909415E-3</v>
      </c>
      <c r="P23" s="19">
        <v>1.0791466150466562E-3</v>
      </c>
      <c r="Q23" s="19">
        <v>1.0916145270265709E-3</v>
      </c>
      <c r="R23" s="19">
        <v>1.1019909883702376E-3</v>
      </c>
      <c r="S23" s="19">
        <v>1.0614410348929629E-3</v>
      </c>
      <c r="T23" s="19">
        <v>1.0316476960465662E-3</v>
      </c>
      <c r="U23" s="19">
        <v>1.4918034407006954E-3</v>
      </c>
      <c r="V23" s="19">
        <v>1.4857333779248381E-3</v>
      </c>
      <c r="W23" s="19">
        <v>1.1740521051842394E-3</v>
      </c>
      <c r="X23" s="19">
        <v>1.2093397894509725E-3</v>
      </c>
      <c r="Y23" s="19">
        <v>1.2093397894509725E-3</v>
      </c>
      <c r="Z23" s="19">
        <v>1.2093397894509725E-3</v>
      </c>
      <c r="AA23" s="19">
        <v>1.2093397894509725E-3</v>
      </c>
      <c r="AB23" s="19">
        <v>1.2093397894509725E-3</v>
      </c>
      <c r="AC23" s="19">
        <v>1.2093397894509725E-3</v>
      </c>
      <c r="AD23" s="19">
        <v>1.2093397894509725E-3</v>
      </c>
      <c r="AE23" s="19">
        <v>1.2093397894509725E-3</v>
      </c>
      <c r="AF23" s="19">
        <v>1.2093397894509725E-3</v>
      </c>
      <c r="AG23" s="19">
        <v>1.2093397894509725E-3</v>
      </c>
      <c r="AH23" s="19">
        <v>1.2093397894509725E-3</v>
      </c>
      <c r="AI23" s="19">
        <v>1.2093397894509725E-3</v>
      </c>
      <c r="AJ23" s="19">
        <v>1.2093397894509725E-3</v>
      </c>
      <c r="AK23" s="19">
        <v>1.2093397894509725E-3</v>
      </c>
      <c r="AL23" s="19">
        <v>1.2093397894509725E-3</v>
      </c>
      <c r="AM23" s="19">
        <v>1.2093397894509725E-3</v>
      </c>
      <c r="AN23" s="19">
        <v>1.2093397894509725E-3</v>
      </c>
      <c r="AO23" s="19">
        <v>1.2093397894509725E-3</v>
      </c>
      <c r="AP23" s="19">
        <v>1.2093397894509699E-3</v>
      </c>
      <c r="AQ23" s="19">
        <v>1.2093397894509699E-3</v>
      </c>
      <c r="AR23" s="19">
        <v>1.2093397894509699E-3</v>
      </c>
      <c r="AS23" s="19">
        <v>1.2093397894509699E-3</v>
      </c>
      <c r="AT23" s="19">
        <v>1.2093397894509699E-3</v>
      </c>
      <c r="AU23" s="19">
        <v>1.2093397894509699E-3</v>
      </c>
      <c r="AV23" s="19">
        <v>1.2093397894509699E-3</v>
      </c>
      <c r="AW23" s="19">
        <v>1.2093397894509699E-3</v>
      </c>
      <c r="AX23" s="19">
        <v>1.2093397894509699E-3</v>
      </c>
      <c r="AY23" s="19">
        <v>1.2093397894509699E-3</v>
      </c>
      <c r="AZ23" s="19">
        <v>1.2093397894509699E-3</v>
      </c>
      <c r="BA23" s="19">
        <v>1.2093397894509699E-3</v>
      </c>
      <c r="BB23" s="19"/>
    </row>
    <row r="24" spans="1:54" x14ac:dyDescent="0.3">
      <c r="A24" s="18"/>
      <c r="B24" s="18" t="s">
        <v>58</v>
      </c>
      <c r="C24" s="19">
        <v>4.125384219179646E-4</v>
      </c>
      <c r="D24" s="19">
        <v>6.9499583306519572E-4</v>
      </c>
      <c r="E24" s="19">
        <v>7.1312695142697531E-4</v>
      </c>
      <c r="F24" s="19">
        <v>8.0071907641732362E-4</v>
      </c>
      <c r="G24" s="19">
        <v>7.2277738580615555E-4</v>
      </c>
      <c r="H24" s="19">
        <v>6.8950335251247055E-4</v>
      </c>
      <c r="I24" s="19">
        <v>6.0804480427243746E-4</v>
      </c>
      <c r="J24" s="19">
        <v>4.9828359901358372E-4</v>
      </c>
      <c r="K24" s="19">
        <v>4.0074097345198998E-4</v>
      </c>
      <c r="L24" s="19">
        <v>4.7495486987638922E-4</v>
      </c>
      <c r="M24" s="19">
        <v>5.0573421713606096E-4</v>
      </c>
      <c r="N24" s="19">
        <v>4.376952936767139E-4</v>
      </c>
      <c r="O24" s="19">
        <v>3.5369678858434959E-4</v>
      </c>
      <c r="P24" s="19">
        <v>3.2947980549611196E-4</v>
      </c>
      <c r="Q24" s="19">
        <v>3.0198671211800635E-4</v>
      </c>
      <c r="R24" s="19">
        <v>5.5966828219222416E-4</v>
      </c>
      <c r="S24" s="19">
        <v>7.5514032855371544E-4</v>
      </c>
      <c r="T24" s="19">
        <v>7.9138714124154304E-4</v>
      </c>
      <c r="U24" s="19">
        <v>8.4518069232039845E-4</v>
      </c>
      <c r="V24" s="19">
        <v>6.7244691697001787E-4</v>
      </c>
      <c r="W24" s="19">
        <v>4.539006753991636E-4</v>
      </c>
      <c r="X24" s="19">
        <v>4.6256896073565656E-4</v>
      </c>
      <c r="Y24" s="19">
        <v>4.6256896073565656E-4</v>
      </c>
      <c r="Z24" s="19">
        <v>4.6256896073565656E-4</v>
      </c>
      <c r="AA24" s="19">
        <v>4.6256896073565656E-4</v>
      </c>
      <c r="AB24" s="19">
        <v>4.6256896073565656E-4</v>
      </c>
      <c r="AC24" s="19">
        <v>4.6256896073565656E-4</v>
      </c>
      <c r="AD24" s="19">
        <v>4.6256896073565656E-4</v>
      </c>
      <c r="AE24" s="19">
        <v>4.6256896073565656E-4</v>
      </c>
      <c r="AF24" s="19">
        <v>4.6256896073565656E-4</v>
      </c>
      <c r="AG24" s="19">
        <v>4.6256896073565656E-4</v>
      </c>
      <c r="AH24" s="19">
        <v>4.6256896073565656E-4</v>
      </c>
      <c r="AI24" s="19">
        <v>4.6256896073565656E-4</v>
      </c>
      <c r="AJ24" s="19">
        <v>4.6256896073565656E-4</v>
      </c>
      <c r="AK24" s="19">
        <v>4.6256896073565656E-4</v>
      </c>
      <c r="AL24" s="19">
        <v>4.6256896073565656E-4</v>
      </c>
      <c r="AM24" s="19">
        <v>4.6256896073565656E-4</v>
      </c>
      <c r="AN24" s="19">
        <v>4.6256896073565656E-4</v>
      </c>
      <c r="AO24" s="19">
        <v>4.6256896073565656E-4</v>
      </c>
      <c r="AP24" s="19">
        <v>4.62568960735657E-4</v>
      </c>
      <c r="AQ24" s="19">
        <v>4.62568960735657E-4</v>
      </c>
      <c r="AR24" s="19">
        <v>4.62568960735657E-4</v>
      </c>
      <c r="AS24" s="19">
        <v>4.62568960735657E-4</v>
      </c>
      <c r="AT24" s="19">
        <v>4.62568960735657E-4</v>
      </c>
      <c r="AU24" s="19">
        <v>4.62568960735657E-4</v>
      </c>
      <c r="AV24" s="19">
        <v>4.62568960735657E-4</v>
      </c>
      <c r="AW24" s="19">
        <v>4.62568960735657E-4</v>
      </c>
      <c r="AX24" s="19">
        <v>4.62568960735657E-4</v>
      </c>
      <c r="AY24" s="19">
        <v>4.62568960735657E-4</v>
      </c>
      <c r="AZ24" s="19">
        <v>4.62568960735657E-4</v>
      </c>
      <c r="BA24" s="19">
        <v>4.62568960735657E-4</v>
      </c>
      <c r="BB24" s="19"/>
    </row>
    <row r="25" spans="1:54" x14ac:dyDescent="0.3">
      <c r="A25" s="18"/>
      <c r="B25" s="18" t="s">
        <v>59</v>
      </c>
      <c r="C25" s="19">
        <v>3.2569410577578409E-2</v>
      </c>
      <c r="D25" s="19">
        <v>3.8130131245838764E-2</v>
      </c>
      <c r="E25" s="19">
        <v>3.1534927580424345E-2</v>
      </c>
      <c r="F25" s="19">
        <v>3.0374709935480144E-2</v>
      </c>
      <c r="G25" s="19">
        <v>2.7162085567553843E-2</v>
      </c>
      <c r="H25" s="19">
        <v>2.5479863412932544E-2</v>
      </c>
      <c r="I25" s="19">
        <v>2.4845350111731227E-2</v>
      </c>
      <c r="J25" s="19">
        <v>2.4932874130096649E-2</v>
      </c>
      <c r="K25" s="19">
        <v>2.0426006064326357E-2</v>
      </c>
      <c r="L25" s="19">
        <v>2.058059277501062E-2</v>
      </c>
      <c r="M25" s="19">
        <v>1.9383441980694766E-2</v>
      </c>
      <c r="N25" s="19">
        <v>2.1648699915142462E-2</v>
      </c>
      <c r="O25" s="19">
        <v>2.3461645703852136E-2</v>
      </c>
      <c r="P25" s="19">
        <v>3.3072023037818421E-2</v>
      </c>
      <c r="Q25" s="19">
        <v>3.3395282675215833E-2</v>
      </c>
      <c r="R25" s="19">
        <v>3.3616389478413777E-2</v>
      </c>
      <c r="S25" s="19">
        <v>3.565592077822867E-2</v>
      </c>
      <c r="T25" s="19">
        <v>3.6636154164418649E-2</v>
      </c>
      <c r="U25" s="19">
        <v>3.7896696067590385E-2</v>
      </c>
      <c r="V25" s="19">
        <v>4.1074777430781466E-2</v>
      </c>
      <c r="W25" s="19">
        <v>4.2867614616955776E-2</v>
      </c>
      <c r="X25" s="19">
        <v>4.3725973716843961E-2</v>
      </c>
      <c r="Y25" s="19">
        <v>4.3725973716843961E-2</v>
      </c>
      <c r="Z25" s="19">
        <v>4.3725973716843961E-2</v>
      </c>
      <c r="AA25" s="19">
        <v>4.3725973716843961E-2</v>
      </c>
      <c r="AB25" s="19">
        <v>4.3725973716843961E-2</v>
      </c>
      <c r="AC25" s="19">
        <v>4.3725973716843961E-2</v>
      </c>
      <c r="AD25" s="19">
        <v>4.3725973716843961E-2</v>
      </c>
      <c r="AE25" s="19">
        <v>4.3725973716843961E-2</v>
      </c>
      <c r="AF25" s="19">
        <v>4.3725973716843961E-2</v>
      </c>
      <c r="AG25" s="19">
        <v>4.3725973716843961E-2</v>
      </c>
      <c r="AH25" s="19">
        <v>4.3725973716843961E-2</v>
      </c>
      <c r="AI25" s="19">
        <v>4.3725973716843961E-2</v>
      </c>
      <c r="AJ25" s="19">
        <v>4.3725973716843961E-2</v>
      </c>
      <c r="AK25" s="19">
        <v>4.3725973716843961E-2</v>
      </c>
      <c r="AL25" s="19">
        <v>4.3725973716843961E-2</v>
      </c>
      <c r="AM25" s="19">
        <v>4.3725973716843961E-2</v>
      </c>
      <c r="AN25" s="19">
        <v>4.3725973716843961E-2</v>
      </c>
      <c r="AO25" s="19">
        <v>4.3725973716843961E-2</v>
      </c>
      <c r="AP25" s="19">
        <v>4.3725973716844002E-2</v>
      </c>
      <c r="AQ25" s="19">
        <v>4.3725973716844002E-2</v>
      </c>
      <c r="AR25" s="19">
        <v>4.3725973716844002E-2</v>
      </c>
      <c r="AS25" s="19">
        <v>4.3725973716844002E-2</v>
      </c>
      <c r="AT25" s="19">
        <v>4.3725973716844002E-2</v>
      </c>
      <c r="AU25" s="19">
        <v>4.3725973716844002E-2</v>
      </c>
      <c r="AV25" s="19">
        <v>4.3725973716844002E-2</v>
      </c>
      <c r="AW25" s="19">
        <v>4.3725973716844002E-2</v>
      </c>
      <c r="AX25" s="19">
        <v>4.3725973716844002E-2</v>
      </c>
      <c r="AY25" s="19">
        <v>4.3725973716844002E-2</v>
      </c>
      <c r="AZ25" s="19">
        <v>4.3725973716844002E-2</v>
      </c>
      <c r="BA25" s="19">
        <v>4.3725973716844002E-2</v>
      </c>
      <c r="BB25" s="19"/>
    </row>
    <row r="26" spans="1:54" x14ac:dyDescent="0.3">
      <c r="A26" s="18"/>
      <c r="B26" s="18" t="s">
        <v>60</v>
      </c>
      <c r="C26" s="19">
        <v>3.2194960797086378E-2</v>
      </c>
      <c r="D26" s="19">
        <v>3.18546981564653E-2</v>
      </c>
      <c r="E26" s="19">
        <v>3.003437399600118E-2</v>
      </c>
      <c r="F26" s="19">
        <v>2.8250359303825998E-2</v>
      </c>
      <c r="G26" s="19">
        <v>2.4955215313578635E-2</v>
      </c>
      <c r="H26" s="19">
        <v>2.3312558382701548E-2</v>
      </c>
      <c r="I26" s="19">
        <v>2.2936613031656134E-2</v>
      </c>
      <c r="J26" s="19">
        <v>2.2290088998793044E-2</v>
      </c>
      <c r="K26" s="19">
        <v>2.1931416521850662E-2</v>
      </c>
      <c r="L26" s="19">
        <v>2.3071513884037435E-2</v>
      </c>
      <c r="M26" s="19">
        <v>2.4581939508218693E-2</v>
      </c>
      <c r="N26" s="19">
        <v>2.7429517729927775E-2</v>
      </c>
      <c r="O26" s="19">
        <v>2.9630026652383491E-2</v>
      </c>
      <c r="P26" s="19">
        <v>3.1624677314195257E-2</v>
      </c>
      <c r="Q26" s="19">
        <v>3.3173683891329721E-2</v>
      </c>
      <c r="R26" s="19">
        <v>3.461519021582031E-2</v>
      </c>
      <c r="S26" s="19">
        <v>3.8351123842859609E-2</v>
      </c>
      <c r="T26" s="19">
        <v>4.1484677609263498E-2</v>
      </c>
      <c r="U26" s="19">
        <v>3.2621578145673021E-2</v>
      </c>
      <c r="V26" s="19">
        <v>3.0852420783508871E-2</v>
      </c>
      <c r="W26" s="19">
        <v>2.7472092589693829E-2</v>
      </c>
      <c r="X26" s="19">
        <v>2.2970138534514847E-2</v>
      </c>
      <c r="Y26" s="19">
        <v>2.2970138534514847E-2</v>
      </c>
      <c r="Z26" s="19">
        <v>2.2970138534514847E-2</v>
      </c>
      <c r="AA26" s="19">
        <v>2.2970138534514847E-2</v>
      </c>
      <c r="AB26" s="19">
        <v>2.2970138534514847E-2</v>
      </c>
      <c r="AC26" s="19">
        <v>2.2970138534514847E-2</v>
      </c>
      <c r="AD26" s="19">
        <v>2.2970138534514847E-2</v>
      </c>
      <c r="AE26" s="19">
        <v>2.2970138534514847E-2</v>
      </c>
      <c r="AF26" s="19">
        <v>2.2970138534514847E-2</v>
      </c>
      <c r="AG26" s="19">
        <v>2.2970138534514847E-2</v>
      </c>
      <c r="AH26" s="19">
        <v>2.2970138534514847E-2</v>
      </c>
      <c r="AI26" s="19">
        <v>2.2970138534514847E-2</v>
      </c>
      <c r="AJ26" s="19">
        <v>2.2970138534514847E-2</v>
      </c>
      <c r="AK26" s="19">
        <v>2.2970138534514847E-2</v>
      </c>
      <c r="AL26" s="19">
        <v>2.2970138534514847E-2</v>
      </c>
      <c r="AM26" s="19">
        <v>2.2970138534514847E-2</v>
      </c>
      <c r="AN26" s="19">
        <v>2.2970138534514847E-2</v>
      </c>
      <c r="AO26" s="19">
        <v>2.2970138534514847E-2</v>
      </c>
      <c r="AP26" s="19">
        <v>2.2970138534514802E-2</v>
      </c>
      <c r="AQ26" s="19">
        <v>2.2970138534514802E-2</v>
      </c>
      <c r="AR26" s="19">
        <v>2.2970138534514802E-2</v>
      </c>
      <c r="AS26" s="19">
        <v>2.2970138534514802E-2</v>
      </c>
      <c r="AT26" s="19">
        <v>2.2970138534514802E-2</v>
      </c>
      <c r="AU26" s="19">
        <v>2.2970138534514802E-2</v>
      </c>
      <c r="AV26" s="19">
        <v>2.2970138534514802E-2</v>
      </c>
      <c r="AW26" s="19">
        <v>2.2970138534514802E-2</v>
      </c>
      <c r="AX26" s="19">
        <v>2.2970138534514802E-2</v>
      </c>
      <c r="AY26" s="19">
        <v>2.2970138534514802E-2</v>
      </c>
      <c r="AZ26" s="19">
        <v>2.2970138534514802E-2</v>
      </c>
      <c r="BA26" s="19">
        <v>2.2970138534514802E-2</v>
      </c>
      <c r="BB26" s="19"/>
    </row>
    <row r="27" spans="1:54" x14ac:dyDescent="0.3">
      <c r="A27" s="18"/>
      <c r="B27" s="18" t="s">
        <v>61</v>
      </c>
      <c r="C27" s="19">
        <v>4.1961584109510286E-2</v>
      </c>
      <c r="D27" s="19">
        <v>4.490218509074758E-2</v>
      </c>
      <c r="E27" s="19">
        <v>4.9080578378528736E-2</v>
      </c>
      <c r="F27" s="19">
        <v>4.2616145402435621E-2</v>
      </c>
      <c r="G27" s="19">
        <v>4.354434045483864E-2</v>
      </c>
      <c r="H27" s="19">
        <v>4.9506581975952292E-2</v>
      </c>
      <c r="I27" s="19">
        <v>5.131120109001145E-2</v>
      </c>
      <c r="J27" s="19">
        <v>5.2941951844119838E-2</v>
      </c>
      <c r="K27" s="19">
        <v>4.5684920093417673E-2</v>
      </c>
      <c r="L27" s="19">
        <v>4.4746595707662776E-2</v>
      </c>
      <c r="M27" s="19">
        <v>4.4446289541807647E-2</v>
      </c>
      <c r="N27" s="19">
        <v>4.5637284500002803E-2</v>
      </c>
      <c r="O27" s="19">
        <v>3.7862673396210196E-2</v>
      </c>
      <c r="P27" s="19">
        <v>3.4296733405424974E-2</v>
      </c>
      <c r="Q27" s="19">
        <v>3.6452104384904961E-2</v>
      </c>
      <c r="R27" s="19">
        <v>3.8472295772052301E-2</v>
      </c>
      <c r="S27" s="19">
        <v>4.9409102165995158E-2</v>
      </c>
      <c r="T27" s="19">
        <v>5.464074090917935E-2</v>
      </c>
      <c r="U27" s="19">
        <v>5.8346976787563766E-2</v>
      </c>
      <c r="V27" s="19">
        <v>6.0601386287504826E-2</v>
      </c>
      <c r="W27" s="19">
        <v>6.156770514975083E-2</v>
      </c>
      <c r="X27" s="19">
        <v>6.2362052875455536E-2</v>
      </c>
      <c r="Y27" s="19">
        <v>6.2362052875455536E-2</v>
      </c>
      <c r="Z27" s="19">
        <v>6.2362052875455536E-2</v>
      </c>
      <c r="AA27" s="19">
        <v>6.2362052875455536E-2</v>
      </c>
      <c r="AB27" s="19">
        <v>6.2362052875455536E-2</v>
      </c>
      <c r="AC27" s="19">
        <v>6.2362052875455536E-2</v>
      </c>
      <c r="AD27" s="19">
        <v>6.2362052875455536E-2</v>
      </c>
      <c r="AE27" s="19">
        <v>6.2362052875455536E-2</v>
      </c>
      <c r="AF27" s="19">
        <v>6.2362052875455536E-2</v>
      </c>
      <c r="AG27" s="19">
        <v>6.2362052875455536E-2</v>
      </c>
      <c r="AH27" s="19">
        <v>6.2362052875455536E-2</v>
      </c>
      <c r="AI27" s="19">
        <v>6.2362052875455536E-2</v>
      </c>
      <c r="AJ27" s="19">
        <v>6.2362052875455536E-2</v>
      </c>
      <c r="AK27" s="19">
        <v>6.2362052875455536E-2</v>
      </c>
      <c r="AL27" s="19">
        <v>6.2362052875455536E-2</v>
      </c>
      <c r="AM27" s="19">
        <v>6.2362052875455536E-2</v>
      </c>
      <c r="AN27" s="19">
        <v>6.2362052875455536E-2</v>
      </c>
      <c r="AO27" s="19">
        <v>6.2362052875455536E-2</v>
      </c>
      <c r="AP27" s="19">
        <v>6.2362052875455501E-2</v>
      </c>
      <c r="AQ27" s="19">
        <v>6.2362052875455501E-2</v>
      </c>
      <c r="AR27" s="19">
        <v>6.2362052875455501E-2</v>
      </c>
      <c r="AS27" s="19">
        <v>6.2362052875455501E-2</v>
      </c>
      <c r="AT27" s="19">
        <v>6.2362052875455501E-2</v>
      </c>
      <c r="AU27" s="19">
        <v>6.2362052875455501E-2</v>
      </c>
      <c r="AV27" s="19">
        <v>6.2362052875455501E-2</v>
      </c>
      <c r="AW27" s="19">
        <v>6.2362052875455501E-2</v>
      </c>
      <c r="AX27" s="19">
        <v>6.2362052875455501E-2</v>
      </c>
      <c r="AY27" s="19">
        <v>6.2362052875455501E-2</v>
      </c>
      <c r="AZ27" s="19">
        <v>6.2362052875455501E-2</v>
      </c>
      <c r="BA27" s="19">
        <v>6.2362052875455501E-2</v>
      </c>
      <c r="BB27" s="19"/>
    </row>
    <row r="28" spans="1:54" x14ac:dyDescent="0.3">
      <c r="A28" s="18"/>
      <c r="B28" s="18" t="s">
        <v>62</v>
      </c>
      <c r="C28" s="19">
        <v>2.1559317384630371E-2</v>
      </c>
      <c r="D28" s="19">
        <v>2.3349909321888913E-2</v>
      </c>
      <c r="E28" s="19">
        <v>2.2212028693455146E-2</v>
      </c>
      <c r="F28" s="19">
        <v>2.317377090833931E-2</v>
      </c>
      <c r="G28" s="19">
        <v>2.1497693076721325E-2</v>
      </c>
      <c r="H28" s="19">
        <v>2.1538876802742669E-2</v>
      </c>
      <c r="I28" s="19">
        <v>2.2579264284957767E-2</v>
      </c>
      <c r="J28" s="19">
        <v>2.2089112437902521E-2</v>
      </c>
      <c r="K28" s="19">
        <v>2.3224802229455777E-2</v>
      </c>
      <c r="L28" s="19">
        <v>2.1508329336071969E-2</v>
      </c>
      <c r="M28" s="19">
        <v>2.1247426061093821E-2</v>
      </c>
      <c r="N28" s="19">
        <v>2.202622415910474E-2</v>
      </c>
      <c r="O28" s="19">
        <v>2.0754750843010927E-2</v>
      </c>
      <c r="P28" s="19">
        <v>2.1363787665809437E-2</v>
      </c>
      <c r="Q28" s="19">
        <v>2.1669378217310589E-2</v>
      </c>
      <c r="R28" s="19">
        <v>1.9015651424272053E-2</v>
      </c>
      <c r="S28" s="19">
        <v>1.8590314537570672E-2</v>
      </c>
      <c r="T28" s="19">
        <v>1.8637303594652831E-2</v>
      </c>
      <c r="U28" s="19">
        <v>1.8012694849327555E-2</v>
      </c>
      <c r="V28" s="19">
        <v>1.7707935068595308E-2</v>
      </c>
      <c r="W28" s="19">
        <v>2.0070800882007054E-2</v>
      </c>
      <c r="X28" s="19">
        <v>2.0397865323040245E-2</v>
      </c>
      <c r="Y28" s="19">
        <v>2.0397865323040245E-2</v>
      </c>
      <c r="Z28" s="19">
        <v>2.0397865323040245E-2</v>
      </c>
      <c r="AA28" s="19">
        <v>2.0397865323040245E-2</v>
      </c>
      <c r="AB28" s="19">
        <v>2.0397865323040245E-2</v>
      </c>
      <c r="AC28" s="19">
        <v>2.0397865323040245E-2</v>
      </c>
      <c r="AD28" s="19">
        <v>2.0397865323040245E-2</v>
      </c>
      <c r="AE28" s="19">
        <v>2.0397865323040245E-2</v>
      </c>
      <c r="AF28" s="19">
        <v>2.0397865323040245E-2</v>
      </c>
      <c r="AG28" s="19">
        <v>2.0397865323040245E-2</v>
      </c>
      <c r="AH28" s="19">
        <v>2.0397865323040245E-2</v>
      </c>
      <c r="AI28" s="19">
        <v>2.0397865323040245E-2</v>
      </c>
      <c r="AJ28" s="19">
        <v>2.0397865323040245E-2</v>
      </c>
      <c r="AK28" s="19">
        <v>2.0397865323040245E-2</v>
      </c>
      <c r="AL28" s="19">
        <v>2.0397865323040245E-2</v>
      </c>
      <c r="AM28" s="19">
        <v>2.0397865323040245E-2</v>
      </c>
      <c r="AN28" s="19">
        <v>2.0397865323040245E-2</v>
      </c>
      <c r="AO28" s="19">
        <v>2.0397865323040245E-2</v>
      </c>
      <c r="AP28" s="19">
        <v>2.03978653230402E-2</v>
      </c>
      <c r="AQ28" s="19">
        <v>2.03978653230402E-2</v>
      </c>
      <c r="AR28" s="19">
        <v>2.03978653230402E-2</v>
      </c>
      <c r="AS28" s="19">
        <v>2.03978653230402E-2</v>
      </c>
      <c r="AT28" s="19">
        <v>2.03978653230402E-2</v>
      </c>
      <c r="AU28" s="19">
        <v>2.03978653230402E-2</v>
      </c>
      <c r="AV28" s="19">
        <v>2.03978653230402E-2</v>
      </c>
      <c r="AW28" s="19">
        <v>2.03978653230402E-2</v>
      </c>
      <c r="AX28" s="19">
        <v>2.03978653230402E-2</v>
      </c>
      <c r="AY28" s="19">
        <v>2.03978653230402E-2</v>
      </c>
      <c r="AZ28" s="19">
        <v>2.03978653230402E-2</v>
      </c>
      <c r="BA28" s="19">
        <v>2.03978653230402E-2</v>
      </c>
      <c r="BB28" s="19"/>
    </row>
    <row r="29" spans="1:54" x14ac:dyDescent="0.3">
      <c r="A29" s="18"/>
      <c r="B29" s="18" t="s">
        <v>63</v>
      </c>
      <c r="C29" s="19">
        <v>2.2034069420099219E-2</v>
      </c>
      <c r="D29" s="19">
        <v>1.9038765838164266E-2</v>
      </c>
      <c r="E29" s="19">
        <v>1.5002079041124701E-2</v>
      </c>
      <c r="F29" s="19">
        <v>1.5118890551676522E-2</v>
      </c>
      <c r="G29" s="19">
        <v>1.4289420758687497E-2</v>
      </c>
      <c r="H29" s="19">
        <v>2.1099249108210802E-2</v>
      </c>
      <c r="I29" s="19">
        <v>1.9955008389923996E-2</v>
      </c>
      <c r="J29" s="19">
        <v>2.7306675780995989E-2</v>
      </c>
      <c r="K29" s="19">
        <v>2.7251332170042976E-2</v>
      </c>
      <c r="L29" s="19">
        <v>2.6458528561234596E-2</v>
      </c>
      <c r="M29" s="19">
        <v>2.6203899573427399E-2</v>
      </c>
      <c r="N29" s="19">
        <v>2.4771590305429123E-2</v>
      </c>
      <c r="O29" s="19">
        <v>2.6424555094450995E-2</v>
      </c>
      <c r="P29" s="19">
        <v>2.787659062742007E-2</v>
      </c>
      <c r="Q29" s="19">
        <v>2.800640765344627E-2</v>
      </c>
      <c r="R29" s="19">
        <v>2.804479003725812E-2</v>
      </c>
      <c r="S29" s="19">
        <v>3.1830142352784092E-2</v>
      </c>
      <c r="T29" s="19">
        <v>2.8960974074226504E-2</v>
      </c>
      <c r="U29" s="19">
        <v>2.8197561849021849E-2</v>
      </c>
      <c r="V29" s="19">
        <v>2.9020181089522454E-2</v>
      </c>
      <c r="W29" s="19">
        <v>3.0894340789578145E-2</v>
      </c>
      <c r="X29" s="19">
        <v>3.1184099360478151E-2</v>
      </c>
      <c r="Y29" s="19">
        <v>3.1184099360478151E-2</v>
      </c>
      <c r="Z29" s="19">
        <v>3.1184099360478151E-2</v>
      </c>
      <c r="AA29" s="19">
        <v>3.1184099360478151E-2</v>
      </c>
      <c r="AB29" s="19">
        <v>3.1184099360478151E-2</v>
      </c>
      <c r="AC29" s="19">
        <v>3.1184099360478151E-2</v>
      </c>
      <c r="AD29" s="19">
        <v>3.1184099360478151E-2</v>
      </c>
      <c r="AE29" s="19">
        <v>3.1184099360478151E-2</v>
      </c>
      <c r="AF29" s="19">
        <v>3.1184099360478151E-2</v>
      </c>
      <c r="AG29" s="19">
        <v>3.1184099360478151E-2</v>
      </c>
      <c r="AH29" s="19">
        <v>3.1184099360478151E-2</v>
      </c>
      <c r="AI29" s="19">
        <v>3.1184099360478151E-2</v>
      </c>
      <c r="AJ29" s="19">
        <v>3.1184099360478151E-2</v>
      </c>
      <c r="AK29" s="19">
        <v>3.1184099360478151E-2</v>
      </c>
      <c r="AL29" s="19">
        <v>3.1184099360478151E-2</v>
      </c>
      <c r="AM29" s="19">
        <v>3.1184099360478151E-2</v>
      </c>
      <c r="AN29" s="19">
        <v>3.1184099360478151E-2</v>
      </c>
      <c r="AO29" s="19">
        <v>3.1184099360478151E-2</v>
      </c>
      <c r="AP29" s="19">
        <v>3.1184099360478199E-2</v>
      </c>
      <c r="AQ29" s="19">
        <v>3.1184099360478199E-2</v>
      </c>
      <c r="AR29" s="19">
        <v>3.1184099360478199E-2</v>
      </c>
      <c r="AS29" s="19">
        <v>3.1184099360478199E-2</v>
      </c>
      <c r="AT29" s="19">
        <v>3.1184099360478199E-2</v>
      </c>
      <c r="AU29" s="19">
        <v>3.1184099360478199E-2</v>
      </c>
      <c r="AV29" s="19">
        <v>3.1184099360478199E-2</v>
      </c>
      <c r="AW29" s="19">
        <v>3.1184099360478199E-2</v>
      </c>
      <c r="AX29" s="19">
        <v>3.1184099360478199E-2</v>
      </c>
      <c r="AY29" s="19">
        <v>3.1184099360478199E-2</v>
      </c>
      <c r="AZ29" s="19">
        <v>3.1184099360478199E-2</v>
      </c>
      <c r="BA29" s="19">
        <v>3.1184099360478199E-2</v>
      </c>
      <c r="BB29" s="19"/>
    </row>
    <row r="30" spans="1:54" x14ac:dyDescent="0.3">
      <c r="A30" s="18"/>
      <c r="B30" s="18" t="s">
        <v>64</v>
      </c>
      <c r="C30" s="19">
        <v>4.0020113350739761E-3</v>
      </c>
      <c r="D30" s="19">
        <v>7.2634594238330857E-3</v>
      </c>
      <c r="E30" s="19">
        <v>9.9523644712454368E-3</v>
      </c>
      <c r="F30" s="19">
        <v>8.9169976440405876E-3</v>
      </c>
      <c r="G30" s="19">
        <v>8.6030403561950172E-3</v>
      </c>
      <c r="H30" s="19">
        <v>7.6997261769841101E-3</v>
      </c>
      <c r="I30" s="19">
        <v>9.2375565459465823E-3</v>
      </c>
      <c r="J30" s="19">
        <v>8.8189079828868595E-3</v>
      </c>
      <c r="K30" s="19">
        <v>8.6299457486269937E-3</v>
      </c>
      <c r="L30" s="19">
        <v>8.452924716340772E-3</v>
      </c>
      <c r="M30" s="19">
        <v>8.428515697479412E-3</v>
      </c>
      <c r="N30" s="19">
        <v>8.6955595617733746E-3</v>
      </c>
      <c r="O30" s="19">
        <v>8.1374909053064798E-3</v>
      </c>
      <c r="P30" s="19">
        <v>8.4805993390939336E-3</v>
      </c>
      <c r="Q30" s="19">
        <v>8.7074742030827674E-3</v>
      </c>
      <c r="R30" s="19">
        <v>9.0435621928640006E-3</v>
      </c>
      <c r="S30" s="19">
        <v>8.2929301564624528E-3</v>
      </c>
      <c r="T30" s="19">
        <v>8.6273661965053407E-3</v>
      </c>
      <c r="U30" s="19">
        <v>9.4034156961965449E-3</v>
      </c>
      <c r="V30" s="19">
        <v>9.8949846921463601E-3</v>
      </c>
      <c r="W30" s="19">
        <v>9.4851263798355918E-3</v>
      </c>
      <c r="X30" s="19">
        <v>9.6408675635923265E-3</v>
      </c>
      <c r="Y30" s="19">
        <v>9.6408675635923265E-3</v>
      </c>
      <c r="Z30" s="19">
        <v>9.6408675635923265E-3</v>
      </c>
      <c r="AA30" s="19">
        <v>9.6408675635923265E-3</v>
      </c>
      <c r="AB30" s="19">
        <v>9.6408675635923265E-3</v>
      </c>
      <c r="AC30" s="19">
        <v>9.6408675635923265E-3</v>
      </c>
      <c r="AD30" s="19">
        <v>9.6408675635923265E-3</v>
      </c>
      <c r="AE30" s="19">
        <v>9.6408675635923265E-3</v>
      </c>
      <c r="AF30" s="19">
        <v>9.6408675635923265E-3</v>
      </c>
      <c r="AG30" s="19">
        <v>9.6408675635923265E-3</v>
      </c>
      <c r="AH30" s="19">
        <v>9.6408675635923265E-3</v>
      </c>
      <c r="AI30" s="19">
        <v>9.6408675635923265E-3</v>
      </c>
      <c r="AJ30" s="19">
        <v>9.6408675635923265E-3</v>
      </c>
      <c r="AK30" s="19">
        <v>9.6408675635923265E-3</v>
      </c>
      <c r="AL30" s="19">
        <v>9.6408675635923265E-3</v>
      </c>
      <c r="AM30" s="19">
        <v>9.6408675635923265E-3</v>
      </c>
      <c r="AN30" s="19">
        <v>9.6408675635923265E-3</v>
      </c>
      <c r="AO30" s="19">
        <v>9.6408675635923265E-3</v>
      </c>
      <c r="AP30" s="19">
        <v>9.6408675635923299E-3</v>
      </c>
      <c r="AQ30" s="19">
        <v>9.6408675635923299E-3</v>
      </c>
      <c r="AR30" s="19">
        <v>9.6408675635923299E-3</v>
      </c>
      <c r="AS30" s="19">
        <v>9.6408675635923299E-3</v>
      </c>
      <c r="AT30" s="19">
        <v>9.6408675635923299E-3</v>
      </c>
      <c r="AU30" s="19">
        <v>9.6408675635923299E-3</v>
      </c>
      <c r="AV30" s="19">
        <v>9.6408675635923299E-3</v>
      </c>
      <c r="AW30" s="19">
        <v>9.6408675635923299E-3</v>
      </c>
      <c r="AX30" s="19">
        <v>9.6408675635923299E-3</v>
      </c>
      <c r="AY30" s="19">
        <v>9.6408675635923299E-3</v>
      </c>
      <c r="AZ30" s="19">
        <v>9.6408675635923299E-3</v>
      </c>
      <c r="BA30" s="19">
        <v>9.6408675635923299E-3</v>
      </c>
      <c r="BB30" s="19"/>
    </row>
    <row r="31" spans="1:54" x14ac:dyDescent="0.3">
      <c r="A31" s="18"/>
      <c r="B31" s="18" t="s">
        <v>65</v>
      </c>
      <c r="C31" s="19">
        <v>5.6386409078481069E-3</v>
      </c>
      <c r="D31" s="19">
        <v>4.7941452443369201E-3</v>
      </c>
      <c r="E31" s="19">
        <v>4.563281925403089E-3</v>
      </c>
      <c r="F31" s="19">
        <v>3.6353007694041673E-3</v>
      </c>
      <c r="G31" s="19">
        <v>4.1277988666423094E-3</v>
      </c>
      <c r="H31" s="19">
        <v>3.5116741954815795E-3</v>
      </c>
      <c r="I31" s="19">
        <v>3.9025664708999389E-3</v>
      </c>
      <c r="J31" s="19">
        <v>4.3262065252155091E-3</v>
      </c>
      <c r="K31" s="19">
        <v>3.4936282246334632E-3</v>
      </c>
      <c r="L31" s="19">
        <v>3.2331320242776919E-3</v>
      </c>
      <c r="M31" s="19">
        <v>3.4420331418292781E-3</v>
      </c>
      <c r="N31" s="19">
        <v>3.8807903619872582E-3</v>
      </c>
      <c r="O31" s="19">
        <v>4.7782287150835946E-3</v>
      </c>
      <c r="P31" s="19">
        <v>4.3639771793747058E-3</v>
      </c>
      <c r="Q31" s="19">
        <v>3.8947279227426806E-3</v>
      </c>
      <c r="R31" s="19">
        <v>3.9766611833712568E-3</v>
      </c>
      <c r="S31" s="19">
        <v>3.9512922041158097E-3</v>
      </c>
      <c r="T31" s="19">
        <v>3.8319690122999872E-3</v>
      </c>
      <c r="U31" s="19">
        <v>3.6921397525222326E-3</v>
      </c>
      <c r="V31" s="19">
        <v>3.2309243892292279E-3</v>
      </c>
      <c r="W31" s="19">
        <v>3.3606495155108652E-3</v>
      </c>
      <c r="X31" s="19">
        <v>3.4360050006343522E-3</v>
      </c>
      <c r="Y31" s="19">
        <v>3.4360050006343522E-3</v>
      </c>
      <c r="Z31" s="19">
        <v>3.4360050006343522E-3</v>
      </c>
      <c r="AA31" s="19">
        <v>3.4360050006343522E-3</v>
      </c>
      <c r="AB31" s="19">
        <v>3.4360050006343522E-3</v>
      </c>
      <c r="AC31" s="19">
        <v>3.4360050006343522E-3</v>
      </c>
      <c r="AD31" s="19">
        <v>3.4360050006343522E-3</v>
      </c>
      <c r="AE31" s="19">
        <v>3.4360050006343522E-3</v>
      </c>
      <c r="AF31" s="19">
        <v>3.4360050006343522E-3</v>
      </c>
      <c r="AG31" s="19">
        <v>3.4360050006343522E-3</v>
      </c>
      <c r="AH31" s="19">
        <v>3.4360050006343522E-3</v>
      </c>
      <c r="AI31" s="19">
        <v>3.4360050006343522E-3</v>
      </c>
      <c r="AJ31" s="19">
        <v>3.4360050006343522E-3</v>
      </c>
      <c r="AK31" s="19">
        <v>3.4360050006343522E-3</v>
      </c>
      <c r="AL31" s="19">
        <v>3.4360050006343522E-3</v>
      </c>
      <c r="AM31" s="19">
        <v>3.4360050006343522E-3</v>
      </c>
      <c r="AN31" s="19">
        <v>3.4360050006343522E-3</v>
      </c>
      <c r="AO31" s="19">
        <v>3.4360050006343522E-3</v>
      </c>
      <c r="AP31" s="19">
        <v>3.43600500063435E-3</v>
      </c>
      <c r="AQ31" s="19">
        <v>3.43600500063435E-3</v>
      </c>
      <c r="AR31" s="19">
        <v>3.43600500063435E-3</v>
      </c>
      <c r="AS31" s="19">
        <v>3.43600500063435E-3</v>
      </c>
      <c r="AT31" s="19">
        <v>3.43600500063435E-3</v>
      </c>
      <c r="AU31" s="19">
        <v>3.43600500063435E-3</v>
      </c>
      <c r="AV31" s="19">
        <v>3.43600500063435E-3</v>
      </c>
      <c r="AW31" s="19">
        <v>3.43600500063435E-3</v>
      </c>
      <c r="AX31" s="19">
        <v>3.43600500063435E-3</v>
      </c>
      <c r="AY31" s="19">
        <v>3.43600500063435E-3</v>
      </c>
      <c r="AZ31" s="19">
        <v>3.43600500063435E-3</v>
      </c>
      <c r="BA31" s="19">
        <v>3.43600500063435E-3</v>
      </c>
      <c r="BB31" s="19"/>
    </row>
    <row r="32" spans="1:54" x14ac:dyDescent="0.3">
      <c r="A32" s="18"/>
      <c r="B32" s="18" t="s">
        <v>36</v>
      </c>
      <c r="C32" s="19">
        <v>8.8851962756589187E-2</v>
      </c>
      <c r="D32" s="19">
        <v>8.3946408384683674E-2</v>
      </c>
      <c r="E32" s="19">
        <v>9.4620111328786435E-2</v>
      </c>
      <c r="F32" s="19">
        <v>0.10749789724687694</v>
      </c>
      <c r="G32" s="19">
        <v>0.11155507824732336</v>
      </c>
      <c r="H32" s="19">
        <v>0.1118863702166365</v>
      </c>
      <c r="I32" s="19">
        <v>0.10761019267437683</v>
      </c>
      <c r="J32" s="19">
        <v>0.10208701366249259</v>
      </c>
      <c r="K32" s="19">
        <v>9.7843652293432559E-2</v>
      </c>
      <c r="L32" s="19">
        <v>0.11239087857062705</v>
      </c>
      <c r="M32" s="19">
        <v>0.10995964067305238</v>
      </c>
      <c r="N32" s="19">
        <v>0.10714639470470998</v>
      </c>
      <c r="O32" s="19">
        <v>0.10292347185665844</v>
      </c>
      <c r="P32" s="19">
        <v>9.719336490753154E-2</v>
      </c>
      <c r="Q32" s="19">
        <v>0.10195081459329598</v>
      </c>
      <c r="R32" s="19">
        <v>9.391214987797393E-2</v>
      </c>
      <c r="S32" s="19">
        <v>9.8542140773176384E-2</v>
      </c>
      <c r="T32" s="19">
        <v>0.10144290710458394</v>
      </c>
      <c r="U32" s="19">
        <v>0.10522739712921907</v>
      </c>
      <c r="V32" s="19">
        <v>0.1099053252096083</v>
      </c>
      <c r="W32" s="19">
        <v>0.12074996320718034</v>
      </c>
      <c r="X32" s="19">
        <v>0.12286101541902515</v>
      </c>
      <c r="Y32" s="19">
        <v>0.12286101541902515</v>
      </c>
      <c r="Z32" s="19">
        <v>0.12286101541902515</v>
      </c>
      <c r="AA32" s="19">
        <v>0.12286101541902515</v>
      </c>
      <c r="AB32" s="19">
        <v>0.12286101541902515</v>
      </c>
      <c r="AC32" s="19">
        <v>0.12286101541902515</v>
      </c>
      <c r="AD32" s="19">
        <v>0.12286101541902515</v>
      </c>
      <c r="AE32" s="19">
        <v>0.12286101541902515</v>
      </c>
      <c r="AF32" s="19">
        <v>0.12286101541902515</v>
      </c>
      <c r="AG32" s="19">
        <v>0.12286101541902515</v>
      </c>
      <c r="AH32" s="19">
        <v>0.12286101541902515</v>
      </c>
      <c r="AI32" s="19">
        <v>0.12286101541902515</v>
      </c>
      <c r="AJ32" s="19">
        <v>0.12286101541902515</v>
      </c>
      <c r="AK32" s="19">
        <v>0.12286101541902515</v>
      </c>
      <c r="AL32" s="19">
        <v>0.12286101541902515</v>
      </c>
      <c r="AM32" s="19">
        <v>0.12286101541902515</v>
      </c>
      <c r="AN32" s="19">
        <v>0.12286101541902515</v>
      </c>
      <c r="AO32" s="19">
        <v>0.12286101541902515</v>
      </c>
      <c r="AP32" s="19">
        <v>0.122861015419025</v>
      </c>
      <c r="AQ32" s="19">
        <v>0.122861015419025</v>
      </c>
      <c r="AR32" s="19">
        <v>0.122861015419025</v>
      </c>
      <c r="AS32" s="19">
        <v>0.122861015419025</v>
      </c>
      <c r="AT32" s="19">
        <v>0.122861015419025</v>
      </c>
      <c r="AU32" s="19">
        <v>0.122861015419025</v>
      </c>
      <c r="AV32" s="19">
        <v>0.122861015419025</v>
      </c>
      <c r="AW32" s="19">
        <v>0.122861015419025</v>
      </c>
      <c r="AX32" s="19">
        <v>0.122861015419025</v>
      </c>
      <c r="AY32" s="19">
        <v>0.122861015419025</v>
      </c>
      <c r="AZ32" s="19">
        <v>0.122861015419025</v>
      </c>
      <c r="BA32" s="19">
        <v>0.122861015419025</v>
      </c>
      <c r="BB32" s="19"/>
    </row>
    <row r="33" spans="1:54" x14ac:dyDescent="0.3">
      <c r="A33" s="18"/>
      <c r="B33" s="18" t="s">
        <v>37</v>
      </c>
      <c r="C33" s="19">
        <v>2.7662304416467824E-2</v>
      </c>
      <c r="D33" s="19">
        <v>3.2270667925900873E-2</v>
      </c>
      <c r="E33" s="19">
        <v>3.3579369082983229E-2</v>
      </c>
      <c r="F33" s="19">
        <v>2.7131255442659197E-2</v>
      </c>
      <c r="G33" s="19">
        <v>2.0897994163124302E-2</v>
      </c>
      <c r="H33" s="19">
        <v>1.6653678142711393E-2</v>
      </c>
      <c r="I33" s="19">
        <v>1.4566334782369733E-2</v>
      </c>
      <c r="J33" s="19">
        <v>2.3707192184166198E-2</v>
      </c>
      <c r="K33" s="19">
        <v>2.0842110771429848E-2</v>
      </c>
      <c r="L33" s="19">
        <v>2.0761351757086752E-2</v>
      </c>
      <c r="M33" s="19">
        <v>2.3182520502144879E-2</v>
      </c>
      <c r="N33" s="19">
        <v>2.464506583665959E-2</v>
      </c>
      <c r="O33" s="19">
        <v>2.5403366445179518E-2</v>
      </c>
      <c r="P33" s="19">
        <v>1.8685745138920924E-2</v>
      </c>
      <c r="Q33" s="19">
        <v>1.1723986400655752E-2</v>
      </c>
      <c r="R33" s="19">
        <v>1.4017457846484935E-2</v>
      </c>
      <c r="S33" s="19">
        <v>1.7361754131236026E-2</v>
      </c>
      <c r="T33" s="19">
        <v>1.5806401793686656E-2</v>
      </c>
      <c r="U33" s="19">
        <v>1.7269989985981199E-2</v>
      </c>
      <c r="V33" s="19">
        <v>1.4530137970060125E-2</v>
      </c>
      <c r="W33" s="19">
        <v>1.3724262785856641E-2</v>
      </c>
      <c r="X33" s="19">
        <v>1.4014549202356768E-2</v>
      </c>
      <c r="Y33" s="19">
        <v>1.4014549202356768E-2</v>
      </c>
      <c r="Z33" s="19">
        <v>1.4014549202356768E-2</v>
      </c>
      <c r="AA33" s="19">
        <v>1.4014549202356768E-2</v>
      </c>
      <c r="AB33" s="19">
        <v>1.4014549202356768E-2</v>
      </c>
      <c r="AC33" s="19">
        <v>1.4014549202356768E-2</v>
      </c>
      <c r="AD33" s="19">
        <v>1.4014549202356768E-2</v>
      </c>
      <c r="AE33" s="19">
        <v>1.4014549202356768E-2</v>
      </c>
      <c r="AF33" s="19">
        <v>1.4014549202356768E-2</v>
      </c>
      <c r="AG33" s="19">
        <v>1.4014549202356768E-2</v>
      </c>
      <c r="AH33" s="19">
        <v>1.4014549202356768E-2</v>
      </c>
      <c r="AI33" s="19">
        <v>1.4014549202356768E-2</v>
      </c>
      <c r="AJ33" s="19">
        <v>1.4014549202356768E-2</v>
      </c>
      <c r="AK33" s="19">
        <v>1.4014549202356768E-2</v>
      </c>
      <c r="AL33" s="19">
        <v>1.4014549202356768E-2</v>
      </c>
      <c r="AM33" s="19">
        <v>1.4014549202356768E-2</v>
      </c>
      <c r="AN33" s="19">
        <v>1.4014549202356768E-2</v>
      </c>
      <c r="AO33" s="19">
        <v>1.4014549202356768E-2</v>
      </c>
      <c r="AP33" s="19">
        <v>1.4014549202356801E-2</v>
      </c>
      <c r="AQ33" s="19">
        <v>1.4014549202356801E-2</v>
      </c>
      <c r="AR33" s="19">
        <v>1.4014549202356801E-2</v>
      </c>
      <c r="AS33" s="19">
        <v>1.4014549202356801E-2</v>
      </c>
      <c r="AT33" s="19">
        <v>1.4014549202356801E-2</v>
      </c>
      <c r="AU33" s="19">
        <v>1.4014549202356801E-2</v>
      </c>
      <c r="AV33" s="19">
        <v>1.4014549202356801E-2</v>
      </c>
      <c r="AW33" s="19">
        <v>1.4014549202356801E-2</v>
      </c>
      <c r="AX33" s="19">
        <v>1.4014549202356801E-2</v>
      </c>
      <c r="AY33" s="19">
        <v>1.4014549202356801E-2</v>
      </c>
      <c r="AZ33" s="19">
        <v>1.4014549202356801E-2</v>
      </c>
      <c r="BA33" s="19">
        <v>1.4014549202356801E-2</v>
      </c>
      <c r="BB33" s="19"/>
    </row>
    <row r="34" spans="1:54" x14ac:dyDescent="0.3">
      <c r="A34" s="18"/>
      <c r="B34" s="18" t="s">
        <v>66</v>
      </c>
      <c r="C34" s="19">
        <v>5.148742327829163E-2</v>
      </c>
      <c r="D34" s="19">
        <v>5.0936985616744951E-2</v>
      </c>
      <c r="E34" s="19">
        <v>4.8109885906912911E-2</v>
      </c>
      <c r="F34" s="19">
        <v>4.5335181697667468E-2</v>
      </c>
      <c r="G34" s="19">
        <v>4.0098591127465957E-2</v>
      </c>
      <c r="H34" s="19">
        <v>3.7481186363127347E-2</v>
      </c>
      <c r="I34" s="19">
        <v>3.682352289593685E-2</v>
      </c>
      <c r="J34" s="19">
        <v>3.5708237469338211E-2</v>
      </c>
      <c r="K34" s="19">
        <v>3.5108329632917094E-2</v>
      </c>
      <c r="L34" s="19">
        <v>3.4633924175790171E-2</v>
      </c>
      <c r="M34" s="19">
        <v>3.7097082680621819E-2</v>
      </c>
      <c r="N34" s="19">
        <v>4.1601175662205579E-2</v>
      </c>
      <c r="O34" s="19">
        <v>4.5060969612040605E-2</v>
      </c>
      <c r="P34" s="19">
        <v>4.8201801365571076E-2</v>
      </c>
      <c r="Q34" s="19">
        <v>5.082992822508401E-2</v>
      </c>
      <c r="R34" s="19">
        <v>5.3292210977038477E-2</v>
      </c>
      <c r="S34" s="19">
        <v>5.9340177474991422E-2</v>
      </c>
      <c r="T34" s="19">
        <v>6.4560038313615634E-2</v>
      </c>
      <c r="U34" s="19">
        <v>5.2258962043026019E-2</v>
      </c>
      <c r="V34" s="19">
        <v>4.7117574244389879E-2</v>
      </c>
      <c r="W34" s="19">
        <v>3.7156048378017115E-2</v>
      </c>
      <c r="X34" s="19">
        <v>2.5369377250862937E-2</v>
      </c>
      <c r="Y34" s="19">
        <v>2.5369377250862937E-2</v>
      </c>
      <c r="Z34" s="19">
        <v>2.5369377250862937E-2</v>
      </c>
      <c r="AA34" s="19">
        <v>2.5369377250862937E-2</v>
      </c>
      <c r="AB34" s="19">
        <v>2.5369377250862937E-2</v>
      </c>
      <c r="AC34" s="19">
        <v>2.5369377250862937E-2</v>
      </c>
      <c r="AD34" s="19">
        <v>2.5369377250862937E-2</v>
      </c>
      <c r="AE34" s="19">
        <v>2.5369377250862937E-2</v>
      </c>
      <c r="AF34" s="19">
        <v>2.5369377250862937E-2</v>
      </c>
      <c r="AG34" s="19">
        <v>2.5369377250862937E-2</v>
      </c>
      <c r="AH34" s="19">
        <v>2.5369377250862937E-2</v>
      </c>
      <c r="AI34" s="19">
        <v>2.5369377250862937E-2</v>
      </c>
      <c r="AJ34" s="19">
        <v>2.5369377250862937E-2</v>
      </c>
      <c r="AK34" s="19">
        <v>2.5369377250862937E-2</v>
      </c>
      <c r="AL34" s="19">
        <v>2.5369377250862937E-2</v>
      </c>
      <c r="AM34" s="19">
        <v>2.5369377250862937E-2</v>
      </c>
      <c r="AN34" s="19">
        <v>2.5369377250862937E-2</v>
      </c>
      <c r="AO34" s="19">
        <v>2.5369377250862937E-2</v>
      </c>
      <c r="AP34" s="19">
        <v>2.5369377250862898E-2</v>
      </c>
      <c r="AQ34" s="19">
        <v>2.5369377250862898E-2</v>
      </c>
      <c r="AR34" s="19">
        <v>2.5369377250862898E-2</v>
      </c>
      <c r="AS34" s="19">
        <v>2.5369377250862898E-2</v>
      </c>
      <c r="AT34" s="19">
        <v>2.5369377250862898E-2</v>
      </c>
      <c r="AU34" s="19">
        <v>2.5369377250862898E-2</v>
      </c>
      <c r="AV34" s="19">
        <v>2.5369377250862898E-2</v>
      </c>
      <c r="AW34" s="19">
        <v>2.5369377250862898E-2</v>
      </c>
      <c r="AX34" s="19">
        <v>2.5369377250862898E-2</v>
      </c>
      <c r="AY34" s="19">
        <v>2.5369377250862898E-2</v>
      </c>
      <c r="AZ34" s="19">
        <v>2.5369377250862898E-2</v>
      </c>
      <c r="BA34" s="19">
        <v>2.5369377250862898E-2</v>
      </c>
      <c r="BB34" s="19"/>
    </row>
    <row r="35" spans="1:54" x14ac:dyDescent="0.3">
      <c r="A35" s="18"/>
      <c r="B35" s="18" t="s">
        <v>556</v>
      </c>
      <c r="C35" s="19">
        <v>8.528308132395726E-2</v>
      </c>
      <c r="D35" s="19">
        <v>5.4053582680016581E-2</v>
      </c>
      <c r="E35" s="19">
        <v>7.619443438500835E-2</v>
      </c>
      <c r="F35" s="19">
        <v>9.525313933103266E-2</v>
      </c>
      <c r="G35" s="19">
        <v>0.10502333822620832</v>
      </c>
      <c r="H35" s="19">
        <v>0.11768657657128244</v>
      </c>
      <c r="I35" s="19">
        <v>0.13502306646123094</v>
      </c>
      <c r="J35" s="19">
        <v>0.14985760619841676</v>
      </c>
      <c r="K35" s="19">
        <v>0.1797228681303642</v>
      </c>
      <c r="L35" s="19">
        <v>0.18010371514780871</v>
      </c>
      <c r="M35" s="19">
        <v>0.18368176294463581</v>
      </c>
      <c r="N35" s="19">
        <v>0.16028331906793655</v>
      </c>
      <c r="O35" s="19">
        <v>0.16814776278704952</v>
      </c>
      <c r="P35" s="19">
        <v>0.16375228443320247</v>
      </c>
      <c r="Q35" s="19">
        <v>0.15729607209847951</v>
      </c>
      <c r="R35" s="19">
        <v>0.14883388723367122</v>
      </c>
      <c r="S35" s="19">
        <v>0.15560579973205749</v>
      </c>
      <c r="T35" s="19">
        <v>0.12868469038450026</v>
      </c>
      <c r="U35" s="19">
        <v>0.1321410150316106</v>
      </c>
      <c r="V35" s="19">
        <v>0.13466703767421706</v>
      </c>
      <c r="W35" s="19">
        <v>0.1315160917712071</v>
      </c>
      <c r="X35" s="19">
        <v>0.13479802865557494</v>
      </c>
      <c r="Y35" s="19">
        <v>0.13479802865557494</v>
      </c>
      <c r="Z35" s="19">
        <v>0.13479802865557494</v>
      </c>
      <c r="AA35" s="19">
        <v>0.13479802865557494</v>
      </c>
      <c r="AB35" s="19">
        <v>0.13479802865557494</v>
      </c>
      <c r="AC35" s="19">
        <v>0.13479802865557494</v>
      </c>
      <c r="AD35" s="19">
        <v>0.13479802865557494</v>
      </c>
      <c r="AE35" s="19">
        <v>0.13479802865557494</v>
      </c>
      <c r="AF35" s="19">
        <v>0.13479802865557494</v>
      </c>
      <c r="AG35" s="19">
        <v>0.13479802865557494</v>
      </c>
      <c r="AH35" s="19">
        <v>0.13479802865557494</v>
      </c>
      <c r="AI35" s="19">
        <v>0.13479802865557494</v>
      </c>
      <c r="AJ35" s="19">
        <v>0.13479802865557494</v>
      </c>
      <c r="AK35" s="19">
        <v>0.13479802865557494</v>
      </c>
      <c r="AL35" s="19">
        <v>0.13479802865557494</v>
      </c>
      <c r="AM35" s="19">
        <v>0.13479802865557494</v>
      </c>
      <c r="AN35" s="19">
        <v>0.13479802865557494</v>
      </c>
      <c r="AO35" s="19">
        <v>0.13479802865557494</v>
      </c>
      <c r="AP35" s="19">
        <v>0.134798028655575</v>
      </c>
      <c r="AQ35" s="19">
        <v>0.134798028655575</v>
      </c>
      <c r="AR35" s="19">
        <v>0.134798028655575</v>
      </c>
      <c r="AS35" s="19">
        <v>0.134798028655575</v>
      </c>
      <c r="AT35" s="19">
        <v>0.134798028655575</v>
      </c>
      <c r="AU35" s="19">
        <v>0.134798028655575</v>
      </c>
      <c r="AV35" s="19">
        <v>0.134798028655575</v>
      </c>
      <c r="AW35" s="19">
        <v>0.134798028655575</v>
      </c>
      <c r="AX35" s="19">
        <v>0.134798028655575</v>
      </c>
      <c r="AY35" s="19">
        <v>0.134798028655575</v>
      </c>
      <c r="AZ35" s="19">
        <v>0.134798028655575</v>
      </c>
      <c r="BA35" s="19">
        <v>0.134798028655575</v>
      </c>
      <c r="BB35" s="19"/>
    </row>
    <row r="36" spans="1:54" x14ac:dyDescent="0.3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</row>
    <row r="37" spans="1:54" x14ac:dyDescent="0.3">
      <c r="A37" t="s">
        <v>89</v>
      </c>
      <c r="C37" s="22">
        <v>1</v>
      </c>
      <c r="D37" s="22">
        <v>1.0000000000000002</v>
      </c>
      <c r="E37" s="22">
        <v>1.0000000000000004</v>
      </c>
      <c r="F37" s="22">
        <v>1</v>
      </c>
      <c r="G37" s="22">
        <v>1</v>
      </c>
      <c r="H37" s="22">
        <v>1.0000000000000002</v>
      </c>
      <c r="I37" s="22">
        <v>0.99999999999999967</v>
      </c>
      <c r="J37" s="22">
        <v>0.99999999999999978</v>
      </c>
      <c r="K37" s="22">
        <v>1.0000000000000002</v>
      </c>
      <c r="L37" s="22">
        <v>1.0000000000000002</v>
      </c>
      <c r="M37" s="22">
        <v>1</v>
      </c>
      <c r="N37" s="22">
        <v>1</v>
      </c>
      <c r="O37" s="22">
        <v>0.99999999999999967</v>
      </c>
      <c r="P37" s="22">
        <v>1.0000000000000004</v>
      </c>
      <c r="Q37" s="22">
        <v>1.0000000000000004</v>
      </c>
      <c r="R37" s="22">
        <v>0.99999999999999978</v>
      </c>
      <c r="S37" s="22">
        <v>1.0000000000000002</v>
      </c>
      <c r="T37" s="22">
        <v>1</v>
      </c>
      <c r="U37" s="22">
        <v>0.99999999999999967</v>
      </c>
      <c r="V37" s="22">
        <v>0.99999999999999978</v>
      </c>
      <c r="W37" s="22">
        <v>1.0000000000000007</v>
      </c>
      <c r="X37" s="22">
        <v>1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1</v>
      </c>
      <c r="AE37" s="22">
        <v>1</v>
      </c>
      <c r="AF37" s="22">
        <v>1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  <c r="BB37" s="22"/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94E-4111-48B7-81A3-38B92DBF0445}">
  <sheetPr>
    <tabColor rgb="FF92D050"/>
  </sheetPr>
  <dimension ref="A3:BE35"/>
  <sheetViews>
    <sheetView zoomScale="62" zoomScaleNormal="62" workbookViewId="0">
      <selection activeCell="F4" sqref="F4:BE35"/>
    </sheetView>
  </sheetViews>
  <sheetFormatPr baseColWidth="10" defaultColWidth="11.44140625" defaultRowHeight="14.4" x14ac:dyDescent="0.3"/>
  <cols>
    <col min="1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4</v>
      </c>
      <c r="D4" s="86" t="s">
        <v>612</v>
      </c>
      <c r="E4" s="86"/>
      <c r="F4" s="90" t="s">
        <v>157</v>
      </c>
      <c r="G4" s="89">
        <v>11.609286289721023</v>
      </c>
      <c r="H4" s="89">
        <v>11.636871012979265</v>
      </c>
      <c r="I4" s="89">
        <v>11.689379382366106</v>
      </c>
      <c r="J4" s="89">
        <v>11.741670058182905</v>
      </c>
      <c r="K4" s="89">
        <v>11.787677099806059</v>
      </c>
      <c r="L4" s="89">
        <v>11.843722989706103</v>
      </c>
      <c r="M4" s="89">
        <v>11.91802225869014</v>
      </c>
      <c r="N4" s="89">
        <v>12.000963508876625</v>
      </c>
      <c r="O4" s="89">
        <v>12.094313232880801</v>
      </c>
      <c r="P4" s="89">
        <v>12.192064448754293</v>
      </c>
      <c r="Q4" s="89">
        <v>12.290508429061616</v>
      </c>
      <c r="R4" s="89">
        <v>12.47275082798747</v>
      </c>
      <c r="S4" s="89">
        <v>12.558071967775625</v>
      </c>
      <c r="T4" s="89">
        <v>12.628465224526334</v>
      </c>
      <c r="U4" s="89">
        <v>12.677067581679847</v>
      </c>
      <c r="V4" s="89">
        <v>12.741053617783084</v>
      </c>
      <c r="W4" s="89">
        <v>12.824778338057589</v>
      </c>
      <c r="X4" s="89">
        <v>12.870822795763093</v>
      </c>
      <c r="Y4" s="89">
        <v>12.923955900343133</v>
      </c>
      <c r="Z4" s="89">
        <v>12.988504311502314</v>
      </c>
      <c r="AA4" s="89">
        <v>13.064380725048487</v>
      </c>
      <c r="AB4" s="89">
        <v>13.101033746083845</v>
      </c>
      <c r="AC4" s="89">
        <v>13.172301178576758</v>
      </c>
      <c r="AD4" s="89">
        <v>13.171572504422329</v>
      </c>
      <c r="AE4" s="89">
        <v>13.080975656529061</v>
      </c>
      <c r="AF4" s="89">
        <v>11.761593904841989</v>
      </c>
      <c r="AG4" s="89">
        <v>10.46825258246453</v>
      </c>
      <c r="AH4" s="89">
        <v>9.2009516893966854</v>
      </c>
      <c r="AI4" s="89">
        <v>7.9596912256384531</v>
      </c>
      <c r="AJ4" s="89">
        <v>6.7444711911898345</v>
      </c>
      <c r="AK4" s="89">
        <v>5.5552915860508296</v>
      </c>
      <c r="AL4" s="89">
        <v>4.3921524102214375</v>
      </c>
      <c r="AM4" s="89">
        <v>3.2550536637016583</v>
      </c>
      <c r="AN4" s="89">
        <v>2.1439953464914927</v>
      </c>
      <c r="AO4" s="89">
        <v>1.0589774585909404</v>
      </c>
      <c r="AP4" s="89">
        <v>0</v>
      </c>
      <c r="AQ4" s="89">
        <v>0</v>
      </c>
      <c r="AR4" s="89">
        <v>0</v>
      </c>
      <c r="AS4" s="89">
        <v>0</v>
      </c>
      <c r="AT4" s="89">
        <v>0</v>
      </c>
      <c r="AU4" s="89">
        <v>0</v>
      </c>
      <c r="AV4" s="89">
        <v>0</v>
      </c>
      <c r="AW4" s="89">
        <v>0</v>
      </c>
      <c r="AX4" s="89">
        <v>0</v>
      </c>
      <c r="AY4" s="89">
        <v>0</v>
      </c>
      <c r="AZ4" s="89">
        <v>0</v>
      </c>
      <c r="BA4" s="89">
        <v>0</v>
      </c>
      <c r="BB4" s="89">
        <v>0</v>
      </c>
      <c r="BC4" s="89">
        <v>0</v>
      </c>
      <c r="BD4" s="89">
        <v>0</v>
      </c>
      <c r="BE4" s="89">
        <v>0</v>
      </c>
    </row>
    <row r="5" spans="1:57" x14ac:dyDescent="0.3">
      <c r="A5" s="85" t="s">
        <v>618</v>
      </c>
      <c r="B5" s="85" t="s">
        <v>619</v>
      </c>
      <c r="C5" s="85" t="s">
        <v>4</v>
      </c>
      <c r="D5" s="86" t="s">
        <v>612</v>
      </c>
      <c r="E5" s="86"/>
      <c r="F5" s="90" t="s">
        <v>182</v>
      </c>
      <c r="G5" s="89">
        <v>15.527064512158233</v>
      </c>
      <c r="H5" s="89">
        <v>15.448521860648766</v>
      </c>
      <c r="I5" s="89">
        <v>14.916927011997037</v>
      </c>
      <c r="J5" s="89">
        <v>14.796880178920974</v>
      </c>
      <c r="K5" s="89">
        <v>14.683130696959324</v>
      </c>
      <c r="L5" s="89">
        <v>14.577202572548016</v>
      </c>
      <c r="M5" s="89">
        <v>14.464923820608917</v>
      </c>
      <c r="N5" s="89">
        <v>14.355240211890205</v>
      </c>
      <c r="O5" s="89">
        <v>14.248661424688377</v>
      </c>
      <c r="P5" s="89">
        <v>14.149187691724119</v>
      </c>
      <c r="Q5" s="89">
        <v>14.059480052101119</v>
      </c>
      <c r="R5" s="89">
        <v>13.952369828291589</v>
      </c>
      <c r="S5" s="89">
        <v>13.870587863476876</v>
      </c>
      <c r="T5" s="89">
        <v>13.789463033315254</v>
      </c>
      <c r="U5" s="89">
        <v>13.717433249594645</v>
      </c>
      <c r="V5" s="89">
        <v>13.637424000457187</v>
      </c>
      <c r="W5" s="89">
        <v>13.549822763013111</v>
      </c>
      <c r="X5" s="89">
        <v>13.454168702998322</v>
      </c>
      <c r="Y5" s="89">
        <v>13.356814350262916</v>
      </c>
      <c r="Z5" s="89">
        <v>13.481523665992574</v>
      </c>
      <c r="AA5" s="89">
        <v>13.388036051876012</v>
      </c>
      <c r="AB5" s="89">
        <v>13.32159544274135</v>
      </c>
      <c r="AC5" s="89">
        <v>13.172629700253172</v>
      </c>
      <c r="AD5" s="89">
        <v>12.287252066476603</v>
      </c>
      <c r="AE5" s="89">
        <v>13.039027093589945</v>
      </c>
      <c r="AF5" s="89">
        <v>11.723876384747431</v>
      </c>
      <c r="AG5" s="89">
        <v>10.434682597789966</v>
      </c>
      <c r="AH5" s="89">
        <v>9.1714457327175491</v>
      </c>
      <c r="AI5" s="89">
        <v>7.9341657895301827</v>
      </c>
      <c r="AJ5" s="89">
        <v>6.7228427682278653</v>
      </c>
      <c r="AK5" s="89">
        <v>5.5374766688105979</v>
      </c>
      <c r="AL5" s="89">
        <v>4.3780674912783795</v>
      </c>
      <c r="AM5" s="89">
        <v>3.244615235631211</v>
      </c>
      <c r="AN5" s="89">
        <v>2.1371199018690925</v>
      </c>
      <c r="AO5" s="89">
        <v>1.0555814899920233</v>
      </c>
      <c r="AP5" s="89">
        <v>3.822339270495182E-15</v>
      </c>
      <c r="AQ5" s="89">
        <v>0</v>
      </c>
      <c r="AR5" s="89">
        <v>0</v>
      </c>
      <c r="AS5" s="89">
        <v>0</v>
      </c>
      <c r="AT5" s="89">
        <v>0</v>
      </c>
      <c r="AU5" s="89">
        <v>0</v>
      </c>
      <c r="AV5" s="89">
        <v>0</v>
      </c>
      <c r="AW5" s="89">
        <v>0</v>
      </c>
      <c r="AX5" s="89">
        <v>0</v>
      </c>
      <c r="AY5" s="89">
        <v>0</v>
      </c>
      <c r="AZ5" s="89">
        <v>0</v>
      </c>
      <c r="BA5" s="89">
        <v>0</v>
      </c>
      <c r="BB5" s="89">
        <v>0</v>
      </c>
      <c r="BC5" s="89">
        <v>0</v>
      </c>
      <c r="BD5" s="89">
        <v>0</v>
      </c>
      <c r="BE5" s="89">
        <v>0</v>
      </c>
    </row>
    <row r="6" spans="1:57" x14ac:dyDescent="0.3">
      <c r="A6" s="85" t="s">
        <v>618</v>
      </c>
      <c r="B6" s="85" t="s">
        <v>619</v>
      </c>
      <c r="C6" s="85" t="s">
        <v>4</v>
      </c>
      <c r="D6" s="86" t="s">
        <v>612</v>
      </c>
      <c r="E6" s="86"/>
      <c r="F6" s="90" t="s">
        <v>229</v>
      </c>
      <c r="G6" s="89">
        <v>19.483714648870826</v>
      </c>
      <c r="H6" s="89">
        <v>19.396320445487781</v>
      </c>
      <c r="I6" s="89">
        <v>19.338399407038793</v>
      </c>
      <c r="J6" s="89">
        <v>19.322181798181781</v>
      </c>
      <c r="K6" s="89">
        <v>19.328182215502451</v>
      </c>
      <c r="L6" s="89">
        <v>19.336588901873494</v>
      </c>
      <c r="M6" s="89">
        <v>19.38341476369801</v>
      </c>
      <c r="N6" s="89">
        <v>19.438575771552731</v>
      </c>
      <c r="O6" s="89">
        <v>19.603601867979432</v>
      </c>
      <c r="P6" s="89">
        <v>19.75545863139272</v>
      </c>
      <c r="Q6" s="89">
        <v>19.818937640896586</v>
      </c>
      <c r="R6" s="89">
        <v>19.854280364631965</v>
      </c>
      <c r="S6" s="89">
        <v>19.887026507914026</v>
      </c>
      <c r="T6" s="89">
        <v>19.906744703205135</v>
      </c>
      <c r="U6" s="89">
        <v>19.901992032527875</v>
      </c>
      <c r="V6" s="89">
        <v>19.95431455903017</v>
      </c>
      <c r="W6" s="89">
        <v>19.989798702150722</v>
      </c>
      <c r="X6" s="89">
        <v>20.041122888901725</v>
      </c>
      <c r="Y6" s="89">
        <v>20.101539209751159</v>
      </c>
      <c r="Z6" s="89">
        <v>20.510675831675755</v>
      </c>
      <c r="AA6" s="89">
        <v>20.595729208327505</v>
      </c>
      <c r="AB6" s="89">
        <v>20.213545749977857</v>
      </c>
      <c r="AC6" s="89">
        <v>20.256464853684193</v>
      </c>
      <c r="AD6" s="89">
        <v>20.633772002786316</v>
      </c>
      <c r="AE6" s="89">
        <v>20.823976113573057</v>
      </c>
      <c r="AF6" s="89">
        <v>18.723614886457529</v>
      </c>
      <c r="AG6" s="89">
        <v>16.664708157245595</v>
      </c>
      <c r="AH6" s="89">
        <v>14.647255925937255</v>
      </c>
      <c r="AI6" s="89">
        <v>12.671258192532513</v>
      </c>
      <c r="AJ6" s="89">
        <v>10.736714957031365</v>
      </c>
      <c r="AK6" s="89">
        <v>8.8436262194338138</v>
      </c>
      <c r="AL6" s="89">
        <v>6.9919919797398586</v>
      </c>
      <c r="AM6" s="89">
        <v>5.1818122379495</v>
      </c>
      <c r="AN6" s="89">
        <v>3.4130869940627369</v>
      </c>
      <c r="AO6" s="89">
        <v>1.6858162480795702</v>
      </c>
      <c r="AP6" s="89">
        <v>0</v>
      </c>
      <c r="AQ6" s="89">
        <v>0</v>
      </c>
      <c r="AR6" s="89">
        <v>0</v>
      </c>
      <c r="AS6" s="89">
        <v>0</v>
      </c>
      <c r="AT6" s="89">
        <v>0</v>
      </c>
      <c r="AU6" s="89">
        <v>0</v>
      </c>
      <c r="AV6" s="89">
        <v>0</v>
      </c>
      <c r="AW6" s="89">
        <v>0</v>
      </c>
      <c r="AX6" s="89">
        <v>0</v>
      </c>
      <c r="AY6" s="89">
        <v>0</v>
      </c>
      <c r="AZ6" s="89">
        <v>0</v>
      </c>
      <c r="BA6" s="89">
        <v>0</v>
      </c>
      <c r="BB6" s="89">
        <v>0</v>
      </c>
      <c r="BC6" s="89">
        <v>0</v>
      </c>
      <c r="BD6" s="89">
        <v>0</v>
      </c>
      <c r="BE6" s="89">
        <v>0</v>
      </c>
    </row>
    <row r="7" spans="1:57" x14ac:dyDescent="0.3">
      <c r="A7" s="85" t="s">
        <v>618</v>
      </c>
      <c r="B7" s="85" t="s">
        <v>619</v>
      </c>
      <c r="C7" s="85" t="s">
        <v>4</v>
      </c>
      <c r="D7" s="86" t="s">
        <v>612</v>
      </c>
      <c r="E7" s="86"/>
      <c r="F7" s="55" t="s">
        <v>230</v>
      </c>
      <c r="G7" s="89">
        <v>10.103872209894719</v>
      </c>
      <c r="H7" s="89">
        <v>10.140222468416921</v>
      </c>
      <c r="I7" s="89">
        <v>10.176798513189384</v>
      </c>
      <c r="J7" s="89">
        <v>10.205502118809761</v>
      </c>
      <c r="K7" s="89">
        <v>10.232762990184117</v>
      </c>
      <c r="L7" s="89">
        <v>10.259790326124133</v>
      </c>
      <c r="M7" s="89">
        <v>10.290203605838313</v>
      </c>
      <c r="N7" s="89">
        <v>10.325838613966791</v>
      </c>
      <c r="O7" s="89">
        <v>10.378115354499213</v>
      </c>
      <c r="P7" s="89">
        <v>10.443459472487392</v>
      </c>
      <c r="Q7" s="89">
        <v>10.484773907531718</v>
      </c>
      <c r="R7" s="89">
        <v>10.527805787658966</v>
      </c>
      <c r="S7" s="89">
        <v>10.564033186584513</v>
      </c>
      <c r="T7" s="89">
        <v>10.605625671340801</v>
      </c>
      <c r="U7" s="89">
        <v>10.65341727105455</v>
      </c>
      <c r="V7" s="89">
        <v>10.716719142787737</v>
      </c>
      <c r="W7" s="89">
        <v>10.809976861760063</v>
      </c>
      <c r="X7" s="89">
        <v>10.890797460294124</v>
      </c>
      <c r="Y7" s="89">
        <v>10.952894915626857</v>
      </c>
      <c r="Z7" s="89">
        <v>11.182054615434261</v>
      </c>
      <c r="AA7" s="89">
        <v>11.214207411531774</v>
      </c>
      <c r="AB7" s="89">
        <v>11.248200237662545</v>
      </c>
      <c r="AC7" s="89">
        <v>11.312925785697541</v>
      </c>
      <c r="AD7" s="89">
        <v>11.30572174015126</v>
      </c>
      <c r="AE7" s="89">
        <v>11.231026285894288</v>
      </c>
      <c r="AF7" s="89">
        <v>10.098235313461688</v>
      </c>
      <c r="AG7" s="89">
        <v>8.9878020575902546</v>
      </c>
      <c r="AH7" s="89">
        <v>7.8997265182799934</v>
      </c>
      <c r="AI7" s="89">
        <v>6.8340086955309003</v>
      </c>
      <c r="AJ7" s="89">
        <v>5.7906485893429771</v>
      </c>
      <c r="AK7" s="89">
        <v>4.7696461997162238</v>
      </c>
      <c r="AL7" s="89">
        <v>3.7710015266506396</v>
      </c>
      <c r="AM7" s="89">
        <v>2.7947145701462262</v>
      </c>
      <c r="AN7" s="89">
        <v>1.8407853302029817</v>
      </c>
      <c r="AO7" s="89">
        <v>0.90921380682090758</v>
      </c>
      <c r="AP7" s="89">
        <v>3.0578714163961456E-15</v>
      </c>
      <c r="AQ7" s="89">
        <v>0</v>
      </c>
      <c r="AR7" s="89">
        <v>0</v>
      </c>
      <c r="AS7" s="89">
        <v>0</v>
      </c>
      <c r="AT7" s="89">
        <v>0</v>
      </c>
      <c r="AU7" s="89">
        <v>0</v>
      </c>
      <c r="AV7" s="89">
        <v>0</v>
      </c>
      <c r="AW7" s="89">
        <v>0</v>
      </c>
      <c r="AX7" s="89">
        <v>0</v>
      </c>
      <c r="AY7" s="89">
        <v>0</v>
      </c>
      <c r="AZ7" s="89">
        <v>0</v>
      </c>
      <c r="BA7" s="89">
        <v>0</v>
      </c>
      <c r="BB7" s="89">
        <v>0</v>
      </c>
      <c r="BC7" s="89">
        <v>0</v>
      </c>
      <c r="BD7" s="89">
        <v>0</v>
      </c>
      <c r="BE7" s="89">
        <v>0</v>
      </c>
    </row>
    <row r="8" spans="1:57" x14ac:dyDescent="0.3">
      <c r="A8" s="85" t="s">
        <v>618</v>
      </c>
      <c r="B8" s="85" t="s">
        <v>619</v>
      </c>
      <c r="C8" s="85" t="s">
        <v>4</v>
      </c>
      <c r="D8" s="86" t="s">
        <v>612</v>
      </c>
      <c r="E8" s="86"/>
      <c r="F8" s="55" t="s">
        <v>270</v>
      </c>
      <c r="G8" s="89">
        <v>156.04073351484413</v>
      </c>
      <c r="H8" s="89">
        <v>156.22317532448159</v>
      </c>
      <c r="I8" s="89">
        <v>156.5664827047591</v>
      </c>
      <c r="J8" s="89">
        <v>156.7495056541847</v>
      </c>
      <c r="K8" s="89">
        <v>156.73999281366554</v>
      </c>
      <c r="L8" s="89">
        <v>156.68145722363124</v>
      </c>
      <c r="M8" s="89">
        <v>156.56208807250485</v>
      </c>
      <c r="N8" s="89">
        <v>156.32832364314487</v>
      </c>
      <c r="O8" s="89">
        <v>156.14397508727438</v>
      </c>
      <c r="P8" s="89">
        <v>155.73474442488441</v>
      </c>
      <c r="Q8" s="89">
        <v>155.35472648217217</v>
      </c>
      <c r="R8" s="89">
        <v>152.35370542294496</v>
      </c>
      <c r="S8" s="89">
        <v>152.55470192451142</v>
      </c>
      <c r="T8" s="89">
        <v>152.92664278382816</v>
      </c>
      <c r="U8" s="89">
        <v>153.38949783529765</v>
      </c>
      <c r="V8" s="89">
        <v>154.20627271520215</v>
      </c>
      <c r="W8" s="89">
        <v>156.06392023273165</v>
      </c>
      <c r="X8" s="89">
        <v>156.72096713262721</v>
      </c>
      <c r="Y8" s="89">
        <v>157.23506314038491</v>
      </c>
      <c r="Z8" s="89">
        <v>157.66590802476506</v>
      </c>
      <c r="AA8" s="89">
        <v>157.94602879755334</v>
      </c>
      <c r="AB8" s="89">
        <v>157.92384672982249</v>
      </c>
      <c r="AC8" s="89">
        <v>158.07975362076684</v>
      </c>
      <c r="AD8" s="89">
        <v>158.49353318740543</v>
      </c>
      <c r="AE8" s="89">
        <v>158.04649892735662</v>
      </c>
      <c r="AF8" s="89">
        <v>142.10551164337639</v>
      </c>
      <c r="AG8" s="89">
        <v>126.47914910842206</v>
      </c>
      <c r="AH8" s="89">
        <v>111.16741132249369</v>
      </c>
      <c r="AI8" s="89">
        <v>96.170298285591244</v>
      </c>
      <c r="AJ8" s="89">
        <v>81.48780999771472</v>
      </c>
      <c r="AK8" s="89">
        <v>67.119946458864121</v>
      </c>
      <c r="AL8" s="89">
        <v>53.066707669039445</v>
      </c>
      <c r="AM8" s="89">
        <v>39.328093628240701</v>
      </c>
      <c r="AN8" s="89">
        <v>25.904104336467874</v>
      </c>
      <c r="AO8" s="89">
        <v>12.794739793720977</v>
      </c>
      <c r="AP8" s="89">
        <v>0</v>
      </c>
      <c r="AQ8" s="89">
        <v>0</v>
      </c>
      <c r="AR8" s="89">
        <v>0</v>
      </c>
      <c r="AS8" s="89">
        <v>0</v>
      </c>
      <c r="AT8" s="89">
        <v>0</v>
      </c>
      <c r="AU8" s="89">
        <v>0</v>
      </c>
      <c r="AV8" s="89">
        <v>0</v>
      </c>
      <c r="AW8" s="89">
        <v>0</v>
      </c>
      <c r="AX8" s="89">
        <v>0</v>
      </c>
      <c r="AY8" s="89">
        <v>0</v>
      </c>
      <c r="AZ8" s="89">
        <v>0</v>
      </c>
      <c r="BA8" s="89">
        <v>0</v>
      </c>
      <c r="BB8" s="89">
        <v>0</v>
      </c>
      <c r="BC8" s="89">
        <v>0</v>
      </c>
      <c r="BD8" s="89">
        <v>0</v>
      </c>
      <c r="BE8" s="89">
        <v>0</v>
      </c>
    </row>
    <row r="9" spans="1:57" x14ac:dyDescent="0.3">
      <c r="A9" s="85" t="s">
        <v>618</v>
      </c>
      <c r="B9" s="85" t="s">
        <v>619</v>
      </c>
      <c r="C9" s="85" t="s">
        <v>4</v>
      </c>
      <c r="D9" s="86" t="s">
        <v>612</v>
      </c>
      <c r="E9" s="86"/>
      <c r="F9" s="55" t="s">
        <v>247</v>
      </c>
      <c r="G9" s="89">
        <v>2.6562847670580925</v>
      </c>
      <c r="H9" s="89">
        <v>2.6401067365087822</v>
      </c>
      <c r="I9" s="89">
        <v>2.6227224417358928</v>
      </c>
      <c r="J9" s="89">
        <v>2.6069445918368817</v>
      </c>
      <c r="K9" s="89">
        <v>2.5901157608397463</v>
      </c>
      <c r="L9" s="89">
        <v>2.5763209526276034</v>
      </c>
      <c r="M9" s="89">
        <v>2.5608628292550546</v>
      </c>
      <c r="N9" s="89">
        <v>2.5457244998366622</v>
      </c>
      <c r="O9" s="89">
        <v>2.5367083431555235</v>
      </c>
      <c r="P9" s="89">
        <v>2.5310479138398057</v>
      </c>
      <c r="Q9" s="89">
        <v>2.5257282644947172</v>
      </c>
      <c r="R9" s="89">
        <v>2.5174139042602062</v>
      </c>
      <c r="S9" s="89">
        <v>2.5086634224193549</v>
      </c>
      <c r="T9" s="89">
        <v>2.4990542411590906</v>
      </c>
      <c r="U9" s="89">
        <v>2.4910935584139859</v>
      </c>
      <c r="V9" s="89">
        <v>2.4897176800028467</v>
      </c>
      <c r="W9" s="89">
        <v>2.492500188159235</v>
      </c>
      <c r="X9" s="89">
        <v>2.4924143441272482</v>
      </c>
      <c r="Y9" s="89">
        <v>2.4991956895960179</v>
      </c>
      <c r="Z9" s="89">
        <v>2.5514989535315848</v>
      </c>
      <c r="AA9" s="89">
        <v>2.5595086918268617</v>
      </c>
      <c r="AB9" s="89">
        <v>2.5617732729298055</v>
      </c>
      <c r="AC9" s="89">
        <v>2.565202098553967</v>
      </c>
      <c r="AD9" s="89">
        <v>2.6029335999242096</v>
      </c>
      <c r="AE9" s="89">
        <v>2.6010652847013001</v>
      </c>
      <c r="AF9" s="89">
        <v>2.338714970650472</v>
      </c>
      <c r="AG9" s="89">
        <v>2.081542623324331</v>
      </c>
      <c r="AH9" s="89">
        <v>1.8295482427228782</v>
      </c>
      <c r="AI9" s="89">
        <v>1.5827318288461125</v>
      </c>
      <c r="AJ9" s="89">
        <v>1.3410933816940342</v>
      </c>
      <c r="AK9" s="89">
        <v>1.1046329012666434</v>
      </c>
      <c r="AL9" s="89">
        <v>0.87335038756393979</v>
      </c>
      <c r="AM9" s="89">
        <v>0.64724584058592372</v>
      </c>
      <c r="AN9" s="89">
        <v>0.42631926033259504</v>
      </c>
      <c r="AO9" s="89">
        <v>0.21057064680395371</v>
      </c>
      <c r="AP9" s="89">
        <v>-2.3889620440594888E-16</v>
      </c>
      <c r="AQ9" s="89">
        <v>0</v>
      </c>
      <c r="AR9" s="89">
        <v>0</v>
      </c>
      <c r="AS9" s="89">
        <v>0</v>
      </c>
      <c r="AT9" s="89">
        <v>0</v>
      </c>
      <c r="AU9" s="89">
        <v>0</v>
      </c>
      <c r="AV9" s="89">
        <v>0</v>
      </c>
      <c r="AW9" s="89">
        <v>0</v>
      </c>
      <c r="AX9" s="89">
        <v>0</v>
      </c>
      <c r="AY9" s="89">
        <v>0</v>
      </c>
      <c r="AZ9" s="89">
        <v>0</v>
      </c>
      <c r="BA9" s="89">
        <v>0</v>
      </c>
      <c r="BB9" s="89">
        <v>0</v>
      </c>
      <c r="BC9" s="89">
        <v>0</v>
      </c>
      <c r="BD9" s="89">
        <v>0</v>
      </c>
      <c r="BE9" s="89">
        <v>0</v>
      </c>
    </row>
    <row r="10" spans="1:57" x14ac:dyDescent="0.3">
      <c r="A10" s="85" t="s">
        <v>618</v>
      </c>
      <c r="B10" s="85" t="s">
        <v>619</v>
      </c>
      <c r="C10" s="85" t="s">
        <v>4</v>
      </c>
      <c r="D10" s="86" t="s">
        <v>612</v>
      </c>
      <c r="E10" s="86"/>
      <c r="F10" s="55" t="s">
        <v>314</v>
      </c>
      <c r="G10" s="89">
        <v>7.1609551229772022</v>
      </c>
      <c r="H10" s="89">
        <v>7.2656070264492065</v>
      </c>
      <c r="I10" s="89">
        <v>7.3926722260643896</v>
      </c>
      <c r="J10" s="89">
        <v>7.5149079679596564</v>
      </c>
      <c r="K10" s="89">
        <v>7.6378338321500259</v>
      </c>
      <c r="L10" s="89">
        <v>7.7955526540326341</v>
      </c>
      <c r="M10" s="89">
        <v>7.9784632265541076</v>
      </c>
      <c r="N10" s="89">
        <v>8.227403512332895</v>
      </c>
      <c r="O10" s="89">
        <v>8.44867881065022</v>
      </c>
      <c r="P10" s="89">
        <v>8.5672979890532712</v>
      </c>
      <c r="Q10" s="89">
        <v>8.6182442581011429</v>
      </c>
      <c r="R10" s="89">
        <v>8.6539411459461792</v>
      </c>
      <c r="S10" s="89">
        <v>8.6876160144977419</v>
      </c>
      <c r="T10" s="89">
        <v>8.726188942333442</v>
      </c>
      <c r="U10" s="89">
        <v>8.7803286334043076</v>
      </c>
      <c r="V10" s="89">
        <v>8.8571270485741369</v>
      </c>
      <c r="W10" s="89">
        <v>8.95195292831181</v>
      </c>
      <c r="X10" s="89">
        <v>9.063809352136845</v>
      </c>
      <c r="Y10" s="89">
        <v>9.1515373093229311</v>
      </c>
      <c r="Z10" s="89">
        <v>9.445179894527362</v>
      </c>
      <c r="AA10" s="89">
        <v>9.5611413073320701</v>
      </c>
      <c r="AB10" s="89">
        <v>9.6424145373221783</v>
      </c>
      <c r="AC10" s="89">
        <v>9.7461870132448709</v>
      </c>
      <c r="AD10" s="89">
        <v>10.045575732618936</v>
      </c>
      <c r="AE10" s="89">
        <v>9.8487522743718863</v>
      </c>
      <c r="AF10" s="89">
        <v>8.8553811093390209</v>
      </c>
      <c r="AG10" s="89">
        <v>7.8816159541423305</v>
      </c>
      <c r="AH10" s="89">
        <v>6.927456808781816</v>
      </c>
      <c r="AI10" s="89">
        <v>5.9929036732574765</v>
      </c>
      <c r="AJ10" s="89">
        <v>5.077956547569312</v>
      </c>
      <c r="AK10" s="89">
        <v>4.1826154317173225</v>
      </c>
      <c r="AL10" s="89">
        <v>3.306880325701508</v>
      </c>
      <c r="AM10" s="89">
        <v>2.4507512295218685</v>
      </c>
      <c r="AN10" s="89">
        <v>1.6142281431784036</v>
      </c>
      <c r="AO10" s="89">
        <v>0.79731106667111384</v>
      </c>
      <c r="AP10" s="89">
        <v>-9.5558481762379551E-16</v>
      </c>
      <c r="AQ10" s="89">
        <v>0</v>
      </c>
      <c r="AR10" s="89">
        <v>0</v>
      </c>
      <c r="AS10" s="89">
        <v>0</v>
      </c>
      <c r="AT10" s="89">
        <v>0</v>
      </c>
      <c r="AU10" s="89">
        <v>0</v>
      </c>
      <c r="AV10" s="89">
        <v>0</v>
      </c>
      <c r="AW10" s="89">
        <v>0</v>
      </c>
      <c r="AX10" s="89">
        <v>0</v>
      </c>
      <c r="AY10" s="89">
        <v>0</v>
      </c>
      <c r="AZ10" s="89">
        <v>0</v>
      </c>
      <c r="BA10" s="89">
        <v>0</v>
      </c>
      <c r="BB10" s="89">
        <v>0</v>
      </c>
      <c r="BC10" s="89">
        <v>0</v>
      </c>
      <c r="BD10" s="89">
        <v>0</v>
      </c>
      <c r="BE10" s="89">
        <v>0</v>
      </c>
    </row>
    <row r="11" spans="1:57" x14ac:dyDescent="0.3">
      <c r="A11" s="85" t="s">
        <v>618</v>
      </c>
      <c r="B11" s="85" t="s">
        <v>619</v>
      </c>
      <c r="C11" s="85" t="s">
        <v>4</v>
      </c>
      <c r="D11" s="86" t="s">
        <v>612</v>
      </c>
      <c r="E11" s="86"/>
      <c r="F11" s="55" t="s">
        <v>275</v>
      </c>
      <c r="G11" s="89">
        <v>20.426857345655588</v>
      </c>
      <c r="H11" s="89">
        <v>20.54121973952773</v>
      </c>
      <c r="I11" s="89">
        <v>20.640920970263632</v>
      </c>
      <c r="J11" s="89">
        <v>20.693000652444592</v>
      </c>
      <c r="K11" s="89">
        <v>20.740583477623108</v>
      </c>
      <c r="L11" s="89">
        <v>20.798479695390206</v>
      </c>
      <c r="M11" s="89">
        <v>20.864417080705092</v>
      </c>
      <c r="N11" s="89">
        <v>20.920558146422273</v>
      </c>
      <c r="O11" s="89">
        <v>20.9634882183868</v>
      </c>
      <c r="P11" s="89">
        <v>21.023051781660065</v>
      </c>
      <c r="Q11" s="89">
        <v>21.063911458411301</v>
      </c>
      <c r="R11" s="89">
        <v>21.059655613718348</v>
      </c>
      <c r="S11" s="89">
        <v>20.986797798617484</v>
      </c>
      <c r="T11" s="89">
        <v>20.829550297030377</v>
      </c>
      <c r="U11" s="89">
        <v>20.686506678907094</v>
      </c>
      <c r="V11" s="89">
        <v>20.55975068591507</v>
      </c>
      <c r="W11" s="89">
        <v>20.425256636347576</v>
      </c>
      <c r="X11" s="89">
        <v>20.399881953224586</v>
      </c>
      <c r="Y11" s="89">
        <v>20.349936867047983</v>
      </c>
      <c r="Z11" s="89">
        <v>20.65473281317151</v>
      </c>
      <c r="AA11" s="89">
        <v>20.643157048292206</v>
      </c>
      <c r="AB11" s="89">
        <v>20.567545455610507</v>
      </c>
      <c r="AC11" s="89">
        <v>20.146820336460696</v>
      </c>
      <c r="AD11" s="89">
        <v>19.845685033872513</v>
      </c>
      <c r="AE11" s="89">
        <v>19.546411263768373</v>
      </c>
      <c r="AF11" s="89">
        <v>17.574908601463932</v>
      </c>
      <c r="AG11" s="89">
        <v>15.642317175915503</v>
      </c>
      <c r="AH11" s="89">
        <v>13.748636987123078</v>
      </c>
      <c r="AI11" s="89">
        <v>11.893868035086662</v>
      </c>
      <c r="AJ11" s="89">
        <v>10.078010319806255</v>
      </c>
      <c r="AK11" s="89">
        <v>8.3010638412818576</v>
      </c>
      <c r="AL11" s="89">
        <v>6.5630285995134683</v>
      </c>
      <c r="AM11" s="89">
        <v>4.8639045945010881</v>
      </c>
      <c r="AN11" s="89">
        <v>3.2036918262447163</v>
      </c>
      <c r="AO11" s="89">
        <v>1.5823902947443536</v>
      </c>
      <c r="AP11" s="89">
        <v>0</v>
      </c>
      <c r="AQ11" s="89">
        <v>0</v>
      </c>
      <c r="AR11" s="89">
        <v>0</v>
      </c>
      <c r="AS11" s="89">
        <v>0</v>
      </c>
      <c r="AT11" s="89">
        <v>0</v>
      </c>
      <c r="AU11" s="89">
        <v>0</v>
      </c>
      <c r="AV11" s="89">
        <v>0</v>
      </c>
      <c r="AW11" s="89">
        <v>0</v>
      </c>
      <c r="AX11" s="89">
        <v>0</v>
      </c>
      <c r="AY11" s="89">
        <v>0</v>
      </c>
      <c r="AZ11" s="89">
        <v>0</v>
      </c>
      <c r="BA11" s="89">
        <v>0</v>
      </c>
      <c r="BB11" s="89">
        <v>0</v>
      </c>
      <c r="BC11" s="89">
        <v>0</v>
      </c>
      <c r="BD11" s="89">
        <v>0</v>
      </c>
      <c r="BE11" s="89">
        <v>0</v>
      </c>
    </row>
    <row r="12" spans="1:57" x14ac:dyDescent="0.3">
      <c r="A12" s="85" t="s">
        <v>618</v>
      </c>
      <c r="B12" s="85" t="s">
        <v>619</v>
      </c>
      <c r="C12" s="85" t="s">
        <v>4</v>
      </c>
      <c r="D12" s="86" t="s">
        <v>612</v>
      </c>
      <c r="E12" s="86"/>
      <c r="F12" s="55" t="s">
        <v>506</v>
      </c>
      <c r="G12" s="89">
        <v>76.717450823670745</v>
      </c>
      <c r="H12" s="89">
        <v>77.087554783661489</v>
      </c>
      <c r="I12" s="89">
        <v>77.790651685547019</v>
      </c>
      <c r="J12" s="89">
        <v>79.292938475650061</v>
      </c>
      <c r="K12" s="89">
        <v>80.660803966080024</v>
      </c>
      <c r="L12" s="89">
        <v>82.087988196965611</v>
      </c>
      <c r="M12" s="89">
        <v>83.440807618636924</v>
      </c>
      <c r="N12" s="89">
        <v>84.896659110894149</v>
      </c>
      <c r="O12" s="89">
        <v>86.555077989570435</v>
      </c>
      <c r="P12" s="89">
        <v>87.617212529473733</v>
      </c>
      <c r="Q12" s="89">
        <v>88.062287671172186</v>
      </c>
      <c r="R12" s="89">
        <v>88.35385940776618</v>
      </c>
      <c r="S12" s="89">
        <v>88.627865102936994</v>
      </c>
      <c r="T12" s="89">
        <v>88.454651951118137</v>
      </c>
      <c r="U12" s="89">
        <v>88.056365895742076</v>
      </c>
      <c r="V12" s="89">
        <v>87.952651751839667</v>
      </c>
      <c r="W12" s="89">
        <v>87.961156018518651</v>
      </c>
      <c r="X12" s="89">
        <v>88.145355225041044</v>
      </c>
      <c r="Y12" s="89">
        <v>88.397901974739639</v>
      </c>
      <c r="Z12" s="89">
        <v>90.397079959427856</v>
      </c>
      <c r="AA12" s="89">
        <v>91.159085596644175</v>
      </c>
      <c r="AB12" s="89">
        <v>91.292106886829558</v>
      </c>
      <c r="AC12" s="89">
        <v>91.361557373716238</v>
      </c>
      <c r="AD12" s="89">
        <v>91.635162145090803</v>
      </c>
      <c r="AE12" s="89">
        <v>91.11415649077486</v>
      </c>
      <c r="AF12" s="89">
        <v>81.924142033842031</v>
      </c>
      <c r="AG12" s="89">
        <v>72.915509441190778</v>
      </c>
      <c r="AH12" s="89">
        <v>64.088258712821087</v>
      </c>
      <c r="AI12" s="89">
        <v>55.442389848732965</v>
      </c>
      <c r="AJ12" s="89">
        <v>46.977902848926405</v>
      </c>
      <c r="AK12" s="89">
        <v>38.694797713401421</v>
      </c>
      <c r="AL12" s="89">
        <v>30.593074442158009</v>
      </c>
      <c r="AM12" s="89">
        <v>22.67273303519616</v>
      </c>
      <c r="AN12" s="89">
        <v>14.933773492515877</v>
      </c>
      <c r="AO12" s="89">
        <v>7.3761958141171666</v>
      </c>
      <c r="AP12" s="89">
        <v>2.4462971331169165E-14</v>
      </c>
      <c r="AQ12" s="89">
        <v>0</v>
      </c>
      <c r="AR12" s="89">
        <v>0</v>
      </c>
      <c r="AS12" s="89">
        <v>0</v>
      </c>
      <c r="AT12" s="89">
        <v>0</v>
      </c>
      <c r="AU12" s="89">
        <v>0</v>
      </c>
      <c r="AV12" s="89">
        <v>0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89">
        <v>0</v>
      </c>
      <c r="BC12" s="89">
        <v>0</v>
      </c>
      <c r="BD12" s="89">
        <v>0</v>
      </c>
      <c r="BE12" s="89">
        <v>0</v>
      </c>
    </row>
    <row r="13" spans="1:57" x14ac:dyDescent="0.3">
      <c r="A13" s="85" t="s">
        <v>618</v>
      </c>
      <c r="B13" s="85" t="s">
        <v>619</v>
      </c>
      <c r="C13" s="85" t="s">
        <v>4</v>
      </c>
      <c r="D13" s="86" t="s">
        <v>612</v>
      </c>
      <c r="E13" s="86"/>
      <c r="F13" s="55" t="s">
        <v>257</v>
      </c>
      <c r="G13" s="89">
        <v>114.77239583214779</v>
      </c>
      <c r="H13" s="89">
        <v>115.59531012636498</v>
      </c>
      <c r="I13" s="89">
        <v>116.44165758049698</v>
      </c>
      <c r="J13" s="89">
        <v>117.27561256300652</v>
      </c>
      <c r="K13" s="89">
        <v>118.09267351665349</v>
      </c>
      <c r="L13" s="89">
        <v>119.01465227035266</v>
      </c>
      <c r="M13" s="89">
        <v>119.88037460491924</v>
      </c>
      <c r="N13" s="89">
        <v>120.64963010767346</v>
      </c>
      <c r="O13" s="89">
        <v>121.31106400366532</v>
      </c>
      <c r="P13" s="89">
        <v>121.93503621394883</v>
      </c>
      <c r="Q13" s="89">
        <v>122.48700593951342</v>
      </c>
      <c r="R13" s="89">
        <v>123.02267927623951</v>
      </c>
      <c r="S13" s="89">
        <v>123.57069036843779</v>
      </c>
      <c r="T13" s="89">
        <v>124.1797163775538</v>
      </c>
      <c r="U13" s="89">
        <v>125.26468044932368</v>
      </c>
      <c r="V13" s="89">
        <v>125.83908561639875</v>
      </c>
      <c r="W13" s="89">
        <v>126.2182905246186</v>
      </c>
      <c r="X13" s="89">
        <v>126.56834435607303</v>
      </c>
      <c r="Y13" s="89">
        <v>126.98617206202644</v>
      </c>
      <c r="Z13" s="89">
        <v>129.59614614751246</v>
      </c>
      <c r="AA13" s="89">
        <v>129.97210120201652</v>
      </c>
      <c r="AB13" s="89">
        <v>130.30993880215979</v>
      </c>
      <c r="AC13" s="89">
        <v>130.72963460086791</v>
      </c>
      <c r="AD13" s="89">
        <v>129.91566812420407</v>
      </c>
      <c r="AE13" s="89">
        <v>129.03538225247138</v>
      </c>
      <c r="AF13" s="89">
        <v>116.02053281492947</v>
      </c>
      <c r="AG13" s="89">
        <v>103.2625554057601</v>
      </c>
      <c r="AH13" s="89">
        <v>90.761450024963253</v>
      </c>
      <c r="AI13" s="89">
        <v>78.51721667253895</v>
      </c>
      <c r="AJ13" s="89">
        <v>66.529855348487189</v>
      </c>
      <c r="AK13" s="89">
        <v>54.799366052807983</v>
      </c>
      <c r="AL13" s="89">
        <v>43.325748785501304</v>
      </c>
      <c r="AM13" s="89">
        <v>32.109003546567159</v>
      </c>
      <c r="AN13" s="89">
        <v>21.149130336005555</v>
      </c>
      <c r="AO13" s="89">
        <v>10.446129153816491</v>
      </c>
      <c r="AP13" s="89">
        <v>-3.6694456996753747E-14</v>
      </c>
      <c r="AQ13" s="89">
        <v>0</v>
      </c>
      <c r="AR13" s="89">
        <v>0</v>
      </c>
      <c r="AS13" s="89">
        <v>0</v>
      </c>
      <c r="AT13" s="89">
        <v>0</v>
      </c>
      <c r="AU13" s="89">
        <v>0</v>
      </c>
      <c r="AV13" s="89">
        <v>0</v>
      </c>
      <c r="AW13" s="89">
        <v>0</v>
      </c>
      <c r="AX13" s="89">
        <v>0</v>
      </c>
      <c r="AY13" s="89">
        <v>0</v>
      </c>
      <c r="AZ13" s="89">
        <v>0</v>
      </c>
      <c r="BA13" s="89">
        <v>0</v>
      </c>
      <c r="BB13" s="89">
        <v>0</v>
      </c>
      <c r="BC13" s="89">
        <v>0</v>
      </c>
      <c r="BD13" s="89">
        <v>0</v>
      </c>
      <c r="BE13" s="89">
        <v>0</v>
      </c>
    </row>
    <row r="14" spans="1:57" x14ac:dyDescent="0.3">
      <c r="A14" s="85" t="s">
        <v>618</v>
      </c>
      <c r="B14" s="85" t="s">
        <v>619</v>
      </c>
      <c r="C14" s="85" t="s">
        <v>4</v>
      </c>
      <c r="D14" s="86" t="s">
        <v>612</v>
      </c>
      <c r="E14" s="86"/>
      <c r="F14" s="55" t="s">
        <v>223</v>
      </c>
      <c r="G14" s="89">
        <v>8.5261480583507794</v>
      </c>
      <c r="H14" s="89">
        <v>8.1425773426390382</v>
      </c>
      <c r="I14" s="89">
        <v>8.1619328639180306</v>
      </c>
      <c r="J14" s="89">
        <v>8.1617067711232938</v>
      </c>
      <c r="K14" s="89">
        <v>8.1627273078438911</v>
      </c>
      <c r="L14" s="89">
        <v>8.1732064011224068</v>
      </c>
      <c r="M14" s="89">
        <v>8.1762698304180361</v>
      </c>
      <c r="N14" s="89">
        <v>8.1770016097611453</v>
      </c>
      <c r="O14" s="89">
        <v>8.172351890492882</v>
      </c>
      <c r="P14" s="89">
        <v>8.1664846264056923</v>
      </c>
      <c r="Q14" s="89">
        <v>8.1511316260500735</v>
      </c>
      <c r="R14" s="89">
        <v>8.1218850375945539</v>
      </c>
      <c r="S14" s="89">
        <v>8.0945269006135607</v>
      </c>
      <c r="T14" s="89">
        <v>8.0681175689066773</v>
      </c>
      <c r="U14" s="89">
        <v>8.0400104753879837</v>
      </c>
      <c r="V14" s="89">
        <v>8.0006722708700533</v>
      </c>
      <c r="W14" s="89">
        <v>7.9374527115234947</v>
      </c>
      <c r="X14" s="89">
        <v>7.8699791885742538</v>
      </c>
      <c r="Y14" s="89">
        <v>7.7781621786935986</v>
      </c>
      <c r="Z14" s="89">
        <v>7.850528678112731</v>
      </c>
      <c r="AA14" s="89">
        <v>7.8157232262791467</v>
      </c>
      <c r="AB14" s="89">
        <v>7.7742088066599493</v>
      </c>
      <c r="AC14" s="89">
        <v>7.4392721492296721</v>
      </c>
      <c r="AD14" s="89">
        <v>7.3385597769258153</v>
      </c>
      <c r="AE14" s="89">
        <v>7.2256256965268184</v>
      </c>
      <c r="AF14" s="89">
        <v>6.4968300058353279</v>
      </c>
      <c r="AG14" s="89">
        <v>5.7824184406180112</v>
      </c>
      <c r="AH14" s="89">
        <v>5.0823910008748685</v>
      </c>
      <c r="AI14" s="89">
        <v>4.3967476866059005</v>
      </c>
      <c r="AJ14" s="89">
        <v>3.7254884978111065</v>
      </c>
      <c r="AK14" s="89">
        <v>3.0686134344904863</v>
      </c>
      <c r="AL14" s="89">
        <v>2.4261224966440404</v>
      </c>
      <c r="AM14" s="89">
        <v>1.7980156842717689</v>
      </c>
      <c r="AN14" s="89">
        <v>1.1842929973736716</v>
      </c>
      <c r="AO14" s="89">
        <v>0.58495443594974839</v>
      </c>
      <c r="AP14" s="89">
        <v>0</v>
      </c>
      <c r="AQ14" s="89">
        <v>0</v>
      </c>
      <c r="AR14" s="89">
        <v>0</v>
      </c>
      <c r="AS14" s="89">
        <v>0</v>
      </c>
      <c r="AT14" s="89">
        <v>0</v>
      </c>
      <c r="AU14" s="89">
        <v>0</v>
      </c>
      <c r="AV14" s="89">
        <v>0</v>
      </c>
      <c r="AW14" s="89">
        <v>0</v>
      </c>
      <c r="AX14" s="89">
        <v>0</v>
      </c>
      <c r="AY14" s="89">
        <v>0</v>
      </c>
      <c r="AZ14" s="89">
        <v>0</v>
      </c>
      <c r="BA14" s="89">
        <v>0</v>
      </c>
      <c r="BB14" s="89">
        <v>0</v>
      </c>
      <c r="BC14" s="89">
        <v>0</v>
      </c>
      <c r="BD14" s="89">
        <v>0</v>
      </c>
      <c r="BE14" s="89">
        <v>0</v>
      </c>
    </row>
    <row r="15" spans="1:57" x14ac:dyDescent="0.3">
      <c r="A15" s="85" t="s">
        <v>618</v>
      </c>
      <c r="B15" s="85" t="s">
        <v>619</v>
      </c>
      <c r="C15" s="85" t="s">
        <v>4</v>
      </c>
      <c r="D15" s="86" t="s">
        <v>612</v>
      </c>
      <c r="E15" s="86"/>
      <c r="F15" s="55" t="s">
        <v>319</v>
      </c>
      <c r="G15" s="89">
        <v>107.90728969738859</v>
      </c>
      <c r="H15" s="89">
        <v>107.97741589508435</v>
      </c>
      <c r="I15" s="89">
        <v>108.03132142700903</v>
      </c>
      <c r="J15" s="89">
        <v>108.30217180579012</v>
      </c>
      <c r="K15" s="89">
        <v>108.99984393314983</v>
      </c>
      <c r="L15" s="89">
        <v>109.72803383894268</v>
      </c>
      <c r="M15" s="89">
        <v>110.08698255905156</v>
      </c>
      <c r="N15" s="89">
        <v>110.37262947384643</v>
      </c>
      <c r="O15" s="89">
        <v>111.163173069064</v>
      </c>
      <c r="P15" s="89">
        <v>111.79818685569501</v>
      </c>
      <c r="Q15" s="89">
        <v>112.12730700341572</v>
      </c>
      <c r="R15" s="89">
        <v>112.39376684874088</v>
      </c>
      <c r="S15" s="89">
        <v>112.43447269730436</v>
      </c>
      <c r="T15" s="89">
        <v>112.98254598931129</v>
      </c>
      <c r="U15" s="89">
        <v>115.07305542632832</v>
      </c>
      <c r="V15" s="89">
        <v>115.11701541824912</v>
      </c>
      <c r="W15" s="89">
        <v>114.90526745992508</v>
      </c>
      <c r="X15" s="89">
        <v>114.78411703907922</v>
      </c>
      <c r="Y15" s="89">
        <v>114.59139041419016</v>
      </c>
      <c r="Z15" s="89">
        <v>115.20219996923431</v>
      </c>
      <c r="AA15" s="89">
        <v>114.8650592106159</v>
      </c>
      <c r="AB15" s="89">
        <v>114.09172106462009</v>
      </c>
      <c r="AC15" s="89">
        <v>113.69926103511332</v>
      </c>
      <c r="AD15" s="89">
        <v>112.42960367379823</v>
      </c>
      <c r="AE15" s="89">
        <v>111.21445019697219</v>
      </c>
      <c r="AF15" s="89">
        <v>99.997067031783232</v>
      </c>
      <c r="AG15" s="89">
        <v>89.001079586959833</v>
      </c>
      <c r="AH15" s="89">
        <v>78.226487862502012</v>
      </c>
      <c r="AI15" s="89">
        <v>67.673291858409755</v>
      </c>
      <c r="AJ15" s="89">
        <v>57.341491574683083</v>
      </c>
      <c r="AK15" s="89">
        <v>47.231087011321975</v>
      </c>
      <c r="AL15" s="89">
        <v>37.342078168326438</v>
      </c>
      <c r="AM15" s="89">
        <v>27.674465045696472</v>
      </c>
      <c r="AN15" s="89">
        <v>18.228247643432081</v>
      </c>
      <c r="AO15" s="89">
        <v>9.0034259615332601</v>
      </c>
      <c r="AP15" s="89">
        <v>0</v>
      </c>
      <c r="AQ15" s="89">
        <v>0</v>
      </c>
      <c r="AR15" s="89">
        <v>0</v>
      </c>
      <c r="AS15" s="89">
        <v>0</v>
      </c>
      <c r="AT15" s="89">
        <v>0</v>
      </c>
      <c r="AU15" s="89">
        <v>0</v>
      </c>
      <c r="AV15" s="89">
        <v>0</v>
      </c>
      <c r="AW15" s="89">
        <v>0</v>
      </c>
      <c r="AX15" s="89">
        <v>0</v>
      </c>
      <c r="AY15" s="89">
        <v>0</v>
      </c>
      <c r="AZ15" s="89">
        <v>0</v>
      </c>
      <c r="BA15" s="89">
        <v>0</v>
      </c>
      <c r="BB15" s="89">
        <v>0</v>
      </c>
      <c r="BC15" s="89">
        <v>0</v>
      </c>
      <c r="BD15" s="89">
        <v>0</v>
      </c>
      <c r="BE15" s="89">
        <v>0</v>
      </c>
    </row>
    <row r="16" spans="1:57" x14ac:dyDescent="0.3">
      <c r="A16" s="85" t="s">
        <v>618</v>
      </c>
      <c r="B16" s="85" t="s">
        <v>619</v>
      </c>
      <c r="C16" s="85" t="s">
        <v>4</v>
      </c>
      <c r="D16" s="86" t="s">
        <v>612</v>
      </c>
      <c r="E16" s="86"/>
      <c r="F16" s="55" t="s">
        <v>228</v>
      </c>
      <c r="G16" s="89">
        <v>1.3089432027113732</v>
      </c>
      <c r="H16" s="89">
        <v>1.3223072936017035</v>
      </c>
      <c r="I16" s="89">
        <v>1.3374915749216849</v>
      </c>
      <c r="J16" s="89">
        <v>1.3529973996944564</v>
      </c>
      <c r="K16" s="89">
        <v>1.3704494438797634</v>
      </c>
      <c r="L16" s="89">
        <v>1.3898633931485149</v>
      </c>
      <c r="M16" s="89">
        <v>1.4106131903328205</v>
      </c>
      <c r="N16" s="89">
        <v>1.4367537381364515</v>
      </c>
      <c r="O16" s="89">
        <v>1.4713624803255709</v>
      </c>
      <c r="P16" s="89">
        <v>1.5100753245215059</v>
      </c>
      <c r="Q16" s="89">
        <v>1.5517442196207898</v>
      </c>
      <c r="R16" s="89">
        <v>1.5898807541148958</v>
      </c>
      <c r="S16" s="89">
        <v>1.6318048028535179</v>
      </c>
      <c r="T16" s="89">
        <v>1.6390840057646572</v>
      </c>
      <c r="U16" s="89">
        <v>1.6243558370256093</v>
      </c>
      <c r="V16" s="89">
        <v>1.6038169497394048</v>
      </c>
      <c r="W16" s="89">
        <v>1.606782102520361</v>
      </c>
      <c r="X16" s="89">
        <v>1.6193858982078313</v>
      </c>
      <c r="Y16" s="89">
        <v>1.6373594519989294</v>
      </c>
      <c r="Z16" s="89">
        <v>1.6869124725618285</v>
      </c>
      <c r="AA16" s="89">
        <v>1.7102314232053193</v>
      </c>
      <c r="AB16" s="89">
        <v>1.7257514540294303</v>
      </c>
      <c r="AC16" s="89">
        <v>1.7425725595904078</v>
      </c>
      <c r="AD16" s="89">
        <v>1.7545586362998762</v>
      </c>
      <c r="AE16" s="89">
        <v>1.7641552596869683</v>
      </c>
      <c r="AF16" s="89">
        <v>1.5862179010456816</v>
      </c>
      <c r="AG16" s="89">
        <v>1.4117924639565256</v>
      </c>
      <c r="AH16" s="89">
        <v>1.2408789484195002</v>
      </c>
      <c r="AI16" s="89">
        <v>1.0734773544346055</v>
      </c>
      <c r="AJ16" s="89">
        <v>0.90958768200184126</v>
      </c>
      <c r="AK16" s="89">
        <v>0.74920993112120782</v>
      </c>
      <c r="AL16" s="89">
        <v>0.59234410179270514</v>
      </c>
      <c r="AM16" s="89">
        <v>0.43899019401633294</v>
      </c>
      <c r="AN16" s="89">
        <v>0.28914820779209138</v>
      </c>
      <c r="AO16" s="89">
        <v>0.14281814311998056</v>
      </c>
      <c r="AP16" s="89">
        <v>3.822339270495182E-16</v>
      </c>
      <c r="AQ16" s="89">
        <v>0</v>
      </c>
      <c r="AR16" s="89">
        <v>0</v>
      </c>
      <c r="AS16" s="89">
        <v>0</v>
      </c>
      <c r="AT16" s="89">
        <v>0</v>
      </c>
      <c r="AU16" s="89">
        <v>0</v>
      </c>
      <c r="AV16" s="89">
        <v>0</v>
      </c>
      <c r="AW16" s="89">
        <v>0</v>
      </c>
      <c r="AX16" s="89">
        <v>0</v>
      </c>
      <c r="AY16" s="89">
        <v>0</v>
      </c>
      <c r="AZ16" s="89">
        <v>0</v>
      </c>
      <c r="BA16" s="89">
        <v>0</v>
      </c>
      <c r="BB16" s="89">
        <v>0</v>
      </c>
      <c r="BC16" s="89">
        <v>0</v>
      </c>
      <c r="BD16" s="89">
        <v>0</v>
      </c>
      <c r="BE16" s="89">
        <v>0</v>
      </c>
    </row>
    <row r="17" spans="1:57" x14ac:dyDescent="0.3">
      <c r="A17" s="85" t="s">
        <v>618</v>
      </c>
      <c r="B17" s="85" t="s">
        <v>619</v>
      </c>
      <c r="C17" s="85" t="s">
        <v>4</v>
      </c>
      <c r="D17" s="86" t="s">
        <v>612</v>
      </c>
      <c r="E17" s="86"/>
      <c r="F17" s="55" t="s">
        <v>345</v>
      </c>
      <c r="G17" s="89">
        <v>4.5149068859759245</v>
      </c>
      <c r="H17" s="89">
        <v>4.4611874260382445</v>
      </c>
      <c r="I17" s="89">
        <v>4.3998405414356032</v>
      </c>
      <c r="J17" s="89">
        <v>4.3589484544127055</v>
      </c>
      <c r="K17" s="89">
        <v>4.3157916427205114</v>
      </c>
      <c r="L17" s="89">
        <v>4.2653796068949354</v>
      </c>
      <c r="M17" s="89">
        <v>4.2239429294912085</v>
      </c>
      <c r="N17" s="89">
        <v>4.1872174844512058</v>
      </c>
      <c r="O17" s="89">
        <v>4.154076920602872</v>
      </c>
      <c r="P17" s="89">
        <v>4.098279967420158</v>
      </c>
      <c r="Q17" s="89">
        <v>4.0169932181101684</v>
      </c>
      <c r="R17" s="89">
        <v>3.9278006955520541</v>
      </c>
      <c r="S17" s="89">
        <v>3.8708736597761639</v>
      </c>
      <c r="T17" s="89">
        <v>3.831046854137254</v>
      </c>
      <c r="U17" s="89">
        <v>3.789156443379921</v>
      </c>
      <c r="V17" s="89">
        <v>3.7606898973913268</v>
      </c>
      <c r="W17" s="89">
        <v>3.7293575509120775</v>
      </c>
      <c r="X17" s="89">
        <v>3.6944115131568052</v>
      </c>
      <c r="Y17" s="89">
        <v>3.6648250470915782</v>
      </c>
      <c r="Z17" s="89">
        <v>3.6977071170529809</v>
      </c>
      <c r="AA17" s="89">
        <v>3.6740398198920134</v>
      </c>
      <c r="AB17" s="89">
        <v>3.6464361830342398</v>
      </c>
      <c r="AC17" s="89">
        <v>3.6129375615914854</v>
      </c>
      <c r="AD17" s="89">
        <v>3.5884048660985024</v>
      </c>
      <c r="AE17" s="89">
        <v>3.549491697713488</v>
      </c>
      <c r="AF17" s="89">
        <v>3.1914805908439128</v>
      </c>
      <c r="AG17" s="89">
        <v>2.8405354926625526</v>
      </c>
      <c r="AH17" s="89">
        <v>2.4966564031694078</v>
      </c>
      <c r="AI17" s="89">
        <v>2.1598433223644782</v>
      </c>
      <c r="AJ17" s="89">
        <v>1.830096250247764</v>
      </c>
      <c r="AK17" s="89">
        <v>1.5074151868192651</v>
      </c>
      <c r="AL17" s="89">
        <v>1.1918001320789815</v>
      </c>
      <c r="AM17" s="89">
        <v>0.88325108602691338</v>
      </c>
      <c r="AN17" s="89">
        <v>0.58176804866306031</v>
      </c>
      <c r="AO17" s="89">
        <v>0.28735101998742268</v>
      </c>
      <c r="AP17" s="89">
        <v>0</v>
      </c>
      <c r="AQ17" s="89">
        <v>0</v>
      </c>
      <c r="AR17" s="89">
        <v>0</v>
      </c>
      <c r="AS17" s="89">
        <v>0</v>
      </c>
      <c r="AT17" s="89">
        <v>0</v>
      </c>
      <c r="AU17" s="89">
        <v>0</v>
      </c>
      <c r="AV17" s="89">
        <v>0</v>
      </c>
      <c r="AW17" s="89">
        <v>0</v>
      </c>
      <c r="AX17" s="89">
        <v>0</v>
      </c>
      <c r="AY17" s="89">
        <v>0</v>
      </c>
      <c r="AZ17" s="89">
        <v>0</v>
      </c>
      <c r="BA17" s="89">
        <v>0</v>
      </c>
      <c r="BB17" s="89">
        <v>0</v>
      </c>
      <c r="BC17" s="89">
        <v>0</v>
      </c>
      <c r="BD17" s="89">
        <v>0</v>
      </c>
      <c r="BE17" s="89">
        <v>0</v>
      </c>
    </row>
    <row r="18" spans="1:57" x14ac:dyDescent="0.3">
      <c r="A18" s="85" t="s">
        <v>618</v>
      </c>
      <c r="B18" s="85" t="s">
        <v>619</v>
      </c>
      <c r="C18" s="85" t="s">
        <v>4</v>
      </c>
      <c r="D18" s="86" t="s">
        <v>612</v>
      </c>
      <c r="E18" s="86"/>
      <c r="F18" s="55" t="s">
        <v>356</v>
      </c>
      <c r="G18" s="89">
        <v>6.6576761227338332</v>
      </c>
      <c r="H18" s="89">
        <v>6.6101204190308538</v>
      </c>
      <c r="I18" s="89">
        <v>6.5489616901584808</v>
      </c>
      <c r="J18" s="89">
        <v>6.5050811495535052</v>
      </c>
      <c r="K18" s="89">
        <v>6.4436373817934331</v>
      </c>
      <c r="L18" s="89">
        <v>6.3613523101705027</v>
      </c>
      <c r="M18" s="89">
        <v>6.2373703752737857</v>
      </c>
      <c r="N18" s="89">
        <v>6.1608743239751096</v>
      </c>
      <c r="O18" s="89">
        <v>6.0887614736283657</v>
      </c>
      <c r="P18" s="89">
        <v>6.0329795370104575</v>
      </c>
      <c r="Q18" s="89">
        <v>5.9520266330386153</v>
      </c>
      <c r="R18" s="89">
        <v>5.7793928336400686</v>
      </c>
      <c r="S18" s="89">
        <v>5.6859550630418214</v>
      </c>
      <c r="T18" s="89">
        <v>5.6257370578210946</v>
      </c>
      <c r="U18" s="89">
        <v>5.5725476973443406</v>
      </c>
      <c r="V18" s="89">
        <v>5.5314347801079009</v>
      </c>
      <c r="W18" s="89">
        <v>5.4711533002231585</v>
      </c>
      <c r="X18" s="89">
        <v>5.3952325533277596</v>
      </c>
      <c r="Y18" s="89">
        <v>5.3216720919740039</v>
      </c>
      <c r="Z18" s="89">
        <v>5.3813782641979273</v>
      </c>
      <c r="AA18" s="89">
        <v>5.3812090216426149</v>
      </c>
      <c r="AB18" s="89">
        <v>5.3846106392037099</v>
      </c>
      <c r="AC18" s="89">
        <v>5.404695582610425</v>
      </c>
      <c r="AD18" s="89">
        <v>5.4450506144429891</v>
      </c>
      <c r="AE18" s="89">
        <v>5.4186765035222795</v>
      </c>
      <c r="AF18" s="89">
        <v>4.8721344806056335</v>
      </c>
      <c r="AG18" s="89">
        <v>4.3363794712991837</v>
      </c>
      <c r="AH18" s="89">
        <v>3.8114114756029309</v>
      </c>
      <c r="AI18" s="89">
        <v>3.2972304935168752</v>
      </c>
      <c r="AJ18" s="89">
        <v>2.7938365250410166</v>
      </c>
      <c r="AK18" s="89">
        <v>2.3012295701753551</v>
      </c>
      <c r="AL18" s="89">
        <v>1.8194096289198904</v>
      </c>
      <c r="AM18" s="89">
        <v>1.3483767012746228</v>
      </c>
      <c r="AN18" s="89">
        <v>0.88813078723955208</v>
      </c>
      <c r="AO18" s="89">
        <v>0.43867188681467822</v>
      </c>
      <c r="AP18" s="89">
        <v>1.3378187446733137E-15</v>
      </c>
      <c r="AQ18" s="89">
        <v>0</v>
      </c>
      <c r="AR18" s="89">
        <v>0</v>
      </c>
      <c r="AS18" s="89">
        <v>0</v>
      </c>
      <c r="AT18" s="89">
        <v>0</v>
      </c>
      <c r="AU18" s="89">
        <v>0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v>0</v>
      </c>
      <c r="BC18" s="89">
        <v>0</v>
      </c>
      <c r="BD18" s="89">
        <v>0</v>
      </c>
      <c r="BE18" s="89">
        <v>0</v>
      </c>
    </row>
    <row r="19" spans="1:57" x14ac:dyDescent="0.3">
      <c r="A19" s="85" t="s">
        <v>618</v>
      </c>
      <c r="B19" s="85" t="s">
        <v>619</v>
      </c>
      <c r="C19" s="85" t="s">
        <v>4</v>
      </c>
      <c r="D19" s="86" t="s">
        <v>612</v>
      </c>
      <c r="E19" s="86"/>
      <c r="F19" s="55" t="s">
        <v>357</v>
      </c>
      <c r="G19" s="89">
        <v>0.8219554504880564</v>
      </c>
      <c r="H19" s="89">
        <v>0.83218942596311918</v>
      </c>
      <c r="I19" s="89">
        <v>0.84178639854632287</v>
      </c>
      <c r="J19" s="89">
        <v>0.84984130230766231</v>
      </c>
      <c r="K19" s="89">
        <v>0.86250617862883872</v>
      </c>
      <c r="L19" s="89">
        <v>0.87447217351468498</v>
      </c>
      <c r="M19" s="89">
        <v>0.88936470061741058</v>
      </c>
      <c r="N19" s="89">
        <v>0.90269034075277799</v>
      </c>
      <c r="O19" s="89">
        <v>0.91693087453326205</v>
      </c>
      <c r="P19" s="89">
        <v>0.93511622432505126</v>
      </c>
      <c r="Q19" s="89">
        <v>0.95109262564168695</v>
      </c>
      <c r="R19" s="89">
        <v>0.96905459497656843</v>
      </c>
      <c r="S19" s="89">
        <v>0.99355767640097092</v>
      </c>
      <c r="T19" s="89">
        <v>1.0166005319130937</v>
      </c>
      <c r="U19" s="89">
        <v>1.0406479213242854</v>
      </c>
      <c r="V19" s="89">
        <v>1.0659658260505163</v>
      </c>
      <c r="W19" s="89">
        <v>1.0914603819969322</v>
      </c>
      <c r="X19" s="89">
        <v>1.1189934164130699</v>
      </c>
      <c r="Y19" s="89">
        <v>1.1405432970862306</v>
      </c>
      <c r="Z19" s="89">
        <v>1.1823114827518597</v>
      </c>
      <c r="AA19" s="89">
        <v>1.2058373274027017</v>
      </c>
      <c r="AB19" s="89">
        <v>1.2225197129219978</v>
      </c>
      <c r="AC19" s="89">
        <v>1.2431136140973804</v>
      </c>
      <c r="AD19" s="89">
        <v>1.2592884529230279</v>
      </c>
      <c r="AE19" s="89">
        <v>1.2732660449472668</v>
      </c>
      <c r="AF19" s="89">
        <v>1.144841068947277</v>
      </c>
      <c r="AG19" s="89">
        <v>1.0189507964209712</v>
      </c>
      <c r="AH19" s="89">
        <v>0.8955952273683494</v>
      </c>
      <c r="AI19" s="89">
        <v>0.77477436178941161</v>
      </c>
      <c r="AJ19" s="89">
        <v>0.65648819968415784</v>
      </c>
      <c r="AK19" s="89">
        <v>0.54073674105258807</v>
      </c>
      <c r="AL19" s="89">
        <v>0.42751998589470236</v>
      </c>
      <c r="AM19" s="89">
        <v>0.31683793421050066</v>
      </c>
      <c r="AN19" s="89">
        <v>0.208690585999983</v>
      </c>
      <c r="AO19" s="89">
        <v>0.10307794126314933</v>
      </c>
      <c r="AP19" s="89">
        <v>-3.3445468616832843E-16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  <c r="BC19" s="89">
        <v>0</v>
      </c>
      <c r="BD19" s="89">
        <v>0</v>
      </c>
      <c r="BE19" s="89">
        <v>0</v>
      </c>
    </row>
    <row r="20" spans="1:57" x14ac:dyDescent="0.3">
      <c r="A20" s="85" t="s">
        <v>618</v>
      </c>
      <c r="B20" s="85" t="s">
        <v>619</v>
      </c>
      <c r="C20" s="85" t="s">
        <v>4</v>
      </c>
      <c r="D20" s="86" t="s">
        <v>612</v>
      </c>
      <c r="E20" s="86"/>
      <c r="F20" s="55" t="s">
        <v>304</v>
      </c>
      <c r="G20" s="89">
        <v>19.376697414087957</v>
      </c>
      <c r="H20" s="89">
        <v>19.336173433423127</v>
      </c>
      <c r="I20" s="89">
        <v>19.288487473501291</v>
      </c>
      <c r="J20" s="89">
        <v>19.226852845317303</v>
      </c>
      <c r="K20" s="89">
        <v>19.179164064080087</v>
      </c>
      <c r="L20" s="89">
        <v>19.1445170981962</v>
      </c>
      <c r="M20" s="89">
        <v>19.104717353133726</v>
      </c>
      <c r="N20" s="89">
        <v>19.082048848648327</v>
      </c>
      <c r="O20" s="89">
        <v>19.038770902724693</v>
      </c>
      <c r="P20" s="89">
        <v>19.007350493007056</v>
      </c>
      <c r="Q20" s="89">
        <v>18.970712430609844</v>
      </c>
      <c r="R20" s="89">
        <v>18.905731846394591</v>
      </c>
      <c r="S20" s="89">
        <v>18.801341185415183</v>
      </c>
      <c r="T20" s="89">
        <v>18.757090858241952</v>
      </c>
      <c r="U20" s="89">
        <v>18.699715025853678</v>
      </c>
      <c r="V20" s="89">
        <v>18.661608649694141</v>
      </c>
      <c r="W20" s="89">
        <v>18.619702443414415</v>
      </c>
      <c r="X20" s="89">
        <v>18.561061064703892</v>
      </c>
      <c r="Y20" s="89">
        <v>18.525851945535969</v>
      </c>
      <c r="Z20" s="89">
        <v>18.821558179314561</v>
      </c>
      <c r="AA20" s="89">
        <v>18.815378691585487</v>
      </c>
      <c r="AB20" s="89">
        <v>18.741922694609379</v>
      </c>
      <c r="AC20" s="89">
        <v>18.662219127336598</v>
      </c>
      <c r="AD20" s="89">
        <v>18.294010478394092</v>
      </c>
      <c r="AE20" s="89">
        <v>18.224427943255897</v>
      </c>
      <c r="AF20" s="89">
        <v>16.386264010027698</v>
      </c>
      <c r="AG20" s="89">
        <v>14.584379628113211</v>
      </c>
      <c r="AH20" s="89">
        <v>12.818774797512441</v>
      </c>
      <c r="AI20" s="89">
        <v>11.089449518225384</v>
      </c>
      <c r="AJ20" s="89">
        <v>9.3964037902520428</v>
      </c>
      <c r="AK20" s="89">
        <v>7.7396376135924161</v>
      </c>
      <c r="AL20" s="89">
        <v>6.1191509882465036</v>
      </c>
      <c r="AM20" s="89">
        <v>4.5349439142143053</v>
      </c>
      <c r="AN20" s="89">
        <v>2.9870163914958212</v>
      </c>
      <c r="AO20" s="89">
        <v>1.475368420091052</v>
      </c>
      <c r="AP20" s="89">
        <v>-2.6756374893466274E-15</v>
      </c>
      <c r="AQ20" s="89">
        <v>0</v>
      </c>
      <c r="AR20" s="89">
        <v>0</v>
      </c>
      <c r="AS20" s="89">
        <v>0</v>
      </c>
      <c r="AT20" s="89">
        <v>0</v>
      </c>
      <c r="AU20" s="89">
        <v>0</v>
      </c>
      <c r="AV20" s="89">
        <v>0</v>
      </c>
      <c r="AW20" s="89">
        <v>0</v>
      </c>
      <c r="AX20" s="89">
        <v>0</v>
      </c>
      <c r="AY20" s="89">
        <v>0</v>
      </c>
      <c r="AZ20" s="89">
        <v>0</v>
      </c>
      <c r="BA20" s="89">
        <v>0</v>
      </c>
      <c r="BB20" s="89">
        <v>0</v>
      </c>
      <c r="BC20" s="89">
        <v>0</v>
      </c>
      <c r="BD20" s="89">
        <v>0</v>
      </c>
      <c r="BE20" s="89">
        <v>0</v>
      </c>
    </row>
    <row r="21" spans="1:57" x14ac:dyDescent="0.3">
      <c r="A21" s="85" t="s">
        <v>618</v>
      </c>
      <c r="B21" s="85" t="s">
        <v>619</v>
      </c>
      <c r="C21" s="85" t="s">
        <v>4</v>
      </c>
      <c r="D21" s="86" t="s">
        <v>612</v>
      </c>
      <c r="E21" s="86"/>
      <c r="F21" s="55" t="s">
        <v>372</v>
      </c>
      <c r="G21" s="89">
        <v>0.73695244228848311</v>
      </c>
      <c r="H21" s="89">
        <v>0.74198502087324436</v>
      </c>
      <c r="I21" s="89">
        <v>0.74812166672383607</v>
      </c>
      <c r="J21" s="89">
        <v>0.75315313415486274</v>
      </c>
      <c r="K21" s="89">
        <v>0.75806171560088331</v>
      </c>
      <c r="L21" s="89">
        <v>0.76344114902502247</v>
      </c>
      <c r="M21" s="89">
        <v>0.76785880283221131</v>
      </c>
      <c r="N21" s="89">
        <v>0.76891146808875244</v>
      </c>
      <c r="O21" s="89">
        <v>0.77295271884119077</v>
      </c>
      <c r="P21" s="89">
        <v>0.77864958378317339</v>
      </c>
      <c r="Q21" s="89">
        <v>0.78431526236899274</v>
      </c>
      <c r="R21" s="89">
        <v>0.78568888190592978</v>
      </c>
      <c r="S21" s="89">
        <v>0.79042328718806953</v>
      </c>
      <c r="T21" s="89">
        <v>0.79979829051161899</v>
      </c>
      <c r="U21" s="89">
        <v>0.81298063048821123</v>
      </c>
      <c r="V21" s="89">
        <v>0.83255869891177958</v>
      </c>
      <c r="W21" s="89">
        <v>0.85312100837857985</v>
      </c>
      <c r="X21" s="89">
        <v>0.87201301680081489</v>
      </c>
      <c r="Y21" s="89">
        <v>0.90125096463852783</v>
      </c>
      <c r="Z21" s="89">
        <v>0.950555752484183</v>
      </c>
      <c r="AA21" s="89">
        <v>0.9910118997643278</v>
      </c>
      <c r="AB21" s="89">
        <v>0.99403277588745298</v>
      </c>
      <c r="AC21" s="89">
        <v>1.0034539092216517</v>
      </c>
      <c r="AD21" s="89">
        <v>1.0329740744986529</v>
      </c>
      <c r="AE21" s="89">
        <v>1.0239108632332066</v>
      </c>
      <c r="AF21" s="89">
        <v>0.92063650941008301</v>
      </c>
      <c r="AG21" s="89">
        <v>0.81940046520188936</v>
      </c>
      <c r="AH21" s="89">
        <v>0.72020273060862583</v>
      </c>
      <c r="AI21" s="89">
        <v>0.62304330563029231</v>
      </c>
      <c r="AJ21" s="89">
        <v>0.52792219026688891</v>
      </c>
      <c r="AK21" s="89">
        <v>0.43483938451841564</v>
      </c>
      <c r="AL21" s="89">
        <v>0.34379488838487238</v>
      </c>
      <c r="AM21" s="89">
        <v>0.25478870186625918</v>
      </c>
      <c r="AN21" s="89">
        <v>0.16782082496257608</v>
      </c>
      <c r="AO21" s="89">
        <v>8.2891257673823049E-2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  <c r="AU21" s="89">
        <v>0</v>
      </c>
      <c r="AV21" s="89">
        <v>0</v>
      </c>
      <c r="AW21" s="89">
        <v>0</v>
      </c>
      <c r="AX21" s="89">
        <v>0</v>
      </c>
      <c r="AY21" s="89">
        <v>0</v>
      </c>
      <c r="AZ21" s="89">
        <v>0</v>
      </c>
      <c r="BA21" s="89">
        <v>0</v>
      </c>
      <c r="BB21" s="89">
        <v>0</v>
      </c>
      <c r="BC21" s="89">
        <v>0</v>
      </c>
      <c r="BD21" s="89">
        <v>0</v>
      </c>
      <c r="BE21" s="89">
        <v>0</v>
      </c>
    </row>
    <row r="22" spans="1:57" x14ac:dyDescent="0.3">
      <c r="A22" s="85" t="s">
        <v>618</v>
      </c>
      <c r="B22" s="85" t="s">
        <v>619</v>
      </c>
      <c r="C22" s="85" t="s">
        <v>4</v>
      </c>
      <c r="D22" s="86" t="s">
        <v>612</v>
      </c>
      <c r="E22" s="86"/>
      <c r="F22" s="55" t="s">
        <v>409</v>
      </c>
      <c r="G22" s="89">
        <v>30.072555739783216</v>
      </c>
      <c r="H22" s="89">
        <v>30.305865073073655</v>
      </c>
      <c r="I22" s="89">
        <v>30.530818281076719</v>
      </c>
      <c r="J22" s="89">
        <v>30.696222342606713</v>
      </c>
      <c r="K22" s="89">
        <v>30.821727299862353</v>
      </c>
      <c r="L22" s="89">
        <v>30.914573556620791</v>
      </c>
      <c r="M22" s="89">
        <v>30.968883715292961</v>
      </c>
      <c r="N22" s="89">
        <v>31.009249249793079</v>
      </c>
      <c r="O22" s="89">
        <v>31.092699348566448</v>
      </c>
      <c r="P22" s="89">
        <v>31.238352369740657</v>
      </c>
      <c r="Q22" s="89">
        <v>31.398959116913076</v>
      </c>
      <c r="R22" s="89">
        <v>31.534031247960559</v>
      </c>
      <c r="S22" s="89">
        <v>31.670897726143572</v>
      </c>
      <c r="T22" s="89">
        <v>31.763288830561006</v>
      </c>
      <c r="U22" s="89">
        <v>31.861018438392634</v>
      </c>
      <c r="V22" s="89">
        <v>32.001670375842323</v>
      </c>
      <c r="W22" s="89">
        <v>32.15977260033727</v>
      </c>
      <c r="X22" s="89">
        <v>32.360185816058411</v>
      </c>
      <c r="Y22" s="89">
        <v>32.550842921363582</v>
      </c>
      <c r="Z22" s="89">
        <v>33.284084486392324</v>
      </c>
      <c r="AA22" s="89">
        <v>33.525710856490186</v>
      </c>
      <c r="AB22" s="89">
        <v>33.658467898150029</v>
      </c>
      <c r="AC22" s="89">
        <v>33.881787247727509</v>
      </c>
      <c r="AD22" s="89">
        <v>33.942565987981176</v>
      </c>
      <c r="AE22" s="89">
        <v>33.843178951005534</v>
      </c>
      <c r="AF22" s="89">
        <v>30.429666541879563</v>
      </c>
      <c r="AG22" s="89">
        <v>27.083526088196866</v>
      </c>
      <c r="AH22" s="89">
        <v>23.804757589957443</v>
      </c>
      <c r="AI22" s="89">
        <v>20.593361047161295</v>
      </c>
      <c r="AJ22" s="89">
        <v>17.449336459808425</v>
      </c>
      <c r="AK22" s="89">
        <v>14.372683827898832</v>
      </c>
      <c r="AL22" s="89">
        <v>11.363403151432513</v>
      </c>
      <c r="AM22" s="89">
        <v>8.4214944304094708</v>
      </c>
      <c r="AN22" s="89">
        <v>5.5469576648297032</v>
      </c>
      <c r="AO22" s="89">
        <v>2.7397928546932127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89">
        <v>0</v>
      </c>
      <c r="AX22" s="89">
        <v>0</v>
      </c>
      <c r="AY22" s="89">
        <v>0</v>
      </c>
      <c r="AZ22" s="89">
        <v>0</v>
      </c>
      <c r="BA22" s="89">
        <v>0</v>
      </c>
      <c r="BB22" s="89">
        <v>0</v>
      </c>
      <c r="BC22" s="89">
        <v>0</v>
      </c>
      <c r="BD22" s="89">
        <v>0</v>
      </c>
      <c r="BE22" s="89">
        <v>0</v>
      </c>
    </row>
    <row r="23" spans="1:57" x14ac:dyDescent="0.3">
      <c r="A23" s="85" t="s">
        <v>618</v>
      </c>
      <c r="B23" s="85" t="s">
        <v>619</v>
      </c>
      <c r="C23" s="85" t="s">
        <v>4</v>
      </c>
      <c r="D23" s="86" t="s">
        <v>612</v>
      </c>
      <c r="E23" s="86"/>
      <c r="F23" s="90" t="s">
        <v>144</v>
      </c>
      <c r="G23" s="89">
        <v>22.682609876174851</v>
      </c>
      <c r="H23" s="89">
        <v>22.735786065940626</v>
      </c>
      <c r="I23" s="89">
        <v>22.856804415933166</v>
      </c>
      <c r="J23" s="89">
        <v>22.960642548112791</v>
      </c>
      <c r="K23" s="89">
        <v>23.080544084738179</v>
      </c>
      <c r="L23" s="89">
        <v>23.247176040578847</v>
      </c>
      <c r="M23" s="89">
        <v>23.397234372668958</v>
      </c>
      <c r="N23" s="89">
        <v>23.478546322542147</v>
      </c>
      <c r="O23" s="89">
        <v>23.549424287632405</v>
      </c>
      <c r="P23" s="89">
        <v>23.625996867074448</v>
      </c>
      <c r="Q23" s="89">
        <v>23.673163807250489</v>
      </c>
      <c r="R23" s="89">
        <v>23.739835297627934</v>
      </c>
      <c r="S23" s="89">
        <v>23.833253617783082</v>
      </c>
      <c r="T23" s="89">
        <v>23.957234074295094</v>
      </c>
      <c r="U23" s="89">
        <v>24.115759212293007</v>
      </c>
      <c r="V23" s="89">
        <v>24.334416529911984</v>
      </c>
      <c r="W23" s="89">
        <v>24.661934805311056</v>
      </c>
      <c r="X23" s="89">
        <v>24.867139340593766</v>
      </c>
      <c r="Y23" s="89">
        <v>25.007171863344773</v>
      </c>
      <c r="Z23" s="89">
        <v>25.110655676562736</v>
      </c>
      <c r="AA23" s="89">
        <v>25.230526033119503</v>
      </c>
      <c r="AB23" s="89">
        <v>25.320097866626888</v>
      </c>
      <c r="AC23" s="89">
        <v>25.4512384007161</v>
      </c>
      <c r="AD23" s="89">
        <v>25.531433172779781</v>
      </c>
      <c r="AE23" s="89">
        <v>25.244464961317963</v>
      </c>
      <c r="AF23" s="89">
        <v>22.698241554469703</v>
      </c>
      <c r="AG23" s="89">
        <v>20.202272556967131</v>
      </c>
      <c r="AH23" s="89">
        <v>17.756557968810245</v>
      </c>
      <c r="AI23" s="89">
        <v>15.361097789999052</v>
      </c>
      <c r="AJ23" s="89">
        <v>13.015892020533547</v>
      </c>
      <c r="AK23" s="89">
        <v>10.720940660413731</v>
      </c>
      <c r="AL23" s="89">
        <v>8.4762437096396059</v>
      </c>
      <c r="AM23" s="89">
        <v>6.2818011682111701</v>
      </c>
      <c r="AN23" s="89">
        <v>4.1376130361284229</v>
      </c>
      <c r="AO23" s="89">
        <v>2.0436793133913658</v>
      </c>
      <c r="AP23" s="89">
        <v>0</v>
      </c>
      <c r="AQ23" s="89">
        <v>0</v>
      </c>
      <c r="AR23" s="89">
        <v>0</v>
      </c>
      <c r="AS23" s="89">
        <v>0</v>
      </c>
      <c r="AT23" s="89">
        <v>0</v>
      </c>
      <c r="AU23" s="89">
        <v>0</v>
      </c>
      <c r="AV23" s="89">
        <v>0</v>
      </c>
      <c r="AW23" s="89">
        <v>0</v>
      </c>
      <c r="AX23" s="89">
        <v>0</v>
      </c>
      <c r="AY23" s="89">
        <v>0</v>
      </c>
      <c r="AZ23" s="89">
        <v>0</v>
      </c>
      <c r="BA23" s="89">
        <v>0</v>
      </c>
      <c r="BB23" s="89">
        <v>0</v>
      </c>
      <c r="BC23" s="89">
        <v>0</v>
      </c>
      <c r="BD23" s="89">
        <v>0</v>
      </c>
      <c r="BE23" s="89">
        <v>0</v>
      </c>
    </row>
    <row r="24" spans="1:57" x14ac:dyDescent="0.3">
      <c r="A24" s="85" t="s">
        <v>618</v>
      </c>
      <c r="B24" s="85" t="s">
        <v>619</v>
      </c>
      <c r="C24" s="85" t="s">
        <v>4</v>
      </c>
      <c r="D24" s="86" t="s">
        <v>612</v>
      </c>
      <c r="E24" s="86"/>
      <c r="F24" s="90" t="s">
        <v>447</v>
      </c>
      <c r="G24" s="89">
        <v>72.53397245047509</v>
      </c>
      <c r="H24" s="89">
        <v>72.516029276239166</v>
      </c>
      <c r="I24" s="89">
        <v>72.495802916628747</v>
      </c>
      <c r="J24" s="89">
        <v>72.450783308779307</v>
      </c>
      <c r="K24" s="89">
        <v>72.4011679391418</v>
      </c>
      <c r="L24" s="89">
        <v>72.375943593957359</v>
      </c>
      <c r="M24" s="89">
        <v>72.343957816939891</v>
      </c>
      <c r="N24" s="89">
        <v>72.273081016224467</v>
      </c>
      <c r="O24" s="89">
        <v>72.239521031514855</v>
      </c>
      <c r="P24" s="89">
        <v>72.26236347811215</v>
      </c>
      <c r="Q24" s="89">
        <v>72.02891713766698</v>
      </c>
      <c r="R24" s="89">
        <v>72.063245887772226</v>
      </c>
      <c r="S24" s="89">
        <v>72.055552191813462</v>
      </c>
      <c r="T24" s="89">
        <v>72.051365593487162</v>
      </c>
      <c r="U24" s="89">
        <v>71.974972383215714</v>
      </c>
      <c r="V24" s="89">
        <v>71.963957741193965</v>
      </c>
      <c r="W24" s="89">
        <v>71.912843993650952</v>
      </c>
      <c r="X24" s="89">
        <v>71.938159263494512</v>
      </c>
      <c r="Y24" s="89">
        <v>71.94966122107256</v>
      </c>
      <c r="Z24" s="89">
        <v>73.13264449559307</v>
      </c>
      <c r="AA24" s="89">
        <v>73.10454375140219</v>
      </c>
      <c r="AB24" s="89">
        <v>72.881614480941664</v>
      </c>
      <c r="AC24" s="89">
        <v>72.52668833955758</v>
      </c>
      <c r="AD24" s="89">
        <v>70.040746034907826</v>
      </c>
      <c r="AE24" s="89">
        <v>72.665804349034204</v>
      </c>
      <c r="AF24" s="89">
        <v>65.336539411374474</v>
      </c>
      <c r="AG24" s="89">
        <v>58.151931018536985</v>
      </c>
      <c r="AH24" s="89">
        <v>51.111979170521728</v>
      </c>
      <c r="AI24" s="89">
        <v>44.216683867328697</v>
      </c>
      <c r="AJ24" s="89">
        <v>37.4660451089579</v>
      </c>
      <c r="AK24" s="89">
        <v>30.860062895409335</v>
      </c>
      <c r="AL24" s="89">
        <v>24.398737226683004</v>
      </c>
      <c r="AM24" s="89">
        <v>18.082068102778901</v>
      </c>
      <c r="AN24" s="89">
        <v>11.910055523697034</v>
      </c>
      <c r="AO24" s="89">
        <v>5.8826994894373961</v>
      </c>
      <c r="AP24" s="89">
        <v>-1.070254995738651E-14</v>
      </c>
      <c r="AQ24" s="89">
        <v>0</v>
      </c>
      <c r="AR24" s="89">
        <v>0</v>
      </c>
      <c r="AS24" s="89">
        <v>0</v>
      </c>
      <c r="AT24" s="89">
        <v>0</v>
      </c>
      <c r="AU24" s="89">
        <v>0</v>
      </c>
      <c r="AV24" s="89">
        <v>0</v>
      </c>
      <c r="AW24" s="89">
        <v>0</v>
      </c>
      <c r="AX24" s="89">
        <v>0</v>
      </c>
      <c r="AY24" s="89">
        <v>0</v>
      </c>
      <c r="AZ24" s="89">
        <v>0</v>
      </c>
      <c r="BA24" s="89">
        <v>0</v>
      </c>
      <c r="BB24" s="89">
        <v>0</v>
      </c>
      <c r="BC24" s="89">
        <v>0</v>
      </c>
      <c r="BD24" s="89">
        <v>0</v>
      </c>
      <c r="BE24" s="89">
        <v>0</v>
      </c>
    </row>
    <row r="25" spans="1:57" x14ac:dyDescent="0.3">
      <c r="A25" s="85" t="s">
        <v>618</v>
      </c>
      <c r="B25" s="85" t="s">
        <v>619</v>
      </c>
      <c r="C25" s="85" t="s">
        <v>4</v>
      </c>
      <c r="D25" s="86" t="s">
        <v>612</v>
      </c>
      <c r="E25" s="86"/>
      <c r="F25" s="90" t="s">
        <v>448</v>
      </c>
      <c r="G25" s="89">
        <v>19.428596621476018</v>
      </c>
      <c r="H25" s="89">
        <v>19.583509988188418</v>
      </c>
      <c r="I25" s="89">
        <v>19.705193067427334</v>
      </c>
      <c r="J25" s="89">
        <v>19.799789576962279</v>
      </c>
      <c r="K25" s="89">
        <v>19.854647296660715</v>
      </c>
      <c r="L25" s="89">
        <v>19.897445166540997</v>
      </c>
      <c r="M25" s="89">
        <v>19.930228274802086</v>
      </c>
      <c r="N25" s="89">
        <v>19.966243200105463</v>
      </c>
      <c r="O25" s="89">
        <v>20.001451756857662</v>
      </c>
      <c r="P25" s="89">
        <v>20.01549294665179</v>
      </c>
      <c r="Q25" s="89">
        <v>20.029952046697524</v>
      </c>
      <c r="R25" s="89">
        <v>20.017083202671262</v>
      </c>
      <c r="S25" s="89">
        <v>19.9569793076809</v>
      </c>
      <c r="T25" s="89">
        <v>19.852158922771601</v>
      </c>
      <c r="U25" s="89">
        <v>19.740847603465003</v>
      </c>
      <c r="V25" s="89">
        <v>19.644814894462943</v>
      </c>
      <c r="W25" s="89">
        <v>19.587282567356016</v>
      </c>
      <c r="X25" s="89">
        <v>19.531045941334025</v>
      </c>
      <c r="Y25" s="89">
        <v>19.497116909300455</v>
      </c>
      <c r="Z25" s="89">
        <v>19.791954772229353</v>
      </c>
      <c r="AA25" s="89">
        <v>19.829153104163211</v>
      </c>
      <c r="AB25" s="89">
        <v>19.834915757311595</v>
      </c>
      <c r="AC25" s="89">
        <v>19.939299909835142</v>
      </c>
      <c r="AD25" s="89">
        <v>19.947417690011946</v>
      </c>
      <c r="AE25" s="89">
        <v>19.582725893666478</v>
      </c>
      <c r="AF25" s="89">
        <v>17.607560441883262</v>
      </c>
      <c r="AG25" s="89">
        <v>15.671378518753663</v>
      </c>
      <c r="AH25" s="89">
        <v>13.774180124277681</v>
      </c>
      <c r="AI25" s="89">
        <v>11.915965258455314</v>
      </c>
      <c r="AJ25" s="89">
        <v>10.096733921286564</v>
      </c>
      <c r="AK25" s="89">
        <v>8.3164861127714307</v>
      </c>
      <c r="AL25" s="89">
        <v>6.5752218329099126</v>
      </c>
      <c r="AM25" s="89">
        <v>4.8729410817020105</v>
      </c>
      <c r="AN25" s="89">
        <v>3.2096438591477243</v>
      </c>
      <c r="AO25" s="89">
        <v>1.5853301652470544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89">
        <v>0</v>
      </c>
      <c r="AX25" s="89">
        <v>0</v>
      </c>
      <c r="AY25" s="89">
        <v>0</v>
      </c>
      <c r="AZ25" s="89">
        <v>0</v>
      </c>
      <c r="BA25" s="89">
        <v>0</v>
      </c>
      <c r="BB25" s="89">
        <v>0</v>
      </c>
      <c r="BC25" s="89">
        <v>0</v>
      </c>
      <c r="BD25" s="89">
        <v>0</v>
      </c>
      <c r="BE25" s="89">
        <v>0</v>
      </c>
    </row>
    <row r="26" spans="1:57" x14ac:dyDescent="0.3">
      <c r="A26" s="85" t="s">
        <v>618</v>
      </c>
      <c r="B26" s="85" t="s">
        <v>619</v>
      </c>
      <c r="C26" s="85" t="s">
        <v>4</v>
      </c>
      <c r="D26" s="86" t="s">
        <v>612</v>
      </c>
      <c r="E26" s="86"/>
      <c r="F26" s="90" t="s">
        <v>455</v>
      </c>
      <c r="G26" s="89">
        <v>42.567823544978765</v>
      </c>
      <c r="H26" s="89">
        <v>42.520248598907585</v>
      </c>
      <c r="I26" s="89">
        <v>41.38977372433817</v>
      </c>
      <c r="J26" s="89">
        <v>40.999220196811706</v>
      </c>
      <c r="K26" s="89">
        <v>40.799450382777835</v>
      </c>
      <c r="L26" s="89">
        <v>40.540020330942085</v>
      </c>
      <c r="M26" s="89">
        <v>40.302289283541832</v>
      </c>
      <c r="N26" s="89">
        <v>40.056324413198169</v>
      </c>
      <c r="O26" s="89">
        <v>39.10981706079621</v>
      </c>
      <c r="P26" s="89">
        <v>38.731604476006289</v>
      </c>
      <c r="Q26" s="89">
        <v>38.445390329231032</v>
      </c>
      <c r="R26" s="89">
        <v>38.242401801642714</v>
      </c>
      <c r="S26" s="89">
        <v>38.042139590939193</v>
      </c>
      <c r="T26" s="89">
        <v>37.897467180855578</v>
      </c>
      <c r="U26" s="89">
        <v>37.764022209574755</v>
      </c>
      <c r="V26" s="89">
        <v>37.625241391921271</v>
      </c>
      <c r="W26" s="89">
        <v>37.428083437164922</v>
      </c>
      <c r="X26" s="89">
        <v>37.214622796523436</v>
      </c>
      <c r="Y26" s="89">
        <v>37.007634194585165</v>
      </c>
      <c r="Z26" s="89">
        <v>37.390716678781196</v>
      </c>
      <c r="AA26" s="89">
        <v>37.22590089205022</v>
      </c>
      <c r="AB26" s="89">
        <v>36.983300483457903</v>
      </c>
      <c r="AC26" s="89">
        <v>36.678098993854526</v>
      </c>
      <c r="AD26" s="89">
        <v>36.311812145517962</v>
      </c>
      <c r="AE26" s="89">
        <v>35.701904148327415</v>
      </c>
      <c r="AF26" s="89">
        <v>32.100915806890278</v>
      </c>
      <c r="AG26" s="89">
        <v>28.570999603770975</v>
      </c>
      <c r="AH26" s="89">
        <v>25.112155538969514</v>
      </c>
      <c r="AI26" s="89">
        <v>21.724383612485891</v>
      </c>
      <c r="AJ26" s="89">
        <v>18.407683824320106</v>
      </c>
      <c r="AK26" s="89">
        <v>15.162056174472159</v>
      </c>
      <c r="AL26" s="89">
        <v>11.98750066294205</v>
      </c>
      <c r="AM26" s="89">
        <v>8.8840172897297816</v>
      </c>
      <c r="AN26" s="89">
        <v>5.851606054835349</v>
      </c>
      <c r="AO26" s="89">
        <v>2.8902669582587555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  <c r="AU26" s="89">
        <v>0</v>
      </c>
      <c r="AV26" s="89">
        <v>0</v>
      </c>
      <c r="AW26" s="89">
        <v>0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  <c r="BC26" s="89">
        <v>0</v>
      </c>
      <c r="BD26" s="89">
        <v>0</v>
      </c>
      <c r="BE26" s="89">
        <v>0</v>
      </c>
    </row>
    <row r="27" spans="1:57" x14ac:dyDescent="0.3">
      <c r="A27" s="85" t="s">
        <v>618</v>
      </c>
      <c r="B27" s="85" t="s">
        <v>619</v>
      </c>
      <c r="C27" s="85" t="s">
        <v>4</v>
      </c>
      <c r="D27" s="86" t="s">
        <v>612</v>
      </c>
      <c r="E27" s="86"/>
      <c r="F27" s="90" t="s">
        <v>495</v>
      </c>
      <c r="G27" s="89">
        <v>3.7680951487197567</v>
      </c>
      <c r="H27" s="89">
        <v>3.7725175022155981</v>
      </c>
      <c r="I27" s="89">
        <v>3.7800787414654433</v>
      </c>
      <c r="J27" s="89">
        <v>3.7819795736488118</v>
      </c>
      <c r="K27" s="89">
        <v>3.7848070109866985</v>
      </c>
      <c r="L27" s="89">
        <v>3.7873444248882326</v>
      </c>
      <c r="M27" s="89">
        <v>3.7982712933225344</v>
      </c>
      <c r="N27" s="89">
        <v>3.8109984085486319</v>
      </c>
      <c r="O27" s="89">
        <v>3.8100072803315137</v>
      </c>
      <c r="P27" s="89">
        <v>3.8510530494462207</v>
      </c>
      <c r="Q27" s="89">
        <v>3.877704880365366</v>
      </c>
      <c r="R27" s="89">
        <v>3.8815744588551415</v>
      </c>
      <c r="S27" s="89">
        <v>3.8910968016025254</v>
      </c>
      <c r="T27" s="89">
        <v>3.8972933506018141</v>
      </c>
      <c r="U27" s="89">
        <v>3.9020226694125033</v>
      </c>
      <c r="V27" s="89">
        <v>3.9060697022657695</v>
      </c>
      <c r="W27" s="89">
        <v>3.9097324646003435</v>
      </c>
      <c r="X27" s="89">
        <v>3.9137498861468125</v>
      </c>
      <c r="Y27" s="89">
        <v>3.9158580574606328</v>
      </c>
      <c r="Z27" s="89">
        <v>4.0076648785461444</v>
      </c>
      <c r="AA27" s="89">
        <v>4.0364720253495463</v>
      </c>
      <c r="AB27" s="89">
        <v>4.0619884936888058</v>
      </c>
      <c r="AC27" s="89">
        <v>4.0586865841547413</v>
      </c>
      <c r="AD27" s="89">
        <v>4.0342646585645294</v>
      </c>
      <c r="AE27" s="89">
        <v>3.9951407499795772</v>
      </c>
      <c r="AF27" s="89">
        <v>3.5921803027354526</v>
      </c>
      <c r="AG27" s="89">
        <v>3.1971730222132515</v>
      </c>
      <c r="AH27" s="89">
        <v>2.8101189084129734</v>
      </c>
      <c r="AI27" s="89">
        <v>2.4310179613346192</v>
      </c>
      <c r="AJ27" s="89">
        <v>2.0598701809781885</v>
      </c>
      <c r="AK27" s="89">
        <v>1.6966755673436817</v>
      </c>
      <c r="AL27" s="89">
        <v>1.3414341204310982</v>
      </c>
      <c r="AM27" s="89">
        <v>0.99414584024043839</v>
      </c>
      <c r="AN27" s="89">
        <v>0.65481072677170193</v>
      </c>
      <c r="AO27" s="89">
        <v>0.32342878002488895</v>
      </c>
      <c r="AP27" s="89">
        <v>-4.7779240881189775E-16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89">
        <v>0</v>
      </c>
      <c r="AX27" s="89">
        <v>0</v>
      </c>
      <c r="AY27" s="89">
        <v>0</v>
      </c>
      <c r="AZ27" s="89">
        <v>0</v>
      </c>
      <c r="BA27" s="89">
        <v>0</v>
      </c>
      <c r="BB27" s="89">
        <v>0</v>
      </c>
      <c r="BC27" s="89">
        <v>0</v>
      </c>
      <c r="BD27" s="89">
        <v>0</v>
      </c>
      <c r="BE27" s="89">
        <v>0</v>
      </c>
    </row>
    <row r="28" spans="1:57" x14ac:dyDescent="0.3">
      <c r="A28" s="85" t="s">
        <v>618</v>
      </c>
      <c r="B28" s="85" t="s">
        <v>619</v>
      </c>
      <c r="C28" s="85" t="s">
        <v>4</v>
      </c>
      <c r="D28" s="86" t="s">
        <v>612</v>
      </c>
      <c r="E28" s="86"/>
      <c r="F28" s="90" t="s">
        <v>494</v>
      </c>
      <c r="G28" s="89">
        <v>10.233984193877996</v>
      </c>
      <c r="H28" s="89">
        <v>10.196278672323881</v>
      </c>
      <c r="I28" s="89">
        <v>10.196887265504206</v>
      </c>
      <c r="J28" s="89">
        <v>10.189134664417336</v>
      </c>
      <c r="K28" s="89">
        <v>10.183918099001655</v>
      </c>
      <c r="L28" s="89">
        <v>10.186378877262419</v>
      </c>
      <c r="M28" s="89">
        <v>10.186815428639743</v>
      </c>
      <c r="N28" s="89">
        <v>10.185741494677535</v>
      </c>
      <c r="O28" s="89">
        <v>10.189105527433473</v>
      </c>
      <c r="P28" s="89">
        <v>10.198927053542818</v>
      </c>
      <c r="Q28" s="89">
        <v>10.211365040025029</v>
      </c>
      <c r="R28" s="89">
        <v>10.209390775365382</v>
      </c>
      <c r="S28" s="89">
        <v>10.230494269524321</v>
      </c>
      <c r="T28" s="89">
        <v>10.242568520525541</v>
      </c>
      <c r="U28" s="89">
        <v>10.253413020026819</v>
      </c>
      <c r="V28" s="89">
        <v>10.265371066923537</v>
      </c>
      <c r="W28" s="89">
        <v>10.277742921430869</v>
      </c>
      <c r="X28" s="89">
        <v>10.297025283191486</v>
      </c>
      <c r="Y28" s="89">
        <v>10.312396128331166</v>
      </c>
      <c r="Z28" s="89">
        <v>10.497081473563634</v>
      </c>
      <c r="AA28" s="89">
        <v>10.511456476555747</v>
      </c>
      <c r="AB28" s="89">
        <v>10.515793960797469</v>
      </c>
      <c r="AC28" s="89">
        <v>10.467920482894097</v>
      </c>
      <c r="AD28" s="89">
        <v>10.345523561151424</v>
      </c>
      <c r="AE28" s="89">
        <v>10.431011351933732</v>
      </c>
      <c r="AF28" s="89">
        <v>9.3789119985867337</v>
      </c>
      <c r="AG28" s="89">
        <v>8.347577764055794</v>
      </c>
      <c r="AH28" s="89">
        <v>7.3370086483409143</v>
      </c>
      <c r="AI28" s="89">
        <v>6.3472046514420928</v>
      </c>
      <c r="AJ28" s="89">
        <v>5.3781657733593304</v>
      </c>
      <c r="AK28" s="89">
        <v>4.4298920140926272</v>
      </c>
      <c r="AL28" s="89">
        <v>3.5023833736419832</v>
      </c>
      <c r="AM28" s="89">
        <v>2.5956398520073982</v>
      </c>
      <c r="AN28" s="89">
        <v>1.7096614491888729</v>
      </c>
      <c r="AO28" s="89">
        <v>0.84444816518640675</v>
      </c>
      <c r="AP28" s="89">
        <v>0</v>
      </c>
      <c r="AQ28" s="89">
        <v>0</v>
      </c>
      <c r="AR28" s="89">
        <v>0</v>
      </c>
      <c r="AS28" s="89">
        <v>0</v>
      </c>
      <c r="AT28" s="89">
        <v>0</v>
      </c>
      <c r="AU28" s="89">
        <v>0</v>
      </c>
      <c r="AV28" s="89">
        <v>0</v>
      </c>
      <c r="AW28" s="89">
        <v>0</v>
      </c>
      <c r="AX28" s="89">
        <v>0</v>
      </c>
      <c r="AY28" s="89">
        <v>0</v>
      </c>
      <c r="AZ28" s="89">
        <v>0</v>
      </c>
      <c r="BA28" s="89">
        <v>0</v>
      </c>
      <c r="BB28" s="89">
        <v>0</v>
      </c>
      <c r="BC28" s="89">
        <v>0</v>
      </c>
      <c r="BD28" s="89">
        <v>0</v>
      </c>
      <c r="BE28" s="89">
        <v>0</v>
      </c>
    </row>
    <row r="29" spans="1:57" x14ac:dyDescent="0.3">
      <c r="A29" s="85" t="s">
        <v>618</v>
      </c>
      <c r="B29" s="85" t="s">
        <v>619</v>
      </c>
      <c r="C29" s="85" t="s">
        <v>4</v>
      </c>
      <c r="D29" s="86" t="s">
        <v>612</v>
      </c>
      <c r="E29" s="86"/>
      <c r="F29" s="90" t="s">
        <v>256</v>
      </c>
      <c r="G29" s="89">
        <v>9.8029978436803198</v>
      </c>
      <c r="H29" s="89">
        <v>9.821569744188853</v>
      </c>
      <c r="I29" s="89">
        <v>9.8479833433052395</v>
      </c>
      <c r="J29" s="89">
        <v>9.8695617287483177</v>
      </c>
      <c r="K29" s="89">
        <v>9.8954877369145997</v>
      </c>
      <c r="L29" s="89">
        <v>9.9283884461568146</v>
      </c>
      <c r="M29" s="89">
        <v>9.964329213131176</v>
      </c>
      <c r="N29" s="89">
        <v>10.003331269201125</v>
      </c>
      <c r="O29" s="89">
        <v>10.045860842146352</v>
      </c>
      <c r="P29" s="89">
        <v>10.092649720870641</v>
      </c>
      <c r="Q29" s="89">
        <v>10.137517291272095</v>
      </c>
      <c r="R29" s="89">
        <v>10.176883219496853</v>
      </c>
      <c r="S29" s="89">
        <v>10.224711090803032</v>
      </c>
      <c r="T29" s="89">
        <v>10.272549432944267</v>
      </c>
      <c r="U29" s="89">
        <v>10.320282335317708</v>
      </c>
      <c r="V29" s="89">
        <v>10.360811475437584</v>
      </c>
      <c r="W29" s="89">
        <v>10.393387729635666</v>
      </c>
      <c r="X29" s="89">
        <v>10.425761235291288</v>
      </c>
      <c r="Y29" s="89">
        <v>10.445035286193654</v>
      </c>
      <c r="Z29" s="89">
        <v>10.627077304216458</v>
      </c>
      <c r="AA29" s="89">
        <v>10.641300444012099</v>
      </c>
      <c r="AB29" s="89">
        <v>10.658344539772438</v>
      </c>
      <c r="AC29" s="89">
        <v>10.686591232052928</v>
      </c>
      <c r="AD29" s="89">
        <v>10.603129154430615</v>
      </c>
      <c r="AE29" s="89">
        <v>10.61520034585306</v>
      </c>
      <c r="AF29" s="89">
        <v>9.5445232041346362</v>
      </c>
      <c r="AG29" s="89">
        <v>8.4949778481080216</v>
      </c>
      <c r="AH29" s="89">
        <v>7.4665642777732195</v>
      </c>
      <c r="AI29" s="89">
        <v>6.4592824931302282</v>
      </c>
      <c r="AJ29" s="89">
        <v>5.4731324941790476</v>
      </c>
      <c r="AK29" s="89">
        <v>4.5081142809196777</v>
      </c>
      <c r="AL29" s="89">
        <v>3.5642278533521199</v>
      </c>
      <c r="AM29" s="89">
        <v>2.6414732114763728</v>
      </c>
      <c r="AN29" s="89">
        <v>1.7398503552924365</v>
      </c>
      <c r="AO29" s="89">
        <v>0.85935928480031143</v>
      </c>
      <c r="AP29" s="89">
        <v>-2.6756374893466274E-15</v>
      </c>
      <c r="AQ29" s="89">
        <v>0</v>
      </c>
      <c r="AR29" s="89">
        <v>0</v>
      </c>
      <c r="AS29" s="89">
        <v>0</v>
      </c>
      <c r="AT29" s="89">
        <v>0</v>
      </c>
      <c r="AU29" s="89">
        <v>0</v>
      </c>
      <c r="AV29" s="89">
        <v>0</v>
      </c>
      <c r="AW29" s="89">
        <v>0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  <c r="BC29" s="89">
        <v>0</v>
      </c>
      <c r="BD29" s="89">
        <v>0</v>
      </c>
      <c r="BE29" s="89">
        <v>0</v>
      </c>
    </row>
    <row r="30" spans="1:57" x14ac:dyDescent="0.3">
      <c r="A30" s="85" t="s">
        <v>618</v>
      </c>
      <c r="B30" s="85" t="s">
        <v>619</v>
      </c>
      <c r="C30" s="85" t="s">
        <v>4</v>
      </c>
      <c r="D30" s="86" t="s">
        <v>612</v>
      </c>
      <c r="E30" s="86"/>
      <c r="F30" s="90" t="s">
        <v>517</v>
      </c>
      <c r="G30" s="89">
        <v>16.798195110231955</v>
      </c>
      <c r="H30" s="89">
        <v>16.838645957698834</v>
      </c>
      <c r="I30" s="89">
        <v>16.889050272059915</v>
      </c>
      <c r="J30" s="89">
        <v>16.949031714424979</v>
      </c>
      <c r="K30" s="89">
        <v>17.015937296319475</v>
      </c>
      <c r="L30" s="89">
        <v>17.085210304257842</v>
      </c>
      <c r="M30" s="89">
        <v>17.154106600368756</v>
      </c>
      <c r="N30" s="89">
        <v>17.275669152449854</v>
      </c>
      <c r="O30" s="89">
        <v>17.40414776567356</v>
      </c>
      <c r="P30" s="89">
        <v>17.539534463389089</v>
      </c>
      <c r="Q30" s="89">
        <v>17.69459347708079</v>
      </c>
      <c r="R30" s="89">
        <v>17.826276517707736</v>
      </c>
      <c r="S30" s="89">
        <v>17.951242308698493</v>
      </c>
      <c r="T30" s="89">
        <v>18.089051086987368</v>
      </c>
      <c r="U30" s="89">
        <v>18.259546778226301</v>
      </c>
      <c r="V30" s="89">
        <v>18.456700720804449</v>
      </c>
      <c r="W30" s="89">
        <v>18.658591646802464</v>
      </c>
      <c r="X30" s="89">
        <v>18.935390673664426</v>
      </c>
      <c r="Y30" s="89">
        <v>19.173552010349663</v>
      </c>
      <c r="Z30" s="89">
        <v>19.702530398042388</v>
      </c>
      <c r="AA30" s="89">
        <v>19.890166422204377</v>
      </c>
      <c r="AB30" s="89">
        <v>19.991008371642629</v>
      </c>
      <c r="AC30" s="89">
        <v>20.132459167898233</v>
      </c>
      <c r="AD30" s="89">
        <v>20.050686321740475</v>
      </c>
      <c r="AE30" s="89">
        <v>20.052995545080883</v>
      </c>
      <c r="AF30" s="89">
        <v>18.030397454269806</v>
      </c>
      <c r="AG30" s="89">
        <v>16.047719062619475</v>
      </c>
      <c r="AH30" s="89">
        <v>14.104960370129886</v>
      </c>
      <c r="AI30" s="89">
        <v>12.202121376801042</v>
      </c>
      <c r="AJ30" s="89">
        <v>10.339202082632944</v>
      </c>
      <c r="AK30" s="89">
        <v>8.5162024876255931</v>
      </c>
      <c r="AL30" s="89">
        <v>6.7331225917789848</v>
      </c>
      <c r="AM30" s="89">
        <v>4.989962395093122</v>
      </c>
      <c r="AN30" s="89">
        <v>3.2867218975680039</v>
      </c>
      <c r="AO30" s="89">
        <v>1.6234010992036307</v>
      </c>
      <c r="AP30" s="89">
        <v>2.6756374893466274E-15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89">
        <v>0</v>
      </c>
      <c r="AX30" s="89">
        <v>0</v>
      </c>
      <c r="AY30" s="89">
        <v>0</v>
      </c>
      <c r="AZ30" s="89">
        <v>0</v>
      </c>
      <c r="BA30" s="89">
        <v>0</v>
      </c>
      <c r="BB30" s="89">
        <v>0</v>
      </c>
      <c r="BC30" s="89">
        <v>0</v>
      </c>
      <c r="BD30" s="89">
        <v>0</v>
      </c>
      <c r="BE30" s="89">
        <v>0</v>
      </c>
    </row>
    <row r="31" spans="1:57" x14ac:dyDescent="0.3">
      <c r="A31" s="85" t="s">
        <v>618</v>
      </c>
      <c r="B31" s="85" t="s">
        <v>619</v>
      </c>
      <c r="C31" s="85" t="s">
        <v>4</v>
      </c>
      <c r="D31" s="86" t="s">
        <v>612</v>
      </c>
      <c r="E31" s="86"/>
      <c r="F31" s="90" t="s">
        <v>305</v>
      </c>
      <c r="G31" s="89">
        <v>0.52898027330083397</v>
      </c>
      <c r="H31" s="89">
        <v>0.53715268321260912</v>
      </c>
      <c r="I31" s="89">
        <v>0.54326075253555339</v>
      </c>
      <c r="J31" s="89">
        <v>0.54685382627257118</v>
      </c>
      <c r="K31" s="89">
        <v>0.55085814208761574</v>
      </c>
      <c r="L31" s="89">
        <v>0.55660932134492702</v>
      </c>
      <c r="M31" s="89">
        <v>0.5685790439980215</v>
      </c>
      <c r="N31" s="89">
        <v>0.58324259696314407</v>
      </c>
      <c r="O31" s="89">
        <v>0.59788072474186238</v>
      </c>
      <c r="P31" s="89">
        <v>0.60515946976746293</v>
      </c>
      <c r="Q31" s="89">
        <v>0.60170485689644204</v>
      </c>
      <c r="R31" s="89">
        <v>0.60291765762636396</v>
      </c>
      <c r="S31" s="89">
        <v>0.60496214070576015</v>
      </c>
      <c r="T31" s="89">
        <v>0.60926673370081619</v>
      </c>
      <c r="U31" s="89">
        <v>0.61655663146849327</v>
      </c>
      <c r="V31" s="89">
        <v>0.62315368704810115</v>
      </c>
      <c r="W31" s="89">
        <v>0.62983576433982158</v>
      </c>
      <c r="X31" s="89">
        <v>0.64098773666032771</v>
      </c>
      <c r="Y31" s="89">
        <v>0.66016447017831581</v>
      </c>
      <c r="Z31" s="89">
        <v>0.68753654301731104</v>
      </c>
      <c r="AA31" s="89">
        <v>0.7012949353409561</v>
      </c>
      <c r="AB31" s="89">
        <v>0.7103106674773989</v>
      </c>
      <c r="AC31" s="89">
        <v>0.72469969813449886</v>
      </c>
      <c r="AD31" s="89">
        <v>0.73894146709340758</v>
      </c>
      <c r="AE31" s="89">
        <v>0.74367439419181502</v>
      </c>
      <c r="AF31" s="89">
        <v>0.66866543074313822</v>
      </c>
      <c r="AG31" s="89">
        <v>0.59513690736252745</v>
      </c>
      <c r="AH31" s="89">
        <v>0.52308882404998258</v>
      </c>
      <c r="AI31" s="89">
        <v>0.45252118080550385</v>
      </c>
      <c r="AJ31" s="89">
        <v>0.38343397762909104</v>
      </c>
      <c r="AK31" s="89">
        <v>0.31582721452074419</v>
      </c>
      <c r="AL31" s="89">
        <v>0.24970089148046334</v>
      </c>
      <c r="AM31" s="89">
        <v>0.18505500850824852</v>
      </c>
      <c r="AN31" s="89">
        <v>0.12188956560409965</v>
      </c>
      <c r="AO31" s="89">
        <v>6.0204562768016792E-2</v>
      </c>
      <c r="AP31" s="89">
        <v>0</v>
      </c>
      <c r="AQ31" s="89">
        <v>0</v>
      </c>
      <c r="AR31" s="89">
        <v>0</v>
      </c>
      <c r="AS31" s="89">
        <v>0</v>
      </c>
      <c r="AT31" s="89">
        <v>0</v>
      </c>
      <c r="AU31" s="89">
        <v>0</v>
      </c>
      <c r="AV31" s="89">
        <v>0</v>
      </c>
      <c r="AW31" s="89">
        <v>0</v>
      </c>
      <c r="AX31" s="89">
        <v>0</v>
      </c>
      <c r="AY31" s="89">
        <v>0</v>
      </c>
      <c r="AZ31" s="89">
        <v>0</v>
      </c>
      <c r="BA31" s="89">
        <v>0</v>
      </c>
      <c r="BB31" s="89">
        <v>0</v>
      </c>
      <c r="BC31" s="89">
        <v>0</v>
      </c>
      <c r="BD31" s="89">
        <v>0</v>
      </c>
      <c r="BE31" s="89">
        <v>0</v>
      </c>
    </row>
    <row r="32" spans="1:57" x14ac:dyDescent="0.3">
      <c r="A32" s="85" t="s">
        <v>618</v>
      </c>
      <c r="B32" s="85" t="s">
        <v>619</v>
      </c>
      <c r="C32" s="85" t="s">
        <v>4</v>
      </c>
      <c r="D32" s="86" t="s">
        <v>612</v>
      </c>
      <c r="E32" s="86"/>
      <c r="F32" s="90" t="s">
        <v>426</v>
      </c>
      <c r="G32" s="89">
        <v>8.4896794721965154</v>
      </c>
      <c r="H32" s="89">
        <v>8.5369289742634304</v>
      </c>
      <c r="I32" s="89">
        <v>8.5762802047649345</v>
      </c>
      <c r="J32" s="89">
        <v>8.6296938838114219</v>
      </c>
      <c r="K32" s="89">
        <v>8.6778726589322766</v>
      </c>
      <c r="L32" s="89">
        <v>8.7334654393851761</v>
      </c>
      <c r="M32" s="89">
        <v>8.7976340835885534</v>
      </c>
      <c r="N32" s="89">
        <v>8.8738551148381077</v>
      </c>
      <c r="O32" s="89">
        <v>8.9782292808451594</v>
      </c>
      <c r="P32" s="89">
        <v>9.0939380138286747</v>
      </c>
      <c r="Q32" s="89">
        <v>9.2031669995574656</v>
      </c>
      <c r="R32" s="89">
        <v>9.315497360378604</v>
      </c>
      <c r="S32" s="89">
        <v>9.4383559054388737</v>
      </c>
      <c r="T32" s="89">
        <v>9.5619291184426327</v>
      </c>
      <c r="U32" s="89">
        <v>9.6703506816453402</v>
      </c>
      <c r="V32" s="89">
        <v>9.7827990339052135</v>
      </c>
      <c r="W32" s="89">
        <v>9.8695104601299732</v>
      </c>
      <c r="X32" s="89">
        <v>9.961657083285381</v>
      </c>
      <c r="Y32" s="89">
        <v>10.032944501079704</v>
      </c>
      <c r="Z32" s="89">
        <v>10.261716566925646</v>
      </c>
      <c r="AA32" s="89">
        <v>10.337558890511211</v>
      </c>
      <c r="AB32" s="89">
        <v>10.384029244145632</v>
      </c>
      <c r="AC32" s="89">
        <v>10.449734035259064</v>
      </c>
      <c r="AD32" s="89">
        <v>10.460230065691075</v>
      </c>
      <c r="AE32" s="89">
        <v>10.346742715197841</v>
      </c>
      <c r="AF32" s="89">
        <v>9.3031429191062216</v>
      </c>
      <c r="AG32" s="89">
        <v>8.2801404874111455</v>
      </c>
      <c r="AH32" s="89">
        <v>7.2777354201126156</v>
      </c>
      <c r="AI32" s="89">
        <v>6.2959277172106303</v>
      </c>
      <c r="AJ32" s="89">
        <v>5.3347173787051902</v>
      </c>
      <c r="AK32" s="89">
        <v>4.3941044045962956</v>
      </c>
      <c r="AL32" s="89">
        <v>3.4740887948839458</v>
      </c>
      <c r="AM32" s="89">
        <v>2.5746705495681415</v>
      </c>
      <c r="AN32" s="89">
        <v>1.6958496686488818</v>
      </c>
      <c r="AO32" s="89">
        <v>0.83762615212616764</v>
      </c>
      <c r="AP32" s="89">
        <v>-1.3378187446733137E-15</v>
      </c>
      <c r="AQ32" s="89">
        <v>0</v>
      </c>
      <c r="AR32" s="89">
        <v>0</v>
      </c>
      <c r="AS32" s="89">
        <v>0</v>
      </c>
      <c r="AT32" s="89">
        <v>0</v>
      </c>
      <c r="AU32" s="89">
        <v>0</v>
      </c>
      <c r="AV32" s="89">
        <v>0</v>
      </c>
      <c r="AW32" s="89">
        <v>0</v>
      </c>
      <c r="AX32" s="89">
        <v>0</v>
      </c>
      <c r="AY32" s="89">
        <v>0</v>
      </c>
      <c r="AZ32" s="89">
        <v>0</v>
      </c>
      <c r="BA32" s="89">
        <v>0</v>
      </c>
      <c r="BB32" s="89">
        <v>0</v>
      </c>
      <c r="BC32" s="89">
        <v>0</v>
      </c>
      <c r="BD32" s="89">
        <v>0</v>
      </c>
      <c r="BE32" s="89">
        <v>0</v>
      </c>
    </row>
    <row r="33" spans="1:57" x14ac:dyDescent="0.3">
      <c r="A33" s="85" t="s">
        <v>618</v>
      </c>
      <c r="B33" s="85" t="s">
        <v>619</v>
      </c>
      <c r="C33" s="85" t="s">
        <v>4</v>
      </c>
      <c r="D33" s="86" t="s">
        <v>612</v>
      </c>
      <c r="E33" s="86"/>
      <c r="F33" s="90" t="s">
        <v>518</v>
      </c>
      <c r="G33" s="89">
        <v>13.581304878958608</v>
      </c>
      <c r="H33" s="89">
        <v>13.656351697167969</v>
      </c>
      <c r="I33" s="89">
        <v>13.754554685219736</v>
      </c>
      <c r="J33" s="89">
        <v>13.864854691962531</v>
      </c>
      <c r="K33" s="89">
        <v>13.960838645896795</v>
      </c>
      <c r="L33" s="89">
        <v>14.058713359436913</v>
      </c>
      <c r="M33" s="89">
        <v>14.1421512059344</v>
      </c>
      <c r="N33" s="89">
        <v>14.234042858233579</v>
      </c>
      <c r="O33" s="89">
        <v>14.391739326007448</v>
      </c>
      <c r="P33" s="89">
        <v>14.593982782199074</v>
      </c>
      <c r="Q33" s="89">
        <v>14.749102052871137</v>
      </c>
      <c r="R33" s="89">
        <v>14.900339003949124</v>
      </c>
      <c r="S33" s="89">
        <v>15.058341084599117</v>
      </c>
      <c r="T33" s="89">
        <v>15.21772659356448</v>
      </c>
      <c r="U33" s="89">
        <v>15.409856790308387</v>
      </c>
      <c r="V33" s="89">
        <v>15.598091584839816</v>
      </c>
      <c r="W33" s="89">
        <v>15.772223682638213</v>
      </c>
      <c r="X33" s="89">
        <v>15.950478051356624</v>
      </c>
      <c r="Y33" s="89">
        <v>16.073816003369078</v>
      </c>
      <c r="Z33" s="89">
        <v>16.456085882551871</v>
      </c>
      <c r="AA33" s="89">
        <v>16.574577919878767</v>
      </c>
      <c r="AB33" s="89">
        <v>16.699403946477396</v>
      </c>
      <c r="AC33" s="89">
        <v>16.83198103314961</v>
      </c>
      <c r="AD33" s="89">
        <v>16.79927564329612</v>
      </c>
      <c r="AE33" s="89">
        <v>16.744905957403109</v>
      </c>
      <c r="AF33" s="89">
        <v>15.055970519098349</v>
      </c>
      <c r="AG33" s="89">
        <v>13.400369332865393</v>
      </c>
      <c r="AH33" s="89">
        <v>11.778102398704243</v>
      </c>
      <c r="AI33" s="89">
        <v>10.189169716614897</v>
      </c>
      <c r="AJ33" s="89">
        <v>8.6335712865973555</v>
      </c>
      <c r="AK33" s="89">
        <v>7.1113071086516193</v>
      </c>
      <c r="AL33" s="89">
        <v>5.6223771827776865</v>
      </c>
      <c r="AM33" s="89">
        <v>4.1667815089755589</v>
      </c>
      <c r="AN33" s="89">
        <v>2.7445200872452351</v>
      </c>
      <c r="AO33" s="89">
        <v>1.3555929175867161</v>
      </c>
      <c r="AP33" s="89">
        <v>0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89">
        <v>0</v>
      </c>
      <c r="AX33" s="89">
        <v>0</v>
      </c>
      <c r="AY33" s="89">
        <v>0</v>
      </c>
      <c r="AZ33" s="89">
        <v>0</v>
      </c>
      <c r="BA33" s="89">
        <v>0</v>
      </c>
      <c r="BB33" s="89">
        <v>0</v>
      </c>
      <c r="BC33" s="89">
        <v>0</v>
      </c>
      <c r="BD33" s="89">
        <v>0</v>
      </c>
      <c r="BE33" s="89">
        <v>0</v>
      </c>
    </row>
    <row r="34" spans="1:57" x14ac:dyDescent="0.3">
      <c r="A34" s="85" t="s">
        <v>618</v>
      </c>
      <c r="B34" s="85" t="s">
        <v>619</v>
      </c>
      <c r="C34" s="85" t="s">
        <v>4</v>
      </c>
      <c r="D34" s="86" t="s">
        <v>612</v>
      </c>
      <c r="E34" s="86"/>
      <c r="F34" s="90" t="s">
        <v>555</v>
      </c>
      <c r="G34" s="89">
        <v>111.43646992154338</v>
      </c>
      <c r="H34" s="89">
        <v>111.84281066592197</v>
      </c>
      <c r="I34" s="89">
        <v>112.30055000791442</v>
      </c>
      <c r="J34" s="89">
        <v>112.79665885808906</v>
      </c>
      <c r="K34" s="89">
        <v>113.35608972424771</v>
      </c>
      <c r="L34" s="89">
        <v>114.10256936901209</v>
      </c>
      <c r="M34" s="89">
        <v>114.93331545193067</v>
      </c>
      <c r="N34" s="89">
        <v>115.77438911897947</v>
      </c>
      <c r="O34" s="89">
        <v>116.69504097809896</v>
      </c>
      <c r="P34" s="89">
        <v>117.56190787120524</v>
      </c>
      <c r="Q34" s="89">
        <v>118.41667707852972</v>
      </c>
      <c r="R34" s="89">
        <v>119.31907279942526</v>
      </c>
      <c r="S34" s="89">
        <v>120.19752596661384</v>
      </c>
      <c r="T34" s="89">
        <v>120.97111135185372</v>
      </c>
      <c r="U34" s="89">
        <v>121.82896528283206</v>
      </c>
      <c r="V34" s="89">
        <v>122.80045872236255</v>
      </c>
      <c r="W34" s="89">
        <v>123.83298945218861</v>
      </c>
      <c r="X34" s="89">
        <v>124.73891618689942</v>
      </c>
      <c r="Y34" s="89">
        <v>125.56022438473913</v>
      </c>
      <c r="Z34" s="89">
        <v>128.35708739594989</v>
      </c>
      <c r="AA34" s="89">
        <v>129.08619668331588</v>
      </c>
      <c r="AB34" s="89">
        <v>129.09433359740567</v>
      </c>
      <c r="AC34" s="89">
        <v>129.09939735148404</v>
      </c>
      <c r="AD34" s="89">
        <v>127.72902773949423</v>
      </c>
      <c r="AE34" s="89">
        <v>126.31728431417919</v>
      </c>
      <c r="AF34" s="89">
        <v>113.57658941321354</v>
      </c>
      <c r="AG34" s="89">
        <v>101.08735559581957</v>
      </c>
      <c r="AH34" s="89">
        <v>88.849582861997305</v>
      </c>
      <c r="AI34" s="89">
        <v>76.863271211746735</v>
      </c>
      <c r="AJ34" s="89">
        <v>65.128420645067848</v>
      </c>
      <c r="AK34" s="89">
        <v>53.645031161960652</v>
      </c>
      <c r="AL34" s="89">
        <v>42.41310276242514</v>
      </c>
      <c r="AM34" s="89">
        <v>31.43263544646133</v>
      </c>
      <c r="AN34" s="89">
        <v>20.703629214069203</v>
      </c>
      <c r="AO34" s="89">
        <v>10.226084065248767</v>
      </c>
      <c r="AP34" s="89">
        <v>2.1405099914773019E-14</v>
      </c>
      <c r="AQ34" s="89">
        <v>0</v>
      </c>
      <c r="AR34" s="89">
        <v>0</v>
      </c>
      <c r="AS34" s="89">
        <v>0</v>
      </c>
      <c r="AT34" s="89">
        <v>0</v>
      </c>
      <c r="AU34" s="89">
        <v>0</v>
      </c>
      <c r="AV34" s="89">
        <v>0</v>
      </c>
      <c r="AW34" s="89">
        <v>0</v>
      </c>
      <c r="AX34" s="89">
        <v>0</v>
      </c>
      <c r="AY34" s="89">
        <v>0</v>
      </c>
      <c r="AZ34" s="89">
        <v>0</v>
      </c>
      <c r="BA34" s="89">
        <v>0</v>
      </c>
      <c r="BB34" s="89">
        <v>0</v>
      </c>
      <c r="BC34" s="89">
        <v>0</v>
      </c>
      <c r="BD34" s="89">
        <v>0</v>
      </c>
      <c r="BE34" s="89">
        <v>0</v>
      </c>
    </row>
    <row r="35" spans="1:57" x14ac:dyDescent="0.3">
      <c r="A35" s="85" t="s">
        <v>618</v>
      </c>
      <c r="B35" s="85" t="s">
        <v>619</v>
      </c>
      <c r="C35" s="85" t="s">
        <v>4</v>
      </c>
      <c r="D35" s="86" t="s">
        <v>612</v>
      </c>
      <c r="F35" s="90" t="s">
        <v>617</v>
      </c>
      <c r="G35" s="89">
        <v>946.27444941642057</v>
      </c>
      <c r="H35" s="89">
        <v>948.26256068052282</v>
      </c>
      <c r="I35" s="89">
        <v>949.8015932378463</v>
      </c>
      <c r="J35" s="89">
        <v>953.24432383617977</v>
      </c>
      <c r="K35" s="89">
        <v>956.96928435472887</v>
      </c>
      <c r="L35" s="89">
        <v>961.08585998465105</v>
      </c>
      <c r="M35" s="89">
        <v>964.72849340672099</v>
      </c>
      <c r="N35" s="89">
        <v>968.30175863000568</v>
      </c>
      <c r="O35" s="89">
        <v>972.16698987360951</v>
      </c>
      <c r="P35" s="89">
        <v>975.68664627122121</v>
      </c>
      <c r="Q35" s="89">
        <v>977.73914123666884</v>
      </c>
      <c r="R35" s="89">
        <v>977.07021230284408</v>
      </c>
      <c r="S35" s="89">
        <v>979.27456143211168</v>
      </c>
      <c r="T35" s="89">
        <v>981.64913517260925</v>
      </c>
      <c r="U35" s="89">
        <v>985.98846667925704</v>
      </c>
      <c r="V35" s="89">
        <v>988.89143623592452</v>
      </c>
      <c r="W35" s="89">
        <v>992.5956816781495</v>
      </c>
      <c r="X35" s="89">
        <v>995.33799719595072</v>
      </c>
      <c r="Y35" s="89">
        <v>997.70248476167876</v>
      </c>
      <c r="Z35" s="89">
        <v>1012.5532926856233</v>
      </c>
      <c r="AA35" s="89">
        <v>1015.2567250952302</v>
      </c>
      <c r="AB35" s="89">
        <v>1014.5568135000018</v>
      </c>
      <c r="AC35" s="89">
        <v>1014.2795845773314</v>
      </c>
      <c r="AD35" s="89">
        <v>1007.6143803529943</v>
      </c>
      <c r="AE35" s="89">
        <v>1004.3463095260598</v>
      </c>
      <c r="AF35" s="89">
        <v>910.57066566216076</v>
      </c>
      <c r="AG35" s="89">
        <v>818.62777053827256</v>
      </c>
      <c r="AH35" s="89">
        <v>728.51762415439532</v>
      </c>
      <c r="AI35" s="89">
        <v>640.24022651052962</v>
      </c>
      <c r="AJ35" s="89">
        <v>553.79557760667478</v>
      </c>
      <c r="AK35" s="89">
        <v>469.18367744283086</v>
      </c>
      <c r="AL35" s="89">
        <v>386.40452601899807</v>
      </c>
      <c r="AM35" s="89">
        <v>305.45812333517637</v>
      </c>
      <c r="AN35" s="89">
        <v>226.34446939136572</v>
      </c>
      <c r="AO35" s="89">
        <v>149.0635641875661</v>
      </c>
      <c r="AP35" s="89">
        <v>0</v>
      </c>
      <c r="AQ35" s="89">
        <v>0</v>
      </c>
      <c r="AR35" s="89">
        <v>0</v>
      </c>
      <c r="AS35" s="89">
        <v>0</v>
      </c>
      <c r="AT35" s="89">
        <v>0</v>
      </c>
      <c r="AU35" s="89">
        <v>0</v>
      </c>
      <c r="AV35" s="89">
        <v>0</v>
      </c>
      <c r="AW35" s="89">
        <v>0</v>
      </c>
      <c r="AX35" s="89">
        <v>0</v>
      </c>
      <c r="AY35" s="89">
        <v>0</v>
      </c>
      <c r="AZ35" s="89">
        <v>0</v>
      </c>
      <c r="BA35" s="89">
        <v>0</v>
      </c>
      <c r="BB35" s="89">
        <v>0</v>
      </c>
      <c r="BC35" s="89">
        <v>0</v>
      </c>
      <c r="BD35" s="89">
        <v>0</v>
      </c>
      <c r="BE35" s="89">
        <v>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4373-7170-4484-8BC8-C7F1443D211A}">
  <sheetPr>
    <tabColor rgb="FFFF0000"/>
  </sheetPr>
  <dimension ref="A1:BA38"/>
  <sheetViews>
    <sheetView workbookViewId="0">
      <selection sqref="A1:C1"/>
    </sheetView>
  </sheetViews>
  <sheetFormatPr baseColWidth="10" defaultColWidth="10.88671875" defaultRowHeight="14.4" x14ac:dyDescent="0.3"/>
  <sheetData>
    <row r="1" spans="1:53" ht="15" thickBot="1" x14ac:dyDescent="0.35">
      <c r="A1" s="99" t="s">
        <v>84</v>
      </c>
      <c r="B1" s="100"/>
      <c r="C1" s="101"/>
      <c r="D1" s="99" t="s">
        <v>113</v>
      </c>
      <c r="E1" s="100"/>
      <c r="F1" s="100"/>
      <c r="G1" s="100"/>
      <c r="H1" s="100"/>
      <c r="I1" s="100"/>
      <c r="J1" s="101"/>
    </row>
    <row r="2" spans="1:53" ht="15" thickBot="1" x14ac:dyDescent="0.35">
      <c r="A2" s="99" t="s">
        <v>86</v>
      </c>
      <c r="B2" s="100"/>
      <c r="C2" s="101"/>
      <c r="D2" s="102" t="s">
        <v>112</v>
      </c>
      <c r="E2" s="103"/>
      <c r="F2" s="103"/>
      <c r="G2" s="103"/>
      <c r="H2" s="103"/>
      <c r="I2" s="103"/>
      <c r="J2" s="104"/>
    </row>
    <row r="4" spans="1:53" x14ac:dyDescent="0.3"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">
      <c r="A5" s="18"/>
      <c r="B5" s="18" t="s">
        <v>41</v>
      </c>
      <c r="C5" s="19">
        <v>1.4327057965146356E-2</v>
      </c>
      <c r="D5" s="19">
        <v>1.4570908307928425E-2</v>
      </c>
      <c r="E5" s="19">
        <v>1.2951794242504679E-2</v>
      </c>
      <c r="F5" s="19">
        <v>1.2299575482515087E-2</v>
      </c>
      <c r="G5" s="19">
        <v>1.6041045977092383E-2</v>
      </c>
      <c r="H5" s="19">
        <v>2.0844854308628362E-2</v>
      </c>
      <c r="I5" s="19">
        <v>2.1896282045327793E-2</v>
      </c>
      <c r="J5" s="19">
        <v>1.5696232637482425E-2</v>
      </c>
      <c r="K5" s="19">
        <v>8.9879703244430866E-3</v>
      </c>
      <c r="L5" s="19">
        <v>1.1961618776780788E-2</v>
      </c>
      <c r="M5" s="19">
        <v>1.3904612234278127E-2</v>
      </c>
      <c r="N5" s="19">
        <v>1.4055267918316808E-2</v>
      </c>
      <c r="O5" s="19">
        <v>1.4322270573262966E-2</v>
      </c>
      <c r="P5" s="19">
        <v>1.3591615015611942E-2</v>
      </c>
      <c r="Q5" s="19">
        <v>1.2843980231882358E-2</v>
      </c>
      <c r="R5" s="19">
        <v>1.2920899355955313E-2</v>
      </c>
      <c r="S5" s="19">
        <v>8.8692561007478049E-3</v>
      </c>
      <c r="T5" s="19">
        <v>3.9012321228178545E-3</v>
      </c>
      <c r="U5" s="19">
        <v>7.0981474825548329E-3</v>
      </c>
      <c r="V5" s="19">
        <v>1.0560127142967314E-2</v>
      </c>
      <c r="W5" s="19">
        <v>1.2120743252206096E-2</v>
      </c>
      <c r="X5" s="19">
        <v>1.2005675830161358E-2</v>
      </c>
      <c r="Y5" s="19">
        <v>1.2005675830161358E-2</v>
      </c>
      <c r="Z5" s="19">
        <v>1.2005675830161358E-2</v>
      </c>
      <c r="AA5" s="19">
        <v>1.2005675830161358E-2</v>
      </c>
      <c r="AB5" s="19">
        <v>1.2005675830161358E-2</v>
      </c>
      <c r="AC5" s="19">
        <v>1.2005675830161358E-2</v>
      </c>
      <c r="AD5" s="19">
        <v>1.2005675830161358E-2</v>
      </c>
      <c r="AE5" s="19">
        <v>1.2005675830161358E-2</v>
      </c>
      <c r="AF5" s="19">
        <v>1.2005675830161358E-2</v>
      </c>
      <c r="AG5" s="19">
        <v>1.2005675830161358E-2</v>
      </c>
      <c r="AH5" s="19">
        <v>1.2005675830161358E-2</v>
      </c>
      <c r="AI5" s="19">
        <v>1.2005675830161358E-2</v>
      </c>
      <c r="AJ5" s="19">
        <v>1.2005675830161358E-2</v>
      </c>
      <c r="AK5" s="19">
        <v>1.2005675830161358E-2</v>
      </c>
      <c r="AL5" s="19">
        <v>1.2005675830161358E-2</v>
      </c>
      <c r="AM5" s="19">
        <v>1.2005675830161358E-2</v>
      </c>
      <c r="AN5" s="19">
        <v>1.2005675830161358E-2</v>
      </c>
      <c r="AO5" s="19">
        <v>1.2005675830161358E-2</v>
      </c>
      <c r="AP5" s="19">
        <v>1.2005675830161358E-2</v>
      </c>
      <c r="AQ5" s="19">
        <v>1.2005675830161358E-2</v>
      </c>
      <c r="AR5" s="19">
        <v>1.2005675830161358E-2</v>
      </c>
      <c r="AS5" s="19">
        <v>1.20056758301614E-2</v>
      </c>
      <c r="AT5" s="19">
        <v>1.20056758301614E-2</v>
      </c>
      <c r="AU5" s="19">
        <v>1.20056758301614E-2</v>
      </c>
      <c r="AV5" s="19">
        <v>1.20056758301614E-2</v>
      </c>
      <c r="AW5" s="19">
        <v>1.20056758301614E-2</v>
      </c>
      <c r="AX5" s="19">
        <v>1.20056758301614E-2</v>
      </c>
      <c r="AY5" s="19">
        <v>1.20056758301614E-2</v>
      </c>
      <c r="AZ5" s="19">
        <v>1.20056758301614E-2</v>
      </c>
      <c r="BA5" s="19">
        <v>1.20056758301614E-2</v>
      </c>
    </row>
    <row r="6" spans="1:53" s="21" customFormat="1" x14ac:dyDescent="0.3">
      <c r="A6" s="20"/>
      <c r="B6" s="18" t="s">
        <v>42</v>
      </c>
      <c r="C6" s="19">
        <v>4.4534886756090575E-2</v>
      </c>
      <c r="D6" s="19">
        <v>4.2147450346898721E-2</v>
      </c>
      <c r="E6" s="19">
        <v>4.7568968827066703E-2</v>
      </c>
      <c r="F6" s="19">
        <v>4.2285990031867289E-2</v>
      </c>
      <c r="G6" s="19">
        <v>3.5595731358711524E-2</v>
      </c>
      <c r="H6" s="19">
        <v>3.3665209775948987E-2</v>
      </c>
      <c r="I6" s="19">
        <v>3.1617629339276511E-2</v>
      </c>
      <c r="J6" s="19">
        <v>2.8083805669754186E-2</v>
      </c>
      <c r="K6" s="19">
        <v>2.9137441982451044E-2</v>
      </c>
      <c r="L6" s="19">
        <v>2.6502558696081965E-2</v>
      </c>
      <c r="M6" s="19">
        <v>1.9203360937754262E-2</v>
      </c>
      <c r="N6" s="19">
        <v>1.9677883843014384E-2</v>
      </c>
      <c r="O6" s="19">
        <v>1.9595932038881363E-2</v>
      </c>
      <c r="P6" s="19">
        <v>1.8141072229162843E-2</v>
      </c>
      <c r="Q6" s="19">
        <v>1.6681974221478685E-2</v>
      </c>
      <c r="R6" s="19">
        <v>1.6320486765994364E-2</v>
      </c>
      <c r="S6" s="19">
        <v>1.7733143336932811E-2</v>
      </c>
      <c r="T6" s="19">
        <v>2.1468041885050654E-2</v>
      </c>
      <c r="U6" s="19">
        <v>2.5625565746754522E-2</v>
      </c>
      <c r="V6" s="19">
        <v>2.6344356755352804E-2</v>
      </c>
      <c r="W6" s="19">
        <v>2.7478311500286047E-2</v>
      </c>
      <c r="X6" s="19">
        <v>2.7223790917644555E-2</v>
      </c>
      <c r="Y6" s="19">
        <v>2.7223790917644555E-2</v>
      </c>
      <c r="Z6" s="19">
        <v>2.7223790917644555E-2</v>
      </c>
      <c r="AA6" s="19">
        <v>2.7223790917644555E-2</v>
      </c>
      <c r="AB6" s="19">
        <v>2.7223790917644555E-2</v>
      </c>
      <c r="AC6" s="19">
        <v>2.7223790917644555E-2</v>
      </c>
      <c r="AD6" s="19">
        <v>2.7223790917644555E-2</v>
      </c>
      <c r="AE6" s="19">
        <v>2.7223790917644555E-2</v>
      </c>
      <c r="AF6" s="19">
        <v>2.7223790917644555E-2</v>
      </c>
      <c r="AG6" s="19">
        <v>2.7223790917644555E-2</v>
      </c>
      <c r="AH6" s="19">
        <v>2.7223790917644555E-2</v>
      </c>
      <c r="AI6" s="19">
        <v>2.7223790917644555E-2</v>
      </c>
      <c r="AJ6" s="19">
        <v>2.7223790917644555E-2</v>
      </c>
      <c r="AK6" s="19">
        <v>2.7223790917644555E-2</v>
      </c>
      <c r="AL6" s="19">
        <v>2.7223790917644555E-2</v>
      </c>
      <c r="AM6" s="19">
        <v>2.7223790917644555E-2</v>
      </c>
      <c r="AN6" s="19">
        <v>2.7223790917644555E-2</v>
      </c>
      <c r="AO6" s="19">
        <v>2.7223790917644555E-2</v>
      </c>
      <c r="AP6" s="19">
        <v>2.7223790917644555E-2</v>
      </c>
      <c r="AQ6" s="19">
        <v>2.7223790917644555E-2</v>
      </c>
      <c r="AR6" s="19">
        <v>2.7223790917644555E-2</v>
      </c>
      <c r="AS6" s="19">
        <v>2.72237909176446E-2</v>
      </c>
      <c r="AT6" s="19">
        <v>2.72237909176446E-2</v>
      </c>
      <c r="AU6" s="19">
        <v>2.72237909176446E-2</v>
      </c>
      <c r="AV6" s="19">
        <v>2.72237909176446E-2</v>
      </c>
      <c r="AW6" s="19">
        <v>2.72237909176446E-2</v>
      </c>
      <c r="AX6" s="19">
        <v>2.72237909176446E-2</v>
      </c>
      <c r="AY6" s="19">
        <v>2.72237909176446E-2</v>
      </c>
      <c r="AZ6" s="19">
        <v>2.72237909176446E-2</v>
      </c>
      <c r="BA6" s="19">
        <v>2.72237909176446E-2</v>
      </c>
    </row>
    <row r="7" spans="1:53" x14ac:dyDescent="0.3">
      <c r="A7" s="18"/>
      <c r="B7" s="18" t="s">
        <v>43</v>
      </c>
      <c r="C7" s="19">
        <v>4.0989035482243375E-3</v>
      </c>
      <c r="D7" s="19">
        <v>4.1860004670107188E-3</v>
      </c>
      <c r="E7" s="19">
        <v>3.6617387395860741E-3</v>
      </c>
      <c r="F7" s="19">
        <v>4.5184659306871239E-3</v>
      </c>
      <c r="G7" s="19">
        <v>4.9711903615249206E-3</v>
      </c>
      <c r="H7" s="19">
        <v>5.5169228075278636E-3</v>
      </c>
      <c r="I7" s="19">
        <v>5.2280796356541917E-3</v>
      </c>
      <c r="J7" s="19">
        <v>5.1682099581848518E-3</v>
      </c>
      <c r="K7" s="19">
        <v>5.8723471686477928E-3</v>
      </c>
      <c r="L7" s="19">
        <v>6.9673064280605925E-3</v>
      </c>
      <c r="M7" s="19">
        <v>6.7737579675520793E-3</v>
      </c>
      <c r="N7" s="19">
        <v>7.1276661464684541E-3</v>
      </c>
      <c r="O7" s="19">
        <v>8.1673221184386992E-3</v>
      </c>
      <c r="P7" s="19">
        <v>7.4266377963047329E-3</v>
      </c>
      <c r="Q7" s="19">
        <v>6.72281688881391E-3</v>
      </c>
      <c r="R7" s="19">
        <v>7.1631061393588888E-3</v>
      </c>
      <c r="S7" s="19">
        <v>8.3848170857839417E-3</v>
      </c>
      <c r="T7" s="19">
        <v>9.4558857593567153E-3</v>
      </c>
      <c r="U7" s="19">
        <v>9.9137773650359463E-3</v>
      </c>
      <c r="V7" s="19">
        <v>1.0623079576796764E-2</v>
      </c>
      <c r="W7" s="19">
        <v>1.1509854875916742E-2</v>
      </c>
      <c r="X7" s="19">
        <v>1.1863213382585575E-2</v>
      </c>
      <c r="Y7" s="19">
        <v>1.1863213382585575E-2</v>
      </c>
      <c r="Z7" s="19">
        <v>1.1863213382585575E-2</v>
      </c>
      <c r="AA7" s="19">
        <v>1.1863213382585575E-2</v>
      </c>
      <c r="AB7" s="19">
        <v>1.1863213382585575E-2</v>
      </c>
      <c r="AC7" s="19">
        <v>1.1863213382585575E-2</v>
      </c>
      <c r="AD7" s="19">
        <v>1.1863213382585575E-2</v>
      </c>
      <c r="AE7" s="19">
        <v>1.1863213382585575E-2</v>
      </c>
      <c r="AF7" s="19">
        <v>1.1863213382585575E-2</v>
      </c>
      <c r="AG7" s="19">
        <v>1.1863213382585575E-2</v>
      </c>
      <c r="AH7" s="19">
        <v>1.1863213382585575E-2</v>
      </c>
      <c r="AI7" s="19">
        <v>1.1863213382585575E-2</v>
      </c>
      <c r="AJ7" s="19">
        <v>1.1863213382585575E-2</v>
      </c>
      <c r="AK7" s="19">
        <v>1.1863213382585575E-2</v>
      </c>
      <c r="AL7" s="19">
        <v>1.1863213382585575E-2</v>
      </c>
      <c r="AM7" s="19">
        <v>1.1863213382585575E-2</v>
      </c>
      <c r="AN7" s="19">
        <v>1.1863213382585575E-2</v>
      </c>
      <c r="AO7" s="19">
        <v>1.1863213382585575E-2</v>
      </c>
      <c r="AP7" s="19">
        <v>1.1863213382585575E-2</v>
      </c>
      <c r="AQ7" s="19">
        <v>1.1863213382585575E-2</v>
      </c>
      <c r="AR7" s="19">
        <v>1.1863213382585575E-2</v>
      </c>
      <c r="AS7" s="19">
        <v>1.18632133825856E-2</v>
      </c>
      <c r="AT7" s="19">
        <v>1.18632133825856E-2</v>
      </c>
      <c r="AU7" s="19">
        <v>1.18632133825856E-2</v>
      </c>
      <c r="AV7" s="19">
        <v>1.18632133825856E-2</v>
      </c>
      <c r="AW7" s="19">
        <v>1.18632133825856E-2</v>
      </c>
      <c r="AX7" s="19">
        <v>1.18632133825856E-2</v>
      </c>
      <c r="AY7" s="19">
        <v>1.18632133825856E-2</v>
      </c>
      <c r="AZ7" s="19">
        <v>1.18632133825856E-2</v>
      </c>
      <c r="BA7" s="19">
        <v>1.18632133825856E-2</v>
      </c>
    </row>
    <row r="8" spans="1:53" x14ac:dyDescent="0.3">
      <c r="A8" s="18"/>
      <c r="B8" s="18" t="s">
        <v>44</v>
      </c>
      <c r="C8" s="19">
        <v>3.9003465795763364E-3</v>
      </c>
      <c r="D8" s="19">
        <v>5.3722318211979377E-3</v>
      </c>
      <c r="E8" s="19">
        <v>6.1380205111653107E-3</v>
      </c>
      <c r="F8" s="19">
        <v>6.072665159150596E-3</v>
      </c>
      <c r="G8" s="19">
        <v>7.5816205049907713E-3</v>
      </c>
      <c r="H8" s="19">
        <v>7.4366800755191207E-3</v>
      </c>
      <c r="I8" s="19">
        <v>7.2700019917192483E-3</v>
      </c>
      <c r="J8" s="19">
        <v>5.7454043522968592E-3</v>
      </c>
      <c r="K8" s="19">
        <v>5.7202298000198874E-3</v>
      </c>
      <c r="L8" s="19">
        <v>5.0182377890916358E-3</v>
      </c>
      <c r="M8" s="19">
        <v>3.4525970112303577E-3</v>
      </c>
      <c r="N8" s="19">
        <v>2.8853027668955481E-3</v>
      </c>
      <c r="O8" s="19">
        <v>3.3714997060179468E-3</v>
      </c>
      <c r="P8" s="19">
        <v>3.5252742398209883E-3</v>
      </c>
      <c r="Q8" s="19">
        <v>3.6108321818333743E-3</v>
      </c>
      <c r="R8" s="19">
        <v>4.2253654846492097E-3</v>
      </c>
      <c r="S8" s="19">
        <v>4.9197667796199327E-3</v>
      </c>
      <c r="T8" s="19">
        <v>6.2851653225898868E-3</v>
      </c>
      <c r="U8" s="19">
        <v>7.252171982006143E-3</v>
      </c>
      <c r="V8" s="19">
        <v>7.1886767659937022E-3</v>
      </c>
      <c r="W8" s="19">
        <v>7.9879054203063089E-3</v>
      </c>
      <c r="X8" s="19">
        <v>7.8417113999955431E-3</v>
      </c>
      <c r="Y8" s="19">
        <v>7.8417113999955431E-3</v>
      </c>
      <c r="Z8" s="19">
        <v>7.8417113999955431E-3</v>
      </c>
      <c r="AA8" s="19">
        <v>7.8417113999955431E-3</v>
      </c>
      <c r="AB8" s="19">
        <v>7.8417113999955431E-3</v>
      </c>
      <c r="AC8" s="19">
        <v>7.8417113999955431E-3</v>
      </c>
      <c r="AD8" s="19">
        <v>7.8417113999955431E-3</v>
      </c>
      <c r="AE8" s="19">
        <v>7.8417113999955431E-3</v>
      </c>
      <c r="AF8" s="19">
        <v>7.8417113999955431E-3</v>
      </c>
      <c r="AG8" s="19">
        <v>7.8417113999955431E-3</v>
      </c>
      <c r="AH8" s="19">
        <v>7.8417113999955431E-3</v>
      </c>
      <c r="AI8" s="19">
        <v>7.8417113999955431E-3</v>
      </c>
      <c r="AJ8" s="19">
        <v>7.8417113999955431E-3</v>
      </c>
      <c r="AK8" s="19">
        <v>7.8417113999955431E-3</v>
      </c>
      <c r="AL8" s="19">
        <v>7.8417113999955431E-3</v>
      </c>
      <c r="AM8" s="19">
        <v>7.8417113999955431E-3</v>
      </c>
      <c r="AN8" s="19">
        <v>7.8417113999955431E-3</v>
      </c>
      <c r="AO8" s="19">
        <v>7.8417113999955431E-3</v>
      </c>
      <c r="AP8" s="19">
        <v>7.8417113999955431E-3</v>
      </c>
      <c r="AQ8" s="19">
        <v>7.8417113999955431E-3</v>
      </c>
      <c r="AR8" s="19">
        <v>7.8417113999955431E-3</v>
      </c>
      <c r="AS8" s="19">
        <v>7.8417113999955396E-3</v>
      </c>
      <c r="AT8" s="19">
        <v>7.8417113999955396E-3</v>
      </c>
      <c r="AU8" s="19">
        <v>7.8417113999955396E-3</v>
      </c>
      <c r="AV8" s="19">
        <v>7.8417113999955396E-3</v>
      </c>
      <c r="AW8" s="19">
        <v>7.8417113999955396E-3</v>
      </c>
      <c r="AX8" s="19">
        <v>7.8417113999955396E-3</v>
      </c>
      <c r="AY8" s="19">
        <v>7.8417113999955396E-3</v>
      </c>
      <c r="AZ8" s="19">
        <v>7.8417113999955396E-3</v>
      </c>
      <c r="BA8" s="19">
        <v>7.8417113999955396E-3</v>
      </c>
    </row>
    <row r="9" spans="1:53" x14ac:dyDescent="0.3">
      <c r="A9" s="18"/>
      <c r="B9" s="18" t="s">
        <v>45</v>
      </c>
      <c r="C9" s="19">
        <v>1.2635524948565499E-3</v>
      </c>
      <c r="D9" s="19">
        <v>1.3756001716352044E-3</v>
      </c>
      <c r="E9" s="19">
        <v>1.1699388571090224E-3</v>
      </c>
      <c r="F9" s="19">
        <v>1.062595103751972E-3</v>
      </c>
      <c r="G9" s="19">
        <v>1.1972295258792763E-3</v>
      </c>
      <c r="H9" s="19">
        <v>1.3390643560987226E-3</v>
      </c>
      <c r="I9" s="19">
        <v>1.5409508735388334E-3</v>
      </c>
      <c r="J9" s="19">
        <v>1.4879092749881162E-3</v>
      </c>
      <c r="K9" s="19">
        <v>1.4826513098297378E-3</v>
      </c>
      <c r="L9" s="19">
        <v>1.2375994389864726E-3</v>
      </c>
      <c r="M9" s="19">
        <v>1.4451690416097723E-3</v>
      </c>
      <c r="N9" s="19">
        <v>1.5645889036388571E-3</v>
      </c>
      <c r="O9" s="19">
        <v>1.1652979149550358E-3</v>
      </c>
      <c r="P9" s="19">
        <v>1.1007058514568996E-3</v>
      </c>
      <c r="Q9" s="19">
        <v>1.0200715873737855E-3</v>
      </c>
      <c r="R9" s="19">
        <v>1.100765953683707E-3</v>
      </c>
      <c r="S9" s="19">
        <v>1.1212862031028945E-3</v>
      </c>
      <c r="T9" s="19">
        <v>1.8900023341831705E-3</v>
      </c>
      <c r="U9" s="19">
        <v>1.8229962484613872E-3</v>
      </c>
      <c r="V9" s="19">
        <v>1.8931376052815918E-3</v>
      </c>
      <c r="W9" s="19">
        <v>1.8712094286714674E-3</v>
      </c>
      <c r="X9" s="19">
        <v>1.8635312271359508E-3</v>
      </c>
      <c r="Y9" s="19">
        <v>1.8635312271359508E-3</v>
      </c>
      <c r="Z9" s="19">
        <v>1.8635312271359508E-3</v>
      </c>
      <c r="AA9" s="19">
        <v>1.8635312271359508E-3</v>
      </c>
      <c r="AB9" s="19">
        <v>1.8635312271359508E-3</v>
      </c>
      <c r="AC9" s="19">
        <v>1.8635312271359508E-3</v>
      </c>
      <c r="AD9" s="19">
        <v>1.8635312271359508E-3</v>
      </c>
      <c r="AE9" s="19">
        <v>1.8635312271359508E-3</v>
      </c>
      <c r="AF9" s="19">
        <v>1.8635312271359508E-3</v>
      </c>
      <c r="AG9" s="19">
        <v>1.8635312271359508E-3</v>
      </c>
      <c r="AH9" s="19">
        <v>1.8635312271359508E-3</v>
      </c>
      <c r="AI9" s="19">
        <v>1.8635312271359508E-3</v>
      </c>
      <c r="AJ9" s="19">
        <v>1.8635312271359508E-3</v>
      </c>
      <c r="AK9" s="19">
        <v>1.8635312271359508E-3</v>
      </c>
      <c r="AL9" s="19">
        <v>1.8635312271359508E-3</v>
      </c>
      <c r="AM9" s="19">
        <v>1.8635312271359508E-3</v>
      </c>
      <c r="AN9" s="19">
        <v>1.8635312271359508E-3</v>
      </c>
      <c r="AO9" s="19">
        <v>1.8635312271359508E-3</v>
      </c>
      <c r="AP9" s="19">
        <v>1.8635312271359508E-3</v>
      </c>
      <c r="AQ9" s="19">
        <v>1.8635312271359508E-3</v>
      </c>
      <c r="AR9" s="19">
        <v>1.8635312271359508E-3</v>
      </c>
      <c r="AS9" s="19">
        <v>1.8635312271359501E-3</v>
      </c>
      <c r="AT9" s="19">
        <v>1.8635312271359501E-3</v>
      </c>
      <c r="AU9" s="19">
        <v>1.8635312271359501E-3</v>
      </c>
      <c r="AV9" s="19">
        <v>1.8635312271359501E-3</v>
      </c>
      <c r="AW9" s="19">
        <v>1.8635312271359501E-3</v>
      </c>
      <c r="AX9" s="19">
        <v>1.8635312271359501E-3</v>
      </c>
      <c r="AY9" s="19">
        <v>1.8635312271359501E-3</v>
      </c>
      <c r="AZ9" s="19">
        <v>1.8635312271359501E-3</v>
      </c>
      <c r="BA9" s="19">
        <v>1.8635312271359501E-3</v>
      </c>
    </row>
    <row r="10" spans="1:53" x14ac:dyDescent="0.3">
      <c r="A10" s="18"/>
      <c r="B10" s="18" t="s">
        <v>46</v>
      </c>
      <c r="C10" s="19">
        <v>1.610819402879073E-2</v>
      </c>
      <c r="D10" s="19">
        <v>1.829515221665489E-2</v>
      </c>
      <c r="E10" s="19">
        <v>1.7867911746451363E-2</v>
      </c>
      <c r="F10" s="19">
        <v>1.8481362304137685E-2</v>
      </c>
      <c r="G10" s="19">
        <v>1.8012975523607932E-2</v>
      </c>
      <c r="H10" s="19">
        <v>1.800606914526871E-2</v>
      </c>
      <c r="I10" s="19">
        <v>1.5812907509928621E-2</v>
      </c>
      <c r="J10" s="19">
        <v>1.4874651494368967E-2</v>
      </c>
      <c r="K10" s="19">
        <v>1.6344131863637146E-2</v>
      </c>
      <c r="L10" s="19">
        <v>1.8881083074281383E-2</v>
      </c>
      <c r="M10" s="19">
        <v>1.8598285024190964E-2</v>
      </c>
      <c r="N10" s="19">
        <v>1.9021369401624803E-2</v>
      </c>
      <c r="O10" s="19">
        <v>1.9418055032691943E-2</v>
      </c>
      <c r="P10" s="19">
        <v>1.8826196569312718E-2</v>
      </c>
      <c r="Q10" s="19">
        <v>1.8075422683433099E-2</v>
      </c>
      <c r="R10" s="19">
        <v>1.8452341781404098E-2</v>
      </c>
      <c r="S10" s="19">
        <v>2.0826542340599635E-2</v>
      </c>
      <c r="T10" s="19">
        <v>2.3296542386666105E-2</v>
      </c>
      <c r="U10" s="19">
        <v>2.4282709092101035E-2</v>
      </c>
      <c r="V10" s="19">
        <v>2.5921639402236085E-2</v>
      </c>
      <c r="W10" s="19">
        <v>2.8021417355313185E-2</v>
      </c>
      <c r="X10" s="19">
        <v>2.7677482140969684E-2</v>
      </c>
      <c r="Y10" s="19">
        <v>2.7677482140969684E-2</v>
      </c>
      <c r="Z10" s="19">
        <v>2.7677482140969684E-2</v>
      </c>
      <c r="AA10" s="19">
        <v>2.7677482140969684E-2</v>
      </c>
      <c r="AB10" s="19">
        <v>2.7677482140969684E-2</v>
      </c>
      <c r="AC10" s="19">
        <v>2.7677482140969684E-2</v>
      </c>
      <c r="AD10" s="19">
        <v>2.7677482140969684E-2</v>
      </c>
      <c r="AE10" s="19">
        <v>2.7677482140969684E-2</v>
      </c>
      <c r="AF10" s="19">
        <v>2.7677482140969684E-2</v>
      </c>
      <c r="AG10" s="19">
        <v>2.7677482140969684E-2</v>
      </c>
      <c r="AH10" s="19">
        <v>2.7677482140969684E-2</v>
      </c>
      <c r="AI10" s="19">
        <v>2.7677482140969684E-2</v>
      </c>
      <c r="AJ10" s="19">
        <v>2.7677482140969684E-2</v>
      </c>
      <c r="AK10" s="19">
        <v>2.7677482140969684E-2</v>
      </c>
      <c r="AL10" s="19">
        <v>2.7677482140969684E-2</v>
      </c>
      <c r="AM10" s="19">
        <v>2.7677482140969684E-2</v>
      </c>
      <c r="AN10" s="19">
        <v>2.7677482140969684E-2</v>
      </c>
      <c r="AO10" s="19">
        <v>2.7677482140969684E-2</v>
      </c>
      <c r="AP10" s="19">
        <v>2.7677482140969684E-2</v>
      </c>
      <c r="AQ10" s="19">
        <v>2.7677482140969684E-2</v>
      </c>
      <c r="AR10" s="19">
        <v>2.7677482140969684E-2</v>
      </c>
      <c r="AS10" s="19">
        <v>2.7677482140969701E-2</v>
      </c>
      <c r="AT10" s="19">
        <v>2.7677482140969701E-2</v>
      </c>
      <c r="AU10" s="19">
        <v>2.7677482140969701E-2</v>
      </c>
      <c r="AV10" s="19">
        <v>2.7677482140969701E-2</v>
      </c>
      <c r="AW10" s="19">
        <v>2.7677482140969701E-2</v>
      </c>
      <c r="AX10" s="19">
        <v>2.7677482140969701E-2</v>
      </c>
      <c r="AY10" s="19">
        <v>2.7677482140969701E-2</v>
      </c>
      <c r="AZ10" s="19">
        <v>2.7677482140969701E-2</v>
      </c>
      <c r="BA10" s="19">
        <v>2.7677482140969701E-2</v>
      </c>
    </row>
    <row r="11" spans="1:53" x14ac:dyDescent="0.3">
      <c r="A11" s="18"/>
      <c r="B11" s="18" t="s">
        <v>47</v>
      </c>
      <c r="C11" s="19">
        <v>1.4531547569803759E-2</v>
      </c>
      <c r="D11" s="19">
        <v>1.4125358311503418E-2</v>
      </c>
      <c r="E11" s="19">
        <v>1.2673112093659912E-2</v>
      </c>
      <c r="F11" s="19">
        <v>1.6055562437235986E-2</v>
      </c>
      <c r="G11" s="19">
        <v>1.2954226663831997E-2</v>
      </c>
      <c r="H11" s="19">
        <v>1.1381925495904254E-2</v>
      </c>
      <c r="I11" s="19">
        <v>1.1820862646456813E-2</v>
      </c>
      <c r="J11" s="19">
        <v>1.2633254819032972E-2</v>
      </c>
      <c r="K11" s="19">
        <v>1.2303780851422469E-2</v>
      </c>
      <c r="L11" s="19">
        <v>1.0670980283612103E-2</v>
      </c>
      <c r="M11" s="19">
        <v>1.420748396914423E-2</v>
      </c>
      <c r="N11" s="19">
        <v>1.2810259870132802E-2</v>
      </c>
      <c r="O11" s="19">
        <v>1.0633073317993428E-2</v>
      </c>
      <c r="P11" s="19">
        <v>7.9064462138720912E-3</v>
      </c>
      <c r="Q11" s="19">
        <v>6.4582064619865898E-3</v>
      </c>
      <c r="R11" s="19">
        <v>5.525168446489561E-3</v>
      </c>
      <c r="S11" s="19">
        <v>6.0834807962295324E-3</v>
      </c>
      <c r="T11" s="19">
        <v>4.8073817841062126E-3</v>
      </c>
      <c r="U11" s="19">
        <v>4.6351666259322154E-3</v>
      </c>
      <c r="V11" s="19">
        <v>4.5668421390591719E-3</v>
      </c>
      <c r="W11" s="19">
        <v>6.2185958019955736E-3</v>
      </c>
      <c r="X11" s="19">
        <v>6.1559870170856575E-3</v>
      </c>
      <c r="Y11" s="19">
        <v>6.1559870170856575E-3</v>
      </c>
      <c r="Z11" s="19">
        <v>6.1559870170856575E-3</v>
      </c>
      <c r="AA11" s="19">
        <v>6.1559870170856575E-3</v>
      </c>
      <c r="AB11" s="19">
        <v>6.1559870170856575E-3</v>
      </c>
      <c r="AC11" s="19">
        <v>6.1559870170856575E-3</v>
      </c>
      <c r="AD11" s="19">
        <v>6.1559870170856575E-3</v>
      </c>
      <c r="AE11" s="19">
        <v>6.1559870170856575E-3</v>
      </c>
      <c r="AF11" s="19">
        <v>6.1559870170856575E-3</v>
      </c>
      <c r="AG11" s="19">
        <v>6.1559870170856575E-3</v>
      </c>
      <c r="AH11" s="19">
        <v>6.1559870170856575E-3</v>
      </c>
      <c r="AI11" s="19">
        <v>6.1559870170856575E-3</v>
      </c>
      <c r="AJ11" s="19">
        <v>6.1559870170856575E-3</v>
      </c>
      <c r="AK11" s="19">
        <v>6.1559870170856575E-3</v>
      </c>
      <c r="AL11" s="19">
        <v>6.1559870170856575E-3</v>
      </c>
      <c r="AM11" s="19">
        <v>6.1559870170856575E-3</v>
      </c>
      <c r="AN11" s="19">
        <v>6.1559870170856575E-3</v>
      </c>
      <c r="AO11" s="19">
        <v>6.1559870170856575E-3</v>
      </c>
      <c r="AP11" s="19">
        <v>6.1559870170856575E-3</v>
      </c>
      <c r="AQ11" s="19">
        <v>6.1559870170856575E-3</v>
      </c>
      <c r="AR11" s="19">
        <v>6.1559870170856575E-3</v>
      </c>
      <c r="AS11" s="19">
        <v>6.1559870170856601E-3</v>
      </c>
      <c r="AT11" s="19">
        <v>6.1559870170856601E-3</v>
      </c>
      <c r="AU11" s="19">
        <v>6.1559870170856601E-3</v>
      </c>
      <c r="AV11" s="19">
        <v>6.1559870170856601E-3</v>
      </c>
      <c r="AW11" s="19">
        <v>6.1559870170856601E-3</v>
      </c>
      <c r="AX11" s="19">
        <v>6.1559870170856601E-3</v>
      </c>
      <c r="AY11" s="19">
        <v>6.1559870170856601E-3</v>
      </c>
      <c r="AZ11" s="19">
        <v>6.1559870170856601E-3</v>
      </c>
      <c r="BA11" s="19">
        <v>6.1559870170856601E-3</v>
      </c>
    </row>
    <row r="12" spans="1:53" x14ac:dyDescent="0.3">
      <c r="A12" s="18"/>
      <c r="B12" s="18" t="s">
        <v>48</v>
      </c>
      <c r="C12" s="19">
        <v>1.9667133693256175E-3</v>
      </c>
      <c r="D12" s="19">
        <v>2.4233061437423228E-3</v>
      </c>
      <c r="E12" s="19">
        <v>2.3887339918126581E-3</v>
      </c>
      <c r="F12" s="19">
        <v>2.4832320580875089E-3</v>
      </c>
      <c r="G12" s="19">
        <v>2.591041397066425E-3</v>
      </c>
      <c r="H12" s="19">
        <v>3.5016484287537365E-3</v>
      </c>
      <c r="I12" s="19">
        <v>2.576539026158097E-3</v>
      </c>
      <c r="J12" s="19">
        <v>2.0236872889466202E-3</v>
      </c>
      <c r="K12" s="19">
        <v>1.8398767508155027E-3</v>
      </c>
      <c r="L12" s="19">
        <v>1.7462492058540491E-3</v>
      </c>
      <c r="M12" s="19">
        <v>1.3475957308295421E-3</v>
      </c>
      <c r="N12" s="19">
        <v>1.3675275798479031E-3</v>
      </c>
      <c r="O12" s="19">
        <v>1.3471195315826368E-3</v>
      </c>
      <c r="P12" s="19">
        <v>1.2345734237549325E-3</v>
      </c>
      <c r="Q12" s="19">
        <v>1.1264079566215145E-3</v>
      </c>
      <c r="R12" s="19">
        <v>1.4018413485045252E-3</v>
      </c>
      <c r="S12" s="19">
        <v>1.8446209210623019E-3</v>
      </c>
      <c r="T12" s="19">
        <v>2.3276913541025804E-3</v>
      </c>
      <c r="U12" s="19">
        <v>2.2092795665738223E-3</v>
      </c>
      <c r="V12" s="19">
        <v>2.1463814816406143E-3</v>
      </c>
      <c r="W12" s="19">
        <v>2.3343962580633362E-3</v>
      </c>
      <c r="X12" s="19">
        <v>2.3059483276166833E-3</v>
      </c>
      <c r="Y12" s="19">
        <v>2.3059483276166833E-3</v>
      </c>
      <c r="Z12" s="19">
        <v>2.3059483276166833E-3</v>
      </c>
      <c r="AA12" s="19">
        <v>2.3059483276166833E-3</v>
      </c>
      <c r="AB12" s="19">
        <v>2.3059483276166833E-3</v>
      </c>
      <c r="AC12" s="19">
        <v>2.3059483276166833E-3</v>
      </c>
      <c r="AD12" s="19">
        <v>2.3059483276166833E-3</v>
      </c>
      <c r="AE12" s="19">
        <v>2.3059483276166833E-3</v>
      </c>
      <c r="AF12" s="19">
        <v>2.3059483276166833E-3</v>
      </c>
      <c r="AG12" s="19">
        <v>2.3059483276166833E-3</v>
      </c>
      <c r="AH12" s="19">
        <v>2.3059483276166833E-3</v>
      </c>
      <c r="AI12" s="19">
        <v>2.3059483276166833E-3</v>
      </c>
      <c r="AJ12" s="19">
        <v>2.3059483276166833E-3</v>
      </c>
      <c r="AK12" s="19">
        <v>2.3059483276166833E-3</v>
      </c>
      <c r="AL12" s="19">
        <v>2.3059483276166833E-3</v>
      </c>
      <c r="AM12" s="19">
        <v>2.3059483276166833E-3</v>
      </c>
      <c r="AN12" s="19">
        <v>2.3059483276166833E-3</v>
      </c>
      <c r="AO12" s="19">
        <v>2.3059483276166833E-3</v>
      </c>
      <c r="AP12" s="19">
        <v>2.3059483276166833E-3</v>
      </c>
      <c r="AQ12" s="19">
        <v>2.3059483276166833E-3</v>
      </c>
      <c r="AR12" s="19">
        <v>2.3059483276166833E-3</v>
      </c>
      <c r="AS12" s="19">
        <v>2.3059483276166798E-3</v>
      </c>
      <c r="AT12" s="19">
        <v>2.3059483276166798E-3</v>
      </c>
      <c r="AU12" s="19">
        <v>2.3059483276166798E-3</v>
      </c>
      <c r="AV12" s="19">
        <v>2.3059483276166798E-3</v>
      </c>
      <c r="AW12" s="19">
        <v>2.3059483276166798E-3</v>
      </c>
      <c r="AX12" s="19">
        <v>2.3059483276166798E-3</v>
      </c>
      <c r="AY12" s="19">
        <v>2.3059483276166798E-3</v>
      </c>
      <c r="AZ12" s="19">
        <v>2.3059483276166798E-3</v>
      </c>
      <c r="BA12" s="19">
        <v>2.3059483276166798E-3</v>
      </c>
    </row>
    <row r="13" spans="1:53" x14ac:dyDescent="0.3">
      <c r="A13" s="18"/>
      <c r="B13" s="18" t="s">
        <v>49</v>
      </c>
      <c r="C13" s="19">
        <v>1.162759651577315E-2</v>
      </c>
      <c r="D13" s="19">
        <v>9.4888372093418598E-3</v>
      </c>
      <c r="E13" s="19">
        <v>9.6168960295049087E-3</v>
      </c>
      <c r="F13" s="19">
        <v>8.5328958547379197E-3</v>
      </c>
      <c r="G13" s="19">
        <v>7.1765393567992594E-3</v>
      </c>
      <c r="H13" s="19">
        <v>6.2727297029999338E-3</v>
      </c>
      <c r="I13" s="19">
        <v>1.2783809567154771E-2</v>
      </c>
      <c r="J13" s="19">
        <v>1.1674669873090808E-2</v>
      </c>
      <c r="K13" s="19">
        <v>1.277751006711801E-2</v>
      </c>
      <c r="L13" s="19">
        <v>1.0866057512291546E-2</v>
      </c>
      <c r="M13" s="19">
        <v>1.0689328695430699E-2</v>
      </c>
      <c r="N13" s="19">
        <v>1.4682736488195576E-2</v>
      </c>
      <c r="O13" s="19">
        <v>1.498973099326035E-2</v>
      </c>
      <c r="P13" s="19">
        <v>1.2411337152478746E-2</v>
      </c>
      <c r="Q13" s="19">
        <v>1.0086253533431946E-2</v>
      </c>
      <c r="R13" s="19">
        <v>8.5534559672969922E-3</v>
      </c>
      <c r="S13" s="19">
        <v>8.1086099402261375E-3</v>
      </c>
      <c r="T13" s="19">
        <v>8.6457891375948358E-3</v>
      </c>
      <c r="U13" s="19">
        <v>8.5896613574678905E-3</v>
      </c>
      <c r="V13" s="19">
        <v>9.7630857785562051E-3</v>
      </c>
      <c r="W13" s="19">
        <v>1.221842460846736E-2</v>
      </c>
      <c r="X13" s="19">
        <v>1.2078171018216337E-2</v>
      </c>
      <c r="Y13" s="19">
        <v>1.2078171018216337E-2</v>
      </c>
      <c r="Z13" s="19">
        <v>1.2078171018216337E-2</v>
      </c>
      <c r="AA13" s="19">
        <v>1.2078171018216337E-2</v>
      </c>
      <c r="AB13" s="19">
        <v>1.2078171018216337E-2</v>
      </c>
      <c r="AC13" s="19">
        <v>1.2078171018216337E-2</v>
      </c>
      <c r="AD13" s="19">
        <v>1.2078171018216337E-2</v>
      </c>
      <c r="AE13" s="19">
        <v>1.2078171018216337E-2</v>
      </c>
      <c r="AF13" s="19">
        <v>1.2078171018216337E-2</v>
      </c>
      <c r="AG13" s="19">
        <v>1.2078171018216337E-2</v>
      </c>
      <c r="AH13" s="19">
        <v>1.2078171018216337E-2</v>
      </c>
      <c r="AI13" s="19">
        <v>1.2078171018216337E-2</v>
      </c>
      <c r="AJ13" s="19">
        <v>1.2078171018216337E-2</v>
      </c>
      <c r="AK13" s="19">
        <v>1.2078171018216337E-2</v>
      </c>
      <c r="AL13" s="19">
        <v>1.2078171018216337E-2</v>
      </c>
      <c r="AM13" s="19">
        <v>1.2078171018216337E-2</v>
      </c>
      <c r="AN13" s="19">
        <v>1.2078171018216337E-2</v>
      </c>
      <c r="AO13" s="19">
        <v>1.2078171018216337E-2</v>
      </c>
      <c r="AP13" s="19">
        <v>1.2078171018216337E-2</v>
      </c>
      <c r="AQ13" s="19">
        <v>1.2078171018216337E-2</v>
      </c>
      <c r="AR13" s="19">
        <v>1.2078171018216337E-2</v>
      </c>
      <c r="AS13" s="19">
        <v>1.20781710182163E-2</v>
      </c>
      <c r="AT13" s="19">
        <v>1.20781710182163E-2</v>
      </c>
      <c r="AU13" s="19">
        <v>1.20781710182163E-2</v>
      </c>
      <c r="AV13" s="19">
        <v>1.20781710182163E-2</v>
      </c>
      <c r="AW13" s="19">
        <v>1.20781710182163E-2</v>
      </c>
      <c r="AX13" s="19">
        <v>1.20781710182163E-2</v>
      </c>
      <c r="AY13" s="19">
        <v>1.20781710182163E-2</v>
      </c>
      <c r="AZ13" s="19">
        <v>1.20781710182163E-2</v>
      </c>
      <c r="BA13" s="19">
        <v>1.20781710182163E-2</v>
      </c>
    </row>
    <row r="14" spans="1:53" s="21" customFormat="1" x14ac:dyDescent="0.3">
      <c r="A14" s="18"/>
      <c r="B14" s="18" t="s">
        <v>35</v>
      </c>
      <c r="C14" s="19">
        <v>7.6640093394021641E-2</v>
      </c>
      <c r="D14" s="19">
        <v>7.5449960512153844E-2</v>
      </c>
      <c r="E14" s="19">
        <v>6.8629584105307978E-2</v>
      </c>
      <c r="F14" s="19">
        <v>6.6674073187514671E-2</v>
      </c>
      <c r="G14" s="19">
        <v>7.5862103283868859E-2</v>
      </c>
      <c r="H14" s="19">
        <v>0.10635174219098827</v>
      </c>
      <c r="I14" s="19">
        <v>0.1028911758489876</v>
      </c>
      <c r="J14" s="19">
        <v>0.1044648678500521</v>
      </c>
      <c r="K14" s="19">
        <v>9.6879087327246094E-2</v>
      </c>
      <c r="L14" s="19">
        <v>9.8718319076973204E-2</v>
      </c>
      <c r="M14" s="19">
        <v>0.10632842630306237</v>
      </c>
      <c r="N14" s="19">
        <v>0.12265733175707311</v>
      </c>
      <c r="O14" s="19">
        <v>0.10672600490482441</v>
      </c>
      <c r="P14" s="19">
        <v>8.4750792546070791E-2</v>
      </c>
      <c r="Q14" s="19">
        <v>9.9793780473561383E-2</v>
      </c>
      <c r="R14" s="19">
        <v>9.0057680929000405E-2</v>
      </c>
      <c r="S14" s="19">
        <v>8.0405575602342808E-2</v>
      </c>
      <c r="T14" s="19">
        <v>6.8347103600872566E-2</v>
      </c>
      <c r="U14" s="19">
        <v>7.6055753068049736E-2</v>
      </c>
      <c r="V14" s="19">
        <v>7.8667011064274608E-2</v>
      </c>
      <c r="W14" s="19">
        <v>0.10949071096734757</v>
      </c>
      <c r="X14" s="19">
        <v>0.10860773497051106</v>
      </c>
      <c r="Y14" s="19">
        <v>0.10860773497051106</v>
      </c>
      <c r="Z14" s="19">
        <v>0.10860773497051106</v>
      </c>
      <c r="AA14" s="19">
        <v>0.10860773497051106</v>
      </c>
      <c r="AB14" s="19">
        <v>0.10860773497051106</v>
      </c>
      <c r="AC14" s="19">
        <v>0.10860773497051106</v>
      </c>
      <c r="AD14" s="19">
        <v>0.10860773497051106</v>
      </c>
      <c r="AE14" s="19">
        <v>0.10860773497051106</v>
      </c>
      <c r="AF14" s="19">
        <v>0.10860773497051106</v>
      </c>
      <c r="AG14" s="19">
        <v>0.10860773497051106</v>
      </c>
      <c r="AH14" s="19">
        <v>0.10860773497051106</v>
      </c>
      <c r="AI14" s="19">
        <v>0.10860773497051106</v>
      </c>
      <c r="AJ14" s="19">
        <v>0.10860773497051106</v>
      </c>
      <c r="AK14" s="19">
        <v>0.10860773497051106</v>
      </c>
      <c r="AL14" s="19">
        <v>0.10860773497051106</v>
      </c>
      <c r="AM14" s="19">
        <v>0.10860773497051106</v>
      </c>
      <c r="AN14" s="19">
        <v>0.10860773497051106</v>
      </c>
      <c r="AO14" s="19">
        <v>0.10860773497051106</v>
      </c>
      <c r="AP14" s="19">
        <v>0.10860773497051106</v>
      </c>
      <c r="AQ14" s="19">
        <v>0.10860773497051106</v>
      </c>
      <c r="AR14" s="19">
        <v>0.10860773497051106</v>
      </c>
      <c r="AS14" s="19">
        <v>0.108607734970511</v>
      </c>
      <c r="AT14" s="19">
        <v>0.108607734970511</v>
      </c>
      <c r="AU14" s="19">
        <v>0.108607734970511</v>
      </c>
      <c r="AV14" s="19">
        <v>0.108607734970511</v>
      </c>
      <c r="AW14" s="19">
        <v>0.108607734970511</v>
      </c>
      <c r="AX14" s="19">
        <v>0.108607734970511</v>
      </c>
      <c r="AY14" s="19">
        <v>0.108607734970511</v>
      </c>
      <c r="AZ14" s="19">
        <v>0.108607734970511</v>
      </c>
      <c r="BA14" s="19">
        <v>0.108607734970511</v>
      </c>
    </row>
    <row r="15" spans="1:53" x14ac:dyDescent="0.3">
      <c r="A15" s="18"/>
      <c r="B15" s="18" t="s">
        <v>34</v>
      </c>
      <c r="C15" s="19">
        <v>0.35479677621921157</v>
      </c>
      <c r="D15" s="19">
        <v>0.33104018948869185</v>
      </c>
      <c r="E15" s="19">
        <v>0.25586436332724322</v>
      </c>
      <c r="F15" s="19">
        <v>0.24575605426197428</v>
      </c>
      <c r="G15" s="19">
        <v>0.22389934126454969</v>
      </c>
      <c r="H15" s="19">
        <v>0.23029933468442357</v>
      </c>
      <c r="I15" s="19">
        <v>0.20654352773255361</v>
      </c>
      <c r="J15" s="19">
        <v>0.19837077278871568</v>
      </c>
      <c r="K15" s="19">
        <v>0.2120813969988411</v>
      </c>
      <c r="L15" s="19">
        <v>0.20660668200420368</v>
      </c>
      <c r="M15" s="19">
        <v>0.23049185725069132</v>
      </c>
      <c r="N15" s="19">
        <v>0.20893491623437541</v>
      </c>
      <c r="O15" s="19">
        <v>0.21563812019830053</v>
      </c>
      <c r="P15" s="19">
        <v>0.22751504641368589</v>
      </c>
      <c r="Q15" s="19">
        <v>0.23519581400065903</v>
      </c>
      <c r="R15" s="19">
        <v>0.2269448905443231</v>
      </c>
      <c r="S15" s="19">
        <v>0.21141961778744131</v>
      </c>
      <c r="T15" s="19">
        <v>0.17876300889726007</v>
      </c>
      <c r="U15" s="19">
        <v>0.13055394823399491</v>
      </c>
      <c r="V15" s="19">
        <v>8.4222710507303025E-2</v>
      </c>
      <c r="W15" s="19">
        <v>0.1061272279456109</v>
      </c>
      <c r="X15" s="19">
        <v>0.10473313646459381</v>
      </c>
      <c r="Y15" s="19">
        <v>0.10473313646459381</v>
      </c>
      <c r="Z15" s="19">
        <v>0.10473313646459381</v>
      </c>
      <c r="AA15" s="19">
        <v>0.10473313646459381</v>
      </c>
      <c r="AB15" s="19">
        <v>0.10473313646459381</v>
      </c>
      <c r="AC15" s="19">
        <v>0.10473313646459381</v>
      </c>
      <c r="AD15" s="19">
        <v>0.10473313646459381</v>
      </c>
      <c r="AE15" s="19">
        <v>0.10473313646459381</v>
      </c>
      <c r="AF15" s="19">
        <v>0.10473313646459381</v>
      </c>
      <c r="AG15" s="19">
        <v>0.10473313646459381</v>
      </c>
      <c r="AH15" s="19">
        <v>0.10473313646459381</v>
      </c>
      <c r="AI15" s="19">
        <v>0.10473313646459381</v>
      </c>
      <c r="AJ15" s="19">
        <v>0.10473313646459381</v>
      </c>
      <c r="AK15" s="19">
        <v>0.10473313646459381</v>
      </c>
      <c r="AL15" s="19">
        <v>0.10473313646459381</v>
      </c>
      <c r="AM15" s="19">
        <v>0.10473313646459381</v>
      </c>
      <c r="AN15" s="19">
        <v>0.10473313646459381</v>
      </c>
      <c r="AO15" s="19">
        <v>0.10473313646459381</v>
      </c>
      <c r="AP15" s="19">
        <v>0.10473313646459381</v>
      </c>
      <c r="AQ15" s="19">
        <v>0.10473313646459381</v>
      </c>
      <c r="AR15" s="19">
        <v>0.10473313646459381</v>
      </c>
      <c r="AS15" s="19">
        <v>0.10473313646459401</v>
      </c>
      <c r="AT15" s="19">
        <v>0.10473313646459401</v>
      </c>
      <c r="AU15" s="19">
        <v>0.10473313646459401</v>
      </c>
      <c r="AV15" s="19">
        <v>0.10473313646459401</v>
      </c>
      <c r="AW15" s="19">
        <v>0.10473313646459401</v>
      </c>
      <c r="AX15" s="19">
        <v>0.10473313646459401</v>
      </c>
      <c r="AY15" s="19">
        <v>0.10473313646459401</v>
      </c>
      <c r="AZ15" s="19">
        <v>0.10473313646459401</v>
      </c>
      <c r="BA15" s="19">
        <v>0.10473313646459401</v>
      </c>
    </row>
    <row r="16" spans="1:53" x14ac:dyDescent="0.3">
      <c r="A16" s="20"/>
      <c r="B16" s="18" t="s">
        <v>50</v>
      </c>
      <c r="C16" s="19">
        <v>1.8709942241610961E-2</v>
      </c>
      <c r="D16" s="19">
        <v>2.0813968981683938E-2</v>
      </c>
      <c r="E16" s="19">
        <v>2.2497032759503103E-2</v>
      </c>
      <c r="F16" s="19">
        <v>2.5024676690029668E-2</v>
      </c>
      <c r="G16" s="19">
        <v>2.3081054937440483E-2</v>
      </c>
      <c r="H16" s="19">
        <v>2.1988751942983685E-2</v>
      </c>
      <c r="I16" s="19">
        <v>1.7699981033585784E-2</v>
      </c>
      <c r="J16" s="19">
        <v>1.5333925475195975E-2</v>
      </c>
      <c r="K16" s="19">
        <v>1.5495915424848246E-2</v>
      </c>
      <c r="L16" s="19">
        <v>1.5227134258430345E-2</v>
      </c>
      <c r="M16" s="19">
        <v>1.4621712898747332E-2</v>
      </c>
      <c r="N16" s="19">
        <v>1.5375983887637871E-2</v>
      </c>
      <c r="O16" s="19">
        <v>1.7625439838100429E-2</v>
      </c>
      <c r="P16" s="19">
        <v>1.5991174305435077E-2</v>
      </c>
      <c r="Q16" s="19">
        <v>1.4443244918797117E-2</v>
      </c>
      <c r="R16" s="19">
        <v>1.3817879730850739E-2</v>
      </c>
      <c r="S16" s="19">
        <v>1.5497005199842815E-2</v>
      </c>
      <c r="T16" s="19">
        <v>1.7300491464888299E-2</v>
      </c>
      <c r="U16" s="19">
        <v>1.7964626972886678E-2</v>
      </c>
      <c r="V16" s="19">
        <v>1.7440460506164008E-2</v>
      </c>
      <c r="W16" s="19">
        <v>1.9584173339404008E-2</v>
      </c>
      <c r="X16" s="19">
        <v>1.9257615216312477E-2</v>
      </c>
      <c r="Y16" s="19">
        <v>1.9257615216312477E-2</v>
      </c>
      <c r="Z16" s="19">
        <v>1.9257615216312477E-2</v>
      </c>
      <c r="AA16" s="19">
        <v>1.9257615216312477E-2</v>
      </c>
      <c r="AB16" s="19">
        <v>1.9257615216312477E-2</v>
      </c>
      <c r="AC16" s="19">
        <v>1.9257615216312477E-2</v>
      </c>
      <c r="AD16" s="19">
        <v>1.9257615216312477E-2</v>
      </c>
      <c r="AE16" s="19">
        <v>1.9257615216312477E-2</v>
      </c>
      <c r="AF16" s="19">
        <v>1.9257615216312477E-2</v>
      </c>
      <c r="AG16" s="19">
        <v>1.9257615216312477E-2</v>
      </c>
      <c r="AH16" s="19">
        <v>1.9257615216312477E-2</v>
      </c>
      <c r="AI16" s="19">
        <v>1.9257615216312477E-2</v>
      </c>
      <c r="AJ16" s="19">
        <v>1.9257615216312477E-2</v>
      </c>
      <c r="AK16" s="19">
        <v>1.9257615216312477E-2</v>
      </c>
      <c r="AL16" s="19">
        <v>1.9257615216312477E-2</v>
      </c>
      <c r="AM16" s="19">
        <v>1.9257615216312477E-2</v>
      </c>
      <c r="AN16" s="19">
        <v>1.9257615216312477E-2</v>
      </c>
      <c r="AO16" s="19">
        <v>1.9257615216312477E-2</v>
      </c>
      <c r="AP16" s="19">
        <v>1.9257615216312477E-2</v>
      </c>
      <c r="AQ16" s="19">
        <v>1.9257615216312477E-2</v>
      </c>
      <c r="AR16" s="19">
        <v>1.9257615216312477E-2</v>
      </c>
      <c r="AS16" s="19">
        <v>1.9257615216312501E-2</v>
      </c>
      <c r="AT16" s="19">
        <v>1.9257615216312501E-2</v>
      </c>
      <c r="AU16" s="19">
        <v>1.9257615216312501E-2</v>
      </c>
      <c r="AV16" s="19">
        <v>1.9257615216312501E-2</v>
      </c>
      <c r="AW16" s="19">
        <v>1.9257615216312501E-2</v>
      </c>
      <c r="AX16" s="19">
        <v>1.9257615216312501E-2</v>
      </c>
      <c r="AY16" s="19">
        <v>1.9257615216312501E-2</v>
      </c>
      <c r="AZ16" s="19">
        <v>1.9257615216312501E-2</v>
      </c>
      <c r="BA16" s="19">
        <v>1.9257615216312501E-2</v>
      </c>
    </row>
    <row r="17" spans="1:53" x14ac:dyDescent="0.3">
      <c r="A17" s="18"/>
      <c r="B17" s="18" t="s">
        <v>51</v>
      </c>
      <c r="C17" s="19">
        <v>1.3551357192353217E-2</v>
      </c>
      <c r="D17" s="19">
        <v>1.6221927241009518E-2</v>
      </c>
      <c r="E17" s="19">
        <v>1.6515613403310928E-2</v>
      </c>
      <c r="F17" s="19">
        <v>1.7593570230034966E-2</v>
      </c>
      <c r="G17" s="19">
        <v>1.5865354591255661E-2</v>
      </c>
      <c r="H17" s="19">
        <v>1.4794091082130416E-2</v>
      </c>
      <c r="I17" s="19">
        <v>1.2169883789076059E-2</v>
      </c>
      <c r="J17" s="19">
        <v>1.0786736153739934E-2</v>
      </c>
      <c r="K17" s="19">
        <v>1.1145252778381128E-2</v>
      </c>
      <c r="L17" s="19">
        <v>1.2172580262048252E-2</v>
      </c>
      <c r="M17" s="19">
        <v>1.0990188545342401E-2</v>
      </c>
      <c r="N17" s="19">
        <v>1.092670721476708E-2</v>
      </c>
      <c r="O17" s="19">
        <v>1.0913141130767587E-2</v>
      </c>
      <c r="P17" s="19">
        <v>1.1500716807180846E-2</v>
      </c>
      <c r="Q17" s="19">
        <v>1.1848383686599446E-2</v>
      </c>
      <c r="R17" s="19">
        <v>1.3624667466226677E-2</v>
      </c>
      <c r="S17" s="19">
        <v>1.5434134396722721E-2</v>
      </c>
      <c r="T17" s="19">
        <v>1.7286754892754906E-2</v>
      </c>
      <c r="U17" s="19">
        <v>1.8045456597564836E-2</v>
      </c>
      <c r="V17" s="19">
        <v>1.9442531303817505E-2</v>
      </c>
      <c r="W17" s="19">
        <v>2.1013942372931093E-2</v>
      </c>
      <c r="X17" s="19">
        <v>2.0658540063704236E-2</v>
      </c>
      <c r="Y17" s="19">
        <v>2.0658540063704236E-2</v>
      </c>
      <c r="Z17" s="19">
        <v>2.0658540063704236E-2</v>
      </c>
      <c r="AA17" s="19">
        <v>2.0658540063704236E-2</v>
      </c>
      <c r="AB17" s="19">
        <v>2.0658540063704236E-2</v>
      </c>
      <c r="AC17" s="19">
        <v>2.0658540063704236E-2</v>
      </c>
      <c r="AD17" s="19">
        <v>2.0658540063704236E-2</v>
      </c>
      <c r="AE17" s="19">
        <v>2.0658540063704236E-2</v>
      </c>
      <c r="AF17" s="19">
        <v>2.0658540063704236E-2</v>
      </c>
      <c r="AG17" s="19">
        <v>2.0658540063704236E-2</v>
      </c>
      <c r="AH17" s="19">
        <v>2.0658540063704236E-2</v>
      </c>
      <c r="AI17" s="19">
        <v>2.0658540063704236E-2</v>
      </c>
      <c r="AJ17" s="19">
        <v>2.0658540063704236E-2</v>
      </c>
      <c r="AK17" s="19">
        <v>2.0658540063704236E-2</v>
      </c>
      <c r="AL17" s="19">
        <v>2.0658540063704236E-2</v>
      </c>
      <c r="AM17" s="19">
        <v>2.0658540063704236E-2</v>
      </c>
      <c r="AN17" s="19">
        <v>2.0658540063704236E-2</v>
      </c>
      <c r="AO17" s="19">
        <v>2.0658540063704236E-2</v>
      </c>
      <c r="AP17" s="19">
        <v>2.0658540063704236E-2</v>
      </c>
      <c r="AQ17" s="19">
        <v>2.0658540063704236E-2</v>
      </c>
      <c r="AR17" s="19">
        <v>2.0658540063704236E-2</v>
      </c>
      <c r="AS17" s="19">
        <v>2.0658540063704201E-2</v>
      </c>
      <c r="AT17" s="19">
        <v>2.0658540063704201E-2</v>
      </c>
      <c r="AU17" s="19">
        <v>2.0658540063704201E-2</v>
      </c>
      <c r="AV17" s="19">
        <v>2.0658540063704201E-2</v>
      </c>
      <c r="AW17" s="19">
        <v>2.0658540063704201E-2</v>
      </c>
      <c r="AX17" s="19">
        <v>2.0658540063704201E-2</v>
      </c>
      <c r="AY17" s="19">
        <v>2.0658540063704201E-2</v>
      </c>
      <c r="AZ17" s="19">
        <v>2.0658540063704201E-2</v>
      </c>
      <c r="BA17" s="19">
        <v>2.0658540063704201E-2</v>
      </c>
    </row>
    <row r="18" spans="1:53" x14ac:dyDescent="0.3">
      <c r="A18" s="18"/>
      <c r="B18" s="18" t="s">
        <v>52</v>
      </c>
      <c r="C18" s="19">
        <v>4.6659383948197976E-4</v>
      </c>
      <c r="D18" s="19">
        <v>7.1488389065947069E-4</v>
      </c>
      <c r="E18" s="19">
        <v>1.0989311166828728E-3</v>
      </c>
      <c r="F18" s="19">
        <v>1.3836175998649511E-3</v>
      </c>
      <c r="G18" s="19">
        <v>1.23327380617739E-3</v>
      </c>
      <c r="H18" s="19">
        <v>6.1448676436024938E-4</v>
      </c>
      <c r="I18" s="19">
        <v>5.6034397079638592E-4</v>
      </c>
      <c r="J18" s="19">
        <v>4.6559192606958854E-4</v>
      </c>
      <c r="K18" s="19">
        <v>6.7320718506813399E-4</v>
      </c>
      <c r="L18" s="19">
        <v>5.2402641013282432E-4</v>
      </c>
      <c r="M18" s="19">
        <v>4.2413567985158135E-4</v>
      </c>
      <c r="N18" s="19">
        <v>3.7834115019907846E-4</v>
      </c>
      <c r="O18" s="19">
        <v>4.6823087421191811E-4</v>
      </c>
      <c r="P18" s="19">
        <v>4.5384300032080696E-4</v>
      </c>
      <c r="Q18" s="19">
        <v>3.9991561182031889E-4</v>
      </c>
      <c r="R18" s="19">
        <v>4.1416454371109184E-4</v>
      </c>
      <c r="S18" s="19">
        <v>6.1127328666680841E-4</v>
      </c>
      <c r="T18" s="19">
        <v>1.1468399322823654E-3</v>
      </c>
      <c r="U18" s="19">
        <v>1.4401952543132465E-3</v>
      </c>
      <c r="V18" s="19">
        <v>1.7832407472650681E-3</v>
      </c>
      <c r="W18" s="19">
        <v>2.1758989269587614E-3</v>
      </c>
      <c r="X18" s="19">
        <v>1.9475855457840861E-3</v>
      </c>
      <c r="Y18" s="19">
        <v>1.9475855457840861E-3</v>
      </c>
      <c r="Z18" s="19">
        <v>1.9475855457840861E-3</v>
      </c>
      <c r="AA18" s="19">
        <v>1.9475855457840861E-3</v>
      </c>
      <c r="AB18" s="19">
        <v>1.9475855457840861E-3</v>
      </c>
      <c r="AC18" s="19">
        <v>1.9475855457840861E-3</v>
      </c>
      <c r="AD18" s="19">
        <v>1.9475855457840861E-3</v>
      </c>
      <c r="AE18" s="19">
        <v>1.9475855457840861E-3</v>
      </c>
      <c r="AF18" s="19">
        <v>1.9475855457840861E-3</v>
      </c>
      <c r="AG18" s="19">
        <v>1.9475855457840861E-3</v>
      </c>
      <c r="AH18" s="19">
        <v>1.9475855457840861E-3</v>
      </c>
      <c r="AI18" s="19">
        <v>1.9475855457840861E-3</v>
      </c>
      <c r="AJ18" s="19">
        <v>1.9475855457840861E-3</v>
      </c>
      <c r="AK18" s="19">
        <v>1.9475855457840861E-3</v>
      </c>
      <c r="AL18" s="19">
        <v>1.9475855457840861E-3</v>
      </c>
      <c r="AM18" s="19">
        <v>1.9475855457840861E-3</v>
      </c>
      <c r="AN18" s="19">
        <v>1.9475855457840861E-3</v>
      </c>
      <c r="AO18" s="19">
        <v>1.9475855457840861E-3</v>
      </c>
      <c r="AP18" s="19">
        <v>1.9475855457840861E-3</v>
      </c>
      <c r="AQ18" s="19">
        <v>1.9475855457840861E-3</v>
      </c>
      <c r="AR18" s="19">
        <v>1.9475855457840861E-3</v>
      </c>
      <c r="AS18" s="19">
        <v>1.94758554578409E-3</v>
      </c>
      <c r="AT18" s="19">
        <v>1.94758554578409E-3</v>
      </c>
      <c r="AU18" s="19">
        <v>1.94758554578409E-3</v>
      </c>
      <c r="AV18" s="19">
        <v>1.94758554578409E-3</v>
      </c>
      <c r="AW18" s="19">
        <v>1.94758554578409E-3</v>
      </c>
      <c r="AX18" s="19">
        <v>1.94758554578409E-3</v>
      </c>
      <c r="AY18" s="19">
        <v>1.94758554578409E-3</v>
      </c>
      <c r="AZ18" s="19">
        <v>1.94758554578409E-3</v>
      </c>
      <c r="BA18" s="19">
        <v>1.94758554578409E-3</v>
      </c>
    </row>
    <row r="19" spans="1:53" x14ac:dyDescent="0.3">
      <c r="A19" s="18"/>
      <c r="B19" s="18" t="s">
        <v>53</v>
      </c>
      <c r="C19" s="19">
        <v>1.029899803293906E-2</v>
      </c>
      <c r="D19" s="19">
        <v>1.0121010946142917E-2</v>
      </c>
      <c r="E19" s="19">
        <v>9.2060547009138495E-3</v>
      </c>
      <c r="F19" s="19">
        <v>4.929806647901303E-3</v>
      </c>
      <c r="G19" s="19">
        <v>3.8864099035954029E-3</v>
      </c>
      <c r="H19" s="19">
        <v>6.9281820261490462E-3</v>
      </c>
      <c r="I19" s="19">
        <v>8.4680181400777974E-3</v>
      </c>
      <c r="J19" s="19">
        <v>1.0065902534029539E-2</v>
      </c>
      <c r="K19" s="19">
        <v>1.0016336205516495E-2</v>
      </c>
      <c r="L19" s="19">
        <v>8.753944817410441E-3</v>
      </c>
      <c r="M19" s="19">
        <v>1.1694650009692392E-2</v>
      </c>
      <c r="N19" s="19">
        <v>1.0530136784092106E-2</v>
      </c>
      <c r="O19" s="19">
        <v>1.148226858193142E-2</v>
      </c>
      <c r="P19" s="19">
        <v>7.2735725475205765E-3</v>
      </c>
      <c r="Q19" s="19">
        <v>6.6649317933791018E-3</v>
      </c>
      <c r="R19" s="19">
        <v>6.5056189667784111E-3</v>
      </c>
      <c r="S19" s="19">
        <v>6.1061246803163173E-3</v>
      </c>
      <c r="T19" s="19">
        <v>7.1441435641054468E-3</v>
      </c>
      <c r="U19" s="19">
        <v>7.7338815078036253E-3</v>
      </c>
      <c r="V19" s="19">
        <v>9.8121487493165859E-3</v>
      </c>
      <c r="W19" s="19">
        <v>1.0299957495555951E-2</v>
      </c>
      <c r="X19" s="19">
        <v>1.0251853826150016E-2</v>
      </c>
      <c r="Y19" s="19">
        <v>1.0251853826150016E-2</v>
      </c>
      <c r="Z19" s="19">
        <v>1.0251853826150016E-2</v>
      </c>
      <c r="AA19" s="19">
        <v>1.0251853826150016E-2</v>
      </c>
      <c r="AB19" s="19">
        <v>1.0251853826150016E-2</v>
      </c>
      <c r="AC19" s="19">
        <v>1.0251853826150016E-2</v>
      </c>
      <c r="AD19" s="19">
        <v>1.0251853826150016E-2</v>
      </c>
      <c r="AE19" s="19">
        <v>1.0251853826150016E-2</v>
      </c>
      <c r="AF19" s="19">
        <v>1.0251853826150016E-2</v>
      </c>
      <c r="AG19" s="19">
        <v>1.0251853826150016E-2</v>
      </c>
      <c r="AH19" s="19">
        <v>1.0251853826150016E-2</v>
      </c>
      <c r="AI19" s="19">
        <v>1.0251853826150016E-2</v>
      </c>
      <c r="AJ19" s="19">
        <v>1.0251853826150016E-2</v>
      </c>
      <c r="AK19" s="19">
        <v>1.0251853826150016E-2</v>
      </c>
      <c r="AL19" s="19">
        <v>1.0251853826150016E-2</v>
      </c>
      <c r="AM19" s="19">
        <v>1.0251853826150016E-2</v>
      </c>
      <c r="AN19" s="19">
        <v>1.0251853826150016E-2</v>
      </c>
      <c r="AO19" s="19">
        <v>1.0251853826150016E-2</v>
      </c>
      <c r="AP19" s="19">
        <v>1.0251853826150016E-2</v>
      </c>
      <c r="AQ19" s="19">
        <v>1.0251853826150016E-2</v>
      </c>
      <c r="AR19" s="19">
        <v>1.0251853826150016E-2</v>
      </c>
      <c r="AS19" s="19">
        <v>1.0251853826150001E-2</v>
      </c>
      <c r="AT19" s="19">
        <v>1.0251853826150001E-2</v>
      </c>
      <c r="AU19" s="19">
        <v>1.0251853826150001E-2</v>
      </c>
      <c r="AV19" s="19">
        <v>1.0251853826150001E-2</v>
      </c>
      <c r="AW19" s="19">
        <v>1.0251853826150001E-2</v>
      </c>
      <c r="AX19" s="19">
        <v>1.0251853826150001E-2</v>
      </c>
      <c r="AY19" s="19">
        <v>1.0251853826150001E-2</v>
      </c>
      <c r="AZ19" s="19">
        <v>1.0251853826150001E-2</v>
      </c>
      <c r="BA19" s="19">
        <v>1.0251853826150001E-2</v>
      </c>
    </row>
    <row r="20" spans="1:53" x14ac:dyDescent="0.3">
      <c r="A20" s="18"/>
      <c r="B20" s="18" t="s">
        <v>320</v>
      </c>
      <c r="C20" s="19">
        <v>6.6416747794777048E-2</v>
      </c>
      <c r="D20" s="19">
        <v>9.6865714879835169E-2</v>
      </c>
      <c r="E20" s="19">
        <v>8.9920988307097591E-2</v>
      </c>
      <c r="F20" s="19">
        <v>0.12805737594259592</v>
      </c>
      <c r="G20" s="19">
        <v>0.11478768249803366</v>
      </c>
      <c r="H20" s="19">
        <v>0.10499718529915208</v>
      </c>
      <c r="I20" s="19">
        <v>0.11188902652809862</v>
      </c>
      <c r="J20" s="19">
        <v>0.1210647647693419</v>
      </c>
      <c r="K20" s="19">
        <v>0.1249531324074187</v>
      </c>
      <c r="L20" s="19">
        <v>0.11666313488796941</v>
      </c>
      <c r="M20" s="19">
        <v>0.12309030121339212</v>
      </c>
      <c r="N20" s="19">
        <v>0.11376430891366335</v>
      </c>
      <c r="O20" s="19">
        <v>0.12265003770203148</v>
      </c>
      <c r="P20" s="19">
        <v>0.15091263158513135</v>
      </c>
      <c r="Q20" s="19">
        <v>0.13573953235656999</v>
      </c>
      <c r="R20" s="19">
        <v>0.12725667677306002</v>
      </c>
      <c r="S20" s="19">
        <v>0.13180402031489846</v>
      </c>
      <c r="T20" s="19">
        <v>0.1353410784404627</v>
      </c>
      <c r="U20" s="19">
        <v>0.12936636301485446</v>
      </c>
      <c r="V20" s="19">
        <v>0.15122319290961692</v>
      </c>
      <c r="W20" s="19">
        <v>0.15320619486128173</v>
      </c>
      <c r="X20" s="19">
        <v>0.15018737552358843</v>
      </c>
      <c r="Y20" s="19">
        <v>0.15018737552358843</v>
      </c>
      <c r="Z20" s="19">
        <v>0.15018737552358843</v>
      </c>
      <c r="AA20" s="19">
        <v>0.15018737552358843</v>
      </c>
      <c r="AB20" s="19">
        <v>0.15018737552358843</v>
      </c>
      <c r="AC20" s="19">
        <v>0.15018737552358843</v>
      </c>
      <c r="AD20" s="19">
        <v>0.15018737552358843</v>
      </c>
      <c r="AE20" s="19">
        <v>0.15018737552358843</v>
      </c>
      <c r="AF20" s="19">
        <v>0.15018737552358843</v>
      </c>
      <c r="AG20" s="19">
        <v>0.15018737552358843</v>
      </c>
      <c r="AH20" s="19">
        <v>0.15018737552358843</v>
      </c>
      <c r="AI20" s="19">
        <v>0.15018737552358843</v>
      </c>
      <c r="AJ20" s="19">
        <v>0.15018737552358843</v>
      </c>
      <c r="AK20" s="19">
        <v>0.15018737552358843</v>
      </c>
      <c r="AL20" s="19">
        <v>0.15018737552358843</v>
      </c>
      <c r="AM20" s="19">
        <v>0.15018737552358843</v>
      </c>
      <c r="AN20" s="19">
        <v>0.15018737552358843</v>
      </c>
      <c r="AO20" s="19">
        <v>0.15018737552358843</v>
      </c>
      <c r="AP20" s="19">
        <v>0.15018737552358843</v>
      </c>
      <c r="AQ20" s="19">
        <v>0.15018737552358843</v>
      </c>
      <c r="AR20" s="19">
        <v>0.15018737552358843</v>
      </c>
      <c r="AS20" s="19">
        <v>0.15018737552358799</v>
      </c>
      <c r="AT20" s="19">
        <v>0.15018737552358799</v>
      </c>
      <c r="AU20" s="19">
        <v>0.15018737552358799</v>
      </c>
      <c r="AV20" s="19">
        <v>0.15018737552358799</v>
      </c>
      <c r="AW20" s="19">
        <v>0.15018737552358799</v>
      </c>
      <c r="AX20" s="19">
        <v>0.15018737552358799</v>
      </c>
      <c r="AY20" s="19">
        <v>0.15018737552358799</v>
      </c>
      <c r="AZ20" s="19">
        <v>0.15018737552358799</v>
      </c>
      <c r="BA20" s="19">
        <v>0.15018737552358799</v>
      </c>
    </row>
    <row r="21" spans="1:53" x14ac:dyDescent="0.3">
      <c r="A21" s="18"/>
      <c r="B21" s="18" t="s">
        <v>55</v>
      </c>
      <c r="C21" s="19">
        <v>8.5802536271098115E-4</v>
      </c>
      <c r="D21" s="19">
        <v>1.1015199229060756E-3</v>
      </c>
      <c r="E21" s="19">
        <v>1.4401128568499199E-3</v>
      </c>
      <c r="F21" s="19">
        <v>1.7870099876464134E-3</v>
      </c>
      <c r="G21" s="19">
        <v>1.9419135574494689E-3</v>
      </c>
      <c r="H21" s="19">
        <v>2.1433027719988712E-3</v>
      </c>
      <c r="I21" s="19">
        <v>2.0191054166146701E-3</v>
      </c>
      <c r="J21" s="19">
        <v>2.0050063953843617E-3</v>
      </c>
      <c r="K21" s="19">
        <v>1.9045429041302893E-3</v>
      </c>
      <c r="L21" s="19">
        <v>1.8934729511493648E-3</v>
      </c>
      <c r="M21" s="19">
        <v>1.9984419680738308E-3</v>
      </c>
      <c r="N21" s="19">
        <v>2.2510792378961737E-3</v>
      </c>
      <c r="O21" s="19">
        <v>2.5170000087002269E-3</v>
      </c>
      <c r="P21" s="19">
        <v>2.6934866626159406E-3</v>
      </c>
      <c r="Q21" s="19">
        <v>2.8019020681091891E-3</v>
      </c>
      <c r="R21" s="19">
        <v>2.8470728419983699E-3</v>
      </c>
      <c r="S21" s="19">
        <v>3.1969727379114591E-3</v>
      </c>
      <c r="T21" s="19">
        <v>3.5497764770547695E-3</v>
      </c>
      <c r="U21" s="19">
        <v>3.6747827460759958E-3</v>
      </c>
      <c r="V21" s="19">
        <v>3.7407954047112856E-3</v>
      </c>
      <c r="W21" s="19">
        <v>3.8643244884599935E-3</v>
      </c>
      <c r="X21" s="19">
        <v>3.7852037066446707E-3</v>
      </c>
      <c r="Y21" s="19">
        <v>3.7852037066446707E-3</v>
      </c>
      <c r="Z21" s="19">
        <v>3.7852037066446707E-3</v>
      </c>
      <c r="AA21" s="19">
        <v>3.7852037066446707E-3</v>
      </c>
      <c r="AB21" s="19">
        <v>3.7852037066446707E-3</v>
      </c>
      <c r="AC21" s="19">
        <v>3.7852037066446707E-3</v>
      </c>
      <c r="AD21" s="19">
        <v>3.7852037066446707E-3</v>
      </c>
      <c r="AE21" s="19">
        <v>3.7852037066446707E-3</v>
      </c>
      <c r="AF21" s="19">
        <v>3.7852037066446707E-3</v>
      </c>
      <c r="AG21" s="19">
        <v>3.7852037066446707E-3</v>
      </c>
      <c r="AH21" s="19">
        <v>3.7852037066446707E-3</v>
      </c>
      <c r="AI21" s="19">
        <v>3.7852037066446707E-3</v>
      </c>
      <c r="AJ21" s="19">
        <v>3.7852037066446707E-3</v>
      </c>
      <c r="AK21" s="19">
        <v>3.7852037066446707E-3</v>
      </c>
      <c r="AL21" s="19">
        <v>3.7852037066446707E-3</v>
      </c>
      <c r="AM21" s="19">
        <v>3.7852037066446707E-3</v>
      </c>
      <c r="AN21" s="19">
        <v>3.7852037066446707E-3</v>
      </c>
      <c r="AO21" s="19">
        <v>3.7852037066446707E-3</v>
      </c>
      <c r="AP21" s="19">
        <v>3.7852037066446707E-3</v>
      </c>
      <c r="AQ21" s="19">
        <v>3.7852037066446707E-3</v>
      </c>
      <c r="AR21" s="19">
        <v>3.7852037066446707E-3</v>
      </c>
      <c r="AS21" s="19">
        <v>3.7852037066446699E-3</v>
      </c>
      <c r="AT21" s="19">
        <v>3.7852037066446699E-3</v>
      </c>
      <c r="AU21" s="19">
        <v>3.7852037066446699E-3</v>
      </c>
      <c r="AV21" s="19">
        <v>3.7852037066446699E-3</v>
      </c>
      <c r="AW21" s="19">
        <v>3.7852037066446699E-3</v>
      </c>
      <c r="AX21" s="19">
        <v>3.7852037066446699E-3</v>
      </c>
      <c r="AY21" s="19">
        <v>3.7852037066446699E-3</v>
      </c>
      <c r="AZ21" s="19">
        <v>3.7852037066446699E-3</v>
      </c>
      <c r="BA21" s="19">
        <v>3.7852037066446699E-3</v>
      </c>
    </row>
    <row r="22" spans="1:53" x14ac:dyDescent="0.3">
      <c r="A22" s="18"/>
      <c r="B22" s="18" t="s">
        <v>56</v>
      </c>
      <c r="C22" s="19">
        <v>2.5592286683720879E-3</v>
      </c>
      <c r="D22" s="19">
        <v>3.9510227250032903E-3</v>
      </c>
      <c r="E22" s="19">
        <v>4.633956171543145E-3</v>
      </c>
      <c r="F22" s="19">
        <v>5.9337869415336635E-3</v>
      </c>
      <c r="G22" s="19">
        <v>6.6539324780412251E-3</v>
      </c>
      <c r="H22" s="19">
        <v>6.1509452850531578E-3</v>
      </c>
      <c r="I22" s="19">
        <v>4.8830103294717998E-3</v>
      </c>
      <c r="J22" s="19">
        <v>4.205084780863181E-3</v>
      </c>
      <c r="K22" s="19">
        <v>4.2296559318476621E-3</v>
      </c>
      <c r="L22" s="19">
        <v>3.6494102506497094E-3</v>
      </c>
      <c r="M22" s="19">
        <v>3.2823242178436152E-3</v>
      </c>
      <c r="N22" s="19">
        <v>3.2033520677975753E-3</v>
      </c>
      <c r="O22" s="19">
        <v>3.1878410110529748E-3</v>
      </c>
      <c r="P22" s="19">
        <v>3.5153971513290868E-3</v>
      </c>
      <c r="Q22" s="19">
        <v>3.7433825594272471E-3</v>
      </c>
      <c r="R22" s="19">
        <v>3.4852130317200203E-3</v>
      </c>
      <c r="S22" s="19">
        <v>4.1748116746151507E-3</v>
      </c>
      <c r="T22" s="19">
        <v>4.8870141640885191E-3</v>
      </c>
      <c r="U22" s="19">
        <v>5.0216432178205022E-3</v>
      </c>
      <c r="V22" s="19">
        <v>5.3246148729355174E-3</v>
      </c>
      <c r="W22" s="19">
        <v>6.0483841067710091E-3</v>
      </c>
      <c r="X22" s="19">
        <v>5.9731678396890229E-3</v>
      </c>
      <c r="Y22" s="19">
        <v>5.9731678396890229E-3</v>
      </c>
      <c r="Z22" s="19">
        <v>5.9731678396890229E-3</v>
      </c>
      <c r="AA22" s="19">
        <v>5.9731678396890229E-3</v>
      </c>
      <c r="AB22" s="19">
        <v>5.9731678396890229E-3</v>
      </c>
      <c r="AC22" s="19">
        <v>5.9731678396890229E-3</v>
      </c>
      <c r="AD22" s="19">
        <v>5.9731678396890229E-3</v>
      </c>
      <c r="AE22" s="19">
        <v>5.9731678396890229E-3</v>
      </c>
      <c r="AF22" s="19">
        <v>5.9731678396890229E-3</v>
      </c>
      <c r="AG22" s="19">
        <v>5.9731678396890229E-3</v>
      </c>
      <c r="AH22" s="19">
        <v>5.9731678396890229E-3</v>
      </c>
      <c r="AI22" s="19">
        <v>5.9731678396890229E-3</v>
      </c>
      <c r="AJ22" s="19">
        <v>5.9731678396890229E-3</v>
      </c>
      <c r="AK22" s="19">
        <v>5.9731678396890229E-3</v>
      </c>
      <c r="AL22" s="19">
        <v>5.9731678396890229E-3</v>
      </c>
      <c r="AM22" s="19">
        <v>5.9731678396890229E-3</v>
      </c>
      <c r="AN22" s="19">
        <v>5.9731678396890229E-3</v>
      </c>
      <c r="AO22" s="19">
        <v>5.9731678396890229E-3</v>
      </c>
      <c r="AP22" s="19">
        <v>5.9731678396890229E-3</v>
      </c>
      <c r="AQ22" s="19">
        <v>5.9731678396890229E-3</v>
      </c>
      <c r="AR22" s="19">
        <v>5.9731678396890229E-3</v>
      </c>
      <c r="AS22" s="19">
        <v>5.9731678396890203E-3</v>
      </c>
      <c r="AT22" s="19">
        <v>5.9731678396890203E-3</v>
      </c>
      <c r="AU22" s="19">
        <v>5.9731678396890203E-3</v>
      </c>
      <c r="AV22" s="19">
        <v>5.9731678396890203E-3</v>
      </c>
      <c r="AW22" s="19">
        <v>5.9731678396890203E-3</v>
      </c>
      <c r="AX22" s="19">
        <v>5.9731678396890203E-3</v>
      </c>
      <c r="AY22" s="19">
        <v>5.9731678396890203E-3</v>
      </c>
      <c r="AZ22" s="19">
        <v>5.9731678396890203E-3</v>
      </c>
      <c r="BA22" s="19">
        <v>5.9731678396890203E-3</v>
      </c>
    </row>
    <row r="23" spans="1:53" x14ac:dyDescent="0.3">
      <c r="A23" s="18"/>
      <c r="B23" s="18" t="s">
        <v>57</v>
      </c>
      <c r="C23" s="19">
        <v>5.6723794777458912E-4</v>
      </c>
      <c r="D23" s="19">
        <v>4.6845773074585931E-4</v>
      </c>
      <c r="E23" s="19">
        <v>3.1929615219833331E-4</v>
      </c>
      <c r="F23" s="19">
        <v>3.2765777217533477E-4</v>
      </c>
      <c r="G23" s="19">
        <v>3.5313793493079706E-4</v>
      </c>
      <c r="H23" s="19">
        <v>3.824187549495575E-4</v>
      </c>
      <c r="I23" s="19">
        <v>3.5939152525513412E-4</v>
      </c>
      <c r="J23" s="19">
        <v>4.3300119731187677E-4</v>
      </c>
      <c r="K23" s="19">
        <v>5.6653727857640369E-4</v>
      </c>
      <c r="L23" s="19">
        <v>7.1180848625765835E-4</v>
      </c>
      <c r="M23" s="19">
        <v>7.2585115841144142E-4</v>
      </c>
      <c r="N23" s="19">
        <v>8.075872076852759E-4</v>
      </c>
      <c r="O23" s="19">
        <v>1.0163255821206293E-3</v>
      </c>
      <c r="P23" s="19">
        <v>1.1428123852797673E-3</v>
      </c>
      <c r="Q23" s="19">
        <v>1.2450733833765961E-3</v>
      </c>
      <c r="R23" s="19">
        <v>1.2806600805714268E-3</v>
      </c>
      <c r="S23" s="19">
        <v>1.4585262253355108E-3</v>
      </c>
      <c r="T23" s="19">
        <v>1.6485913244566127E-3</v>
      </c>
      <c r="U23" s="19">
        <v>1.578533714671251E-3</v>
      </c>
      <c r="V23" s="19">
        <v>1.5439702701414305E-3</v>
      </c>
      <c r="W23" s="19">
        <v>1.5243488529497642E-3</v>
      </c>
      <c r="X23" s="19">
        <v>1.5252548925394026E-3</v>
      </c>
      <c r="Y23" s="19">
        <v>1.5252548925394026E-3</v>
      </c>
      <c r="Z23" s="19">
        <v>1.5252548925394026E-3</v>
      </c>
      <c r="AA23" s="19">
        <v>1.5252548925394026E-3</v>
      </c>
      <c r="AB23" s="19">
        <v>1.5252548925394026E-3</v>
      </c>
      <c r="AC23" s="19">
        <v>1.5252548925394026E-3</v>
      </c>
      <c r="AD23" s="19">
        <v>1.5252548925394026E-3</v>
      </c>
      <c r="AE23" s="19">
        <v>1.5252548925394026E-3</v>
      </c>
      <c r="AF23" s="19">
        <v>1.5252548925394026E-3</v>
      </c>
      <c r="AG23" s="19">
        <v>1.5252548925394026E-3</v>
      </c>
      <c r="AH23" s="19">
        <v>1.5252548925394026E-3</v>
      </c>
      <c r="AI23" s="19">
        <v>1.5252548925394026E-3</v>
      </c>
      <c r="AJ23" s="19">
        <v>1.5252548925394026E-3</v>
      </c>
      <c r="AK23" s="19">
        <v>1.5252548925394026E-3</v>
      </c>
      <c r="AL23" s="19">
        <v>1.5252548925394026E-3</v>
      </c>
      <c r="AM23" s="19">
        <v>1.5252548925394026E-3</v>
      </c>
      <c r="AN23" s="19">
        <v>1.5252548925394026E-3</v>
      </c>
      <c r="AO23" s="19">
        <v>1.5252548925394026E-3</v>
      </c>
      <c r="AP23" s="19">
        <v>1.5252548925394026E-3</v>
      </c>
      <c r="AQ23" s="19">
        <v>1.5252548925394026E-3</v>
      </c>
      <c r="AR23" s="19">
        <v>1.5252548925394026E-3</v>
      </c>
      <c r="AS23" s="19">
        <v>1.5252548925394E-3</v>
      </c>
      <c r="AT23" s="19">
        <v>1.5252548925394E-3</v>
      </c>
      <c r="AU23" s="19">
        <v>1.5252548925394E-3</v>
      </c>
      <c r="AV23" s="19">
        <v>1.5252548925394E-3</v>
      </c>
      <c r="AW23" s="19">
        <v>1.5252548925394E-3</v>
      </c>
      <c r="AX23" s="19">
        <v>1.5252548925394E-3</v>
      </c>
      <c r="AY23" s="19">
        <v>1.5252548925394E-3</v>
      </c>
      <c r="AZ23" s="19">
        <v>1.5252548925394E-3</v>
      </c>
      <c r="BA23" s="19">
        <v>1.5252548925394E-3</v>
      </c>
    </row>
    <row r="24" spans="1:53" x14ac:dyDescent="0.3">
      <c r="A24" s="18"/>
      <c r="B24" s="18" t="s">
        <v>58</v>
      </c>
      <c r="C24" s="19">
        <v>5.9463488007293079E-4</v>
      </c>
      <c r="D24" s="19">
        <v>6.6468347481227728E-4</v>
      </c>
      <c r="E24" s="19">
        <v>6.4229364837075362E-4</v>
      </c>
      <c r="F24" s="19">
        <v>6.5747587792059487E-4</v>
      </c>
      <c r="G24" s="19">
        <v>7.2587864854284877E-4</v>
      </c>
      <c r="H24" s="19">
        <v>7.9866925567793489E-4</v>
      </c>
      <c r="I24" s="19">
        <v>6.5212808194716723E-4</v>
      </c>
      <c r="J24" s="19">
        <v>6.1568539716969409E-4</v>
      </c>
      <c r="K24" s="19">
        <v>7.0179284008803659E-4</v>
      </c>
      <c r="L24" s="19">
        <v>8.3821492345246412E-4</v>
      </c>
      <c r="M24" s="19">
        <v>7.4605699891899411E-4</v>
      </c>
      <c r="N24" s="19">
        <v>7.2846954422129111E-4</v>
      </c>
      <c r="O24" s="19">
        <v>7.1925728795031653E-4</v>
      </c>
      <c r="P24" s="19">
        <v>6.6472646056532528E-4</v>
      </c>
      <c r="Q24" s="19">
        <v>6.0529619135809665E-4</v>
      </c>
      <c r="R24" s="19">
        <v>6.0704654797369602E-4</v>
      </c>
      <c r="S24" s="19">
        <v>6.6586952125248142E-4</v>
      </c>
      <c r="T24" s="19">
        <v>7.2802477498716534E-4</v>
      </c>
      <c r="U24" s="19">
        <v>7.5091826270315171E-4</v>
      </c>
      <c r="V24" s="19">
        <v>7.969813142935674E-4</v>
      </c>
      <c r="W24" s="19">
        <v>8.6163081108402281E-4</v>
      </c>
      <c r="X24" s="19">
        <v>8.5297041260652088E-4</v>
      </c>
      <c r="Y24" s="19">
        <v>8.5297041260652088E-4</v>
      </c>
      <c r="Z24" s="19">
        <v>8.5297041260652088E-4</v>
      </c>
      <c r="AA24" s="19">
        <v>8.5297041260652088E-4</v>
      </c>
      <c r="AB24" s="19">
        <v>8.5297041260652088E-4</v>
      </c>
      <c r="AC24" s="19">
        <v>8.5297041260652088E-4</v>
      </c>
      <c r="AD24" s="19">
        <v>8.5297041260652088E-4</v>
      </c>
      <c r="AE24" s="19">
        <v>8.5297041260652088E-4</v>
      </c>
      <c r="AF24" s="19">
        <v>8.5297041260652088E-4</v>
      </c>
      <c r="AG24" s="19">
        <v>8.5297041260652088E-4</v>
      </c>
      <c r="AH24" s="19">
        <v>8.5297041260652088E-4</v>
      </c>
      <c r="AI24" s="19">
        <v>8.5297041260652088E-4</v>
      </c>
      <c r="AJ24" s="19">
        <v>8.5297041260652088E-4</v>
      </c>
      <c r="AK24" s="19">
        <v>8.5297041260652088E-4</v>
      </c>
      <c r="AL24" s="19">
        <v>8.5297041260652088E-4</v>
      </c>
      <c r="AM24" s="19">
        <v>8.5297041260652088E-4</v>
      </c>
      <c r="AN24" s="19">
        <v>8.5297041260652088E-4</v>
      </c>
      <c r="AO24" s="19">
        <v>8.5297041260652088E-4</v>
      </c>
      <c r="AP24" s="19">
        <v>8.5297041260652088E-4</v>
      </c>
      <c r="AQ24" s="19">
        <v>8.5297041260652088E-4</v>
      </c>
      <c r="AR24" s="19">
        <v>8.5297041260652088E-4</v>
      </c>
      <c r="AS24" s="19">
        <v>8.5297041260652099E-4</v>
      </c>
      <c r="AT24" s="19">
        <v>8.5297041260652099E-4</v>
      </c>
      <c r="AU24" s="19">
        <v>8.5297041260652099E-4</v>
      </c>
      <c r="AV24" s="19">
        <v>8.5297041260652099E-4</v>
      </c>
      <c r="AW24" s="19">
        <v>8.5297041260652099E-4</v>
      </c>
      <c r="AX24" s="19">
        <v>8.5297041260652099E-4</v>
      </c>
      <c r="AY24" s="19">
        <v>8.5297041260652099E-4</v>
      </c>
      <c r="AZ24" s="19">
        <v>8.5297041260652099E-4</v>
      </c>
      <c r="BA24" s="19">
        <v>8.5297041260652099E-4</v>
      </c>
    </row>
    <row r="25" spans="1:53" x14ac:dyDescent="0.3">
      <c r="A25" s="18"/>
      <c r="B25" s="18" t="s">
        <v>59</v>
      </c>
      <c r="C25" s="19">
        <v>4.527099366141555E-2</v>
      </c>
      <c r="D25" s="19">
        <v>2.5799674399212071E-2</v>
      </c>
      <c r="E25" s="19">
        <v>2.9647423420778168E-2</v>
      </c>
      <c r="F25" s="19">
        <v>3.4362071666283557E-2</v>
      </c>
      <c r="G25" s="19">
        <v>3.6435057866571474E-2</v>
      </c>
      <c r="H25" s="19">
        <v>3.887613703609448E-2</v>
      </c>
      <c r="I25" s="19">
        <v>3.4472924614504206E-2</v>
      </c>
      <c r="J25" s="19">
        <v>3.2663788649682196E-2</v>
      </c>
      <c r="K25" s="19">
        <v>3.2701709569578671E-2</v>
      </c>
      <c r="L25" s="19">
        <v>3.1918909927136828E-2</v>
      </c>
      <c r="M25" s="19">
        <v>4.2794727557732469E-2</v>
      </c>
      <c r="N25" s="19">
        <v>3.8370686464675959E-2</v>
      </c>
      <c r="O25" s="19">
        <v>4.18588659208236E-2</v>
      </c>
      <c r="P25" s="19">
        <v>3.9483635464780002E-2</v>
      </c>
      <c r="Q25" s="19">
        <v>3.7041733241259971E-2</v>
      </c>
      <c r="R25" s="19">
        <v>3.8088727022364259E-2</v>
      </c>
      <c r="S25" s="19">
        <v>4.2977652319006333E-2</v>
      </c>
      <c r="T25" s="19">
        <v>4.8098511544987045E-2</v>
      </c>
      <c r="U25" s="19">
        <v>5.257022522977256E-2</v>
      </c>
      <c r="V25" s="19">
        <v>5.850256201402524E-2</v>
      </c>
      <c r="W25" s="19">
        <v>6.4299548257770206E-2</v>
      </c>
      <c r="X25" s="19">
        <v>6.3711111425691538E-2</v>
      </c>
      <c r="Y25" s="19">
        <v>6.3711111425691538E-2</v>
      </c>
      <c r="Z25" s="19">
        <v>6.3711111425691538E-2</v>
      </c>
      <c r="AA25" s="19">
        <v>6.3711111425691538E-2</v>
      </c>
      <c r="AB25" s="19">
        <v>6.3711111425691538E-2</v>
      </c>
      <c r="AC25" s="19">
        <v>6.3711111425691538E-2</v>
      </c>
      <c r="AD25" s="19">
        <v>6.3711111425691538E-2</v>
      </c>
      <c r="AE25" s="19">
        <v>6.3711111425691538E-2</v>
      </c>
      <c r="AF25" s="19">
        <v>6.3711111425691538E-2</v>
      </c>
      <c r="AG25" s="19">
        <v>6.3711111425691538E-2</v>
      </c>
      <c r="AH25" s="19">
        <v>6.3711111425691538E-2</v>
      </c>
      <c r="AI25" s="19">
        <v>6.3711111425691538E-2</v>
      </c>
      <c r="AJ25" s="19">
        <v>6.3711111425691538E-2</v>
      </c>
      <c r="AK25" s="19">
        <v>6.3711111425691538E-2</v>
      </c>
      <c r="AL25" s="19">
        <v>6.3711111425691538E-2</v>
      </c>
      <c r="AM25" s="19">
        <v>6.3711111425691538E-2</v>
      </c>
      <c r="AN25" s="19">
        <v>6.3711111425691538E-2</v>
      </c>
      <c r="AO25" s="19">
        <v>6.3711111425691538E-2</v>
      </c>
      <c r="AP25" s="19">
        <v>6.3711111425691538E-2</v>
      </c>
      <c r="AQ25" s="19">
        <v>6.3711111425691538E-2</v>
      </c>
      <c r="AR25" s="19">
        <v>6.3711111425691538E-2</v>
      </c>
      <c r="AS25" s="19">
        <v>6.3711111425691497E-2</v>
      </c>
      <c r="AT25" s="19">
        <v>6.3711111425691497E-2</v>
      </c>
      <c r="AU25" s="19">
        <v>6.3711111425691497E-2</v>
      </c>
      <c r="AV25" s="19">
        <v>6.3711111425691497E-2</v>
      </c>
      <c r="AW25" s="19">
        <v>6.3711111425691497E-2</v>
      </c>
      <c r="AX25" s="19">
        <v>6.3711111425691497E-2</v>
      </c>
      <c r="AY25" s="19">
        <v>6.3711111425691497E-2</v>
      </c>
      <c r="AZ25" s="19">
        <v>6.3711111425691497E-2</v>
      </c>
      <c r="BA25" s="19">
        <v>6.3711111425691497E-2</v>
      </c>
    </row>
    <row r="26" spans="1:53" x14ac:dyDescent="0.3">
      <c r="A26" s="18"/>
      <c r="B26" s="18" t="s">
        <v>60</v>
      </c>
      <c r="C26" s="19">
        <v>2.3287825559857346E-3</v>
      </c>
      <c r="D26" s="19">
        <v>2.5943527246437485E-3</v>
      </c>
      <c r="E26" s="19">
        <v>9.2357827676678422E-3</v>
      </c>
      <c r="F26" s="19">
        <v>9.7907424827132494E-3</v>
      </c>
      <c r="G26" s="19">
        <v>9.7301864635140293E-3</v>
      </c>
      <c r="H26" s="19">
        <v>9.6328762459531418E-3</v>
      </c>
      <c r="I26" s="19">
        <v>2.0999685541567125E-2</v>
      </c>
      <c r="J26" s="19">
        <v>1.6470741507328839E-2</v>
      </c>
      <c r="K26" s="19">
        <v>1.4903767523818959E-2</v>
      </c>
      <c r="L26" s="19">
        <v>1.3059692513592755E-2</v>
      </c>
      <c r="M26" s="19">
        <v>1.4299328170182257E-2</v>
      </c>
      <c r="N26" s="19">
        <v>1.3250771202747555E-2</v>
      </c>
      <c r="O26" s="19">
        <v>1.5627781912644478E-2</v>
      </c>
      <c r="P26" s="19">
        <v>1.0255845941540102E-2</v>
      </c>
      <c r="Q26" s="19">
        <v>1.1278703092589853E-2</v>
      </c>
      <c r="R26" s="19">
        <v>1.0709049393488322E-2</v>
      </c>
      <c r="S26" s="19">
        <v>1.1213390807572585E-2</v>
      </c>
      <c r="T26" s="19">
        <v>2.4030064260555439E-2</v>
      </c>
      <c r="U26" s="19">
        <v>2.3582972169073721E-2</v>
      </c>
      <c r="V26" s="19">
        <v>2.5450274463468425E-2</v>
      </c>
      <c r="W26" s="19">
        <v>3.171778579857689E-2</v>
      </c>
      <c r="X26" s="19">
        <v>3.6531188312862457E-2</v>
      </c>
      <c r="Y26" s="19">
        <v>3.6531188312862457E-2</v>
      </c>
      <c r="Z26" s="19">
        <v>3.6531188312862457E-2</v>
      </c>
      <c r="AA26" s="19">
        <v>3.6531188312862457E-2</v>
      </c>
      <c r="AB26" s="19">
        <v>3.6531188312862457E-2</v>
      </c>
      <c r="AC26" s="19">
        <v>3.6531188312862457E-2</v>
      </c>
      <c r="AD26" s="19">
        <v>3.6531188312862457E-2</v>
      </c>
      <c r="AE26" s="19">
        <v>3.6531188312862457E-2</v>
      </c>
      <c r="AF26" s="19">
        <v>3.6531188312862457E-2</v>
      </c>
      <c r="AG26" s="19">
        <v>3.6531188312862457E-2</v>
      </c>
      <c r="AH26" s="19">
        <v>3.6531188312862457E-2</v>
      </c>
      <c r="AI26" s="19">
        <v>3.6531188312862457E-2</v>
      </c>
      <c r="AJ26" s="19">
        <v>3.6531188312862457E-2</v>
      </c>
      <c r="AK26" s="19">
        <v>3.6531188312862457E-2</v>
      </c>
      <c r="AL26" s="19">
        <v>3.6531188312862457E-2</v>
      </c>
      <c r="AM26" s="19">
        <v>3.6531188312862457E-2</v>
      </c>
      <c r="AN26" s="19">
        <v>3.6531188312862457E-2</v>
      </c>
      <c r="AO26" s="19">
        <v>3.6531188312862457E-2</v>
      </c>
      <c r="AP26" s="19">
        <v>3.6531188312862457E-2</v>
      </c>
      <c r="AQ26" s="19">
        <v>3.6531188312862457E-2</v>
      </c>
      <c r="AR26" s="19">
        <v>3.6531188312862457E-2</v>
      </c>
      <c r="AS26" s="19">
        <v>3.6531188312862499E-2</v>
      </c>
      <c r="AT26" s="19">
        <v>3.6531188312862499E-2</v>
      </c>
      <c r="AU26" s="19">
        <v>3.6531188312862499E-2</v>
      </c>
      <c r="AV26" s="19">
        <v>3.6531188312862499E-2</v>
      </c>
      <c r="AW26" s="19">
        <v>3.6531188312862499E-2</v>
      </c>
      <c r="AX26" s="19">
        <v>3.6531188312862499E-2</v>
      </c>
      <c r="AY26" s="19">
        <v>3.6531188312862499E-2</v>
      </c>
      <c r="AZ26" s="19">
        <v>3.6531188312862499E-2</v>
      </c>
      <c r="BA26" s="19">
        <v>3.6531188312862499E-2</v>
      </c>
    </row>
    <row r="27" spans="1:53" x14ac:dyDescent="0.3">
      <c r="A27" s="18"/>
      <c r="B27" s="18" t="s">
        <v>61</v>
      </c>
      <c r="C27" s="19">
        <v>4.0535168647611017E-2</v>
      </c>
      <c r="D27" s="19">
        <v>4.6381751852324273E-2</v>
      </c>
      <c r="E27" s="19">
        <v>5.9174396297490141E-2</v>
      </c>
      <c r="F27" s="19">
        <v>4.6243200176880044E-2</v>
      </c>
      <c r="G27" s="19">
        <v>4.218575650369278E-2</v>
      </c>
      <c r="H27" s="19">
        <v>4.5067990061410136E-2</v>
      </c>
      <c r="I27" s="19">
        <v>3.9497445072757591E-2</v>
      </c>
      <c r="J27" s="19">
        <v>3.7037792442259583E-2</v>
      </c>
      <c r="K27" s="19">
        <v>4.0359721382850364E-2</v>
      </c>
      <c r="L27" s="19">
        <v>4.630502007144862E-2</v>
      </c>
      <c r="M27" s="19">
        <v>4.3617040804586144E-2</v>
      </c>
      <c r="N27" s="19">
        <v>4.5335479921939918E-2</v>
      </c>
      <c r="O27" s="19">
        <v>4.7276166919480833E-2</v>
      </c>
      <c r="P27" s="19">
        <v>4.5758188365567783E-2</v>
      </c>
      <c r="Q27" s="19">
        <v>4.8205275739110306E-2</v>
      </c>
      <c r="R27" s="19">
        <v>5.075983242121937E-2</v>
      </c>
      <c r="S27" s="19">
        <v>5.8357368287413995E-2</v>
      </c>
      <c r="T27" s="19">
        <v>6.6371916528751421E-2</v>
      </c>
      <c r="U27" s="19">
        <v>7.0168987652050679E-2</v>
      </c>
      <c r="V27" s="19">
        <v>7.5716551386356828E-2</v>
      </c>
      <c r="W27" s="19">
        <v>8.2155934061953304E-2</v>
      </c>
      <c r="X27" s="19">
        <v>8.0835748220057055E-2</v>
      </c>
      <c r="Y27" s="19">
        <v>8.0835748220057055E-2</v>
      </c>
      <c r="Z27" s="19">
        <v>8.0835748220057055E-2</v>
      </c>
      <c r="AA27" s="19">
        <v>8.0835748220057055E-2</v>
      </c>
      <c r="AB27" s="19">
        <v>8.0835748220057055E-2</v>
      </c>
      <c r="AC27" s="19">
        <v>8.0835748220057055E-2</v>
      </c>
      <c r="AD27" s="19">
        <v>8.0835748220057055E-2</v>
      </c>
      <c r="AE27" s="19">
        <v>8.0835748220057055E-2</v>
      </c>
      <c r="AF27" s="19">
        <v>8.0835748220057055E-2</v>
      </c>
      <c r="AG27" s="19">
        <v>8.0835748220057055E-2</v>
      </c>
      <c r="AH27" s="19">
        <v>8.0835748220057055E-2</v>
      </c>
      <c r="AI27" s="19">
        <v>8.0835748220057055E-2</v>
      </c>
      <c r="AJ27" s="19">
        <v>8.0835748220057055E-2</v>
      </c>
      <c r="AK27" s="19">
        <v>8.0835748220057055E-2</v>
      </c>
      <c r="AL27" s="19">
        <v>8.0835748220057055E-2</v>
      </c>
      <c r="AM27" s="19">
        <v>8.0835748220057055E-2</v>
      </c>
      <c r="AN27" s="19">
        <v>8.0835748220057055E-2</v>
      </c>
      <c r="AO27" s="19">
        <v>8.0835748220057055E-2</v>
      </c>
      <c r="AP27" s="19">
        <v>8.0835748220057055E-2</v>
      </c>
      <c r="AQ27" s="19">
        <v>8.0835748220057055E-2</v>
      </c>
      <c r="AR27" s="19">
        <v>8.0835748220057055E-2</v>
      </c>
      <c r="AS27" s="19">
        <v>8.0835748220057096E-2</v>
      </c>
      <c r="AT27" s="19">
        <v>8.0835748220057096E-2</v>
      </c>
      <c r="AU27" s="19">
        <v>8.0835748220057096E-2</v>
      </c>
      <c r="AV27" s="19">
        <v>8.0835748220057096E-2</v>
      </c>
      <c r="AW27" s="19">
        <v>8.0835748220057096E-2</v>
      </c>
      <c r="AX27" s="19">
        <v>8.0835748220057096E-2</v>
      </c>
      <c r="AY27" s="19">
        <v>8.0835748220057096E-2</v>
      </c>
      <c r="AZ27" s="19">
        <v>8.0835748220057096E-2</v>
      </c>
      <c r="BA27" s="19">
        <v>8.0835748220057096E-2</v>
      </c>
    </row>
    <row r="28" spans="1:53" x14ac:dyDescent="0.3">
      <c r="A28" s="18"/>
      <c r="B28" s="18" t="s">
        <v>62</v>
      </c>
      <c r="C28" s="19">
        <v>1.4718769616997942E-2</v>
      </c>
      <c r="D28" s="19">
        <v>1.1441336407925969E-2</v>
      </c>
      <c r="E28" s="19">
        <v>9.7795377969971987E-3</v>
      </c>
      <c r="F28" s="19">
        <v>1.0546233447559736E-2</v>
      </c>
      <c r="G28" s="19">
        <v>1.126966919875445E-2</v>
      </c>
      <c r="H28" s="19">
        <v>1.1954106140558545E-2</v>
      </c>
      <c r="I28" s="19">
        <v>1.7830983325999816E-2</v>
      </c>
      <c r="J28" s="19">
        <v>1.8874244101101303E-2</v>
      </c>
      <c r="K28" s="19">
        <v>2.0708234808437333E-2</v>
      </c>
      <c r="L28" s="19">
        <v>2.1057820304092426E-2</v>
      </c>
      <c r="M28" s="19">
        <v>1.8884649669931374E-2</v>
      </c>
      <c r="N28" s="19">
        <v>1.7027616191705362E-2</v>
      </c>
      <c r="O28" s="19">
        <v>1.9067387356388198E-2</v>
      </c>
      <c r="P28" s="19">
        <v>1.9540383416554188E-2</v>
      </c>
      <c r="Q28" s="19">
        <v>1.968726331018901E-2</v>
      </c>
      <c r="R28" s="19">
        <v>2.0550055740453228E-2</v>
      </c>
      <c r="S28" s="19">
        <v>2.0689964605438333E-2</v>
      </c>
      <c r="T28" s="19">
        <v>2.0573558603785715E-2</v>
      </c>
      <c r="U28" s="19">
        <v>2.2141720445354274E-2</v>
      </c>
      <c r="V28" s="19">
        <v>2.5133295458965078E-2</v>
      </c>
      <c r="W28" s="19">
        <v>2.5325324671003107E-2</v>
      </c>
      <c r="X28" s="19">
        <v>2.500184896048176E-2</v>
      </c>
      <c r="Y28" s="19">
        <v>2.500184896048176E-2</v>
      </c>
      <c r="Z28" s="19">
        <v>2.500184896048176E-2</v>
      </c>
      <c r="AA28" s="19">
        <v>2.500184896048176E-2</v>
      </c>
      <c r="AB28" s="19">
        <v>2.500184896048176E-2</v>
      </c>
      <c r="AC28" s="19">
        <v>2.500184896048176E-2</v>
      </c>
      <c r="AD28" s="19">
        <v>2.500184896048176E-2</v>
      </c>
      <c r="AE28" s="19">
        <v>2.500184896048176E-2</v>
      </c>
      <c r="AF28" s="19">
        <v>2.500184896048176E-2</v>
      </c>
      <c r="AG28" s="19">
        <v>2.500184896048176E-2</v>
      </c>
      <c r="AH28" s="19">
        <v>2.500184896048176E-2</v>
      </c>
      <c r="AI28" s="19">
        <v>2.500184896048176E-2</v>
      </c>
      <c r="AJ28" s="19">
        <v>2.500184896048176E-2</v>
      </c>
      <c r="AK28" s="19">
        <v>2.500184896048176E-2</v>
      </c>
      <c r="AL28" s="19">
        <v>2.500184896048176E-2</v>
      </c>
      <c r="AM28" s="19">
        <v>2.500184896048176E-2</v>
      </c>
      <c r="AN28" s="19">
        <v>2.500184896048176E-2</v>
      </c>
      <c r="AO28" s="19">
        <v>2.500184896048176E-2</v>
      </c>
      <c r="AP28" s="19">
        <v>2.500184896048176E-2</v>
      </c>
      <c r="AQ28" s="19">
        <v>2.500184896048176E-2</v>
      </c>
      <c r="AR28" s="19">
        <v>2.500184896048176E-2</v>
      </c>
      <c r="AS28" s="19">
        <v>2.5001848960481798E-2</v>
      </c>
      <c r="AT28" s="19">
        <v>2.5001848960481798E-2</v>
      </c>
      <c r="AU28" s="19">
        <v>2.5001848960481798E-2</v>
      </c>
      <c r="AV28" s="19">
        <v>2.5001848960481798E-2</v>
      </c>
      <c r="AW28" s="19">
        <v>2.5001848960481798E-2</v>
      </c>
      <c r="AX28" s="19">
        <v>2.5001848960481798E-2</v>
      </c>
      <c r="AY28" s="19">
        <v>2.5001848960481798E-2</v>
      </c>
      <c r="AZ28" s="19">
        <v>2.5001848960481798E-2</v>
      </c>
      <c r="BA28" s="19">
        <v>2.5001848960481798E-2</v>
      </c>
    </row>
    <row r="29" spans="1:53" x14ac:dyDescent="0.3">
      <c r="A29" s="18"/>
      <c r="B29" s="18" t="s">
        <v>63</v>
      </c>
      <c r="C29" s="19">
        <v>2.3222744414134614E-3</v>
      </c>
      <c r="D29" s="19">
        <v>1.8874218471309995E-3</v>
      </c>
      <c r="E29" s="19">
        <v>3.6504723607013317E-3</v>
      </c>
      <c r="F29" s="19">
        <v>5.2695576392025999E-3</v>
      </c>
      <c r="G29" s="19">
        <v>6.3253390718130027E-3</v>
      </c>
      <c r="H29" s="19">
        <v>9.0896570968123126E-3</v>
      </c>
      <c r="I29" s="19">
        <v>9.9932534771888619E-3</v>
      </c>
      <c r="J29" s="19">
        <v>1.0980078357836039E-2</v>
      </c>
      <c r="K29" s="19">
        <v>1.048573255483997E-2</v>
      </c>
      <c r="L29" s="19">
        <v>1.2726803868918611E-2</v>
      </c>
      <c r="M29" s="19">
        <v>1.1723932249286624E-2</v>
      </c>
      <c r="N29" s="19">
        <v>1.1918964272677576E-2</v>
      </c>
      <c r="O29" s="19">
        <v>1.2182678636327837E-2</v>
      </c>
      <c r="P29" s="19">
        <v>1.3581202688967151E-2</v>
      </c>
      <c r="Q29" s="19">
        <v>1.4589679432488097E-2</v>
      </c>
      <c r="R29" s="19">
        <v>1.6270677125973923E-2</v>
      </c>
      <c r="S29" s="19">
        <v>1.974151241373966E-2</v>
      </c>
      <c r="T29" s="19">
        <v>2.5371609527994249E-2</v>
      </c>
      <c r="U29" s="19">
        <v>2.7768974186275896E-2</v>
      </c>
      <c r="V29" s="19">
        <v>3.0865527820887698E-2</v>
      </c>
      <c r="W29" s="19">
        <v>3.4583883819619667E-2</v>
      </c>
      <c r="X29" s="19">
        <v>3.6574743931986405E-2</v>
      </c>
      <c r="Y29" s="19">
        <v>3.6574743931986405E-2</v>
      </c>
      <c r="Z29" s="19">
        <v>3.6574743931986405E-2</v>
      </c>
      <c r="AA29" s="19">
        <v>3.6574743931986405E-2</v>
      </c>
      <c r="AB29" s="19">
        <v>3.6574743931986405E-2</v>
      </c>
      <c r="AC29" s="19">
        <v>3.6574743931986405E-2</v>
      </c>
      <c r="AD29" s="19">
        <v>3.6574743931986405E-2</v>
      </c>
      <c r="AE29" s="19">
        <v>3.6574743931986405E-2</v>
      </c>
      <c r="AF29" s="19">
        <v>3.6574743931986405E-2</v>
      </c>
      <c r="AG29" s="19">
        <v>3.6574743931986405E-2</v>
      </c>
      <c r="AH29" s="19">
        <v>3.6574743931986405E-2</v>
      </c>
      <c r="AI29" s="19">
        <v>3.6574743931986405E-2</v>
      </c>
      <c r="AJ29" s="19">
        <v>3.6574743931986405E-2</v>
      </c>
      <c r="AK29" s="19">
        <v>3.6574743931986405E-2</v>
      </c>
      <c r="AL29" s="19">
        <v>3.6574743931986405E-2</v>
      </c>
      <c r="AM29" s="19">
        <v>3.6574743931986405E-2</v>
      </c>
      <c r="AN29" s="19">
        <v>3.6574743931986405E-2</v>
      </c>
      <c r="AO29" s="19">
        <v>3.6574743931986405E-2</v>
      </c>
      <c r="AP29" s="19">
        <v>3.6574743931986405E-2</v>
      </c>
      <c r="AQ29" s="19">
        <v>3.6574743931986405E-2</v>
      </c>
      <c r="AR29" s="19">
        <v>3.6574743931986405E-2</v>
      </c>
      <c r="AS29" s="19">
        <v>3.6574743931986398E-2</v>
      </c>
      <c r="AT29" s="19">
        <v>3.6574743931986398E-2</v>
      </c>
      <c r="AU29" s="19">
        <v>3.6574743931986398E-2</v>
      </c>
      <c r="AV29" s="19">
        <v>3.6574743931986398E-2</v>
      </c>
      <c r="AW29" s="19">
        <v>3.6574743931986398E-2</v>
      </c>
      <c r="AX29" s="19">
        <v>3.6574743931986398E-2</v>
      </c>
      <c r="AY29" s="19">
        <v>3.6574743931986398E-2</v>
      </c>
      <c r="AZ29" s="19">
        <v>3.6574743931986398E-2</v>
      </c>
      <c r="BA29" s="19">
        <v>3.6574743931986398E-2</v>
      </c>
    </row>
    <row r="30" spans="1:53" x14ac:dyDescent="0.3">
      <c r="A30" s="18"/>
      <c r="B30" s="18" t="s">
        <v>64</v>
      </c>
      <c r="C30" s="19">
        <v>5.7555684947029001E-3</v>
      </c>
      <c r="D30" s="19">
        <v>9.6305444122901269E-3</v>
      </c>
      <c r="E30" s="19">
        <v>7.6492570341871223E-3</v>
      </c>
      <c r="F30" s="19">
        <v>8.0985449757165692E-3</v>
      </c>
      <c r="G30" s="19">
        <v>8.0723714762677215E-3</v>
      </c>
      <c r="H30" s="19">
        <v>7.5430700485242747E-3</v>
      </c>
      <c r="I30" s="19">
        <v>1.0320361237066384E-2</v>
      </c>
      <c r="J30" s="19">
        <v>9.2274988508852449E-3</v>
      </c>
      <c r="K30" s="19">
        <v>9.629242251303221E-3</v>
      </c>
      <c r="L30" s="19">
        <v>1.0618686674303966E-2</v>
      </c>
      <c r="M30" s="19">
        <v>9.5933608232869425E-3</v>
      </c>
      <c r="N30" s="19">
        <v>9.5456185138669981E-3</v>
      </c>
      <c r="O30" s="19">
        <v>9.5838550184006929E-3</v>
      </c>
      <c r="P30" s="19">
        <v>8.9455367603493204E-3</v>
      </c>
      <c r="Q30" s="19">
        <v>1.0913910026416338E-2</v>
      </c>
      <c r="R30" s="19">
        <v>1.1058395100614968E-2</v>
      </c>
      <c r="S30" s="19">
        <v>1.2405196718903101E-2</v>
      </c>
      <c r="T30" s="19">
        <v>1.379620493572843E-2</v>
      </c>
      <c r="U30" s="19">
        <v>1.3187644515942279E-2</v>
      </c>
      <c r="V30" s="19">
        <v>1.2892348832906634E-2</v>
      </c>
      <c r="W30" s="19">
        <v>1.3607370224989148E-2</v>
      </c>
      <c r="X30" s="19">
        <v>1.3435204588844644E-2</v>
      </c>
      <c r="Y30" s="19">
        <v>1.3435204588844644E-2</v>
      </c>
      <c r="Z30" s="19">
        <v>1.3435204588844644E-2</v>
      </c>
      <c r="AA30" s="19">
        <v>1.3435204588844644E-2</v>
      </c>
      <c r="AB30" s="19">
        <v>1.3435204588844644E-2</v>
      </c>
      <c r="AC30" s="19">
        <v>1.3435204588844644E-2</v>
      </c>
      <c r="AD30" s="19">
        <v>1.3435204588844644E-2</v>
      </c>
      <c r="AE30" s="19">
        <v>1.3435204588844644E-2</v>
      </c>
      <c r="AF30" s="19">
        <v>1.3435204588844644E-2</v>
      </c>
      <c r="AG30" s="19">
        <v>1.3435204588844644E-2</v>
      </c>
      <c r="AH30" s="19">
        <v>1.3435204588844644E-2</v>
      </c>
      <c r="AI30" s="19">
        <v>1.3435204588844644E-2</v>
      </c>
      <c r="AJ30" s="19">
        <v>1.3435204588844644E-2</v>
      </c>
      <c r="AK30" s="19">
        <v>1.3435204588844644E-2</v>
      </c>
      <c r="AL30" s="19">
        <v>1.3435204588844644E-2</v>
      </c>
      <c r="AM30" s="19">
        <v>1.3435204588844644E-2</v>
      </c>
      <c r="AN30" s="19">
        <v>1.3435204588844644E-2</v>
      </c>
      <c r="AO30" s="19">
        <v>1.3435204588844644E-2</v>
      </c>
      <c r="AP30" s="19">
        <v>1.3435204588844644E-2</v>
      </c>
      <c r="AQ30" s="19">
        <v>1.3435204588844644E-2</v>
      </c>
      <c r="AR30" s="19">
        <v>1.3435204588844644E-2</v>
      </c>
      <c r="AS30" s="19">
        <v>1.3435204588844601E-2</v>
      </c>
      <c r="AT30" s="19">
        <v>1.3435204588844601E-2</v>
      </c>
      <c r="AU30" s="19">
        <v>1.3435204588844601E-2</v>
      </c>
      <c r="AV30" s="19">
        <v>1.3435204588844601E-2</v>
      </c>
      <c r="AW30" s="19">
        <v>1.3435204588844601E-2</v>
      </c>
      <c r="AX30" s="19">
        <v>1.3435204588844601E-2</v>
      </c>
      <c r="AY30" s="19">
        <v>1.3435204588844601E-2</v>
      </c>
      <c r="AZ30" s="19">
        <v>1.3435204588844601E-2</v>
      </c>
      <c r="BA30" s="19">
        <v>1.3435204588844601E-2</v>
      </c>
    </row>
    <row r="31" spans="1:53" x14ac:dyDescent="0.3">
      <c r="A31" s="18"/>
      <c r="B31" s="18" t="s">
        <v>65</v>
      </c>
      <c r="C31" s="19">
        <v>2.1640649616689058E-3</v>
      </c>
      <c r="D31" s="19">
        <v>2.5352742793183117E-3</v>
      </c>
      <c r="E31" s="19">
        <v>2.4632964656486128E-3</v>
      </c>
      <c r="F31" s="19">
        <v>3.0482704466211234E-3</v>
      </c>
      <c r="G31" s="19">
        <v>3.9304026484974454E-3</v>
      </c>
      <c r="H31" s="19">
        <v>4.7309164443623715E-3</v>
      </c>
      <c r="I31" s="19">
        <v>4.476322749148021E-3</v>
      </c>
      <c r="J31" s="19">
        <v>4.0876531757454079E-3</v>
      </c>
      <c r="K31" s="19">
        <v>4.3340708587015679E-3</v>
      </c>
      <c r="L31" s="19">
        <v>5.0863029210582913E-3</v>
      </c>
      <c r="M31" s="19">
        <v>4.891768020925895E-3</v>
      </c>
      <c r="N31" s="19">
        <v>5.1351765570565909E-3</v>
      </c>
      <c r="O31" s="19">
        <v>5.4136633527539831E-3</v>
      </c>
      <c r="P31" s="19">
        <v>5.2877294465466058E-3</v>
      </c>
      <c r="Q31" s="19">
        <v>5.1199354562491625E-3</v>
      </c>
      <c r="R31" s="19">
        <v>5.2515134878580103E-3</v>
      </c>
      <c r="S31" s="19">
        <v>5.9563592270726745E-3</v>
      </c>
      <c r="T31" s="19">
        <v>6.6875063413913537E-3</v>
      </c>
      <c r="U31" s="19">
        <v>6.9616607266781601E-3</v>
      </c>
      <c r="V31" s="19">
        <v>7.5141307684711131E-3</v>
      </c>
      <c r="W31" s="19">
        <v>8.1806698056732137E-3</v>
      </c>
      <c r="X31" s="19">
        <v>8.1248717950702203E-3</v>
      </c>
      <c r="Y31" s="19">
        <v>8.1248717950702203E-3</v>
      </c>
      <c r="Z31" s="19">
        <v>8.1248717950702203E-3</v>
      </c>
      <c r="AA31" s="19">
        <v>8.1248717950702203E-3</v>
      </c>
      <c r="AB31" s="19">
        <v>8.1248717950702203E-3</v>
      </c>
      <c r="AC31" s="19">
        <v>8.1248717950702203E-3</v>
      </c>
      <c r="AD31" s="19">
        <v>8.1248717950702203E-3</v>
      </c>
      <c r="AE31" s="19">
        <v>8.1248717950702203E-3</v>
      </c>
      <c r="AF31" s="19">
        <v>8.1248717950702203E-3</v>
      </c>
      <c r="AG31" s="19">
        <v>8.1248717950702203E-3</v>
      </c>
      <c r="AH31" s="19">
        <v>8.1248717950702203E-3</v>
      </c>
      <c r="AI31" s="19">
        <v>8.1248717950702203E-3</v>
      </c>
      <c r="AJ31" s="19">
        <v>8.1248717950702203E-3</v>
      </c>
      <c r="AK31" s="19">
        <v>8.1248717950702203E-3</v>
      </c>
      <c r="AL31" s="19">
        <v>8.1248717950702203E-3</v>
      </c>
      <c r="AM31" s="19">
        <v>8.1248717950702203E-3</v>
      </c>
      <c r="AN31" s="19">
        <v>8.1248717950702203E-3</v>
      </c>
      <c r="AO31" s="19">
        <v>8.1248717950702203E-3</v>
      </c>
      <c r="AP31" s="19">
        <v>8.1248717950702203E-3</v>
      </c>
      <c r="AQ31" s="19">
        <v>8.1248717950702203E-3</v>
      </c>
      <c r="AR31" s="19">
        <v>8.1248717950702203E-3</v>
      </c>
      <c r="AS31" s="19">
        <v>8.1248717950702203E-3</v>
      </c>
      <c r="AT31" s="19">
        <v>8.1248717950702203E-3</v>
      </c>
      <c r="AU31" s="19">
        <v>8.1248717950702203E-3</v>
      </c>
      <c r="AV31" s="19">
        <v>8.1248717950702203E-3</v>
      </c>
      <c r="AW31" s="19">
        <v>8.1248717950702203E-3</v>
      </c>
      <c r="AX31" s="19">
        <v>8.1248717950702203E-3</v>
      </c>
      <c r="AY31" s="19">
        <v>8.1248717950702203E-3</v>
      </c>
      <c r="AZ31" s="19">
        <v>8.1248717950702203E-3</v>
      </c>
      <c r="BA31" s="19">
        <v>8.1248717950702203E-3</v>
      </c>
    </row>
    <row r="32" spans="1:53" x14ac:dyDescent="0.3">
      <c r="A32" s="18"/>
      <c r="B32" s="18" t="s">
        <v>36</v>
      </c>
      <c r="C32" s="19">
        <v>6.5672910880444468E-2</v>
      </c>
      <c r="D32" s="19">
        <v>5.9878304832200829E-2</v>
      </c>
      <c r="E32" s="19">
        <v>6.5799223682477467E-2</v>
      </c>
      <c r="F32" s="19">
        <v>8.0551174727730879E-2</v>
      </c>
      <c r="G32" s="19">
        <v>7.2280821678259916E-2</v>
      </c>
      <c r="H32" s="19">
        <v>7.4903976154052462E-2</v>
      </c>
      <c r="I32" s="19">
        <v>7.7829620566270824E-2</v>
      </c>
      <c r="J32" s="19">
        <v>8.172714482439844E-2</v>
      </c>
      <c r="K32" s="19">
        <v>9.343458281260078E-2</v>
      </c>
      <c r="L32" s="19">
        <v>9.2333846060153629E-2</v>
      </c>
      <c r="M32" s="19">
        <v>8.4525969284765051E-2</v>
      </c>
      <c r="N32" s="19">
        <v>8.6976120628182663E-2</v>
      </c>
      <c r="O32" s="19">
        <v>8.9137361808610829E-2</v>
      </c>
      <c r="P32" s="19">
        <v>8.5960655592901503E-2</v>
      </c>
      <c r="Q32" s="19">
        <v>8.1409387930499455E-2</v>
      </c>
      <c r="R32" s="19">
        <v>8.2077734591667673E-2</v>
      </c>
      <c r="S32" s="19">
        <v>9.1747997331095718E-2</v>
      </c>
      <c r="T32" s="19">
        <v>9.836959938578009E-2</v>
      </c>
      <c r="U32" s="19">
        <v>0.10539825351381812</v>
      </c>
      <c r="V32" s="19">
        <v>0.1115496229870203</v>
      </c>
      <c r="W32" s="19">
        <v>0.11988112215175013</v>
      </c>
      <c r="X32" s="19">
        <v>0.11848816689576572</v>
      </c>
      <c r="Y32" s="19">
        <v>0.11848816689576572</v>
      </c>
      <c r="Z32" s="19">
        <v>0.11848816689576572</v>
      </c>
      <c r="AA32" s="19">
        <v>0.11848816689576572</v>
      </c>
      <c r="AB32" s="19">
        <v>0.11848816689576572</v>
      </c>
      <c r="AC32" s="19">
        <v>0.11848816689576572</v>
      </c>
      <c r="AD32" s="19">
        <v>0.11848816689576572</v>
      </c>
      <c r="AE32" s="19">
        <v>0.11848816689576572</v>
      </c>
      <c r="AF32" s="19">
        <v>0.11848816689576572</v>
      </c>
      <c r="AG32" s="19">
        <v>0.11848816689576572</v>
      </c>
      <c r="AH32" s="19">
        <v>0.11848816689576572</v>
      </c>
      <c r="AI32" s="19">
        <v>0.11848816689576572</v>
      </c>
      <c r="AJ32" s="19">
        <v>0.11848816689576572</v>
      </c>
      <c r="AK32" s="19">
        <v>0.11848816689576572</v>
      </c>
      <c r="AL32" s="19">
        <v>0.11848816689576572</v>
      </c>
      <c r="AM32" s="19">
        <v>0.11848816689576572</v>
      </c>
      <c r="AN32" s="19">
        <v>0.11848816689576572</v>
      </c>
      <c r="AO32" s="19">
        <v>0.11848816689576572</v>
      </c>
      <c r="AP32" s="19">
        <v>0.11848816689576572</v>
      </c>
      <c r="AQ32" s="19">
        <v>0.11848816689576572</v>
      </c>
      <c r="AR32" s="19">
        <v>0.11848816689576572</v>
      </c>
      <c r="AS32" s="19">
        <v>0.118488166895766</v>
      </c>
      <c r="AT32" s="19">
        <v>0.118488166895766</v>
      </c>
      <c r="AU32" s="19">
        <v>0.118488166895766</v>
      </c>
      <c r="AV32" s="19">
        <v>0.118488166895766</v>
      </c>
      <c r="AW32" s="19">
        <v>0.118488166895766</v>
      </c>
      <c r="AX32" s="19">
        <v>0.118488166895766</v>
      </c>
      <c r="AY32" s="19">
        <v>0.118488166895766</v>
      </c>
      <c r="AZ32" s="19">
        <v>0.118488166895766</v>
      </c>
      <c r="BA32" s="19">
        <v>0.118488166895766</v>
      </c>
    </row>
    <row r="33" spans="1:53" x14ac:dyDescent="0.3">
      <c r="A33" s="18"/>
      <c r="B33" s="18" t="s">
        <v>37</v>
      </c>
      <c r="C33" s="19">
        <v>2.4159427817399548E-2</v>
      </c>
      <c r="D33" s="19">
        <v>2.3456281001118687E-2</v>
      </c>
      <c r="E33" s="19">
        <v>2.1031842870415023E-2</v>
      </c>
      <c r="F33" s="19">
        <v>2.6664659295899586E-2</v>
      </c>
      <c r="G33" s="19">
        <v>2.1541426186214158E-2</v>
      </c>
      <c r="H33" s="19">
        <v>1.8953856227428463E-2</v>
      </c>
      <c r="I33" s="19">
        <v>1.3063629376565352E-2</v>
      </c>
      <c r="J33" s="19">
        <v>9.4114312573565385E-3</v>
      </c>
      <c r="K33" s="19">
        <v>7.5379851775494036E-3</v>
      </c>
      <c r="L33" s="19">
        <v>8.2925122070137015E-3</v>
      </c>
      <c r="M33" s="19">
        <v>6.903237687826194E-3</v>
      </c>
      <c r="N33" s="19">
        <v>6.2919530542883103E-3</v>
      </c>
      <c r="O33" s="19">
        <v>1.0807774269483362E-2</v>
      </c>
      <c r="P33" s="19">
        <v>9.5835010984000411E-3</v>
      </c>
      <c r="Q33" s="19">
        <v>8.4520713557647113E-3</v>
      </c>
      <c r="R33" s="19">
        <v>9.6949567004542755E-3</v>
      </c>
      <c r="S33" s="19">
        <v>1.1949569758630242E-2</v>
      </c>
      <c r="T33" s="19">
        <v>1.4472631832391359E-2</v>
      </c>
      <c r="U33" s="19">
        <v>1.5088173833611699E-2</v>
      </c>
      <c r="V33" s="19">
        <v>1.5600834882372324E-2</v>
      </c>
      <c r="W33" s="19">
        <v>1.5081450426498676E-2</v>
      </c>
      <c r="X33" s="19">
        <v>1.4959955658187977E-2</v>
      </c>
      <c r="Y33" s="19">
        <v>1.4959955658187977E-2</v>
      </c>
      <c r="Z33" s="19">
        <v>1.4959955658187977E-2</v>
      </c>
      <c r="AA33" s="19">
        <v>1.4959955658187977E-2</v>
      </c>
      <c r="AB33" s="19">
        <v>1.4959955658187977E-2</v>
      </c>
      <c r="AC33" s="19">
        <v>1.4959955658187977E-2</v>
      </c>
      <c r="AD33" s="19">
        <v>1.4959955658187977E-2</v>
      </c>
      <c r="AE33" s="19">
        <v>1.4959955658187977E-2</v>
      </c>
      <c r="AF33" s="19">
        <v>1.4959955658187977E-2</v>
      </c>
      <c r="AG33" s="19">
        <v>1.4959955658187977E-2</v>
      </c>
      <c r="AH33" s="19">
        <v>1.4959955658187977E-2</v>
      </c>
      <c r="AI33" s="19">
        <v>1.4959955658187977E-2</v>
      </c>
      <c r="AJ33" s="19">
        <v>1.4959955658187977E-2</v>
      </c>
      <c r="AK33" s="19">
        <v>1.4959955658187977E-2</v>
      </c>
      <c r="AL33" s="19">
        <v>1.4959955658187977E-2</v>
      </c>
      <c r="AM33" s="19">
        <v>1.4959955658187977E-2</v>
      </c>
      <c r="AN33" s="19">
        <v>1.4959955658187977E-2</v>
      </c>
      <c r="AO33" s="19">
        <v>1.4959955658187977E-2</v>
      </c>
      <c r="AP33" s="19">
        <v>1.4959955658187977E-2</v>
      </c>
      <c r="AQ33" s="19">
        <v>1.4959955658187977E-2</v>
      </c>
      <c r="AR33" s="19">
        <v>1.4959955658187977E-2</v>
      </c>
      <c r="AS33" s="19">
        <v>1.4959955658187999E-2</v>
      </c>
      <c r="AT33" s="19">
        <v>1.4959955658187999E-2</v>
      </c>
      <c r="AU33" s="19">
        <v>1.4959955658187999E-2</v>
      </c>
      <c r="AV33" s="19">
        <v>1.4959955658187999E-2</v>
      </c>
      <c r="AW33" s="19">
        <v>1.4959955658187999E-2</v>
      </c>
      <c r="AX33" s="19">
        <v>1.4959955658187999E-2</v>
      </c>
      <c r="AY33" s="19">
        <v>1.4959955658187999E-2</v>
      </c>
      <c r="AZ33" s="19">
        <v>1.4959955658187999E-2</v>
      </c>
      <c r="BA33" s="19">
        <v>1.4959955658187999E-2</v>
      </c>
    </row>
    <row r="34" spans="1:53" x14ac:dyDescent="0.3">
      <c r="A34" s="18"/>
      <c r="B34" s="18" t="s">
        <v>66</v>
      </c>
      <c r="C34" s="19">
        <v>1.0381476243693335E-2</v>
      </c>
      <c r="D34" s="19">
        <v>9.4266328762012529E-3</v>
      </c>
      <c r="E34" s="19">
        <v>1.9848490243210677E-2</v>
      </c>
      <c r="F34" s="19">
        <v>1.8090911667637762E-2</v>
      </c>
      <c r="G34" s="19">
        <v>1.5634678510754219E-2</v>
      </c>
      <c r="H34" s="19">
        <v>1.5487430588288437E-2</v>
      </c>
      <c r="I34" s="19">
        <v>1.390694254367101E-2</v>
      </c>
      <c r="J34" s="19">
        <v>1.487163922405624E-2</v>
      </c>
      <c r="K34" s="19">
        <v>1.3947597842891572E-2</v>
      </c>
      <c r="L34" s="19">
        <v>1.3732792142514624E-2</v>
      </c>
      <c r="M34" s="19">
        <v>1.0386757208040538E-2</v>
      </c>
      <c r="N34" s="19">
        <v>1.0921048426809351E-2</v>
      </c>
      <c r="O34" s="19">
        <v>1.0070510012484782E-2</v>
      </c>
      <c r="P34" s="19">
        <v>1.0893044109692586E-2</v>
      </c>
      <c r="Q34" s="19">
        <v>9.5861236006583913E-3</v>
      </c>
      <c r="R34" s="19">
        <v>1.3600631901445689E-2</v>
      </c>
      <c r="S34" s="19">
        <v>1.9368458837739331E-2</v>
      </c>
      <c r="T34" s="19">
        <v>2.5865074442939059E-2</v>
      </c>
      <c r="U34" s="19">
        <v>3.09542048391722E-2</v>
      </c>
      <c r="V34" s="19">
        <v>3.5296284964109803E-2</v>
      </c>
      <c r="W34" s="19">
        <v>4.0423138565782959E-2</v>
      </c>
      <c r="X34" s="19">
        <v>4.4845747104229665E-2</v>
      </c>
      <c r="Y34" s="19">
        <v>4.4845747104229665E-2</v>
      </c>
      <c r="Z34" s="19">
        <v>4.4845747104229665E-2</v>
      </c>
      <c r="AA34" s="19">
        <v>4.4845747104229665E-2</v>
      </c>
      <c r="AB34" s="19">
        <v>4.4845747104229665E-2</v>
      </c>
      <c r="AC34" s="19">
        <v>4.4845747104229665E-2</v>
      </c>
      <c r="AD34" s="19">
        <v>4.4845747104229665E-2</v>
      </c>
      <c r="AE34" s="19">
        <v>4.4845747104229665E-2</v>
      </c>
      <c r="AF34" s="19">
        <v>4.4845747104229665E-2</v>
      </c>
      <c r="AG34" s="19">
        <v>4.4845747104229665E-2</v>
      </c>
      <c r="AH34" s="19">
        <v>4.4845747104229665E-2</v>
      </c>
      <c r="AI34" s="19">
        <v>4.4845747104229665E-2</v>
      </c>
      <c r="AJ34" s="19">
        <v>4.4845747104229665E-2</v>
      </c>
      <c r="AK34" s="19">
        <v>4.4845747104229665E-2</v>
      </c>
      <c r="AL34" s="19">
        <v>4.4845747104229665E-2</v>
      </c>
      <c r="AM34" s="19">
        <v>4.4845747104229665E-2</v>
      </c>
      <c r="AN34" s="19">
        <v>4.4845747104229665E-2</v>
      </c>
      <c r="AO34" s="19">
        <v>4.4845747104229665E-2</v>
      </c>
      <c r="AP34" s="19">
        <v>4.4845747104229665E-2</v>
      </c>
      <c r="AQ34" s="19">
        <v>4.4845747104229665E-2</v>
      </c>
      <c r="AR34" s="19">
        <v>4.4845747104229665E-2</v>
      </c>
      <c r="AS34" s="19">
        <v>4.48457471042297E-2</v>
      </c>
      <c r="AT34" s="19">
        <v>4.48457471042297E-2</v>
      </c>
      <c r="AU34" s="19">
        <v>4.48457471042297E-2</v>
      </c>
      <c r="AV34" s="19">
        <v>4.48457471042297E-2</v>
      </c>
      <c r="AW34" s="19">
        <v>4.48457471042297E-2</v>
      </c>
      <c r="AX34" s="19">
        <v>4.48457471042297E-2</v>
      </c>
      <c r="AY34" s="19">
        <v>4.48457471042297E-2</v>
      </c>
      <c r="AZ34" s="19">
        <v>4.48457471042297E-2</v>
      </c>
      <c r="BA34" s="19">
        <v>4.48457471042297E-2</v>
      </c>
    </row>
    <row r="35" spans="1:53" x14ac:dyDescent="0.3">
      <c r="A35" s="18"/>
      <c r="B35" s="18" t="s">
        <v>556</v>
      </c>
      <c r="C35" s="19">
        <v>0.1288721282777533</v>
      </c>
      <c r="D35" s="19">
        <v>0.13757024057807618</v>
      </c>
      <c r="E35" s="19">
        <v>0.18691493547254423</v>
      </c>
      <c r="F35" s="19">
        <v>0.14741718397239192</v>
      </c>
      <c r="G35" s="19">
        <v>0.19818260682227085</v>
      </c>
      <c r="H35" s="19">
        <v>0.16034576980199894</v>
      </c>
      <c r="I35" s="19">
        <v>0.17892617646358122</v>
      </c>
      <c r="J35" s="19">
        <v>0.19944882297333086</v>
      </c>
      <c r="K35" s="19">
        <v>0.17884455781708122</v>
      </c>
      <c r="L35" s="19">
        <v>0.18525719377604832</v>
      </c>
      <c r="M35" s="19">
        <v>0.15836309166738954</v>
      </c>
      <c r="N35" s="19">
        <v>0.17247574784850614</v>
      </c>
      <c r="O35" s="19">
        <v>0.1530199864455252</v>
      </c>
      <c r="P35" s="19">
        <v>0.16013221875778952</v>
      </c>
      <c r="Q35" s="19">
        <v>0.16460869402426204</v>
      </c>
      <c r="R35" s="19">
        <v>0.1794334238149097</v>
      </c>
      <c r="S35" s="19">
        <v>0.15692707476173726</v>
      </c>
      <c r="T35" s="19">
        <v>0.13814276297601463</v>
      </c>
      <c r="U35" s="19">
        <v>0.14856160483062431</v>
      </c>
      <c r="V35" s="19">
        <v>0.12847358212369306</v>
      </c>
      <c r="W35" s="19">
        <v>2.0786119546801908E-2</v>
      </c>
      <c r="X35" s="19">
        <v>2.0695463383287472E-2</v>
      </c>
      <c r="Y35" s="19">
        <v>2.0695463383287472E-2</v>
      </c>
      <c r="Z35" s="19">
        <v>2.0695463383287472E-2</v>
      </c>
      <c r="AA35" s="19">
        <v>2.0695463383287472E-2</v>
      </c>
      <c r="AB35" s="19">
        <v>2.0695463383287472E-2</v>
      </c>
      <c r="AC35" s="19">
        <v>2.0695463383287472E-2</v>
      </c>
      <c r="AD35" s="19">
        <v>2.0695463383287472E-2</v>
      </c>
      <c r="AE35" s="19">
        <v>2.0695463383287472E-2</v>
      </c>
      <c r="AF35" s="19">
        <v>2.0695463383287472E-2</v>
      </c>
      <c r="AG35" s="19">
        <v>2.0695463383287472E-2</v>
      </c>
      <c r="AH35" s="19">
        <v>2.0695463383287472E-2</v>
      </c>
      <c r="AI35" s="19">
        <v>2.0695463383287472E-2</v>
      </c>
      <c r="AJ35" s="19">
        <v>2.0695463383287472E-2</v>
      </c>
      <c r="AK35" s="19">
        <v>2.0695463383287472E-2</v>
      </c>
      <c r="AL35" s="19">
        <v>2.0695463383287472E-2</v>
      </c>
      <c r="AM35" s="19">
        <v>2.0695463383287472E-2</v>
      </c>
      <c r="AN35" s="19">
        <v>2.0695463383287472E-2</v>
      </c>
      <c r="AO35" s="19">
        <v>2.0695463383287472E-2</v>
      </c>
      <c r="AP35" s="19">
        <v>2.0695463383287472E-2</v>
      </c>
      <c r="AQ35" s="19">
        <v>2.0695463383287472E-2</v>
      </c>
      <c r="AR35" s="19">
        <v>2.0695463383287472E-2</v>
      </c>
      <c r="AS35" s="19">
        <v>2.06954633832875E-2</v>
      </c>
      <c r="AT35" s="19">
        <v>2.06954633832875E-2</v>
      </c>
      <c r="AU35" s="19">
        <v>2.06954633832875E-2</v>
      </c>
      <c r="AV35" s="19">
        <v>2.06954633832875E-2</v>
      </c>
      <c r="AW35" s="19">
        <v>2.06954633832875E-2</v>
      </c>
      <c r="AX35" s="19">
        <v>2.06954633832875E-2</v>
      </c>
      <c r="AY35" s="19">
        <v>2.06954633832875E-2</v>
      </c>
      <c r="AZ35" s="19">
        <v>2.06954633832875E-2</v>
      </c>
      <c r="BA35" s="19">
        <v>2.06954633832875E-2</v>
      </c>
    </row>
    <row r="36" spans="1:53" x14ac:dyDescent="0.3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">
      <c r="A37" t="s">
        <v>89</v>
      </c>
      <c r="C37" s="22">
        <v>0.99999999999999956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0.99999999999999989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1.0000000000000007</v>
      </c>
      <c r="N37" s="22">
        <v>0.99999999999999978</v>
      </c>
      <c r="O37" s="22">
        <v>0.99999999999999978</v>
      </c>
      <c r="P37" s="22">
        <v>1.0000000000000002</v>
      </c>
      <c r="Q37" s="22">
        <v>1</v>
      </c>
      <c r="R37" s="22">
        <v>0.99999999999999989</v>
      </c>
      <c r="S37" s="22">
        <v>1</v>
      </c>
      <c r="T37" s="22">
        <v>1.0000000000000004</v>
      </c>
      <c r="U37" s="22">
        <v>1</v>
      </c>
      <c r="V37" s="22">
        <v>1.0000000000000002</v>
      </c>
      <c r="W37" s="22">
        <v>1</v>
      </c>
      <c r="X37" s="22">
        <v>1.0000000000000002</v>
      </c>
      <c r="Y37" s="22">
        <v>1.0000000000000002</v>
      </c>
      <c r="Z37" s="22">
        <v>1.0000000000000002</v>
      </c>
      <c r="AA37" s="22">
        <v>1.0000000000000002</v>
      </c>
      <c r="AB37" s="22">
        <v>1.0000000000000002</v>
      </c>
      <c r="AC37" s="22">
        <v>1.0000000000000002</v>
      </c>
      <c r="AD37" s="22">
        <v>1.0000000000000002</v>
      </c>
      <c r="AE37" s="22">
        <v>1.0000000000000002</v>
      </c>
      <c r="AF37" s="22">
        <v>1.0000000000000002</v>
      </c>
      <c r="AG37" s="22">
        <v>1.0000000000000002</v>
      </c>
      <c r="AH37" s="22">
        <v>1.0000000000000002</v>
      </c>
      <c r="AI37" s="22">
        <v>1.0000000000000002</v>
      </c>
      <c r="AJ37" s="22">
        <v>1.0000000000000002</v>
      </c>
      <c r="AK37" s="22">
        <v>1.0000000000000002</v>
      </c>
      <c r="AL37" s="22">
        <v>1.0000000000000002</v>
      </c>
      <c r="AM37" s="22">
        <v>1.0000000000000002</v>
      </c>
      <c r="AN37" s="22">
        <v>1.0000000000000002</v>
      </c>
      <c r="AO37" s="22">
        <v>1.0000000000000002</v>
      </c>
      <c r="AP37" s="22">
        <v>1.0000000000000002</v>
      </c>
      <c r="AQ37" s="22">
        <v>1.0000000000000002</v>
      </c>
      <c r="AR37" s="22">
        <v>1.0000000000000002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  <row r="38" spans="1:53" x14ac:dyDescent="0.3">
      <c r="C38" s="19"/>
    </row>
  </sheetData>
  <mergeCells count="4">
    <mergeCell ref="A1:C1"/>
    <mergeCell ref="D1:J1"/>
    <mergeCell ref="A2:C2"/>
    <mergeCell ref="D2:J2"/>
  </mergeCells>
  <conditionalFormatting sqref="K4:L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A3E-7DFA-4AC2-BD04-B18468C88E46}">
  <sheetPr>
    <tabColor rgb="FFFF0000"/>
  </sheetPr>
  <dimension ref="A1:Z37"/>
  <sheetViews>
    <sheetView zoomScale="70" zoomScaleNormal="70" workbookViewId="0">
      <selection activeCell="AA24" sqref="AA24"/>
    </sheetView>
  </sheetViews>
  <sheetFormatPr baseColWidth="10" defaultColWidth="10.88671875" defaultRowHeight="14.4" x14ac:dyDescent="0.3"/>
  <cols>
    <col min="10" max="10" width="13.44140625" customWidth="1"/>
  </cols>
  <sheetData>
    <row r="1" spans="1:26" ht="15" thickBot="1" x14ac:dyDescent="0.35">
      <c r="A1" s="99" t="s">
        <v>84</v>
      </c>
      <c r="B1" s="100"/>
      <c r="C1" s="101"/>
      <c r="D1" s="99" t="s">
        <v>97</v>
      </c>
      <c r="E1" s="100"/>
      <c r="F1" s="100"/>
      <c r="G1" s="100"/>
      <c r="H1" s="100"/>
      <c r="I1" s="100"/>
      <c r="J1" s="101"/>
    </row>
    <row r="2" spans="1:26" ht="33.75" customHeight="1" thickBot="1" x14ac:dyDescent="0.35">
      <c r="A2" s="99" t="s">
        <v>86</v>
      </c>
      <c r="B2" s="100"/>
      <c r="C2" s="101"/>
      <c r="D2" s="105" t="s">
        <v>98</v>
      </c>
      <c r="E2" s="106"/>
      <c r="F2" s="106"/>
      <c r="G2" s="106"/>
      <c r="H2" s="106"/>
      <c r="I2" s="106"/>
      <c r="J2" s="107"/>
      <c r="K2" s="23" t="s">
        <v>87</v>
      </c>
      <c r="L2" s="23" t="s">
        <v>99</v>
      </c>
      <c r="M2" s="23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94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</row>
    <row r="3" spans="1:26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26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</row>
    <row r="5" spans="1:26" x14ac:dyDescent="0.3">
      <c r="A5" s="18"/>
      <c r="B5" s="18" t="s">
        <v>41</v>
      </c>
      <c r="C5" s="19">
        <v>2.147380348216886E-2</v>
      </c>
      <c r="D5" s="19">
        <v>2.2232901828385297E-2</v>
      </c>
      <c r="E5" s="19">
        <v>2.1204074907659368E-2</v>
      </c>
      <c r="F5" s="19">
        <v>1.6589290796011524E-2</v>
      </c>
      <c r="G5" s="19">
        <v>1.5900544489405619E-2</v>
      </c>
      <c r="H5" s="19">
        <v>1.7717140589644988E-2</v>
      </c>
      <c r="I5" s="19">
        <v>1.8818105686758544E-2</v>
      </c>
      <c r="J5" s="19">
        <v>1.7530426463294127E-2</v>
      </c>
      <c r="K5" s="19">
        <v>1.7192275351763688E-2</v>
      </c>
      <c r="L5" s="19">
        <v>1.5858254486656356E-2</v>
      </c>
      <c r="M5" s="19">
        <v>1.5218017488460404E-2</v>
      </c>
      <c r="N5" s="19">
        <v>1.6596638460098848E-2</v>
      </c>
      <c r="O5" s="19">
        <v>1.5890280831628963E-2</v>
      </c>
      <c r="P5" s="19">
        <v>1.5472725973110195E-2</v>
      </c>
      <c r="Q5" s="19">
        <v>1.4970399438688444E-2</v>
      </c>
      <c r="R5" s="19">
        <v>1.5289363465314926E-2</v>
      </c>
      <c r="S5" s="19">
        <v>1.4344949443984885E-2</v>
      </c>
      <c r="T5" s="19">
        <v>1.3657963225283435E-2</v>
      </c>
      <c r="U5" s="19">
        <v>1.4756654625515708E-2</v>
      </c>
      <c r="V5" s="19">
        <v>1.7915076534088244E-2</v>
      </c>
      <c r="W5" s="19">
        <v>1.7646096900296827E-2</v>
      </c>
      <c r="X5" s="19">
        <v>1.7867747342221563E-2</v>
      </c>
    </row>
    <row r="6" spans="1:26" s="21" customFormat="1" x14ac:dyDescent="0.3">
      <c r="A6" s="20"/>
      <c r="B6" s="18" t="s">
        <v>42</v>
      </c>
      <c r="C6" s="19">
        <v>2.9858612070715874E-2</v>
      </c>
      <c r="D6" s="19">
        <v>2.8550031628832875E-2</v>
      </c>
      <c r="E6" s="19">
        <v>2.7523596723074136E-2</v>
      </c>
      <c r="F6" s="19">
        <v>2.4570698273148544E-2</v>
      </c>
      <c r="G6" s="19">
        <v>2.4269848114840311E-2</v>
      </c>
      <c r="H6" s="19">
        <v>2.4109878059764965E-2</v>
      </c>
      <c r="I6" s="19">
        <v>2.3497832620007767E-2</v>
      </c>
      <c r="J6" s="19">
        <v>2.2927557805452258E-2</v>
      </c>
      <c r="K6" s="19">
        <v>2.386452564426177E-2</v>
      </c>
      <c r="L6" s="19">
        <v>2.290030901109133E-2</v>
      </c>
      <c r="M6" s="19">
        <v>2.0868405595708808E-2</v>
      </c>
      <c r="N6" s="19">
        <v>2.0517879589355612E-2</v>
      </c>
      <c r="O6" s="19">
        <v>2.0959976282530237E-2</v>
      </c>
      <c r="P6" s="19">
        <v>2.0879218397353117E-2</v>
      </c>
      <c r="Q6" s="19">
        <v>2.0822595264209143E-2</v>
      </c>
      <c r="R6" s="19">
        <v>2.0100339506278344E-2</v>
      </c>
      <c r="S6" s="19">
        <v>1.9924162446628979E-2</v>
      </c>
      <c r="T6" s="19">
        <v>2.0561947634368104E-2</v>
      </c>
      <c r="U6" s="19">
        <v>2.1591825275491146E-2</v>
      </c>
      <c r="V6" s="19">
        <v>2.1592067486491933E-2</v>
      </c>
      <c r="W6" s="19">
        <v>2.2063935213906365E-2</v>
      </c>
      <c r="X6" s="19">
        <v>2.1673688555753603E-2</v>
      </c>
    </row>
    <row r="7" spans="1:26" x14ac:dyDescent="0.3">
      <c r="A7" s="18"/>
      <c r="B7" s="18" t="s">
        <v>43</v>
      </c>
      <c r="C7" s="19">
        <v>3.4045833262523651E-3</v>
      </c>
      <c r="D7" s="19">
        <v>3.6023464286043328E-3</v>
      </c>
      <c r="E7" s="19">
        <v>3.3708084414511637E-3</v>
      </c>
      <c r="F7" s="19">
        <v>3.2879480148089502E-3</v>
      </c>
      <c r="G7" s="19">
        <v>3.3102696729707063E-3</v>
      </c>
      <c r="H7" s="19">
        <v>3.8726789107156384E-3</v>
      </c>
      <c r="I7" s="19">
        <v>4.1684834523668781E-3</v>
      </c>
      <c r="J7" s="19">
        <v>4.5256558088899689E-3</v>
      </c>
      <c r="K7" s="19">
        <v>5.0192906294869201E-3</v>
      </c>
      <c r="L7" s="19">
        <v>5.5690510907836083E-3</v>
      </c>
      <c r="M7" s="19">
        <v>5.268495374777111E-3</v>
      </c>
      <c r="N7" s="19">
        <v>5.4115821693139794E-3</v>
      </c>
      <c r="O7" s="19">
        <v>5.8700632712769679E-3</v>
      </c>
      <c r="P7" s="19">
        <v>5.9592440921270307E-3</v>
      </c>
      <c r="Q7" s="19">
        <v>5.9873211155139399E-3</v>
      </c>
      <c r="R7" s="19">
        <v>6.2686601310440486E-3</v>
      </c>
      <c r="S7" s="19">
        <v>6.8793377709954534E-3</v>
      </c>
      <c r="T7" s="19">
        <v>7.2658338422399256E-3</v>
      </c>
      <c r="U7" s="19">
        <v>7.7959455477096627E-3</v>
      </c>
      <c r="V7" s="19">
        <v>8.0970693362312877E-3</v>
      </c>
      <c r="W7" s="19">
        <v>8.8099766060515498E-3</v>
      </c>
      <c r="X7" s="19">
        <v>9.0859961001455002E-3</v>
      </c>
    </row>
    <row r="8" spans="1:26" x14ac:dyDescent="0.3">
      <c r="A8" s="18"/>
      <c r="B8" s="18" t="s">
        <v>44</v>
      </c>
      <c r="C8" s="19">
        <v>3.0861874512339211E-3</v>
      </c>
      <c r="D8" s="19">
        <v>3.0022209934787805E-3</v>
      </c>
      <c r="E8" s="19">
        <v>3.3349805189011885E-3</v>
      </c>
      <c r="F8" s="19">
        <v>3.4037457111964972E-3</v>
      </c>
      <c r="G8" s="19">
        <v>3.8147450187030274E-3</v>
      </c>
      <c r="H8" s="19">
        <v>3.9988806330350573E-3</v>
      </c>
      <c r="I8" s="19">
        <v>4.361259148214734E-3</v>
      </c>
      <c r="J8" s="19">
        <v>4.1252030819481809E-3</v>
      </c>
      <c r="K8" s="19">
        <v>4.4698920643839847E-3</v>
      </c>
      <c r="L8" s="19">
        <v>4.3753647987203924E-3</v>
      </c>
      <c r="M8" s="19">
        <v>3.6950577171682049E-3</v>
      </c>
      <c r="N8" s="19">
        <v>3.6955190265316744E-3</v>
      </c>
      <c r="O8" s="19">
        <v>4.4107803605117329E-3</v>
      </c>
      <c r="P8" s="19">
        <v>4.3558235582201151E-3</v>
      </c>
      <c r="Q8" s="19">
        <v>4.2586869829331579E-3</v>
      </c>
      <c r="R8" s="19">
        <v>4.1208080874325145E-3</v>
      </c>
      <c r="S8" s="19">
        <v>4.5409591113261295E-3</v>
      </c>
      <c r="T8" s="19">
        <v>5.1376348862273201E-3</v>
      </c>
      <c r="U8" s="19">
        <v>5.7993549401303204E-3</v>
      </c>
      <c r="V8" s="19">
        <v>5.467205236219453E-3</v>
      </c>
      <c r="W8" s="19">
        <v>5.902914747732137E-3</v>
      </c>
      <c r="X8" s="19">
        <v>6.1484165320449518E-3</v>
      </c>
    </row>
    <row r="9" spans="1:26" x14ac:dyDescent="0.3">
      <c r="A9" s="18"/>
      <c r="B9" s="18" t="s">
        <v>45</v>
      </c>
      <c r="C9" s="19">
        <v>1.347833412112242E-3</v>
      </c>
      <c r="D9" s="19">
        <v>1.3460058502967602E-3</v>
      </c>
      <c r="E9" s="19">
        <v>1.2929560506002846E-3</v>
      </c>
      <c r="F9" s="19">
        <v>1.2485556324683149E-3</v>
      </c>
      <c r="G9" s="19">
        <v>1.2864459401457E-3</v>
      </c>
      <c r="H9" s="19">
        <v>1.3318757242574942E-3</v>
      </c>
      <c r="I9" s="19">
        <v>1.3634275139580133E-3</v>
      </c>
      <c r="J9" s="19">
        <v>1.5594442052578753E-3</v>
      </c>
      <c r="K9" s="19">
        <v>1.5262665106350985E-3</v>
      </c>
      <c r="L9" s="19">
        <v>1.4530998295290006E-3</v>
      </c>
      <c r="M9" s="19">
        <v>1.4493333288737055E-3</v>
      </c>
      <c r="N9" s="19">
        <v>1.4880578526080429E-3</v>
      </c>
      <c r="O9" s="19">
        <v>1.2824431645417202E-3</v>
      </c>
      <c r="P9" s="19">
        <v>1.249901043340957E-3</v>
      </c>
      <c r="Q9" s="19">
        <v>1.1983688401254688E-3</v>
      </c>
      <c r="R9" s="19">
        <v>1.1946476785530233E-3</v>
      </c>
      <c r="S9" s="19">
        <v>1.2741934088603734E-3</v>
      </c>
      <c r="T9" s="19">
        <v>1.4565520558022158E-3</v>
      </c>
      <c r="U9" s="19">
        <v>1.5384580603361041E-3</v>
      </c>
      <c r="V9" s="19">
        <v>1.5284730945422475E-3</v>
      </c>
      <c r="W9" s="19">
        <v>1.5339696473859118E-3</v>
      </c>
      <c r="X9" s="19">
        <v>1.5384192410135783E-3</v>
      </c>
    </row>
    <row r="10" spans="1:26" x14ac:dyDescent="0.3">
      <c r="A10" s="18"/>
      <c r="B10" s="18" t="s">
        <v>46</v>
      </c>
      <c r="C10" s="19">
        <v>1.1372292849660461E-2</v>
      </c>
      <c r="D10" s="19">
        <v>1.2801028338270267E-2</v>
      </c>
      <c r="E10" s="19">
        <v>1.4072731519433782E-2</v>
      </c>
      <c r="F10" s="19">
        <v>1.4525233129465456E-2</v>
      </c>
      <c r="G10" s="19">
        <v>1.3960211543505803E-2</v>
      </c>
      <c r="H10" s="19">
        <v>1.3951211426165473E-2</v>
      </c>
      <c r="I10" s="19">
        <v>1.4585917938530861E-2</v>
      </c>
      <c r="J10" s="19">
        <v>1.4466963138856571E-2</v>
      </c>
      <c r="K10" s="19">
        <v>1.5308945592780728E-2</v>
      </c>
      <c r="L10" s="19">
        <v>1.6199777362150568E-2</v>
      </c>
      <c r="M10" s="19">
        <v>1.5530954020107828E-2</v>
      </c>
      <c r="N10" s="19">
        <v>1.5421409993125234E-2</v>
      </c>
      <c r="O10" s="19">
        <v>1.5978393757485658E-2</v>
      </c>
      <c r="P10" s="19">
        <v>1.613423770178686E-2</v>
      </c>
      <c r="Q10" s="19">
        <v>1.6310517705288224E-2</v>
      </c>
      <c r="R10" s="19">
        <v>1.5891426707236631E-2</v>
      </c>
      <c r="S10" s="19">
        <v>1.6655364316539856E-2</v>
      </c>
      <c r="T10" s="19">
        <v>1.7122447428490062E-2</v>
      </c>
      <c r="U10" s="19">
        <v>1.6975221822204817E-2</v>
      </c>
      <c r="V10" s="19">
        <v>1.7468705899937903E-2</v>
      </c>
      <c r="W10" s="19">
        <v>1.8130628598909737E-2</v>
      </c>
      <c r="X10" s="19">
        <v>1.8236535981881383E-2</v>
      </c>
    </row>
    <row r="11" spans="1:26" x14ac:dyDescent="0.3">
      <c r="A11" s="18"/>
      <c r="B11" s="18" t="s">
        <v>47</v>
      </c>
      <c r="C11" s="19">
        <v>1.0880313961351844E-2</v>
      </c>
      <c r="D11" s="19">
        <v>1.2953324865826706E-2</v>
      </c>
      <c r="E11" s="19">
        <v>1.3463017199444652E-2</v>
      </c>
      <c r="F11" s="19">
        <v>1.4003776545176193E-2</v>
      </c>
      <c r="G11" s="19">
        <v>1.4143193022511871E-2</v>
      </c>
      <c r="H11" s="19">
        <v>1.4538270410867552E-2</v>
      </c>
      <c r="I11" s="19">
        <v>1.5053554107616137E-2</v>
      </c>
      <c r="J11" s="19">
        <v>1.5384788242480274E-2</v>
      </c>
      <c r="K11" s="19">
        <v>1.5009751147422602E-2</v>
      </c>
      <c r="L11" s="19">
        <v>1.3482705432666555E-2</v>
      </c>
      <c r="M11" s="19">
        <v>1.2702763761290077E-2</v>
      </c>
      <c r="N11" s="19">
        <v>1.224654420353022E-2</v>
      </c>
      <c r="O11" s="19">
        <v>1.2375197608565397E-2</v>
      </c>
      <c r="P11" s="19">
        <v>1.1340898371671222E-2</v>
      </c>
      <c r="Q11" s="19">
        <v>1.0483006943052334E-2</v>
      </c>
      <c r="R11" s="19">
        <v>1.0158473506396832E-2</v>
      </c>
      <c r="S11" s="19">
        <v>1.0621383446264192E-2</v>
      </c>
      <c r="T11" s="19">
        <v>1.0056221329369317E-2</v>
      </c>
      <c r="U11" s="19">
        <v>1.0628032602820603E-2</v>
      </c>
      <c r="V11" s="19">
        <v>1.0834705741704757E-2</v>
      </c>
      <c r="W11" s="19">
        <v>1.0978628633133177E-2</v>
      </c>
      <c r="X11" s="19">
        <v>1.0474420737596401E-2</v>
      </c>
    </row>
    <row r="12" spans="1:26" x14ac:dyDescent="0.3">
      <c r="A12" s="18"/>
      <c r="B12" s="18" t="s">
        <v>48</v>
      </c>
      <c r="C12" s="19">
        <v>1.1105775135185371E-3</v>
      </c>
      <c r="D12" s="19">
        <v>1.3046983773196284E-3</v>
      </c>
      <c r="E12" s="19">
        <v>1.3544194879250488E-3</v>
      </c>
      <c r="F12" s="19">
        <v>1.4111346504739491E-3</v>
      </c>
      <c r="G12" s="19">
        <v>1.317403358324273E-3</v>
      </c>
      <c r="H12" s="19">
        <v>1.4684821461489637E-3</v>
      </c>
      <c r="I12" s="19">
        <v>1.5206860990059658E-3</v>
      </c>
      <c r="J12" s="19">
        <v>1.4559063601238557E-3</v>
      </c>
      <c r="K12" s="19">
        <v>1.4216902572391798E-3</v>
      </c>
      <c r="L12" s="19">
        <v>1.368367349572619E-3</v>
      </c>
      <c r="M12" s="19">
        <v>1.222957205891871E-3</v>
      </c>
      <c r="N12" s="19">
        <v>1.264280376260518E-3</v>
      </c>
      <c r="O12" s="19">
        <v>1.3653495566141132E-3</v>
      </c>
      <c r="P12" s="19">
        <v>1.42406145577335E-3</v>
      </c>
      <c r="Q12" s="19">
        <v>1.4336090562953928E-3</v>
      </c>
      <c r="R12" s="19">
        <v>1.4931671515493348E-3</v>
      </c>
      <c r="S12" s="19">
        <v>1.5828012922906565E-3</v>
      </c>
      <c r="T12" s="19">
        <v>1.7132931686194152E-3</v>
      </c>
      <c r="U12" s="19">
        <v>1.7374858676583796E-3</v>
      </c>
      <c r="V12" s="19">
        <v>1.7156722527940265E-3</v>
      </c>
      <c r="W12" s="19">
        <v>1.7806235517444412E-3</v>
      </c>
      <c r="X12" s="19">
        <v>1.8767748323005491E-3</v>
      </c>
    </row>
    <row r="13" spans="1:26" x14ac:dyDescent="0.3">
      <c r="A13" s="18"/>
      <c r="B13" s="18" t="s">
        <v>49</v>
      </c>
      <c r="C13" s="19">
        <v>7.7988507639156169E-3</v>
      </c>
      <c r="D13" s="19">
        <v>8.2403056657618049E-3</v>
      </c>
      <c r="E13" s="19">
        <v>8.4484031707810128E-3</v>
      </c>
      <c r="F13" s="19">
        <v>8.1714795331330574E-3</v>
      </c>
      <c r="G13" s="19">
        <v>8.4073276436037545E-3</v>
      </c>
      <c r="H13" s="19">
        <v>8.5553599864371908E-3</v>
      </c>
      <c r="I13" s="19">
        <v>9.932510234262143E-3</v>
      </c>
      <c r="J13" s="19">
        <v>9.9753874831389165E-3</v>
      </c>
      <c r="K13" s="19">
        <v>1.1154928154183376E-2</v>
      </c>
      <c r="L13" s="19">
        <v>1.1291522946062596E-2</v>
      </c>
      <c r="M13" s="19">
        <v>1.0621003561442351E-2</v>
      </c>
      <c r="N13" s="19">
        <v>1.0632956726288664E-2</v>
      </c>
      <c r="O13" s="19">
        <v>1.0971969936013933E-2</v>
      </c>
      <c r="P13" s="19">
        <v>1.0163861541868548E-2</v>
      </c>
      <c r="Q13" s="19">
        <v>9.2422999572912366E-3</v>
      </c>
      <c r="R13" s="19">
        <v>8.9969579298173515E-3</v>
      </c>
      <c r="S13" s="19">
        <v>8.4792168932124982E-3</v>
      </c>
      <c r="T13" s="19">
        <v>8.7018178315842049E-3</v>
      </c>
      <c r="U13" s="19">
        <v>9.0392105474304298E-3</v>
      </c>
      <c r="V13" s="19">
        <v>9.673215274117913E-3</v>
      </c>
      <c r="W13" s="19">
        <v>1.0176641042112572E-2</v>
      </c>
      <c r="X13" s="19">
        <v>1.0324788280253797E-2</v>
      </c>
    </row>
    <row r="14" spans="1:26" s="21" customFormat="1" x14ac:dyDescent="0.3">
      <c r="A14" s="18"/>
      <c r="B14" s="18" t="s">
        <v>35</v>
      </c>
      <c r="C14" s="19">
        <v>0.13434565679159821</v>
      </c>
      <c r="D14" s="19">
        <v>0.13213980598260677</v>
      </c>
      <c r="E14" s="19">
        <v>0.13913853029973955</v>
      </c>
      <c r="F14" s="19">
        <v>0.14819707098049947</v>
      </c>
      <c r="G14" s="19">
        <v>0.15035861507758844</v>
      </c>
      <c r="H14" s="19">
        <v>0.15858346462895417</v>
      </c>
      <c r="I14" s="19">
        <v>0.14953360549885517</v>
      </c>
      <c r="J14" s="19">
        <v>0.14935350940022274</v>
      </c>
      <c r="K14" s="19">
        <v>0.13264653625438891</v>
      </c>
      <c r="L14" s="19">
        <v>0.1242717947433213</v>
      </c>
      <c r="M14" s="19">
        <v>0.13360665343987951</v>
      </c>
      <c r="N14" s="19">
        <v>0.14820357586588742</v>
      </c>
      <c r="O14" s="19">
        <v>0.14081205149406648</v>
      </c>
      <c r="P14" s="19">
        <v>0.12593254635952744</v>
      </c>
      <c r="Q14" s="19">
        <v>0.12453572542615758</v>
      </c>
      <c r="R14" s="19">
        <v>0.11956837615535282</v>
      </c>
      <c r="S14" s="19">
        <v>0.11850039824067958</v>
      </c>
      <c r="T14" s="19">
        <v>0.11899652117083974</v>
      </c>
      <c r="U14" s="19">
        <v>0.12693450669416964</v>
      </c>
      <c r="V14" s="19">
        <v>0.13506731078186415</v>
      </c>
      <c r="W14" s="19">
        <v>0.13944257498969781</v>
      </c>
      <c r="X14" s="19">
        <v>0.13774559920730911</v>
      </c>
    </row>
    <row r="15" spans="1:26" x14ac:dyDescent="0.3">
      <c r="A15" s="18"/>
      <c r="B15" s="18" t="s">
        <v>34</v>
      </c>
      <c r="C15" s="19">
        <v>0.24577938539872959</v>
      </c>
      <c r="D15" s="19">
        <v>0.23339333032782147</v>
      </c>
      <c r="E15" s="19">
        <v>0.22315462265036609</v>
      </c>
      <c r="F15" s="19">
        <v>0.21907840799286132</v>
      </c>
      <c r="G15" s="19">
        <v>0.21045763669444864</v>
      </c>
      <c r="H15" s="19">
        <v>0.20694477978309794</v>
      </c>
      <c r="I15" s="19">
        <v>0.20087976808224947</v>
      </c>
      <c r="J15" s="19">
        <v>0.19219874196022538</v>
      </c>
      <c r="K15" s="19">
        <v>0.19330837330164827</v>
      </c>
      <c r="L15" s="19">
        <v>0.20004481040131111</v>
      </c>
      <c r="M15" s="19">
        <v>0.20639123156255676</v>
      </c>
      <c r="N15" s="19">
        <v>0.20697750392640799</v>
      </c>
      <c r="O15" s="19">
        <v>0.20977597722896707</v>
      </c>
      <c r="P15" s="19">
        <v>0.21140626399832715</v>
      </c>
      <c r="Q15" s="19">
        <v>0.20825094789591478</v>
      </c>
      <c r="R15" s="19">
        <v>0.20246791389550645</v>
      </c>
      <c r="S15" s="19">
        <v>0.19126097922670918</v>
      </c>
      <c r="T15" s="19">
        <v>0.18252528236599233</v>
      </c>
      <c r="U15" s="19">
        <v>0.1679976601349954</v>
      </c>
      <c r="V15" s="19">
        <v>0.15661016992547414</v>
      </c>
      <c r="W15" s="19">
        <v>0.15768934107022822</v>
      </c>
      <c r="X15" s="19">
        <v>0.14748313526581841</v>
      </c>
    </row>
    <row r="16" spans="1:26" x14ac:dyDescent="0.3">
      <c r="A16" s="20"/>
      <c r="B16" s="18" t="s">
        <v>50</v>
      </c>
      <c r="C16" s="19">
        <v>1.7837605497145591E-2</v>
      </c>
      <c r="D16" s="19">
        <v>1.8684387633289116E-2</v>
      </c>
      <c r="E16" s="19">
        <v>1.89964900571175E-2</v>
      </c>
      <c r="F16" s="19">
        <v>1.8664087311722755E-2</v>
      </c>
      <c r="G16" s="19">
        <v>1.9382006057054174E-2</v>
      </c>
      <c r="H16" s="19">
        <v>1.8538027810604062E-2</v>
      </c>
      <c r="I16" s="19">
        <v>1.8641810280034463E-2</v>
      </c>
      <c r="J16" s="19">
        <v>2.0548622884634091E-2</v>
      </c>
      <c r="K16" s="19">
        <v>1.9860627227503268E-2</v>
      </c>
      <c r="L16" s="19">
        <v>1.8964177155349593E-2</v>
      </c>
      <c r="M16" s="19">
        <v>1.6657807198282894E-2</v>
      </c>
      <c r="N16" s="19">
        <v>1.464038471859524E-2</v>
      </c>
      <c r="O16" s="19">
        <v>1.4552075229888181E-2</v>
      </c>
      <c r="P16" s="19">
        <v>1.4993619984251347E-2</v>
      </c>
      <c r="Q16" s="19">
        <v>1.4992850811625127E-2</v>
      </c>
      <c r="R16" s="19">
        <v>1.5254033202387881E-2</v>
      </c>
      <c r="S16" s="19">
        <v>1.6362020462195138E-2</v>
      </c>
      <c r="T16" s="19">
        <v>1.613162210475096E-2</v>
      </c>
      <c r="U16" s="19">
        <v>1.645826394062069E-2</v>
      </c>
      <c r="V16" s="19">
        <v>1.6422673225321271E-2</v>
      </c>
      <c r="W16" s="19">
        <v>1.6665912169342961E-2</v>
      </c>
      <c r="X16" s="19">
        <v>1.6683244262179497E-2</v>
      </c>
    </row>
    <row r="17" spans="1:24" x14ac:dyDescent="0.3">
      <c r="A17" s="18"/>
      <c r="B17" s="18" t="s">
        <v>51</v>
      </c>
      <c r="C17" s="19">
        <v>8.8775175169395672E-3</v>
      </c>
      <c r="D17" s="19">
        <v>1.0256640193003265E-2</v>
      </c>
      <c r="E17" s="19">
        <v>1.1077706713448982E-2</v>
      </c>
      <c r="F17" s="19">
        <v>1.1225295190223987E-2</v>
      </c>
      <c r="G17" s="19">
        <v>1.1193829749120228E-2</v>
      </c>
      <c r="H17" s="19">
        <v>1.0791243508515663E-2</v>
      </c>
      <c r="I17" s="19">
        <v>1.116656087830797E-2</v>
      </c>
      <c r="J17" s="19">
        <v>1.091083559372686E-2</v>
      </c>
      <c r="K17" s="19">
        <v>1.1198951672584305E-2</v>
      </c>
      <c r="L17" s="19">
        <v>1.1352088735589306E-2</v>
      </c>
      <c r="M17" s="19">
        <v>9.9288213598446324E-3</v>
      </c>
      <c r="N17" s="19">
        <v>9.8703709659358641E-3</v>
      </c>
      <c r="O17" s="19">
        <v>9.7719236506592696E-3</v>
      </c>
      <c r="P17" s="19">
        <v>1.0644660136754497E-2</v>
      </c>
      <c r="Q17" s="19">
        <v>1.1897695330777763E-2</v>
      </c>
      <c r="R17" s="19">
        <v>1.2949259523701656E-2</v>
      </c>
      <c r="S17" s="19">
        <v>1.2637598768290613E-2</v>
      </c>
      <c r="T17" s="19">
        <v>1.3847539712917719E-2</v>
      </c>
      <c r="U17" s="19">
        <v>1.5551812311332444E-2</v>
      </c>
      <c r="V17" s="19">
        <v>1.671864623607144E-2</v>
      </c>
      <c r="W17" s="19">
        <v>1.8698936260245165E-2</v>
      </c>
      <c r="X17" s="19">
        <v>1.8115892139309621E-2</v>
      </c>
    </row>
    <row r="18" spans="1:24" x14ac:dyDescent="0.3">
      <c r="A18" s="18"/>
      <c r="B18" s="18" t="s">
        <v>52</v>
      </c>
      <c r="C18" s="19">
        <v>5.9978610227491623E-4</v>
      </c>
      <c r="D18" s="19">
        <v>6.1986964372549109E-4</v>
      </c>
      <c r="E18" s="19">
        <v>6.8899875434827007E-4</v>
      </c>
      <c r="F18" s="19">
        <v>7.5379258022203707E-4</v>
      </c>
      <c r="G18" s="19">
        <v>7.5786961779574391E-4</v>
      </c>
      <c r="H18" s="19">
        <v>7.4618093000262248E-4</v>
      </c>
      <c r="I18" s="19">
        <v>7.3108170316683754E-4</v>
      </c>
      <c r="J18" s="19">
        <v>6.9762608426763293E-4</v>
      </c>
      <c r="K18" s="19">
        <v>7.882008857997148E-4</v>
      </c>
      <c r="L18" s="19">
        <v>8.1397916525853184E-4</v>
      </c>
      <c r="M18" s="19">
        <v>7.5461753831985382E-4</v>
      </c>
      <c r="N18" s="19">
        <v>7.462475775081431E-4</v>
      </c>
      <c r="O18" s="19">
        <v>7.6382633615886778E-4</v>
      </c>
      <c r="P18" s="19">
        <v>8.0783633050712843E-4</v>
      </c>
      <c r="Q18" s="19">
        <v>7.3770550973655533E-4</v>
      </c>
      <c r="R18" s="19">
        <v>7.6417599397090956E-4</v>
      </c>
      <c r="S18" s="19">
        <v>8.4910112785865715E-4</v>
      </c>
      <c r="T18" s="19">
        <v>9.3549154916269025E-4</v>
      </c>
      <c r="U18" s="19">
        <v>1.0205301951307316E-3</v>
      </c>
      <c r="V18" s="19">
        <v>1.096507768493675E-3</v>
      </c>
      <c r="W18" s="19">
        <v>1.198905584361834E-3</v>
      </c>
      <c r="X18" s="19">
        <v>1.1413518980635498E-3</v>
      </c>
    </row>
    <row r="19" spans="1:24" x14ac:dyDescent="0.3">
      <c r="A19" s="18"/>
      <c r="B19" s="18" t="s">
        <v>53</v>
      </c>
      <c r="C19" s="19">
        <v>8.5681301146832631E-3</v>
      </c>
      <c r="D19" s="19">
        <v>8.4092181147744863E-3</v>
      </c>
      <c r="E19" s="19">
        <v>8.0248132830752269E-3</v>
      </c>
      <c r="F19" s="19">
        <v>7.4664089882561582E-3</v>
      </c>
      <c r="G19" s="19">
        <v>6.942303105599049E-3</v>
      </c>
      <c r="H19" s="19">
        <v>7.3441596776194556E-3</v>
      </c>
      <c r="I19" s="19">
        <v>8.2250006455380255E-3</v>
      </c>
      <c r="J19" s="19">
        <v>8.8747724623743258E-3</v>
      </c>
      <c r="K19" s="19">
        <v>9.3486652513520129E-3</v>
      </c>
      <c r="L19" s="19">
        <v>8.6755789179463975E-3</v>
      </c>
      <c r="M19" s="19">
        <v>9.0251897612985341E-3</v>
      </c>
      <c r="N19" s="19">
        <v>9.2110423534262752E-3</v>
      </c>
      <c r="O19" s="19">
        <v>9.5521060274148823E-3</v>
      </c>
      <c r="P19" s="19">
        <v>8.9353728800351685E-3</v>
      </c>
      <c r="Q19" s="19">
        <v>8.7897850735294113E-3</v>
      </c>
      <c r="R19" s="19">
        <v>8.7108009866639219E-3</v>
      </c>
      <c r="S19" s="19">
        <v>8.1626406344066614E-3</v>
      </c>
      <c r="T19" s="19">
        <v>9.4670701332969873E-3</v>
      </c>
      <c r="U19" s="19">
        <v>9.3662866317843069E-3</v>
      </c>
      <c r="V19" s="19">
        <v>9.3008618018694117E-3</v>
      </c>
      <c r="W19" s="19">
        <v>9.1669166589612803E-3</v>
      </c>
      <c r="X19" s="19">
        <v>9.7834181955139543E-3</v>
      </c>
    </row>
    <row r="20" spans="1:24" x14ac:dyDescent="0.3">
      <c r="A20" s="18"/>
      <c r="B20" s="18" t="s">
        <v>320</v>
      </c>
      <c r="C20" s="19">
        <v>8.9698230785730151E-2</v>
      </c>
      <c r="D20" s="19">
        <v>9.397058775085923E-2</v>
      </c>
      <c r="E20" s="19">
        <v>9.2318178692334454E-2</v>
      </c>
      <c r="F20" s="19">
        <v>9.8533854179044505E-2</v>
      </c>
      <c r="G20" s="19">
        <v>9.6713876605021051E-2</v>
      </c>
      <c r="H20" s="19">
        <v>0.10110153534102577</v>
      </c>
      <c r="I20" s="19">
        <v>9.5114239883795901E-2</v>
      </c>
      <c r="J20" s="19">
        <v>0.10023596038643759</v>
      </c>
      <c r="K20" s="19">
        <v>0.10665649333928573</v>
      </c>
      <c r="L20" s="19">
        <v>0.10505272951306982</v>
      </c>
      <c r="M20" s="19">
        <v>0.10881575261807401</v>
      </c>
      <c r="N20" s="19">
        <v>0.10289831673488625</v>
      </c>
      <c r="O20" s="19">
        <v>9.8551511589423935E-2</v>
      </c>
      <c r="P20" s="19">
        <v>0.10699892760152094</v>
      </c>
      <c r="Q20" s="19">
        <v>0.10460548263219629</v>
      </c>
      <c r="R20" s="19">
        <v>9.6016260964249908E-2</v>
      </c>
      <c r="S20" s="19">
        <v>9.9812336877603547E-2</v>
      </c>
      <c r="T20" s="19">
        <v>0.10892934732179173</v>
      </c>
      <c r="U20" s="19">
        <v>0.10442471767475567</v>
      </c>
      <c r="V20" s="19">
        <v>0.10560368107895385</v>
      </c>
      <c r="W20" s="19">
        <v>0.10225294120772253</v>
      </c>
      <c r="X20" s="19">
        <v>0.11168326422635061</v>
      </c>
    </row>
    <row r="21" spans="1:24" x14ac:dyDescent="0.3">
      <c r="A21" s="18"/>
      <c r="B21" s="18" t="s">
        <v>55</v>
      </c>
      <c r="C21" s="19">
        <v>9.6488014985332137E-4</v>
      </c>
      <c r="D21" s="19">
        <v>1.1051434238145803E-3</v>
      </c>
      <c r="E21" s="19">
        <v>1.2282556352577135E-3</v>
      </c>
      <c r="F21" s="19">
        <v>1.4866174976097292E-3</v>
      </c>
      <c r="G21" s="19">
        <v>1.4759604180914817E-3</v>
      </c>
      <c r="H21" s="19">
        <v>1.7463636285790882E-3</v>
      </c>
      <c r="I21" s="19">
        <v>1.9176735756051193E-3</v>
      </c>
      <c r="J21" s="19">
        <v>1.820236781438687E-3</v>
      </c>
      <c r="K21" s="19">
        <v>1.6729248590822781E-3</v>
      </c>
      <c r="L21" s="19">
        <v>1.5058489687290108E-3</v>
      </c>
      <c r="M21" s="19">
        <v>1.4303371117718178E-3</v>
      </c>
      <c r="N21" s="19">
        <v>1.5473009765997608E-3</v>
      </c>
      <c r="O21" s="19">
        <v>1.7178393931150773E-3</v>
      </c>
      <c r="P21" s="19">
        <v>1.8182707021498626E-3</v>
      </c>
      <c r="Q21" s="19">
        <v>1.8500759240861293E-3</v>
      </c>
      <c r="R21" s="19">
        <v>1.9071314471748096E-3</v>
      </c>
      <c r="S21" s="19">
        <v>1.9348586766807637E-3</v>
      </c>
      <c r="T21" s="19">
        <v>2.0977894136805664E-3</v>
      </c>
      <c r="U21" s="19">
        <v>2.2061236117345245E-3</v>
      </c>
      <c r="V21" s="19">
        <v>2.2121583838139954E-3</v>
      </c>
      <c r="W21" s="19">
        <v>2.2287167894144257E-3</v>
      </c>
      <c r="X21" s="19">
        <v>2.2689450258409896E-3</v>
      </c>
    </row>
    <row r="22" spans="1:24" x14ac:dyDescent="0.3">
      <c r="A22" s="18"/>
      <c r="B22" s="18" t="s">
        <v>56</v>
      </c>
      <c r="C22" s="19">
        <v>1.6648182320421463E-3</v>
      </c>
      <c r="D22" s="19">
        <v>1.9700039298056441E-3</v>
      </c>
      <c r="E22" s="19">
        <v>2.2469071041166335E-3</v>
      </c>
      <c r="F22" s="19">
        <v>2.2608628892208838E-3</v>
      </c>
      <c r="G22" s="19">
        <v>2.4843776916519279E-3</v>
      </c>
      <c r="H22" s="19">
        <v>2.7310419271784894E-3</v>
      </c>
      <c r="I22" s="19">
        <v>2.6122984852860378E-3</v>
      </c>
      <c r="J22" s="19">
        <v>2.5079510466400382E-3</v>
      </c>
      <c r="K22" s="19">
        <v>2.8167783697960751E-3</v>
      </c>
      <c r="L22" s="19">
        <v>2.6725408279108659E-3</v>
      </c>
      <c r="M22" s="19">
        <v>2.4911317976268835E-3</v>
      </c>
      <c r="N22" s="19">
        <v>2.4403163481150044E-3</v>
      </c>
      <c r="O22" s="19">
        <v>2.5245792903520136E-3</v>
      </c>
      <c r="P22" s="19">
        <v>2.8264610857242625E-3</v>
      </c>
      <c r="Q22" s="19">
        <v>3.000036751321078E-3</v>
      </c>
      <c r="R22" s="19">
        <v>2.9921713266653138E-3</v>
      </c>
      <c r="S22" s="19">
        <v>3.2158086195308673E-3</v>
      </c>
      <c r="T22" s="19">
        <v>3.3660626097732653E-3</v>
      </c>
      <c r="U22" s="19">
        <v>3.5222153443406267E-3</v>
      </c>
      <c r="V22" s="19">
        <v>3.5322758539616116E-3</v>
      </c>
      <c r="W22" s="19">
        <v>3.881042237040392E-3</v>
      </c>
      <c r="X22" s="19">
        <v>4.1256410076643147E-3</v>
      </c>
    </row>
    <row r="23" spans="1:24" x14ac:dyDescent="0.3">
      <c r="A23" s="18"/>
      <c r="B23" s="18" t="s">
        <v>57</v>
      </c>
      <c r="C23" s="19">
        <v>9.9609495734870215E-4</v>
      </c>
      <c r="D23" s="19">
        <v>9.4449251594052133E-4</v>
      </c>
      <c r="E23" s="19">
        <v>8.8432851084322556E-4</v>
      </c>
      <c r="F23" s="19">
        <v>8.4834990982158166E-4</v>
      </c>
      <c r="G23" s="19">
        <v>8.2569189173498602E-4</v>
      </c>
      <c r="H23" s="19">
        <v>8.3503426375440613E-4</v>
      </c>
      <c r="I23" s="19">
        <v>8.0028639407206652E-4</v>
      </c>
      <c r="J23" s="19">
        <v>7.3517360045016115E-4</v>
      </c>
      <c r="K23" s="19">
        <v>8.4867897924411847E-4</v>
      </c>
      <c r="L23" s="19">
        <v>9.2189074473535539E-4</v>
      </c>
      <c r="M23" s="19">
        <v>8.6400532336024542E-4</v>
      </c>
      <c r="N23" s="19">
        <v>8.5787998817296661E-4</v>
      </c>
      <c r="O23" s="19">
        <v>9.0115837004036737E-4</v>
      </c>
      <c r="P23" s="19">
        <v>9.6388144928452721E-4</v>
      </c>
      <c r="Q23" s="19">
        <v>1.0196724115219174E-3</v>
      </c>
      <c r="R23" s="19">
        <v>1.1023736901004571E-3</v>
      </c>
      <c r="S23" s="19">
        <v>1.2412060345505288E-3</v>
      </c>
      <c r="T23" s="19">
        <v>1.3779485720688222E-3</v>
      </c>
      <c r="U23" s="19">
        <v>1.3616552400072886E-3</v>
      </c>
      <c r="V23" s="19">
        <v>1.4075954296343051E-3</v>
      </c>
      <c r="W23" s="19">
        <v>1.3921161584028372E-3</v>
      </c>
      <c r="X23" s="19">
        <v>1.4506287053110383E-3</v>
      </c>
    </row>
    <row r="24" spans="1:24" x14ac:dyDescent="0.3">
      <c r="A24" s="18"/>
      <c r="B24" s="18" t="s">
        <v>58</v>
      </c>
      <c r="C24" s="19">
        <v>5.5533731966729972E-4</v>
      </c>
      <c r="D24" s="19">
        <v>5.6088129718478497E-4</v>
      </c>
      <c r="E24" s="19">
        <v>5.6528172697032546E-4</v>
      </c>
      <c r="F24" s="19">
        <v>5.715616467647025E-4</v>
      </c>
      <c r="G24" s="19">
        <v>5.6952036607761105E-4</v>
      </c>
      <c r="H24" s="19">
        <v>5.7937167589867272E-4</v>
      </c>
      <c r="I24" s="19">
        <v>5.9833497322803186E-4</v>
      </c>
      <c r="J24" s="19">
        <v>5.9722744712389496E-4</v>
      </c>
      <c r="K24" s="19">
        <v>6.1973437629804084E-4</v>
      </c>
      <c r="L24" s="19">
        <v>6.2241043184652252E-4</v>
      </c>
      <c r="M24" s="19">
        <v>6.0008646447597396E-4</v>
      </c>
      <c r="N24" s="19">
        <v>6.3076763012713392E-4</v>
      </c>
      <c r="O24" s="19">
        <v>6.9022835069577806E-4</v>
      </c>
      <c r="P24" s="19">
        <v>7.2800903302677169E-4</v>
      </c>
      <c r="Q24" s="19">
        <v>7.5884667385730533E-4</v>
      </c>
      <c r="R24" s="19">
        <v>7.1005348700347237E-4</v>
      </c>
      <c r="S24" s="19">
        <v>7.4661763998685809E-4</v>
      </c>
      <c r="T24" s="19">
        <v>8.0435959804857685E-4</v>
      </c>
      <c r="U24" s="19">
        <v>7.6515872475018114E-4</v>
      </c>
      <c r="V24" s="19">
        <v>7.7028866136102459E-4</v>
      </c>
      <c r="W24" s="19">
        <v>8.2415446969422905E-4</v>
      </c>
      <c r="X24" s="19">
        <v>8.4068979449999123E-4</v>
      </c>
    </row>
    <row r="25" spans="1:24" x14ac:dyDescent="0.3">
      <c r="A25" s="18"/>
      <c r="B25" s="18" t="s">
        <v>59</v>
      </c>
      <c r="C25" s="19">
        <v>3.5428857850548771E-2</v>
      </c>
      <c r="D25" s="19">
        <v>3.1775322017151081E-2</v>
      </c>
      <c r="E25" s="19">
        <v>3.7178737626054774E-2</v>
      </c>
      <c r="F25" s="19">
        <v>3.576239488289952E-2</v>
      </c>
      <c r="G25" s="19">
        <v>3.4033563379337474E-2</v>
      </c>
      <c r="H25" s="19">
        <v>3.6714258865667697E-2</v>
      </c>
      <c r="I25" s="19">
        <v>3.7368459995073725E-2</v>
      </c>
      <c r="J25" s="19">
        <v>3.4713428928526663E-2</v>
      </c>
      <c r="K25" s="19">
        <v>3.4285996890579783E-2</v>
      </c>
      <c r="L25" s="19">
        <v>3.3361279661349989E-2</v>
      </c>
      <c r="M25" s="19">
        <v>3.5635746916171246E-2</v>
      </c>
      <c r="N25" s="19">
        <v>3.5629028103316182E-2</v>
      </c>
      <c r="O25" s="19">
        <v>3.5147701454873115E-2</v>
      </c>
      <c r="P25" s="19">
        <v>3.4819106768708287E-2</v>
      </c>
      <c r="Q25" s="19">
        <v>3.6021724622844691E-2</v>
      </c>
      <c r="R25" s="19">
        <v>3.8537653863044946E-2</v>
      </c>
      <c r="S25" s="19">
        <v>4.4078692674224401E-2</v>
      </c>
      <c r="T25" s="19">
        <v>4.7632301083692992E-2</v>
      </c>
      <c r="U25" s="19">
        <v>4.8607172511771782E-2</v>
      </c>
      <c r="V25" s="19">
        <v>4.9575260560500198E-2</v>
      </c>
      <c r="W25" s="19">
        <v>4.8436253672840386E-2</v>
      </c>
      <c r="X25" s="19">
        <v>4.8744368429882882E-2</v>
      </c>
    </row>
    <row r="26" spans="1:24" x14ac:dyDescent="0.3">
      <c r="A26" s="18"/>
      <c r="B26" s="18" t="s">
        <v>60</v>
      </c>
      <c r="C26" s="19">
        <v>8.5545413835740568E-3</v>
      </c>
      <c r="D26" s="19">
        <v>8.9543847582636872E-3</v>
      </c>
      <c r="E26" s="19">
        <v>1.0871942233233588E-2</v>
      </c>
      <c r="F26" s="19">
        <v>1.113304020137503E-2</v>
      </c>
      <c r="G26" s="19">
        <v>1.1393176242500859E-2</v>
      </c>
      <c r="H26" s="19">
        <v>1.2476764469791532E-2</v>
      </c>
      <c r="I26" s="19">
        <v>1.3292432166457924E-2</v>
      </c>
      <c r="J26" s="19">
        <v>1.3080801650496462E-2</v>
      </c>
      <c r="K26" s="19">
        <v>1.3796186140050343E-2</v>
      </c>
      <c r="L26" s="19">
        <v>1.5256070712443819E-2</v>
      </c>
      <c r="M26" s="19">
        <v>1.6069535348789687E-2</v>
      </c>
      <c r="N26" s="19">
        <v>1.5892023594690125E-2</v>
      </c>
      <c r="O26" s="19">
        <v>1.75083514617283E-2</v>
      </c>
      <c r="P26" s="19">
        <v>1.6308404468226345E-2</v>
      </c>
      <c r="Q26" s="19">
        <v>1.6421512021398327E-2</v>
      </c>
      <c r="R26" s="19">
        <v>1.5397073087160337E-2</v>
      </c>
      <c r="S26" s="19">
        <v>1.5584672555552634E-2</v>
      </c>
      <c r="T26" s="19">
        <v>1.8122284528792297E-2</v>
      </c>
      <c r="U26" s="19">
        <v>1.7687309591922662E-2</v>
      </c>
      <c r="V26" s="19">
        <v>1.8148006517543541E-2</v>
      </c>
      <c r="W26" s="19">
        <v>1.9780537078435929E-2</v>
      </c>
      <c r="X26" s="19">
        <v>2.0446529720687317E-2</v>
      </c>
    </row>
    <row r="27" spans="1:24" x14ac:dyDescent="0.3">
      <c r="A27" s="18"/>
      <c r="B27" s="18" t="s">
        <v>61</v>
      </c>
      <c r="C27" s="19">
        <v>2.4510308958717999E-2</v>
      </c>
      <c r="D27" s="19">
        <v>2.6353600177722473E-2</v>
      </c>
      <c r="E27" s="19">
        <v>3.2391493385587743E-2</v>
      </c>
      <c r="F27" s="19">
        <v>3.226402577542517E-2</v>
      </c>
      <c r="G27" s="19">
        <v>3.0035954730084205E-2</v>
      </c>
      <c r="H27" s="19">
        <v>3.2153247117106119E-2</v>
      </c>
      <c r="I27" s="19">
        <v>3.4142085154185896E-2</v>
      </c>
      <c r="J27" s="19">
        <v>3.6042244393696667E-2</v>
      </c>
      <c r="K27" s="19">
        <v>3.9394675652520736E-2</v>
      </c>
      <c r="L27" s="19">
        <v>4.2873616911084905E-2</v>
      </c>
      <c r="M27" s="19">
        <v>4.4813408465751346E-2</v>
      </c>
      <c r="N27" s="19">
        <v>4.3917198078145411E-2</v>
      </c>
      <c r="O27" s="19">
        <v>4.8587303610831134E-2</v>
      </c>
      <c r="P27" s="19">
        <v>5.2202690207519664E-2</v>
      </c>
      <c r="Q27" s="19">
        <v>5.5031868801067335E-2</v>
      </c>
      <c r="R27" s="19">
        <v>5.4324449039046208E-2</v>
      </c>
      <c r="S27" s="19">
        <v>5.4481874782144418E-2</v>
      </c>
      <c r="T27" s="19">
        <v>5.7002452217946059E-2</v>
      </c>
      <c r="U27" s="19">
        <v>5.6754319666207198E-2</v>
      </c>
      <c r="V27" s="19">
        <v>5.5589389606077393E-2</v>
      </c>
      <c r="W27" s="19">
        <v>5.9318437350210862E-2</v>
      </c>
      <c r="X27" s="19">
        <v>6.1157572867465891E-2</v>
      </c>
    </row>
    <row r="28" spans="1:24" x14ac:dyDescent="0.3">
      <c r="A28" s="18"/>
      <c r="B28" s="18" t="s">
        <v>62</v>
      </c>
      <c r="C28" s="19">
        <v>1.7451985970770176E-2</v>
      </c>
      <c r="D28" s="19">
        <v>1.8804822868524869E-2</v>
      </c>
      <c r="E28" s="19">
        <v>1.827486199964547E-2</v>
      </c>
      <c r="F28" s="19">
        <v>1.6735434326997329E-2</v>
      </c>
      <c r="G28" s="19">
        <v>1.6597735052691444E-2</v>
      </c>
      <c r="H28" s="19">
        <v>1.6460168408239259E-2</v>
      </c>
      <c r="I28" s="19">
        <v>1.763745177968095E-2</v>
      </c>
      <c r="J28" s="19">
        <v>1.6645372547644352E-2</v>
      </c>
      <c r="K28" s="19">
        <v>1.7062961084584331E-2</v>
      </c>
      <c r="L28" s="19">
        <v>1.7636854406534092E-2</v>
      </c>
      <c r="M28" s="19">
        <v>1.636998948972674E-2</v>
      </c>
      <c r="N28" s="19">
        <v>1.5754170469602289E-2</v>
      </c>
      <c r="O28" s="19">
        <v>1.5699926693060088E-2</v>
      </c>
      <c r="P28" s="19">
        <v>1.5558546499083651E-2</v>
      </c>
      <c r="Q28" s="19">
        <v>1.4732661984586341E-2</v>
      </c>
      <c r="R28" s="19">
        <v>1.4016008902640428E-2</v>
      </c>
      <c r="S28" s="19">
        <v>1.4189053511948321E-2</v>
      </c>
      <c r="T28" s="19">
        <v>1.4397151762377929E-2</v>
      </c>
      <c r="U28" s="19">
        <v>1.5822528151128105E-2</v>
      </c>
      <c r="V28" s="19">
        <v>1.6796265945421569E-2</v>
      </c>
      <c r="W28" s="19">
        <v>1.6575336677020512E-2</v>
      </c>
      <c r="X28" s="19">
        <v>1.6574863770533854E-2</v>
      </c>
    </row>
    <row r="29" spans="1:24" x14ac:dyDescent="0.3">
      <c r="A29" s="18"/>
      <c r="B29" s="18" t="s">
        <v>63</v>
      </c>
      <c r="C29" s="19">
        <v>7.4308349508233366E-3</v>
      </c>
      <c r="D29" s="19">
        <v>7.7035789706371028E-3</v>
      </c>
      <c r="E29" s="19">
        <v>9.238221926457969E-3</v>
      </c>
      <c r="F29" s="19">
        <v>9.1340145863674799E-3</v>
      </c>
      <c r="G29" s="19">
        <v>8.8915536502814432E-3</v>
      </c>
      <c r="H29" s="19">
        <v>9.5816077333045584E-3</v>
      </c>
      <c r="I29" s="19">
        <v>1.0942705883645456E-2</v>
      </c>
      <c r="J29" s="19">
        <v>1.2709689833314629E-2</v>
      </c>
      <c r="K29" s="19">
        <v>1.4326052336437575E-2</v>
      </c>
      <c r="L29" s="19">
        <v>1.515677010607812E-2</v>
      </c>
      <c r="M29" s="19">
        <v>1.4387701145722324E-2</v>
      </c>
      <c r="N29" s="19">
        <v>1.520108064340971E-2</v>
      </c>
      <c r="O29" s="19">
        <v>1.6302268845298073E-2</v>
      </c>
      <c r="P29" s="19">
        <v>1.6934404704571505E-2</v>
      </c>
      <c r="Q29" s="19">
        <v>1.7443617898887681E-2</v>
      </c>
      <c r="R29" s="19">
        <v>1.7283595751838965E-2</v>
      </c>
      <c r="S29" s="19">
        <v>1.7960767022597364E-2</v>
      </c>
      <c r="T29" s="19">
        <v>1.9608790726590625E-2</v>
      </c>
      <c r="U29" s="19">
        <v>2.0529094852587124E-2</v>
      </c>
      <c r="V29" s="19">
        <v>2.1013006556028387E-2</v>
      </c>
      <c r="W29" s="19">
        <v>2.2211369253786171E-2</v>
      </c>
      <c r="X29" s="19">
        <v>2.1868829162377808E-2</v>
      </c>
    </row>
    <row r="30" spans="1:24" x14ac:dyDescent="0.3">
      <c r="A30" s="18"/>
      <c r="B30" s="18" t="s">
        <v>64</v>
      </c>
      <c r="C30" s="19">
        <v>5.89273850292914E-3</v>
      </c>
      <c r="D30" s="19">
        <v>6.4665028971375585E-3</v>
      </c>
      <c r="E30" s="19">
        <v>6.2203316197268965E-3</v>
      </c>
      <c r="F30" s="19">
        <v>6.6048520884325872E-3</v>
      </c>
      <c r="G30" s="19">
        <v>6.7490675705051961E-3</v>
      </c>
      <c r="H30" s="19">
        <v>6.6705625176212468E-3</v>
      </c>
      <c r="I30" s="19">
        <v>7.6886888501041667E-3</v>
      </c>
      <c r="J30" s="19">
        <v>7.7971044592854222E-3</v>
      </c>
      <c r="K30" s="19">
        <v>8.4199508322424753E-3</v>
      </c>
      <c r="L30" s="19">
        <v>9.0650406003730949E-3</v>
      </c>
      <c r="M30" s="19">
        <v>8.7781795364462404E-3</v>
      </c>
      <c r="N30" s="19">
        <v>8.792580585347487E-3</v>
      </c>
      <c r="O30" s="19">
        <v>9.0482036049040794E-3</v>
      </c>
      <c r="P30" s="19">
        <v>8.9278902752581851E-3</v>
      </c>
      <c r="Q30" s="19">
        <v>9.5797444724321258E-3</v>
      </c>
      <c r="R30" s="19">
        <v>9.6828785313811845E-3</v>
      </c>
      <c r="S30" s="19">
        <v>1.0083641781921514E-2</v>
      </c>
      <c r="T30" s="19">
        <v>1.0578533261574118E-2</v>
      </c>
      <c r="U30" s="19">
        <v>1.0534668805336263E-2</v>
      </c>
      <c r="V30" s="19">
        <v>1.0762202763063319E-2</v>
      </c>
      <c r="W30" s="19">
        <v>1.0835163891728434E-2</v>
      </c>
      <c r="X30" s="19">
        <v>1.1351017484352457E-2</v>
      </c>
    </row>
    <row r="31" spans="1:24" x14ac:dyDescent="0.3">
      <c r="A31" s="18"/>
      <c r="B31" s="18" t="s">
        <v>65</v>
      </c>
      <c r="C31" s="19">
        <v>2.1852200860232062E-3</v>
      </c>
      <c r="D31" s="19">
        <v>2.5002226816876211E-3</v>
      </c>
      <c r="E31" s="19">
        <v>2.7103374544162444E-3</v>
      </c>
      <c r="F31" s="19">
        <v>2.7468200275904595E-3</v>
      </c>
      <c r="G31" s="19">
        <v>2.9328225156764363E-3</v>
      </c>
      <c r="H31" s="19">
        <v>2.9737843470163481E-3</v>
      </c>
      <c r="I31" s="19">
        <v>2.7956710571034279E-3</v>
      </c>
      <c r="J31" s="19">
        <v>2.6679011996104561E-3</v>
      </c>
      <c r="K31" s="19">
        <v>2.8348764399220207E-3</v>
      </c>
      <c r="L31" s="19">
        <v>2.972251715770455E-3</v>
      </c>
      <c r="M31" s="19">
        <v>2.9731840001609882E-3</v>
      </c>
      <c r="N31" s="19">
        <v>3.1682428690024819E-3</v>
      </c>
      <c r="O31" s="19">
        <v>3.4373953249739898E-3</v>
      </c>
      <c r="P31" s="19">
        <v>3.4911158076323832E-3</v>
      </c>
      <c r="Q31" s="19">
        <v>3.5575271489725079E-3</v>
      </c>
      <c r="R31" s="19">
        <v>3.5240238770593586E-3</v>
      </c>
      <c r="S31" s="19">
        <v>3.4857552042628103E-3</v>
      </c>
      <c r="T31" s="19">
        <v>3.501605371701611E-3</v>
      </c>
      <c r="U31" s="19">
        <v>3.8061925947625096E-3</v>
      </c>
      <c r="V31" s="19">
        <v>4.09306948112962E-3</v>
      </c>
      <c r="W31" s="19">
        <v>4.4111042310176068E-3</v>
      </c>
      <c r="X31" s="19">
        <v>4.2219800227908059E-3</v>
      </c>
    </row>
    <row r="32" spans="1:24" x14ac:dyDescent="0.3">
      <c r="A32" s="18"/>
      <c r="B32" s="18" t="s">
        <v>36</v>
      </c>
      <c r="C32" s="19">
        <v>0.10961481703642742</v>
      </c>
      <c r="D32" s="19">
        <v>0.10903448013182768</v>
      </c>
      <c r="E32" s="19">
        <v>0.1080188275165585</v>
      </c>
      <c r="F32" s="19">
        <v>0.10687903593548971</v>
      </c>
      <c r="G32" s="19">
        <v>0.10695424274186313</v>
      </c>
      <c r="H32" s="19">
        <v>9.8504776889410992E-2</v>
      </c>
      <c r="I32" s="19">
        <v>0.10350806420022191</v>
      </c>
      <c r="J32" s="19">
        <v>0.10371504707736617</v>
      </c>
      <c r="K32" s="19">
        <v>0.10860538097151519</v>
      </c>
      <c r="L32" s="19">
        <v>0.10459528892813037</v>
      </c>
      <c r="M32" s="19">
        <v>0.10336900721572083</v>
      </c>
      <c r="N32" s="19">
        <v>9.4929391697569435E-2</v>
      </c>
      <c r="O32" s="19">
        <v>9.2875356497391037E-2</v>
      </c>
      <c r="P32" s="19">
        <v>9.0219871501278498E-2</v>
      </c>
      <c r="Q32" s="19">
        <v>8.7365993411364681E-2</v>
      </c>
      <c r="R32" s="19">
        <v>9.0460109716725773E-2</v>
      </c>
      <c r="S32" s="19">
        <v>9.335030040395792E-2</v>
      </c>
      <c r="T32" s="19">
        <v>8.1989688036807493E-2</v>
      </c>
      <c r="U32" s="19">
        <v>8.4403237309144924E-2</v>
      </c>
      <c r="V32" s="19">
        <v>8.6518629712648842E-2</v>
      </c>
      <c r="W32" s="19">
        <v>9.1507758734884204E-2</v>
      </c>
      <c r="X32" s="19">
        <v>9.0397532621064203E-2</v>
      </c>
    </row>
    <row r="33" spans="1:24" x14ac:dyDescent="0.3">
      <c r="A33" s="18"/>
      <c r="B33" s="18" t="s">
        <v>37</v>
      </c>
      <c r="C33" s="19">
        <v>2.0565710644596891E-2</v>
      </c>
      <c r="D33" s="19">
        <v>1.8931064927747213E-2</v>
      </c>
      <c r="E33" s="19">
        <v>1.9513859536521252E-2</v>
      </c>
      <c r="F33" s="19">
        <v>2.1287326877526838E-2</v>
      </c>
      <c r="G33" s="19">
        <v>2.1640788395668301E-2</v>
      </c>
      <c r="H33" s="19">
        <v>2.1271140669748317E-2</v>
      </c>
      <c r="I33" s="19">
        <v>1.9358886493961176E-2</v>
      </c>
      <c r="J33" s="19">
        <v>1.9222966131774891E-2</v>
      </c>
      <c r="K33" s="19">
        <v>1.7635989910875886E-2</v>
      </c>
      <c r="L33" s="19">
        <v>2.0203097663186925E-2</v>
      </c>
      <c r="M33" s="19">
        <v>1.983449771558312E-2</v>
      </c>
      <c r="N33" s="19">
        <v>1.8168066124297357E-2</v>
      </c>
      <c r="O33" s="19">
        <v>2.0877386178732735E-2</v>
      </c>
      <c r="P33" s="19">
        <v>2.004335083086595E-2</v>
      </c>
      <c r="Q33" s="19">
        <v>1.8799093705582769E-2</v>
      </c>
      <c r="R33" s="19">
        <v>1.9215335749405146E-2</v>
      </c>
      <c r="S33" s="19">
        <v>2.0122974516939167E-2</v>
      </c>
      <c r="T33" s="19">
        <v>2.0554125984159146E-2</v>
      </c>
      <c r="U33" s="19">
        <v>2.1460123654377484E-2</v>
      </c>
      <c r="V33" s="19">
        <v>2.1996250319891698E-2</v>
      </c>
      <c r="W33" s="19">
        <v>2.1808068045285144E-2</v>
      </c>
      <c r="X33" s="19">
        <v>2.2022230040115318E-2</v>
      </c>
    </row>
    <row r="34" spans="1:24" x14ac:dyDescent="0.3">
      <c r="A34" s="18"/>
      <c r="B34" s="18" t="s">
        <v>66</v>
      </c>
      <c r="C34" s="19">
        <v>1.388624264140882E-2</v>
      </c>
      <c r="D34" s="19">
        <v>1.4699725122373598E-2</v>
      </c>
      <c r="E34" s="19">
        <v>1.6467860286634033E-2</v>
      </c>
      <c r="F34" s="19">
        <v>1.6693639267792239E-2</v>
      </c>
      <c r="G34" s="19">
        <v>1.5905359439868844E-2</v>
      </c>
      <c r="H34" s="19">
        <v>1.661262611535038E-2</v>
      </c>
      <c r="I34" s="19">
        <v>1.6059051532610565E-2</v>
      </c>
      <c r="J34" s="19">
        <v>1.8469288721005707E-2</v>
      </c>
      <c r="K34" s="19">
        <v>1.9712562862811651E-2</v>
      </c>
      <c r="L34" s="19">
        <v>2.2241851071818083E-2</v>
      </c>
      <c r="M34" s="19">
        <v>2.0828671374789682E-2</v>
      </c>
      <c r="N34" s="19">
        <v>2.0311599452006703E-2</v>
      </c>
      <c r="O34" s="19">
        <v>2.0459507095778474E-2</v>
      </c>
      <c r="P34" s="19">
        <v>1.9721114892507923E-2</v>
      </c>
      <c r="Q34" s="19">
        <v>1.9659900600490991E-2</v>
      </c>
      <c r="R34" s="19">
        <v>1.9879153668396446E-2</v>
      </c>
      <c r="S34" s="19">
        <v>2.1229424491639403E-2</v>
      </c>
      <c r="T34" s="19">
        <v>2.281800398214805E-2</v>
      </c>
      <c r="U34" s="19">
        <v>2.3978917214128984E-2</v>
      </c>
      <c r="V34" s="19">
        <v>2.7195615305945137E-2</v>
      </c>
      <c r="W34" s="19">
        <v>2.7935095275729318E-2</v>
      </c>
      <c r="X34" s="19">
        <v>2.8106956246349755E-2</v>
      </c>
    </row>
    <row r="35" spans="1:24" x14ac:dyDescent="0.3">
      <c r="A35" s="18"/>
      <c r="B35" s="18" t="s">
        <v>556</v>
      </c>
      <c r="C35" s="19">
        <v>0.15425824427723767</v>
      </c>
      <c r="D35" s="19">
        <v>0.15868907065732532</v>
      </c>
      <c r="E35" s="19">
        <v>0.14672442496827487</v>
      </c>
      <c r="F35" s="19">
        <v>0.1444612445779738</v>
      </c>
      <c r="G35" s="19">
        <v>0.15729406020332834</v>
      </c>
      <c r="H35" s="19">
        <v>0.14709608180447598</v>
      </c>
      <c r="I35" s="19">
        <v>0.1536840656860945</v>
      </c>
      <c r="J35" s="19">
        <v>0.15450416482029539</v>
      </c>
      <c r="K35" s="19">
        <v>0.14919183700931987</v>
      </c>
      <c r="L35" s="19">
        <v>0.14924157631092907</v>
      </c>
      <c r="M35" s="19">
        <v>0.13979745656192663</v>
      </c>
      <c r="N35" s="19">
        <v>0.142938042899838</v>
      </c>
      <c r="O35" s="19">
        <v>0.14133886750247801</v>
      </c>
      <c r="P35" s="19">
        <v>0.14873768234798709</v>
      </c>
      <c r="Q35" s="19">
        <v>0.15624072558825122</v>
      </c>
      <c r="R35" s="19">
        <v>0.17172332297690077</v>
      </c>
      <c r="S35" s="19">
        <v>0.16640690861621663</v>
      </c>
      <c r="T35" s="19">
        <v>0.15964231708990254</v>
      </c>
      <c r="U35" s="19">
        <v>0.15694531585571422</v>
      </c>
      <c r="V35" s="19">
        <v>0.14527794322880394</v>
      </c>
      <c r="W35" s="19">
        <v>0.12671590325267723</v>
      </c>
      <c r="X35" s="19">
        <v>0.12655952230330722</v>
      </c>
    </row>
    <row r="37" spans="1:24" x14ac:dyDescent="0.3">
      <c r="A37" t="s">
        <v>89</v>
      </c>
      <c r="C37" s="22">
        <v>0.99999999999999978</v>
      </c>
      <c r="D37" s="22">
        <v>1.0000000000000002</v>
      </c>
      <c r="E37" s="22">
        <v>1</v>
      </c>
      <c r="F37" s="22">
        <v>0.99999999999999989</v>
      </c>
      <c r="G37" s="22">
        <v>1.0000000000000004</v>
      </c>
      <c r="H37" s="22">
        <v>1</v>
      </c>
      <c r="I37" s="22">
        <v>0.99999999999999978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1.0000000000000002</v>
      </c>
      <c r="N37" s="22">
        <v>1.0000000000000002</v>
      </c>
      <c r="O37" s="22">
        <v>0.99999999999999967</v>
      </c>
      <c r="P37" s="22">
        <v>0.99999999999999989</v>
      </c>
      <c r="Q37" s="22">
        <v>1</v>
      </c>
      <c r="R37" s="22">
        <v>1</v>
      </c>
      <c r="S37" s="22">
        <v>1</v>
      </c>
      <c r="T37" s="22">
        <v>1.0000000000000002</v>
      </c>
      <c r="U37" s="22">
        <v>0.99999999999999989</v>
      </c>
      <c r="V37" s="22">
        <v>1.0000000000000002</v>
      </c>
      <c r="W37" s="22">
        <v>1.0000000000000007</v>
      </c>
      <c r="X37" s="22">
        <v>0.99999999999999978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CAA-4368-48CB-ADD6-F100AE0C11D9}">
  <sheetPr>
    <tabColor rgb="FFFF0000"/>
  </sheetPr>
  <dimension ref="A1:BA37"/>
  <sheetViews>
    <sheetView workbookViewId="0">
      <selection sqref="A1:C1"/>
    </sheetView>
  </sheetViews>
  <sheetFormatPr baseColWidth="10" defaultColWidth="10.88671875" defaultRowHeight="14.4" x14ac:dyDescent="0.3"/>
  <cols>
    <col min="2" max="2" width="10.88671875" customWidth="1"/>
  </cols>
  <sheetData>
    <row r="1" spans="1:53" ht="15" thickBot="1" x14ac:dyDescent="0.35">
      <c r="A1" s="99" t="s">
        <v>84</v>
      </c>
      <c r="B1" s="100"/>
      <c r="C1" s="101"/>
      <c r="D1" s="99" t="s">
        <v>85</v>
      </c>
      <c r="E1" s="100"/>
      <c r="F1" s="100"/>
      <c r="G1" s="100"/>
      <c r="H1" s="100"/>
      <c r="I1" s="100"/>
      <c r="J1" s="101"/>
    </row>
    <row r="2" spans="1:53" ht="15" thickBot="1" x14ac:dyDescent="0.35">
      <c r="A2" s="99" t="s">
        <v>86</v>
      </c>
      <c r="B2" s="100"/>
      <c r="C2" s="101"/>
      <c r="D2" s="102" t="s">
        <v>87</v>
      </c>
      <c r="E2" s="103"/>
      <c r="F2" s="103"/>
      <c r="G2" s="103"/>
      <c r="H2" s="103"/>
      <c r="I2" s="103"/>
      <c r="J2" s="104"/>
    </row>
    <row r="3" spans="1:53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3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">
      <c r="A5" s="18"/>
      <c r="B5" s="18" t="s">
        <v>41</v>
      </c>
      <c r="C5" s="19">
        <v>2.4037412760597326E-2</v>
      </c>
      <c r="D5" s="19">
        <v>3.1578768201209681E-2</v>
      </c>
      <c r="E5" s="19">
        <v>2.655143750994509E-2</v>
      </c>
      <c r="F5" s="19">
        <v>2.2218514660179881E-2</v>
      </c>
      <c r="G5" s="19">
        <v>2.1426050041906744E-2</v>
      </c>
      <c r="H5" s="19">
        <v>1.8579696531598737E-2</v>
      </c>
      <c r="I5" s="19">
        <v>1.9208277141278336E-2</v>
      </c>
      <c r="J5" s="19">
        <v>1.8649597437112378E-2</v>
      </c>
      <c r="K5" s="19">
        <v>1.6077473392192839E-2</v>
      </c>
      <c r="L5" s="19">
        <v>1.592528642076008E-2</v>
      </c>
      <c r="M5" s="19">
        <v>1.4577997339025768E-2</v>
      </c>
      <c r="N5" s="19">
        <v>1.4135039173669841E-2</v>
      </c>
      <c r="O5" s="19">
        <v>1.5048901679465283E-2</v>
      </c>
      <c r="P5" s="19">
        <v>1.5627621246356079E-2</v>
      </c>
      <c r="Q5" s="19">
        <v>1.577715054930675E-2</v>
      </c>
      <c r="R5" s="19">
        <v>1.6119179528369148E-2</v>
      </c>
      <c r="S5" s="19">
        <v>1.7976117126957809E-2</v>
      </c>
      <c r="T5" s="19">
        <v>2.0032009849465852E-2</v>
      </c>
      <c r="U5" s="19">
        <v>1.7381385056484813E-2</v>
      </c>
      <c r="V5" s="19">
        <v>1.4243880817206097E-2</v>
      </c>
      <c r="W5" s="19">
        <v>1.4409139765500411E-2</v>
      </c>
      <c r="X5" s="19">
        <v>1.0784134014477437E-2</v>
      </c>
      <c r="Y5" s="19">
        <v>1.0784134014477437E-2</v>
      </c>
      <c r="Z5" s="19">
        <v>1.0784134014477437E-2</v>
      </c>
      <c r="AA5" s="19">
        <v>1.0784134014477437E-2</v>
      </c>
      <c r="AB5" s="19">
        <v>1.0784134014477437E-2</v>
      </c>
      <c r="AC5" s="19">
        <v>1.0784134014477437E-2</v>
      </c>
      <c r="AD5" s="19">
        <v>1.0784134014477437E-2</v>
      </c>
      <c r="AE5" s="19">
        <v>1.0784134014477437E-2</v>
      </c>
      <c r="AF5" s="19">
        <v>1.0784134014477437E-2</v>
      </c>
      <c r="AG5" s="19">
        <v>1.0784134014477437E-2</v>
      </c>
      <c r="AH5" s="19">
        <v>1.0784134014477437E-2</v>
      </c>
      <c r="AI5" s="19">
        <v>1.0784134014477437E-2</v>
      </c>
      <c r="AJ5" s="19">
        <v>1.0784134014477437E-2</v>
      </c>
      <c r="AK5" s="19">
        <v>1.0784134014477437E-2</v>
      </c>
      <c r="AL5" s="19">
        <v>1.0784134014477437E-2</v>
      </c>
      <c r="AM5" s="19">
        <v>1.0784134014477437E-2</v>
      </c>
      <c r="AN5" s="19">
        <v>1.0784134014477437E-2</v>
      </c>
      <c r="AO5" s="19">
        <v>1.0784134014477437E-2</v>
      </c>
      <c r="AP5" s="19">
        <v>1.0784134014477437E-2</v>
      </c>
      <c r="AQ5" s="19">
        <v>1.0784134014477437E-2</v>
      </c>
      <c r="AR5" s="19">
        <v>1.0784134014477437E-2</v>
      </c>
      <c r="AS5" s="19">
        <v>1.0784134014477399E-2</v>
      </c>
      <c r="AT5" s="19">
        <v>1.0784134014477399E-2</v>
      </c>
      <c r="AU5" s="19">
        <v>1.0784134014477399E-2</v>
      </c>
      <c r="AV5" s="19">
        <v>1.0784134014477399E-2</v>
      </c>
      <c r="AW5" s="19">
        <v>1.0784134014477399E-2</v>
      </c>
      <c r="AX5" s="19">
        <v>1.0784134014477399E-2</v>
      </c>
      <c r="AY5" s="19">
        <v>1.0784134014477399E-2</v>
      </c>
      <c r="AZ5" s="19">
        <v>1.0784134014477399E-2</v>
      </c>
      <c r="BA5" s="19">
        <v>1.0784134014477399E-2</v>
      </c>
    </row>
    <row r="6" spans="1:53" s="21" customFormat="1" x14ac:dyDescent="0.3">
      <c r="A6" s="20"/>
      <c r="B6" s="18" t="s">
        <v>42</v>
      </c>
      <c r="C6" s="19">
        <v>3.8013058532263277E-2</v>
      </c>
      <c r="D6" s="19">
        <v>3.7018775272980073E-2</v>
      </c>
      <c r="E6" s="19">
        <v>3.056583754581231E-2</v>
      </c>
      <c r="F6" s="19">
        <v>2.6816555678094357E-2</v>
      </c>
      <c r="G6" s="19">
        <v>2.5459382268631221E-2</v>
      </c>
      <c r="H6" s="19">
        <v>2.2077607267959543E-2</v>
      </c>
      <c r="I6" s="19">
        <v>2.2869889728808469E-2</v>
      </c>
      <c r="J6" s="19">
        <v>2.2324541034581244E-2</v>
      </c>
      <c r="K6" s="19">
        <v>1.8834364196971508E-2</v>
      </c>
      <c r="L6" s="19">
        <v>1.8287193917653571E-2</v>
      </c>
      <c r="M6" s="19">
        <v>1.7411916970105967E-2</v>
      </c>
      <c r="N6" s="19">
        <v>1.7663058711599566E-2</v>
      </c>
      <c r="O6" s="19">
        <v>1.8869202075895295E-2</v>
      </c>
      <c r="P6" s="19">
        <v>1.9613215391972763E-2</v>
      </c>
      <c r="Q6" s="19">
        <v>1.9757410462267731E-2</v>
      </c>
      <c r="R6" s="19">
        <v>2.0116925641149246E-2</v>
      </c>
      <c r="S6" s="19">
        <v>2.2160739768559454E-2</v>
      </c>
      <c r="T6" s="19">
        <v>2.4439580841000855E-2</v>
      </c>
      <c r="U6" s="19">
        <v>2.6130975960194504E-2</v>
      </c>
      <c r="V6" s="19">
        <v>2.7299353842093331E-2</v>
      </c>
      <c r="W6" s="19">
        <v>2.8473982964835862E-2</v>
      </c>
      <c r="X6" s="19">
        <v>3.2015196757988237E-2</v>
      </c>
      <c r="Y6" s="19">
        <v>3.2015196757988237E-2</v>
      </c>
      <c r="Z6" s="19">
        <v>3.2015196757988237E-2</v>
      </c>
      <c r="AA6" s="19">
        <v>3.2015196757988237E-2</v>
      </c>
      <c r="AB6" s="19">
        <v>3.2015196757988237E-2</v>
      </c>
      <c r="AC6" s="19">
        <v>3.2015196757988237E-2</v>
      </c>
      <c r="AD6" s="19">
        <v>3.2015196757988237E-2</v>
      </c>
      <c r="AE6" s="19">
        <v>3.2015196757988237E-2</v>
      </c>
      <c r="AF6" s="19">
        <v>3.2015196757988237E-2</v>
      </c>
      <c r="AG6" s="19">
        <v>3.2015196757988237E-2</v>
      </c>
      <c r="AH6" s="19">
        <v>3.2015196757988237E-2</v>
      </c>
      <c r="AI6" s="19">
        <v>3.2015196757988237E-2</v>
      </c>
      <c r="AJ6" s="19">
        <v>3.2015196757988237E-2</v>
      </c>
      <c r="AK6" s="19">
        <v>3.2015196757988237E-2</v>
      </c>
      <c r="AL6" s="19">
        <v>3.2015196757988237E-2</v>
      </c>
      <c r="AM6" s="19">
        <v>3.2015196757988237E-2</v>
      </c>
      <c r="AN6" s="19">
        <v>3.2015196757988237E-2</v>
      </c>
      <c r="AO6" s="19">
        <v>3.2015196757988237E-2</v>
      </c>
      <c r="AP6" s="19">
        <v>3.2015196757988237E-2</v>
      </c>
      <c r="AQ6" s="19">
        <v>3.2015196757988237E-2</v>
      </c>
      <c r="AR6" s="19">
        <v>3.2015196757988237E-2</v>
      </c>
      <c r="AS6" s="19">
        <v>3.2015196757988203E-2</v>
      </c>
      <c r="AT6" s="19">
        <v>3.2015196757988203E-2</v>
      </c>
      <c r="AU6" s="19">
        <v>3.2015196757988203E-2</v>
      </c>
      <c r="AV6" s="19">
        <v>3.2015196757988203E-2</v>
      </c>
      <c r="AW6" s="19">
        <v>3.2015196757988203E-2</v>
      </c>
      <c r="AX6" s="19">
        <v>3.2015196757988203E-2</v>
      </c>
      <c r="AY6" s="19">
        <v>3.2015196757988203E-2</v>
      </c>
      <c r="AZ6" s="19">
        <v>3.2015196757988203E-2</v>
      </c>
      <c r="BA6" s="19">
        <v>3.2015196757988203E-2</v>
      </c>
    </row>
    <row r="7" spans="1:53" x14ac:dyDescent="0.3">
      <c r="A7" s="18"/>
      <c r="B7" s="18" t="s">
        <v>43</v>
      </c>
      <c r="C7" s="19">
        <v>2.0745750900154104E-3</v>
      </c>
      <c r="D7" s="19">
        <v>2.3998168476257313E-3</v>
      </c>
      <c r="E7" s="19">
        <v>2.0365444516501651E-3</v>
      </c>
      <c r="F7" s="19">
        <v>1.8244075526335048E-3</v>
      </c>
      <c r="G7" s="19">
        <v>1.855520209819483E-3</v>
      </c>
      <c r="H7" s="19">
        <v>2.7880738966128693E-3</v>
      </c>
      <c r="I7" s="19">
        <v>3.9198479632023388E-3</v>
      </c>
      <c r="J7" s="19">
        <v>4.6822260391668306E-3</v>
      </c>
      <c r="K7" s="19">
        <v>4.7461811494580964E-3</v>
      </c>
      <c r="L7" s="19">
        <v>5.1169376374108544E-3</v>
      </c>
      <c r="M7" s="19">
        <v>4.6853897910507335E-3</v>
      </c>
      <c r="N7" s="19">
        <v>4.8498194742313278E-3</v>
      </c>
      <c r="O7" s="19">
        <v>5.3500528277738513E-3</v>
      </c>
      <c r="P7" s="19">
        <v>5.7465974510984563E-3</v>
      </c>
      <c r="Q7" s="19">
        <v>5.9932746698396393E-3</v>
      </c>
      <c r="R7" s="19">
        <v>6.304088776022428E-3</v>
      </c>
      <c r="S7" s="19">
        <v>6.2776462065053679E-3</v>
      </c>
      <c r="T7" s="19">
        <v>6.1885038429775815E-3</v>
      </c>
      <c r="U7" s="19">
        <v>5.7307200330145172E-3</v>
      </c>
      <c r="V7" s="19">
        <v>5.0936177489386862E-3</v>
      </c>
      <c r="W7" s="19">
        <v>4.4660963022202472E-3</v>
      </c>
      <c r="X7" s="19">
        <v>5.0079153970820399E-3</v>
      </c>
      <c r="Y7" s="19">
        <v>5.0079153970820399E-3</v>
      </c>
      <c r="Z7" s="19">
        <v>5.0079153970820399E-3</v>
      </c>
      <c r="AA7" s="19">
        <v>5.0079153970820399E-3</v>
      </c>
      <c r="AB7" s="19">
        <v>5.0079153970820399E-3</v>
      </c>
      <c r="AC7" s="19">
        <v>5.0079153970820399E-3</v>
      </c>
      <c r="AD7" s="19">
        <v>5.0079153970820399E-3</v>
      </c>
      <c r="AE7" s="19">
        <v>5.0079153970820399E-3</v>
      </c>
      <c r="AF7" s="19">
        <v>5.0079153970820399E-3</v>
      </c>
      <c r="AG7" s="19">
        <v>5.0079153970820399E-3</v>
      </c>
      <c r="AH7" s="19">
        <v>5.0079153970820399E-3</v>
      </c>
      <c r="AI7" s="19">
        <v>5.0079153970820399E-3</v>
      </c>
      <c r="AJ7" s="19">
        <v>5.0079153970820399E-3</v>
      </c>
      <c r="AK7" s="19">
        <v>5.0079153970820399E-3</v>
      </c>
      <c r="AL7" s="19">
        <v>5.0079153970820399E-3</v>
      </c>
      <c r="AM7" s="19">
        <v>5.0079153970820399E-3</v>
      </c>
      <c r="AN7" s="19">
        <v>5.0079153970820399E-3</v>
      </c>
      <c r="AO7" s="19">
        <v>5.0079153970820399E-3</v>
      </c>
      <c r="AP7" s="19">
        <v>5.0079153970820399E-3</v>
      </c>
      <c r="AQ7" s="19">
        <v>5.0079153970820399E-3</v>
      </c>
      <c r="AR7" s="19">
        <v>5.0079153970820399E-3</v>
      </c>
      <c r="AS7" s="19">
        <v>5.0079153970820399E-3</v>
      </c>
      <c r="AT7" s="19">
        <v>5.0079153970820399E-3</v>
      </c>
      <c r="AU7" s="19">
        <v>5.0079153970820399E-3</v>
      </c>
      <c r="AV7" s="19">
        <v>5.0079153970820399E-3</v>
      </c>
      <c r="AW7" s="19">
        <v>5.0079153970820399E-3</v>
      </c>
      <c r="AX7" s="19">
        <v>5.0079153970820399E-3</v>
      </c>
      <c r="AY7" s="19">
        <v>5.0079153970820399E-3</v>
      </c>
      <c r="AZ7" s="19">
        <v>5.0079153970820399E-3</v>
      </c>
      <c r="BA7" s="19">
        <v>5.0079153970820399E-3</v>
      </c>
    </row>
    <row r="8" spans="1:53" x14ac:dyDescent="0.3">
      <c r="A8" s="18"/>
      <c r="B8" s="18" t="s">
        <v>44</v>
      </c>
      <c r="C8" s="19">
        <v>2.3256723167693872E-3</v>
      </c>
      <c r="D8" s="19">
        <v>1.8329024907213925E-3</v>
      </c>
      <c r="E8" s="19">
        <v>2.0155482696954182E-3</v>
      </c>
      <c r="F8" s="19">
        <v>2.495222119743836E-3</v>
      </c>
      <c r="G8" s="19">
        <v>2.4855051841573437E-3</v>
      </c>
      <c r="H8" s="19">
        <v>2.2411057531097791E-3</v>
      </c>
      <c r="I8" s="19">
        <v>3.0644748580390437E-3</v>
      </c>
      <c r="J8" s="19">
        <v>3.6204959068108426E-3</v>
      </c>
      <c r="K8" s="19">
        <v>3.1142142610428784E-3</v>
      </c>
      <c r="L8" s="19">
        <v>3.0764235484272637E-3</v>
      </c>
      <c r="M8" s="19">
        <v>3.1657089053437706E-3</v>
      </c>
      <c r="N8" s="19">
        <v>3.0376459535502716E-3</v>
      </c>
      <c r="O8" s="19">
        <v>3.0560979642950338E-3</v>
      </c>
      <c r="P8" s="19">
        <v>2.9187544761235616E-3</v>
      </c>
      <c r="Q8" s="19">
        <v>2.926037148118431E-3</v>
      </c>
      <c r="R8" s="19">
        <v>2.9572951375015258E-3</v>
      </c>
      <c r="S8" s="19">
        <v>3.336140655756336E-3</v>
      </c>
      <c r="T8" s="19">
        <v>3.7500604966268485E-3</v>
      </c>
      <c r="U8" s="19">
        <v>3.8001385461214157E-3</v>
      </c>
      <c r="V8" s="19">
        <v>4.1265927339627501E-3</v>
      </c>
      <c r="W8" s="19">
        <v>4.4545834449818827E-3</v>
      </c>
      <c r="X8" s="19">
        <v>5.2255325457511385E-3</v>
      </c>
      <c r="Y8" s="19">
        <v>5.2255325457511385E-3</v>
      </c>
      <c r="Z8" s="19">
        <v>5.2255325457511385E-3</v>
      </c>
      <c r="AA8" s="19">
        <v>5.2255325457511385E-3</v>
      </c>
      <c r="AB8" s="19">
        <v>5.2255325457511385E-3</v>
      </c>
      <c r="AC8" s="19">
        <v>5.2255325457511385E-3</v>
      </c>
      <c r="AD8" s="19">
        <v>5.2255325457511385E-3</v>
      </c>
      <c r="AE8" s="19">
        <v>5.2255325457511385E-3</v>
      </c>
      <c r="AF8" s="19">
        <v>5.2255325457511385E-3</v>
      </c>
      <c r="AG8" s="19">
        <v>5.2255325457511385E-3</v>
      </c>
      <c r="AH8" s="19">
        <v>5.2255325457511385E-3</v>
      </c>
      <c r="AI8" s="19">
        <v>5.2255325457511385E-3</v>
      </c>
      <c r="AJ8" s="19">
        <v>5.2255325457511385E-3</v>
      </c>
      <c r="AK8" s="19">
        <v>5.2255325457511385E-3</v>
      </c>
      <c r="AL8" s="19">
        <v>5.2255325457511385E-3</v>
      </c>
      <c r="AM8" s="19">
        <v>5.2255325457511385E-3</v>
      </c>
      <c r="AN8" s="19">
        <v>5.2255325457511385E-3</v>
      </c>
      <c r="AO8" s="19">
        <v>5.2255325457511385E-3</v>
      </c>
      <c r="AP8" s="19">
        <v>5.2255325457511385E-3</v>
      </c>
      <c r="AQ8" s="19">
        <v>5.2255325457511385E-3</v>
      </c>
      <c r="AR8" s="19">
        <v>5.2255325457511385E-3</v>
      </c>
      <c r="AS8" s="19">
        <v>5.2255325457511402E-3</v>
      </c>
      <c r="AT8" s="19">
        <v>5.2255325457511402E-3</v>
      </c>
      <c r="AU8" s="19">
        <v>5.2255325457511402E-3</v>
      </c>
      <c r="AV8" s="19">
        <v>5.2255325457511402E-3</v>
      </c>
      <c r="AW8" s="19">
        <v>5.2255325457511402E-3</v>
      </c>
      <c r="AX8" s="19">
        <v>5.2255325457511402E-3</v>
      </c>
      <c r="AY8" s="19">
        <v>5.2255325457511402E-3</v>
      </c>
      <c r="AZ8" s="19">
        <v>5.2255325457511402E-3</v>
      </c>
      <c r="BA8" s="19">
        <v>5.2255325457511402E-3</v>
      </c>
    </row>
    <row r="9" spans="1:53" x14ac:dyDescent="0.3">
      <c r="A9" s="18"/>
      <c r="B9" s="18" t="s">
        <v>45</v>
      </c>
      <c r="C9" s="19">
        <v>3.8351305310466459E-4</v>
      </c>
      <c r="D9" s="19">
        <v>4.094677737734861E-4</v>
      </c>
      <c r="E9" s="19">
        <v>4.2704286345232167E-4</v>
      </c>
      <c r="F9" s="19">
        <v>4.3230740728581542E-4</v>
      </c>
      <c r="G9" s="19">
        <v>5.2507490367377702E-4</v>
      </c>
      <c r="H9" s="19">
        <v>6.8364844879709337E-4</v>
      </c>
      <c r="I9" s="19">
        <v>9.0057273501073965E-4</v>
      </c>
      <c r="J9" s="19">
        <v>1.3190010533832748E-3</v>
      </c>
      <c r="K9" s="19">
        <v>1.1398217529391993E-3</v>
      </c>
      <c r="L9" s="19">
        <v>1.135348463304958E-3</v>
      </c>
      <c r="M9" s="19">
        <v>1.1100983542330872E-3</v>
      </c>
      <c r="N9" s="19">
        <v>1.1453643447991606E-3</v>
      </c>
      <c r="O9" s="19">
        <v>1.1841770329899686E-3</v>
      </c>
      <c r="P9" s="19">
        <v>1.172212354276616E-3</v>
      </c>
      <c r="Q9" s="19">
        <v>1.1065577866039196E-3</v>
      </c>
      <c r="R9" s="19">
        <v>1.0454281414238311E-3</v>
      </c>
      <c r="S9" s="19">
        <v>1.225817792105886E-3</v>
      </c>
      <c r="T9" s="19">
        <v>1.1319384265627527E-3</v>
      </c>
      <c r="U9" s="19">
        <v>1.0388909305466449E-3</v>
      </c>
      <c r="V9" s="19">
        <v>9.6064979496299663E-4</v>
      </c>
      <c r="W9" s="19">
        <v>9.2420213862352612E-4</v>
      </c>
      <c r="X9" s="19">
        <v>1.12842683793238E-3</v>
      </c>
      <c r="Y9" s="19">
        <v>1.12842683793238E-3</v>
      </c>
      <c r="Z9" s="19">
        <v>1.12842683793238E-3</v>
      </c>
      <c r="AA9" s="19">
        <v>1.12842683793238E-3</v>
      </c>
      <c r="AB9" s="19">
        <v>1.12842683793238E-3</v>
      </c>
      <c r="AC9" s="19">
        <v>1.12842683793238E-3</v>
      </c>
      <c r="AD9" s="19">
        <v>1.12842683793238E-3</v>
      </c>
      <c r="AE9" s="19">
        <v>1.12842683793238E-3</v>
      </c>
      <c r="AF9" s="19">
        <v>1.12842683793238E-3</v>
      </c>
      <c r="AG9" s="19">
        <v>1.12842683793238E-3</v>
      </c>
      <c r="AH9" s="19">
        <v>1.12842683793238E-3</v>
      </c>
      <c r="AI9" s="19">
        <v>1.12842683793238E-3</v>
      </c>
      <c r="AJ9" s="19">
        <v>1.12842683793238E-3</v>
      </c>
      <c r="AK9" s="19">
        <v>1.12842683793238E-3</v>
      </c>
      <c r="AL9" s="19">
        <v>1.12842683793238E-3</v>
      </c>
      <c r="AM9" s="19">
        <v>1.12842683793238E-3</v>
      </c>
      <c r="AN9" s="19">
        <v>1.12842683793238E-3</v>
      </c>
      <c r="AO9" s="19">
        <v>1.12842683793238E-3</v>
      </c>
      <c r="AP9" s="19">
        <v>1.12842683793238E-3</v>
      </c>
      <c r="AQ9" s="19">
        <v>1.12842683793238E-3</v>
      </c>
      <c r="AR9" s="19">
        <v>1.12842683793238E-3</v>
      </c>
      <c r="AS9" s="19">
        <v>1.12842683793238E-3</v>
      </c>
      <c r="AT9" s="19">
        <v>1.12842683793238E-3</v>
      </c>
      <c r="AU9" s="19">
        <v>1.12842683793238E-3</v>
      </c>
      <c r="AV9" s="19">
        <v>1.12842683793238E-3</v>
      </c>
      <c r="AW9" s="19">
        <v>1.12842683793238E-3</v>
      </c>
      <c r="AX9" s="19">
        <v>1.12842683793238E-3</v>
      </c>
      <c r="AY9" s="19">
        <v>1.12842683793238E-3</v>
      </c>
      <c r="AZ9" s="19">
        <v>1.12842683793238E-3</v>
      </c>
      <c r="BA9" s="19">
        <v>1.12842683793238E-3</v>
      </c>
    </row>
    <row r="10" spans="1:53" x14ac:dyDescent="0.3">
      <c r="A10" s="18"/>
      <c r="B10" s="18" t="s">
        <v>46</v>
      </c>
      <c r="C10" s="19">
        <v>1.7451248154455055E-2</v>
      </c>
      <c r="D10" s="19">
        <v>1.7576277328381823E-2</v>
      </c>
      <c r="E10" s="19">
        <v>1.2471564005013118E-2</v>
      </c>
      <c r="F10" s="19">
        <v>9.318017121137093E-3</v>
      </c>
      <c r="G10" s="19">
        <v>1.2886864233189729E-2</v>
      </c>
      <c r="H10" s="19">
        <v>1.4500532596360548E-2</v>
      </c>
      <c r="I10" s="19">
        <v>1.9858552663021122E-2</v>
      </c>
      <c r="J10" s="19">
        <v>2.0736967130274831E-2</v>
      </c>
      <c r="K10" s="19">
        <v>1.9323412693406226E-2</v>
      </c>
      <c r="L10" s="19">
        <v>1.8635579871590452E-2</v>
      </c>
      <c r="M10" s="19">
        <v>2.0619546092316535E-2</v>
      </c>
      <c r="N10" s="19">
        <v>1.7783332569373578E-2</v>
      </c>
      <c r="O10" s="19">
        <v>1.6499495439999824E-2</v>
      </c>
      <c r="P10" s="19">
        <v>1.8225984460572525E-2</v>
      </c>
      <c r="Q10" s="19">
        <v>2.2476740285820487E-2</v>
      </c>
      <c r="R10" s="19">
        <v>1.7162252589810315E-2</v>
      </c>
      <c r="S10" s="19">
        <v>1.8105381477657501E-2</v>
      </c>
      <c r="T10" s="19">
        <v>1.7247933908926226E-2</v>
      </c>
      <c r="U10" s="19">
        <v>1.4352154014980375E-2</v>
      </c>
      <c r="V10" s="19">
        <v>1.1893870429592349E-2</v>
      </c>
      <c r="W10" s="19">
        <v>9.5963884894591078E-3</v>
      </c>
      <c r="X10" s="19">
        <v>7.8683006615819905E-3</v>
      </c>
      <c r="Y10" s="19">
        <v>7.8683006615819905E-3</v>
      </c>
      <c r="Z10" s="19">
        <v>7.8683006615819905E-3</v>
      </c>
      <c r="AA10" s="19">
        <v>7.8683006615819905E-3</v>
      </c>
      <c r="AB10" s="19">
        <v>7.8683006615819905E-3</v>
      </c>
      <c r="AC10" s="19">
        <v>7.8683006615819905E-3</v>
      </c>
      <c r="AD10" s="19">
        <v>7.8683006615819905E-3</v>
      </c>
      <c r="AE10" s="19">
        <v>7.8683006615819905E-3</v>
      </c>
      <c r="AF10" s="19">
        <v>7.8683006615819905E-3</v>
      </c>
      <c r="AG10" s="19">
        <v>7.8683006615819905E-3</v>
      </c>
      <c r="AH10" s="19">
        <v>7.8683006615819905E-3</v>
      </c>
      <c r="AI10" s="19">
        <v>7.8683006615819905E-3</v>
      </c>
      <c r="AJ10" s="19">
        <v>7.8683006615819905E-3</v>
      </c>
      <c r="AK10" s="19">
        <v>7.8683006615819905E-3</v>
      </c>
      <c r="AL10" s="19">
        <v>7.8683006615819905E-3</v>
      </c>
      <c r="AM10" s="19">
        <v>7.8683006615819905E-3</v>
      </c>
      <c r="AN10" s="19">
        <v>7.8683006615819905E-3</v>
      </c>
      <c r="AO10" s="19">
        <v>7.8683006615819905E-3</v>
      </c>
      <c r="AP10" s="19">
        <v>7.8683006615819905E-3</v>
      </c>
      <c r="AQ10" s="19">
        <v>7.8683006615819905E-3</v>
      </c>
      <c r="AR10" s="19">
        <v>7.8683006615819905E-3</v>
      </c>
      <c r="AS10" s="19">
        <v>7.8683006615819905E-3</v>
      </c>
      <c r="AT10" s="19">
        <v>7.8683006615819905E-3</v>
      </c>
      <c r="AU10" s="19">
        <v>7.8683006615819905E-3</v>
      </c>
      <c r="AV10" s="19">
        <v>7.8683006615819905E-3</v>
      </c>
      <c r="AW10" s="19">
        <v>7.8683006615819905E-3</v>
      </c>
      <c r="AX10" s="19">
        <v>7.8683006615819905E-3</v>
      </c>
      <c r="AY10" s="19">
        <v>7.8683006615819905E-3</v>
      </c>
      <c r="AZ10" s="19">
        <v>7.8683006615819905E-3</v>
      </c>
      <c r="BA10" s="19">
        <v>7.8683006615819905E-3</v>
      </c>
    </row>
    <row r="11" spans="1:53" x14ac:dyDescent="0.3">
      <c r="A11" s="18"/>
      <c r="B11" s="18" t="s">
        <v>47</v>
      </c>
      <c r="C11" s="19">
        <v>9.1670229491693893E-3</v>
      </c>
      <c r="D11" s="19">
        <v>1.6514939981489441E-2</v>
      </c>
      <c r="E11" s="19">
        <v>1.4301727601493274E-2</v>
      </c>
      <c r="F11" s="19">
        <v>1.9971055751082677E-2</v>
      </c>
      <c r="G11" s="19">
        <v>2.1818994746581818E-2</v>
      </c>
      <c r="H11" s="19">
        <v>1.9699195838139276E-2</v>
      </c>
      <c r="I11" s="19">
        <v>1.7541190229360664E-2</v>
      </c>
      <c r="J11" s="19">
        <v>2.1579611526194968E-2</v>
      </c>
      <c r="K11" s="19">
        <v>2.6068375615773454E-2</v>
      </c>
      <c r="L11" s="19">
        <v>1.7245586852832638E-2</v>
      </c>
      <c r="M11" s="19">
        <v>1.6195523468516649E-2</v>
      </c>
      <c r="N11" s="19">
        <v>1.6047182972981532E-2</v>
      </c>
      <c r="O11" s="19">
        <v>1.6086439141888949E-2</v>
      </c>
      <c r="P11" s="19">
        <v>1.5617428689961074E-2</v>
      </c>
      <c r="Q11" s="19">
        <v>1.5629354178575021E-2</v>
      </c>
      <c r="R11" s="19">
        <v>1.5807486272553836E-2</v>
      </c>
      <c r="S11" s="19">
        <v>1.7415339089160691E-2</v>
      </c>
      <c r="T11" s="19">
        <v>1.8179777560658375E-2</v>
      </c>
      <c r="U11" s="19">
        <v>1.7910989463650485E-2</v>
      </c>
      <c r="V11" s="19">
        <v>1.8124828158582542E-2</v>
      </c>
      <c r="W11" s="19">
        <v>1.9980853178250477E-2</v>
      </c>
      <c r="X11" s="19">
        <v>2.1597211144166586E-2</v>
      </c>
      <c r="Y11" s="19">
        <v>2.1597211144166586E-2</v>
      </c>
      <c r="Z11" s="19">
        <v>2.1597211144166586E-2</v>
      </c>
      <c r="AA11" s="19">
        <v>2.1597211144166586E-2</v>
      </c>
      <c r="AB11" s="19">
        <v>2.1597211144166586E-2</v>
      </c>
      <c r="AC11" s="19">
        <v>2.1597211144166586E-2</v>
      </c>
      <c r="AD11" s="19">
        <v>2.1597211144166586E-2</v>
      </c>
      <c r="AE11" s="19">
        <v>2.1597211144166586E-2</v>
      </c>
      <c r="AF11" s="19">
        <v>2.1597211144166586E-2</v>
      </c>
      <c r="AG11" s="19">
        <v>2.1597211144166586E-2</v>
      </c>
      <c r="AH11" s="19">
        <v>2.1597211144166586E-2</v>
      </c>
      <c r="AI11" s="19">
        <v>2.1597211144166586E-2</v>
      </c>
      <c r="AJ11" s="19">
        <v>2.1597211144166586E-2</v>
      </c>
      <c r="AK11" s="19">
        <v>2.1597211144166586E-2</v>
      </c>
      <c r="AL11" s="19">
        <v>2.1597211144166586E-2</v>
      </c>
      <c r="AM11" s="19">
        <v>2.1597211144166586E-2</v>
      </c>
      <c r="AN11" s="19">
        <v>2.1597211144166586E-2</v>
      </c>
      <c r="AO11" s="19">
        <v>2.1597211144166586E-2</v>
      </c>
      <c r="AP11" s="19">
        <v>2.1597211144166586E-2</v>
      </c>
      <c r="AQ11" s="19">
        <v>2.1597211144166586E-2</v>
      </c>
      <c r="AR11" s="19">
        <v>2.1597211144166586E-2</v>
      </c>
      <c r="AS11" s="19">
        <v>2.15972111441666E-2</v>
      </c>
      <c r="AT11" s="19">
        <v>2.15972111441666E-2</v>
      </c>
      <c r="AU11" s="19">
        <v>2.15972111441666E-2</v>
      </c>
      <c r="AV11" s="19">
        <v>2.15972111441666E-2</v>
      </c>
      <c r="AW11" s="19">
        <v>2.15972111441666E-2</v>
      </c>
      <c r="AX11" s="19">
        <v>2.15972111441666E-2</v>
      </c>
      <c r="AY11" s="19">
        <v>2.15972111441666E-2</v>
      </c>
      <c r="AZ11" s="19">
        <v>2.15972111441666E-2</v>
      </c>
      <c r="BA11" s="19">
        <v>2.15972111441666E-2</v>
      </c>
    </row>
    <row r="12" spans="1:53" x14ac:dyDescent="0.3">
      <c r="A12" s="18"/>
      <c r="B12" s="18" t="s">
        <v>48</v>
      </c>
      <c r="C12" s="19">
        <v>7.1366505488231716E-4</v>
      </c>
      <c r="D12" s="19">
        <v>6.6982526195929657E-4</v>
      </c>
      <c r="E12" s="19">
        <v>9.6041986800024298E-4</v>
      </c>
      <c r="F12" s="19">
        <v>1.1253348428030276E-3</v>
      </c>
      <c r="G12" s="19">
        <v>1.6677083497674038E-3</v>
      </c>
      <c r="H12" s="19">
        <v>1.3180021760958738E-3</v>
      </c>
      <c r="I12" s="19">
        <v>1.6112028913768499E-3</v>
      </c>
      <c r="J12" s="19">
        <v>1.776333941293532E-3</v>
      </c>
      <c r="K12" s="19">
        <v>1.5282167008415163E-3</v>
      </c>
      <c r="L12" s="19">
        <v>1.5117418259016503E-3</v>
      </c>
      <c r="M12" s="19">
        <v>1.4641977441610767E-3</v>
      </c>
      <c r="N12" s="19">
        <v>1.431811629193692E-3</v>
      </c>
      <c r="O12" s="19">
        <v>1.5372541593648328E-3</v>
      </c>
      <c r="P12" s="19">
        <v>1.6075941863275996E-3</v>
      </c>
      <c r="Q12" s="19">
        <v>1.6334678695618754E-3</v>
      </c>
      <c r="R12" s="19">
        <v>1.3818964506613499E-3</v>
      </c>
      <c r="S12" s="19">
        <v>1.5789305706886123E-3</v>
      </c>
      <c r="T12" s="19">
        <v>1.6826744872250534E-3</v>
      </c>
      <c r="U12" s="19">
        <v>1.4910260152999207E-3</v>
      </c>
      <c r="V12" s="19">
        <v>1.2638657186296715E-3</v>
      </c>
      <c r="W12" s="19">
        <v>1.3059163420994224E-3</v>
      </c>
      <c r="X12" s="19">
        <v>1.408538198409962E-3</v>
      </c>
      <c r="Y12" s="19">
        <v>1.408538198409962E-3</v>
      </c>
      <c r="Z12" s="19">
        <v>1.408538198409962E-3</v>
      </c>
      <c r="AA12" s="19">
        <v>1.408538198409962E-3</v>
      </c>
      <c r="AB12" s="19">
        <v>1.408538198409962E-3</v>
      </c>
      <c r="AC12" s="19">
        <v>1.408538198409962E-3</v>
      </c>
      <c r="AD12" s="19">
        <v>1.408538198409962E-3</v>
      </c>
      <c r="AE12" s="19">
        <v>1.408538198409962E-3</v>
      </c>
      <c r="AF12" s="19">
        <v>1.408538198409962E-3</v>
      </c>
      <c r="AG12" s="19">
        <v>1.408538198409962E-3</v>
      </c>
      <c r="AH12" s="19">
        <v>1.408538198409962E-3</v>
      </c>
      <c r="AI12" s="19">
        <v>1.408538198409962E-3</v>
      </c>
      <c r="AJ12" s="19">
        <v>1.408538198409962E-3</v>
      </c>
      <c r="AK12" s="19">
        <v>1.408538198409962E-3</v>
      </c>
      <c r="AL12" s="19">
        <v>1.408538198409962E-3</v>
      </c>
      <c r="AM12" s="19">
        <v>1.408538198409962E-3</v>
      </c>
      <c r="AN12" s="19">
        <v>1.408538198409962E-3</v>
      </c>
      <c r="AO12" s="19">
        <v>1.408538198409962E-3</v>
      </c>
      <c r="AP12" s="19">
        <v>1.408538198409962E-3</v>
      </c>
      <c r="AQ12" s="19">
        <v>1.408538198409962E-3</v>
      </c>
      <c r="AR12" s="19">
        <v>1.408538198409962E-3</v>
      </c>
      <c r="AS12" s="19">
        <v>1.4085381984099601E-3</v>
      </c>
      <c r="AT12" s="19">
        <v>1.4085381984099601E-3</v>
      </c>
      <c r="AU12" s="19">
        <v>1.4085381984099601E-3</v>
      </c>
      <c r="AV12" s="19">
        <v>1.4085381984099601E-3</v>
      </c>
      <c r="AW12" s="19">
        <v>1.4085381984099601E-3</v>
      </c>
      <c r="AX12" s="19">
        <v>1.4085381984099601E-3</v>
      </c>
      <c r="AY12" s="19">
        <v>1.4085381984099601E-3</v>
      </c>
      <c r="AZ12" s="19">
        <v>1.4085381984099601E-3</v>
      </c>
      <c r="BA12" s="19">
        <v>1.4085381984099601E-3</v>
      </c>
    </row>
    <row r="13" spans="1:53" x14ac:dyDescent="0.3">
      <c r="A13" s="18"/>
      <c r="B13" s="18" t="s">
        <v>49</v>
      </c>
      <c r="C13" s="19">
        <v>7.1788950077398828E-3</v>
      </c>
      <c r="D13" s="19">
        <v>1.102908669968527E-2</v>
      </c>
      <c r="E13" s="19">
        <v>9.2325896583613908E-3</v>
      </c>
      <c r="F13" s="19">
        <v>1.1702807543832796E-2</v>
      </c>
      <c r="G13" s="19">
        <v>1.2342847353749926E-2</v>
      </c>
      <c r="H13" s="19">
        <v>1.3351184353418651E-2</v>
      </c>
      <c r="I13" s="19">
        <v>1.3818511608109832E-2</v>
      </c>
      <c r="J13" s="19">
        <v>1.2678248619045807E-2</v>
      </c>
      <c r="K13" s="19">
        <v>1.1795358697127502E-2</v>
      </c>
      <c r="L13" s="19">
        <v>1.1852920286813239E-2</v>
      </c>
      <c r="M13" s="19">
        <v>1.1648231287391939E-2</v>
      </c>
      <c r="N13" s="19">
        <v>1.2083827074142708E-2</v>
      </c>
      <c r="O13" s="19">
        <v>1.2425199267571184E-2</v>
      </c>
      <c r="P13" s="19">
        <v>1.1756734518087703E-2</v>
      </c>
      <c r="Q13" s="19">
        <v>1.0653003318994216E-2</v>
      </c>
      <c r="R13" s="19">
        <v>9.5691492497480355E-3</v>
      </c>
      <c r="S13" s="19">
        <v>1.0777337615966132E-2</v>
      </c>
      <c r="T13" s="19">
        <v>1.1955177487727861E-2</v>
      </c>
      <c r="U13" s="19">
        <v>1.2810089058678985E-2</v>
      </c>
      <c r="V13" s="19">
        <v>1.1631412313352386E-2</v>
      </c>
      <c r="W13" s="19">
        <v>1.120463911830594E-2</v>
      </c>
      <c r="X13" s="19">
        <v>1.2093781394837659E-2</v>
      </c>
      <c r="Y13" s="19">
        <v>1.2093781394837659E-2</v>
      </c>
      <c r="Z13" s="19">
        <v>1.2093781394837659E-2</v>
      </c>
      <c r="AA13" s="19">
        <v>1.2093781394837659E-2</v>
      </c>
      <c r="AB13" s="19">
        <v>1.2093781394837659E-2</v>
      </c>
      <c r="AC13" s="19">
        <v>1.2093781394837659E-2</v>
      </c>
      <c r="AD13" s="19">
        <v>1.2093781394837659E-2</v>
      </c>
      <c r="AE13" s="19">
        <v>1.2093781394837659E-2</v>
      </c>
      <c r="AF13" s="19">
        <v>1.2093781394837659E-2</v>
      </c>
      <c r="AG13" s="19">
        <v>1.2093781394837659E-2</v>
      </c>
      <c r="AH13" s="19">
        <v>1.2093781394837659E-2</v>
      </c>
      <c r="AI13" s="19">
        <v>1.2093781394837659E-2</v>
      </c>
      <c r="AJ13" s="19">
        <v>1.2093781394837659E-2</v>
      </c>
      <c r="AK13" s="19">
        <v>1.2093781394837659E-2</v>
      </c>
      <c r="AL13" s="19">
        <v>1.2093781394837659E-2</v>
      </c>
      <c r="AM13" s="19">
        <v>1.2093781394837659E-2</v>
      </c>
      <c r="AN13" s="19">
        <v>1.2093781394837659E-2</v>
      </c>
      <c r="AO13" s="19">
        <v>1.2093781394837659E-2</v>
      </c>
      <c r="AP13" s="19">
        <v>1.2093781394837659E-2</v>
      </c>
      <c r="AQ13" s="19">
        <v>1.2093781394837659E-2</v>
      </c>
      <c r="AR13" s="19">
        <v>1.2093781394837659E-2</v>
      </c>
      <c r="AS13" s="19">
        <v>1.20937813948377E-2</v>
      </c>
      <c r="AT13" s="19">
        <v>1.20937813948377E-2</v>
      </c>
      <c r="AU13" s="19">
        <v>1.20937813948377E-2</v>
      </c>
      <c r="AV13" s="19">
        <v>1.20937813948377E-2</v>
      </c>
      <c r="AW13" s="19">
        <v>1.20937813948377E-2</v>
      </c>
      <c r="AX13" s="19">
        <v>1.20937813948377E-2</v>
      </c>
      <c r="AY13" s="19">
        <v>1.20937813948377E-2</v>
      </c>
      <c r="AZ13" s="19">
        <v>1.20937813948377E-2</v>
      </c>
      <c r="BA13" s="19">
        <v>1.20937813948377E-2</v>
      </c>
    </row>
    <row r="14" spans="1:53" s="21" customFormat="1" x14ac:dyDescent="0.3">
      <c r="A14" s="18"/>
      <c r="B14" s="18" t="s">
        <v>35</v>
      </c>
      <c r="C14" s="19">
        <v>0.12211581301282196</v>
      </c>
      <c r="D14" s="19">
        <v>0.13088555408231226</v>
      </c>
      <c r="E14" s="19">
        <v>0.13556220051158019</v>
      </c>
      <c r="F14" s="19">
        <v>0.11599573940850691</v>
      </c>
      <c r="G14" s="19">
        <v>0.10856492770588691</v>
      </c>
      <c r="H14" s="19">
        <v>0.11219850401022463</v>
      </c>
      <c r="I14" s="19">
        <v>0.10200401607575045</v>
      </c>
      <c r="J14" s="19">
        <v>9.9497791103662761E-2</v>
      </c>
      <c r="K14" s="19">
        <v>0.10163039555425153</v>
      </c>
      <c r="L14" s="19">
        <v>0.10818150507875481</v>
      </c>
      <c r="M14" s="19">
        <v>0.11162384691596892</v>
      </c>
      <c r="N14" s="19">
        <v>0.12082475456195847</v>
      </c>
      <c r="O14" s="19">
        <v>0.12965107858641209</v>
      </c>
      <c r="P14" s="19">
        <v>0.1356057348878435</v>
      </c>
      <c r="Q14" s="19">
        <v>0.13822778967194294</v>
      </c>
      <c r="R14" s="19">
        <v>0.14168412039511977</v>
      </c>
      <c r="S14" s="19">
        <v>0.14506483722414817</v>
      </c>
      <c r="T14" s="19">
        <v>0.14775338789389753</v>
      </c>
      <c r="U14" s="19">
        <v>0.14640739531970209</v>
      </c>
      <c r="V14" s="19">
        <v>0.14160325379110317</v>
      </c>
      <c r="W14" s="19">
        <v>0.1366224743533781</v>
      </c>
      <c r="X14" s="19">
        <v>0.14797348659884502</v>
      </c>
      <c r="Y14" s="19">
        <v>0.14797348659884502</v>
      </c>
      <c r="Z14" s="19">
        <v>0.14797348659884502</v>
      </c>
      <c r="AA14" s="19">
        <v>0.14797348659884502</v>
      </c>
      <c r="AB14" s="19">
        <v>0.14797348659884502</v>
      </c>
      <c r="AC14" s="19">
        <v>0.14797348659884502</v>
      </c>
      <c r="AD14" s="19">
        <v>0.14797348659884502</v>
      </c>
      <c r="AE14" s="19">
        <v>0.14797348659884502</v>
      </c>
      <c r="AF14" s="19">
        <v>0.14797348659884502</v>
      </c>
      <c r="AG14" s="19">
        <v>0.14797348659884502</v>
      </c>
      <c r="AH14" s="19">
        <v>0.14797348659884502</v>
      </c>
      <c r="AI14" s="19">
        <v>0.14797348659884502</v>
      </c>
      <c r="AJ14" s="19">
        <v>0.14797348659884502</v>
      </c>
      <c r="AK14" s="19">
        <v>0.14797348659884502</v>
      </c>
      <c r="AL14" s="19">
        <v>0.14797348659884502</v>
      </c>
      <c r="AM14" s="19">
        <v>0.14797348659884502</v>
      </c>
      <c r="AN14" s="19">
        <v>0.14797348659884502</v>
      </c>
      <c r="AO14" s="19">
        <v>0.14797348659884502</v>
      </c>
      <c r="AP14" s="19">
        <v>0.14797348659884502</v>
      </c>
      <c r="AQ14" s="19">
        <v>0.14797348659884502</v>
      </c>
      <c r="AR14" s="19">
        <v>0.14797348659884502</v>
      </c>
      <c r="AS14" s="19">
        <v>0.14797348659884499</v>
      </c>
      <c r="AT14" s="19">
        <v>0.14797348659884499</v>
      </c>
      <c r="AU14" s="19">
        <v>0.14797348659884499</v>
      </c>
      <c r="AV14" s="19">
        <v>0.14797348659884499</v>
      </c>
      <c r="AW14" s="19">
        <v>0.14797348659884499</v>
      </c>
      <c r="AX14" s="19">
        <v>0.14797348659884499</v>
      </c>
      <c r="AY14" s="19">
        <v>0.14797348659884499</v>
      </c>
      <c r="AZ14" s="19">
        <v>0.14797348659884499</v>
      </c>
      <c r="BA14" s="19">
        <v>0.14797348659884499</v>
      </c>
    </row>
    <row r="15" spans="1:53" x14ac:dyDescent="0.3">
      <c r="A15" s="18"/>
      <c r="B15" s="18" t="s">
        <v>34</v>
      </c>
      <c r="C15" s="19">
        <v>0.1995967540826514</v>
      </c>
      <c r="D15" s="19">
        <v>0.22785138668894531</v>
      </c>
      <c r="E15" s="19">
        <v>0.2354017829762361</v>
      </c>
      <c r="F15" s="19">
        <v>0.23004047627694596</v>
      </c>
      <c r="G15" s="19">
        <v>0.22007301720692141</v>
      </c>
      <c r="H15" s="19">
        <v>0.18015575187125574</v>
      </c>
      <c r="I15" s="19">
        <v>0.17458682340467252</v>
      </c>
      <c r="J15" s="19">
        <v>0.17827377983701673</v>
      </c>
      <c r="K15" s="19">
        <v>0.1903173535269608</v>
      </c>
      <c r="L15" s="19">
        <v>0.18792418993292417</v>
      </c>
      <c r="M15" s="19">
        <v>0.17802859516629596</v>
      </c>
      <c r="N15" s="19">
        <v>0.21026766011684364</v>
      </c>
      <c r="O15" s="19">
        <v>0.21453834856257809</v>
      </c>
      <c r="P15" s="19">
        <v>0.21279017053696223</v>
      </c>
      <c r="Q15" s="19">
        <v>0.18744364456345622</v>
      </c>
      <c r="R15" s="19">
        <v>0.16266518615270414</v>
      </c>
      <c r="S15" s="19">
        <v>0.15246809663964689</v>
      </c>
      <c r="T15" s="19">
        <v>0.13610951288700793</v>
      </c>
      <c r="U15" s="19">
        <v>0.1424134237771319</v>
      </c>
      <c r="V15" s="19">
        <v>0.13443758539656825</v>
      </c>
      <c r="W15" s="19">
        <v>8.1327477903140488E-2</v>
      </c>
      <c r="X15" s="19">
        <v>3.0707981314067684E-2</v>
      </c>
      <c r="Y15" s="19">
        <v>3.0707981314067684E-2</v>
      </c>
      <c r="Z15" s="19">
        <v>3.0707981314067684E-2</v>
      </c>
      <c r="AA15" s="19">
        <v>3.0707981314067684E-2</v>
      </c>
      <c r="AB15" s="19">
        <v>3.0707981314067684E-2</v>
      </c>
      <c r="AC15" s="19">
        <v>3.0707981314067684E-2</v>
      </c>
      <c r="AD15" s="19">
        <v>3.0707981314067684E-2</v>
      </c>
      <c r="AE15" s="19">
        <v>3.0707981314067684E-2</v>
      </c>
      <c r="AF15" s="19">
        <v>3.0707981314067684E-2</v>
      </c>
      <c r="AG15" s="19">
        <v>3.0707981314067684E-2</v>
      </c>
      <c r="AH15" s="19">
        <v>3.0707981314067684E-2</v>
      </c>
      <c r="AI15" s="19">
        <v>3.0707981314067684E-2</v>
      </c>
      <c r="AJ15" s="19">
        <v>3.0707981314067684E-2</v>
      </c>
      <c r="AK15" s="19">
        <v>3.0707981314067684E-2</v>
      </c>
      <c r="AL15" s="19">
        <v>3.0707981314067684E-2</v>
      </c>
      <c r="AM15" s="19">
        <v>3.0707981314067684E-2</v>
      </c>
      <c r="AN15" s="19">
        <v>3.0707981314067684E-2</v>
      </c>
      <c r="AO15" s="19">
        <v>3.0707981314067684E-2</v>
      </c>
      <c r="AP15" s="19">
        <v>3.0707981314067684E-2</v>
      </c>
      <c r="AQ15" s="19">
        <v>3.0707981314067684E-2</v>
      </c>
      <c r="AR15" s="19">
        <v>3.0707981314067684E-2</v>
      </c>
      <c r="AS15" s="19">
        <v>3.0707981314067701E-2</v>
      </c>
      <c r="AT15" s="19">
        <v>3.0707981314067701E-2</v>
      </c>
      <c r="AU15" s="19">
        <v>3.0707981314067701E-2</v>
      </c>
      <c r="AV15" s="19">
        <v>3.0707981314067701E-2</v>
      </c>
      <c r="AW15" s="19">
        <v>3.0707981314067701E-2</v>
      </c>
      <c r="AX15" s="19">
        <v>3.0707981314067701E-2</v>
      </c>
      <c r="AY15" s="19">
        <v>3.0707981314067701E-2</v>
      </c>
      <c r="AZ15" s="19">
        <v>3.0707981314067701E-2</v>
      </c>
      <c r="BA15" s="19">
        <v>3.0707981314067701E-2</v>
      </c>
    </row>
    <row r="16" spans="1:53" x14ac:dyDescent="0.3">
      <c r="A16" s="20"/>
      <c r="B16" s="18" t="s">
        <v>50</v>
      </c>
      <c r="C16" s="19">
        <v>1.2824439335591863E-2</v>
      </c>
      <c r="D16" s="19">
        <v>9.5872969312759924E-3</v>
      </c>
      <c r="E16" s="19">
        <v>8.5265748094751851E-3</v>
      </c>
      <c r="F16" s="19">
        <v>1.2822668855091601E-2</v>
      </c>
      <c r="G16" s="19">
        <v>1.5871893010802985E-2</v>
      </c>
      <c r="H16" s="19">
        <v>1.4843731976218397E-2</v>
      </c>
      <c r="I16" s="19">
        <v>1.6331147324971765E-2</v>
      </c>
      <c r="J16" s="19">
        <v>1.4742165873977862E-2</v>
      </c>
      <c r="K16" s="19">
        <v>1.2932419919669268E-2</v>
      </c>
      <c r="L16" s="19">
        <v>1.3019227886413121E-2</v>
      </c>
      <c r="M16" s="19">
        <v>1.2804081471586945E-2</v>
      </c>
      <c r="N16" s="19">
        <v>1.0492560672044961E-2</v>
      </c>
      <c r="O16" s="19">
        <v>1.2081147172813569E-2</v>
      </c>
      <c r="P16" s="19">
        <v>1.344129228133004E-2</v>
      </c>
      <c r="Q16" s="19">
        <v>1.4475495631632458E-2</v>
      </c>
      <c r="R16" s="19">
        <v>1.5701738307089722E-2</v>
      </c>
      <c r="S16" s="19">
        <v>1.635398523363259E-2</v>
      </c>
      <c r="T16" s="19">
        <v>1.7123079680456649E-2</v>
      </c>
      <c r="U16" s="19">
        <v>1.354321796283074E-2</v>
      </c>
      <c r="V16" s="19">
        <v>1.046154477868471E-2</v>
      </c>
      <c r="W16" s="19">
        <v>8.1361738060007315E-3</v>
      </c>
      <c r="X16" s="19">
        <v>8.2955838494994227E-3</v>
      </c>
      <c r="Y16" s="19">
        <v>8.2955838494994227E-3</v>
      </c>
      <c r="Z16" s="19">
        <v>8.2955838494994227E-3</v>
      </c>
      <c r="AA16" s="19">
        <v>8.2955838494994227E-3</v>
      </c>
      <c r="AB16" s="19">
        <v>8.2955838494994227E-3</v>
      </c>
      <c r="AC16" s="19">
        <v>8.2955838494994227E-3</v>
      </c>
      <c r="AD16" s="19">
        <v>8.2955838494994227E-3</v>
      </c>
      <c r="AE16" s="19">
        <v>8.2955838494994227E-3</v>
      </c>
      <c r="AF16" s="19">
        <v>8.2955838494994227E-3</v>
      </c>
      <c r="AG16" s="19">
        <v>8.2955838494994227E-3</v>
      </c>
      <c r="AH16" s="19">
        <v>8.2955838494994227E-3</v>
      </c>
      <c r="AI16" s="19">
        <v>8.2955838494994227E-3</v>
      </c>
      <c r="AJ16" s="19">
        <v>8.2955838494994227E-3</v>
      </c>
      <c r="AK16" s="19">
        <v>8.2955838494994227E-3</v>
      </c>
      <c r="AL16" s="19">
        <v>8.2955838494994227E-3</v>
      </c>
      <c r="AM16" s="19">
        <v>8.2955838494994227E-3</v>
      </c>
      <c r="AN16" s="19">
        <v>8.2955838494994227E-3</v>
      </c>
      <c r="AO16" s="19">
        <v>8.2955838494994227E-3</v>
      </c>
      <c r="AP16" s="19">
        <v>8.2955838494994227E-3</v>
      </c>
      <c r="AQ16" s="19">
        <v>8.2955838494994227E-3</v>
      </c>
      <c r="AR16" s="19">
        <v>8.2955838494994227E-3</v>
      </c>
      <c r="AS16" s="19">
        <v>8.2955838494994192E-3</v>
      </c>
      <c r="AT16" s="19">
        <v>8.2955838494994192E-3</v>
      </c>
      <c r="AU16" s="19">
        <v>8.2955838494994192E-3</v>
      </c>
      <c r="AV16" s="19">
        <v>8.2955838494994192E-3</v>
      </c>
      <c r="AW16" s="19">
        <v>8.2955838494994192E-3</v>
      </c>
      <c r="AX16" s="19">
        <v>8.2955838494994192E-3</v>
      </c>
      <c r="AY16" s="19">
        <v>8.2955838494994192E-3</v>
      </c>
      <c r="AZ16" s="19">
        <v>8.2955838494994192E-3</v>
      </c>
      <c r="BA16" s="19">
        <v>8.2955838494994192E-3</v>
      </c>
    </row>
    <row r="17" spans="1:53" x14ac:dyDescent="0.3">
      <c r="A17" s="18"/>
      <c r="B17" s="18" t="s">
        <v>51</v>
      </c>
      <c r="C17" s="19">
        <v>4.4904416876941607E-3</v>
      </c>
      <c r="D17" s="19">
        <v>4.432784399903641E-3</v>
      </c>
      <c r="E17" s="19">
        <v>5.303293033220244E-3</v>
      </c>
      <c r="F17" s="19">
        <v>5.7082151233568516E-3</v>
      </c>
      <c r="G17" s="19">
        <v>9.251034591203057E-3</v>
      </c>
      <c r="H17" s="19">
        <v>7.9686500568946026E-3</v>
      </c>
      <c r="I17" s="19">
        <v>9.2016765554207725E-3</v>
      </c>
      <c r="J17" s="19">
        <v>9.7792437078606728E-3</v>
      </c>
      <c r="K17" s="19">
        <v>9.1659049563400444E-3</v>
      </c>
      <c r="L17" s="19">
        <v>9.1400765842723497E-3</v>
      </c>
      <c r="M17" s="19">
        <v>8.9140798885013021E-3</v>
      </c>
      <c r="N17" s="19">
        <v>9.6682880053537579E-3</v>
      </c>
      <c r="O17" s="19">
        <v>1.0313435336731638E-2</v>
      </c>
      <c r="P17" s="19">
        <v>1.0453396824557426E-2</v>
      </c>
      <c r="Q17" s="19">
        <v>1.0267776283658856E-2</v>
      </c>
      <c r="R17" s="19">
        <v>1.0181187137523648E-2</v>
      </c>
      <c r="S17" s="19">
        <v>1.389690670213743E-2</v>
      </c>
      <c r="T17" s="19">
        <v>1.0732385392305409E-2</v>
      </c>
      <c r="U17" s="19">
        <v>9.8665946171349449E-3</v>
      </c>
      <c r="V17" s="19">
        <v>9.9778926779424439E-3</v>
      </c>
      <c r="W17" s="19">
        <v>9.8429749267968051E-3</v>
      </c>
      <c r="X17" s="19">
        <v>1.0565662851388716E-2</v>
      </c>
      <c r="Y17" s="19">
        <v>1.0565662851388716E-2</v>
      </c>
      <c r="Z17" s="19">
        <v>1.0565662851388716E-2</v>
      </c>
      <c r="AA17" s="19">
        <v>1.0565662851388716E-2</v>
      </c>
      <c r="AB17" s="19">
        <v>1.0565662851388716E-2</v>
      </c>
      <c r="AC17" s="19">
        <v>1.0565662851388716E-2</v>
      </c>
      <c r="AD17" s="19">
        <v>1.0565662851388716E-2</v>
      </c>
      <c r="AE17" s="19">
        <v>1.0565662851388716E-2</v>
      </c>
      <c r="AF17" s="19">
        <v>1.0565662851388716E-2</v>
      </c>
      <c r="AG17" s="19">
        <v>1.0565662851388716E-2</v>
      </c>
      <c r="AH17" s="19">
        <v>1.0565662851388716E-2</v>
      </c>
      <c r="AI17" s="19">
        <v>1.0565662851388716E-2</v>
      </c>
      <c r="AJ17" s="19">
        <v>1.0565662851388716E-2</v>
      </c>
      <c r="AK17" s="19">
        <v>1.0565662851388716E-2</v>
      </c>
      <c r="AL17" s="19">
        <v>1.0565662851388716E-2</v>
      </c>
      <c r="AM17" s="19">
        <v>1.0565662851388716E-2</v>
      </c>
      <c r="AN17" s="19">
        <v>1.0565662851388716E-2</v>
      </c>
      <c r="AO17" s="19">
        <v>1.0565662851388716E-2</v>
      </c>
      <c r="AP17" s="19">
        <v>1.0565662851388716E-2</v>
      </c>
      <c r="AQ17" s="19">
        <v>1.0565662851388716E-2</v>
      </c>
      <c r="AR17" s="19">
        <v>1.0565662851388716E-2</v>
      </c>
      <c r="AS17" s="19">
        <v>1.0565662851388701E-2</v>
      </c>
      <c r="AT17" s="19">
        <v>1.0565662851388701E-2</v>
      </c>
      <c r="AU17" s="19">
        <v>1.0565662851388701E-2</v>
      </c>
      <c r="AV17" s="19">
        <v>1.0565662851388701E-2</v>
      </c>
      <c r="AW17" s="19">
        <v>1.0565662851388701E-2</v>
      </c>
      <c r="AX17" s="19">
        <v>1.0565662851388701E-2</v>
      </c>
      <c r="AY17" s="19">
        <v>1.0565662851388701E-2</v>
      </c>
      <c r="AZ17" s="19">
        <v>1.0565662851388701E-2</v>
      </c>
      <c r="BA17" s="19">
        <v>1.0565662851388701E-2</v>
      </c>
    </row>
    <row r="18" spans="1:53" x14ac:dyDescent="0.3">
      <c r="A18" s="18"/>
      <c r="B18" s="18" t="s">
        <v>52</v>
      </c>
      <c r="C18" s="19">
        <v>1.9983673179655936E-3</v>
      </c>
      <c r="D18" s="19">
        <v>1.6969081531664988E-3</v>
      </c>
      <c r="E18" s="19">
        <v>1.8438033567900038E-3</v>
      </c>
      <c r="F18" s="19">
        <v>1.7775939558095394E-3</v>
      </c>
      <c r="G18" s="19">
        <v>1.7952705274190215E-3</v>
      </c>
      <c r="H18" s="19">
        <v>1.6640973680495379E-3</v>
      </c>
      <c r="I18" s="19">
        <v>1.6005021157705231E-3</v>
      </c>
      <c r="J18" s="19">
        <v>1.3930646446741464E-3</v>
      </c>
      <c r="K18" s="19">
        <v>1.1993705888146732E-3</v>
      </c>
      <c r="L18" s="19">
        <v>1.0461522035028145E-3</v>
      </c>
      <c r="M18" s="19">
        <v>1.1284722759942079E-3</v>
      </c>
      <c r="N18" s="19">
        <v>1.2543932770274272E-3</v>
      </c>
      <c r="O18" s="19">
        <v>1.3825993565289001E-3</v>
      </c>
      <c r="P18" s="19">
        <v>1.4557717024712318E-3</v>
      </c>
      <c r="Q18" s="19">
        <v>1.6902254165365733E-3</v>
      </c>
      <c r="R18" s="19">
        <v>1.2446286888331008E-3</v>
      </c>
      <c r="S18" s="19">
        <v>1.42158544594195E-3</v>
      </c>
      <c r="T18" s="19">
        <v>1.5749016613607865E-3</v>
      </c>
      <c r="U18" s="19">
        <v>1.7301763251322089E-3</v>
      </c>
      <c r="V18" s="19">
        <v>1.409441595105157E-3</v>
      </c>
      <c r="W18" s="19">
        <v>1.6258965276343966E-3</v>
      </c>
      <c r="X18" s="19">
        <v>1.7746251315517258E-3</v>
      </c>
      <c r="Y18" s="19">
        <v>1.7746251315517258E-3</v>
      </c>
      <c r="Z18" s="19">
        <v>1.7746251315517258E-3</v>
      </c>
      <c r="AA18" s="19">
        <v>1.7746251315517258E-3</v>
      </c>
      <c r="AB18" s="19">
        <v>1.7746251315517258E-3</v>
      </c>
      <c r="AC18" s="19">
        <v>1.7746251315517258E-3</v>
      </c>
      <c r="AD18" s="19">
        <v>1.7746251315517258E-3</v>
      </c>
      <c r="AE18" s="19">
        <v>1.7746251315517258E-3</v>
      </c>
      <c r="AF18" s="19">
        <v>1.7746251315517258E-3</v>
      </c>
      <c r="AG18" s="19">
        <v>1.7746251315517258E-3</v>
      </c>
      <c r="AH18" s="19">
        <v>1.7746251315517258E-3</v>
      </c>
      <c r="AI18" s="19">
        <v>1.7746251315517258E-3</v>
      </c>
      <c r="AJ18" s="19">
        <v>1.7746251315517258E-3</v>
      </c>
      <c r="AK18" s="19">
        <v>1.7746251315517258E-3</v>
      </c>
      <c r="AL18" s="19">
        <v>1.7746251315517258E-3</v>
      </c>
      <c r="AM18" s="19">
        <v>1.7746251315517258E-3</v>
      </c>
      <c r="AN18" s="19">
        <v>1.7746251315517258E-3</v>
      </c>
      <c r="AO18" s="19">
        <v>1.7746251315517258E-3</v>
      </c>
      <c r="AP18" s="19">
        <v>1.7746251315517258E-3</v>
      </c>
      <c r="AQ18" s="19">
        <v>1.7746251315517258E-3</v>
      </c>
      <c r="AR18" s="19">
        <v>1.7746251315517258E-3</v>
      </c>
      <c r="AS18" s="19">
        <v>1.77462513155173E-3</v>
      </c>
      <c r="AT18" s="19">
        <v>1.77462513155173E-3</v>
      </c>
      <c r="AU18" s="19">
        <v>1.77462513155173E-3</v>
      </c>
      <c r="AV18" s="19">
        <v>1.77462513155173E-3</v>
      </c>
      <c r="AW18" s="19">
        <v>1.77462513155173E-3</v>
      </c>
      <c r="AX18" s="19">
        <v>1.77462513155173E-3</v>
      </c>
      <c r="AY18" s="19">
        <v>1.77462513155173E-3</v>
      </c>
      <c r="AZ18" s="19">
        <v>1.77462513155173E-3</v>
      </c>
      <c r="BA18" s="19">
        <v>1.77462513155173E-3</v>
      </c>
    </row>
    <row r="19" spans="1:53" x14ac:dyDescent="0.3">
      <c r="A19" s="18"/>
      <c r="B19" s="18" t="s">
        <v>53</v>
      </c>
      <c r="C19" s="19">
        <v>9.7833917837202404E-3</v>
      </c>
      <c r="D19" s="19">
        <v>8.382600746906296E-3</v>
      </c>
      <c r="E19" s="19">
        <v>8.1315152431562093E-3</v>
      </c>
      <c r="F19" s="19">
        <v>8.7837028314259671E-3</v>
      </c>
      <c r="G19" s="19">
        <v>1.0715680908651385E-2</v>
      </c>
      <c r="H19" s="19">
        <v>1.0501123827518387E-2</v>
      </c>
      <c r="I19" s="19">
        <v>1.1191546525856261E-2</v>
      </c>
      <c r="J19" s="19">
        <v>1.1396332407056755E-2</v>
      </c>
      <c r="K19" s="19">
        <v>1.1484668488349241E-2</v>
      </c>
      <c r="L19" s="19">
        <v>8.1415390868390392E-3</v>
      </c>
      <c r="M19" s="19">
        <v>7.2042791257175658E-3</v>
      </c>
      <c r="N19" s="19">
        <v>7.2706825990792546E-3</v>
      </c>
      <c r="O19" s="19">
        <v>7.5814724992715578E-3</v>
      </c>
      <c r="P19" s="19">
        <v>7.6951069874169791E-3</v>
      </c>
      <c r="Q19" s="19">
        <v>7.5844262436647377E-3</v>
      </c>
      <c r="R19" s="19">
        <v>7.7073226328044572E-3</v>
      </c>
      <c r="S19" s="19">
        <v>7.9465170919499357E-3</v>
      </c>
      <c r="T19" s="19">
        <v>1.082505099095837E-2</v>
      </c>
      <c r="U19" s="19">
        <v>1.0697191707324491E-2</v>
      </c>
      <c r="V19" s="19">
        <v>1.0932151112651365E-2</v>
      </c>
      <c r="W19" s="19">
        <v>1.0759341979506379E-2</v>
      </c>
      <c r="X19" s="19">
        <v>1.1405886337544224E-2</v>
      </c>
      <c r="Y19" s="19">
        <v>1.1405886337544224E-2</v>
      </c>
      <c r="Z19" s="19">
        <v>1.1405886337544224E-2</v>
      </c>
      <c r="AA19" s="19">
        <v>1.1405886337544224E-2</v>
      </c>
      <c r="AB19" s="19">
        <v>1.1405886337544224E-2</v>
      </c>
      <c r="AC19" s="19">
        <v>1.1405886337544224E-2</v>
      </c>
      <c r="AD19" s="19">
        <v>1.1405886337544224E-2</v>
      </c>
      <c r="AE19" s="19">
        <v>1.1405886337544224E-2</v>
      </c>
      <c r="AF19" s="19">
        <v>1.1405886337544224E-2</v>
      </c>
      <c r="AG19" s="19">
        <v>1.1405886337544224E-2</v>
      </c>
      <c r="AH19" s="19">
        <v>1.1405886337544224E-2</v>
      </c>
      <c r="AI19" s="19">
        <v>1.1405886337544224E-2</v>
      </c>
      <c r="AJ19" s="19">
        <v>1.1405886337544224E-2</v>
      </c>
      <c r="AK19" s="19">
        <v>1.1405886337544224E-2</v>
      </c>
      <c r="AL19" s="19">
        <v>1.1405886337544224E-2</v>
      </c>
      <c r="AM19" s="19">
        <v>1.1405886337544224E-2</v>
      </c>
      <c r="AN19" s="19">
        <v>1.1405886337544224E-2</v>
      </c>
      <c r="AO19" s="19">
        <v>1.1405886337544224E-2</v>
      </c>
      <c r="AP19" s="19">
        <v>1.1405886337544224E-2</v>
      </c>
      <c r="AQ19" s="19">
        <v>1.1405886337544224E-2</v>
      </c>
      <c r="AR19" s="19">
        <v>1.1405886337544224E-2</v>
      </c>
      <c r="AS19" s="19">
        <v>1.14058863375442E-2</v>
      </c>
      <c r="AT19" s="19">
        <v>1.14058863375442E-2</v>
      </c>
      <c r="AU19" s="19">
        <v>1.14058863375442E-2</v>
      </c>
      <c r="AV19" s="19">
        <v>1.14058863375442E-2</v>
      </c>
      <c r="AW19" s="19">
        <v>1.14058863375442E-2</v>
      </c>
      <c r="AX19" s="19">
        <v>1.14058863375442E-2</v>
      </c>
      <c r="AY19" s="19">
        <v>1.14058863375442E-2</v>
      </c>
      <c r="AZ19" s="19">
        <v>1.14058863375442E-2</v>
      </c>
      <c r="BA19" s="19">
        <v>1.14058863375442E-2</v>
      </c>
    </row>
    <row r="20" spans="1:53" x14ac:dyDescent="0.3">
      <c r="A20" s="18"/>
      <c r="B20" s="18" t="s">
        <v>320</v>
      </c>
      <c r="C20" s="19">
        <v>7.7300660064606702E-2</v>
      </c>
      <c r="D20" s="19">
        <v>7.391602436206933E-2</v>
      </c>
      <c r="E20" s="19">
        <v>6.2341899479578633E-2</v>
      </c>
      <c r="F20" s="19">
        <v>8.0920776667393571E-2</v>
      </c>
      <c r="G20" s="19">
        <v>0.1067949818337076</v>
      </c>
      <c r="H20" s="19">
        <v>9.5062815150852964E-2</v>
      </c>
      <c r="I20" s="19">
        <v>8.2444265785456078E-2</v>
      </c>
      <c r="J20" s="19">
        <v>9.216531300114944E-2</v>
      </c>
      <c r="K20" s="19">
        <v>0.10497479735120784</v>
      </c>
      <c r="L20" s="19">
        <v>8.6838632805841517E-2</v>
      </c>
      <c r="M20" s="19">
        <v>9.4286119678250693E-2</v>
      </c>
      <c r="N20" s="19">
        <v>7.5173990271893323E-2</v>
      </c>
      <c r="O20" s="19">
        <v>4.8203044330486791E-2</v>
      </c>
      <c r="P20" s="19">
        <v>5.6589078551122732E-2</v>
      </c>
      <c r="Q20" s="19">
        <v>6.4737586024809876E-2</v>
      </c>
      <c r="R20" s="19">
        <v>7.2857495910094341E-2</v>
      </c>
      <c r="S20" s="19">
        <v>7.2882903998530785E-2</v>
      </c>
      <c r="T20" s="19">
        <v>7.2277788856772954E-2</v>
      </c>
      <c r="U20" s="19">
        <v>5.8649345970563781E-2</v>
      </c>
      <c r="V20" s="19">
        <v>5.0266824246648967E-2</v>
      </c>
      <c r="W20" s="19">
        <v>7.4323050327488815E-2</v>
      </c>
      <c r="X20" s="19">
        <v>8.0383194191805563E-2</v>
      </c>
      <c r="Y20" s="19">
        <v>8.0383194191805563E-2</v>
      </c>
      <c r="Z20" s="19">
        <v>8.0383194191805563E-2</v>
      </c>
      <c r="AA20" s="19">
        <v>8.0383194191805563E-2</v>
      </c>
      <c r="AB20" s="19">
        <v>8.0383194191805563E-2</v>
      </c>
      <c r="AC20" s="19">
        <v>8.0383194191805563E-2</v>
      </c>
      <c r="AD20" s="19">
        <v>8.0383194191805563E-2</v>
      </c>
      <c r="AE20" s="19">
        <v>8.0383194191805563E-2</v>
      </c>
      <c r="AF20" s="19">
        <v>8.0383194191805563E-2</v>
      </c>
      <c r="AG20" s="19">
        <v>8.0383194191805563E-2</v>
      </c>
      <c r="AH20" s="19">
        <v>8.0383194191805563E-2</v>
      </c>
      <c r="AI20" s="19">
        <v>8.0383194191805563E-2</v>
      </c>
      <c r="AJ20" s="19">
        <v>8.0383194191805563E-2</v>
      </c>
      <c r="AK20" s="19">
        <v>8.0383194191805563E-2</v>
      </c>
      <c r="AL20" s="19">
        <v>8.0383194191805563E-2</v>
      </c>
      <c r="AM20" s="19">
        <v>8.0383194191805563E-2</v>
      </c>
      <c r="AN20" s="19">
        <v>8.0383194191805563E-2</v>
      </c>
      <c r="AO20" s="19">
        <v>8.0383194191805563E-2</v>
      </c>
      <c r="AP20" s="19">
        <v>8.0383194191805563E-2</v>
      </c>
      <c r="AQ20" s="19">
        <v>8.0383194191805563E-2</v>
      </c>
      <c r="AR20" s="19">
        <v>8.0383194191805563E-2</v>
      </c>
      <c r="AS20" s="19">
        <v>8.0383194191805604E-2</v>
      </c>
      <c r="AT20" s="19">
        <v>8.0383194191805604E-2</v>
      </c>
      <c r="AU20" s="19">
        <v>8.0383194191805604E-2</v>
      </c>
      <c r="AV20" s="19">
        <v>8.0383194191805604E-2</v>
      </c>
      <c r="AW20" s="19">
        <v>8.0383194191805604E-2</v>
      </c>
      <c r="AX20" s="19">
        <v>8.0383194191805604E-2</v>
      </c>
      <c r="AY20" s="19">
        <v>8.0383194191805604E-2</v>
      </c>
      <c r="AZ20" s="19">
        <v>8.0383194191805604E-2</v>
      </c>
      <c r="BA20" s="19">
        <v>8.0383194191805604E-2</v>
      </c>
    </row>
    <row r="21" spans="1:53" x14ac:dyDescent="0.3">
      <c r="A21" s="18"/>
      <c r="B21" s="18" t="s">
        <v>55</v>
      </c>
      <c r="C21" s="19">
        <v>5.407877307000682E-4</v>
      </c>
      <c r="D21" s="19">
        <v>4.7504507214712351E-4</v>
      </c>
      <c r="E21" s="19">
        <v>4.6129111975529711E-4</v>
      </c>
      <c r="F21" s="19">
        <v>4.4517118867334459E-4</v>
      </c>
      <c r="G21" s="19">
        <v>8.4554288953083302E-4</v>
      </c>
      <c r="H21" s="19">
        <v>1.2251904285008339E-3</v>
      </c>
      <c r="I21" s="19">
        <v>1.9923743518155705E-3</v>
      </c>
      <c r="J21" s="19">
        <v>1.8848157001560382E-3</v>
      </c>
      <c r="K21" s="19">
        <v>1.6049165181972822E-3</v>
      </c>
      <c r="L21" s="19">
        <v>1.5613295255697357E-3</v>
      </c>
      <c r="M21" s="19">
        <v>1.4037743727619409E-3</v>
      </c>
      <c r="N21" s="19">
        <v>1.333095593566214E-3</v>
      </c>
      <c r="O21" s="19">
        <v>1.4009568591120184E-3</v>
      </c>
      <c r="P21" s="19">
        <v>1.4404403389384215E-3</v>
      </c>
      <c r="Q21" s="19">
        <v>1.2094929756892689E-3</v>
      </c>
      <c r="R21" s="19">
        <v>9.8650872181286716E-4</v>
      </c>
      <c r="S21" s="19">
        <v>1.429110019772887E-3</v>
      </c>
      <c r="T21" s="19">
        <v>1.6233509423128831E-3</v>
      </c>
      <c r="U21" s="19">
        <v>1.6694940950030763E-3</v>
      </c>
      <c r="V21" s="19">
        <v>1.621163374123682E-3</v>
      </c>
      <c r="W21" s="19">
        <v>1.574103678071568E-3</v>
      </c>
      <c r="X21" s="19">
        <v>1.1591523944323931E-3</v>
      </c>
      <c r="Y21" s="19">
        <v>1.1591523944323931E-3</v>
      </c>
      <c r="Z21" s="19">
        <v>1.1591523944323931E-3</v>
      </c>
      <c r="AA21" s="19">
        <v>1.1591523944323931E-3</v>
      </c>
      <c r="AB21" s="19">
        <v>1.1591523944323931E-3</v>
      </c>
      <c r="AC21" s="19">
        <v>1.1591523944323931E-3</v>
      </c>
      <c r="AD21" s="19">
        <v>1.1591523944323931E-3</v>
      </c>
      <c r="AE21" s="19">
        <v>1.1591523944323931E-3</v>
      </c>
      <c r="AF21" s="19">
        <v>1.1591523944323931E-3</v>
      </c>
      <c r="AG21" s="19">
        <v>1.1591523944323931E-3</v>
      </c>
      <c r="AH21" s="19">
        <v>1.1591523944323931E-3</v>
      </c>
      <c r="AI21" s="19">
        <v>1.1591523944323931E-3</v>
      </c>
      <c r="AJ21" s="19">
        <v>1.1591523944323931E-3</v>
      </c>
      <c r="AK21" s="19">
        <v>1.1591523944323931E-3</v>
      </c>
      <c r="AL21" s="19">
        <v>1.1591523944323931E-3</v>
      </c>
      <c r="AM21" s="19">
        <v>1.1591523944323931E-3</v>
      </c>
      <c r="AN21" s="19">
        <v>1.1591523944323931E-3</v>
      </c>
      <c r="AO21" s="19">
        <v>1.1591523944323931E-3</v>
      </c>
      <c r="AP21" s="19">
        <v>1.1591523944323931E-3</v>
      </c>
      <c r="AQ21" s="19">
        <v>1.1591523944323931E-3</v>
      </c>
      <c r="AR21" s="19">
        <v>1.1591523944323931E-3</v>
      </c>
      <c r="AS21" s="19">
        <v>1.1591523944323901E-3</v>
      </c>
      <c r="AT21" s="19">
        <v>1.1591523944323901E-3</v>
      </c>
      <c r="AU21" s="19">
        <v>1.1591523944323901E-3</v>
      </c>
      <c r="AV21" s="19">
        <v>1.1591523944323901E-3</v>
      </c>
      <c r="AW21" s="19">
        <v>1.1591523944323901E-3</v>
      </c>
      <c r="AX21" s="19">
        <v>1.1591523944323901E-3</v>
      </c>
      <c r="AY21" s="19">
        <v>1.1591523944323901E-3</v>
      </c>
      <c r="AZ21" s="19">
        <v>1.1591523944323901E-3</v>
      </c>
      <c r="BA21" s="19">
        <v>1.1591523944323901E-3</v>
      </c>
    </row>
    <row r="22" spans="1:53" x14ac:dyDescent="0.3">
      <c r="A22" s="18"/>
      <c r="B22" s="18" t="s">
        <v>56</v>
      </c>
      <c r="C22" s="19">
        <v>1.2010917342553736E-3</v>
      </c>
      <c r="D22" s="19">
        <v>1.104925432120891E-3</v>
      </c>
      <c r="E22" s="19">
        <v>1.0495515298306357E-3</v>
      </c>
      <c r="F22" s="19">
        <v>9.989464333233695E-4</v>
      </c>
      <c r="G22" s="19">
        <v>1.4657470172806338E-3</v>
      </c>
      <c r="H22" s="19">
        <v>2.2696750316807597E-3</v>
      </c>
      <c r="I22" s="19">
        <v>3.3656006202992671E-3</v>
      </c>
      <c r="J22" s="19">
        <v>3.3165381267120644E-3</v>
      </c>
      <c r="K22" s="19">
        <v>2.8275031341218173E-3</v>
      </c>
      <c r="L22" s="19">
        <v>2.7754428985497142E-3</v>
      </c>
      <c r="M22" s="19">
        <v>2.3129683669916926E-3</v>
      </c>
      <c r="N22" s="19">
        <v>2.3018845967499521E-3</v>
      </c>
      <c r="O22" s="19">
        <v>2.5447321885176031E-3</v>
      </c>
      <c r="P22" s="19">
        <v>2.2957916850022018E-3</v>
      </c>
      <c r="Q22" s="19">
        <v>1.9657636862650961E-3</v>
      </c>
      <c r="R22" s="19">
        <v>1.9226922863610149E-3</v>
      </c>
      <c r="S22" s="19">
        <v>2.0325299585049928E-3</v>
      </c>
      <c r="T22" s="19">
        <v>2.1472666565839019E-3</v>
      </c>
      <c r="U22" s="19">
        <v>2.0465579350187114E-3</v>
      </c>
      <c r="V22" s="19">
        <v>2.0227407273133513E-3</v>
      </c>
      <c r="W22" s="19">
        <v>2.0080825217674561E-3</v>
      </c>
      <c r="X22" s="19">
        <v>2.1580170917169491E-3</v>
      </c>
      <c r="Y22" s="19">
        <v>2.1580170917169491E-3</v>
      </c>
      <c r="Z22" s="19">
        <v>2.1580170917169491E-3</v>
      </c>
      <c r="AA22" s="19">
        <v>2.1580170917169491E-3</v>
      </c>
      <c r="AB22" s="19">
        <v>2.1580170917169491E-3</v>
      </c>
      <c r="AC22" s="19">
        <v>2.1580170917169491E-3</v>
      </c>
      <c r="AD22" s="19">
        <v>2.1580170917169491E-3</v>
      </c>
      <c r="AE22" s="19">
        <v>2.1580170917169491E-3</v>
      </c>
      <c r="AF22" s="19">
        <v>2.1580170917169491E-3</v>
      </c>
      <c r="AG22" s="19">
        <v>2.1580170917169491E-3</v>
      </c>
      <c r="AH22" s="19">
        <v>2.1580170917169491E-3</v>
      </c>
      <c r="AI22" s="19">
        <v>2.1580170917169491E-3</v>
      </c>
      <c r="AJ22" s="19">
        <v>2.1580170917169491E-3</v>
      </c>
      <c r="AK22" s="19">
        <v>2.1580170917169491E-3</v>
      </c>
      <c r="AL22" s="19">
        <v>2.1580170917169491E-3</v>
      </c>
      <c r="AM22" s="19">
        <v>2.1580170917169491E-3</v>
      </c>
      <c r="AN22" s="19">
        <v>2.1580170917169491E-3</v>
      </c>
      <c r="AO22" s="19">
        <v>2.1580170917169491E-3</v>
      </c>
      <c r="AP22" s="19">
        <v>2.1580170917169491E-3</v>
      </c>
      <c r="AQ22" s="19">
        <v>2.1580170917169491E-3</v>
      </c>
      <c r="AR22" s="19">
        <v>2.1580170917169491E-3</v>
      </c>
      <c r="AS22" s="19">
        <v>2.1580170917169499E-3</v>
      </c>
      <c r="AT22" s="19">
        <v>2.1580170917169499E-3</v>
      </c>
      <c r="AU22" s="19">
        <v>2.1580170917169499E-3</v>
      </c>
      <c r="AV22" s="19">
        <v>2.1580170917169499E-3</v>
      </c>
      <c r="AW22" s="19">
        <v>2.1580170917169499E-3</v>
      </c>
      <c r="AX22" s="19">
        <v>2.1580170917169499E-3</v>
      </c>
      <c r="AY22" s="19">
        <v>2.1580170917169499E-3</v>
      </c>
      <c r="AZ22" s="19">
        <v>2.1580170917169499E-3</v>
      </c>
      <c r="BA22" s="19">
        <v>2.1580170917169499E-3</v>
      </c>
    </row>
    <row r="23" spans="1:53" x14ac:dyDescent="0.3">
      <c r="A23" s="18"/>
      <c r="B23" s="18" t="s">
        <v>57</v>
      </c>
      <c r="C23" s="19">
        <v>1.3204829994102908E-3</v>
      </c>
      <c r="D23" s="19">
        <v>1.3794258377279902E-3</v>
      </c>
      <c r="E23" s="19">
        <v>1.2919100786204344E-3</v>
      </c>
      <c r="F23" s="19">
        <v>1.229657336506888E-3</v>
      </c>
      <c r="G23" s="19">
        <v>1.0622989010346917E-3</v>
      </c>
      <c r="H23" s="19">
        <v>1.2179268019678986E-3</v>
      </c>
      <c r="I23" s="19">
        <v>1.2214809782614439E-3</v>
      </c>
      <c r="J23" s="19">
        <v>1.0567916189311985E-3</v>
      </c>
      <c r="K23" s="19">
        <v>8.6164676338415763E-4</v>
      </c>
      <c r="L23" s="19">
        <v>8.1128236498743554E-4</v>
      </c>
      <c r="M23" s="19">
        <v>8.8712328602358933E-4</v>
      </c>
      <c r="N23" s="19">
        <v>1.0099553029276581E-3</v>
      </c>
      <c r="O23" s="19">
        <v>6.8860735029581269E-4</v>
      </c>
      <c r="P23" s="19">
        <v>9.0465089224007025E-4</v>
      </c>
      <c r="Q23" s="19">
        <v>1.1169256824750111E-3</v>
      </c>
      <c r="R23" s="19">
        <v>1.3609157737985438E-3</v>
      </c>
      <c r="S23" s="19">
        <v>1.2389330268727102E-3</v>
      </c>
      <c r="T23" s="19">
        <v>1.6764621565052945E-3</v>
      </c>
      <c r="U23" s="19">
        <v>1.4735055201275948E-3</v>
      </c>
      <c r="V23" s="19">
        <v>1.5078007501166237E-3</v>
      </c>
      <c r="W23" s="19">
        <v>1.3394100918811425E-3</v>
      </c>
      <c r="X23" s="19">
        <v>1.9327243228330327E-3</v>
      </c>
      <c r="Y23" s="19">
        <v>1.9327243228330327E-3</v>
      </c>
      <c r="Z23" s="19">
        <v>1.9327243228330327E-3</v>
      </c>
      <c r="AA23" s="19">
        <v>1.9327243228330327E-3</v>
      </c>
      <c r="AB23" s="19">
        <v>1.9327243228330327E-3</v>
      </c>
      <c r="AC23" s="19">
        <v>1.9327243228330327E-3</v>
      </c>
      <c r="AD23" s="19">
        <v>1.9327243228330327E-3</v>
      </c>
      <c r="AE23" s="19">
        <v>1.9327243228330327E-3</v>
      </c>
      <c r="AF23" s="19">
        <v>1.9327243228330327E-3</v>
      </c>
      <c r="AG23" s="19">
        <v>1.9327243228330327E-3</v>
      </c>
      <c r="AH23" s="19">
        <v>1.9327243228330327E-3</v>
      </c>
      <c r="AI23" s="19">
        <v>1.9327243228330327E-3</v>
      </c>
      <c r="AJ23" s="19">
        <v>1.9327243228330327E-3</v>
      </c>
      <c r="AK23" s="19">
        <v>1.9327243228330327E-3</v>
      </c>
      <c r="AL23" s="19">
        <v>1.9327243228330327E-3</v>
      </c>
      <c r="AM23" s="19">
        <v>1.9327243228330327E-3</v>
      </c>
      <c r="AN23" s="19">
        <v>1.9327243228330327E-3</v>
      </c>
      <c r="AO23" s="19">
        <v>1.9327243228330327E-3</v>
      </c>
      <c r="AP23" s="19">
        <v>1.9327243228330327E-3</v>
      </c>
      <c r="AQ23" s="19">
        <v>1.9327243228330327E-3</v>
      </c>
      <c r="AR23" s="19">
        <v>1.9327243228330327E-3</v>
      </c>
      <c r="AS23" s="19">
        <v>1.9327243228330301E-3</v>
      </c>
      <c r="AT23" s="19">
        <v>1.9327243228330301E-3</v>
      </c>
      <c r="AU23" s="19">
        <v>1.9327243228330301E-3</v>
      </c>
      <c r="AV23" s="19">
        <v>1.9327243228330301E-3</v>
      </c>
      <c r="AW23" s="19">
        <v>1.9327243228330301E-3</v>
      </c>
      <c r="AX23" s="19">
        <v>1.9327243228330301E-3</v>
      </c>
      <c r="AY23" s="19">
        <v>1.9327243228330301E-3</v>
      </c>
      <c r="AZ23" s="19">
        <v>1.9327243228330301E-3</v>
      </c>
      <c r="BA23" s="19">
        <v>1.9327243228330301E-3</v>
      </c>
    </row>
    <row r="24" spans="1:53" x14ac:dyDescent="0.3">
      <c r="A24" s="18"/>
      <c r="B24" s="18" t="s">
        <v>58</v>
      </c>
      <c r="C24" s="19">
        <v>2.4730194840150258E-4</v>
      </c>
      <c r="D24" s="19">
        <v>2.750603348449792E-4</v>
      </c>
      <c r="E24" s="19">
        <v>2.7330928777525139E-4</v>
      </c>
      <c r="F24" s="19">
        <v>2.6817118029193263E-4</v>
      </c>
      <c r="G24" s="19">
        <v>3.37111228933961E-4</v>
      </c>
      <c r="H24" s="19">
        <v>3.6416581130980998E-4</v>
      </c>
      <c r="I24" s="19">
        <v>3.9819149396962123E-4</v>
      </c>
      <c r="J24" s="19">
        <v>4.0471777083204372E-4</v>
      </c>
      <c r="K24" s="19">
        <v>3.5626093194043678E-4</v>
      </c>
      <c r="L24" s="19">
        <v>3.6035367914521115E-4</v>
      </c>
      <c r="M24" s="19">
        <v>3.5635699358504589E-4</v>
      </c>
      <c r="N24" s="19">
        <v>3.7004662081743578E-4</v>
      </c>
      <c r="O24" s="19">
        <v>3.7690574643316134E-4</v>
      </c>
      <c r="P24" s="19">
        <v>3.7455711963942014E-4</v>
      </c>
      <c r="Q24" s="19">
        <v>3.6123564440274569E-4</v>
      </c>
      <c r="R24" s="19">
        <v>4.1020490933966981E-4</v>
      </c>
      <c r="S24" s="19">
        <v>4.1595367489741334E-4</v>
      </c>
      <c r="T24" s="19">
        <v>4.1524235817560822E-4</v>
      </c>
      <c r="U24" s="19">
        <v>4.4336407953074822E-4</v>
      </c>
      <c r="V24" s="19">
        <v>4.6440448297764477E-4</v>
      </c>
      <c r="W24" s="19">
        <v>4.8185839976259037E-4</v>
      </c>
      <c r="X24" s="19">
        <v>3.5302445290331339E-4</v>
      </c>
      <c r="Y24" s="19">
        <v>3.5302445290331339E-4</v>
      </c>
      <c r="Z24" s="19">
        <v>3.5302445290331339E-4</v>
      </c>
      <c r="AA24" s="19">
        <v>3.5302445290331339E-4</v>
      </c>
      <c r="AB24" s="19">
        <v>3.5302445290331339E-4</v>
      </c>
      <c r="AC24" s="19">
        <v>3.5302445290331339E-4</v>
      </c>
      <c r="AD24" s="19">
        <v>3.5302445290331339E-4</v>
      </c>
      <c r="AE24" s="19">
        <v>3.5302445290331339E-4</v>
      </c>
      <c r="AF24" s="19">
        <v>3.5302445290331339E-4</v>
      </c>
      <c r="AG24" s="19">
        <v>3.5302445290331339E-4</v>
      </c>
      <c r="AH24" s="19">
        <v>3.5302445290331339E-4</v>
      </c>
      <c r="AI24" s="19">
        <v>3.5302445290331339E-4</v>
      </c>
      <c r="AJ24" s="19">
        <v>3.5302445290331339E-4</v>
      </c>
      <c r="AK24" s="19">
        <v>3.5302445290331339E-4</v>
      </c>
      <c r="AL24" s="19">
        <v>3.5302445290331339E-4</v>
      </c>
      <c r="AM24" s="19">
        <v>3.5302445290331339E-4</v>
      </c>
      <c r="AN24" s="19">
        <v>3.5302445290331339E-4</v>
      </c>
      <c r="AO24" s="19">
        <v>3.5302445290331339E-4</v>
      </c>
      <c r="AP24" s="19">
        <v>3.5302445290331339E-4</v>
      </c>
      <c r="AQ24" s="19">
        <v>3.5302445290331339E-4</v>
      </c>
      <c r="AR24" s="19">
        <v>3.5302445290331339E-4</v>
      </c>
      <c r="AS24" s="19">
        <v>3.5302445290331301E-4</v>
      </c>
      <c r="AT24" s="19">
        <v>3.5302445290331301E-4</v>
      </c>
      <c r="AU24" s="19">
        <v>3.5302445290331301E-4</v>
      </c>
      <c r="AV24" s="19">
        <v>3.5302445290331301E-4</v>
      </c>
      <c r="AW24" s="19">
        <v>3.5302445290331301E-4</v>
      </c>
      <c r="AX24" s="19">
        <v>3.5302445290331301E-4</v>
      </c>
      <c r="AY24" s="19">
        <v>3.5302445290331301E-4</v>
      </c>
      <c r="AZ24" s="19">
        <v>3.5302445290331301E-4</v>
      </c>
      <c r="BA24" s="19">
        <v>3.5302445290331301E-4</v>
      </c>
    </row>
    <row r="25" spans="1:53" x14ac:dyDescent="0.3">
      <c r="A25" s="18"/>
      <c r="B25" s="18" t="s">
        <v>59</v>
      </c>
      <c r="C25" s="19">
        <v>6.05039920766638E-2</v>
      </c>
      <c r="D25" s="19">
        <v>4.310239798510207E-2</v>
      </c>
      <c r="E25" s="19">
        <v>4.4746966631581724E-2</v>
      </c>
      <c r="F25" s="19">
        <v>4.7708379378260647E-2</v>
      </c>
      <c r="G25" s="19">
        <v>5.3568030918087761E-2</v>
      </c>
      <c r="H25" s="19">
        <v>4.9453833654549348E-2</v>
      </c>
      <c r="I25" s="19">
        <v>4.82882290426817E-2</v>
      </c>
      <c r="J25" s="19">
        <v>4.9758125428335791E-2</v>
      </c>
      <c r="K25" s="19">
        <v>4.5674264469962964E-2</v>
      </c>
      <c r="L25" s="19">
        <v>4.3743482052551068E-2</v>
      </c>
      <c r="M25" s="19">
        <v>4.3010807891752392E-2</v>
      </c>
      <c r="N25" s="19">
        <v>3.9546814866978253E-2</v>
      </c>
      <c r="O25" s="19">
        <v>4.0765640324209297E-2</v>
      </c>
      <c r="P25" s="19">
        <v>4.0776281251370963E-2</v>
      </c>
      <c r="Q25" s="19">
        <v>3.9491139885462982E-2</v>
      </c>
      <c r="R25" s="19">
        <v>3.8543442134468205E-2</v>
      </c>
      <c r="S25" s="19">
        <v>4.7271363243853261E-2</v>
      </c>
      <c r="T25" s="19">
        <v>6.4120235022745095E-2</v>
      </c>
      <c r="U25" s="19">
        <v>6.3862135375370915E-2</v>
      </c>
      <c r="V25" s="19">
        <v>5.4242384776434144E-2</v>
      </c>
      <c r="W25" s="19">
        <v>4.4594955008930001E-2</v>
      </c>
      <c r="X25" s="19">
        <v>4.8247106125502932E-2</v>
      </c>
      <c r="Y25" s="19">
        <v>4.8247106125502932E-2</v>
      </c>
      <c r="Z25" s="19">
        <v>4.8247106125502932E-2</v>
      </c>
      <c r="AA25" s="19">
        <v>4.8247106125502932E-2</v>
      </c>
      <c r="AB25" s="19">
        <v>4.8247106125502932E-2</v>
      </c>
      <c r="AC25" s="19">
        <v>4.8247106125502932E-2</v>
      </c>
      <c r="AD25" s="19">
        <v>4.8247106125502932E-2</v>
      </c>
      <c r="AE25" s="19">
        <v>4.8247106125502932E-2</v>
      </c>
      <c r="AF25" s="19">
        <v>4.8247106125502932E-2</v>
      </c>
      <c r="AG25" s="19">
        <v>4.8247106125502932E-2</v>
      </c>
      <c r="AH25" s="19">
        <v>4.8247106125502932E-2</v>
      </c>
      <c r="AI25" s="19">
        <v>4.8247106125502932E-2</v>
      </c>
      <c r="AJ25" s="19">
        <v>4.8247106125502932E-2</v>
      </c>
      <c r="AK25" s="19">
        <v>4.8247106125502932E-2</v>
      </c>
      <c r="AL25" s="19">
        <v>4.8247106125502932E-2</v>
      </c>
      <c r="AM25" s="19">
        <v>4.8247106125502932E-2</v>
      </c>
      <c r="AN25" s="19">
        <v>4.8247106125502932E-2</v>
      </c>
      <c r="AO25" s="19">
        <v>4.8247106125502932E-2</v>
      </c>
      <c r="AP25" s="19">
        <v>4.8247106125502932E-2</v>
      </c>
      <c r="AQ25" s="19">
        <v>4.8247106125502932E-2</v>
      </c>
      <c r="AR25" s="19">
        <v>4.8247106125502932E-2</v>
      </c>
      <c r="AS25" s="19">
        <v>4.8247106125502898E-2</v>
      </c>
      <c r="AT25" s="19">
        <v>4.8247106125502898E-2</v>
      </c>
      <c r="AU25" s="19">
        <v>4.8247106125502898E-2</v>
      </c>
      <c r="AV25" s="19">
        <v>4.8247106125502898E-2</v>
      </c>
      <c r="AW25" s="19">
        <v>4.8247106125502898E-2</v>
      </c>
      <c r="AX25" s="19">
        <v>4.8247106125502898E-2</v>
      </c>
      <c r="AY25" s="19">
        <v>4.8247106125502898E-2</v>
      </c>
      <c r="AZ25" s="19">
        <v>4.8247106125502898E-2</v>
      </c>
      <c r="BA25" s="19">
        <v>4.8247106125502898E-2</v>
      </c>
    </row>
    <row r="26" spans="1:53" x14ac:dyDescent="0.3">
      <c r="A26" s="18"/>
      <c r="B26" s="18" t="s">
        <v>60</v>
      </c>
      <c r="C26" s="19">
        <v>2.7825088312996106E-2</v>
      </c>
      <c r="D26" s="19">
        <v>2.6418649775177237E-2</v>
      </c>
      <c r="E26" s="19">
        <v>2.345502425715492E-2</v>
      </c>
      <c r="F26" s="19">
        <v>2.3936380253349425E-2</v>
      </c>
      <c r="G26" s="19">
        <v>2.5000864612515564E-2</v>
      </c>
      <c r="H26" s="19">
        <v>2.6850790461100546E-2</v>
      </c>
      <c r="I26" s="19">
        <v>1.9537459208016843E-2</v>
      </c>
      <c r="J26" s="19">
        <v>2.2865853708206846E-2</v>
      </c>
      <c r="K26" s="19">
        <v>1.863801380545213E-2</v>
      </c>
      <c r="L26" s="19">
        <v>1.9174483145332044E-2</v>
      </c>
      <c r="M26" s="19">
        <v>2.9152172656692992E-2</v>
      </c>
      <c r="N26" s="19">
        <v>3.1391840296040086E-2</v>
      </c>
      <c r="O26" s="19">
        <v>3.4925919664691704E-2</v>
      </c>
      <c r="P26" s="19">
        <v>3.3453121762991866E-2</v>
      </c>
      <c r="Q26" s="19">
        <v>2.9753533761562475E-2</v>
      </c>
      <c r="R26" s="19">
        <v>2.601480708612814E-2</v>
      </c>
      <c r="S26" s="19">
        <v>2.7899897369798261E-2</v>
      </c>
      <c r="T26" s="19">
        <v>2.8205341068705092E-2</v>
      </c>
      <c r="U26" s="19">
        <v>2.7581974202511204E-2</v>
      </c>
      <c r="V26" s="19">
        <v>2.6487307587704716E-2</v>
      </c>
      <c r="W26" s="19">
        <v>2.6787090586170747E-2</v>
      </c>
      <c r="X26" s="19">
        <v>3.3463707169832664E-2</v>
      </c>
      <c r="Y26" s="19">
        <v>3.3463707169832664E-2</v>
      </c>
      <c r="Z26" s="19">
        <v>3.3463707169832664E-2</v>
      </c>
      <c r="AA26" s="19">
        <v>3.3463707169832664E-2</v>
      </c>
      <c r="AB26" s="19">
        <v>3.3463707169832664E-2</v>
      </c>
      <c r="AC26" s="19">
        <v>3.3463707169832664E-2</v>
      </c>
      <c r="AD26" s="19">
        <v>3.3463707169832664E-2</v>
      </c>
      <c r="AE26" s="19">
        <v>3.3463707169832664E-2</v>
      </c>
      <c r="AF26" s="19">
        <v>3.3463707169832664E-2</v>
      </c>
      <c r="AG26" s="19">
        <v>3.3463707169832664E-2</v>
      </c>
      <c r="AH26" s="19">
        <v>3.3463707169832664E-2</v>
      </c>
      <c r="AI26" s="19">
        <v>3.3463707169832664E-2</v>
      </c>
      <c r="AJ26" s="19">
        <v>3.3463707169832664E-2</v>
      </c>
      <c r="AK26" s="19">
        <v>3.3463707169832664E-2</v>
      </c>
      <c r="AL26" s="19">
        <v>3.3463707169832664E-2</v>
      </c>
      <c r="AM26" s="19">
        <v>3.3463707169832664E-2</v>
      </c>
      <c r="AN26" s="19">
        <v>3.3463707169832664E-2</v>
      </c>
      <c r="AO26" s="19">
        <v>3.3463707169832664E-2</v>
      </c>
      <c r="AP26" s="19">
        <v>3.3463707169832664E-2</v>
      </c>
      <c r="AQ26" s="19">
        <v>3.3463707169832664E-2</v>
      </c>
      <c r="AR26" s="19">
        <v>3.3463707169832664E-2</v>
      </c>
      <c r="AS26" s="19">
        <v>3.3463707169832699E-2</v>
      </c>
      <c r="AT26" s="19">
        <v>3.3463707169832699E-2</v>
      </c>
      <c r="AU26" s="19">
        <v>3.3463707169832699E-2</v>
      </c>
      <c r="AV26" s="19">
        <v>3.3463707169832699E-2</v>
      </c>
      <c r="AW26" s="19">
        <v>3.3463707169832699E-2</v>
      </c>
      <c r="AX26" s="19">
        <v>3.3463707169832699E-2</v>
      </c>
      <c r="AY26" s="19">
        <v>3.3463707169832699E-2</v>
      </c>
      <c r="AZ26" s="19">
        <v>3.3463707169832699E-2</v>
      </c>
      <c r="BA26" s="19">
        <v>3.3463707169832699E-2</v>
      </c>
    </row>
    <row r="27" spans="1:53" x14ac:dyDescent="0.3">
      <c r="A27" s="18"/>
      <c r="B27" s="18" t="s">
        <v>61</v>
      </c>
      <c r="C27" s="19">
        <v>1.1935088480141666E-2</v>
      </c>
      <c r="D27" s="19">
        <v>1.0102807360157642E-2</v>
      </c>
      <c r="E27" s="19">
        <v>1.2533074434296064E-2</v>
      </c>
      <c r="F27" s="19">
        <v>1.2112128849950731E-2</v>
      </c>
      <c r="G27" s="19">
        <v>1.7726517450019103E-2</v>
      </c>
      <c r="H27" s="19">
        <v>2.7566229698447599E-2</v>
      </c>
      <c r="I27" s="19">
        <v>3.7458874530729484E-2</v>
      </c>
      <c r="J27" s="19">
        <v>3.8498625425379997E-2</v>
      </c>
      <c r="K27" s="19">
        <v>3.5218562219194262E-2</v>
      </c>
      <c r="L27" s="19">
        <v>3.258626555080333E-2</v>
      </c>
      <c r="M27" s="19">
        <v>2.9456334412215471E-2</v>
      </c>
      <c r="N27" s="19">
        <v>3.5789806987737469E-2</v>
      </c>
      <c r="O27" s="19">
        <v>3.8625090766540443E-2</v>
      </c>
      <c r="P27" s="19">
        <v>4.0618925652619903E-2</v>
      </c>
      <c r="Q27" s="19">
        <v>4.1435865764618413E-2</v>
      </c>
      <c r="R27" s="19">
        <v>4.2723940410997113E-2</v>
      </c>
      <c r="S27" s="19">
        <v>4.0665873943226766E-2</v>
      </c>
      <c r="T27" s="19">
        <v>3.7708601564179413E-2</v>
      </c>
      <c r="U27" s="19">
        <v>3.5438450911874669E-2</v>
      </c>
      <c r="V27" s="19">
        <v>3.7277131907042675E-2</v>
      </c>
      <c r="W27" s="19">
        <v>3.9598605653806296E-2</v>
      </c>
      <c r="X27" s="19">
        <v>3.0461294549971613E-2</v>
      </c>
      <c r="Y27" s="19">
        <v>3.0461294549971613E-2</v>
      </c>
      <c r="Z27" s="19">
        <v>3.0461294549971613E-2</v>
      </c>
      <c r="AA27" s="19">
        <v>3.0461294549971613E-2</v>
      </c>
      <c r="AB27" s="19">
        <v>3.0461294549971613E-2</v>
      </c>
      <c r="AC27" s="19">
        <v>3.0461294549971613E-2</v>
      </c>
      <c r="AD27" s="19">
        <v>3.0461294549971613E-2</v>
      </c>
      <c r="AE27" s="19">
        <v>3.0461294549971613E-2</v>
      </c>
      <c r="AF27" s="19">
        <v>3.0461294549971613E-2</v>
      </c>
      <c r="AG27" s="19">
        <v>3.0461294549971613E-2</v>
      </c>
      <c r="AH27" s="19">
        <v>3.0461294549971613E-2</v>
      </c>
      <c r="AI27" s="19">
        <v>3.0461294549971613E-2</v>
      </c>
      <c r="AJ27" s="19">
        <v>3.0461294549971613E-2</v>
      </c>
      <c r="AK27" s="19">
        <v>3.0461294549971613E-2</v>
      </c>
      <c r="AL27" s="19">
        <v>3.0461294549971613E-2</v>
      </c>
      <c r="AM27" s="19">
        <v>3.0461294549971613E-2</v>
      </c>
      <c r="AN27" s="19">
        <v>3.0461294549971613E-2</v>
      </c>
      <c r="AO27" s="19">
        <v>3.0461294549971613E-2</v>
      </c>
      <c r="AP27" s="19">
        <v>3.0461294549971613E-2</v>
      </c>
      <c r="AQ27" s="19">
        <v>3.0461294549971613E-2</v>
      </c>
      <c r="AR27" s="19">
        <v>3.0461294549971613E-2</v>
      </c>
      <c r="AS27" s="19">
        <v>3.0461294549971599E-2</v>
      </c>
      <c r="AT27" s="19">
        <v>3.0461294549971599E-2</v>
      </c>
      <c r="AU27" s="19">
        <v>3.0461294549971599E-2</v>
      </c>
      <c r="AV27" s="19">
        <v>3.0461294549971599E-2</v>
      </c>
      <c r="AW27" s="19">
        <v>3.0461294549971599E-2</v>
      </c>
      <c r="AX27" s="19">
        <v>3.0461294549971599E-2</v>
      </c>
      <c r="AY27" s="19">
        <v>3.0461294549971599E-2</v>
      </c>
      <c r="AZ27" s="19">
        <v>3.0461294549971599E-2</v>
      </c>
      <c r="BA27" s="19">
        <v>3.0461294549971599E-2</v>
      </c>
    </row>
    <row r="28" spans="1:53" x14ac:dyDescent="0.3">
      <c r="A28" s="18"/>
      <c r="B28" s="18" t="s">
        <v>62</v>
      </c>
      <c r="C28" s="19">
        <v>2.0280320033581899E-2</v>
      </c>
      <c r="D28" s="19">
        <v>1.8600730121554485E-2</v>
      </c>
      <c r="E28" s="19">
        <v>1.465365342517745E-2</v>
      </c>
      <c r="F28" s="19">
        <v>1.3007612163164079E-2</v>
      </c>
      <c r="G28" s="19">
        <v>1.3190097339718368E-2</v>
      </c>
      <c r="H28" s="19">
        <v>1.9362707448852171E-2</v>
      </c>
      <c r="I28" s="19">
        <v>1.7654347101627738E-2</v>
      </c>
      <c r="J28" s="19">
        <v>1.7017165096197537E-2</v>
      </c>
      <c r="K28" s="19">
        <v>2.5693199914179659E-2</v>
      </c>
      <c r="L28" s="19">
        <v>2.7840896543712374E-2</v>
      </c>
      <c r="M28" s="19">
        <v>2.9126656132937679E-2</v>
      </c>
      <c r="N28" s="19">
        <v>2.8518641923799062E-2</v>
      </c>
      <c r="O28" s="19">
        <v>3.0590773335018834E-2</v>
      </c>
      <c r="P28" s="19">
        <v>3.5480996423290112E-2</v>
      </c>
      <c r="Q28" s="19">
        <v>3.2084128392115684E-2</v>
      </c>
      <c r="R28" s="19">
        <v>2.8872456207114063E-2</v>
      </c>
      <c r="S28" s="19">
        <v>1.9147536460940525E-2</v>
      </c>
      <c r="T28" s="19">
        <v>1.539651103229402E-2</v>
      </c>
      <c r="U28" s="19">
        <v>1.4012321213542163E-2</v>
      </c>
      <c r="V28" s="19">
        <v>1.7626250515536731E-2</v>
      </c>
      <c r="W28" s="19">
        <v>1.7807468091788906E-2</v>
      </c>
      <c r="X28" s="19">
        <v>9.5977086960858712E-3</v>
      </c>
      <c r="Y28" s="19">
        <v>9.5977086960858712E-3</v>
      </c>
      <c r="Z28" s="19">
        <v>9.5977086960858712E-3</v>
      </c>
      <c r="AA28" s="19">
        <v>9.5977086960858712E-3</v>
      </c>
      <c r="AB28" s="19">
        <v>9.5977086960858712E-3</v>
      </c>
      <c r="AC28" s="19">
        <v>9.5977086960858712E-3</v>
      </c>
      <c r="AD28" s="19">
        <v>9.5977086960858712E-3</v>
      </c>
      <c r="AE28" s="19">
        <v>9.5977086960858712E-3</v>
      </c>
      <c r="AF28" s="19">
        <v>9.5977086960858712E-3</v>
      </c>
      <c r="AG28" s="19">
        <v>9.5977086960858712E-3</v>
      </c>
      <c r="AH28" s="19">
        <v>9.5977086960858712E-3</v>
      </c>
      <c r="AI28" s="19">
        <v>9.5977086960858712E-3</v>
      </c>
      <c r="AJ28" s="19">
        <v>9.5977086960858712E-3</v>
      </c>
      <c r="AK28" s="19">
        <v>9.5977086960858712E-3</v>
      </c>
      <c r="AL28" s="19">
        <v>9.5977086960858712E-3</v>
      </c>
      <c r="AM28" s="19">
        <v>9.5977086960858712E-3</v>
      </c>
      <c r="AN28" s="19">
        <v>9.5977086960858712E-3</v>
      </c>
      <c r="AO28" s="19">
        <v>9.5977086960858712E-3</v>
      </c>
      <c r="AP28" s="19">
        <v>9.5977086960858712E-3</v>
      </c>
      <c r="AQ28" s="19">
        <v>9.5977086960858712E-3</v>
      </c>
      <c r="AR28" s="19">
        <v>9.5977086960858712E-3</v>
      </c>
      <c r="AS28" s="19">
        <v>9.5977086960858694E-3</v>
      </c>
      <c r="AT28" s="19">
        <v>9.5977086960858694E-3</v>
      </c>
      <c r="AU28" s="19">
        <v>9.5977086960858694E-3</v>
      </c>
      <c r="AV28" s="19">
        <v>9.5977086960858694E-3</v>
      </c>
      <c r="AW28" s="19">
        <v>9.5977086960858694E-3</v>
      </c>
      <c r="AX28" s="19">
        <v>9.5977086960858694E-3</v>
      </c>
      <c r="AY28" s="19">
        <v>9.5977086960858694E-3</v>
      </c>
      <c r="AZ28" s="19">
        <v>9.5977086960858694E-3</v>
      </c>
      <c r="BA28" s="19">
        <v>9.5977086960858694E-3</v>
      </c>
    </row>
    <row r="29" spans="1:53" x14ac:dyDescent="0.3">
      <c r="A29" s="18"/>
      <c r="B29" s="18" t="s">
        <v>63</v>
      </c>
      <c r="C29" s="19">
        <v>7.9773918294810137E-3</v>
      </c>
      <c r="D29" s="19">
        <v>6.1693691355468542E-3</v>
      </c>
      <c r="E29" s="19">
        <v>1.2154477070850569E-3</v>
      </c>
      <c r="F29" s="19">
        <v>4.8602991208987289E-4</v>
      </c>
      <c r="G29" s="19">
        <v>9.0472804815900829E-4</v>
      </c>
      <c r="H29" s="19">
        <v>1.1252654109249445E-3</v>
      </c>
      <c r="I29" s="19">
        <v>2.1405654823748155E-3</v>
      </c>
      <c r="J29" s="19">
        <v>6.2914920797182096E-3</v>
      </c>
      <c r="K29" s="19">
        <v>8.545411827159767E-3</v>
      </c>
      <c r="L29" s="19">
        <v>7.2181077073900498E-3</v>
      </c>
      <c r="M29" s="19">
        <v>7.7990808439151182E-3</v>
      </c>
      <c r="N29" s="19">
        <v>8.749583396984912E-3</v>
      </c>
      <c r="O29" s="19">
        <v>1.0092898036269057E-2</v>
      </c>
      <c r="P29" s="19">
        <v>1.1306781166834026E-2</v>
      </c>
      <c r="Q29" s="19">
        <v>1.225202421382305E-2</v>
      </c>
      <c r="R29" s="19">
        <v>1.3355876685567239E-2</v>
      </c>
      <c r="S29" s="19">
        <v>1.5750546876619309E-2</v>
      </c>
      <c r="T29" s="19">
        <v>1.3086701758909296E-2</v>
      </c>
      <c r="U29" s="19">
        <v>1.1995096562873621E-2</v>
      </c>
      <c r="V29" s="19">
        <v>1.062763372248134E-2</v>
      </c>
      <c r="W29" s="19">
        <v>1.053994514623253E-2</v>
      </c>
      <c r="X29" s="19">
        <v>1.0226963615586117E-2</v>
      </c>
      <c r="Y29" s="19">
        <v>1.0226963615586117E-2</v>
      </c>
      <c r="Z29" s="19">
        <v>1.0226963615586117E-2</v>
      </c>
      <c r="AA29" s="19">
        <v>1.0226963615586117E-2</v>
      </c>
      <c r="AB29" s="19">
        <v>1.0226963615586117E-2</v>
      </c>
      <c r="AC29" s="19">
        <v>1.0226963615586117E-2</v>
      </c>
      <c r="AD29" s="19">
        <v>1.0226963615586117E-2</v>
      </c>
      <c r="AE29" s="19">
        <v>1.0226963615586117E-2</v>
      </c>
      <c r="AF29" s="19">
        <v>1.0226963615586117E-2</v>
      </c>
      <c r="AG29" s="19">
        <v>1.0226963615586117E-2</v>
      </c>
      <c r="AH29" s="19">
        <v>1.0226963615586117E-2</v>
      </c>
      <c r="AI29" s="19">
        <v>1.0226963615586117E-2</v>
      </c>
      <c r="AJ29" s="19">
        <v>1.0226963615586117E-2</v>
      </c>
      <c r="AK29" s="19">
        <v>1.0226963615586117E-2</v>
      </c>
      <c r="AL29" s="19">
        <v>1.0226963615586117E-2</v>
      </c>
      <c r="AM29" s="19">
        <v>1.0226963615586117E-2</v>
      </c>
      <c r="AN29" s="19">
        <v>1.0226963615586117E-2</v>
      </c>
      <c r="AO29" s="19">
        <v>1.0226963615586117E-2</v>
      </c>
      <c r="AP29" s="19">
        <v>1.0226963615586117E-2</v>
      </c>
      <c r="AQ29" s="19">
        <v>1.0226963615586117E-2</v>
      </c>
      <c r="AR29" s="19">
        <v>1.0226963615586117E-2</v>
      </c>
      <c r="AS29" s="19">
        <v>1.02269636155861E-2</v>
      </c>
      <c r="AT29" s="19">
        <v>1.02269636155861E-2</v>
      </c>
      <c r="AU29" s="19">
        <v>1.02269636155861E-2</v>
      </c>
      <c r="AV29" s="19">
        <v>1.02269636155861E-2</v>
      </c>
      <c r="AW29" s="19">
        <v>1.02269636155861E-2</v>
      </c>
      <c r="AX29" s="19">
        <v>1.02269636155861E-2</v>
      </c>
      <c r="AY29" s="19">
        <v>1.02269636155861E-2</v>
      </c>
      <c r="AZ29" s="19">
        <v>1.02269636155861E-2</v>
      </c>
      <c r="BA29" s="19">
        <v>1.02269636155861E-2</v>
      </c>
    </row>
    <row r="30" spans="1:53" x14ac:dyDescent="0.3">
      <c r="A30" s="18"/>
      <c r="B30" s="18" t="s">
        <v>64</v>
      </c>
      <c r="C30" s="19">
        <v>5.0488604090373644E-3</v>
      </c>
      <c r="D30" s="19">
        <v>3.6107849348547862E-3</v>
      </c>
      <c r="E30" s="19">
        <v>2.6042909546099206E-3</v>
      </c>
      <c r="F30" s="19">
        <v>2.5288928917909749E-3</v>
      </c>
      <c r="G30" s="19">
        <v>2.7415180365994696E-3</v>
      </c>
      <c r="H30" s="19">
        <v>2.5962280517784152E-3</v>
      </c>
      <c r="I30" s="19">
        <v>3.1289330269127663E-3</v>
      </c>
      <c r="J30" s="19">
        <v>3.3078897066487283E-3</v>
      </c>
      <c r="K30" s="19">
        <v>3.0936489830260205E-3</v>
      </c>
      <c r="L30" s="19">
        <v>3.2837979545655735E-3</v>
      </c>
      <c r="M30" s="19">
        <v>3.3808110194013551E-3</v>
      </c>
      <c r="N30" s="19">
        <v>3.6511675466668028E-3</v>
      </c>
      <c r="O30" s="19">
        <v>4.3050303282280659E-3</v>
      </c>
      <c r="P30" s="19">
        <v>4.9081191010834409E-3</v>
      </c>
      <c r="Q30" s="19">
        <v>5.4014408735649439E-3</v>
      </c>
      <c r="R30" s="19">
        <v>5.5570114995634971E-3</v>
      </c>
      <c r="S30" s="19">
        <v>6.2149536689230676E-3</v>
      </c>
      <c r="T30" s="19">
        <v>6.9889367715071952E-3</v>
      </c>
      <c r="U30" s="19">
        <v>5.8521681770938071E-3</v>
      </c>
      <c r="V30" s="19">
        <v>5.3362670909579057E-3</v>
      </c>
      <c r="W30" s="19">
        <v>4.8185390051284352E-3</v>
      </c>
      <c r="X30" s="19">
        <v>5.1947391138613781E-3</v>
      </c>
      <c r="Y30" s="19">
        <v>5.1947391138613781E-3</v>
      </c>
      <c r="Z30" s="19">
        <v>5.1947391138613781E-3</v>
      </c>
      <c r="AA30" s="19">
        <v>5.1947391138613781E-3</v>
      </c>
      <c r="AB30" s="19">
        <v>5.1947391138613781E-3</v>
      </c>
      <c r="AC30" s="19">
        <v>5.1947391138613781E-3</v>
      </c>
      <c r="AD30" s="19">
        <v>5.1947391138613781E-3</v>
      </c>
      <c r="AE30" s="19">
        <v>5.1947391138613781E-3</v>
      </c>
      <c r="AF30" s="19">
        <v>5.1947391138613781E-3</v>
      </c>
      <c r="AG30" s="19">
        <v>5.1947391138613781E-3</v>
      </c>
      <c r="AH30" s="19">
        <v>5.1947391138613781E-3</v>
      </c>
      <c r="AI30" s="19">
        <v>5.1947391138613781E-3</v>
      </c>
      <c r="AJ30" s="19">
        <v>5.1947391138613781E-3</v>
      </c>
      <c r="AK30" s="19">
        <v>5.1947391138613781E-3</v>
      </c>
      <c r="AL30" s="19">
        <v>5.1947391138613781E-3</v>
      </c>
      <c r="AM30" s="19">
        <v>5.1947391138613781E-3</v>
      </c>
      <c r="AN30" s="19">
        <v>5.1947391138613781E-3</v>
      </c>
      <c r="AO30" s="19">
        <v>5.1947391138613781E-3</v>
      </c>
      <c r="AP30" s="19">
        <v>5.1947391138613781E-3</v>
      </c>
      <c r="AQ30" s="19">
        <v>5.1947391138613781E-3</v>
      </c>
      <c r="AR30" s="19">
        <v>5.1947391138613781E-3</v>
      </c>
      <c r="AS30" s="19">
        <v>5.1947391138613798E-3</v>
      </c>
      <c r="AT30" s="19">
        <v>5.1947391138613798E-3</v>
      </c>
      <c r="AU30" s="19">
        <v>5.1947391138613798E-3</v>
      </c>
      <c r="AV30" s="19">
        <v>5.1947391138613798E-3</v>
      </c>
      <c r="AW30" s="19">
        <v>5.1947391138613798E-3</v>
      </c>
      <c r="AX30" s="19">
        <v>5.1947391138613798E-3</v>
      </c>
      <c r="AY30" s="19">
        <v>5.1947391138613798E-3</v>
      </c>
      <c r="AZ30" s="19">
        <v>5.1947391138613798E-3</v>
      </c>
      <c r="BA30" s="19">
        <v>5.1947391138613798E-3</v>
      </c>
    </row>
    <row r="31" spans="1:53" x14ac:dyDescent="0.3">
      <c r="A31" s="18"/>
      <c r="B31" s="18" t="s">
        <v>65</v>
      </c>
      <c r="C31" s="19">
        <v>1.5072156602892841E-3</v>
      </c>
      <c r="D31" s="19">
        <v>2.032245681146514E-3</v>
      </c>
      <c r="E31" s="19">
        <v>1.9030907860352697E-3</v>
      </c>
      <c r="F31" s="19">
        <v>1.7946029443913604E-3</v>
      </c>
      <c r="G31" s="19">
        <v>2.2387566979554011E-3</v>
      </c>
      <c r="H31" s="19">
        <v>2.4149467301985235E-3</v>
      </c>
      <c r="I31" s="19">
        <v>2.2567639482993077E-3</v>
      </c>
      <c r="J31" s="19">
        <v>2.8981538479028778E-3</v>
      </c>
      <c r="K31" s="19">
        <v>2.5759531903288856E-3</v>
      </c>
      <c r="L31" s="19">
        <v>2.6492114534044206E-3</v>
      </c>
      <c r="M31" s="19">
        <v>2.6061000434413292E-3</v>
      </c>
      <c r="N31" s="19">
        <v>2.692258118690203E-3</v>
      </c>
      <c r="O31" s="19">
        <v>2.3497607872400256E-3</v>
      </c>
      <c r="P31" s="19">
        <v>2.3721710176259573E-3</v>
      </c>
      <c r="Q31" s="19">
        <v>2.3200129457229377E-3</v>
      </c>
      <c r="R31" s="19">
        <v>2.2860937629775469E-3</v>
      </c>
      <c r="S31" s="19">
        <v>2.1357496140618974E-3</v>
      </c>
      <c r="T31" s="19">
        <v>1.6526223373682192E-3</v>
      </c>
      <c r="U31" s="19">
        <v>2.0231040783771624E-3</v>
      </c>
      <c r="V31" s="19">
        <v>1.7057329252275191E-3</v>
      </c>
      <c r="W31" s="19">
        <v>1.6445882637150337E-3</v>
      </c>
      <c r="X31" s="19">
        <v>1.0181253035894068E-3</v>
      </c>
      <c r="Y31" s="19">
        <v>1.0181253035894068E-3</v>
      </c>
      <c r="Z31" s="19">
        <v>1.0181253035894068E-3</v>
      </c>
      <c r="AA31" s="19">
        <v>1.0181253035894068E-3</v>
      </c>
      <c r="AB31" s="19">
        <v>1.0181253035894068E-3</v>
      </c>
      <c r="AC31" s="19">
        <v>1.0181253035894068E-3</v>
      </c>
      <c r="AD31" s="19">
        <v>1.0181253035894068E-3</v>
      </c>
      <c r="AE31" s="19">
        <v>1.0181253035894068E-3</v>
      </c>
      <c r="AF31" s="19">
        <v>1.0181253035894068E-3</v>
      </c>
      <c r="AG31" s="19">
        <v>1.0181253035894068E-3</v>
      </c>
      <c r="AH31" s="19">
        <v>1.0181253035894068E-3</v>
      </c>
      <c r="AI31" s="19">
        <v>1.0181253035894068E-3</v>
      </c>
      <c r="AJ31" s="19">
        <v>1.0181253035894068E-3</v>
      </c>
      <c r="AK31" s="19">
        <v>1.0181253035894068E-3</v>
      </c>
      <c r="AL31" s="19">
        <v>1.0181253035894068E-3</v>
      </c>
      <c r="AM31" s="19">
        <v>1.0181253035894068E-3</v>
      </c>
      <c r="AN31" s="19">
        <v>1.0181253035894068E-3</v>
      </c>
      <c r="AO31" s="19">
        <v>1.0181253035894068E-3</v>
      </c>
      <c r="AP31" s="19">
        <v>1.0181253035894068E-3</v>
      </c>
      <c r="AQ31" s="19">
        <v>1.0181253035894068E-3</v>
      </c>
      <c r="AR31" s="19">
        <v>1.0181253035894068E-3</v>
      </c>
      <c r="AS31" s="19">
        <v>1.0181253035894101E-3</v>
      </c>
      <c r="AT31" s="19">
        <v>1.0181253035894101E-3</v>
      </c>
      <c r="AU31" s="19">
        <v>1.0181253035894101E-3</v>
      </c>
      <c r="AV31" s="19">
        <v>1.0181253035894101E-3</v>
      </c>
      <c r="AW31" s="19">
        <v>1.0181253035894101E-3</v>
      </c>
      <c r="AX31" s="19">
        <v>1.0181253035894101E-3</v>
      </c>
      <c r="AY31" s="19">
        <v>1.0181253035894101E-3</v>
      </c>
      <c r="AZ31" s="19">
        <v>1.0181253035894101E-3</v>
      </c>
      <c r="BA31" s="19">
        <v>1.0181253035894101E-3</v>
      </c>
    </row>
    <row r="32" spans="1:53" x14ac:dyDescent="0.3">
      <c r="A32" s="18"/>
      <c r="B32" s="18" t="s">
        <v>36</v>
      </c>
      <c r="C32" s="19">
        <v>5.6189950817490286E-2</v>
      </c>
      <c r="D32" s="19">
        <v>5.8530005338190395E-2</v>
      </c>
      <c r="E32" s="19">
        <v>5.1319483556828076E-2</v>
      </c>
      <c r="F32" s="19">
        <v>5.971992935688563E-2</v>
      </c>
      <c r="G32" s="19">
        <v>6.1946354335096654E-2</v>
      </c>
      <c r="H32" s="19">
        <v>7.9299849296660216E-2</v>
      </c>
      <c r="I32" s="19">
        <v>8.9775842578787152E-2</v>
      </c>
      <c r="J32" s="19">
        <v>9.4480992957722928E-2</v>
      </c>
      <c r="K32" s="19">
        <v>8.202200343288317E-2</v>
      </c>
      <c r="L32" s="19">
        <v>8.1272498119270953E-2</v>
      </c>
      <c r="M32" s="19">
        <v>7.8352100234045832E-2</v>
      </c>
      <c r="N32" s="19">
        <v>7.9768139673273897E-2</v>
      </c>
      <c r="O32" s="19">
        <v>8.2229966309129252E-2</v>
      </c>
      <c r="P32" s="19">
        <v>8.1967722177364616E-2</v>
      </c>
      <c r="Q32" s="19">
        <v>7.8908784821066655E-2</v>
      </c>
      <c r="R32" s="19">
        <v>8.1317812846077239E-2</v>
      </c>
      <c r="S32" s="19">
        <v>9.121261800837685E-2</v>
      </c>
      <c r="T32" s="19">
        <v>0.10301096657780458</v>
      </c>
      <c r="U32" s="19">
        <v>0.10529381354473648</v>
      </c>
      <c r="V32" s="19">
        <v>0.10559576179053304</v>
      </c>
      <c r="W32" s="19">
        <v>0.10607484138362827</v>
      </c>
      <c r="X32" s="19">
        <v>0.11447610698610609</v>
      </c>
      <c r="Y32" s="19">
        <v>0.11447610698610609</v>
      </c>
      <c r="Z32" s="19">
        <v>0.11447610698610609</v>
      </c>
      <c r="AA32" s="19">
        <v>0.11447610698610609</v>
      </c>
      <c r="AB32" s="19">
        <v>0.11447610698610609</v>
      </c>
      <c r="AC32" s="19">
        <v>0.11447610698610609</v>
      </c>
      <c r="AD32" s="19">
        <v>0.11447610698610609</v>
      </c>
      <c r="AE32" s="19">
        <v>0.11447610698610609</v>
      </c>
      <c r="AF32" s="19">
        <v>0.11447610698610609</v>
      </c>
      <c r="AG32" s="19">
        <v>0.11447610698610609</v>
      </c>
      <c r="AH32" s="19">
        <v>0.11447610698610609</v>
      </c>
      <c r="AI32" s="19">
        <v>0.11447610698610609</v>
      </c>
      <c r="AJ32" s="19">
        <v>0.11447610698610609</v>
      </c>
      <c r="AK32" s="19">
        <v>0.11447610698610609</v>
      </c>
      <c r="AL32" s="19">
        <v>0.11447610698610609</v>
      </c>
      <c r="AM32" s="19">
        <v>0.11447610698610609</v>
      </c>
      <c r="AN32" s="19">
        <v>0.11447610698610609</v>
      </c>
      <c r="AO32" s="19">
        <v>0.11447610698610609</v>
      </c>
      <c r="AP32" s="19">
        <v>0.11447610698610609</v>
      </c>
      <c r="AQ32" s="19">
        <v>0.11447610698610609</v>
      </c>
      <c r="AR32" s="19">
        <v>0.11447610698610609</v>
      </c>
      <c r="AS32" s="19">
        <v>0.114476106986106</v>
      </c>
      <c r="AT32" s="19">
        <v>0.114476106986106</v>
      </c>
      <c r="AU32" s="19">
        <v>0.114476106986106</v>
      </c>
      <c r="AV32" s="19">
        <v>0.114476106986106</v>
      </c>
      <c r="AW32" s="19">
        <v>0.114476106986106</v>
      </c>
      <c r="AX32" s="19">
        <v>0.114476106986106</v>
      </c>
      <c r="AY32" s="19">
        <v>0.114476106986106</v>
      </c>
      <c r="AZ32" s="19">
        <v>0.114476106986106</v>
      </c>
      <c r="BA32" s="19">
        <v>0.114476106986106</v>
      </c>
    </row>
    <row r="33" spans="1:53" x14ac:dyDescent="0.3">
      <c r="A33" s="18"/>
      <c r="B33" s="18" t="s">
        <v>37</v>
      </c>
      <c r="C33" s="19">
        <v>3.0178942259614528E-2</v>
      </c>
      <c r="D33" s="19">
        <v>2.6800426958545072E-2</v>
      </c>
      <c r="E33" s="19">
        <v>3.0427606135951205E-2</v>
      </c>
      <c r="F33" s="19">
        <v>2.4454259299354991E-2</v>
      </c>
      <c r="G33" s="19">
        <v>2.3889544725757959E-2</v>
      </c>
      <c r="H33" s="19">
        <v>2.2064814317567759E-2</v>
      </c>
      <c r="I33" s="19">
        <v>2.6338867175173163E-2</v>
      </c>
      <c r="J33" s="19">
        <v>2.8763732654206675E-2</v>
      </c>
      <c r="K33" s="19">
        <v>2.7605647974996185E-2</v>
      </c>
      <c r="L33" s="19">
        <v>3.3622812352943808E-2</v>
      </c>
      <c r="M33" s="19">
        <v>3.160111749002889E-2</v>
      </c>
      <c r="N33" s="19">
        <v>3.1408150330002514E-2</v>
      </c>
      <c r="O33" s="19">
        <v>3.5844128711493728E-2</v>
      </c>
      <c r="P33" s="19">
        <v>3.2224340665310595E-2</v>
      </c>
      <c r="Q33" s="19">
        <v>2.7272510594746221E-2</v>
      </c>
      <c r="R33" s="19">
        <v>2.2225331291883931E-2</v>
      </c>
      <c r="S33" s="19">
        <v>2.1229076588616468E-2</v>
      </c>
      <c r="T33" s="19">
        <v>2.2464487999443634E-2</v>
      </c>
      <c r="U33" s="19">
        <v>2.3464212381146113E-2</v>
      </c>
      <c r="V33" s="19">
        <v>1.9588063082557113E-2</v>
      </c>
      <c r="W33" s="19">
        <v>2.2532602672172868E-2</v>
      </c>
      <c r="X33" s="19">
        <v>2.4404888832146469E-2</v>
      </c>
      <c r="Y33" s="19">
        <v>2.4404888832146469E-2</v>
      </c>
      <c r="Z33" s="19">
        <v>2.4404888832146469E-2</v>
      </c>
      <c r="AA33" s="19">
        <v>2.4404888832146469E-2</v>
      </c>
      <c r="AB33" s="19">
        <v>2.4404888832146469E-2</v>
      </c>
      <c r="AC33" s="19">
        <v>2.4404888832146469E-2</v>
      </c>
      <c r="AD33" s="19">
        <v>2.4404888832146469E-2</v>
      </c>
      <c r="AE33" s="19">
        <v>2.4404888832146469E-2</v>
      </c>
      <c r="AF33" s="19">
        <v>2.4404888832146469E-2</v>
      </c>
      <c r="AG33" s="19">
        <v>2.4404888832146469E-2</v>
      </c>
      <c r="AH33" s="19">
        <v>2.4404888832146469E-2</v>
      </c>
      <c r="AI33" s="19">
        <v>2.4404888832146469E-2</v>
      </c>
      <c r="AJ33" s="19">
        <v>2.4404888832146469E-2</v>
      </c>
      <c r="AK33" s="19">
        <v>2.4404888832146469E-2</v>
      </c>
      <c r="AL33" s="19">
        <v>2.4404888832146469E-2</v>
      </c>
      <c r="AM33" s="19">
        <v>2.4404888832146469E-2</v>
      </c>
      <c r="AN33" s="19">
        <v>2.4404888832146469E-2</v>
      </c>
      <c r="AO33" s="19">
        <v>2.4404888832146469E-2</v>
      </c>
      <c r="AP33" s="19">
        <v>2.4404888832146469E-2</v>
      </c>
      <c r="AQ33" s="19">
        <v>2.4404888832146469E-2</v>
      </c>
      <c r="AR33" s="19">
        <v>2.4404888832146469E-2</v>
      </c>
      <c r="AS33" s="19">
        <v>2.4404888832146501E-2</v>
      </c>
      <c r="AT33" s="19">
        <v>2.4404888832146501E-2</v>
      </c>
      <c r="AU33" s="19">
        <v>2.4404888832146501E-2</v>
      </c>
      <c r="AV33" s="19">
        <v>2.4404888832146501E-2</v>
      </c>
      <c r="AW33" s="19">
        <v>2.4404888832146501E-2</v>
      </c>
      <c r="AX33" s="19">
        <v>2.4404888832146501E-2</v>
      </c>
      <c r="AY33" s="19">
        <v>2.4404888832146501E-2</v>
      </c>
      <c r="AZ33" s="19">
        <v>2.4404888832146501E-2</v>
      </c>
      <c r="BA33" s="19">
        <v>2.4404888832146501E-2</v>
      </c>
    </row>
    <row r="34" spans="1:53" x14ac:dyDescent="0.3">
      <c r="A34" s="18"/>
      <c r="B34" s="18" t="s">
        <v>66</v>
      </c>
      <c r="C34" s="19">
        <v>4.287713113053622E-2</v>
      </c>
      <c r="D34" s="19">
        <v>3.8340218251469563E-2</v>
      </c>
      <c r="E34" s="19">
        <v>4.077778382098407E-2</v>
      </c>
      <c r="F34" s="19">
        <v>4.3422829535070907E-2</v>
      </c>
      <c r="G34" s="19">
        <v>4.6062678871811924E-2</v>
      </c>
      <c r="H34" s="19">
        <v>3.8796724407649648E-2</v>
      </c>
      <c r="I34" s="19">
        <v>3.7338851433901268E-2</v>
      </c>
      <c r="J34" s="19">
        <v>4.1955528055541404E-2</v>
      </c>
      <c r="K34" s="19">
        <v>3.6803984671585403E-2</v>
      </c>
      <c r="L34" s="19">
        <v>4.0558381593842806E-2</v>
      </c>
      <c r="M34" s="19">
        <v>4.180340296110524E-2</v>
      </c>
      <c r="N34" s="19">
        <v>4.0258062298144964E-2</v>
      </c>
      <c r="O34" s="19">
        <v>4.2502374427299594E-2</v>
      </c>
      <c r="P34" s="19">
        <v>4.0841477705542764E-2</v>
      </c>
      <c r="Q34" s="19">
        <v>3.9306010980342532E-2</v>
      </c>
      <c r="R34" s="19">
        <v>3.5682465011069933E-2</v>
      </c>
      <c r="S34" s="19">
        <v>2.8157001295994515E-2</v>
      </c>
      <c r="T34" s="19">
        <v>2.9443733777599776E-2</v>
      </c>
      <c r="U34" s="19">
        <v>3.6098378225619565E-2</v>
      </c>
      <c r="V34" s="19">
        <v>3.6936608453994602E-2</v>
      </c>
      <c r="W34" s="19">
        <v>3.7059729622499975E-2</v>
      </c>
      <c r="X34" s="19">
        <v>4.0237838154486748E-2</v>
      </c>
      <c r="Y34" s="19">
        <v>4.0237838154486748E-2</v>
      </c>
      <c r="Z34" s="19">
        <v>4.0237838154486748E-2</v>
      </c>
      <c r="AA34" s="19">
        <v>4.0237838154486748E-2</v>
      </c>
      <c r="AB34" s="19">
        <v>4.0237838154486748E-2</v>
      </c>
      <c r="AC34" s="19">
        <v>4.0237838154486748E-2</v>
      </c>
      <c r="AD34" s="19">
        <v>4.0237838154486748E-2</v>
      </c>
      <c r="AE34" s="19">
        <v>4.0237838154486748E-2</v>
      </c>
      <c r="AF34" s="19">
        <v>4.0237838154486748E-2</v>
      </c>
      <c r="AG34" s="19">
        <v>4.0237838154486748E-2</v>
      </c>
      <c r="AH34" s="19">
        <v>4.0237838154486748E-2</v>
      </c>
      <c r="AI34" s="19">
        <v>4.0237838154486748E-2</v>
      </c>
      <c r="AJ34" s="19">
        <v>4.0237838154486748E-2</v>
      </c>
      <c r="AK34" s="19">
        <v>4.0237838154486748E-2</v>
      </c>
      <c r="AL34" s="19">
        <v>4.0237838154486748E-2</v>
      </c>
      <c r="AM34" s="19">
        <v>4.0237838154486748E-2</v>
      </c>
      <c r="AN34" s="19">
        <v>4.0237838154486748E-2</v>
      </c>
      <c r="AO34" s="19">
        <v>4.0237838154486748E-2</v>
      </c>
      <c r="AP34" s="19">
        <v>4.0237838154486748E-2</v>
      </c>
      <c r="AQ34" s="19">
        <v>4.0237838154486748E-2</v>
      </c>
      <c r="AR34" s="19">
        <v>4.0237838154486748E-2</v>
      </c>
      <c r="AS34" s="19">
        <v>4.0237838154486699E-2</v>
      </c>
      <c r="AT34" s="19">
        <v>4.0237838154486699E-2</v>
      </c>
      <c r="AU34" s="19">
        <v>4.0237838154486699E-2</v>
      </c>
      <c r="AV34" s="19">
        <v>4.0237838154486699E-2</v>
      </c>
      <c r="AW34" s="19">
        <v>4.0237838154486699E-2</v>
      </c>
      <c r="AX34" s="19">
        <v>4.0237838154486699E-2</v>
      </c>
      <c r="AY34" s="19">
        <v>4.0237838154486699E-2</v>
      </c>
      <c r="AZ34" s="19">
        <v>4.0237838154486699E-2</v>
      </c>
      <c r="BA34" s="19">
        <v>4.0237838154486699E-2</v>
      </c>
    </row>
    <row r="35" spans="1:53" x14ac:dyDescent="0.3">
      <c r="A35" s="18"/>
      <c r="B35" s="18" t="s">
        <v>556</v>
      </c>
      <c r="C35" s="19">
        <v>0.20291142437335205</v>
      </c>
      <c r="D35" s="19">
        <v>0.18727549255900908</v>
      </c>
      <c r="E35" s="19">
        <v>0.21761373509085516</v>
      </c>
      <c r="F35" s="19">
        <v>0.21593361348157245</v>
      </c>
      <c r="G35" s="19">
        <v>0.17548545585142905</v>
      </c>
      <c r="H35" s="19">
        <v>0.20775793132570494</v>
      </c>
      <c r="I35" s="19">
        <v>0.20895112142104408</v>
      </c>
      <c r="J35" s="19">
        <v>0.17288486456024532</v>
      </c>
      <c r="K35" s="19">
        <v>0.17414665331824161</v>
      </c>
      <c r="L35" s="19">
        <v>0.19546331265468903</v>
      </c>
      <c r="M35" s="19">
        <v>0.19388310882064036</v>
      </c>
      <c r="N35" s="19">
        <v>0.17008114103987801</v>
      </c>
      <c r="O35" s="19">
        <v>0.15894926973145465</v>
      </c>
      <c r="P35" s="19">
        <v>0.1407179284936651</v>
      </c>
      <c r="Q35" s="19">
        <v>0.16674118967335236</v>
      </c>
      <c r="R35" s="19">
        <v>0.19623506036143221</v>
      </c>
      <c r="S35" s="19">
        <v>0.18631057361019529</v>
      </c>
      <c r="T35" s="19">
        <v>0.17105577571193517</v>
      </c>
      <c r="U35" s="19">
        <v>0.18479170893838209</v>
      </c>
      <c r="V35" s="19">
        <v>0.22523398365697389</v>
      </c>
      <c r="W35" s="19">
        <v>0.26568498830622139</v>
      </c>
      <c r="X35" s="19">
        <v>0.28883314596401483</v>
      </c>
      <c r="Y35" s="19">
        <v>0.28883314596401483</v>
      </c>
      <c r="Z35" s="19">
        <v>0.28883314596401483</v>
      </c>
      <c r="AA35" s="19">
        <v>0.28883314596401483</v>
      </c>
      <c r="AB35" s="19">
        <v>0.28883314596401483</v>
      </c>
      <c r="AC35" s="19">
        <v>0.28883314596401483</v>
      </c>
      <c r="AD35" s="19">
        <v>0.28883314596401483</v>
      </c>
      <c r="AE35" s="19">
        <v>0.28883314596401483</v>
      </c>
      <c r="AF35" s="19">
        <v>0.28883314596401483</v>
      </c>
      <c r="AG35" s="19">
        <v>0.28883314596401483</v>
      </c>
      <c r="AH35" s="19">
        <v>0.28883314596401483</v>
      </c>
      <c r="AI35" s="19">
        <v>0.28883314596401483</v>
      </c>
      <c r="AJ35" s="19">
        <v>0.28883314596401483</v>
      </c>
      <c r="AK35" s="19">
        <v>0.28883314596401483</v>
      </c>
      <c r="AL35" s="19">
        <v>0.28883314596401483</v>
      </c>
      <c r="AM35" s="19">
        <v>0.28883314596401483</v>
      </c>
      <c r="AN35" s="19">
        <v>0.28883314596401483</v>
      </c>
      <c r="AO35" s="19">
        <v>0.28883314596401483</v>
      </c>
      <c r="AP35" s="19">
        <v>0.28883314596401483</v>
      </c>
      <c r="AQ35" s="19">
        <v>0.28883314596401483</v>
      </c>
      <c r="AR35" s="19">
        <v>0.28883314596401483</v>
      </c>
      <c r="AS35" s="19">
        <v>0.28883314596401499</v>
      </c>
      <c r="AT35" s="19">
        <v>0.28883314596401499</v>
      </c>
      <c r="AU35" s="19">
        <v>0.28883314596401499</v>
      </c>
      <c r="AV35" s="19">
        <v>0.28883314596401499</v>
      </c>
      <c r="AW35" s="19">
        <v>0.28883314596401499</v>
      </c>
      <c r="AX35" s="19">
        <v>0.28883314596401499</v>
      </c>
      <c r="AY35" s="19">
        <v>0.28883314596401499</v>
      </c>
      <c r="AZ35" s="19">
        <v>0.28883314596401499</v>
      </c>
      <c r="BA35" s="19">
        <v>0.28883314596401499</v>
      </c>
    </row>
    <row r="36" spans="1:53" x14ac:dyDescent="0.3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">
      <c r="A37" t="s">
        <v>89</v>
      </c>
      <c r="C37" s="22">
        <v>1.0000000000000002</v>
      </c>
      <c r="D37" s="22">
        <v>1.0000000000000004</v>
      </c>
      <c r="E37" s="22">
        <v>1.0000000000000004</v>
      </c>
      <c r="F37" s="22">
        <v>1.0000000000000002</v>
      </c>
      <c r="G37" s="22">
        <v>1.0000000000000002</v>
      </c>
      <c r="H37" s="22">
        <v>0.99999999999999989</v>
      </c>
      <c r="I37" s="22">
        <v>1</v>
      </c>
      <c r="J37" s="22">
        <v>0.99999999999999978</v>
      </c>
      <c r="K37" s="22">
        <v>1.0000000000000004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22">
        <v>1.0000000000000004</v>
      </c>
      <c r="S37" s="22">
        <v>1</v>
      </c>
      <c r="T37" s="22">
        <v>1</v>
      </c>
      <c r="U37" s="22">
        <v>0.99999999999999978</v>
      </c>
      <c r="V37" s="22">
        <v>0.99999999999999967</v>
      </c>
      <c r="W37" s="22">
        <v>0.99999999999999967</v>
      </c>
      <c r="X37" s="22">
        <v>0.99999999999999967</v>
      </c>
      <c r="Y37" s="22">
        <v>0.99999999999999967</v>
      </c>
      <c r="Z37" s="22">
        <v>0.99999999999999967</v>
      </c>
      <c r="AA37" s="22">
        <v>0.99999999999999967</v>
      </c>
      <c r="AB37" s="22">
        <v>0.99999999999999967</v>
      </c>
      <c r="AC37" s="22">
        <v>0.99999999999999967</v>
      </c>
      <c r="AD37" s="22">
        <v>0.99999999999999967</v>
      </c>
      <c r="AE37" s="22">
        <v>0.99999999999999967</v>
      </c>
      <c r="AF37" s="22">
        <v>0.99999999999999967</v>
      </c>
      <c r="AG37" s="22">
        <v>0.99999999999999967</v>
      </c>
      <c r="AH37" s="22">
        <v>0.99999999999999967</v>
      </c>
      <c r="AI37" s="22">
        <v>0.99999999999999967</v>
      </c>
      <c r="AJ37" s="22">
        <v>0.99999999999999967</v>
      </c>
      <c r="AK37" s="22">
        <v>0.99999999999999967</v>
      </c>
      <c r="AL37" s="22">
        <v>0.99999999999999967</v>
      </c>
      <c r="AM37" s="22">
        <v>0.99999999999999967</v>
      </c>
      <c r="AN37" s="22">
        <v>0.99999999999999967</v>
      </c>
      <c r="AO37" s="22">
        <v>0.99999999999999967</v>
      </c>
      <c r="AP37" s="22">
        <v>0.99999999999999967</v>
      </c>
      <c r="AQ37" s="22">
        <v>0.99999999999999967</v>
      </c>
      <c r="AR37" s="22">
        <v>0.99999999999999967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AE-DA22-48C6-855E-CBC7EA631CC1}">
  <sheetPr>
    <tabColor rgb="FFFF0000"/>
  </sheetPr>
  <dimension ref="A1:B250"/>
  <sheetViews>
    <sheetView workbookViewId="0"/>
  </sheetViews>
  <sheetFormatPr baseColWidth="10" defaultRowHeight="14.4" x14ac:dyDescent="0.3"/>
  <cols>
    <col min="1" max="1" width="12.44140625" customWidth="1"/>
    <col min="2" max="2" width="42.44140625" bestFit="1" customWidth="1"/>
  </cols>
  <sheetData>
    <row r="1" spans="1:2" x14ac:dyDescent="0.3">
      <c r="A1" s="25" t="s">
        <v>114</v>
      </c>
      <c r="B1" s="25" t="s">
        <v>115</v>
      </c>
    </row>
    <row r="2" spans="1:2" x14ac:dyDescent="0.3">
      <c r="A2" t="s">
        <v>116</v>
      </c>
      <c r="B2" t="s">
        <v>117</v>
      </c>
    </row>
    <row r="3" spans="1:2" x14ac:dyDescent="0.3">
      <c r="A3" t="s">
        <v>118</v>
      </c>
      <c r="B3" t="s">
        <v>119</v>
      </c>
    </row>
    <row r="4" spans="1:2" x14ac:dyDescent="0.3">
      <c r="A4" t="s">
        <v>120</v>
      </c>
      <c r="B4" t="s">
        <v>121</v>
      </c>
    </row>
    <row r="5" spans="1:2" x14ac:dyDescent="0.3">
      <c r="A5" t="s">
        <v>122</v>
      </c>
      <c r="B5" t="s">
        <v>123</v>
      </c>
    </row>
    <row r="6" spans="1:2" x14ac:dyDescent="0.3">
      <c r="A6" t="s">
        <v>124</v>
      </c>
      <c r="B6" t="s">
        <v>125</v>
      </c>
    </row>
    <row r="7" spans="1:2" x14ac:dyDescent="0.3">
      <c r="A7" t="s">
        <v>126</v>
      </c>
      <c r="B7" t="s">
        <v>127</v>
      </c>
    </row>
    <row r="8" spans="1:2" x14ac:dyDescent="0.3">
      <c r="A8" t="s">
        <v>128</v>
      </c>
      <c r="B8" t="s">
        <v>129</v>
      </c>
    </row>
    <row r="9" spans="1:2" x14ac:dyDescent="0.3">
      <c r="A9" t="s">
        <v>130</v>
      </c>
      <c r="B9" t="s">
        <v>131</v>
      </c>
    </row>
    <row r="10" spans="1:2" x14ac:dyDescent="0.3">
      <c r="A10" t="s">
        <v>132</v>
      </c>
      <c r="B10" t="s">
        <v>133</v>
      </c>
    </row>
    <row r="11" spans="1:2" x14ac:dyDescent="0.3">
      <c r="A11" t="s">
        <v>134</v>
      </c>
      <c r="B11" t="s">
        <v>135</v>
      </c>
    </row>
    <row r="12" spans="1:2" x14ac:dyDescent="0.3">
      <c r="A12" t="s">
        <v>136</v>
      </c>
      <c r="B12" t="s">
        <v>137</v>
      </c>
    </row>
    <row r="13" spans="1:2" x14ac:dyDescent="0.3">
      <c r="A13" t="s">
        <v>138</v>
      </c>
      <c r="B13" t="s">
        <v>139</v>
      </c>
    </row>
    <row r="14" spans="1:2" x14ac:dyDescent="0.3">
      <c r="A14" t="s">
        <v>140</v>
      </c>
      <c r="B14" t="s">
        <v>141</v>
      </c>
    </row>
    <row r="15" spans="1:2" x14ac:dyDescent="0.3">
      <c r="A15" t="s">
        <v>142</v>
      </c>
      <c r="B15" t="s">
        <v>143</v>
      </c>
    </row>
    <row r="16" spans="1:2" x14ac:dyDescent="0.3">
      <c r="A16" t="s">
        <v>144</v>
      </c>
      <c r="B16" t="s">
        <v>41</v>
      </c>
    </row>
    <row r="17" spans="1:2" x14ac:dyDescent="0.3">
      <c r="A17" t="s">
        <v>145</v>
      </c>
      <c r="B17" t="s">
        <v>146</v>
      </c>
    </row>
    <row r="18" spans="1:2" x14ac:dyDescent="0.3">
      <c r="A18" t="s">
        <v>147</v>
      </c>
      <c r="B18" t="s">
        <v>148</v>
      </c>
    </row>
    <row r="19" spans="1:2" x14ac:dyDescent="0.3">
      <c r="A19" t="s">
        <v>149</v>
      </c>
      <c r="B19" t="s">
        <v>150</v>
      </c>
    </row>
    <row r="20" spans="1:2" x14ac:dyDescent="0.3">
      <c r="A20" t="s">
        <v>151</v>
      </c>
      <c r="B20" t="s">
        <v>152</v>
      </c>
    </row>
    <row r="21" spans="1:2" x14ac:dyDescent="0.3">
      <c r="A21" t="s">
        <v>153</v>
      </c>
      <c r="B21" t="s">
        <v>154</v>
      </c>
    </row>
    <row r="22" spans="1:2" x14ac:dyDescent="0.3">
      <c r="A22" t="s">
        <v>155</v>
      </c>
      <c r="B22" t="s">
        <v>156</v>
      </c>
    </row>
    <row r="23" spans="1:2" x14ac:dyDescent="0.3">
      <c r="A23" t="s">
        <v>157</v>
      </c>
      <c r="B23" t="s">
        <v>42</v>
      </c>
    </row>
    <row r="24" spans="1:2" x14ac:dyDescent="0.3">
      <c r="A24" t="s">
        <v>158</v>
      </c>
      <c r="B24" t="s">
        <v>159</v>
      </c>
    </row>
    <row r="25" spans="1:2" x14ac:dyDescent="0.3">
      <c r="A25" t="s">
        <v>160</v>
      </c>
      <c r="B25" t="s">
        <v>161</v>
      </c>
    </row>
    <row r="26" spans="1:2" x14ac:dyDescent="0.3">
      <c r="A26" t="s">
        <v>162</v>
      </c>
      <c r="B26" t="s">
        <v>163</v>
      </c>
    </row>
    <row r="27" spans="1:2" x14ac:dyDescent="0.3">
      <c r="A27" t="s">
        <v>164</v>
      </c>
      <c r="B27" t="s">
        <v>165</v>
      </c>
    </row>
    <row r="28" spans="1:2" x14ac:dyDescent="0.3">
      <c r="A28" t="s">
        <v>166</v>
      </c>
      <c r="B28" t="s">
        <v>167</v>
      </c>
    </row>
    <row r="29" spans="1:2" x14ac:dyDescent="0.3">
      <c r="A29" t="s">
        <v>168</v>
      </c>
      <c r="B29" t="s">
        <v>169</v>
      </c>
    </row>
    <row r="30" spans="1:2" x14ac:dyDescent="0.3">
      <c r="A30" t="s">
        <v>170</v>
      </c>
      <c r="B30" t="s">
        <v>171</v>
      </c>
    </row>
    <row r="31" spans="1:2" x14ac:dyDescent="0.3">
      <c r="A31" t="s">
        <v>172</v>
      </c>
      <c r="B31" t="s">
        <v>173</v>
      </c>
    </row>
    <row r="32" spans="1:2" x14ac:dyDescent="0.3">
      <c r="A32" t="s">
        <v>174</v>
      </c>
      <c r="B32" t="s">
        <v>175</v>
      </c>
    </row>
    <row r="33" spans="1:2" x14ac:dyDescent="0.3">
      <c r="A33" t="s">
        <v>176</v>
      </c>
      <c r="B33" t="s">
        <v>177</v>
      </c>
    </row>
    <row r="34" spans="1:2" x14ac:dyDescent="0.3">
      <c r="A34" t="s">
        <v>178</v>
      </c>
      <c r="B34" t="s">
        <v>179</v>
      </c>
    </row>
    <row r="35" spans="1:2" x14ac:dyDescent="0.3">
      <c r="A35" t="s">
        <v>180</v>
      </c>
      <c r="B35" t="s">
        <v>181</v>
      </c>
    </row>
    <row r="36" spans="1:2" x14ac:dyDescent="0.3">
      <c r="A36" t="s">
        <v>182</v>
      </c>
      <c r="B36" t="s">
        <v>43</v>
      </c>
    </row>
    <row r="37" spans="1:2" x14ac:dyDescent="0.3">
      <c r="A37" t="s">
        <v>183</v>
      </c>
      <c r="B37" t="s">
        <v>184</v>
      </c>
    </row>
    <row r="38" spans="1:2" x14ac:dyDescent="0.3">
      <c r="A38" t="s">
        <v>185</v>
      </c>
      <c r="B38" t="s">
        <v>186</v>
      </c>
    </row>
    <row r="39" spans="1:2" x14ac:dyDescent="0.3">
      <c r="A39" t="s">
        <v>187</v>
      </c>
      <c r="B39" t="s">
        <v>188</v>
      </c>
    </row>
    <row r="40" spans="1:2" x14ac:dyDescent="0.3">
      <c r="A40" t="s">
        <v>189</v>
      </c>
      <c r="B40" t="s">
        <v>190</v>
      </c>
    </row>
    <row r="41" spans="1:2" x14ac:dyDescent="0.3">
      <c r="A41" t="s">
        <v>191</v>
      </c>
      <c r="B41" t="s">
        <v>192</v>
      </c>
    </row>
    <row r="42" spans="1:2" x14ac:dyDescent="0.3">
      <c r="A42" t="s">
        <v>193</v>
      </c>
      <c r="B42" t="s">
        <v>194</v>
      </c>
    </row>
    <row r="43" spans="1:2" x14ac:dyDescent="0.3">
      <c r="A43" t="s">
        <v>195</v>
      </c>
      <c r="B43" t="s">
        <v>196</v>
      </c>
    </row>
    <row r="44" spans="1:2" x14ac:dyDescent="0.3">
      <c r="A44" t="s">
        <v>197</v>
      </c>
      <c r="B44" t="s">
        <v>198</v>
      </c>
    </row>
    <row r="45" spans="1:2" x14ac:dyDescent="0.3">
      <c r="A45" t="s">
        <v>199</v>
      </c>
      <c r="B45" t="s">
        <v>200</v>
      </c>
    </row>
    <row r="46" spans="1:2" x14ac:dyDescent="0.3">
      <c r="A46" t="s">
        <v>201</v>
      </c>
      <c r="B46" t="s">
        <v>202</v>
      </c>
    </row>
    <row r="47" spans="1:2" x14ac:dyDescent="0.3">
      <c r="A47" t="s">
        <v>203</v>
      </c>
      <c r="B47" t="s">
        <v>204</v>
      </c>
    </row>
    <row r="48" spans="1:2" x14ac:dyDescent="0.3">
      <c r="A48" t="s">
        <v>205</v>
      </c>
      <c r="B48" t="s">
        <v>206</v>
      </c>
    </row>
    <row r="49" spans="1:2" x14ac:dyDescent="0.3">
      <c r="A49" t="s">
        <v>207</v>
      </c>
      <c r="B49" t="s">
        <v>208</v>
      </c>
    </row>
    <row r="50" spans="1:2" x14ac:dyDescent="0.3">
      <c r="A50" t="s">
        <v>209</v>
      </c>
      <c r="B50" t="s">
        <v>210</v>
      </c>
    </row>
    <row r="51" spans="1:2" x14ac:dyDescent="0.3">
      <c r="A51" t="s">
        <v>211</v>
      </c>
      <c r="B51" t="s">
        <v>212</v>
      </c>
    </row>
    <row r="52" spans="1:2" x14ac:dyDescent="0.3">
      <c r="A52" t="s">
        <v>213</v>
      </c>
      <c r="B52" t="s">
        <v>214</v>
      </c>
    </row>
    <row r="53" spans="1:2" x14ac:dyDescent="0.3">
      <c r="A53" t="s">
        <v>215</v>
      </c>
      <c r="B53" t="s">
        <v>216</v>
      </c>
    </row>
    <row r="54" spans="1:2" x14ac:dyDescent="0.3">
      <c r="A54" t="s">
        <v>217</v>
      </c>
      <c r="B54" t="s">
        <v>218</v>
      </c>
    </row>
    <row r="55" spans="1:2" x14ac:dyDescent="0.3">
      <c r="A55" t="s">
        <v>219</v>
      </c>
      <c r="B55" t="s">
        <v>220</v>
      </c>
    </row>
    <row r="56" spans="1:2" x14ac:dyDescent="0.3">
      <c r="A56" t="s">
        <v>221</v>
      </c>
      <c r="B56" t="s">
        <v>222</v>
      </c>
    </row>
    <row r="57" spans="1:2" x14ac:dyDescent="0.3">
      <c r="A57" t="s">
        <v>223</v>
      </c>
      <c r="B57" t="s">
        <v>44</v>
      </c>
    </row>
    <row r="58" spans="1:2" x14ac:dyDescent="0.3">
      <c r="A58" t="s">
        <v>224</v>
      </c>
      <c r="B58" t="s">
        <v>225</v>
      </c>
    </row>
    <row r="59" spans="1:2" x14ac:dyDescent="0.3">
      <c r="A59" t="s">
        <v>226</v>
      </c>
      <c r="B59" t="s">
        <v>227</v>
      </c>
    </row>
    <row r="60" spans="1:2" x14ac:dyDescent="0.3">
      <c r="A60" t="s">
        <v>228</v>
      </c>
      <c r="B60" t="s">
        <v>45</v>
      </c>
    </row>
    <row r="61" spans="1:2" x14ac:dyDescent="0.3">
      <c r="A61" t="s">
        <v>229</v>
      </c>
      <c r="B61" t="s">
        <v>46</v>
      </c>
    </row>
    <row r="62" spans="1:2" x14ac:dyDescent="0.3">
      <c r="A62" t="s">
        <v>230</v>
      </c>
      <c r="B62" t="s">
        <v>47</v>
      </c>
    </row>
    <row r="63" spans="1:2" x14ac:dyDescent="0.3">
      <c r="A63" t="s">
        <v>231</v>
      </c>
      <c r="B63" t="s">
        <v>232</v>
      </c>
    </row>
    <row r="64" spans="1:2" x14ac:dyDescent="0.3">
      <c r="A64" t="s">
        <v>233</v>
      </c>
      <c r="B64" t="s">
        <v>234</v>
      </c>
    </row>
    <row r="65" spans="1:2" x14ac:dyDescent="0.3">
      <c r="A65" t="s">
        <v>235</v>
      </c>
      <c r="B65" t="s">
        <v>236</v>
      </c>
    </row>
    <row r="66" spans="1:2" x14ac:dyDescent="0.3">
      <c r="A66" t="s">
        <v>237</v>
      </c>
      <c r="B66" t="s">
        <v>238</v>
      </c>
    </row>
    <row r="67" spans="1:2" x14ac:dyDescent="0.3">
      <c r="A67" t="s">
        <v>239</v>
      </c>
      <c r="B67" t="s">
        <v>240</v>
      </c>
    </row>
    <row r="68" spans="1:2" x14ac:dyDescent="0.3">
      <c r="A68" t="s">
        <v>241</v>
      </c>
      <c r="B68" t="s">
        <v>242</v>
      </c>
    </row>
    <row r="69" spans="1:2" x14ac:dyDescent="0.3">
      <c r="A69" t="s">
        <v>243</v>
      </c>
      <c r="B69" t="s">
        <v>244</v>
      </c>
    </row>
    <row r="70" spans="1:2" x14ac:dyDescent="0.3">
      <c r="A70" t="s">
        <v>245</v>
      </c>
      <c r="B70" t="s">
        <v>246</v>
      </c>
    </row>
    <row r="71" spans="1:2" x14ac:dyDescent="0.3">
      <c r="A71" t="s">
        <v>247</v>
      </c>
      <c r="B71" t="s">
        <v>48</v>
      </c>
    </row>
    <row r="72" spans="1:2" x14ac:dyDescent="0.3">
      <c r="A72" t="s">
        <v>248</v>
      </c>
      <c r="B72" t="s">
        <v>249</v>
      </c>
    </row>
    <row r="73" spans="1:2" x14ac:dyDescent="0.3">
      <c r="A73" t="s">
        <v>250</v>
      </c>
      <c r="B73" t="s">
        <v>251</v>
      </c>
    </row>
    <row r="74" spans="1:2" x14ac:dyDescent="0.3">
      <c r="A74" t="s">
        <v>252</v>
      </c>
      <c r="B74" t="s">
        <v>253</v>
      </c>
    </row>
    <row r="75" spans="1:2" x14ac:dyDescent="0.3">
      <c r="A75" t="s">
        <v>254</v>
      </c>
      <c r="B75" t="s">
        <v>255</v>
      </c>
    </row>
    <row r="76" spans="1:2" x14ac:dyDescent="0.3">
      <c r="A76" t="s">
        <v>256</v>
      </c>
      <c r="B76" t="s">
        <v>49</v>
      </c>
    </row>
    <row r="77" spans="1:2" x14ac:dyDescent="0.3">
      <c r="A77" t="s">
        <v>257</v>
      </c>
      <c r="B77" t="s">
        <v>35</v>
      </c>
    </row>
    <row r="78" spans="1:2" x14ac:dyDescent="0.3">
      <c r="A78" t="s">
        <v>258</v>
      </c>
      <c r="B78" t="s">
        <v>259</v>
      </c>
    </row>
    <row r="79" spans="1:2" x14ac:dyDescent="0.3">
      <c r="A79" t="s">
        <v>260</v>
      </c>
      <c r="B79" t="s">
        <v>261</v>
      </c>
    </row>
    <row r="80" spans="1:2" x14ac:dyDescent="0.3">
      <c r="A80" t="s">
        <v>262</v>
      </c>
      <c r="B80" t="s">
        <v>263</v>
      </c>
    </row>
    <row r="81" spans="1:2" x14ac:dyDescent="0.3">
      <c r="A81" t="s">
        <v>264</v>
      </c>
      <c r="B81" t="s">
        <v>265</v>
      </c>
    </row>
    <row r="82" spans="1:2" x14ac:dyDescent="0.3">
      <c r="A82" t="s">
        <v>266</v>
      </c>
      <c r="B82" t="s">
        <v>267</v>
      </c>
    </row>
    <row r="83" spans="1:2" x14ac:dyDescent="0.3">
      <c r="A83" t="s">
        <v>268</v>
      </c>
      <c r="B83" t="s">
        <v>269</v>
      </c>
    </row>
    <row r="84" spans="1:2" x14ac:dyDescent="0.3">
      <c r="A84" t="s">
        <v>270</v>
      </c>
      <c r="B84" t="s">
        <v>34</v>
      </c>
    </row>
    <row r="85" spans="1:2" x14ac:dyDescent="0.3">
      <c r="A85" t="s">
        <v>271</v>
      </c>
      <c r="B85" t="s">
        <v>272</v>
      </c>
    </row>
    <row r="86" spans="1:2" x14ac:dyDescent="0.3">
      <c r="A86" t="s">
        <v>273</v>
      </c>
      <c r="B86" t="s">
        <v>274</v>
      </c>
    </row>
    <row r="87" spans="1:2" x14ac:dyDescent="0.3">
      <c r="A87" t="s">
        <v>275</v>
      </c>
      <c r="B87" t="s">
        <v>50</v>
      </c>
    </row>
    <row r="88" spans="1:2" x14ac:dyDescent="0.3">
      <c r="A88" t="s">
        <v>276</v>
      </c>
      <c r="B88" t="s">
        <v>277</v>
      </c>
    </row>
    <row r="89" spans="1:2" x14ac:dyDescent="0.3">
      <c r="A89" t="s">
        <v>278</v>
      </c>
      <c r="B89" t="s">
        <v>279</v>
      </c>
    </row>
    <row r="90" spans="1:2" x14ac:dyDescent="0.3">
      <c r="A90" t="s">
        <v>280</v>
      </c>
      <c r="B90" t="s">
        <v>281</v>
      </c>
    </row>
    <row r="91" spans="1:2" x14ac:dyDescent="0.3">
      <c r="A91" t="s">
        <v>282</v>
      </c>
      <c r="B91" t="s">
        <v>283</v>
      </c>
    </row>
    <row r="92" spans="1:2" x14ac:dyDescent="0.3">
      <c r="A92" t="s">
        <v>284</v>
      </c>
      <c r="B92" t="s">
        <v>285</v>
      </c>
    </row>
    <row r="93" spans="1:2" x14ac:dyDescent="0.3">
      <c r="A93" t="s">
        <v>286</v>
      </c>
      <c r="B93" t="s">
        <v>287</v>
      </c>
    </row>
    <row r="94" spans="1:2" x14ac:dyDescent="0.3">
      <c r="A94" t="s">
        <v>288</v>
      </c>
      <c r="B94" t="s">
        <v>289</v>
      </c>
    </row>
    <row r="95" spans="1:2" x14ac:dyDescent="0.3">
      <c r="A95" t="s">
        <v>290</v>
      </c>
      <c r="B95" t="s">
        <v>291</v>
      </c>
    </row>
    <row r="96" spans="1:2" x14ac:dyDescent="0.3">
      <c r="A96" t="s">
        <v>292</v>
      </c>
      <c r="B96" t="s">
        <v>293</v>
      </c>
    </row>
    <row r="97" spans="1:2" x14ac:dyDescent="0.3">
      <c r="A97" t="s">
        <v>294</v>
      </c>
      <c r="B97" t="s">
        <v>295</v>
      </c>
    </row>
    <row r="98" spans="1:2" x14ac:dyDescent="0.3">
      <c r="A98" t="s">
        <v>296</v>
      </c>
      <c r="B98" t="s">
        <v>297</v>
      </c>
    </row>
    <row r="99" spans="1:2" x14ac:dyDescent="0.3">
      <c r="A99" t="s">
        <v>298</v>
      </c>
      <c r="B99" t="s">
        <v>299</v>
      </c>
    </row>
    <row r="100" spans="1:2" x14ac:dyDescent="0.3">
      <c r="A100" t="s">
        <v>300</v>
      </c>
      <c r="B100" t="s">
        <v>301</v>
      </c>
    </row>
    <row r="101" spans="1:2" x14ac:dyDescent="0.3">
      <c r="A101" t="s">
        <v>302</v>
      </c>
      <c r="B101" t="s">
        <v>303</v>
      </c>
    </row>
    <row r="102" spans="1:2" x14ac:dyDescent="0.3">
      <c r="A102" t="s">
        <v>304</v>
      </c>
      <c r="B102" t="s">
        <v>51</v>
      </c>
    </row>
    <row r="103" spans="1:2" x14ac:dyDescent="0.3">
      <c r="A103" t="s">
        <v>305</v>
      </c>
      <c r="B103" t="s">
        <v>52</v>
      </c>
    </row>
    <row r="104" spans="1:2" x14ac:dyDescent="0.3">
      <c r="A104" t="s">
        <v>306</v>
      </c>
      <c r="B104" t="s">
        <v>307</v>
      </c>
    </row>
    <row r="105" spans="1:2" x14ac:dyDescent="0.3">
      <c r="A105" t="s">
        <v>308</v>
      </c>
      <c r="B105" t="s">
        <v>309</v>
      </c>
    </row>
    <row r="106" spans="1:2" x14ac:dyDescent="0.3">
      <c r="A106" t="s">
        <v>310</v>
      </c>
      <c r="B106" t="s">
        <v>311</v>
      </c>
    </row>
    <row r="107" spans="1:2" x14ac:dyDescent="0.3">
      <c r="A107" t="s">
        <v>312</v>
      </c>
      <c r="B107" t="s">
        <v>313</v>
      </c>
    </row>
    <row r="108" spans="1:2" x14ac:dyDescent="0.3">
      <c r="A108" t="s">
        <v>314</v>
      </c>
      <c r="B108" t="s">
        <v>53</v>
      </c>
    </row>
    <row r="109" spans="1:2" x14ac:dyDescent="0.3">
      <c r="A109" t="s">
        <v>315</v>
      </c>
      <c r="B109" t="s">
        <v>316</v>
      </c>
    </row>
    <row r="110" spans="1:2" x14ac:dyDescent="0.3">
      <c r="A110" t="s">
        <v>317</v>
      </c>
      <c r="B110" t="s">
        <v>318</v>
      </c>
    </row>
    <row r="111" spans="1:2" x14ac:dyDescent="0.3">
      <c r="A111" t="s">
        <v>319</v>
      </c>
      <c r="B111" t="s">
        <v>320</v>
      </c>
    </row>
    <row r="112" spans="1:2" x14ac:dyDescent="0.3">
      <c r="A112" t="s">
        <v>321</v>
      </c>
      <c r="B112" t="s">
        <v>322</v>
      </c>
    </row>
    <row r="113" spans="1:2" x14ac:dyDescent="0.3">
      <c r="A113" t="s">
        <v>323</v>
      </c>
      <c r="B113" t="s">
        <v>324</v>
      </c>
    </row>
    <row r="114" spans="1:2" x14ac:dyDescent="0.3">
      <c r="A114" t="s">
        <v>325</v>
      </c>
      <c r="B114" t="s">
        <v>326</v>
      </c>
    </row>
    <row r="115" spans="1:2" x14ac:dyDescent="0.3">
      <c r="A115" t="s">
        <v>327</v>
      </c>
      <c r="B115" t="s">
        <v>328</v>
      </c>
    </row>
    <row r="116" spans="1:2" x14ac:dyDescent="0.3">
      <c r="A116" t="s">
        <v>329</v>
      </c>
      <c r="B116" t="s">
        <v>330</v>
      </c>
    </row>
    <row r="117" spans="1:2" x14ac:dyDescent="0.3">
      <c r="A117" t="s">
        <v>331</v>
      </c>
      <c r="B117" t="s">
        <v>332</v>
      </c>
    </row>
    <row r="118" spans="1:2" x14ac:dyDescent="0.3">
      <c r="A118" t="s">
        <v>333</v>
      </c>
      <c r="B118" t="s">
        <v>334</v>
      </c>
    </row>
    <row r="119" spans="1:2" x14ac:dyDescent="0.3">
      <c r="A119" t="s">
        <v>335</v>
      </c>
      <c r="B119" t="s">
        <v>336</v>
      </c>
    </row>
    <row r="120" spans="1:2" x14ac:dyDescent="0.3">
      <c r="A120" t="s">
        <v>337</v>
      </c>
      <c r="B120" t="s">
        <v>338</v>
      </c>
    </row>
    <row r="121" spans="1:2" x14ac:dyDescent="0.3">
      <c r="A121" t="s">
        <v>339</v>
      </c>
      <c r="B121" t="s">
        <v>340</v>
      </c>
    </row>
    <row r="122" spans="1:2" x14ac:dyDescent="0.3">
      <c r="A122" t="s">
        <v>341</v>
      </c>
      <c r="B122" t="s">
        <v>342</v>
      </c>
    </row>
    <row r="123" spans="1:2" x14ac:dyDescent="0.3">
      <c r="A123" t="s">
        <v>343</v>
      </c>
      <c r="B123" t="s">
        <v>344</v>
      </c>
    </row>
    <row r="124" spans="1:2" x14ac:dyDescent="0.3">
      <c r="A124" t="s">
        <v>345</v>
      </c>
      <c r="B124" t="s">
        <v>55</v>
      </c>
    </row>
    <row r="125" spans="1:2" x14ac:dyDescent="0.3">
      <c r="A125" t="s">
        <v>346</v>
      </c>
      <c r="B125" t="s">
        <v>347</v>
      </c>
    </row>
    <row r="126" spans="1:2" x14ac:dyDescent="0.3">
      <c r="A126" t="s">
        <v>348</v>
      </c>
      <c r="B126" t="s">
        <v>349</v>
      </c>
    </row>
    <row r="127" spans="1:2" x14ac:dyDescent="0.3">
      <c r="A127" t="s">
        <v>350</v>
      </c>
      <c r="B127" t="s">
        <v>351</v>
      </c>
    </row>
    <row r="128" spans="1:2" x14ac:dyDescent="0.3">
      <c r="A128" t="s">
        <v>352</v>
      </c>
      <c r="B128" t="s">
        <v>353</v>
      </c>
    </row>
    <row r="129" spans="1:2" x14ac:dyDescent="0.3">
      <c r="A129" t="s">
        <v>354</v>
      </c>
      <c r="B129" t="s">
        <v>355</v>
      </c>
    </row>
    <row r="130" spans="1:2" x14ac:dyDescent="0.3">
      <c r="A130" t="s">
        <v>356</v>
      </c>
      <c r="B130" t="s">
        <v>56</v>
      </c>
    </row>
    <row r="131" spans="1:2" x14ac:dyDescent="0.3">
      <c r="A131" t="s">
        <v>357</v>
      </c>
      <c r="B131" t="s">
        <v>57</v>
      </c>
    </row>
    <row r="132" spans="1:2" x14ac:dyDescent="0.3">
      <c r="A132" t="s">
        <v>358</v>
      </c>
      <c r="B132" t="s">
        <v>359</v>
      </c>
    </row>
    <row r="133" spans="1:2" x14ac:dyDescent="0.3">
      <c r="A133" t="s">
        <v>360</v>
      </c>
      <c r="B133" t="s">
        <v>361</v>
      </c>
    </row>
    <row r="134" spans="1:2" x14ac:dyDescent="0.3">
      <c r="A134" t="s">
        <v>362</v>
      </c>
      <c r="B134" t="s">
        <v>363</v>
      </c>
    </row>
    <row r="135" spans="1:2" x14ac:dyDescent="0.3">
      <c r="A135" t="s">
        <v>364</v>
      </c>
      <c r="B135" t="s">
        <v>365</v>
      </c>
    </row>
    <row r="136" spans="1:2" x14ac:dyDescent="0.3">
      <c r="A136" t="s">
        <v>366</v>
      </c>
      <c r="B136" t="s">
        <v>367</v>
      </c>
    </row>
    <row r="137" spans="1:2" x14ac:dyDescent="0.3">
      <c r="A137" t="s">
        <v>368</v>
      </c>
      <c r="B137" t="s">
        <v>369</v>
      </c>
    </row>
    <row r="138" spans="1:2" x14ac:dyDescent="0.3">
      <c r="A138" t="s">
        <v>370</v>
      </c>
      <c r="B138" t="s">
        <v>371</v>
      </c>
    </row>
    <row r="139" spans="1:2" x14ac:dyDescent="0.3">
      <c r="A139" t="s">
        <v>372</v>
      </c>
      <c r="B139" t="s">
        <v>58</v>
      </c>
    </row>
    <row r="140" spans="1:2" x14ac:dyDescent="0.3">
      <c r="A140" t="s">
        <v>373</v>
      </c>
      <c r="B140" t="s">
        <v>374</v>
      </c>
    </row>
    <row r="141" spans="1:2" x14ac:dyDescent="0.3">
      <c r="A141" t="s">
        <v>375</v>
      </c>
      <c r="B141" t="s">
        <v>376</v>
      </c>
    </row>
    <row r="142" spans="1:2" x14ac:dyDescent="0.3">
      <c r="A142" t="s">
        <v>377</v>
      </c>
      <c r="B142" t="s">
        <v>378</v>
      </c>
    </row>
    <row r="143" spans="1:2" x14ac:dyDescent="0.3">
      <c r="A143" t="s">
        <v>379</v>
      </c>
      <c r="B143" t="s">
        <v>380</v>
      </c>
    </row>
    <row r="144" spans="1:2" x14ac:dyDescent="0.3">
      <c r="A144" t="s">
        <v>381</v>
      </c>
      <c r="B144" t="s">
        <v>382</v>
      </c>
    </row>
    <row r="145" spans="1:2" x14ac:dyDescent="0.3">
      <c r="A145" t="s">
        <v>383</v>
      </c>
      <c r="B145" t="s">
        <v>384</v>
      </c>
    </row>
    <row r="146" spans="1:2" x14ac:dyDescent="0.3">
      <c r="A146" t="s">
        <v>385</v>
      </c>
      <c r="B146" t="s">
        <v>386</v>
      </c>
    </row>
    <row r="147" spans="1:2" x14ac:dyDescent="0.3">
      <c r="A147" t="s">
        <v>387</v>
      </c>
      <c r="B147" t="s">
        <v>388</v>
      </c>
    </row>
    <row r="148" spans="1:2" x14ac:dyDescent="0.3">
      <c r="A148" t="s">
        <v>389</v>
      </c>
      <c r="B148" t="s">
        <v>390</v>
      </c>
    </row>
    <row r="149" spans="1:2" x14ac:dyDescent="0.3">
      <c r="A149" t="s">
        <v>391</v>
      </c>
      <c r="B149" t="s">
        <v>392</v>
      </c>
    </row>
    <row r="150" spans="1:2" x14ac:dyDescent="0.3">
      <c r="A150" t="s">
        <v>393</v>
      </c>
      <c r="B150" t="s">
        <v>394</v>
      </c>
    </row>
    <row r="151" spans="1:2" x14ac:dyDescent="0.3">
      <c r="A151" t="s">
        <v>395</v>
      </c>
      <c r="B151" t="s">
        <v>396</v>
      </c>
    </row>
    <row r="152" spans="1:2" x14ac:dyDescent="0.3">
      <c r="A152" t="s">
        <v>397</v>
      </c>
      <c r="B152" t="s">
        <v>398</v>
      </c>
    </row>
    <row r="153" spans="1:2" x14ac:dyDescent="0.3">
      <c r="A153" t="s">
        <v>399</v>
      </c>
      <c r="B153" t="s">
        <v>400</v>
      </c>
    </row>
    <row r="154" spans="1:2" x14ac:dyDescent="0.3">
      <c r="A154" t="s">
        <v>401</v>
      </c>
      <c r="B154" t="s">
        <v>402</v>
      </c>
    </row>
    <row r="155" spans="1:2" x14ac:dyDescent="0.3">
      <c r="A155" t="s">
        <v>403</v>
      </c>
      <c r="B155" t="s">
        <v>404</v>
      </c>
    </row>
    <row r="156" spans="1:2" x14ac:dyDescent="0.3">
      <c r="A156" t="s">
        <v>405</v>
      </c>
      <c r="B156" t="s">
        <v>406</v>
      </c>
    </row>
    <row r="157" spans="1:2" x14ac:dyDescent="0.3">
      <c r="A157" t="s">
        <v>407</v>
      </c>
      <c r="B157" t="s">
        <v>408</v>
      </c>
    </row>
    <row r="158" spans="1:2" x14ac:dyDescent="0.3">
      <c r="A158" t="s">
        <v>409</v>
      </c>
      <c r="B158" t="s">
        <v>59</v>
      </c>
    </row>
    <row r="159" spans="1:2" x14ac:dyDescent="0.3">
      <c r="A159" t="s">
        <v>410</v>
      </c>
      <c r="B159" t="s">
        <v>411</v>
      </c>
    </row>
    <row r="160" spans="1:2" x14ac:dyDescent="0.3">
      <c r="A160" t="s">
        <v>412</v>
      </c>
      <c r="B160" t="s">
        <v>413</v>
      </c>
    </row>
    <row r="161" spans="1:2" x14ac:dyDescent="0.3">
      <c r="A161" t="s">
        <v>414</v>
      </c>
      <c r="B161" t="s">
        <v>415</v>
      </c>
    </row>
    <row r="162" spans="1:2" x14ac:dyDescent="0.3">
      <c r="A162" t="s">
        <v>416</v>
      </c>
      <c r="B162" t="s">
        <v>417</v>
      </c>
    </row>
    <row r="163" spans="1:2" x14ac:dyDescent="0.3">
      <c r="A163" t="s">
        <v>418</v>
      </c>
      <c r="B163" t="s">
        <v>419</v>
      </c>
    </row>
    <row r="164" spans="1:2" x14ac:dyDescent="0.3">
      <c r="A164" t="s">
        <v>420</v>
      </c>
      <c r="B164" t="s">
        <v>421</v>
      </c>
    </row>
    <row r="165" spans="1:2" x14ac:dyDescent="0.3">
      <c r="A165" t="s">
        <v>422</v>
      </c>
      <c r="B165" t="s">
        <v>423</v>
      </c>
    </row>
    <row r="166" spans="1:2" x14ac:dyDescent="0.3">
      <c r="A166" t="s">
        <v>424</v>
      </c>
      <c r="B166" t="s">
        <v>425</v>
      </c>
    </row>
    <row r="167" spans="1:2" x14ac:dyDescent="0.3">
      <c r="A167" t="s">
        <v>426</v>
      </c>
      <c r="B167" t="s">
        <v>60</v>
      </c>
    </row>
    <row r="168" spans="1:2" x14ac:dyDescent="0.3">
      <c r="A168" t="s">
        <v>427</v>
      </c>
      <c r="B168" t="s">
        <v>428</v>
      </c>
    </row>
    <row r="169" spans="1:2" x14ac:dyDescent="0.3">
      <c r="A169" t="s">
        <v>429</v>
      </c>
      <c r="B169" t="s">
        <v>430</v>
      </c>
    </row>
    <row r="170" spans="1:2" x14ac:dyDescent="0.3">
      <c r="A170" t="s">
        <v>431</v>
      </c>
      <c r="B170" t="s">
        <v>432</v>
      </c>
    </row>
    <row r="171" spans="1:2" x14ac:dyDescent="0.3">
      <c r="A171" t="s">
        <v>433</v>
      </c>
      <c r="B171" t="s">
        <v>434</v>
      </c>
    </row>
    <row r="172" spans="1:2" x14ac:dyDescent="0.3">
      <c r="A172" t="s">
        <v>435</v>
      </c>
      <c r="B172" t="s">
        <v>436</v>
      </c>
    </row>
    <row r="173" spans="1:2" x14ac:dyDescent="0.3">
      <c r="A173" t="s">
        <v>437</v>
      </c>
      <c r="B173" t="s">
        <v>438</v>
      </c>
    </row>
    <row r="174" spans="1:2" x14ac:dyDescent="0.3">
      <c r="A174" t="s">
        <v>439</v>
      </c>
      <c r="B174" t="s">
        <v>440</v>
      </c>
    </row>
    <row r="175" spans="1:2" x14ac:dyDescent="0.3">
      <c r="A175" t="s">
        <v>441</v>
      </c>
      <c r="B175" t="s">
        <v>442</v>
      </c>
    </row>
    <row r="176" spans="1:2" x14ac:dyDescent="0.3">
      <c r="A176" t="s">
        <v>443</v>
      </c>
      <c r="B176" t="s">
        <v>444</v>
      </c>
    </row>
    <row r="177" spans="1:2" x14ac:dyDescent="0.3">
      <c r="A177" t="s">
        <v>445</v>
      </c>
      <c r="B177" t="s">
        <v>446</v>
      </c>
    </row>
    <row r="178" spans="1:2" x14ac:dyDescent="0.3">
      <c r="A178" t="s">
        <v>447</v>
      </c>
      <c r="B178" t="s">
        <v>61</v>
      </c>
    </row>
    <row r="179" spans="1:2" x14ac:dyDescent="0.3">
      <c r="A179" t="s">
        <v>448</v>
      </c>
      <c r="B179" t="s">
        <v>62</v>
      </c>
    </row>
    <row r="180" spans="1:2" x14ac:dyDescent="0.3">
      <c r="A180" t="s">
        <v>449</v>
      </c>
      <c r="B180" t="s">
        <v>450</v>
      </c>
    </row>
    <row r="181" spans="1:2" x14ac:dyDescent="0.3">
      <c r="A181" t="s">
        <v>451</v>
      </c>
      <c r="B181" t="s">
        <v>452</v>
      </c>
    </row>
    <row r="182" spans="1:2" x14ac:dyDescent="0.3">
      <c r="A182" t="s">
        <v>453</v>
      </c>
      <c r="B182" t="s">
        <v>454</v>
      </c>
    </row>
    <row r="183" spans="1:2" x14ac:dyDescent="0.3">
      <c r="A183" t="s">
        <v>455</v>
      </c>
      <c r="B183" t="s">
        <v>63</v>
      </c>
    </row>
    <row r="184" spans="1:2" x14ac:dyDescent="0.3">
      <c r="A184" t="s">
        <v>456</v>
      </c>
      <c r="B184" t="s">
        <v>457</v>
      </c>
    </row>
    <row r="185" spans="1:2" x14ac:dyDescent="0.3">
      <c r="A185" t="s">
        <v>458</v>
      </c>
      <c r="B185" t="s">
        <v>459</v>
      </c>
    </row>
    <row r="186" spans="1:2" x14ac:dyDescent="0.3">
      <c r="A186" t="s">
        <v>460</v>
      </c>
      <c r="B186" t="s">
        <v>461</v>
      </c>
    </row>
    <row r="187" spans="1:2" x14ac:dyDescent="0.3">
      <c r="A187" t="s">
        <v>462</v>
      </c>
      <c r="B187" t="s">
        <v>463</v>
      </c>
    </row>
    <row r="188" spans="1:2" x14ac:dyDescent="0.3">
      <c r="A188" t="s">
        <v>464</v>
      </c>
      <c r="B188" t="s">
        <v>465</v>
      </c>
    </row>
    <row r="189" spans="1:2" x14ac:dyDescent="0.3">
      <c r="A189" t="s">
        <v>466</v>
      </c>
      <c r="B189" t="s">
        <v>467</v>
      </c>
    </row>
    <row r="190" spans="1:2" x14ac:dyDescent="0.3">
      <c r="A190" t="s">
        <v>468</v>
      </c>
      <c r="B190" t="s">
        <v>469</v>
      </c>
    </row>
    <row r="191" spans="1:2" x14ac:dyDescent="0.3">
      <c r="A191" t="s">
        <v>470</v>
      </c>
      <c r="B191" t="s">
        <v>471</v>
      </c>
    </row>
    <row r="192" spans="1:2" x14ac:dyDescent="0.3">
      <c r="A192" t="s">
        <v>472</v>
      </c>
      <c r="B192" t="s">
        <v>473</v>
      </c>
    </row>
    <row r="193" spans="1:2" x14ac:dyDescent="0.3">
      <c r="A193" t="s">
        <v>474</v>
      </c>
      <c r="B193" t="s">
        <v>475</v>
      </c>
    </row>
    <row r="194" spans="1:2" x14ac:dyDescent="0.3">
      <c r="A194" t="s">
        <v>476</v>
      </c>
      <c r="B194" t="s">
        <v>477</v>
      </c>
    </row>
    <row r="195" spans="1:2" x14ac:dyDescent="0.3">
      <c r="A195" t="s">
        <v>478</v>
      </c>
      <c r="B195" t="s">
        <v>479</v>
      </c>
    </row>
    <row r="196" spans="1:2" x14ac:dyDescent="0.3">
      <c r="A196" t="s">
        <v>480</v>
      </c>
      <c r="B196" t="s">
        <v>481</v>
      </c>
    </row>
    <row r="197" spans="1:2" x14ac:dyDescent="0.3">
      <c r="A197" t="s">
        <v>482</v>
      </c>
      <c r="B197" t="s">
        <v>483</v>
      </c>
    </row>
    <row r="198" spans="1:2" x14ac:dyDescent="0.3">
      <c r="A198" t="s">
        <v>484</v>
      </c>
      <c r="B198" t="s">
        <v>485</v>
      </c>
    </row>
    <row r="199" spans="1:2" x14ac:dyDescent="0.3">
      <c r="A199" t="s">
        <v>486</v>
      </c>
      <c r="B199" t="s">
        <v>487</v>
      </c>
    </row>
    <row r="200" spans="1:2" x14ac:dyDescent="0.3">
      <c r="A200" t="s">
        <v>488</v>
      </c>
      <c r="B200" t="s">
        <v>489</v>
      </c>
    </row>
    <row r="201" spans="1:2" x14ac:dyDescent="0.3">
      <c r="A201" t="s">
        <v>490</v>
      </c>
      <c r="B201" t="s">
        <v>491</v>
      </c>
    </row>
    <row r="202" spans="1:2" x14ac:dyDescent="0.3">
      <c r="A202" t="s">
        <v>492</v>
      </c>
      <c r="B202" t="s">
        <v>493</v>
      </c>
    </row>
    <row r="203" spans="1:2" x14ac:dyDescent="0.3">
      <c r="A203" t="s">
        <v>494</v>
      </c>
      <c r="B203" t="s">
        <v>64</v>
      </c>
    </row>
    <row r="204" spans="1:2" x14ac:dyDescent="0.3">
      <c r="A204" t="s">
        <v>495</v>
      </c>
      <c r="B204" t="s">
        <v>65</v>
      </c>
    </row>
    <row r="205" spans="1:2" x14ac:dyDescent="0.3">
      <c r="A205" t="s">
        <v>496</v>
      </c>
      <c r="B205" t="s">
        <v>497</v>
      </c>
    </row>
    <row r="206" spans="1:2" x14ac:dyDescent="0.3">
      <c r="A206" t="s">
        <v>498</v>
      </c>
      <c r="B206" t="s">
        <v>499</v>
      </c>
    </row>
    <row r="207" spans="1:2" x14ac:dyDescent="0.3">
      <c r="A207" t="s">
        <v>500</v>
      </c>
      <c r="B207" t="s">
        <v>501</v>
      </c>
    </row>
    <row r="208" spans="1:2" x14ac:dyDescent="0.3">
      <c r="A208" t="s">
        <v>502</v>
      </c>
      <c r="B208" t="s">
        <v>503</v>
      </c>
    </row>
    <row r="209" spans="1:2" x14ac:dyDescent="0.3">
      <c r="A209" t="s">
        <v>504</v>
      </c>
      <c r="B209" t="s">
        <v>505</v>
      </c>
    </row>
    <row r="210" spans="1:2" x14ac:dyDescent="0.3">
      <c r="A210" t="s">
        <v>506</v>
      </c>
      <c r="B210" t="s">
        <v>36</v>
      </c>
    </row>
    <row r="211" spans="1:2" x14ac:dyDescent="0.3">
      <c r="A211" t="s">
        <v>507</v>
      </c>
      <c r="B211" t="s">
        <v>508</v>
      </c>
    </row>
    <row r="212" spans="1:2" x14ac:dyDescent="0.3">
      <c r="A212" t="s">
        <v>509</v>
      </c>
      <c r="B212" t="s">
        <v>510</v>
      </c>
    </row>
    <row r="213" spans="1:2" x14ac:dyDescent="0.3">
      <c r="A213" t="s">
        <v>511</v>
      </c>
      <c r="B213" t="s">
        <v>512</v>
      </c>
    </row>
    <row r="214" spans="1:2" x14ac:dyDescent="0.3">
      <c r="A214" t="s">
        <v>513</v>
      </c>
      <c r="B214" t="s">
        <v>514</v>
      </c>
    </row>
    <row r="215" spans="1:2" x14ac:dyDescent="0.3">
      <c r="A215" t="s">
        <v>515</v>
      </c>
      <c r="B215" t="s">
        <v>516</v>
      </c>
    </row>
    <row r="216" spans="1:2" x14ac:dyDescent="0.3">
      <c r="A216" t="s">
        <v>517</v>
      </c>
      <c r="B216" t="s">
        <v>37</v>
      </c>
    </row>
    <row r="217" spans="1:2" x14ac:dyDescent="0.3">
      <c r="A217" t="s">
        <v>518</v>
      </c>
      <c r="B217" t="s">
        <v>66</v>
      </c>
    </row>
    <row r="218" spans="1:2" x14ac:dyDescent="0.3">
      <c r="A218" t="s">
        <v>519</v>
      </c>
      <c r="B218" t="s">
        <v>520</v>
      </c>
    </row>
    <row r="219" spans="1:2" x14ac:dyDescent="0.3">
      <c r="A219" t="s">
        <v>521</v>
      </c>
      <c r="B219" t="s">
        <v>522</v>
      </c>
    </row>
    <row r="220" spans="1:2" x14ac:dyDescent="0.3">
      <c r="A220" t="s">
        <v>523</v>
      </c>
      <c r="B220" t="s">
        <v>524</v>
      </c>
    </row>
    <row r="221" spans="1:2" x14ac:dyDescent="0.3">
      <c r="A221" t="s">
        <v>525</v>
      </c>
      <c r="B221" t="s">
        <v>526</v>
      </c>
    </row>
    <row r="222" spans="1:2" x14ac:dyDescent="0.3">
      <c r="A222" t="s">
        <v>527</v>
      </c>
      <c r="B222" t="s">
        <v>528</v>
      </c>
    </row>
    <row r="223" spans="1:2" x14ac:dyDescent="0.3">
      <c r="A223" t="s">
        <v>529</v>
      </c>
      <c r="B223" t="s">
        <v>530</v>
      </c>
    </row>
    <row r="224" spans="1:2" x14ac:dyDescent="0.3">
      <c r="A224" t="s">
        <v>531</v>
      </c>
      <c r="B224" t="s">
        <v>532</v>
      </c>
    </row>
    <row r="225" spans="1:2" x14ac:dyDescent="0.3">
      <c r="A225" t="s">
        <v>533</v>
      </c>
      <c r="B225" t="s">
        <v>534</v>
      </c>
    </row>
    <row r="226" spans="1:2" x14ac:dyDescent="0.3">
      <c r="A226" t="s">
        <v>535</v>
      </c>
      <c r="B226" t="s">
        <v>536</v>
      </c>
    </row>
    <row r="227" spans="1:2" x14ac:dyDescent="0.3">
      <c r="A227" t="s">
        <v>537</v>
      </c>
      <c r="B227" t="s">
        <v>538</v>
      </c>
    </row>
    <row r="228" spans="1:2" x14ac:dyDescent="0.3">
      <c r="A228" t="s">
        <v>539</v>
      </c>
      <c r="B228" t="s">
        <v>540</v>
      </c>
    </row>
    <row r="229" spans="1:2" x14ac:dyDescent="0.3">
      <c r="A229" t="s">
        <v>541</v>
      </c>
      <c r="B229" t="s">
        <v>542</v>
      </c>
    </row>
    <row r="230" spans="1:2" x14ac:dyDescent="0.3">
      <c r="A230" t="s">
        <v>543</v>
      </c>
      <c r="B230" t="s">
        <v>544</v>
      </c>
    </row>
    <row r="231" spans="1:2" x14ac:dyDescent="0.3">
      <c r="A231" t="s">
        <v>545</v>
      </c>
      <c r="B231" t="s">
        <v>546</v>
      </c>
    </row>
    <row r="232" spans="1:2" x14ac:dyDescent="0.3">
      <c r="A232" t="s">
        <v>547</v>
      </c>
      <c r="B232" t="s">
        <v>548</v>
      </c>
    </row>
    <row r="233" spans="1:2" x14ac:dyDescent="0.3">
      <c r="A233" t="s">
        <v>549</v>
      </c>
      <c r="B233" t="s">
        <v>550</v>
      </c>
    </row>
    <row r="234" spans="1:2" x14ac:dyDescent="0.3">
      <c r="A234" t="s">
        <v>551</v>
      </c>
      <c r="B234" t="s">
        <v>552</v>
      </c>
    </row>
    <row r="235" spans="1:2" x14ac:dyDescent="0.3">
      <c r="A235" t="s">
        <v>553</v>
      </c>
      <c r="B235" t="s">
        <v>554</v>
      </c>
    </row>
    <row r="236" spans="1:2" x14ac:dyDescent="0.3">
      <c r="A236" t="s">
        <v>555</v>
      </c>
      <c r="B236" t="s">
        <v>556</v>
      </c>
    </row>
    <row r="237" spans="1:2" x14ac:dyDescent="0.3">
      <c r="A237" t="s">
        <v>557</v>
      </c>
      <c r="B237" t="s">
        <v>558</v>
      </c>
    </row>
    <row r="238" spans="1:2" x14ac:dyDescent="0.3">
      <c r="A238" t="s">
        <v>559</v>
      </c>
      <c r="B238" t="s">
        <v>560</v>
      </c>
    </row>
    <row r="239" spans="1:2" x14ac:dyDescent="0.3">
      <c r="A239" t="s">
        <v>561</v>
      </c>
      <c r="B239" t="s">
        <v>562</v>
      </c>
    </row>
    <row r="240" spans="1:2" x14ac:dyDescent="0.3">
      <c r="A240" t="s">
        <v>563</v>
      </c>
      <c r="B240" t="s">
        <v>564</v>
      </c>
    </row>
    <row r="241" spans="1:2" x14ac:dyDescent="0.3">
      <c r="A241" t="s">
        <v>565</v>
      </c>
      <c r="B241" t="s">
        <v>566</v>
      </c>
    </row>
    <row r="242" spans="1:2" x14ac:dyDescent="0.3">
      <c r="A242" t="s">
        <v>567</v>
      </c>
      <c r="B242" t="s">
        <v>568</v>
      </c>
    </row>
    <row r="243" spans="1:2" x14ac:dyDescent="0.3">
      <c r="A243" t="s">
        <v>569</v>
      </c>
      <c r="B243" t="s">
        <v>570</v>
      </c>
    </row>
    <row r="244" spans="1:2" x14ac:dyDescent="0.3">
      <c r="A244" t="s">
        <v>571</v>
      </c>
      <c r="B244" t="s">
        <v>572</v>
      </c>
    </row>
    <row r="245" spans="1:2" x14ac:dyDescent="0.3">
      <c r="A245" t="s">
        <v>573</v>
      </c>
      <c r="B245" t="s">
        <v>574</v>
      </c>
    </row>
    <row r="246" spans="1:2" x14ac:dyDescent="0.3">
      <c r="A246" t="s">
        <v>575</v>
      </c>
      <c r="B246" t="s">
        <v>576</v>
      </c>
    </row>
    <row r="247" spans="1:2" x14ac:dyDescent="0.3">
      <c r="A247" t="s">
        <v>577</v>
      </c>
      <c r="B247" t="s">
        <v>578</v>
      </c>
    </row>
    <row r="248" spans="1:2" x14ac:dyDescent="0.3">
      <c r="A248" t="s">
        <v>579</v>
      </c>
      <c r="B248" t="s">
        <v>580</v>
      </c>
    </row>
    <row r="249" spans="1:2" x14ac:dyDescent="0.3">
      <c r="A249" t="s">
        <v>581</v>
      </c>
      <c r="B249" t="s">
        <v>582</v>
      </c>
    </row>
    <row r="250" spans="1:2" x14ac:dyDescent="0.3">
      <c r="A250" t="s">
        <v>583</v>
      </c>
      <c r="B250" t="s">
        <v>584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4E3-DA68-42B9-B3D1-294784AA641C}">
  <sheetPr>
    <tabColor rgb="FFFF0000"/>
  </sheetPr>
  <dimension ref="A1:AZ47"/>
  <sheetViews>
    <sheetView topLeftCell="A44" workbookViewId="0"/>
  </sheetViews>
  <sheetFormatPr baseColWidth="10" defaultRowHeight="14.4" x14ac:dyDescent="0.3"/>
  <cols>
    <col min="1" max="1" width="27.33203125" customWidth="1"/>
    <col min="2" max="3" width="12.33203125" customWidth="1"/>
    <col min="4" max="4" width="12" customWidth="1"/>
    <col min="5" max="12" width="11" customWidth="1"/>
    <col min="13" max="22" width="11.33203125" bestFit="1" customWidth="1"/>
  </cols>
  <sheetData>
    <row r="1" spans="1:52" x14ac:dyDescent="0.3">
      <c r="A1" s="3" t="s">
        <v>32</v>
      </c>
      <c r="B1" s="3" t="s">
        <v>33</v>
      </c>
      <c r="C1" s="93"/>
      <c r="D1" s="93"/>
      <c r="E1" s="3"/>
      <c r="F1" s="3"/>
      <c r="G1" s="3"/>
      <c r="H1" s="3"/>
      <c r="I1" s="3"/>
      <c r="J1" s="3"/>
      <c r="K1" s="3"/>
    </row>
    <row r="2" spans="1:52" x14ac:dyDescent="0.3">
      <c r="B2" s="3" t="s">
        <v>585</v>
      </c>
      <c r="C2" s="3"/>
      <c r="D2" s="3"/>
      <c r="E2" s="3"/>
      <c r="F2" s="3"/>
      <c r="G2" s="3"/>
      <c r="H2" s="3"/>
      <c r="I2" s="3"/>
      <c r="J2" s="3"/>
      <c r="K2" s="3"/>
    </row>
    <row r="9" spans="1:52" x14ac:dyDescent="0.3">
      <c r="A9" s="3"/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7"/>
    </row>
    <row r="10" spans="1:52" x14ac:dyDescent="0.3">
      <c r="A10" s="3"/>
      <c r="B10" s="95" t="s">
        <v>38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 t="s">
        <v>39</v>
      </c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7" t="s">
        <v>40</v>
      </c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x14ac:dyDescent="0.3">
      <c r="A11" s="3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">
      <c r="A12" s="3" t="s">
        <v>41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3">
      <c r="A13" s="3" t="s">
        <v>42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3">
      <c r="A14" s="3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3">
      <c r="A15" s="3" t="s">
        <v>44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3">
      <c r="A16" s="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3">
      <c r="A17" s="3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3">
      <c r="A18" s="3" t="s">
        <v>47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3">
      <c r="A19" s="3" t="s">
        <v>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3">
      <c r="A20" s="3" t="s">
        <v>49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3">
      <c r="A21" s="3" t="s">
        <v>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3">
      <c r="A22" s="3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3">
      <c r="A23" s="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3">
      <c r="A24" s="3" t="s">
        <v>51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3">
      <c r="A25" s="3" t="s">
        <v>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3">
      <c r="A26" s="3" t="s">
        <v>53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3">
      <c r="A27" s="3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3">
      <c r="A28" s="3" t="s">
        <v>55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3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3">
      <c r="A30" s="3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3">
      <c r="A31" s="3" t="s">
        <v>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3">
      <c r="A32" s="3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3">
      <c r="A33" s="3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3">
      <c r="A34" s="3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3">
      <c r="A35" s="3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3">
      <c r="A36" s="3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3">
      <c r="A37" s="3" t="s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3">
      <c r="A38" s="3" t="s">
        <v>65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3">
      <c r="A39" s="3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3">
      <c r="A40" s="3" t="s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3">
      <c r="A41" s="3" t="s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3">
      <c r="A42" s="3" t="s">
        <v>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3">
      <c r="A43" s="3" t="s">
        <v>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3">
      <c r="A44" s="3" t="s">
        <v>69</v>
      </c>
      <c r="B44" s="5">
        <f t="shared" ref="B44:L44" si="0">_xlfn.RRI(1,B43,C43)</f>
        <v>0</v>
      </c>
      <c r="C44" s="5">
        <f t="shared" si="0"/>
        <v>0</v>
      </c>
      <c r="D44" s="5">
        <f t="shared" si="0"/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>_xlfn.RRI(1,M43,N43)</f>
        <v>0</v>
      </c>
      <c r="N44" s="5">
        <f t="shared" ref="N44:W44" si="1">_xlfn.RRI(1,N43,O43)</f>
        <v>0</v>
      </c>
      <c r="O44" s="5">
        <f t="shared" si="1"/>
        <v>0</v>
      </c>
      <c r="P44" s="5">
        <f t="shared" si="1"/>
        <v>0</v>
      </c>
      <c r="Q44" s="5">
        <f t="shared" si="1"/>
        <v>0</v>
      </c>
      <c r="R44" s="5">
        <f t="shared" si="1"/>
        <v>0</v>
      </c>
      <c r="S44" s="5">
        <f t="shared" si="1"/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</row>
    <row r="45" spans="1:52" x14ac:dyDescent="0.3">
      <c r="A45" s="29" t="s">
        <v>587</v>
      </c>
      <c r="B45" s="27">
        <f>SUM(B12:B42)</f>
        <v>0</v>
      </c>
      <c r="C45" s="27">
        <f t="shared" ref="C45:AZ45" si="2">SUM(C12:C42)</f>
        <v>0</v>
      </c>
      <c r="D45" s="27">
        <f t="shared" si="2"/>
        <v>0</v>
      </c>
      <c r="E45" s="27">
        <f t="shared" si="2"/>
        <v>0</v>
      </c>
      <c r="F45" s="27">
        <f t="shared" si="2"/>
        <v>0</v>
      </c>
      <c r="G45" s="27">
        <f t="shared" si="2"/>
        <v>0</v>
      </c>
      <c r="H45" s="27">
        <f t="shared" si="2"/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</row>
    <row r="46" spans="1:52" x14ac:dyDescent="0.3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">
      <c r="A47" s="13" t="s">
        <v>71</v>
      </c>
      <c r="B47" s="13"/>
      <c r="C47" s="13"/>
      <c r="D47" s="13"/>
    </row>
  </sheetData>
  <mergeCells count="4">
    <mergeCell ref="C1:D1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50D-9B4D-4EE4-BF97-FA51BFAEDECD}">
  <sheetPr>
    <tabColor rgb="FFFF0000"/>
  </sheetPr>
  <dimension ref="A1:AR28"/>
  <sheetViews>
    <sheetView workbookViewId="0"/>
  </sheetViews>
  <sheetFormatPr baseColWidth="10" defaultRowHeight="14.4" x14ac:dyDescent="0.3"/>
  <cols>
    <col min="1" max="1" width="22.44140625" bestFit="1" customWidth="1"/>
    <col min="2" max="2" width="23.88671875" bestFit="1" customWidth="1"/>
    <col min="3" max="3" width="12.44140625" bestFit="1" customWidth="1"/>
    <col min="4" max="4" width="12.33203125" bestFit="1" customWidth="1"/>
    <col min="5" max="5" width="14.88671875" customWidth="1"/>
    <col min="6" max="7" width="12.44140625" bestFit="1" customWidth="1"/>
    <col min="8" max="8" width="26.5546875" bestFit="1" customWidth="1"/>
    <col min="9" max="9" width="14.6640625" bestFit="1" customWidth="1"/>
    <col min="10" max="10" width="11" bestFit="1" customWidth="1"/>
    <col min="11" max="11" width="13" bestFit="1" customWidth="1"/>
    <col min="12" max="12" width="14.88671875" hidden="1" customWidth="1"/>
    <col min="13" max="13" width="11.33203125" bestFit="1" customWidth="1"/>
    <col min="14" max="14" width="7" bestFit="1" customWidth="1"/>
    <col min="15" max="15" width="17.109375" bestFit="1" customWidth="1"/>
    <col min="16" max="16" width="14.6640625" bestFit="1" customWidth="1"/>
    <col min="17" max="17" width="11" bestFit="1" customWidth="1"/>
    <col min="18" max="18" width="13" bestFit="1" customWidth="1"/>
    <col min="19" max="19" width="14.88671875" hidden="1" customWidth="1"/>
    <col min="20" max="20" width="12.44140625" bestFit="1" customWidth="1"/>
    <col min="21" max="21" width="7" bestFit="1" customWidth="1"/>
    <col min="22" max="22" width="18" bestFit="1" customWidth="1"/>
    <col min="23" max="23" width="14.6640625" hidden="1" customWidth="1"/>
    <col min="24" max="24" width="11" hidden="1" customWidth="1"/>
    <col min="25" max="25" width="13" hidden="1" customWidth="1"/>
    <col min="26" max="26" width="14.88671875" hidden="1" customWidth="1"/>
    <col min="27" max="27" width="11.33203125" hidden="1" customWidth="1"/>
    <col min="28" max="28" width="7" hidden="1" customWidth="1"/>
    <col min="29" max="29" width="19.88671875" hidden="1" customWidth="1"/>
    <col min="30" max="30" width="14.6640625" hidden="1" customWidth="1"/>
    <col min="31" max="31" width="11" hidden="1" customWidth="1"/>
    <col min="32" max="32" width="13" hidden="1" customWidth="1"/>
    <col min="33" max="33" width="14.88671875" hidden="1" customWidth="1"/>
    <col min="34" max="34" width="11.33203125" hidden="1" customWidth="1"/>
    <col min="35" max="35" width="7" hidden="1" customWidth="1"/>
    <col min="36" max="36" width="18.109375" hidden="1" customWidth="1"/>
    <col min="37" max="37" width="14.6640625" bestFit="1" customWidth="1"/>
    <col min="38" max="38" width="11" bestFit="1" customWidth="1"/>
    <col min="39" max="39" width="13" bestFit="1" customWidth="1"/>
    <col min="40" max="40" width="14.88671875" hidden="1" customWidth="1"/>
    <col min="41" max="41" width="11.33203125" bestFit="1" customWidth="1"/>
    <col min="42" max="42" width="7" bestFit="1" customWidth="1"/>
    <col min="43" max="44" width="15.109375" bestFit="1" customWidth="1"/>
    <col min="45" max="45" width="17" bestFit="1" customWidth="1"/>
    <col min="46" max="46" width="15.6640625" bestFit="1" customWidth="1"/>
    <col min="47" max="47" width="11.109375" bestFit="1" customWidth="1"/>
    <col min="48" max="48" width="13.109375" bestFit="1" customWidth="1"/>
    <col min="49" max="49" width="14.6640625" bestFit="1" customWidth="1"/>
    <col min="50" max="50" width="12.33203125" bestFit="1" customWidth="1"/>
    <col min="51" max="51" width="7.109375" bestFit="1" customWidth="1"/>
    <col min="52" max="52" width="22.109375" bestFit="1" customWidth="1"/>
    <col min="53" max="53" width="17.88671875" bestFit="1" customWidth="1"/>
    <col min="54" max="54" width="17.44140625" bestFit="1" customWidth="1"/>
    <col min="55" max="55" width="11.109375" bestFit="1" customWidth="1"/>
    <col min="56" max="56" width="13.109375" bestFit="1" customWidth="1"/>
    <col min="57" max="57" width="14.6640625" bestFit="1" customWidth="1"/>
    <col min="58" max="58" width="11.33203125" bestFit="1" customWidth="1"/>
    <col min="59" max="59" width="7.109375" bestFit="1" customWidth="1"/>
    <col min="60" max="60" width="23.88671875" bestFit="1" customWidth="1"/>
    <col min="61" max="61" width="19.5546875" bestFit="1" customWidth="1"/>
    <col min="62" max="62" width="14.88671875" bestFit="1" customWidth="1"/>
    <col min="63" max="63" width="11.109375" bestFit="1" customWidth="1"/>
    <col min="64" max="64" width="13.109375" bestFit="1" customWidth="1"/>
    <col min="65" max="65" width="14.6640625" bestFit="1" customWidth="1"/>
    <col min="66" max="66" width="11.33203125" bestFit="1" customWidth="1"/>
    <col min="67" max="67" width="7.109375" bestFit="1" customWidth="1"/>
    <col min="68" max="68" width="14.109375" bestFit="1" customWidth="1"/>
    <col min="69" max="69" width="17.88671875" bestFit="1" customWidth="1"/>
    <col min="70" max="70" width="14.88671875" bestFit="1" customWidth="1"/>
    <col min="71" max="71" width="11.109375" bestFit="1" customWidth="1"/>
    <col min="72" max="72" width="13.109375" bestFit="1" customWidth="1"/>
    <col min="73" max="73" width="14.6640625" bestFit="1" customWidth="1"/>
    <col min="74" max="74" width="11.33203125" bestFit="1" customWidth="1"/>
    <col min="75" max="75" width="7.109375" bestFit="1" customWidth="1"/>
    <col min="76" max="76" width="17.6640625" bestFit="1" customWidth="1"/>
    <col min="77" max="77" width="14.88671875" bestFit="1" customWidth="1"/>
    <col min="78" max="78" width="11.109375" bestFit="1" customWidth="1"/>
    <col min="79" max="79" width="13.109375" bestFit="1" customWidth="1"/>
    <col min="80" max="80" width="14.6640625" bestFit="1" customWidth="1"/>
    <col min="81" max="81" width="11.33203125" bestFit="1" customWidth="1"/>
    <col min="82" max="82" width="7.109375" bestFit="1" customWidth="1"/>
    <col min="83" max="83" width="18.109375" bestFit="1" customWidth="1"/>
    <col min="84" max="84" width="14.88671875" bestFit="1" customWidth="1"/>
    <col min="85" max="85" width="15.5546875" bestFit="1" customWidth="1"/>
  </cols>
  <sheetData>
    <row r="1" spans="1:44" x14ac:dyDescent="0.3">
      <c r="A1" s="17" t="s">
        <v>589</v>
      </c>
      <c r="B1" t="s">
        <v>590</v>
      </c>
    </row>
    <row r="3" spans="1:44" x14ac:dyDescent="0.3">
      <c r="A3" s="17" t="s">
        <v>0</v>
      </c>
      <c r="B3" s="17" t="s">
        <v>1</v>
      </c>
    </row>
    <row r="4" spans="1:44" x14ac:dyDescent="0.3">
      <c r="B4" t="s">
        <v>3</v>
      </c>
      <c r="H4" t="s">
        <v>72</v>
      </c>
      <c r="I4" t="s">
        <v>4</v>
      </c>
      <c r="O4" t="s">
        <v>73</v>
      </c>
      <c r="P4" t="s">
        <v>5</v>
      </c>
      <c r="V4" t="s">
        <v>74</v>
      </c>
      <c r="W4" t="s">
        <v>6</v>
      </c>
      <c r="AC4" t="s">
        <v>75</v>
      </c>
      <c r="AD4" t="s">
        <v>7</v>
      </c>
      <c r="AJ4" t="s">
        <v>76</v>
      </c>
      <c r="AK4" t="s">
        <v>8</v>
      </c>
      <c r="AQ4" t="s">
        <v>77</v>
      </c>
      <c r="AR4" t="s">
        <v>9</v>
      </c>
    </row>
    <row r="5" spans="1:44" x14ac:dyDescent="0.3">
      <c r="A5" s="17" t="s">
        <v>2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D5" t="s">
        <v>78</v>
      </c>
      <c r="AE5" t="s">
        <v>79</v>
      </c>
      <c r="AF5" t="s">
        <v>80</v>
      </c>
      <c r="AG5" t="s">
        <v>81</v>
      </c>
      <c r="AH5" t="s">
        <v>82</v>
      </c>
      <c r="AI5" t="s">
        <v>83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</row>
    <row r="6" spans="1:44" x14ac:dyDescent="0.3">
      <c r="A6" s="1" t="s">
        <v>10</v>
      </c>
      <c r="B6" s="2">
        <v>358.66746522330232</v>
      </c>
      <c r="C6" s="2">
        <v>335.23792527123919</v>
      </c>
      <c r="D6" s="2">
        <v>1437.0399743075177</v>
      </c>
      <c r="E6" s="2">
        <v>495.85984514924314</v>
      </c>
      <c r="F6" s="2">
        <v>918.47591125831877</v>
      </c>
      <c r="G6" s="2">
        <v>0</v>
      </c>
      <c r="H6" s="2">
        <v>3545.2811212096208</v>
      </c>
      <c r="I6" s="2">
        <v>0</v>
      </c>
      <c r="J6" s="2">
        <v>0</v>
      </c>
      <c r="K6" s="2">
        <v>2811.0535707914223</v>
      </c>
      <c r="L6" s="2">
        <v>0</v>
      </c>
      <c r="M6" s="2">
        <v>0</v>
      </c>
      <c r="N6" s="2">
        <v>0</v>
      </c>
      <c r="O6" s="2">
        <v>2811.0535707914223</v>
      </c>
      <c r="P6" s="2">
        <v>0</v>
      </c>
      <c r="Q6" s="2">
        <v>0</v>
      </c>
      <c r="R6" s="2">
        <v>148.05866401956246</v>
      </c>
      <c r="S6" s="2">
        <v>4816.9242100212177</v>
      </c>
      <c r="T6" s="2">
        <v>36.16969860196842</v>
      </c>
      <c r="U6" s="2">
        <v>0</v>
      </c>
      <c r="V6" s="2">
        <v>5001.152572642749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9906.6016071483391</v>
      </c>
      <c r="AN6" s="2">
        <v>0</v>
      </c>
      <c r="AO6" s="2">
        <v>0</v>
      </c>
      <c r="AP6" s="2">
        <v>0</v>
      </c>
      <c r="AQ6" s="2">
        <v>9906.6016071483391</v>
      </c>
      <c r="AR6" s="2">
        <v>21264.088871792133</v>
      </c>
    </row>
    <row r="7" spans="1:44" x14ac:dyDescent="0.3">
      <c r="A7" s="1" t="s">
        <v>11</v>
      </c>
      <c r="B7" s="2">
        <v>442.79933978185471</v>
      </c>
      <c r="C7" s="2">
        <v>622.3427198247216</v>
      </c>
      <c r="D7" s="2">
        <v>1512.6736571658082</v>
      </c>
      <c r="E7" s="2">
        <v>521.95773173604539</v>
      </c>
      <c r="F7" s="2">
        <v>1312.1084446547411</v>
      </c>
      <c r="G7" s="2">
        <v>0</v>
      </c>
      <c r="H7" s="2">
        <v>4411.8818931631713</v>
      </c>
      <c r="I7" s="2">
        <v>0</v>
      </c>
      <c r="J7" s="2">
        <v>0</v>
      </c>
      <c r="K7" s="2">
        <v>2959.003758727813</v>
      </c>
      <c r="L7" s="2">
        <v>0</v>
      </c>
      <c r="M7" s="2">
        <v>0</v>
      </c>
      <c r="N7" s="2">
        <v>0</v>
      </c>
      <c r="O7" s="2">
        <v>2959.003758727813</v>
      </c>
      <c r="P7" s="2">
        <v>0</v>
      </c>
      <c r="Q7" s="2">
        <v>0</v>
      </c>
      <c r="R7" s="2">
        <v>155.85122528374998</v>
      </c>
      <c r="S7" s="2">
        <v>5070.4465368644396</v>
      </c>
      <c r="T7" s="2">
        <v>51.670998002812034</v>
      </c>
      <c r="U7" s="2">
        <v>0</v>
      </c>
      <c r="V7" s="2">
        <v>5277.9687601510013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10428.001691735095</v>
      </c>
      <c r="AN7" s="2">
        <v>0</v>
      </c>
      <c r="AO7" s="2">
        <v>0</v>
      </c>
      <c r="AP7" s="2">
        <v>0</v>
      </c>
      <c r="AQ7" s="2">
        <v>10428.001691735095</v>
      </c>
      <c r="AR7" s="2">
        <v>23076.856103777078</v>
      </c>
    </row>
    <row r="8" spans="1:44" x14ac:dyDescent="0.3">
      <c r="A8" s="1" t="s">
        <v>12</v>
      </c>
      <c r="B8" s="2">
        <v>546.66585158253656</v>
      </c>
      <c r="C8" s="2">
        <v>852.52427373249532</v>
      </c>
      <c r="D8" s="2">
        <v>1592.2880601745351</v>
      </c>
      <c r="E8" s="2">
        <v>549.42919130110045</v>
      </c>
      <c r="F8" s="2">
        <v>1874.4406352210588</v>
      </c>
      <c r="G8" s="2">
        <v>0</v>
      </c>
      <c r="H8" s="2">
        <v>5415.3480120117265</v>
      </c>
      <c r="I8" s="2">
        <v>0</v>
      </c>
      <c r="J8" s="2">
        <v>0</v>
      </c>
      <c r="K8" s="2">
        <v>3114.7407986608559</v>
      </c>
      <c r="L8" s="2">
        <v>0</v>
      </c>
      <c r="M8" s="2">
        <v>0</v>
      </c>
      <c r="N8" s="2">
        <v>0</v>
      </c>
      <c r="O8" s="2">
        <v>3114.7407986608559</v>
      </c>
      <c r="P8" s="2">
        <v>0</v>
      </c>
      <c r="Q8" s="2">
        <v>0</v>
      </c>
      <c r="R8" s="2">
        <v>164.05392135131578</v>
      </c>
      <c r="S8" s="2">
        <v>5337.3121440678315</v>
      </c>
      <c r="T8" s="2">
        <v>73.815711432588628</v>
      </c>
      <c r="U8" s="2">
        <v>0</v>
      </c>
      <c r="V8" s="2">
        <v>5575.1817768517358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10976.843886036942</v>
      </c>
      <c r="AN8" s="2">
        <v>0</v>
      </c>
      <c r="AO8" s="2">
        <v>0</v>
      </c>
      <c r="AP8" s="2">
        <v>0</v>
      </c>
      <c r="AQ8" s="2">
        <v>10976.843886036942</v>
      </c>
      <c r="AR8" s="2">
        <v>25082.114473561262</v>
      </c>
    </row>
    <row r="9" spans="1:44" x14ac:dyDescent="0.3">
      <c r="A9" s="1" t="s">
        <v>13</v>
      </c>
      <c r="B9" s="2">
        <v>674.89611306486006</v>
      </c>
      <c r="C9" s="2">
        <v>1167.8414708664318</v>
      </c>
      <c r="D9" s="2">
        <v>1676.0926949205632</v>
      </c>
      <c r="E9" s="2">
        <v>578.34651715905318</v>
      </c>
      <c r="F9" s="2">
        <v>3231.7941986569981</v>
      </c>
      <c r="G9" s="2">
        <v>0</v>
      </c>
      <c r="H9" s="2">
        <v>7328.9709946679068</v>
      </c>
      <c r="I9" s="2">
        <v>0</v>
      </c>
      <c r="J9" s="2">
        <v>0</v>
      </c>
      <c r="K9" s="2">
        <v>3278.6745249061646</v>
      </c>
      <c r="L9" s="2">
        <v>0</v>
      </c>
      <c r="M9" s="2">
        <v>0</v>
      </c>
      <c r="N9" s="2">
        <v>0</v>
      </c>
      <c r="O9" s="2">
        <v>3278.6745249061646</v>
      </c>
      <c r="P9" s="2">
        <v>0</v>
      </c>
      <c r="Q9" s="2">
        <v>0</v>
      </c>
      <c r="R9" s="2">
        <v>172.68833826454295</v>
      </c>
      <c r="S9" s="2">
        <v>5618.2233095450856</v>
      </c>
      <c r="T9" s="2">
        <v>127.26846798722177</v>
      </c>
      <c r="U9" s="2">
        <v>0</v>
      </c>
      <c r="V9" s="2">
        <v>5918.1801157968503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11554.572511617835</v>
      </c>
      <c r="AN9" s="2">
        <v>0</v>
      </c>
      <c r="AO9" s="2">
        <v>0</v>
      </c>
      <c r="AP9" s="2">
        <v>0</v>
      </c>
      <c r="AQ9" s="2">
        <v>11554.572511617835</v>
      </c>
      <c r="AR9" s="2">
        <v>28080.398146988759</v>
      </c>
    </row>
    <row r="10" spans="1:44" x14ac:dyDescent="0.3">
      <c r="A10" s="1" t="s">
        <v>14</v>
      </c>
      <c r="B10" s="2">
        <v>833.20507785785173</v>
      </c>
      <c r="C10" s="2">
        <v>1578.2966239359987</v>
      </c>
      <c r="D10" s="2">
        <v>1764.3080999163824</v>
      </c>
      <c r="E10" s="2">
        <v>608.78580753584538</v>
      </c>
      <c r="F10" s="2">
        <v>3331.7465965536062</v>
      </c>
      <c r="G10" s="2">
        <v>0</v>
      </c>
      <c r="H10" s="2">
        <v>8116.342205799685</v>
      </c>
      <c r="I10" s="2">
        <v>0</v>
      </c>
      <c r="J10" s="2">
        <v>0</v>
      </c>
      <c r="K10" s="2">
        <v>3451.2363420064889</v>
      </c>
      <c r="L10" s="2">
        <v>0</v>
      </c>
      <c r="M10" s="2">
        <v>0</v>
      </c>
      <c r="N10" s="2">
        <v>0</v>
      </c>
      <c r="O10" s="2">
        <v>3451.2363420064889</v>
      </c>
      <c r="P10" s="2">
        <v>0</v>
      </c>
      <c r="Q10" s="2">
        <v>0</v>
      </c>
      <c r="R10" s="2">
        <v>181.77719817320309</v>
      </c>
      <c r="S10" s="2">
        <v>5913.9192732053543</v>
      </c>
      <c r="T10" s="2">
        <v>131.20460617239357</v>
      </c>
      <c r="U10" s="2">
        <v>0</v>
      </c>
      <c r="V10" s="2">
        <v>6226.9010775509505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12162.707906966143</v>
      </c>
      <c r="AN10" s="2">
        <v>0</v>
      </c>
      <c r="AO10" s="2">
        <v>0</v>
      </c>
      <c r="AP10" s="2">
        <v>0</v>
      </c>
      <c r="AQ10" s="2">
        <v>12162.707906966143</v>
      </c>
      <c r="AR10" s="2">
        <v>29957.187532323267</v>
      </c>
    </row>
    <row r="11" spans="1:44" x14ac:dyDescent="0.3">
      <c r="A11" s="1" t="s">
        <v>15</v>
      </c>
      <c r="B11" s="2">
        <v>1028.6482442689528</v>
      </c>
      <c r="C11" s="2">
        <v>2146.4966687640399</v>
      </c>
      <c r="D11" s="2">
        <v>1857.1664209646133</v>
      </c>
      <c r="E11" s="2">
        <v>640.82716582720582</v>
      </c>
      <c r="F11" s="2">
        <v>4113.2674031526003</v>
      </c>
      <c r="G11" s="2">
        <v>0</v>
      </c>
      <c r="H11" s="2">
        <v>9786.4059029774126</v>
      </c>
      <c r="I11" s="2">
        <v>0</v>
      </c>
      <c r="J11" s="2">
        <v>0</v>
      </c>
      <c r="K11" s="2">
        <v>3632.8803600068309</v>
      </c>
      <c r="L11" s="2">
        <v>0</v>
      </c>
      <c r="M11" s="2">
        <v>0</v>
      </c>
      <c r="N11" s="2">
        <v>0</v>
      </c>
      <c r="O11" s="2">
        <v>3632.8803600068309</v>
      </c>
      <c r="P11" s="2">
        <v>0</v>
      </c>
      <c r="Q11" s="2">
        <v>0</v>
      </c>
      <c r="R11" s="2">
        <v>191.34441912968748</v>
      </c>
      <c r="S11" s="2">
        <v>6225.178182321426</v>
      </c>
      <c r="T11" s="2">
        <v>161.98099527455994</v>
      </c>
      <c r="U11" s="2">
        <v>0</v>
      </c>
      <c r="V11" s="2">
        <v>6578.5035967256736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12802.850428385414</v>
      </c>
      <c r="AN11" s="2">
        <v>0</v>
      </c>
      <c r="AO11" s="2">
        <v>0</v>
      </c>
      <c r="AP11" s="2">
        <v>0</v>
      </c>
      <c r="AQ11" s="2">
        <v>12802.850428385414</v>
      </c>
      <c r="AR11" s="2">
        <v>32800.640288095332</v>
      </c>
    </row>
    <row r="12" spans="1:44" x14ac:dyDescent="0.3">
      <c r="A12" s="1" t="s">
        <v>16</v>
      </c>
      <c r="B12" s="2">
        <v>1269.9361040357442</v>
      </c>
      <c r="C12" s="2">
        <v>2854.6287744180709</v>
      </c>
      <c r="D12" s="2">
        <v>1954.912022068014</v>
      </c>
      <c r="E12" s="2">
        <v>674.55491139705885</v>
      </c>
      <c r="F12" s="2">
        <v>5078.1079051266661</v>
      </c>
      <c r="G12" s="2">
        <v>0</v>
      </c>
      <c r="H12" s="2">
        <v>11832.139717045555</v>
      </c>
      <c r="I12" s="2">
        <v>0</v>
      </c>
      <c r="J12" s="2">
        <v>0</v>
      </c>
      <c r="K12" s="2">
        <v>3824.0845894808745</v>
      </c>
      <c r="L12" s="2">
        <v>0</v>
      </c>
      <c r="M12" s="2">
        <v>0</v>
      </c>
      <c r="N12" s="2">
        <v>0</v>
      </c>
      <c r="O12" s="2">
        <v>3824.0845894808745</v>
      </c>
      <c r="P12" s="2">
        <v>0</v>
      </c>
      <c r="Q12" s="2">
        <v>0</v>
      </c>
      <c r="R12" s="2">
        <v>201.41517803124998</v>
      </c>
      <c r="S12" s="2">
        <v>6552.8191392857125</v>
      </c>
      <c r="T12" s="2">
        <v>199.97653737599992</v>
      </c>
      <c r="U12" s="2">
        <v>0</v>
      </c>
      <c r="V12" s="2">
        <v>6954.210854692963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13476.68466145833</v>
      </c>
      <c r="AN12" s="2">
        <v>0</v>
      </c>
      <c r="AO12" s="2">
        <v>0</v>
      </c>
      <c r="AP12" s="2">
        <v>0</v>
      </c>
      <c r="AQ12" s="2">
        <v>13476.68466145833</v>
      </c>
      <c r="AR12" s="2">
        <v>36087.11982267772</v>
      </c>
    </row>
    <row r="13" spans="1:44" x14ac:dyDescent="0.3">
      <c r="A13" s="1" t="s">
        <v>17</v>
      </c>
      <c r="B13" s="2">
        <v>1567.8223506614122</v>
      </c>
      <c r="C13" s="2">
        <v>3215.3197319830592</v>
      </c>
      <c r="D13" s="2">
        <v>2057.8021284926463</v>
      </c>
      <c r="E13" s="2">
        <v>710.05780147058829</v>
      </c>
      <c r="F13" s="2">
        <v>6594.9453313333324</v>
      </c>
      <c r="G13" s="2">
        <v>0</v>
      </c>
      <c r="H13" s="2">
        <v>14145.947343941039</v>
      </c>
      <c r="I13" s="2">
        <v>0</v>
      </c>
      <c r="J13" s="2">
        <v>0</v>
      </c>
      <c r="K13" s="2">
        <v>4025.3521994535522</v>
      </c>
      <c r="L13" s="2">
        <v>0</v>
      </c>
      <c r="M13" s="2">
        <v>0</v>
      </c>
      <c r="N13" s="2">
        <v>0</v>
      </c>
      <c r="O13" s="2">
        <v>4025.3521994535522</v>
      </c>
      <c r="P13" s="2">
        <v>0</v>
      </c>
      <c r="Q13" s="2">
        <v>0</v>
      </c>
      <c r="R13" s="2">
        <v>212.01597687499998</v>
      </c>
      <c r="S13" s="2">
        <v>6897.7043571428549</v>
      </c>
      <c r="T13" s="2">
        <v>259.7097887999999</v>
      </c>
      <c r="U13" s="2">
        <v>0</v>
      </c>
      <c r="V13" s="2">
        <v>7369.4301228178547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14185.983854166665</v>
      </c>
      <c r="AN13" s="2">
        <v>0</v>
      </c>
      <c r="AO13" s="2">
        <v>0</v>
      </c>
      <c r="AP13" s="2">
        <v>0</v>
      </c>
      <c r="AQ13" s="2">
        <v>14185.983854166665</v>
      </c>
      <c r="AR13" s="2">
        <v>39726.713520379111</v>
      </c>
    </row>
    <row r="14" spans="1:44" x14ac:dyDescent="0.3">
      <c r="A14" s="1" t="s">
        <v>18</v>
      </c>
      <c r="B14" s="2">
        <v>1935.5831489647067</v>
      </c>
      <c r="C14" s="2">
        <v>3430.0408048941181</v>
      </c>
      <c r="D14" s="2">
        <v>2166.1075036764701</v>
      </c>
      <c r="E14" s="2">
        <v>747.42926470588236</v>
      </c>
      <c r="F14" s="2">
        <v>8564.8640666666652</v>
      </c>
      <c r="G14" s="2">
        <v>255.20833333333331</v>
      </c>
      <c r="H14" s="2">
        <v>17099.233122241178</v>
      </c>
      <c r="I14" s="2">
        <v>0</v>
      </c>
      <c r="J14" s="2">
        <v>0</v>
      </c>
      <c r="K14" s="2">
        <v>4237.2128415300549</v>
      </c>
      <c r="L14" s="2">
        <v>0</v>
      </c>
      <c r="M14" s="2">
        <v>0</v>
      </c>
      <c r="N14" s="2">
        <v>0</v>
      </c>
      <c r="O14" s="2">
        <v>4237.2128415300549</v>
      </c>
      <c r="P14" s="2">
        <v>0</v>
      </c>
      <c r="Q14" s="2">
        <v>0</v>
      </c>
      <c r="R14" s="2">
        <v>223.17471249999997</v>
      </c>
      <c r="S14" s="2">
        <v>7260.7414285714267</v>
      </c>
      <c r="T14" s="2">
        <v>337.28543999999988</v>
      </c>
      <c r="U14" s="2">
        <v>0</v>
      </c>
      <c r="V14" s="2">
        <v>7821.2015810714265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14932.614583333332</v>
      </c>
      <c r="AN14" s="2">
        <v>0</v>
      </c>
      <c r="AO14" s="2">
        <v>0</v>
      </c>
      <c r="AP14" s="2">
        <v>0</v>
      </c>
      <c r="AQ14" s="2">
        <v>14932.614583333332</v>
      </c>
      <c r="AR14" s="2">
        <v>44090.262128175993</v>
      </c>
    </row>
    <row r="15" spans="1:44" x14ac:dyDescent="0.3">
      <c r="A15" s="1" t="s">
        <v>19</v>
      </c>
      <c r="B15" s="2">
        <v>2389.6088258823534</v>
      </c>
      <c r="C15" s="2">
        <v>3191.3959905882357</v>
      </c>
      <c r="D15" s="2">
        <v>2280.1131617647056</v>
      </c>
      <c r="E15" s="2">
        <v>786.76764705882363</v>
      </c>
      <c r="F15" s="2">
        <v>10076.310666666666</v>
      </c>
      <c r="G15" s="2">
        <v>510.41666666666663</v>
      </c>
      <c r="H15" s="2">
        <v>19234.612958627451</v>
      </c>
      <c r="I15" s="2">
        <v>0</v>
      </c>
      <c r="J15" s="2">
        <v>0</v>
      </c>
      <c r="K15" s="2">
        <v>4460.2240437158471</v>
      </c>
      <c r="L15" s="2">
        <v>0</v>
      </c>
      <c r="M15" s="2">
        <v>0</v>
      </c>
      <c r="N15" s="2">
        <v>0</v>
      </c>
      <c r="O15" s="2">
        <v>4460.2240437158471</v>
      </c>
      <c r="P15" s="2">
        <v>0</v>
      </c>
      <c r="Q15" s="2">
        <v>0</v>
      </c>
      <c r="R15" s="2">
        <v>234.92074999999997</v>
      </c>
      <c r="S15" s="2">
        <v>7642.8857142857132</v>
      </c>
      <c r="T15" s="2">
        <v>396.80639999999988</v>
      </c>
      <c r="U15" s="2">
        <v>0</v>
      </c>
      <c r="V15" s="2">
        <v>8274.6128642857129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15718.541666666666</v>
      </c>
      <c r="AN15" s="2">
        <v>0</v>
      </c>
      <c r="AO15" s="2">
        <v>0</v>
      </c>
      <c r="AP15" s="2">
        <v>0</v>
      </c>
      <c r="AQ15" s="2">
        <v>15718.541666666666</v>
      </c>
      <c r="AR15" s="2">
        <v>47687.991533295681</v>
      </c>
    </row>
    <row r="16" spans="1:44" x14ac:dyDescent="0.3">
      <c r="A16" s="1" t="s">
        <v>20</v>
      </c>
      <c r="B16" s="2">
        <v>2950.134352941177</v>
      </c>
      <c r="C16" s="2">
        <v>3858.070588235295</v>
      </c>
      <c r="D16" s="2">
        <v>2400.1191176470588</v>
      </c>
      <c r="E16" s="2">
        <v>828.17647058823536</v>
      </c>
      <c r="F16" s="2">
        <v>10496.156944444445</v>
      </c>
      <c r="G16" s="2">
        <v>1020.8333333333333</v>
      </c>
      <c r="H16" s="2">
        <v>21553.490807189544</v>
      </c>
      <c r="I16" s="2">
        <v>0</v>
      </c>
      <c r="J16" s="2">
        <v>0</v>
      </c>
      <c r="K16" s="2">
        <v>4694.9726775956287</v>
      </c>
      <c r="L16" s="2">
        <v>0</v>
      </c>
      <c r="M16" s="2">
        <v>0</v>
      </c>
      <c r="N16" s="2">
        <v>0</v>
      </c>
      <c r="O16" s="2">
        <v>4694.9726775956287</v>
      </c>
      <c r="P16" s="2">
        <v>0</v>
      </c>
      <c r="Q16" s="2">
        <v>0</v>
      </c>
      <c r="R16" s="2">
        <v>247.285</v>
      </c>
      <c r="S16" s="2">
        <v>8045.1428571428569</v>
      </c>
      <c r="T16" s="2">
        <v>413.33999999999992</v>
      </c>
      <c r="U16" s="2">
        <v>0</v>
      </c>
      <c r="V16" s="2">
        <v>8705.7678571428569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16545.833333333336</v>
      </c>
      <c r="AN16" s="2">
        <v>0</v>
      </c>
      <c r="AO16" s="2">
        <v>0</v>
      </c>
      <c r="AP16" s="2">
        <v>0</v>
      </c>
      <c r="AQ16" s="2">
        <v>16545.833333333336</v>
      </c>
      <c r="AR16" s="2">
        <v>51500.064675261361</v>
      </c>
    </row>
    <row r="17" spans="1:44" x14ac:dyDescent="0.3">
      <c r="A17" s="1" t="s">
        <v>21</v>
      </c>
      <c r="B17" s="2">
        <v>3642.1411764705886</v>
      </c>
      <c r="C17" s="2">
        <v>4822.5882352941189</v>
      </c>
      <c r="D17" s="2">
        <v>2526.4411764705887</v>
      </c>
      <c r="E17" s="2">
        <v>871.76470588235304</v>
      </c>
      <c r="F17" s="2">
        <v>12645.972222222223</v>
      </c>
      <c r="G17" s="2">
        <v>2041.6666666666665</v>
      </c>
      <c r="H17" s="2">
        <v>26550.574183006542</v>
      </c>
      <c r="I17" s="2">
        <v>0</v>
      </c>
      <c r="J17" s="2">
        <v>0</v>
      </c>
      <c r="K17" s="2">
        <v>4942.0765027322404</v>
      </c>
      <c r="L17" s="2">
        <v>0</v>
      </c>
      <c r="M17" s="2">
        <v>0</v>
      </c>
      <c r="N17" s="2">
        <v>0</v>
      </c>
      <c r="O17" s="2">
        <v>4942.0765027322404</v>
      </c>
      <c r="P17" s="2">
        <v>0</v>
      </c>
      <c r="Q17" s="2">
        <v>0</v>
      </c>
      <c r="R17" s="2">
        <v>260.3</v>
      </c>
      <c r="S17" s="2">
        <v>8468.5714285714275</v>
      </c>
      <c r="T17" s="2">
        <v>497.99999999999994</v>
      </c>
      <c r="U17" s="2">
        <v>0</v>
      </c>
      <c r="V17" s="2">
        <v>9226.8714285714268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17416.666666666668</v>
      </c>
      <c r="AN17" s="2">
        <v>0</v>
      </c>
      <c r="AO17" s="2">
        <v>0</v>
      </c>
      <c r="AP17" s="2">
        <v>0</v>
      </c>
      <c r="AQ17" s="2">
        <v>17416.666666666668</v>
      </c>
      <c r="AR17" s="2">
        <v>58136.188780976881</v>
      </c>
    </row>
    <row r="18" spans="1:44" x14ac:dyDescent="0.3">
      <c r="A18" s="1" t="s">
        <v>22</v>
      </c>
      <c r="B18" s="2">
        <v>4496.4705882352937</v>
      </c>
      <c r="C18" s="2">
        <v>6028.2352941176487</v>
      </c>
      <c r="D18" s="2">
        <v>2659.4117647058824</v>
      </c>
      <c r="E18" s="2">
        <v>917.64705882352951</v>
      </c>
      <c r="F18" s="2">
        <v>15236.111111111111</v>
      </c>
      <c r="G18" s="2">
        <v>4083.333333333333</v>
      </c>
      <c r="H18" s="2">
        <v>33421.209150326802</v>
      </c>
      <c r="I18" s="2">
        <v>0</v>
      </c>
      <c r="J18" s="2">
        <v>0</v>
      </c>
      <c r="K18" s="2">
        <v>5202.1857923497273</v>
      </c>
      <c r="L18" s="2">
        <v>0</v>
      </c>
      <c r="M18" s="2">
        <v>0</v>
      </c>
      <c r="N18" s="2">
        <v>0</v>
      </c>
      <c r="O18" s="2">
        <v>5202.1857923497273</v>
      </c>
      <c r="P18" s="2">
        <v>0</v>
      </c>
      <c r="Q18" s="2">
        <v>0</v>
      </c>
      <c r="R18" s="2">
        <v>274</v>
      </c>
      <c r="S18" s="2">
        <v>8914.2857142857138</v>
      </c>
      <c r="T18" s="2">
        <v>600</v>
      </c>
      <c r="U18" s="2">
        <v>0</v>
      </c>
      <c r="V18" s="2">
        <v>9788.2857142857138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18333.333333333336</v>
      </c>
      <c r="AN18" s="2">
        <v>0</v>
      </c>
      <c r="AO18" s="2">
        <v>0</v>
      </c>
      <c r="AP18" s="2">
        <v>0</v>
      </c>
      <c r="AQ18" s="2">
        <v>18333.333333333336</v>
      </c>
      <c r="AR18" s="2">
        <v>66745.013990295585</v>
      </c>
    </row>
    <row r="19" spans="1:44" x14ac:dyDescent="0.3">
      <c r="A19" s="1" t="s">
        <v>23</v>
      </c>
      <c r="B19" s="2">
        <v>4496.4705882352937</v>
      </c>
      <c r="C19" s="2">
        <v>6500</v>
      </c>
      <c r="D19" s="2">
        <v>3416.4705882352946</v>
      </c>
      <c r="E19" s="2">
        <v>1070.5882352941176</v>
      </c>
      <c r="F19" s="2">
        <v>13733.333333333332</v>
      </c>
      <c r="G19" s="2">
        <v>6079.9999999999991</v>
      </c>
      <c r="H19" s="2">
        <v>35296.862745098035</v>
      </c>
      <c r="I19" s="2">
        <v>0</v>
      </c>
      <c r="J19" s="2">
        <v>0</v>
      </c>
      <c r="K19" s="2">
        <v>4371.5846994535523</v>
      </c>
      <c r="L19" s="2">
        <v>933.33333333333326</v>
      </c>
      <c r="M19" s="2">
        <v>0</v>
      </c>
      <c r="N19" s="2">
        <v>0</v>
      </c>
      <c r="O19" s="2">
        <v>5304.9180327868853</v>
      </c>
      <c r="P19" s="2">
        <v>0</v>
      </c>
      <c r="Q19" s="2">
        <v>0</v>
      </c>
      <c r="R19" s="2">
        <v>70.40000000000002</v>
      </c>
      <c r="S19" s="2">
        <v>8171.4285714285706</v>
      </c>
      <c r="T19" s="2">
        <v>200</v>
      </c>
      <c r="U19" s="2">
        <v>0</v>
      </c>
      <c r="V19" s="2">
        <v>8441.8285714285703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18333.333333333336</v>
      </c>
      <c r="AN19" s="2">
        <v>0</v>
      </c>
      <c r="AO19" s="2">
        <v>0</v>
      </c>
      <c r="AP19" s="2">
        <v>0</v>
      </c>
      <c r="AQ19" s="2">
        <v>18333.333333333336</v>
      </c>
      <c r="AR19" s="2">
        <v>67376.942682646826</v>
      </c>
    </row>
    <row r="20" spans="1:44" x14ac:dyDescent="0.3">
      <c r="A20" s="1" t="s">
        <v>24</v>
      </c>
      <c r="B20" s="2">
        <v>4496.4705882352937</v>
      </c>
      <c r="C20" s="2">
        <v>7234.1176470588234</v>
      </c>
      <c r="D20" s="2">
        <v>3591.1764705882356</v>
      </c>
      <c r="E20" s="2">
        <v>1223.5294117647061</v>
      </c>
      <c r="F20" s="2">
        <v>12000</v>
      </c>
      <c r="G20" s="2">
        <v>7272.7272727272712</v>
      </c>
      <c r="H20" s="2">
        <v>35818.021390374328</v>
      </c>
      <c r="I20" s="2">
        <v>0</v>
      </c>
      <c r="J20" s="2">
        <v>0</v>
      </c>
      <c r="K20" s="2">
        <v>3666.6666666666665</v>
      </c>
      <c r="L20" s="2">
        <v>980.00000000000011</v>
      </c>
      <c r="M20" s="2">
        <v>0</v>
      </c>
      <c r="N20" s="2">
        <v>0</v>
      </c>
      <c r="O20" s="2">
        <v>4646.666666666667</v>
      </c>
      <c r="P20" s="2">
        <v>0</v>
      </c>
      <c r="Q20" s="2">
        <v>0</v>
      </c>
      <c r="R20" s="2">
        <v>74</v>
      </c>
      <c r="S20" s="2">
        <v>7057.1428571428569</v>
      </c>
      <c r="T20" s="2">
        <v>0</v>
      </c>
      <c r="U20" s="2">
        <v>0</v>
      </c>
      <c r="V20" s="2">
        <v>7131.1428571428569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21875</v>
      </c>
      <c r="AN20" s="2">
        <v>0</v>
      </c>
      <c r="AO20" s="2">
        <v>0</v>
      </c>
      <c r="AP20" s="2">
        <v>0</v>
      </c>
      <c r="AQ20" s="2">
        <v>21875</v>
      </c>
      <c r="AR20" s="2">
        <v>69470.83091418384</v>
      </c>
    </row>
    <row r="21" spans="1:44" x14ac:dyDescent="0.3">
      <c r="A21" s="1" t="s">
        <v>25</v>
      </c>
      <c r="B21" s="2">
        <v>4323.5294117647054</v>
      </c>
      <c r="C21" s="2">
        <v>7200</v>
      </c>
      <c r="D21" s="2">
        <v>3610.588235294118</v>
      </c>
      <c r="E21" s="2">
        <v>1270.5882352941178</v>
      </c>
      <c r="F21" s="2">
        <v>10988.888888888889</v>
      </c>
      <c r="G21" s="2">
        <v>7155.5555555555575</v>
      </c>
      <c r="H21" s="2">
        <v>34549.150326797389</v>
      </c>
      <c r="I21" s="2">
        <v>0</v>
      </c>
      <c r="J21" s="2">
        <v>0</v>
      </c>
      <c r="K21" s="2">
        <v>1777.7777777777776</v>
      </c>
      <c r="L21" s="2">
        <v>784</v>
      </c>
      <c r="M21" s="2">
        <v>0</v>
      </c>
      <c r="N21" s="2">
        <v>0</v>
      </c>
      <c r="O21" s="2">
        <v>2561.7777777777774</v>
      </c>
      <c r="P21" s="2">
        <v>0</v>
      </c>
      <c r="Q21" s="2">
        <v>0</v>
      </c>
      <c r="R21" s="2">
        <v>74.40000000000002</v>
      </c>
      <c r="S21" s="2">
        <v>7057.1428571428569</v>
      </c>
      <c r="T21" s="2">
        <v>0</v>
      </c>
      <c r="U21" s="2">
        <v>0</v>
      </c>
      <c r="V21" s="2">
        <v>7131.5428571428565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24062.5</v>
      </c>
      <c r="AN21" s="2">
        <v>0</v>
      </c>
      <c r="AO21" s="2">
        <v>0</v>
      </c>
      <c r="AP21" s="2">
        <v>0</v>
      </c>
      <c r="AQ21" s="2">
        <v>24062.5</v>
      </c>
      <c r="AR21" s="2">
        <v>68304.970961718034</v>
      </c>
    </row>
    <row r="22" spans="1:44" x14ac:dyDescent="0.3">
      <c r="A22" s="1" t="s">
        <v>26</v>
      </c>
      <c r="B22" s="2">
        <v>4323.5294117647054</v>
      </c>
      <c r="C22" s="2">
        <v>7552.9411764705892</v>
      </c>
      <c r="D22" s="2">
        <v>3882.3529411764712</v>
      </c>
      <c r="E22" s="2">
        <v>1364.7058823529412</v>
      </c>
      <c r="F22" s="2">
        <v>10988.888888888889</v>
      </c>
      <c r="G22" s="2">
        <v>6388.8888888888896</v>
      </c>
      <c r="H22" s="2">
        <v>34501.307189542487</v>
      </c>
      <c r="I22" s="2">
        <v>0</v>
      </c>
      <c r="J22" s="2">
        <v>0</v>
      </c>
      <c r="K22" s="2">
        <v>1466.6666666666665</v>
      </c>
      <c r="L22" s="2">
        <v>392</v>
      </c>
      <c r="M22" s="2">
        <v>0</v>
      </c>
      <c r="N22" s="2">
        <v>0</v>
      </c>
      <c r="O22" s="2">
        <v>1858.6666666666665</v>
      </c>
      <c r="P22" s="2">
        <v>0</v>
      </c>
      <c r="Q22" s="2">
        <v>0</v>
      </c>
      <c r="R22" s="2">
        <v>80</v>
      </c>
      <c r="S22" s="2">
        <v>6685.7142857142862</v>
      </c>
      <c r="T22" s="2">
        <v>0</v>
      </c>
      <c r="U22" s="2">
        <v>0</v>
      </c>
      <c r="V22" s="2">
        <v>6765.7142857142862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22916.666666666672</v>
      </c>
      <c r="AN22" s="2">
        <v>0</v>
      </c>
      <c r="AO22" s="2">
        <v>0</v>
      </c>
      <c r="AP22" s="2">
        <v>0</v>
      </c>
      <c r="AQ22" s="2">
        <v>22916.666666666672</v>
      </c>
      <c r="AR22" s="2">
        <v>66042.354808590113</v>
      </c>
    </row>
    <row r="23" spans="1:44" x14ac:dyDescent="0.3">
      <c r="A23" s="1" t="s">
        <v>27</v>
      </c>
      <c r="B23" s="2">
        <v>4323.5294117647054</v>
      </c>
      <c r="C23" s="2">
        <v>7902.745098039215</v>
      </c>
      <c r="D23" s="2">
        <v>5435.2941176470576</v>
      </c>
      <c r="E23" s="2">
        <v>1458.8235294117651</v>
      </c>
      <c r="F23" s="2">
        <v>10454.294294294294</v>
      </c>
      <c r="G23" s="2">
        <v>5351.3513513513508</v>
      </c>
      <c r="H23" s="2">
        <v>34926.037802508392</v>
      </c>
      <c r="I23" s="2">
        <v>0</v>
      </c>
      <c r="J23" s="2">
        <v>0</v>
      </c>
      <c r="K23" s="2">
        <v>733.33333333333326</v>
      </c>
      <c r="L23" s="2">
        <v>196</v>
      </c>
      <c r="M23" s="2">
        <v>0</v>
      </c>
      <c r="N23" s="2">
        <v>0</v>
      </c>
      <c r="O23" s="2">
        <v>929.33333333333326</v>
      </c>
      <c r="P23" s="2">
        <v>0</v>
      </c>
      <c r="Q23" s="2">
        <v>0</v>
      </c>
      <c r="R23" s="2">
        <v>112.00000000000001</v>
      </c>
      <c r="S23" s="2">
        <v>6314.2857142857138</v>
      </c>
      <c r="T23" s="2">
        <v>0</v>
      </c>
      <c r="U23" s="2">
        <v>0</v>
      </c>
      <c r="V23" s="2">
        <v>6426.2857142857138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22423.958333333336</v>
      </c>
      <c r="AN23" s="2">
        <v>0</v>
      </c>
      <c r="AO23" s="2">
        <v>0</v>
      </c>
      <c r="AP23" s="2">
        <v>0</v>
      </c>
      <c r="AQ23" s="2">
        <v>22423.958333333336</v>
      </c>
      <c r="AR23" s="2">
        <v>64705.615183460781</v>
      </c>
    </row>
    <row r="24" spans="1:44" x14ac:dyDescent="0.3">
      <c r="A24" s="1" t="s">
        <v>28</v>
      </c>
      <c r="B24" s="2">
        <v>5188.2352941176468</v>
      </c>
      <c r="C24" s="2">
        <v>8355.432525951559</v>
      </c>
      <c r="D24" s="2">
        <v>5299.411764705882</v>
      </c>
      <c r="E24" s="2">
        <v>3105.8823529411775</v>
      </c>
      <c r="F24" s="2">
        <v>9777.7777777777774</v>
      </c>
      <c r="G24" s="2">
        <v>4253.333333333333</v>
      </c>
      <c r="H24" s="2">
        <v>35980.073048827377</v>
      </c>
      <c r="I24" s="2">
        <v>0</v>
      </c>
      <c r="J24" s="2">
        <v>0</v>
      </c>
      <c r="K24" s="2">
        <v>293.33333333333331</v>
      </c>
      <c r="L24" s="2">
        <v>54.44444444444445</v>
      </c>
      <c r="M24" s="2">
        <v>0</v>
      </c>
      <c r="N24" s="2">
        <v>0</v>
      </c>
      <c r="O24" s="2">
        <v>347.77777777777777</v>
      </c>
      <c r="P24" s="2">
        <v>0</v>
      </c>
      <c r="Q24" s="2">
        <v>0</v>
      </c>
      <c r="R24" s="2">
        <v>109.2</v>
      </c>
      <c r="S24" s="2">
        <v>5571.4285714285716</v>
      </c>
      <c r="T24" s="2">
        <v>0</v>
      </c>
      <c r="U24" s="2">
        <v>0</v>
      </c>
      <c r="V24" s="2">
        <v>5680.6285714285714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20625</v>
      </c>
      <c r="AN24" s="2">
        <v>0</v>
      </c>
      <c r="AO24" s="2">
        <v>0</v>
      </c>
      <c r="AP24" s="2">
        <v>0</v>
      </c>
      <c r="AQ24" s="2">
        <v>20625</v>
      </c>
      <c r="AR24" s="2">
        <v>62633.479398033727</v>
      </c>
    </row>
    <row r="25" spans="1:44" x14ac:dyDescent="0.3">
      <c r="A25" s="1" t="s">
        <v>29</v>
      </c>
      <c r="B25" s="2">
        <v>5716.666666666667</v>
      </c>
      <c r="C25" s="2">
        <v>7203</v>
      </c>
      <c r="D25" s="2">
        <v>7570.588235294118</v>
      </c>
      <c r="E25" s="2">
        <v>5823.5294117647054</v>
      </c>
      <c r="F25" s="2">
        <v>8684.21052631579</v>
      </c>
      <c r="G25" s="2">
        <v>4029.4736842105258</v>
      </c>
      <c r="H25" s="2">
        <v>39027.46852425181</v>
      </c>
      <c r="I25" s="2">
        <v>0</v>
      </c>
      <c r="J25" s="2">
        <v>0</v>
      </c>
      <c r="K25" s="2">
        <v>210</v>
      </c>
      <c r="L25" s="2">
        <v>42.222222222222221</v>
      </c>
      <c r="M25" s="2">
        <v>0</v>
      </c>
      <c r="N25" s="2">
        <v>0</v>
      </c>
      <c r="O25" s="2">
        <v>252.22222222222223</v>
      </c>
      <c r="P25" s="2">
        <v>0</v>
      </c>
      <c r="Q25" s="2">
        <v>0</v>
      </c>
      <c r="R25" s="2">
        <v>156</v>
      </c>
      <c r="S25" s="2">
        <v>2080</v>
      </c>
      <c r="T25" s="2">
        <v>0</v>
      </c>
      <c r="U25" s="2">
        <v>0</v>
      </c>
      <c r="V25" s="2">
        <v>2236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19479.166666666672</v>
      </c>
      <c r="AN25" s="2">
        <v>0</v>
      </c>
      <c r="AO25" s="2">
        <v>0</v>
      </c>
      <c r="AP25" s="2">
        <v>0</v>
      </c>
      <c r="AQ25" s="2">
        <v>19479.166666666672</v>
      </c>
      <c r="AR25" s="2">
        <v>60994.8574131407</v>
      </c>
    </row>
    <row r="26" spans="1:44" x14ac:dyDescent="0.3">
      <c r="A26" s="1" t="s">
        <v>30</v>
      </c>
      <c r="B26" s="2">
        <v>5716.666666666667</v>
      </c>
      <c r="C26" s="2">
        <v>7317.3333333333321</v>
      </c>
      <c r="D26" s="2">
        <v>7570.588235294118</v>
      </c>
      <c r="E26" s="2">
        <v>5823.5294117647054</v>
      </c>
      <c r="F26" s="2">
        <v>8360</v>
      </c>
      <c r="G26" s="2">
        <v>3828</v>
      </c>
      <c r="H26" s="2">
        <v>38616.117647058825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78</v>
      </c>
      <c r="S26" s="2">
        <v>1203.4285714285716</v>
      </c>
      <c r="T26" s="2">
        <v>0</v>
      </c>
      <c r="U26" s="2">
        <v>0</v>
      </c>
      <c r="V26" s="2">
        <v>1281.4285714285716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7437.5000000000009</v>
      </c>
      <c r="AN26" s="2">
        <v>0</v>
      </c>
      <c r="AO26" s="2">
        <v>0</v>
      </c>
      <c r="AP26" s="2">
        <v>0</v>
      </c>
      <c r="AQ26" s="2">
        <v>7437.5000000000009</v>
      </c>
      <c r="AR26" s="2">
        <v>47335.046218487398</v>
      </c>
    </row>
    <row r="27" spans="1:44" x14ac:dyDescent="0.3">
      <c r="A27" s="1" t="s">
        <v>31</v>
      </c>
      <c r="B27" s="2">
        <v>5716.666666666667</v>
      </c>
      <c r="C27" s="2">
        <v>8130.3703703703686</v>
      </c>
      <c r="D27" s="2">
        <v>7570.588235294118</v>
      </c>
      <c r="E27" s="2">
        <v>5823.5294117647054</v>
      </c>
      <c r="F27" s="2">
        <v>8800</v>
      </c>
      <c r="G27" s="2">
        <v>4029.4736842105258</v>
      </c>
      <c r="H27" s="2">
        <v>40070.628368306388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1203.4285714285716</v>
      </c>
      <c r="T27" s="2">
        <v>0</v>
      </c>
      <c r="U27" s="2">
        <v>0</v>
      </c>
      <c r="V27" s="2">
        <v>1203.4285714285716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9916.6666666666679</v>
      </c>
      <c r="AN27" s="2">
        <v>0</v>
      </c>
      <c r="AO27" s="2">
        <v>0</v>
      </c>
      <c r="AP27" s="2">
        <v>0</v>
      </c>
      <c r="AQ27" s="2">
        <v>9916.6666666666679</v>
      </c>
      <c r="AR27" s="2">
        <v>51190.723606401632</v>
      </c>
    </row>
    <row r="28" spans="1:44" x14ac:dyDescent="0.3">
      <c r="A28" s="1" t="s">
        <v>9</v>
      </c>
      <c r="B28" s="2">
        <v>66438.343344852983</v>
      </c>
      <c r="C28" s="2">
        <v>101498.95925314935</v>
      </c>
      <c r="D28" s="2">
        <v>73831.534605804191</v>
      </c>
      <c r="E28" s="2">
        <v>35896.310000987905</v>
      </c>
      <c r="F28" s="2">
        <v>177261.69514656739</v>
      </c>
      <c r="G28" s="2">
        <v>56300.262103610796</v>
      </c>
      <c r="H28" s="2">
        <v>511227.10445497272</v>
      </c>
      <c r="I28" s="2">
        <v>0</v>
      </c>
      <c r="J28" s="2">
        <v>0</v>
      </c>
      <c r="K28" s="2">
        <v>63153.060479188833</v>
      </c>
      <c r="L28" s="2">
        <v>3382</v>
      </c>
      <c r="M28" s="2">
        <v>0</v>
      </c>
      <c r="N28" s="2">
        <v>0</v>
      </c>
      <c r="O28" s="2">
        <v>66535.060479188818</v>
      </c>
      <c r="P28" s="2">
        <v>0</v>
      </c>
      <c r="Q28" s="2">
        <v>0</v>
      </c>
      <c r="R28" s="2">
        <v>3420.8853836283115</v>
      </c>
      <c r="S28" s="2">
        <v>132108.15429531105</v>
      </c>
      <c r="T28" s="2">
        <v>3487.2286436475442</v>
      </c>
      <c r="U28" s="2">
        <v>0</v>
      </c>
      <c r="V28" s="2">
        <v>139016.26832258693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345511.02779751481</v>
      </c>
      <c r="AN28" s="2">
        <v>0</v>
      </c>
      <c r="AO28" s="2">
        <v>0</v>
      </c>
      <c r="AP28" s="2">
        <v>0</v>
      </c>
      <c r="AQ28" s="2">
        <v>345511.02779751481</v>
      </c>
      <c r="AR28" s="2">
        <v>1062289.4610542632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B638-4827-48C5-A695-C8B4C3B5E3AE}">
  <sheetPr>
    <tabColor rgb="FF92D050"/>
  </sheetPr>
  <dimension ref="A3:BE35"/>
  <sheetViews>
    <sheetView zoomScale="69" zoomScaleNormal="69" workbookViewId="0">
      <selection activeCell="F4" sqref="F4:BE35"/>
    </sheetView>
  </sheetViews>
  <sheetFormatPr baseColWidth="10" defaultColWidth="11.44140625" defaultRowHeight="14.4" x14ac:dyDescent="0.3"/>
  <cols>
    <col min="1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5</v>
      </c>
      <c r="D4" s="86" t="s">
        <v>612</v>
      </c>
      <c r="E4" s="86"/>
      <c r="F4" s="90" t="s">
        <v>157</v>
      </c>
      <c r="G4" s="89">
        <v>22.607557511561996</v>
      </c>
      <c r="H4" s="89">
        <v>22.661275130538574</v>
      </c>
      <c r="I4" s="89">
        <v>22.763528270923477</v>
      </c>
      <c r="J4" s="89">
        <v>22.865357481724608</v>
      </c>
      <c r="K4" s="89">
        <v>22.954950141727593</v>
      </c>
      <c r="L4" s="89">
        <v>23.064092137848732</v>
      </c>
      <c r="M4" s="89">
        <v>23.208780187975542</v>
      </c>
      <c r="N4" s="89">
        <v>23.370297359391326</v>
      </c>
      <c r="O4" s="89">
        <v>23.552083664031038</v>
      </c>
      <c r="P4" s="89">
        <v>23.742441294942573</v>
      </c>
      <c r="Q4" s="89">
        <v>23.934147993435783</v>
      </c>
      <c r="R4" s="89">
        <v>24.289041086080868</v>
      </c>
      <c r="S4" s="89">
        <v>24.45519277935254</v>
      </c>
      <c r="T4" s="89">
        <v>24.592274384603918</v>
      </c>
      <c r="U4" s="89">
        <v>24.686921080113393</v>
      </c>
      <c r="V4" s="89">
        <v>24.811525466209169</v>
      </c>
      <c r="W4" s="89">
        <v>24.974568342533207</v>
      </c>
      <c r="X4" s="89">
        <v>25.064233865433398</v>
      </c>
      <c r="Y4" s="89">
        <v>25.167703595405055</v>
      </c>
      <c r="Z4" s="89">
        <v>25.293403132925565</v>
      </c>
      <c r="AA4" s="89">
        <v>25.441162464568112</v>
      </c>
      <c r="AB4" s="89">
        <v>25.512539400268547</v>
      </c>
      <c r="AC4" s="89">
        <v>25.651323347754747</v>
      </c>
      <c r="AD4" s="89">
        <v>25.649904350717172</v>
      </c>
      <c r="AE4" s="89">
        <v>25.473478910082918</v>
      </c>
      <c r="AF4" s="89">
        <v>25.279406682935154</v>
      </c>
      <c r="AG4" s="89">
        <v>25.080248152426432</v>
      </c>
      <c r="AH4" s="89">
        <v>24.875985670595266</v>
      </c>
      <c r="AI4" s="89">
        <v>24.666547352358229</v>
      </c>
      <c r="AJ4" s="89">
        <v>24.455466346412063</v>
      </c>
      <c r="AK4" s="89">
        <v>24.242806896698713</v>
      </c>
      <c r="AL4" s="89">
        <v>24.027690547942296</v>
      </c>
      <c r="AM4" s="89">
        <v>23.809798864048091</v>
      </c>
      <c r="AN4" s="89">
        <v>23.589474765883089</v>
      </c>
      <c r="AO4" s="89">
        <v>23.36678867969567</v>
      </c>
      <c r="AP4" s="89">
        <v>23.146894590908133</v>
      </c>
      <c r="AQ4" s="89">
        <v>22.924635533343292</v>
      </c>
      <c r="AR4" s="89">
        <v>22.698256638818449</v>
      </c>
      <c r="AS4" s="89">
        <v>22.468818038831238</v>
      </c>
      <c r="AT4" s="89">
        <v>22.235498819292012</v>
      </c>
      <c r="AU4" s="89">
        <v>21.998470373606711</v>
      </c>
      <c r="AV4" s="89">
        <v>21.757632546834053</v>
      </c>
      <c r="AW4" s="89">
        <v>21.512805097930574</v>
      </c>
      <c r="AX4" s="89">
        <v>21.263851921527689</v>
      </c>
      <c r="AY4" s="89">
        <v>21.01091022697727</v>
      </c>
      <c r="AZ4" s="89">
        <v>20.754139382152992</v>
      </c>
      <c r="BA4" s="89">
        <v>20.493755341957769</v>
      </c>
      <c r="BB4" s="89">
        <v>20.229067777754107</v>
      </c>
      <c r="BC4" s="89">
        <v>19.960333184288494</v>
      </c>
      <c r="BD4" s="89">
        <v>19.687467185695112</v>
      </c>
      <c r="BE4" s="89">
        <v>19.411201092048344</v>
      </c>
    </row>
    <row r="5" spans="1:57" x14ac:dyDescent="0.3">
      <c r="A5" s="85" t="s">
        <v>618</v>
      </c>
      <c r="B5" s="85" t="s">
        <v>619</v>
      </c>
      <c r="C5" s="85" t="s">
        <v>5</v>
      </c>
      <c r="D5" s="86" t="s">
        <v>612</v>
      </c>
      <c r="E5" s="86"/>
      <c r="F5" s="90" t="s">
        <v>182</v>
      </c>
      <c r="G5" s="89">
        <v>30.236915102623936</v>
      </c>
      <c r="H5" s="89">
        <v>30.083963623368657</v>
      </c>
      <c r="I5" s="89">
        <v>29.048752602310024</v>
      </c>
      <c r="J5" s="89">
        <v>28.814977190530325</v>
      </c>
      <c r="K5" s="89">
        <v>28.593465041447111</v>
      </c>
      <c r="L5" s="89">
        <v>28.387183957067197</v>
      </c>
      <c r="M5" s="89">
        <v>28.168535861185791</v>
      </c>
      <c r="N5" s="89">
        <v>27.954941465259878</v>
      </c>
      <c r="O5" s="89">
        <v>27.74739330070895</v>
      </c>
      <c r="P5" s="89">
        <v>27.553681294410136</v>
      </c>
      <c r="Q5" s="89">
        <v>27.378987469881135</v>
      </c>
      <c r="R5" s="89">
        <v>27.170404402462573</v>
      </c>
      <c r="S5" s="89">
        <v>27.011144786770764</v>
      </c>
      <c r="T5" s="89">
        <v>26.853164854350762</v>
      </c>
      <c r="U5" s="89">
        <v>26.712896328157999</v>
      </c>
      <c r="V5" s="89">
        <v>26.557088842995583</v>
      </c>
      <c r="W5" s="89">
        <v>26.386496959551852</v>
      </c>
      <c r="X5" s="89">
        <v>26.20022326373358</v>
      </c>
      <c r="Y5" s="89">
        <v>26.010638471564629</v>
      </c>
      <c r="Z5" s="89">
        <v>26.253493454827652</v>
      </c>
      <c r="AA5" s="89">
        <v>26.071438627337503</v>
      </c>
      <c r="AB5" s="89">
        <v>25.942054283233158</v>
      </c>
      <c r="AC5" s="89">
        <v>25.651963100493024</v>
      </c>
      <c r="AD5" s="89">
        <v>23.927806655770233</v>
      </c>
      <c r="AE5" s="89">
        <v>25.391789603306741</v>
      </c>
      <c r="AF5" s="89">
        <v>24.900208035895105</v>
      </c>
      <c r="AG5" s="89">
        <v>24.415641067937187</v>
      </c>
      <c r="AH5" s="89">
        <v>23.935887333159329</v>
      </c>
      <c r="AI5" s="89">
        <v>23.459850892748442</v>
      </c>
      <c r="AJ5" s="89">
        <v>22.995477520698564</v>
      </c>
      <c r="AK5" s="89">
        <v>22.540762058382253</v>
      </c>
      <c r="AL5" s="89">
        <v>22.096105097817134</v>
      </c>
      <c r="AM5" s="89">
        <v>21.661178541394406</v>
      </c>
      <c r="AN5" s="89">
        <v>21.236928138219646</v>
      </c>
      <c r="AO5" s="89">
        <v>20.826323703245773</v>
      </c>
      <c r="AP5" s="89">
        <v>20.444825424613157</v>
      </c>
      <c r="AQ5" s="89">
        <v>20.069615582426671</v>
      </c>
      <c r="AR5" s="89">
        <v>19.699955622926907</v>
      </c>
      <c r="AS5" s="89">
        <v>19.335968532524532</v>
      </c>
      <c r="AT5" s="89">
        <v>18.980377846090441</v>
      </c>
      <c r="AU5" s="89">
        <v>18.632229555492906</v>
      </c>
      <c r="AV5" s="89">
        <v>18.288795322371861</v>
      </c>
      <c r="AW5" s="89">
        <v>17.950617526247505</v>
      </c>
      <c r="AX5" s="89">
        <v>17.616828429645786</v>
      </c>
      <c r="AY5" s="89">
        <v>17.286753732635713</v>
      </c>
      <c r="AZ5" s="89">
        <v>16.960982956652419</v>
      </c>
      <c r="BA5" s="89">
        <v>16.637857201804692</v>
      </c>
      <c r="BB5" s="89">
        <v>16.318165390649369</v>
      </c>
      <c r="BC5" s="89">
        <v>16.001580059566439</v>
      </c>
      <c r="BD5" s="89">
        <v>15.688297936958282</v>
      </c>
      <c r="BE5" s="89">
        <v>15.378051865710701</v>
      </c>
    </row>
    <row r="6" spans="1:57" x14ac:dyDescent="0.3">
      <c r="A6" s="85" t="s">
        <v>618</v>
      </c>
      <c r="B6" s="85" t="s">
        <v>619</v>
      </c>
      <c r="C6" s="85" t="s">
        <v>5</v>
      </c>
      <c r="D6" s="86" t="s">
        <v>612</v>
      </c>
      <c r="E6" s="86"/>
      <c r="F6" s="90" t="s">
        <v>229</v>
      </c>
      <c r="G6" s="89">
        <v>37.941970632011618</v>
      </c>
      <c r="H6" s="89">
        <v>37.771781920160421</v>
      </c>
      <c r="I6" s="89">
        <v>37.658988318970287</v>
      </c>
      <c r="J6" s="89">
        <v>37.627406659617165</v>
      </c>
      <c r="K6" s="89">
        <v>37.63909168282057</v>
      </c>
      <c r="L6" s="89">
        <v>37.655462598385235</v>
      </c>
      <c r="M6" s="89">
        <v>37.746649802990866</v>
      </c>
      <c r="N6" s="89">
        <v>37.854068607760588</v>
      </c>
      <c r="O6" s="89">
        <v>38.175435216591531</v>
      </c>
      <c r="P6" s="89">
        <v>38.471156282185831</v>
      </c>
      <c r="Q6" s="89">
        <v>38.594773300693362</v>
      </c>
      <c r="R6" s="89">
        <v>38.663598604809621</v>
      </c>
      <c r="S6" s="89">
        <v>38.727367410148375</v>
      </c>
      <c r="T6" s="89">
        <v>38.765766000978431</v>
      </c>
      <c r="U6" s="89">
        <v>38.756510800185872</v>
      </c>
      <c r="V6" s="89">
        <v>38.858402036006126</v>
      </c>
      <c r="W6" s="89">
        <v>38.927502735767199</v>
      </c>
      <c r="X6" s="89">
        <v>39.027449836282315</v>
      </c>
      <c r="Y6" s="89">
        <v>39.145102671620684</v>
      </c>
      <c r="Z6" s="89">
        <v>39.941842409052796</v>
      </c>
      <c r="AA6" s="89">
        <v>40.10747266884831</v>
      </c>
      <c r="AB6" s="89">
        <v>39.363220671009522</v>
      </c>
      <c r="AC6" s="89">
        <v>39.446799978227126</v>
      </c>
      <c r="AD6" s="89">
        <v>40.181556005425989</v>
      </c>
      <c r="AE6" s="89">
        <v>40.551953484326489</v>
      </c>
      <c r="AF6" s="89">
        <v>39.988356700569689</v>
      </c>
      <c r="AG6" s="89">
        <v>39.424532744820219</v>
      </c>
      <c r="AH6" s="89">
        <v>38.862580658110254</v>
      </c>
      <c r="AI6" s="89">
        <v>38.299923248313583</v>
      </c>
      <c r="AJ6" s="89">
        <v>37.749276734111589</v>
      </c>
      <c r="AK6" s="89">
        <v>37.205795767893655</v>
      </c>
      <c r="AL6" s="89">
        <v>36.66696176038262</v>
      </c>
      <c r="AM6" s="89">
        <v>36.132727198510509</v>
      </c>
      <c r="AN6" s="89">
        <v>35.605329476660245</v>
      </c>
      <c r="AO6" s="89">
        <v>35.085732699568631</v>
      </c>
      <c r="AP6" s="89">
        <v>34.632478194114036</v>
      </c>
      <c r="AQ6" s="89">
        <v>34.183266647452804</v>
      </c>
      <c r="AR6" s="89">
        <v>33.736255252047137</v>
      </c>
      <c r="AS6" s="89">
        <v>33.298215469406387</v>
      </c>
      <c r="AT6" s="89">
        <v>32.865908508610055</v>
      </c>
      <c r="AU6" s="89">
        <v>32.43954373702644</v>
      </c>
      <c r="AV6" s="89">
        <v>32.015690649079971</v>
      </c>
      <c r="AW6" s="89">
        <v>31.593724752274142</v>
      </c>
      <c r="AX6" s="89">
        <v>31.172884485662745</v>
      </c>
      <c r="AY6" s="89">
        <v>30.753421540837934</v>
      </c>
      <c r="AZ6" s="89">
        <v>30.334029693011146</v>
      </c>
      <c r="BA6" s="89">
        <v>29.911942172097156</v>
      </c>
      <c r="BB6" s="89">
        <v>29.488469699346624</v>
      </c>
      <c r="BC6" s="89">
        <v>29.065016085330239</v>
      </c>
      <c r="BD6" s="89">
        <v>28.640515579947664</v>
      </c>
      <c r="BE6" s="89">
        <v>28.215050097310943</v>
      </c>
    </row>
    <row r="7" spans="1:57" x14ac:dyDescent="0.3">
      <c r="A7" s="85" t="s">
        <v>618</v>
      </c>
      <c r="B7" s="85" t="s">
        <v>619</v>
      </c>
      <c r="C7" s="85" t="s">
        <v>5</v>
      </c>
      <c r="D7" s="86" t="s">
        <v>612</v>
      </c>
      <c r="E7" s="86"/>
      <c r="F7" s="55" t="s">
        <v>230</v>
      </c>
      <c r="G7" s="89">
        <v>19.67596167190025</v>
      </c>
      <c r="H7" s="89">
        <v>19.746749017443484</v>
      </c>
      <c r="I7" s="89">
        <v>19.817976052000386</v>
      </c>
      <c r="J7" s="89">
        <v>19.873872547155855</v>
      </c>
      <c r="K7" s="89">
        <v>19.926959507200653</v>
      </c>
      <c r="L7" s="89">
        <v>19.97959168771542</v>
      </c>
      <c r="M7" s="89">
        <v>20.038817548211455</v>
      </c>
      <c r="N7" s="89">
        <v>20.108212037724812</v>
      </c>
      <c r="O7" s="89">
        <v>20.210014111393207</v>
      </c>
      <c r="P7" s="89">
        <v>20.337263183264927</v>
      </c>
      <c r="Q7" s="89">
        <v>20.417717609403876</v>
      </c>
      <c r="R7" s="89">
        <v>20.501516533862201</v>
      </c>
      <c r="S7" s="89">
        <v>20.572064626506688</v>
      </c>
      <c r="T7" s="89">
        <v>20.653060517874199</v>
      </c>
      <c r="U7" s="89">
        <v>20.746128369948341</v>
      </c>
      <c r="V7" s="89">
        <v>20.869400435955072</v>
      </c>
      <c r="W7" s="89">
        <v>21.051007572901177</v>
      </c>
      <c r="X7" s="89">
        <v>21.208395054256982</v>
      </c>
      <c r="Y7" s="89">
        <v>21.329321677799673</v>
      </c>
      <c r="Z7" s="89">
        <v>21.775580040582511</v>
      </c>
      <c r="AA7" s="89">
        <v>21.838193380351356</v>
      </c>
      <c r="AB7" s="89">
        <v>21.904389936500753</v>
      </c>
      <c r="AC7" s="89">
        <v>22.030434424779425</v>
      </c>
      <c r="AD7" s="89">
        <v>22.016405493978773</v>
      </c>
      <c r="AE7" s="89">
        <v>21.87094592516257</v>
      </c>
      <c r="AF7" s="89">
        <v>21.704632175249682</v>
      </c>
      <c r="AG7" s="89">
        <v>21.530926075648864</v>
      </c>
      <c r="AH7" s="89">
        <v>21.350199690332673</v>
      </c>
      <c r="AI7" s="89">
        <v>21.161662015353603</v>
      </c>
      <c r="AJ7" s="89">
        <v>20.97132359565035</v>
      </c>
      <c r="AK7" s="89">
        <v>20.776856471764024</v>
      </c>
      <c r="AL7" s="89">
        <v>20.577990486849483</v>
      </c>
      <c r="AM7" s="89">
        <v>20.374096445834422</v>
      </c>
      <c r="AN7" s="89">
        <v>20.163792470191758</v>
      </c>
      <c r="AO7" s="89">
        <v>19.94737132869767</v>
      </c>
      <c r="AP7" s="89">
        <v>19.730131680159843</v>
      </c>
      <c r="AQ7" s="89">
        <v>19.508725161869833</v>
      </c>
      <c r="AR7" s="89">
        <v>19.2836270224226</v>
      </c>
      <c r="AS7" s="89">
        <v>19.056858394474812</v>
      </c>
      <c r="AT7" s="89">
        <v>18.824285000050473</v>
      </c>
      <c r="AU7" s="89">
        <v>18.588830299624213</v>
      </c>
      <c r="AV7" s="89">
        <v>18.351122987240711</v>
      </c>
      <c r="AW7" s="89">
        <v>18.110388717942918</v>
      </c>
      <c r="AX7" s="89">
        <v>17.867767574705155</v>
      </c>
      <c r="AY7" s="89">
        <v>17.623780514500673</v>
      </c>
      <c r="AZ7" s="89">
        <v>17.37872648368716</v>
      </c>
      <c r="BA7" s="89">
        <v>17.132919137837199</v>
      </c>
      <c r="BB7" s="89">
        <v>16.886602190499651</v>
      </c>
      <c r="BC7" s="89">
        <v>16.639872353246375</v>
      </c>
      <c r="BD7" s="89">
        <v>16.392905549645469</v>
      </c>
      <c r="BE7" s="89">
        <v>16.14576795121198</v>
      </c>
    </row>
    <row r="8" spans="1:57" x14ac:dyDescent="0.3">
      <c r="A8" s="85" t="s">
        <v>618</v>
      </c>
      <c r="B8" s="85" t="s">
        <v>619</v>
      </c>
      <c r="C8" s="85" t="s">
        <v>5</v>
      </c>
      <c r="D8" s="86" t="s">
        <v>612</v>
      </c>
      <c r="E8" s="86"/>
      <c r="F8" s="55" t="s">
        <v>270</v>
      </c>
      <c r="G8" s="89">
        <v>303.86879684469653</v>
      </c>
      <c r="H8" s="89">
        <v>304.22407826346421</v>
      </c>
      <c r="I8" s="89">
        <v>304.89262421453094</v>
      </c>
      <c r="J8" s="89">
        <v>305.24903732657026</v>
      </c>
      <c r="K8" s="89">
        <v>305.23051232134878</v>
      </c>
      <c r="L8" s="89">
        <v>305.11652196180825</v>
      </c>
      <c r="M8" s="89">
        <v>304.88406624645688</v>
      </c>
      <c r="N8" s="89">
        <v>304.4288407787559</v>
      </c>
      <c r="O8" s="89">
        <v>304.06984622258705</v>
      </c>
      <c r="P8" s="89">
        <v>303.27292335372232</v>
      </c>
      <c r="Q8" s="89">
        <v>302.53288841265112</v>
      </c>
      <c r="R8" s="89">
        <v>296.68879477099813</v>
      </c>
      <c r="S8" s="89">
        <v>297.08020901089071</v>
      </c>
      <c r="T8" s="89">
        <v>297.80451489482334</v>
      </c>
      <c r="U8" s="89">
        <v>298.7058642055797</v>
      </c>
      <c r="V8" s="89">
        <v>300.29642581381478</v>
      </c>
      <c r="W8" s="89">
        <v>303.91394992689857</v>
      </c>
      <c r="X8" s="89">
        <v>305.19346231090566</v>
      </c>
      <c r="Y8" s="89">
        <v>306.19459664180226</v>
      </c>
      <c r="Z8" s="89">
        <v>307.03361036401623</v>
      </c>
      <c r="AA8" s="89">
        <v>307.57910871102501</v>
      </c>
      <c r="AB8" s="89">
        <v>307.53591205281231</v>
      </c>
      <c r="AC8" s="89">
        <v>307.83952020886181</v>
      </c>
      <c r="AD8" s="89">
        <v>308.64530147021065</v>
      </c>
      <c r="AE8" s="89">
        <v>307.774761069063</v>
      </c>
      <c r="AF8" s="89">
        <v>304.99762778300772</v>
      </c>
      <c r="AG8" s="89">
        <v>301.98315910724421</v>
      </c>
      <c r="AH8" s="89">
        <v>298.74727812988868</v>
      </c>
      <c r="AI8" s="89">
        <v>295.27484277383275</v>
      </c>
      <c r="AJ8" s="89">
        <v>291.8231696041326</v>
      </c>
      <c r="AK8" s="89">
        <v>288.37533130018551</v>
      </c>
      <c r="AL8" s="89">
        <v>284.92616449823117</v>
      </c>
      <c r="AM8" s="89">
        <v>281.4775262688882</v>
      </c>
      <c r="AN8" s="89">
        <v>278.03122214370973</v>
      </c>
      <c r="AO8" s="89">
        <v>274.58718967351513</v>
      </c>
      <c r="AP8" s="89">
        <v>271.26179449250344</v>
      </c>
      <c r="AQ8" s="89">
        <v>267.90623860271529</v>
      </c>
      <c r="AR8" s="89">
        <v>264.52671774743732</v>
      </c>
      <c r="AS8" s="89">
        <v>261.12729478212322</v>
      </c>
      <c r="AT8" s="89">
        <v>257.71019313799263</v>
      </c>
      <c r="AU8" s="89">
        <v>254.28190960353581</v>
      </c>
      <c r="AV8" s="89">
        <v>250.84174466339709</v>
      </c>
      <c r="AW8" s="89">
        <v>247.38947240159001</v>
      </c>
      <c r="AX8" s="89">
        <v>243.92705235927954</v>
      </c>
      <c r="AY8" s="89">
        <v>240.45640944528049</v>
      </c>
      <c r="AZ8" s="89">
        <v>236.97900734528261</v>
      </c>
      <c r="BA8" s="89">
        <v>233.50768373785738</v>
      </c>
      <c r="BB8" s="89">
        <v>230.02981326900544</v>
      </c>
      <c r="BC8" s="89">
        <v>226.54978793359061</v>
      </c>
      <c r="BD8" s="89">
        <v>223.06108673217756</v>
      </c>
      <c r="BE8" s="89">
        <v>219.56959819453988</v>
      </c>
    </row>
    <row r="9" spans="1:57" x14ac:dyDescent="0.3">
      <c r="A9" s="85" t="s">
        <v>618</v>
      </c>
      <c r="B9" s="85" t="s">
        <v>619</v>
      </c>
      <c r="C9" s="85" t="s">
        <v>5</v>
      </c>
      <c r="D9" s="86" t="s">
        <v>612</v>
      </c>
      <c r="E9" s="86"/>
      <c r="F9" s="55" t="s">
        <v>247</v>
      </c>
      <c r="G9" s="89">
        <v>5.1727650726920764</v>
      </c>
      <c r="H9" s="89">
        <v>5.1412604868855247</v>
      </c>
      <c r="I9" s="89">
        <v>5.1074068602225298</v>
      </c>
      <c r="J9" s="89">
        <v>5.0766815735770869</v>
      </c>
      <c r="K9" s="89">
        <v>5.0439096395300327</v>
      </c>
      <c r="L9" s="89">
        <v>5.0170460656432292</v>
      </c>
      <c r="M9" s="89">
        <v>4.9869434043387919</v>
      </c>
      <c r="N9" s="89">
        <v>4.9574634996819222</v>
      </c>
      <c r="O9" s="89">
        <v>4.9399057208818098</v>
      </c>
      <c r="P9" s="89">
        <v>4.9288827795827812</v>
      </c>
      <c r="Q9" s="89">
        <v>4.9185234624370819</v>
      </c>
      <c r="R9" s="89">
        <v>4.9023323398751391</v>
      </c>
      <c r="S9" s="89">
        <v>4.8852919278692717</v>
      </c>
      <c r="T9" s="89">
        <v>4.8665793117308613</v>
      </c>
      <c r="U9" s="89">
        <v>4.8510769295430265</v>
      </c>
      <c r="V9" s="89">
        <v>4.8483975873739658</v>
      </c>
      <c r="W9" s="89">
        <v>4.8538161558890378</v>
      </c>
      <c r="X9" s="89">
        <v>4.8536489859320104</v>
      </c>
      <c r="Y9" s="89">
        <v>4.8668547639501414</v>
      </c>
      <c r="Z9" s="89">
        <v>4.9687084884562456</v>
      </c>
      <c r="AA9" s="89">
        <v>4.9843063998733639</v>
      </c>
      <c r="AB9" s="89">
        <v>4.9887163736001492</v>
      </c>
      <c r="AC9" s="89">
        <v>4.9953935603419373</v>
      </c>
      <c r="AD9" s="89">
        <v>5.0688706945892514</v>
      </c>
      <c r="AE9" s="89">
        <v>5.0652323965235855</v>
      </c>
      <c r="AF9" s="89">
        <v>4.9998199323967611</v>
      </c>
      <c r="AG9" s="89">
        <v>4.9328981703741723</v>
      </c>
      <c r="AH9" s="89">
        <v>4.8646109967394624</v>
      </c>
      <c r="AI9" s="89">
        <v>4.7949096035822949</v>
      </c>
      <c r="AJ9" s="89">
        <v>4.7260598868309369</v>
      </c>
      <c r="AK9" s="89">
        <v>4.6582620271996662</v>
      </c>
      <c r="AL9" s="89">
        <v>4.5912215087490491</v>
      </c>
      <c r="AM9" s="89">
        <v>4.5252561674823735</v>
      </c>
      <c r="AN9" s="89">
        <v>4.4604797150212612</v>
      </c>
      <c r="AO9" s="89">
        <v>4.3969351596055963</v>
      </c>
      <c r="AP9" s="89">
        <v>4.3397838280134868</v>
      </c>
      <c r="AQ9" s="89">
        <v>4.2835579170212581</v>
      </c>
      <c r="AR9" s="89">
        <v>4.2278593050048467</v>
      </c>
      <c r="AS9" s="89">
        <v>4.1730321672157373</v>
      </c>
      <c r="AT9" s="89">
        <v>4.1180906017267844</v>
      </c>
      <c r="AU9" s="89">
        <v>4.0634471719449419</v>
      </c>
      <c r="AV9" s="89">
        <v>4.008997723357874</v>
      </c>
      <c r="AW9" s="89">
        <v>3.954720068141369</v>
      </c>
      <c r="AX9" s="89">
        <v>3.9005289416258053</v>
      </c>
      <c r="AY9" s="89">
        <v>3.8462242746956719</v>
      </c>
      <c r="AZ9" s="89">
        <v>3.7918819496080136</v>
      </c>
      <c r="BA9" s="89">
        <v>3.7374813638254345</v>
      </c>
      <c r="BB9" s="89">
        <v>3.6829662183075187</v>
      </c>
      <c r="BC9" s="89">
        <v>3.6282930105425204</v>
      </c>
      <c r="BD9" s="89">
        <v>3.5736103089314639</v>
      </c>
      <c r="BE9" s="89">
        <v>3.5186788166313185</v>
      </c>
    </row>
    <row r="10" spans="1:57" x14ac:dyDescent="0.3">
      <c r="A10" s="85" t="s">
        <v>618</v>
      </c>
      <c r="B10" s="85" t="s">
        <v>619</v>
      </c>
      <c r="C10" s="85" t="s">
        <v>5</v>
      </c>
      <c r="D10" s="86" t="s">
        <v>612</v>
      </c>
      <c r="E10" s="86"/>
      <c r="F10" s="55" t="s">
        <v>314</v>
      </c>
      <c r="G10" s="89">
        <v>13.94501787106087</v>
      </c>
      <c r="H10" s="89">
        <v>14.148813683085301</v>
      </c>
      <c r="I10" s="89">
        <v>14.396256440230658</v>
      </c>
      <c r="J10" s="89">
        <v>14.634294463921441</v>
      </c>
      <c r="K10" s="89">
        <v>14.873676409976369</v>
      </c>
      <c r="L10" s="89">
        <v>15.180813063116187</v>
      </c>
      <c r="M10" s="89">
        <v>15.53700733592116</v>
      </c>
      <c r="N10" s="89">
        <v>16.02178578717459</v>
      </c>
      <c r="O10" s="89">
        <v>16.452690315476747</v>
      </c>
      <c r="P10" s="89">
        <v>16.68368555763006</v>
      </c>
      <c r="Q10" s="89">
        <v>16.782896713144336</v>
      </c>
      <c r="R10" s="89">
        <v>16.852411705263616</v>
      </c>
      <c r="S10" s="89">
        <v>16.917989080864029</v>
      </c>
      <c r="T10" s="89">
        <v>16.993104782438813</v>
      </c>
      <c r="U10" s="89">
        <v>17.098534707155761</v>
      </c>
      <c r="V10" s="89">
        <v>17.248089515644377</v>
      </c>
      <c r="W10" s="89">
        <v>17.432750439344058</v>
      </c>
      <c r="X10" s="89">
        <v>17.650576106792808</v>
      </c>
      <c r="Y10" s="89">
        <v>17.821414760260449</v>
      </c>
      <c r="Z10" s="89">
        <v>18.393245057763814</v>
      </c>
      <c r="AA10" s="89">
        <v>18.61906465112035</v>
      </c>
      <c r="AB10" s="89">
        <v>18.777333572680035</v>
      </c>
      <c r="AC10" s="89">
        <v>18.979416815266333</v>
      </c>
      <c r="AD10" s="89">
        <v>19.562436952994773</v>
      </c>
      <c r="AE10" s="89">
        <v>19.179149165882095</v>
      </c>
      <c r="AF10" s="89">
        <v>19.08210944142613</v>
      </c>
      <c r="AG10" s="89">
        <v>18.983632754995874</v>
      </c>
      <c r="AH10" s="89">
        <v>18.883990271698309</v>
      </c>
      <c r="AI10" s="89">
        <v>18.783315101340609</v>
      </c>
      <c r="AJ10" s="89">
        <v>18.679553633045174</v>
      </c>
      <c r="AK10" s="89">
        <v>18.572987667708126</v>
      </c>
      <c r="AL10" s="89">
        <v>18.463706549624487</v>
      </c>
      <c r="AM10" s="89">
        <v>18.351807218276889</v>
      </c>
      <c r="AN10" s="89">
        <v>18.237258862936631</v>
      </c>
      <c r="AO10" s="89">
        <v>18.120016174835051</v>
      </c>
      <c r="AP10" s="89">
        <v>18.009696164674992</v>
      </c>
      <c r="AQ10" s="89">
        <v>17.895066214576321</v>
      </c>
      <c r="AR10" s="89">
        <v>17.776026964440735</v>
      </c>
      <c r="AS10" s="89">
        <v>17.652414214857487</v>
      </c>
      <c r="AT10" s="89">
        <v>17.525460015378982</v>
      </c>
      <c r="AU10" s="89">
        <v>17.39432306934059</v>
      </c>
      <c r="AV10" s="89">
        <v>17.258616126244032</v>
      </c>
      <c r="AW10" s="89">
        <v>17.117847760222979</v>
      </c>
      <c r="AX10" s="89">
        <v>16.971916338244661</v>
      </c>
      <c r="AY10" s="89">
        <v>16.820554371039975</v>
      </c>
      <c r="AZ10" s="89">
        <v>16.664228255912953</v>
      </c>
      <c r="BA10" s="89">
        <v>16.501501761416396</v>
      </c>
      <c r="BB10" s="89">
        <v>16.331254775267546</v>
      </c>
      <c r="BC10" s="89">
        <v>16.153559697683928</v>
      </c>
      <c r="BD10" s="89">
        <v>15.968336448738452</v>
      </c>
      <c r="BE10" s="89">
        <v>15.775586448569943</v>
      </c>
    </row>
    <row r="11" spans="1:57" x14ac:dyDescent="0.3">
      <c r="A11" s="85" t="s">
        <v>618</v>
      </c>
      <c r="B11" s="85" t="s">
        <v>619</v>
      </c>
      <c r="C11" s="85" t="s">
        <v>5</v>
      </c>
      <c r="D11" s="86" t="s">
        <v>612</v>
      </c>
      <c r="E11" s="86"/>
      <c r="F11" s="55" t="s">
        <v>275</v>
      </c>
      <c r="G11" s="89">
        <v>39.778616936276677</v>
      </c>
      <c r="H11" s="89">
        <v>40.001322650659269</v>
      </c>
      <c r="I11" s="89">
        <v>40.195477678934452</v>
      </c>
      <c r="J11" s="89">
        <v>40.296896007392107</v>
      </c>
      <c r="K11" s="89">
        <v>40.389557298529226</v>
      </c>
      <c r="L11" s="89">
        <v>40.50230256470725</v>
      </c>
      <c r="M11" s="89">
        <v>40.630706946636238</v>
      </c>
      <c r="N11" s="89">
        <v>40.740034285138123</v>
      </c>
      <c r="O11" s="89">
        <v>40.823634951595352</v>
      </c>
      <c r="P11" s="89">
        <v>40.939627153759083</v>
      </c>
      <c r="Q11" s="89">
        <v>41.01919599795886</v>
      </c>
      <c r="R11" s="89">
        <v>41.010908300398903</v>
      </c>
      <c r="S11" s="89">
        <v>40.869027292044585</v>
      </c>
      <c r="T11" s="89">
        <v>40.562808473164431</v>
      </c>
      <c r="U11" s="89">
        <v>40.284249848398034</v>
      </c>
      <c r="V11" s="89">
        <v>40.037409230466203</v>
      </c>
      <c r="W11" s="89">
        <v>39.775499765518973</v>
      </c>
      <c r="X11" s="89">
        <v>39.726085908911045</v>
      </c>
      <c r="Y11" s="89">
        <v>39.628824425303982</v>
      </c>
      <c r="Z11" s="89">
        <v>40.222374425649789</v>
      </c>
      <c r="AA11" s="89">
        <v>40.199832146674311</v>
      </c>
      <c r="AB11" s="89">
        <v>40.052588518820471</v>
      </c>
      <c r="AC11" s="89">
        <v>39.233281707844526</v>
      </c>
      <c r="AD11" s="89">
        <v>38.646860329120173</v>
      </c>
      <c r="AE11" s="89">
        <v>38.064064039969999</v>
      </c>
      <c r="AF11" s="89">
        <v>37.458620633755302</v>
      </c>
      <c r="AG11" s="89">
        <v>36.848191635247602</v>
      </c>
      <c r="AH11" s="89">
        <v>36.232295856061846</v>
      </c>
      <c r="AI11" s="89">
        <v>35.613134216685062</v>
      </c>
      <c r="AJ11" s="89">
        <v>35.001984724092388</v>
      </c>
      <c r="AK11" s="89">
        <v>34.398531595631034</v>
      </c>
      <c r="AL11" s="89">
        <v>33.802674744436707</v>
      </c>
      <c r="AM11" s="89">
        <v>33.215126593745651</v>
      </c>
      <c r="AN11" s="89">
        <v>32.636665184655399</v>
      </c>
      <c r="AO11" s="89">
        <v>32.06504697074805</v>
      </c>
      <c r="AP11" s="89">
        <v>31.501209440892879</v>
      </c>
      <c r="AQ11" s="89">
        <v>30.941619668237177</v>
      </c>
      <c r="AR11" s="89">
        <v>30.386894997460772</v>
      </c>
      <c r="AS11" s="89">
        <v>29.839564799371708</v>
      </c>
      <c r="AT11" s="89">
        <v>29.296265411734286</v>
      </c>
      <c r="AU11" s="89">
        <v>28.758934487169046</v>
      </c>
      <c r="AV11" s="89">
        <v>28.225707447527242</v>
      </c>
      <c r="AW11" s="89">
        <v>27.696427428739351</v>
      </c>
      <c r="AX11" s="89">
        <v>27.169690694127439</v>
      </c>
      <c r="AY11" s="89">
        <v>26.64576790173696</v>
      </c>
      <c r="AZ11" s="89">
        <v>26.124118772045662</v>
      </c>
      <c r="BA11" s="89">
        <v>25.60461414130031</v>
      </c>
      <c r="BB11" s="89">
        <v>25.085285285439056</v>
      </c>
      <c r="BC11" s="89">
        <v>24.567518918482968</v>
      </c>
      <c r="BD11" s="89">
        <v>24.051275549772377</v>
      </c>
      <c r="BE11" s="89">
        <v>23.535875044440548</v>
      </c>
    </row>
    <row r="12" spans="1:57" x14ac:dyDescent="0.3">
      <c r="A12" s="85" t="s">
        <v>618</v>
      </c>
      <c r="B12" s="85" t="s">
        <v>619</v>
      </c>
      <c r="C12" s="85" t="s">
        <v>5</v>
      </c>
      <c r="D12" s="86" t="s">
        <v>612</v>
      </c>
      <c r="E12" s="86"/>
      <c r="F12" s="55" t="s">
        <v>506</v>
      </c>
      <c r="G12" s="89">
        <v>149.39714107767463</v>
      </c>
      <c r="H12" s="89">
        <v>150.11786984186713</v>
      </c>
      <c r="I12" s="89">
        <v>151.48705854553899</v>
      </c>
      <c r="J12" s="89">
        <v>154.41256439995016</v>
      </c>
      <c r="K12" s="89">
        <v>157.07630246026113</v>
      </c>
      <c r="L12" s="89">
        <v>159.855555962512</v>
      </c>
      <c r="M12" s="89">
        <v>162.48999378366142</v>
      </c>
      <c r="N12" s="89">
        <v>165.32507300542548</v>
      </c>
      <c r="O12" s="89">
        <v>168.55462555863721</v>
      </c>
      <c r="P12" s="89">
        <v>170.62299282055417</v>
      </c>
      <c r="Q12" s="89">
        <v>171.48971809649325</v>
      </c>
      <c r="R12" s="89">
        <v>172.05751568880785</v>
      </c>
      <c r="S12" s="89">
        <v>172.5911057267721</v>
      </c>
      <c r="T12" s="89">
        <v>172.25379590480907</v>
      </c>
      <c r="U12" s="89">
        <v>171.47818621802409</v>
      </c>
      <c r="V12" s="89">
        <v>171.27621656937202</v>
      </c>
      <c r="W12" s="89">
        <v>171.29277750974688</v>
      </c>
      <c r="X12" s="89">
        <v>171.65148122771154</v>
      </c>
      <c r="Y12" s="89">
        <v>172.14328279291408</v>
      </c>
      <c r="Z12" s="89">
        <v>176.03641886835953</v>
      </c>
      <c r="AA12" s="89">
        <v>177.52032458293871</v>
      </c>
      <c r="AB12" s="89">
        <v>177.77936604277338</v>
      </c>
      <c r="AC12" s="89">
        <v>177.91461172776323</v>
      </c>
      <c r="AD12" s="89">
        <v>178.44742101938741</v>
      </c>
      <c r="AE12" s="89">
        <v>177.43283106098269</v>
      </c>
      <c r="AF12" s="89">
        <v>176.44877942353762</v>
      </c>
      <c r="AG12" s="89">
        <v>175.2378018440084</v>
      </c>
      <c r="AH12" s="89">
        <v>173.80782438121483</v>
      </c>
      <c r="AI12" s="89">
        <v>172.18204172062607</v>
      </c>
      <c r="AJ12" s="89">
        <v>170.55472311841368</v>
      </c>
      <c r="AK12" s="89">
        <v>168.92125061235635</v>
      </c>
      <c r="AL12" s="89">
        <v>167.27221406323116</v>
      </c>
      <c r="AM12" s="89">
        <v>165.61372309687965</v>
      </c>
      <c r="AN12" s="89">
        <v>163.95324000067913</v>
      </c>
      <c r="AO12" s="89">
        <v>162.28376175933735</v>
      </c>
      <c r="AP12" s="89">
        <v>160.62571470878052</v>
      </c>
      <c r="AQ12" s="89">
        <v>158.95451858614413</v>
      </c>
      <c r="AR12" s="89">
        <v>157.26535894023507</v>
      </c>
      <c r="AS12" s="89">
        <v>155.55811385445682</v>
      </c>
      <c r="AT12" s="89">
        <v>153.82634969667785</v>
      </c>
      <c r="AU12" s="89">
        <v>152.07203690672969</v>
      </c>
      <c r="AV12" s="89">
        <v>150.28894170171822</v>
      </c>
      <c r="AW12" s="89">
        <v>148.47549220481562</v>
      </c>
      <c r="AX12" s="89">
        <v>146.62413251602385</v>
      </c>
      <c r="AY12" s="89">
        <v>144.73453771039914</v>
      </c>
      <c r="AZ12" s="89">
        <v>142.79966938735294</v>
      </c>
      <c r="BA12" s="89">
        <v>140.82258202118192</v>
      </c>
      <c r="BB12" s="89">
        <v>138.80027107858018</v>
      </c>
      <c r="BC12" s="89">
        <v>136.73406009784185</v>
      </c>
      <c r="BD12" s="89">
        <v>134.62317890386601</v>
      </c>
      <c r="BE12" s="89">
        <v>132.47344578234129</v>
      </c>
    </row>
    <row r="13" spans="1:57" x14ac:dyDescent="0.3">
      <c r="A13" s="85" t="s">
        <v>618</v>
      </c>
      <c r="B13" s="85" t="s">
        <v>619</v>
      </c>
      <c r="C13" s="85" t="s">
        <v>5</v>
      </c>
      <c r="D13" s="86" t="s">
        <v>612</v>
      </c>
      <c r="E13" s="86"/>
      <c r="F13" s="55" t="s">
        <v>257</v>
      </c>
      <c r="G13" s="89">
        <v>223.50413925207732</v>
      </c>
      <c r="H13" s="89">
        <v>225.1066565618687</v>
      </c>
      <c r="I13" s="89">
        <v>226.75480686728363</v>
      </c>
      <c r="J13" s="89">
        <v>228.37882446480222</v>
      </c>
      <c r="K13" s="89">
        <v>229.96994316400949</v>
      </c>
      <c r="L13" s="89">
        <v>231.7653754738447</v>
      </c>
      <c r="M13" s="89">
        <v>233.45125580957964</v>
      </c>
      <c r="N13" s="89">
        <v>234.94927968336415</v>
      </c>
      <c r="O13" s="89">
        <v>236.2373351650325</v>
      </c>
      <c r="P13" s="89">
        <v>237.45243894295305</v>
      </c>
      <c r="Q13" s="89">
        <v>238.52732735589461</v>
      </c>
      <c r="R13" s="89">
        <v>239.5704806958349</v>
      </c>
      <c r="S13" s="89">
        <v>240.63766019116838</v>
      </c>
      <c r="T13" s="89">
        <v>241.82365820892062</v>
      </c>
      <c r="U13" s="89">
        <v>243.93648298026196</v>
      </c>
      <c r="V13" s="89">
        <v>245.0550614635134</v>
      </c>
      <c r="W13" s="89">
        <v>245.79351312688891</v>
      </c>
      <c r="X13" s="89">
        <v>246.47519690393173</v>
      </c>
      <c r="Y13" s="89">
        <v>247.28886138394628</v>
      </c>
      <c r="Z13" s="89">
        <v>252.37144249778748</v>
      </c>
      <c r="AA13" s="89">
        <v>253.10356549866381</v>
      </c>
      <c r="AB13" s="89">
        <v>253.76145977262703</v>
      </c>
      <c r="AC13" s="89">
        <v>254.57876211747967</v>
      </c>
      <c r="AD13" s="89">
        <v>252.99366950502903</v>
      </c>
      <c r="AE13" s="89">
        <v>251.27942859691802</v>
      </c>
      <c r="AF13" s="89">
        <v>249.20073834069933</v>
      </c>
      <c r="AG13" s="89">
        <v>247.04288081422558</v>
      </c>
      <c r="AH13" s="89">
        <v>244.81639656858937</v>
      </c>
      <c r="AI13" s="89">
        <v>242.52316457847905</v>
      </c>
      <c r="AJ13" s="89">
        <v>240.2219290599536</v>
      </c>
      <c r="AK13" s="89">
        <v>237.90411818582641</v>
      </c>
      <c r="AL13" s="89">
        <v>235.5696392331788</v>
      </c>
      <c r="AM13" s="89">
        <v>233.21774147380546</v>
      </c>
      <c r="AN13" s="89">
        <v>230.84140332429092</v>
      </c>
      <c r="AO13" s="89">
        <v>228.44503901783557</v>
      </c>
      <c r="AP13" s="89">
        <v>226.04134830436749</v>
      </c>
      <c r="AQ13" s="89">
        <v>223.61263058685566</v>
      </c>
      <c r="AR13" s="89">
        <v>221.15347056167832</v>
      </c>
      <c r="AS13" s="89">
        <v>218.64301173257215</v>
      </c>
      <c r="AT13" s="89">
        <v>216.09262334391843</v>
      </c>
      <c r="AU13" s="89">
        <v>213.49110152796831</v>
      </c>
      <c r="AV13" s="89">
        <v>210.83808320365927</v>
      </c>
      <c r="AW13" s="89">
        <v>208.13866974836549</v>
      </c>
      <c r="AX13" s="89">
        <v>205.40692080684667</v>
      </c>
      <c r="AY13" s="89">
        <v>202.63789720498795</v>
      </c>
      <c r="AZ13" s="89">
        <v>199.83860378516681</v>
      </c>
      <c r="BA13" s="89">
        <v>197.02052828183247</v>
      </c>
      <c r="BB13" s="89">
        <v>194.16973818401146</v>
      </c>
      <c r="BC13" s="89">
        <v>191.29261812179465</v>
      </c>
      <c r="BD13" s="89">
        <v>188.38145720721246</v>
      </c>
      <c r="BE13" s="89">
        <v>185.4563569124573</v>
      </c>
    </row>
    <row r="14" spans="1:57" x14ac:dyDescent="0.3">
      <c r="A14" s="85" t="s">
        <v>618</v>
      </c>
      <c r="B14" s="85" t="s">
        <v>619</v>
      </c>
      <c r="C14" s="85" t="s">
        <v>5</v>
      </c>
      <c r="D14" s="86" t="s">
        <v>612</v>
      </c>
      <c r="E14" s="86"/>
      <c r="F14" s="55" t="s">
        <v>223</v>
      </c>
      <c r="G14" s="89">
        <v>16.603551482051522</v>
      </c>
      <c r="H14" s="89">
        <v>15.85659798303392</v>
      </c>
      <c r="I14" s="89">
        <v>15.894290313945644</v>
      </c>
      <c r="J14" s="89">
        <v>15.893850027976944</v>
      </c>
      <c r="K14" s="89">
        <v>15.895837388959162</v>
      </c>
      <c r="L14" s="89">
        <v>15.916244044291009</v>
      </c>
      <c r="M14" s="89">
        <v>15.922209669761443</v>
      </c>
      <c r="N14" s="89">
        <v>15.923634713745392</v>
      </c>
      <c r="O14" s="89">
        <v>15.914579997275617</v>
      </c>
      <c r="P14" s="89">
        <v>15.903154272474247</v>
      </c>
      <c r="Q14" s="89">
        <v>15.873256324413305</v>
      </c>
      <c r="R14" s="89">
        <v>15.816302441631505</v>
      </c>
      <c r="S14" s="89">
        <v>15.763026069615886</v>
      </c>
      <c r="T14" s="89">
        <v>15.711597371028796</v>
      </c>
      <c r="U14" s="89">
        <v>15.65686250470292</v>
      </c>
      <c r="V14" s="89">
        <v>15.580256527483792</v>
      </c>
      <c r="W14" s="89">
        <v>15.45714475401944</v>
      </c>
      <c r="X14" s="89">
        <v>15.32574894617092</v>
      </c>
      <c r="Y14" s="89">
        <v>15.146947400613854</v>
      </c>
      <c r="Z14" s="89">
        <v>15.287871636324796</v>
      </c>
      <c r="AA14" s="89">
        <v>15.220092598543605</v>
      </c>
      <c r="AB14" s="89">
        <v>15.139248728758853</v>
      </c>
      <c r="AC14" s="89">
        <v>14.487003659026207</v>
      </c>
      <c r="AD14" s="89">
        <v>14.29087956559238</v>
      </c>
      <c r="AE14" s="89">
        <v>14.070955303762753</v>
      </c>
      <c r="AF14" s="89">
        <v>13.830991680949015</v>
      </c>
      <c r="AG14" s="89">
        <v>13.596479281808486</v>
      </c>
      <c r="AH14" s="89">
        <v>13.36754597490606</v>
      </c>
      <c r="AI14" s="89">
        <v>13.104291548172116</v>
      </c>
      <c r="AJ14" s="89">
        <v>12.882415614746833</v>
      </c>
      <c r="AK14" s="89">
        <v>12.662875001325597</v>
      </c>
      <c r="AL14" s="89">
        <v>12.446573090917827</v>
      </c>
      <c r="AM14" s="89">
        <v>12.232098270443656</v>
      </c>
      <c r="AN14" s="89">
        <v>12.01898318172973</v>
      </c>
      <c r="AO14" s="89">
        <v>11.8069184970488</v>
      </c>
      <c r="AP14" s="89">
        <v>11.598963517100232</v>
      </c>
      <c r="AQ14" s="89">
        <v>11.39179442002327</v>
      </c>
      <c r="AR14" s="89">
        <v>11.186434230538552</v>
      </c>
      <c r="AS14" s="89">
        <v>10.982306510634455</v>
      </c>
      <c r="AT14" s="89">
        <v>10.781046700650709</v>
      </c>
      <c r="AU14" s="89">
        <v>10.581393641048285</v>
      </c>
      <c r="AV14" s="89">
        <v>10.38350760106758</v>
      </c>
      <c r="AW14" s="89">
        <v>10.187479121733221</v>
      </c>
      <c r="AX14" s="89">
        <v>9.9933253380614619</v>
      </c>
      <c r="AY14" s="89">
        <v>9.8010443707659913</v>
      </c>
      <c r="AZ14" s="89">
        <v>9.6109414341192476</v>
      </c>
      <c r="BA14" s="89">
        <v>9.4226866499658559</v>
      </c>
      <c r="BB14" s="89">
        <v>9.2362563998357281</v>
      </c>
      <c r="BC14" s="89">
        <v>9.0519349522376071</v>
      </c>
      <c r="BD14" s="89">
        <v>8.8696916281616893</v>
      </c>
      <c r="BE14" s="89">
        <v>8.6897761376521778</v>
      </c>
    </row>
    <row r="15" spans="1:57" x14ac:dyDescent="0.3">
      <c r="A15" s="85" t="s">
        <v>618</v>
      </c>
      <c r="B15" s="85" t="s">
        <v>619</v>
      </c>
      <c r="C15" s="85" t="s">
        <v>5</v>
      </c>
      <c r="D15" s="86" t="s">
        <v>612</v>
      </c>
      <c r="E15" s="86"/>
      <c r="F15" s="55" t="s">
        <v>319</v>
      </c>
      <c r="G15" s="89">
        <v>210.13524835807254</v>
      </c>
      <c r="H15" s="89">
        <v>210.2718099009538</v>
      </c>
      <c r="I15" s="89">
        <v>210.37678383154397</v>
      </c>
      <c r="J15" s="89">
        <v>210.90422930601241</v>
      </c>
      <c r="K15" s="89">
        <v>212.26285397508133</v>
      </c>
      <c r="L15" s="89">
        <v>213.68090800215157</v>
      </c>
      <c r="M15" s="89">
        <v>214.37991340446888</v>
      </c>
      <c r="N15" s="89">
        <v>214.93617318591151</v>
      </c>
      <c r="O15" s="89">
        <v>216.47565281870362</v>
      </c>
      <c r="P15" s="89">
        <v>217.7122586137219</v>
      </c>
      <c r="Q15" s="89">
        <v>218.35317679612541</v>
      </c>
      <c r="R15" s="89">
        <v>218.87207228439019</v>
      </c>
      <c r="S15" s="89">
        <v>218.95134156843486</v>
      </c>
      <c r="T15" s="89">
        <v>220.0186421897115</v>
      </c>
      <c r="U15" s="89">
        <v>224.08963425127101</v>
      </c>
      <c r="V15" s="89">
        <v>224.17524055132731</v>
      </c>
      <c r="W15" s="89">
        <v>223.76288926406471</v>
      </c>
      <c r="X15" s="89">
        <v>223.52696476031221</v>
      </c>
      <c r="Y15" s="89">
        <v>223.1516550171072</v>
      </c>
      <c r="Z15" s="89">
        <v>224.34112625587738</v>
      </c>
      <c r="AA15" s="89">
        <v>223.68458898909415</v>
      </c>
      <c r="AB15" s="89">
        <v>222.17861470478653</v>
      </c>
      <c r="AC15" s="89">
        <v>221.41435043679968</v>
      </c>
      <c r="AD15" s="89">
        <v>218.94185978581763</v>
      </c>
      <c r="AE15" s="89">
        <v>216.57550827831432</v>
      </c>
      <c r="AF15" s="89">
        <v>213.96781810059733</v>
      </c>
      <c r="AG15" s="89">
        <v>211.40266515229499</v>
      </c>
      <c r="AH15" s="89">
        <v>208.88693267194765</v>
      </c>
      <c r="AI15" s="89">
        <v>206.41621138047083</v>
      </c>
      <c r="AJ15" s="89">
        <v>203.95788335069807</v>
      </c>
      <c r="AK15" s="89">
        <v>201.51734495287707</v>
      </c>
      <c r="AL15" s="89">
        <v>199.07410800653963</v>
      </c>
      <c r="AM15" s="89">
        <v>196.632794703261</v>
      </c>
      <c r="AN15" s="89">
        <v>194.19096903996518</v>
      </c>
      <c r="AO15" s="89">
        <v>191.75204139587544</v>
      </c>
      <c r="AP15" s="89">
        <v>189.3378083124752</v>
      </c>
      <c r="AQ15" s="89">
        <v>186.91422545923007</v>
      </c>
      <c r="AR15" s="89">
        <v>184.48760196428702</v>
      </c>
      <c r="AS15" s="89">
        <v>182.05135878295172</v>
      </c>
      <c r="AT15" s="89">
        <v>179.60305422788812</v>
      </c>
      <c r="AU15" s="89">
        <v>177.14354213124423</v>
      </c>
      <c r="AV15" s="89">
        <v>174.65871815871304</v>
      </c>
      <c r="AW15" s="89">
        <v>172.14528779554757</v>
      </c>
      <c r="AX15" s="89">
        <v>169.60284360176098</v>
      </c>
      <c r="AY15" s="89">
        <v>167.03235629176208</v>
      </c>
      <c r="AZ15" s="89">
        <v>164.42882292874393</v>
      </c>
      <c r="BA15" s="89">
        <v>161.79656618697703</v>
      </c>
      <c r="BB15" s="89">
        <v>159.13631190546852</v>
      </c>
      <c r="BC15" s="89">
        <v>156.45219450876778</v>
      </c>
      <c r="BD15" s="89">
        <v>153.73982355227434</v>
      </c>
      <c r="BE15" s="89">
        <v>151.00375702787787</v>
      </c>
    </row>
    <row r="16" spans="1:57" x14ac:dyDescent="0.3">
      <c r="A16" s="85" t="s">
        <v>618</v>
      </c>
      <c r="B16" s="85" t="s">
        <v>619</v>
      </c>
      <c r="C16" s="85" t="s">
        <v>5</v>
      </c>
      <c r="D16" s="86" t="s">
        <v>612</v>
      </c>
      <c r="E16" s="86"/>
      <c r="F16" s="55" t="s">
        <v>228</v>
      </c>
      <c r="G16" s="89">
        <v>2.5489946579116225</v>
      </c>
      <c r="H16" s="89">
        <v>2.5750194664875283</v>
      </c>
      <c r="I16" s="89">
        <v>2.6045888564264397</v>
      </c>
      <c r="J16" s="89">
        <v>2.6347844099313105</v>
      </c>
      <c r="K16" s="89">
        <v>2.6687699696605924</v>
      </c>
      <c r="L16" s="89">
        <v>2.706576081394477</v>
      </c>
      <c r="M16" s="89">
        <v>2.7469835811744407</v>
      </c>
      <c r="N16" s="89">
        <v>2.7978888584762482</v>
      </c>
      <c r="O16" s="89">
        <v>2.8652848301076914</v>
      </c>
      <c r="P16" s="89">
        <v>2.940673000383986</v>
      </c>
      <c r="Q16" s="89">
        <v>3.0218176908404861</v>
      </c>
      <c r="R16" s="89">
        <v>3.0960835738026926</v>
      </c>
      <c r="S16" s="89">
        <v>3.1777251423989568</v>
      </c>
      <c r="T16" s="89">
        <v>3.1919004322785436</v>
      </c>
      <c r="U16" s="89">
        <v>3.1632192615761872</v>
      </c>
      <c r="V16" s="89">
        <v>3.123222481071473</v>
      </c>
      <c r="W16" s="89">
        <v>3.1289967259607039</v>
      </c>
      <c r="X16" s="89">
        <v>3.1535409596678825</v>
      </c>
      <c r="Y16" s="89">
        <v>3.1885420907347584</v>
      </c>
      <c r="Z16" s="89">
        <v>3.2850400781467197</v>
      </c>
      <c r="AA16" s="89">
        <v>3.330450666241938</v>
      </c>
      <c r="AB16" s="89">
        <v>3.3606738841625758</v>
      </c>
      <c r="AC16" s="89">
        <v>3.3934307739392162</v>
      </c>
      <c r="AD16" s="89">
        <v>3.4167720812155493</v>
      </c>
      <c r="AE16" s="89">
        <v>3.4354602425483072</v>
      </c>
      <c r="AF16" s="89">
        <v>3.4182144991347752</v>
      </c>
      <c r="AG16" s="89">
        <v>3.3970120342117842</v>
      </c>
      <c r="AH16" s="89">
        <v>3.3721216002600114</v>
      </c>
      <c r="AI16" s="89">
        <v>3.3433908651996642</v>
      </c>
      <c r="AJ16" s="89">
        <v>3.3140348511206121</v>
      </c>
      <c r="AK16" s="89">
        <v>3.2838115597314586</v>
      </c>
      <c r="AL16" s="89">
        <v>3.2527377416918433</v>
      </c>
      <c r="AM16" s="89">
        <v>3.2208226090200145</v>
      </c>
      <c r="AN16" s="89">
        <v>3.1881638263116643</v>
      </c>
      <c r="AO16" s="89">
        <v>3.1547138004348714</v>
      </c>
      <c r="AP16" s="89">
        <v>3.1220949220057723</v>
      </c>
      <c r="AQ16" s="89">
        <v>3.0886333947499933</v>
      </c>
      <c r="AR16" s="89">
        <v>3.0543249572274411</v>
      </c>
      <c r="AS16" s="89">
        <v>3.0193800373821897</v>
      </c>
      <c r="AT16" s="89">
        <v>2.9839406557307471</v>
      </c>
      <c r="AU16" s="89">
        <v>2.9480012351521765</v>
      </c>
      <c r="AV16" s="89">
        <v>2.9116849385209695</v>
      </c>
      <c r="AW16" s="89">
        <v>2.8752832662328247</v>
      </c>
      <c r="AX16" s="89">
        <v>2.8385310878906087</v>
      </c>
      <c r="AY16" s="89">
        <v>2.8017135552541195</v>
      </c>
      <c r="AZ16" s="89">
        <v>2.7647600124597203</v>
      </c>
      <c r="BA16" s="89">
        <v>2.7277774489545314</v>
      </c>
      <c r="BB16" s="89">
        <v>2.6906469826145178</v>
      </c>
      <c r="BC16" s="89">
        <v>2.6534436467475122</v>
      </c>
      <c r="BD16" s="89">
        <v>2.6163120598019063</v>
      </c>
      <c r="BE16" s="89">
        <v>2.5791547237728345</v>
      </c>
    </row>
    <row r="17" spans="1:57" x14ac:dyDescent="0.3">
      <c r="A17" s="85" t="s">
        <v>618</v>
      </c>
      <c r="B17" s="85" t="s">
        <v>619</v>
      </c>
      <c r="C17" s="85" t="s">
        <v>5</v>
      </c>
      <c r="D17" s="86" t="s">
        <v>612</v>
      </c>
      <c r="E17" s="86"/>
      <c r="F17" s="55" t="s">
        <v>345</v>
      </c>
      <c r="G17" s="89">
        <v>8.7921870937425926</v>
      </c>
      <c r="H17" s="89">
        <v>8.6875755138639512</v>
      </c>
      <c r="I17" s="89">
        <v>8.5681105280588081</v>
      </c>
      <c r="J17" s="89">
        <v>8.4884785691194811</v>
      </c>
      <c r="K17" s="89">
        <v>8.4044363568767881</v>
      </c>
      <c r="L17" s="89">
        <v>8.306265550269087</v>
      </c>
      <c r="M17" s="89">
        <v>8.2255730732197243</v>
      </c>
      <c r="N17" s="89">
        <v>8.1540551012997184</v>
      </c>
      <c r="O17" s="89">
        <v>8.0895182138055937</v>
      </c>
      <c r="P17" s="89">
        <v>7.9808609891866258</v>
      </c>
      <c r="Q17" s="89">
        <v>7.8225657405303295</v>
      </c>
      <c r="R17" s="89">
        <v>7.6488750387066338</v>
      </c>
      <c r="S17" s="89">
        <v>7.5380171269325311</v>
      </c>
      <c r="T17" s="89">
        <v>7.4604596633199183</v>
      </c>
      <c r="U17" s="89">
        <v>7.3788836002661631</v>
      </c>
      <c r="V17" s="89">
        <v>7.3234487475515335</v>
      </c>
      <c r="W17" s="89">
        <v>7.2624331254603636</v>
      </c>
      <c r="X17" s="89">
        <v>7.1943803150948336</v>
      </c>
      <c r="Y17" s="89">
        <v>7.1367645653888641</v>
      </c>
      <c r="Z17" s="89">
        <v>7.2007980700505438</v>
      </c>
      <c r="AA17" s="89">
        <v>7.1547091229476063</v>
      </c>
      <c r="AB17" s="89">
        <v>7.1009546722245744</v>
      </c>
      <c r="AC17" s="89">
        <v>7.0357205146781574</v>
      </c>
      <c r="AD17" s="89">
        <v>6.9879463181918222</v>
      </c>
      <c r="AE17" s="89">
        <v>6.9121680429157415</v>
      </c>
      <c r="AF17" s="89">
        <v>6.7622366864116943</v>
      </c>
      <c r="AG17" s="89">
        <v>6.6128639238368789</v>
      </c>
      <c r="AH17" s="89">
        <v>6.4634684864096803</v>
      </c>
      <c r="AI17" s="89">
        <v>6.3133436702046497</v>
      </c>
      <c r="AJ17" s="89">
        <v>6.1661719626337934</v>
      </c>
      <c r="AK17" s="89">
        <v>6.0219326792435055</v>
      </c>
      <c r="AL17" s="89">
        <v>5.88082193924871</v>
      </c>
      <c r="AM17" s="89">
        <v>5.7435652610061076</v>
      </c>
      <c r="AN17" s="89">
        <v>5.6103801751945515</v>
      </c>
      <c r="AO17" s="89">
        <v>5.4813726242714802</v>
      </c>
      <c r="AP17" s="89">
        <v>5.3608519011599673</v>
      </c>
      <c r="AQ17" s="89">
        <v>5.2437468495902007</v>
      </c>
      <c r="AR17" s="89">
        <v>5.129622370047632</v>
      </c>
      <c r="AS17" s="89">
        <v>5.0185693267956442</v>
      </c>
      <c r="AT17" s="89">
        <v>4.9098975582904609</v>
      </c>
      <c r="AU17" s="89">
        <v>4.8037833236546073</v>
      </c>
      <c r="AV17" s="89">
        <v>4.7001188432127954</v>
      </c>
      <c r="AW17" s="89">
        <v>4.5985932559209122</v>
      </c>
      <c r="AX17" s="89">
        <v>4.499041008567521</v>
      </c>
      <c r="AY17" s="89">
        <v>4.4012865746429775</v>
      </c>
      <c r="AZ17" s="89">
        <v>4.3053284578349285</v>
      </c>
      <c r="BA17" s="89">
        <v>4.2110325556199877</v>
      </c>
      <c r="BB17" s="89">
        <v>4.118279555800223</v>
      </c>
      <c r="BC17" s="89">
        <v>4.0270315629743774</v>
      </c>
      <c r="BD17" s="89">
        <v>3.9373823641679313</v>
      </c>
      <c r="BE17" s="89">
        <v>3.8487508692725374</v>
      </c>
    </row>
    <row r="18" spans="1:57" x14ac:dyDescent="0.3">
      <c r="A18" s="85" t="s">
        <v>618</v>
      </c>
      <c r="B18" s="85" t="s">
        <v>619</v>
      </c>
      <c r="C18" s="85" t="s">
        <v>5</v>
      </c>
      <c r="D18" s="86" t="s">
        <v>612</v>
      </c>
      <c r="E18" s="86"/>
      <c r="F18" s="55" t="s">
        <v>356</v>
      </c>
      <c r="G18" s="89">
        <v>12.964948239007995</v>
      </c>
      <c r="H18" s="89">
        <v>12.872339763375876</v>
      </c>
      <c r="I18" s="89">
        <v>12.753241186098096</v>
      </c>
      <c r="J18" s="89">
        <v>12.66778960702525</v>
      </c>
      <c r="K18" s="89">
        <v>12.548135954018795</v>
      </c>
      <c r="L18" s="89">
        <v>12.387896604016246</v>
      </c>
      <c r="M18" s="89">
        <v>12.146458099217375</v>
      </c>
      <c r="N18" s="89">
        <v>11.997492104583111</v>
      </c>
      <c r="O18" s="89">
        <v>11.857061817065768</v>
      </c>
      <c r="P18" s="89">
        <v>11.748433835230893</v>
      </c>
      <c r="Q18" s="89">
        <v>11.590788706443622</v>
      </c>
      <c r="R18" s="89">
        <v>11.254607097088558</v>
      </c>
      <c r="S18" s="89">
        <v>11.07264933329197</v>
      </c>
      <c r="T18" s="89">
        <v>10.955382691546346</v>
      </c>
      <c r="U18" s="89">
        <v>10.851803410617929</v>
      </c>
      <c r="V18" s="89">
        <v>10.771741413894336</v>
      </c>
      <c r="W18" s="89">
        <v>10.654351163592468</v>
      </c>
      <c r="X18" s="89">
        <v>10.506505498585641</v>
      </c>
      <c r="Y18" s="89">
        <v>10.363256179107273</v>
      </c>
      <c r="Z18" s="89">
        <v>10.479526093438071</v>
      </c>
      <c r="AA18" s="89">
        <v>10.479196515830358</v>
      </c>
      <c r="AB18" s="89">
        <v>10.485820718449332</v>
      </c>
      <c r="AC18" s="89">
        <v>10.524933502978199</v>
      </c>
      <c r="AD18" s="89">
        <v>10.603519617599506</v>
      </c>
      <c r="AE18" s="89">
        <v>10.552159506859178</v>
      </c>
      <c r="AF18" s="89">
        <v>10.382321348498881</v>
      </c>
      <c r="AG18" s="89">
        <v>10.200935250274092</v>
      </c>
      <c r="AH18" s="89">
        <v>10.008172504195988</v>
      </c>
      <c r="AI18" s="89">
        <v>9.8026710063791445</v>
      </c>
      <c r="AJ18" s="89">
        <v>9.6004465409036541</v>
      </c>
      <c r="AK18" s="89">
        <v>9.401229951364666</v>
      </c>
      <c r="AL18" s="89">
        <v>9.2047397286133528</v>
      </c>
      <c r="AM18" s="89">
        <v>9.0116975611391368</v>
      </c>
      <c r="AN18" s="89">
        <v>8.82246600685027</v>
      </c>
      <c r="AO18" s="89">
        <v>8.6370603186699473</v>
      </c>
      <c r="AP18" s="89">
        <v>8.464001990159721</v>
      </c>
      <c r="AQ18" s="89">
        <v>8.2940630925635919</v>
      </c>
      <c r="AR18" s="89">
        <v>8.1265852108478924</v>
      </c>
      <c r="AS18" s="89">
        <v>7.961552985376315</v>
      </c>
      <c r="AT18" s="89">
        <v>7.7975845374328774</v>
      </c>
      <c r="AU18" s="89">
        <v>7.6359169911925093</v>
      </c>
      <c r="AV18" s="89">
        <v>7.4766046911781814</v>
      </c>
      <c r="AW18" s="89">
        <v>7.3196923127426157</v>
      </c>
      <c r="AX18" s="89">
        <v>7.1649409856624455</v>
      </c>
      <c r="AY18" s="89">
        <v>7.0123526956786737</v>
      </c>
      <c r="AZ18" s="89">
        <v>6.8616858528918545</v>
      </c>
      <c r="BA18" s="89">
        <v>6.7128622169249823</v>
      </c>
      <c r="BB18" s="89">
        <v>6.5659011210870251</v>
      </c>
      <c r="BC18" s="89">
        <v>6.4206614850264163</v>
      </c>
      <c r="BD18" s="89">
        <v>6.2776061608495732</v>
      </c>
      <c r="BE18" s="89">
        <v>6.1362365404442052</v>
      </c>
    </row>
    <row r="19" spans="1:57" x14ac:dyDescent="0.3">
      <c r="A19" s="85" t="s">
        <v>618</v>
      </c>
      <c r="B19" s="85" t="s">
        <v>619</v>
      </c>
      <c r="C19" s="85" t="s">
        <v>5</v>
      </c>
      <c r="D19" s="86" t="s">
        <v>612</v>
      </c>
      <c r="E19" s="86"/>
      <c r="F19" s="55" t="s">
        <v>357</v>
      </c>
      <c r="G19" s="89">
        <v>1.6006500877925312</v>
      </c>
      <c r="H19" s="89">
        <v>1.6205794084544956</v>
      </c>
      <c r="I19" s="89">
        <v>1.6392682498007345</v>
      </c>
      <c r="J19" s="89">
        <v>1.6549541150201847</v>
      </c>
      <c r="K19" s="89">
        <v>1.6796172952245811</v>
      </c>
      <c r="L19" s="89">
        <v>1.7029194957917553</v>
      </c>
      <c r="M19" s="89">
        <v>1.7319207327812738</v>
      </c>
      <c r="N19" s="89">
        <v>1.7578706635711996</v>
      </c>
      <c r="O19" s="89">
        <v>1.7856022293542475</v>
      </c>
      <c r="P19" s="89">
        <v>1.821015805264574</v>
      </c>
      <c r="Q19" s="89">
        <v>1.8521277446706539</v>
      </c>
      <c r="R19" s="89">
        <v>1.8871063165333177</v>
      </c>
      <c r="S19" s="89">
        <v>1.9348228435176806</v>
      </c>
      <c r="T19" s="89">
        <v>1.9796957726728674</v>
      </c>
      <c r="U19" s="89">
        <v>2.0265248994209775</v>
      </c>
      <c r="V19" s="89">
        <v>2.0758281875720588</v>
      </c>
      <c r="W19" s="89">
        <v>2.1254754807308687</v>
      </c>
      <c r="X19" s="89">
        <v>2.1790924424886104</v>
      </c>
      <c r="Y19" s="89">
        <v>2.2210579995889761</v>
      </c>
      <c r="Z19" s="89">
        <v>2.302396045358885</v>
      </c>
      <c r="AA19" s="89">
        <v>2.3482095323105248</v>
      </c>
      <c r="AB19" s="89">
        <v>2.3806962830586276</v>
      </c>
      <c r="AC19" s="89">
        <v>2.4208001958738463</v>
      </c>
      <c r="AD19" s="89">
        <v>2.4522985662185288</v>
      </c>
      <c r="AE19" s="89">
        <v>2.4795180875288887</v>
      </c>
      <c r="AF19" s="89">
        <v>2.4938177106603243</v>
      </c>
      <c r="AG19" s="89">
        <v>2.5062933338954423</v>
      </c>
      <c r="AH19" s="89">
        <v>2.5169393083300333</v>
      </c>
      <c r="AI19" s="89">
        <v>2.5256483594338279</v>
      </c>
      <c r="AJ19" s="89">
        <v>2.5328980863488164</v>
      </c>
      <c r="AK19" s="89">
        <v>2.5386739619944025</v>
      </c>
      <c r="AL19" s="89">
        <v>2.5428890743259074</v>
      </c>
      <c r="AM19" s="89">
        <v>2.545588856421233</v>
      </c>
      <c r="AN19" s="89">
        <v>2.5467225957537876</v>
      </c>
      <c r="AO19" s="89">
        <v>2.5462784488287347</v>
      </c>
      <c r="AP19" s="89">
        <v>2.5449408588530966</v>
      </c>
      <c r="AQ19" s="89">
        <v>2.5419987398125348</v>
      </c>
      <c r="AR19" s="89">
        <v>2.5374426818228533</v>
      </c>
      <c r="AS19" s="89">
        <v>2.5313319405016159</v>
      </c>
      <c r="AT19" s="89">
        <v>2.5237504814349245</v>
      </c>
      <c r="AU19" s="89">
        <v>2.5147079321049226</v>
      </c>
      <c r="AV19" s="89">
        <v>2.504340329721507</v>
      </c>
      <c r="AW19" s="89">
        <v>2.492589713361645</v>
      </c>
      <c r="AX19" s="89">
        <v>2.4795122065794737</v>
      </c>
      <c r="AY19" s="89">
        <v>2.4651998520926264</v>
      </c>
      <c r="AZ19" s="89">
        <v>2.4496831776190566</v>
      </c>
      <c r="BA19" s="89">
        <v>2.4329596188801599</v>
      </c>
      <c r="BB19" s="89">
        <v>2.4151246349414794</v>
      </c>
      <c r="BC19" s="89">
        <v>2.3961543030024144</v>
      </c>
      <c r="BD19" s="89">
        <v>2.3761332096008267</v>
      </c>
      <c r="BE19" s="89">
        <v>2.355089968001816</v>
      </c>
    </row>
    <row r="20" spans="1:57" x14ac:dyDescent="0.3">
      <c r="A20" s="85" t="s">
        <v>618</v>
      </c>
      <c r="B20" s="85" t="s">
        <v>619</v>
      </c>
      <c r="C20" s="85" t="s">
        <v>5</v>
      </c>
      <c r="D20" s="86" t="s">
        <v>612</v>
      </c>
      <c r="E20" s="86"/>
      <c r="F20" s="55" t="s">
        <v>304</v>
      </c>
      <c r="G20" s="89">
        <v>37.733568648487079</v>
      </c>
      <c r="H20" s="89">
        <v>37.654653528245049</v>
      </c>
      <c r="I20" s="89">
        <v>37.561791395765681</v>
      </c>
      <c r="J20" s="89">
        <v>37.441766067196859</v>
      </c>
      <c r="K20" s="89">
        <v>37.348898440577017</v>
      </c>
      <c r="L20" s="89">
        <v>37.281428033329448</v>
      </c>
      <c r="M20" s="89">
        <v>37.203923266628841</v>
      </c>
      <c r="N20" s="89">
        <v>37.159779336841488</v>
      </c>
      <c r="O20" s="89">
        <v>37.075501231621779</v>
      </c>
      <c r="P20" s="89">
        <v>37.014314117961113</v>
      </c>
      <c r="Q20" s="89">
        <v>36.94296631224023</v>
      </c>
      <c r="R20" s="89">
        <v>36.816425174557899</v>
      </c>
      <c r="S20" s="89">
        <v>36.613138097913783</v>
      </c>
      <c r="T20" s="89">
        <v>36.526966408155388</v>
      </c>
      <c r="U20" s="89">
        <v>36.415234524030858</v>
      </c>
      <c r="V20" s="89">
        <v>36.34102737045702</v>
      </c>
      <c r="W20" s="89">
        <v>36.259420547701758</v>
      </c>
      <c r="X20" s="89">
        <v>36.145224178633903</v>
      </c>
      <c r="Y20" s="89">
        <v>36.076659051833211</v>
      </c>
      <c r="Z20" s="89">
        <v>36.652508033402043</v>
      </c>
      <c r="AA20" s="89">
        <v>36.640474294140169</v>
      </c>
      <c r="AB20" s="89">
        <v>36.497428405291963</v>
      </c>
      <c r="AC20" s="89">
        <v>36.342216195339702</v>
      </c>
      <c r="AD20" s="89">
        <v>35.625178300030605</v>
      </c>
      <c r="AE20" s="89">
        <v>35.489675468445704</v>
      </c>
      <c r="AF20" s="89">
        <v>35.006775424162655</v>
      </c>
      <c r="AG20" s="89">
        <v>34.532135655648197</v>
      </c>
      <c r="AH20" s="89">
        <v>34.061674818782102</v>
      </c>
      <c r="AI20" s="89">
        <v>33.592210598415456</v>
      </c>
      <c r="AJ20" s="89">
        <v>33.127319621174316</v>
      </c>
      <c r="AK20" s="89">
        <v>32.66434250401376</v>
      </c>
      <c r="AL20" s="89">
        <v>32.204800257142182</v>
      </c>
      <c r="AM20" s="89">
        <v>31.748064088601435</v>
      </c>
      <c r="AN20" s="89">
        <v>31.297850024832425</v>
      </c>
      <c r="AO20" s="89">
        <v>30.852709122997215</v>
      </c>
      <c r="AP20" s="89">
        <v>30.414494567807154</v>
      </c>
      <c r="AQ20" s="89">
        <v>29.978497975299312</v>
      </c>
      <c r="AR20" s="89">
        <v>29.544813840318326</v>
      </c>
      <c r="AS20" s="89">
        <v>29.116342639278699</v>
      </c>
      <c r="AT20" s="89">
        <v>28.689929514599672</v>
      </c>
      <c r="AU20" s="89">
        <v>28.273645019090303</v>
      </c>
      <c r="AV20" s="89">
        <v>27.862595856844553</v>
      </c>
      <c r="AW20" s="89">
        <v>27.452942851118536</v>
      </c>
      <c r="AX20" s="89">
        <v>27.044886719543204</v>
      </c>
      <c r="AY20" s="89">
        <v>26.638335426440346</v>
      </c>
      <c r="AZ20" s="89">
        <v>26.233661563617844</v>
      </c>
      <c r="BA20" s="89">
        <v>25.830255468405078</v>
      </c>
      <c r="BB20" s="89">
        <v>25.428830147302605</v>
      </c>
      <c r="BC20" s="89">
        <v>25.028687873968405</v>
      </c>
      <c r="BD20" s="89">
        <v>24.629965654568956</v>
      </c>
      <c r="BE20" s="89">
        <v>24.233521669245292</v>
      </c>
    </row>
    <row r="21" spans="1:57" x14ac:dyDescent="0.3">
      <c r="A21" s="85" t="s">
        <v>618</v>
      </c>
      <c r="B21" s="85" t="s">
        <v>619</v>
      </c>
      <c r="C21" s="85" t="s">
        <v>5</v>
      </c>
      <c r="D21" s="86" t="s">
        <v>612</v>
      </c>
      <c r="E21" s="86"/>
      <c r="F21" s="55" t="s">
        <v>372</v>
      </c>
      <c r="G21" s="89">
        <v>1.4351179139302044</v>
      </c>
      <c r="H21" s="89">
        <v>1.444918198542634</v>
      </c>
      <c r="I21" s="89">
        <v>1.45686850888326</v>
      </c>
      <c r="J21" s="89">
        <v>1.4666666296699964</v>
      </c>
      <c r="K21" s="89">
        <v>1.4762254461701416</v>
      </c>
      <c r="L21" s="89">
        <v>1.4867011849434653</v>
      </c>
      <c r="M21" s="89">
        <v>1.4953039844627276</v>
      </c>
      <c r="N21" s="89">
        <v>1.4973539115412551</v>
      </c>
      <c r="O21" s="89">
        <v>1.5052237156381088</v>
      </c>
      <c r="P21" s="89">
        <v>1.5163176105251275</v>
      </c>
      <c r="Q21" s="89">
        <v>1.5273507740869863</v>
      </c>
      <c r="R21" s="89">
        <v>1.5300257173957583</v>
      </c>
      <c r="S21" s="89">
        <v>1.539245348734662</v>
      </c>
      <c r="T21" s="89">
        <v>1.5575019341542058</v>
      </c>
      <c r="U21" s="89">
        <v>1.5831728067402011</v>
      </c>
      <c r="V21" s="89">
        <v>1.6212985189334659</v>
      </c>
      <c r="W21" s="89">
        <v>1.6613409110530242</v>
      </c>
      <c r="X21" s="89">
        <v>1.6981306116647452</v>
      </c>
      <c r="Y21" s="89">
        <v>1.7550676679802915</v>
      </c>
      <c r="Z21" s="89">
        <v>1.85108225483762</v>
      </c>
      <c r="AA21" s="89">
        <v>1.9298652784884283</v>
      </c>
      <c r="AB21" s="89">
        <v>1.9357480372545142</v>
      </c>
      <c r="AC21" s="89">
        <v>1.9540944548000592</v>
      </c>
      <c r="AD21" s="89">
        <v>2.0115810924447457</v>
      </c>
      <c r="AE21" s="89">
        <v>1.9939316810330872</v>
      </c>
      <c r="AF21" s="89">
        <v>2.0094207850732309</v>
      </c>
      <c r="AG21" s="89">
        <v>2.0243003179015959</v>
      </c>
      <c r="AH21" s="89">
        <v>2.0385188997218839</v>
      </c>
      <c r="AI21" s="89">
        <v>2.0520302981251439</v>
      </c>
      <c r="AJ21" s="89">
        <v>2.0636499159699802</v>
      </c>
      <c r="AK21" s="89">
        <v>2.073424122815414</v>
      </c>
      <c r="AL21" s="89">
        <v>2.0812793830817458</v>
      </c>
      <c r="AM21" s="89">
        <v>2.0873421455944552</v>
      </c>
      <c r="AN21" s="89">
        <v>2.0915461511019107</v>
      </c>
      <c r="AO21" s="89">
        <v>2.0939798690507518</v>
      </c>
      <c r="AP21" s="89">
        <v>2.0949776723295122</v>
      </c>
      <c r="AQ21" s="89">
        <v>2.0942905550151174</v>
      </c>
      <c r="AR21" s="89">
        <v>2.092023833292866</v>
      </c>
      <c r="AS21" s="89">
        <v>2.0882236211369083</v>
      </c>
      <c r="AT21" s="89">
        <v>2.0830956841567585</v>
      </c>
      <c r="AU21" s="89">
        <v>2.0766106520008498</v>
      </c>
      <c r="AV21" s="89">
        <v>2.0689158638543299</v>
      </c>
      <c r="AW21" s="89">
        <v>2.0600818485094448</v>
      </c>
      <c r="AX21" s="89">
        <v>2.0501637467263452</v>
      </c>
      <c r="AY21" s="89">
        <v>2.0392126755860511</v>
      </c>
      <c r="AZ21" s="89">
        <v>2.0273103654296385</v>
      </c>
      <c r="BA21" s="89">
        <v>2.0144543129363308</v>
      </c>
      <c r="BB21" s="89">
        <v>2.0006796261876398</v>
      </c>
      <c r="BC21" s="89">
        <v>1.9860168042212143</v>
      </c>
      <c r="BD21" s="89">
        <v>1.9705290339402439</v>
      </c>
      <c r="BE21" s="89">
        <v>1.9541556117592072</v>
      </c>
    </row>
    <row r="22" spans="1:57" x14ac:dyDescent="0.3">
      <c r="A22" s="85" t="s">
        <v>618</v>
      </c>
      <c r="B22" s="85" t="s">
        <v>619</v>
      </c>
      <c r="C22" s="85" t="s">
        <v>5</v>
      </c>
      <c r="D22" s="86" t="s">
        <v>612</v>
      </c>
      <c r="E22" s="86"/>
      <c r="F22" s="55" t="s">
        <v>409</v>
      </c>
      <c r="G22" s="89">
        <v>58.56234538799891</v>
      </c>
      <c r="H22" s="89">
        <v>59.016684615985554</v>
      </c>
      <c r="I22" s="89">
        <v>59.454751389465201</v>
      </c>
      <c r="J22" s="89">
        <v>59.776854035602561</v>
      </c>
      <c r="K22" s="89">
        <v>60.021258426047751</v>
      </c>
      <c r="L22" s="89">
        <v>60.202064294472081</v>
      </c>
      <c r="M22" s="89">
        <v>60.307826182412619</v>
      </c>
      <c r="N22" s="89">
        <v>60.386432749597063</v>
      </c>
      <c r="O22" s="89">
        <v>60.548940836682043</v>
      </c>
      <c r="P22" s="89">
        <v>60.832580930547614</v>
      </c>
      <c r="Q22" s="89">
        <v>61.145341438199161</v>
      </c>
      <c r="R22" s="89">
        <v>61.408376640765312</v>
      </c>
      <c r="S22" s="89">
        <v>61.6749060982796</v>
      </c>
      <c r="T22" s="89">
        <v>61.854825617408288</v>
      </c>
      <c r="U22" s="89">
        <v>62.045141169501456</v>
      </c>
      <c r="V22" s="89">
        <v>62.319042310850847</v>
      </c>
      <c r="W22" s="89">
        <v>62.626925590130483</v>
      </c>
      <c r="X22" s="89">
        <v>63.017203957587448</v>
      </c>
      <c r="Y22" s="89">
        <v>63.388483583708037</v>
      </c>
      <c r="Z22" s="89">
        <v>64.816375052448223</v>
      </c>
      <c r="AA22" s="89">
        <v>65.286910615270372</v>
      </c>
      <c r="AB22" s="89">
        <v>65.545437485871133</v>
      </c>
      <c r="AC22" s="89">
        <v>65.98032253504833</v>
      </c>
      <c r="AD22" s="89">
        <v>66.098681134489681</v>
      </c>
      <c r="AE22" s="89">
        <v>65.905137957221328</v>
      </c>
      <c r="AF22" s="89">
        <v>65.508853260112573</v>
      </c>
      <c r="AG22" s="89">
        <v>65.057456707694143</v>
      </c>
      <c r="AH22" s="89">
        <v>64.556907787513595</v>
      </c>
      <c r="AI22" s="89">
        <v>64.006374704047815</v>
      </c>
      <c r="AJ22" s="89">
        <v>63.451398625480905</v>
      </c>
      <c r="AK22" s="89">
        <v>62.888088851444707</v>
      </c>
      <c r="AL22" s="89">
        <v>62.315380228505177</v>
      </c>
      <c r="AM22" s="89">
        <v>61.730675424069062</v>
      </c>
      <c r="AN22" s="89">
        <v>61.135012015430362</v>
      </c>
      <c r="AO22" s="89">
        <v>60.528163457636921</v>
      </c>
      <c r="AP22" s="89">
        <v>59.925441003727009</v>
      </c>
      <c r="AQ22" s="89">
        <v>59.305856205254145</v>
      </c>
      <c r="AR22" s="89">
        <v>58.664208771076062</v>
      </c>
      <c r="AS22" s="89">
        <v>58.007778192589626</v>
      </c>
      <c r="AT22" s="89">
        <v>57.329911772274315</v>
      </c>
      <c r="AU22" s="89">
        <v>56.637584828116239</v>
      </c>
      <c r="AV22" s="89">
        <v>55.932915749405971</v>
      </c>
      <c r="AW22" s="89">
        <v>55.216988677789175</v>
      </c>
      <c r="AX22" s="89">
        <v>54.490852878775904</v>
      </c>
      <c r="AY22" s="89">
        <v>53.755605458496028</v>
      </c>
      <c r="AZ22" s="89">
        <v>53.012230686953345</v>
      </c>
      <c r="BA22" s="89">
        <v>52.261872891803812</v>
      </c>
      <c r="BB22" s="89">
        <v>51.505429693655927</v>
      </c>
      <c r="BC22" s="89">
        <v>50.743809853245949</v>
      </c>
      <c r="BD22" s="89">
        <v>49.977871677423508</v>
      </c>
      <c r="BE22" s="89">
        <v>49.208493221134276</v>
      </c>
    </row>
    <row r="23" spans="1:57" x14ac:dyDescent="0.3">
      <c r="A23" s="85" t="s">
        <v>618</v>
      </c>
      <c r="B23" s="85" t="s">
        <v>619</v>
      </c>
      <c r="C23" s="85" t="s">
        <v>5</v>
      </c>
      <c r="D23" s="86" t="s">
        <v>612</v>
      </c>
      <c r="E23" s="86"/>
      <c r="F23" s="90" t="s">
        <v>144</v>
      </c>
      <c r="G23" s="89">
        <v>44.171398179919457</v>
      </c>
      <c r="H23" s="89">
        <v>44.274951812621232</v>
      </c>
      <c r="I23" s="89">
        <v>44.510619125764599</v>
      </c>
      <c r="J23" s="89">
        <v>44.712830225272285</v>
      </c>
      <c r="K23" s="89">
        <v>44.946322691332256</v>
      </c>
      <c r="L23" s="89">
        <v>45.270816500074609</v>
      </c>
      <c r="M23" s="89">
        <v>45.563035357302716</v>
      </c>
      <c r="N23" s="89">
        <v>45.721379680739986</v>
      </c>
      <c r="O23" s="89">
        <v>45.859405191705221</v>
      </c>
      <c r="P23" s="89">
        <v>46.008520214829197</v>
      </c>
      <c r="Q23" s="89">
        <v>46.100371624645696</v>
      </c>
      <c r="R23" s="89">
        <v>46.230205579591249</v>
      </c>
      <c r="S23" s="89">
        <v>46.412125466209176</v>
      </c>
      <c r="T23" s="89">
        <v>46.653561092048356</v>
      </c>
      <c r="U23" s="89">
        <v>46.962267939728498</v>
      </c>
      <c r="V23" s="89">
        <v>47.388074295091769</v>
      </c>
      <c r="W23" s="89">
        <v>48.025873041921542</v>
      </c>
      <c r="X23" s="89">
        <v>48.425481873787874</v>
      </c>
      <c r="Y23" s="89">
        <v>48.698176786513521</v>
      </c>
      <c r="Z23" s="89">
        <v>48.899697896464289</v>
      </c>
      <c r="AA23" s="89">
        <v>49.133129643443255</v>
      </c>
      <c r="AB23" s="89">
        <v>49.307559003431322</v>
      </c>
      <c r="AC23" s="89">
        <v>49.56293793823663</v>
      </c>
      <c r="AD23" s="89">
        <v>49.719106704886954</v>
      </c>
      <c r="AE23" s="89">
        <v>49.160273872040264</v>
      </c>
      <c r="AF23" s="89">
        <v>48.676729801687962</v>
      </c>
      <c r="AG23" s="89">
        <v>48.215210671128084</v>
      </c>
      <c r="AH23" s="89">
        <v>47.776587010613603</v>
      </c>
      <c r="AI23" s="89">
        <v>47.357816951897888</v>
      </c>
      <c r="AJ23" s="89">
        <v>46.934657731612731</v>
      </c>
      <c r="AK23" s="89">
        <v>46.504520193516782</v>
      </c>
      <c r="AL23" s="89">
        <v>46.067422987042072</v>
      </c>
      <c r="AM23" s="89">
        <v>45.622843849235963</v>
      </c>
      <c r="AN23" s="89">
        <v>45.172941855992001</v>
      </c>
      <c r="AO23" s="89">
        <v>44.71893320261718</v>
      </c>
      <c r="AP23" s="89">
        <v>44.275638766224098</v>
      </c>
      <c r="AQ23" s="89">
        <v>43.822879486796978</v>
      </c>
      <c r="AR23" s="89">
        <v>43.362302822829882</v>
      </c>
      <c r="AS23" s="89">
        <v>42.894497355128848</v>
      </c>
      <c r="AT23" s="89">
        <v>42.419277870782821</v>
      </c>
      <c r="AU23" s="89">
        <v>41.93835449905162</v>
      </c>
      <c r="AV23" s="89">
        <v>41.451379110632786</v>
      </c>
      <c r="AW23" s="89">
        <v>40.95800404935958</v>
      </c>
      <c r="AX23" s="89">
        <v>40.458777994927658</v>
      </c>
      <c r="AY23" s="89">
        <v>39.953474354766541</v>
      </c>
      <c r="AZ23" s="89">
        <v>39.442421209053535</v>
      </c>
      <c r="BA23" s="89">
        <v>38.927779723364822</v>
      </c>
      <c r="BB23" s="89">
        <v>38.408242466059995</v>
      </c>
      <c r="BC23" s="89">
        <v>37.882838956970247</v>
      </c>
      <c r="BD23" s="89">
        <v>37.350367510283256</v>
      </c>
      <c r="BE23" s="89">
        <v>36.812334984335379</v>
      </c>
    </row>
    <row r="24" spans="1:57" x14ac:dyDescent="0.3">
      <c r="A24" s="85" t="s">
        <v>618</v>
      </c>
      <c r="B24" s="85" t="s">
        <v>619</v>
      </c>
      <c r="C24" s="85" t="s">
        <v>5</v>
      </c>
      <c r="D24" s="86" t="s">
        <v>612</v>
      </c>
      <c r="E24" s="86"/>
      <c r="F24" s="90" t="s">
        <v>447</v>
      </c>
      <c r="G24" s="89">
        <v>141.25036740355679</v>
      </c>
      <c r="H24" s="89">
        <v>141.21542543267631</v>
      </c>
      <c r="I24" s="89">
        <v>141.1760372586981</v>
      </c>
      <c r="J24" s="89">
        <v>141.08836749604393</v>
      </c>
      <c r="K24" s="89">
        <v>140.99174809201301</v>
      </c>
      <c r="L24" s="89">
        <v>140.94262699875912</v>
      </c>
      <c r="M24" s="89">
        <v>140.88033890667245</v>
      </c>
      <c r="N24" s="89">
        <v>140.742315663174</v>
      </c>
      <c r="O24" s="89">
        <v>140.67696200873948</v>
      </c>
      <c r="P24" s="89">
        <v>140.72144466790263</v>
      </c>
      <c r="Q24" s="89">
        <v>140.26683863650942</v>
      </c>
      <c r="R24" s="89">
        <v>140.33368936039858</v>
      </c>
      <c r="S24" s="89">
        <v>140.31870689984731</v>
      </c>
      <c r="T24" s="89">
        <v>140.31055405047502</v>
      </c>
      <c r="U24" s="89">
        <v>140.16178832520959</v>
      </c>
      <c r="V24" s="89">
        <v>140.14033875916721</v>
      </c>
      <c r="W24" s="89">
        <v>140.04080146132029</v>
      </c>
      <c r="X24" s="89">
        <v>140.0900996183841</v>
      </c>
      <c r="Y24" s="89">
        <v>140.11249816735184</v>
      </c>
      <c r="Z24" s="89">
        <v>142.41620243878654</v>
      </c>
      <c r="AA24" s="89">
        <v>142.36147993694115</v>
      </c>
      <c r="AB24" s="89">
        <v>141.92735451551803</v>
      </c>
      <c r="AC24" s="89">
        <v>141.23618255598058</v>
      </c>
      <c r="AD24" s="89">
        <v>136.39513701534685</v>
      </c>
      <c r="AE24" s="89">
        <v>141.50709267969822</v>
      </c>
      <c r="AF24" s="89">
        <v>139.30824095024289</v>
      </c>
      <c r="AG24" s="89">
        <v>137.1009838194023</v>
      </c>
      <c r="AH24" s="89">
        <v>134.88991428555346</v>
      </c>
      <c r="AI24" s="89">
        <v>132.6694386815945</v>
      </c>
      <c r="AJ24" s="89">
        <v>130.47763884487571</v>
      </c>
      <c r="AK24" s="89">
        <v>128.30354383051056</v>
      </c>
      <c r="AL24" s="89">
        <v>126.15072183204454</v>
      </c>
      <c r="AM24" s="89">
        <v>124.01490336533121</v>
      </c>
      <c r="AN24" s="89">
        <v>121.89673025171442</v>
      </c>
      <c r="AO24" s="89">
        <v>119.80897463824122</v>
      </c>
      <c r="AP24" s="89">
        <v>117.87617126102981</v>
      </c>
      <c r="AQ24" s="89">
        <v>115.96327040821883</v>
      </c>
      <c r="AR24" s="89">
        <v>114.07296320182654</v>
      </c>
      <c r="AS24" s="89">
        <v>112.20528038914642</v>
      </c>
      <c r="AT24" s="89">
        <v>110.34676564736723</v>
      </c>
      <c r="AU24" s="89">
        <v>108.50393350416886</v>
      </c>
      <c r="AV24" s="89">
        <v>106.67873427706431</v>
      </c>
      <c r="AW24" s="89">
        <v>104.87096664347827</v>
      </c>
      <c r="AX24" s="89">
        <v>103.07491346818706</v>
      </c>
      <c r="AY24" s="89">
        <v>101.29255944560299</v>
      </c>
      <c r="AZ24" s="89">
        <v>99.526849863014604</v>
      </c>
      <c r="BA24" s="89">
        <v>97.774765798478924</v>
      </c>
      <c r="BB24" s="89">
        <v>96.032078382126429</v>
      </c>
      <c r="BC24" s="89">
        <v>94.307674215739524</v>
      </c>
      <c r="BD24" s="89">
        <v>92.599207536737808</v>
      </c>
      <c r="BE24" s="89">
        <v>90.897454308092861</v>
      </c>
    </row>
    <row r="25" spans="1:57" x14ac:dyDescent="0.3">
      <c r="A25" s="85" t="s">
        <v>618</v>
      </c>
      <c r="B25" s="85" t="s">
        <v>619</v>
      </c>
      <c r="C25" s="85" t="s">
        <v>5</v>
      </c>
      <c r="D25" s="86" t="s">
        <v>612</v>
      </c>
      <c r="E25" s="86"/>
      <c r="F25" s="90" t="s">
        <v>448</v>
      </c>
      <c r="G25" s="89">
        <v>37.834635526032251</v>
      </c>
      <c r="H25" s="89">
        <v>38.136308924366929</v>
      </c>
      <c r="I25" s="89">
        <v>38.373270710253237</v>
      </c>
      <c r="J25" s="89">
        <v>38.557484965663399</v>
      </c>
      <c r="K25" s="89">
        <v>38.664313156655091</v>
      </c>
      <c r="L25" s="89">
        <v>38.747656376948271</v>
      </c>
      <c r="M25" s="89">
        <v>38.811497166719867</v>
      </c>
      <c r="N25" s="89">
        <v>38.881631494942226</v>
      </c>
      <c r="O25" s="89">
        <v>38.950195526512296</v>
      </c>
      <c r="P25" s="89">
        <v>38.97753889611139</v>
      </c>
      <c r="Q25" s="89">
        <v>39.005696090937292</v>
      </c>
      <c r="R25" s="89">
        <v>38.980635710465101</v>
      </c>
      <c r="S25" s="89">
        <v>38.863591283378604</v>
      </c>
      <c r="T25" s="89">
        <v>38.659467375923654</v>
      </c>
      <c r="U25" s="89">
        <v>38.44270322780028</v>
      </c>
      <c r="V25" s="89">
        <v>38.255692162901532</v>
      </c>
      <c r="W25" s="89">
        <v>38.143655525903831</v>
      </c>
      <c r="X25" s="89">
        <v>38.034142096282054</v>
      </c>
      <c r="Y25" s="89">
        <v>37.968069770743</v>
      </c>
      <c r="Z25" s="89">
        <v>38.542227714341379</v>
      </c>
      <c r="AA25" s="89">
        <v>38.614666571265211</v>
      </c>
      <c r="AB25" s="89">
        <v>38.625888580027855</v>
      </c>
      <c r="AC25" s="89">
        <v>38.82916298231055</v>
      </c>
      <c r="AD25" s="89">
        <v>38.844971291075908</v>
      </c>
      <c r="AE25" s="89">
        <v>38.134782003455783</v>
      </c>
      <c r="AF25" s="89">
        <v>37.646549567323333</v>
      </c>
      <c r="AG25" s="89">
        <v>37.150517634072358</v>
      </c>
      <c r="AH25" s="89">
        <v>36.648572682147879</v>
      </c>
      <c r="AI25" s="89">
        <v>36.142547801556404</v>
      </c>
      <c r="AJ25" s="89">
        <v>35.640095079441522</v>
      </c>
      <c r="AK25" s="89">
        <v>35.141162817708036</v>
      </c>
      <c r="AL25" s="89">
        <v>34.642538990644766</v>
      </c>
      <c r="AM25" s="89">
        <v>34.145281529996211</v>
      </c>
      <c r="AN25" s="89">
        <v>33.649779148498915</v>
      </c>
      <c r="AO25" s="89">
        <v>33.155324531094969</v>
      </c>
      <c r="AP25" s="89">
        <v>32.669420343779748</v>
      </c>
      <c r="AQ25" s="89">
        <v>32.184153729758322</v>
      </c>
      <c r="AR25" s="89">
        <v>31.699003048909521</v>
      </c>
      <c r="AS25" s="89">
        <v>31.211915352783535</v>
      </c>
      <c r="AT25" s="89">
        <v>30.724409132540401</v>
      </c>
      <c r="AU25" s="89">
        <v>30.237315290505201</v>
      </c>
      <c r="AV25" s="89">
        <v>29.750090335906211</v>
      </c>
      <c r="AW25" s="89">
        <v>29.262709623623724</v>
      </c>
      <c r="AX25" s="89">
        <v>28.773607350193398</v>
      </c>
      <c r="AY25" s="89">
        <v>28.281672052782035</v>
      </c>
      <c r="AZ25" s="89">
        <v>27.789056156686229</v>
      </c>
      <c r="BA25" s="89">
        <v>27.296727681236906</v>
      </c>
      <c r="BB25" s="89">
        <v>26.804475869433983</v>
      </c>
      <c r="BC25" s="89">
        <v>26.313559898467609</v>
      </c>
      <c r="BD25" s="89">
        <v>25.823156654139051</v>
      </c>
      <c r="BE25" s="89">
        <v>25.33437354139426</v>
      </c>
    </row>
    <row r="26" spans="1:57" x14ac:dyDescent="0.3">
      <c r="A26" s="85" t="s">
        <v>618</v>
      </c>
      <c r="B26" s="85" t="s">
        <v>619</v>
      </c>
      <c r="C26" s="85" t="s">
        <v>5</v>
      </c>
      <c r="D26" s="86" t="s">
        <v>612</v>
      </c>
      <c r="E26" s="86"/>
      <c r="F26" s="90" t="s">
        <v>455</v>
      </c>
      <c r="G26" s="89">
        <v>82.895235324432349</v>
      </c>
      <c r="H26" s="89">
        <v>82.802589376820052</v>
      </c>
      <c r="I26" s="89">
        <v>80.601138305290135</v>
      </c>
      <c r="J26" s="89">
        <v>79.840586699054384</v>
      </c>
      <c r="K26" s="89">
        <v>79.451561271725268</v>
      </c>
      <c r="L26" s="89">
        <v>78.946355381308294</v>
      </c>
      <c r="M26" s="89">
        <v>78.483405446897279</v>
      </c>
      <c r="N26" s="89">
        <v>78.004421225701705</v>
      </c>
      <c r="O26" s="89">
        <v>76.161222697340008</v>
      </c>
      <c r="P26" s="89">
        <v>75.424703453275427</v>
      </c>
      <c r="Q26" s="89">
        <v>74.867339062186772</v>
      </c>
      <c r="R26" s="89">
        <v>74.472045613725314</v>
      </c>
      <c r="S26" s="89">
        <v>74.082061308671072</v>
      </c>
      <c r="T26" s="89">
        <v>73.800330825876671</v>
      </c>
      <c r="U26" s="89">
        <v>73.540464302856122</v>
      </c>
      <c r="V26" s="89">
        <v>73.270206921109875</v>
      </c>
      <c r="W26" s="89">
        <v>72.886267746058024</v>
      </c>
      <c r="X26" s="89">
        <v>72.470581235335132</v>
      </c>
      <c r="Y26" s="89">
        <v>72.067498168402707</v>
      </c>
      <c r="Z26" s="89">
        <v>72.813500900784447</v>
      </c>
      <c r="AA26" s="89">
        <v>72.49254384241361</v>
      </c>
      <c r="AB26" s="89">
        <v>72.02011146778645</v>
      </c>
      <c r="AC26" s="89">
        <v>71.425771724874622</v>
      </c>
      <c r="AD26" s="89">
        <v>70.7124762833771</v>
      </c>
      <c r="AE26" s="89">
        <v>69.524760709900761</v>
      </c>
      <c r="AF26" s="89">
        <v>68.351216223715412</v>
      </c>
      <c r="AG26" s="89">
        <v>67.171391330882983</v>
      </c>
      <c r="AH26" s="89">
        <v>65.988257978047372</v>
      </c>
      <c r="AI26" s="89">
        <v>64.79794759691319</v>
      </c>
      <c r="AJ26" s="89">
        <v>63.62412507655754</v>
      </c>
      <c r="AK26" s="89">
        <v>62.465851984434522</v>
      </c>
      <c r="AL26" s="89">
        <v>61.323891569597549</v>
      </c>
      <c r="AM26" s="89">
        <v>60.197187152607334</v>
      </c>
      <c r="AN26" s="89">
        <v>59.135660366462069</v>
      </c>
      <c r="AO26" s="89">
        <v>58.099141188405113</v>
      </c>
      <c r="AP26" s="89">
        <v>57.082063342907922</v>
      </c>
      <c r="AQ26" s="89">
        <v>56.073970217614217</v>
      </c>
      <c r="AR26" s="89">
        <v>55.079860250248053</v>
      </c>
      <c r="AS26" s="89">
        <v>54.095018870428092</v>
      </c>
      <c r="AT26" s="89">
        <v>53.118800385681062</v>
      </c>
      <c r="AU26" s="89">
        <v>52.164404122143083</v>
      </c>
      <c r="AV26" s="89">
        <v>51.220897092284254</v>
      </c>
      <c r="AW26" s="89">
        <v>50.289341024335187</v>
      </c>
      <c r="AX26" s="89">
        <v>49.370521239517714</v>
      </c>
      <c r="AY26" s="89">
        <v>48.460882612148993</v>
      </c>
      <c r="AZ26" s="89">
        <v>47.560871535194906</v>
      </c>
      <c r="BA26" s="89">
        <v>46.669346846411955</v>
      </c>
      <c r="BB26" s="89">
        <v>45.783968240819767</v>
      </c>
      <c r="BC26" s="89">
        <v>44.901843085057081</v>
      </c>
      <c r="BD26" s="89">
        <v>44.023415581542565</v>
      </c>
      <c r="BE26" s="89">
        <v>43.157484667653449</v>
      </c>
    </row>
    <row r="27" spans="1:57" x14ac:dyDescent="0.3">
      <c r="A27" s="85" t="s">
        <v>618</v>
      </c>
      <c r="B27" s="85" t="s">
        <v>619</v>
      </c>
      <c r="C27" s="85" t="s">
        <v>5</v>
      </c>
      <c r="D27" s="86" t="s">
        <v>612</v>
      </c>
      <c r="E27" s="86"/>
      <c r="F27" s="90" t="s">
        <v>495</v>
      </c>
      <c r="G27" s="89">
        <v>7.3378695001384751</v>
      </c>
      <c r="H27" s="89">
        <v>7.346481451683009</v>
      </c>
      <c r="I27" s="89">
        <v>7.3612059702221808</v>
      </c>
      <c r="J27" s="89">
        <v>7.3649075907897927</v>
      </c>
      <c r="K27" s="89">
        <v>7.3704136529740989</v>
      </c>
      <c r="L27" s="89">
        <v>7.3753549326770864</v>
      </c>
      <c r="M27" s="89">
        <v>7.3966335712070421</v>
      </c>
      <c r="N27" s="89">
        <v>7.4214179534894429</v>
      </c>
      <c r="O27" s="89">
        <v>7.4194878616982125</v>
      </c>
      <c r="P27" s="89">
        <v>7.4994190962900111</v>
      </c>
      <c r="Q27" s="89">
        <v>7.5513200301851882</v>
      </c>
      <c r="R27" s="89">
        <v>7.5588555251389611</v>
      </c>
      <c r="S27" s="89">
        <v>7.5773990346996563</v>
      </c>
      <c r="T27" s="89">
        <v>7.5894659985403772</v>
      </c>
      <c r="U27" s="89">
        <v>7.5986757246454024</v>
      </c>
      <c r="V27" s="89">
        <v>7.6065567886228163</v>
      </c>
      <c r="W27" s="89">
        <v>7.6136895363269863</v>
      </c>
      <c r="X27" s="89">
        <v>7.6215129361806371</v>
      </c>
      <c r="Y27" s="89">
        <v>7.6256183224233389</v>
      </c>
      <c r="Z27" s="89">
        <v>7.8044000266424947</v>
      </c>
      <c r="AA27" s="89">
        <v>7.8604981546280648</v>
      </c>
      <c r="AB27" s="89">
        <v>7.9101881192887298</v>
      </c>
      <c r="AC27" s="89">
        <v>7.9037580849329201</v>
      </c>
      <c r="AD27" s="89">
        <v>7.8561995982572448</v>
      </c>
      <c r="AE27" s="89">
        <v>7.7800109341707575</v>
      </c>
      <c r="AF27" s="89">
        <v>7.697511335980904</v>
      </c>
      <c r="AG27" s="89">
        <v>7.6130582957011494</v>
      </c>
      <c r="AH27" s="89">
        <v>7.5274475371598237</v>
      </c>
      <c r="AI27" s="89">
        <v>7.4404897408821693</v>
      </c>
      <c r="AJ27" s="89">
        <v>7.3529526039550221</v>
      </c>
      <c r="AK27" s="89">
        <v>7.2647384224055429</v>
      </c>
      <c r="AL27" s="89">
        <v>7.1766437620899515</v>
      </c>
      <c r="AM27" s="89">
        <v>7.0882868938878723</v>
      </c>
      <c r="AN27" s="89">
        <v>6.9995006888083831</v>
      </c>
      <c r="AO27" s="89">
        <v>6.9106600588659237</v>
      </c>
      <c r="AP27" s="89">
        <v>6.8228255357806393</v>
      </c>
      <c r="AQ27" s="89">
        <v>6.734985365962177</v>
      </c>
      <c r="AR27" s="89">
        <v>6.6474584685596323</v>
      </c>
      <c r="AS27" s="89">
        <v>6.5605922444670037</v>
      </c>
      <c r="AT27" s="89">
        <v>6.4736601666512463</v>
      </c>
      <c r="AU27" s="89">
        <v>6.3867104128202161</v>
      </c>
      <c r="AV27" s="89">
        <v>6.2998254030664613</v>
      </c>
      <c r="AW27" s="89">
        <v>6.2129217304178663</v>
      </c>
      <c r="AX27" s="89">
        <v>6.1255385835776801</v>
      </c>
      <c r="AY27" s="89">
        <v>6.0377410670906597</v>
      </c>
      <c r="AZ27" s="89">
        <v>5.9495584112616298</v>
      </c>
      <c r="BA27" s="89">
        <v>5.8607681742247006</v>
      </c>
      <c r="BB27" s="89">
        <v>5.7711720085583211</v>
      </c>
      <c r="BC27" s="89">
        <v>5.6807040099848436</v>
      </c>
      <c r="BD27" s="89">
        <v>5.5893992769102887</v>
      </c>
      <c r="BE27" s="89">
        <v>5.4974545633628811</v>
      </c>
    </row>
    <row r="28" spans="1:57" x14ac:dyDescent="0.3">
      <c r="A28" s="85" t="s">
        <v>618</v>
      </c>
      <c r="B28" s="85" t="s">
        <v>619</v>
      </c>
      <c r="C28" s="85" t="s">
        <v>5</v>
      </c>
      <c r="D28" s="86" t="s">
        <v>612</v>
      </c>
      <c r="E28" s="86"/>
      <c r="F28" s="90" t="s">
        <v>494</v>
      </c>
      <c r="G28" s="89">
        <v>19.929337640709786</v>
      </c>
      <c r="H28" s="89">
        <v>19.855911098735984</v>
      </c>
      <c r="I28" s="89">
        <v>19.857096253876612</v>
      </c>
      <c r="J28" s="89">
        <v>19.841999083339029</v>
      </c>
      <c r="K28" s="89">
        <v>19.831840508582175</v>
      </c>
      <c r="L28" s="89">
        <v>19.8366325504584</v>
      </c>
      <c r="M28" s="89">
        <v>19.83748267682477</v>
      </c>
      <c r="N28" s="89">
        <v>19.835391331740468</v>
      </c>
      <c r="O28" s="89">
        <v>19.841942342896765</v>
      </c>
      <c r="P28" s="89">
        <v>19.86106847268865</v>
      </c>
      <c r="Q28" s="89">
        <v>19.885289814785587</v>
      </c>
      <c r="R28" s="89">
        <v>19.881445194132588</v>
      </c>
      <c r="S28" s="89">
        <v>19.922541472231579</v>
      </c>
      <c r="T28" s="89">
        <v>19.946054487339218</v>
      </c>
      <c r="U28" s="89">
        <v>19.96717272321013</v>
      </c>
      <c r="V28" s="89">
        <v>19.990459446114262</v>
      </c>
      <c r="W28" s="89">
        <v>20.014552004891698</v>
      </c>
      <c r="X28" s="89">
        <v>20.052101867267638</v>
      </c>
      <c r="Y28" s="89">
        <v>20.082034565697541</v>
      </c>
      <c r="Z28" s="89">
        <v>20.441684974834452</v>
      </c>
      <c r="AA28" s="89">
        <v>20.469678401713828</v>
      </c>
      <c r="AB28" s="89">
        <v>20.478125081552971</v>
      </c>
      <c r="AC28" s="89">
        <v>20.384897782477985</v>
      </c>
      <c r="AD28" s="89">
        <v>20.146545882242254</v>
      </c>
      <c r="AE28" s="89">
        <v>20.313022106397273</v>
      </c>
      <c r="AF28" s="89">
        <v>20.040264984002139</v>
      </c>
      <c r="AG28" s="89">
        <v>19.768870617456059</v>
      </c>
      <c r="AH28" s="89">
        <v>19.498658089388357</v>
      </c>
      <c r="AI28" s="89">
        <v>19.2284020386893</v>
      </c>
      <c r="AJ28" s="89">
        <v>18.958193582348972</v>
      </c>
      <c r="AK28" s="89">
        <v>18.687012331115497</v>
      </c>
      <c r="AL28" s="89">
        <v>18.414115004461607</v>
      </c>
      <c r="AM28" s="89">
        <v>18.139708855747926</v>
      </c>
      <c r="AN28" s="89">
        <v>17.86448778837396</v>
      </c>
      <c r="AO28" s="89">
        <v>17.589773396963849</v>
      </c>
      <c r="AP28" s="89">
        <v>17.329483372031238</v>
      </c>
      <c r="AQ28" s="89">
        <v>17.069672686572574</v>
      </c>
      <c r="AR28" s="89">
        <v>16.810641178845792</v>
      </c>
      <c r="AS28" s="89">
        <v>16.554419418386313</v>
      </c>
      <c r="AT28" s="89">
        <v>16.300190985529355</v>
      </c>
      <c r="AU28" s="89">
        <v>16.048159096431494</v>
      </c>
      <c r="AV28" s="89">
        <v>15.797397235036742</v>
      </c>
      <c r="AW28" s="89">
        <v>15.548524549664865</v>
      </c>
      <c r="AX28" s="89">
        <v>15.301120168096322</v>
      </c>
      <c r="AY28" s="89">
        <v>15.055242598623428</v>
      </c>
      <c r="AZ28" s="89">
        <v>14.810826963739089</v>
      </c>
      <c r="BA28" s="89">
        <v>14.56659067587778</v>
      </c>
      <c r="BB28" s="89">
        <v>14.323194350704899</v>
      </c>
      <c r="BC28" s="89">
        <v>14.080840012910919</v>
      </c>
      <c r="BD28" s="89">
        <v>13.839208396233451</v>
      </c>
      <c r="BE28" s="89">
        <v>13.598195678251411</v>
      </c>
    </row>
    <row r="29" spans="1:57" x14ac:dyDescent="0.3">
      <c r="A29" s="85" t="s">
        <v>618</v>
      </c>
      <c r="B29" s="85" t="s">
        <v>619</v>
      </c>
      <c r="C29" s="85" t="s">
        <v>5</v>
      </c>
      <c r="D29" s="86" t="s">
        <v>612</v>
      </c>
      <c r="E29" s="86"/>
      <c r="F29" s="90" t="s">
        <v>256</v>
      </c>
      <c r="G29" s="89">
        <v>19.090048432430102</v>
      </c>
      <c r="H29" s="89">
        <v>19.12621476499935</v>
      </c>
      <c r="I29" s="89">
        <v>19.177651773804946</v>
      </c>
      <c r="J29" s="89">
        <v>19.219672840194097</v>
      </c>
      <c r="K29" s="89">
        <v>19.270160329781067</v>
      </c>
      <c r="L29" s="89">
        <v>19.334230131989592</v>
      </c>
      <c r="M29" s="89">
        <v>19.404220046623873</v>
      </c>
      <c r="N29" s="89">
        <v>19.480171418970613</v>
      </c>
      <c r="O29" s="89">
        <v>19.562992166285003</v>
      </c>
      <c r="P29" s="89">
        <v>19.654107351169149</v>
      </c>
      <c r="Q29" s="89">
        <v>19.741481040898297</v>
      </c>
      <c r="R29" s="89">
        <v>19.818141006388611</v>
      </c>
      <c r="S29" s="89">
        <v>19.911279492616433</v>
      </c>
      <c r="T29" s="89">
        <v>20.004438369417787</v>
      </c>
      <c r="U29" s="89">
        <v>20.097391916145014</v>
      </c>
      <c r="V29" s="89">
        <v>20.176317083746877</v>
      </c>
      <c r="W29" s="89">
        <v>20.239755052448405</v>
      </c>
      <c r="X29" s="89">
        <v>20.302798195040932</v>
      </c>
      <c r="Y29" s="89">
        <v>20.340331873113964</v>
      </c>
      <c r="Z29" s="89">
        <v>20.694834750316264</v>
      </c>
      <c r="AA29" s="89">
        <v>20.722532443602514</v>
      </c>
      <c r="AB29" s="89">
        <v>20.755723577451594</v>
      </c>
      <c r="AC29" s="89">
        <v>20.81073029399781</v>
      </c>
      <c r="AD29" s="89">
        <v>20.648198879680677</v>
      </c>
      <c r="AE29" s="89">
        <v>20.67170593666123</v>
      </c>
      <c r="AF29" s="89">
        <v>20.472385021585286</v>
      </c>
      <c r="AG29" s="89">
        <v>20.259316313902858</v>
      </c>
      <c r="AH29" s="89">
        <v>20.032532151731971</v>
      </c>
      <c r="AI29" s="89">
        <v>19.792564574560004</v>
      </c>
      <c r="AJ29" s="89">
        <v>19.551524933060026</v>
      </c>
      <c r="AK29" s="89">
        <v>19.308648353920706</v>
      </c>
      <c r="AL29" s="89">
        <v>19.064247115598953</v>
      </c>
      <c r="AM29" s="89">
        <v>18.818706221681772</v>
      </c>
      <c r="AN29" s="89">
        <v>18.57230588454145</v>
      </c>
      <c r="AO29" s="89">
        <v>18.324906470652916</v>
      </c>
      <c r="AP29" s="89">
        <v>18.081211375996908</v>
      </c>
      <c r="AQ29" s="89">
        <v>17.835174147390063</v>
      </c>
      <c r="AR29" s="89">
        <v>17.585999215706</v>
      </c>
      <c r="AS29" s="89">
        <v>17.336465391809107</v>
      </c>
      <c r="AT29" s="89">
        <v>17.084615047999531</v>
      </c>
      <c r="AU29" s="89">
        <v>16.833683508698307</v>
      </c>
      <c r="AV29" s="89">
        <v>16.583146368056465</v>
      </c>
      <c r="AW29" s="89">
        <v>16.332705839483829</v>
      </c>
      <c r="AX29" s="89">
        <v>16.082046763669503</v>
      </c>
      <c r="AY29" s="89">
        <v>15.831115054557872</v>
      </c>
      <c r="AZ29" s="89">
        <v>15.580172894197542</v>
      </c>
      <c r="BA29" s="89">
        <v>15.329496342034926</v>
      </c>
      <c r="BB29" s="89">
        <v>15.079133084273874</v>
      </c>
      <c r="BC29" s="89">
        <v>14.829720755234742</v>
      </c>
      <c r="BD29" s="89">
        <v>14.580730309656818</v>
      </c>
      <c r="BE29" s="89">
        <v>14.331717131846641</v>
      </c>
    </row>
    <row r="30" spans="1:57" x14ac:dyDescent="0.3">
      <c r="A30" s="85" t="s">
        <v>618</v>
      </c>
      <c r="B30" s="85" t="s">
        <v>619</v>
      </c>
      <c r="C30" s="85" t="s">
        <v>5</v>
      </c>
      <c r="D30" s="86" t="s">
        <v>612</v>
      </c>
      <c r="E30" s="86"/>
      <c r="F30" s="90" t="s">
        <v>517</v>
      </c>
      <c r="G30" s="89">
        <v>32.712274688346447</v>
      </c>
      <c r="H30" s="89">
        <v>32.791047391308261</v>
      </c>
      <c r="I30" s="89">
        <v>32.889203161379839</v>
      </c>
      <c r="J30" s="89">
        <v>33.00600912809076</v>
      </c>
      <c r="K30" s="89">
        <v>33.136298945464254</v>
      </c>
      <c r="L30" s="89">
        <v>33.27119901355475</v>
      </c>
      <c r="M30" s="89">
        <v>33.405365484928637</v>
      </c>
      <c r="N30" s="89">
        <v>33.642092560033937</v>
      </c>
      <c r="O30" s="89">
        <v>33.892287754206414</v>
      </c>
      <c r="P30" s="89">
        <v>34.155935533968233</v>
      </c>
      <c r="Q30" s="89">
        <v>34.457892560631024</v>
      </c>
      <c r="R30" s="89">
        <v>34.71432795553612</v>
      </c>
      <c r="S30" s="89">
        <v>34.95768239062339</v>
      </c>
      <c r="T30" s="89">
        <v>35.226046853606988</v>
      </c>
      <c r="U30" s="89">
        <v>35.558064778651222</v>
      </c>
      <c r="V30" s="89">
        <v>35.941996140513936</v>
      </c>
      <c r="W30" s="89">
        <v>36.335152154299543</v>
      </c>
      <c r="X30" s="89">
        <v>36.874181838188626</v>
      </c>
      <c r="Y30" s="89">
        <v>37.337969704365136</v>
      </c>
      <c r="Z30" s="89">
        <v>38.368085511977291</v>
      </c>
      <c r="AA30" s="89">
        <v>38.733481980082217</v>
      </c>
      <c r="AB30" s="89">
        <v>38.929858407935654</v>
      </c>
      <c r="AC30" s="89">
        <v>39.205315221696566</v>
      </c>
      <c r="AD30" s="89">
        <v>39.046073363389361</v>
      </c>
      <c r="AE30" s="89">
        <v>39.050570271999625</v>
      </c>
      <c r="AF30" s="89">
        <v>38.857643509622953</v>
      </c>
      <c r="AG30" s="89">
        <v>38.659315711050709</v>
      </c>
      <c r="AH30" s="89">
        <v>38.45468310091826</v>
      </c>
      <c r="AI30" s="89">
        <v>38.243176804249977</v>
      </c>
      <c r="AJ30" s="89">
        <v>38.020080617765267</v>
      </c>
      <c r="AK30" s="89">
        <v>37.785728579818908</v>
      </c>
      <c r="AL30" s="89">
        <v>37.540918287826322</v>
      </c>
      <c r="AM30" s="89">
        <v>37.286562649003514</v>
      </c>
      <c r="AN30" s="89">
        <v>37.023824002920982</v>
      </c>
      <c r="AO30" s="89">
        <v>36.75379736457333</v>
      </c>
      <c r="AP30" s="89">
        <v>36.484045912024598</v>
      </c>
      <c r="AQ30" s="89">
        <v>36.208130476299651</v>
      </c>
      <c r="AR30" s="89">
        <v>35.927044915522842</v>
      </c>
      <c r="AS30" s="89">
        <v>35.641376463463992</v>
      </c>
      <c r="AT30" s="89">
        <v>35.351511481178818</v>
      </c>
      <c r="AU30" s="89">
        <v>35.057802045413453</v>
      </c>
      <c r="AV30" s="89">
        <v>34.760088218726196</v>
      </c>
      <c r="AW30" s="89">
        <v>34.458276062030492</v>
      </c>
      <c r="AX30" s="89">
        <v>34.151958468987488</v>
      </c>
      <c r="AY30" s="89">
        <v>33.84078808129631</v>
      </c>
      <c r="AZ30" s="89">
        <v>33.524347624112856</v>
      </c>
      <c r="BA30" s="89">
        <v>33.202138798819838</v>
      </c>
      <c r="BB30" s="89">
        <v>32.873642120717825</v>
      </c>
      <c r="BC30" s="89">
        <v>32.538336997593298</v>
      </c>
      <c r="BD30" s="89">
        <v>32.195790018075158</v>
      </c>
      <c r="BE30" s="89">
        <v>31.845611649292749</v>
      </c>
    </row>
    <row r="31" spans="1:57" x14ac:dyDescent="0.3">
      <c r="A31" s="85" t="s">
        <v>618</v>
      </c>
      <c r="B31" s="85" t="s">
        <v>619</v>
      </c>
      <c r="C31" s="85" t="s">
        <v>5</v>
      </c>
      <c r="D31" s="86" t="s">
        <v>612</v>
      </c>
      <c r="E31" s="86"/>
      <c r="F31" s="90" t="s">
        <v>305</v>
      </c>
      <c r="G31" s="89">
        <v>1.0301194795858348</v>
      </c>
      <c r="H31" s="89">
        <v>1.0460341725719231</v>
      </c>
      <c r="I31" s="89">
        <v>1.0579288338850252</v>
      </c>
      <c r="J31" s="89">
        <v>1.0649258722150072</v>
      </c>
      <c r="K31" s="89">
        <v>1.0727237503811466</v>
      </c>
      <c r="L31" s="89">
        <v>1.0839234152506476</v>
      </c>
      <c r="M31" s="89">
        <v>1.1072328751540421</v>
      </c>
      <c r="N31" s="89">
        <v>1.1357882151387546</v>
      </c>
      <c r="O31" s="89">
        <v>1.1642940429183639</v>
      </c>
      <c r="P31" s="89">
        <v>1.1784684411261124</v>
      </c>
      <c r="Q31" s="89">
        <v>1.1717410371141241</v>
      </c>
      <c r="R31" s="89">
        <v>1.1741028069566037</v>
      </c>
      <c r="S31" s="89">
        <v>1.1780841687427963</v>
      </c>
      <c r="T31" s="89">
        <v>1.1864667972068528</v>
      </c>
      <c r="U31" s="89">
        <v>1.2006629139123293</v>
      </c>
      <c r="V31" s="89">
        <v>1.2135098116199867</v>
      </c>
      <c r="W31" s="89">
        <v>1.2265222779249161</v>
      </c>
      <c r="X31" s="89">
        <v>1.2482392766543227</v>
      </c>
      <c r="Y31" s="89">
        <v>1.2855834419261944</v>
      </c>
      <c r="Z31" s="89">
        <v>1.338886952191606</v>
      </c>
      <c r="AA31" s="89">
        <v>1.3656796109271254</v>
      </c>
      <c r="AB31" s="89">
        <v>1.3832365629823034</v>
      </c>
      <c r="AC31" s="89">
        <v>1.4112573068934982</v>
      </c>
      <c r="AD31" s="89">
        <v>1.4389912780240044</v>
      </c>
      <c r="AE31" s="89">
        <v>1.4482080307945875</v>
      </c>
      <c r="AF31" s="89">
        <v>1.459117886260026</v>
      </c>
      <c r="AG31" s="89">
        <v>1.4684082624828021</v>
      </c>
      <c r="AH31" s="89">
        <v>1.4761070562783043</v>
      </c>
      <c r="AI31" s="89">
        <v>1.4820920606140262</v>
      </c>
      <c r="AJ31" s="89">
        <v>1.4873643495018172</v>
      </c>
      <c r="AK31" s="89">
        <v>1.491807821903723</v>
      </c>
      <c r="AL31" s="89">
        <v>1.4955230953133354</v>
      </c>
      <c r="AM31" s="89">
        <v>1.4983600975310349</v>
      </c>
      <c r="AN31" s="89">
        <v>1.5003408009408623</v>
      </c>
      <c r="AO31" s="89">
        <v>1.5015124567269407</v>
      </c>
      <c r="AP31" s="89">
        <v>1.5020712177865876</v>
      </c>
      <c r="AQ31" s="89">
        <v>1.501751824737968</v>
      </c>
      <c r="AR31" s="89">
        <v>1.5005588455999728</v>
      </c>
      <c r="AS31" s="89">
        <v>1.4984783801018786</v>
      </c>
      <c r="AT31" s="89">
        <v>1.4955436854137438</v>
      </c>
      <c r="AU31" s="89">
        <v>1.4917393104260936</v>
      </c>
      <c r="AV31" s="89">
        <v>1.4871212973865466</v>
      </c>
      <c r="AW31" s="89">
        <v>1.4816553255686178</v>
      </c>
      <c r="AX31" s="89">
        <v>1.4753894021449416</v>
      </c>
      <c r="AY31" s="89">
        <v>1.4683423921212655</v>
      </c>
      <c r="AZ31" s="89">
        <v>1.4605451186629737</v>
      </c>
      <c r="BA31" s="89">
        <v>1.4520267771533208</v>
      </c>
      <c r="BB31" s="89">
        <v>1.4428691989978044</v>
      </c>
      <c r="BC31" s="89">
        <v>1.4330339760990276</v>
      </c>
      <c r="BD31" s="89">
        <v>1.4225773013069678</v>
      </c>
      <c r="BE31" s="89">
        <v>1.4115360279283005</v>
      </c>
    </row>
    <row r="32" spans="1:57" x14ac:dyDescent="0.3">
      <c r="A32" s="85" t="s">
        <v>618</v>
      </c>
      <c r="B32" s="85" t="s">
        <v>619</v>
      </c>
      <c r="C32" s="85" t="s">
        <v>5</v>
      </c>
      <c r="D32" s="86" t="s">
        <v>612</v>
      </c>
      <c r="E32" s="86"/>
      <c r="F32" s="90" t="s">
        <v>426</v>
      </c>
      <c r="G32" s="89">
        <v>16.53253370901427</v>
      </c>
      <c r="H32" s="89">
        <v>16.624545897249842</v>
      </c>
      <c r="I32" s="89">
        <v>16.701177240858033</v>
      </c>
      <c r="J32" s="89">
        <v>16.805193352685404</v>
      </c>
      <c r="K32" s="89">
        <v>16.899015177920752</v>
      </c>
      <c r="L32" s="89">
        <v>17.007274803013242</v>
      </c>
      <c r="M32" s="89">
        <v>17.132234794356659</v>
      </c>
      <c r="N32" s="89">
        <v>17.280665223632109</v>
      </c>
      <c r="O32" s="89">
        <v>17.483920178487946</v>
      </c>
      <c r="P32" s="89">
        <v>17.709247711140058</v>
      </c>
      <c r="Q32" s="89">
        <v>17.921956788611912</v>
      </c>
      <c r="R32" s="89">
        <v>18.140705386000441</v>
      </c>
      <c r="S32" s="89">
        <v>18.379956236907283</v>
      </c>
      <c r="T32" s="89">
        <v>18.620598809598814</v>
      </c>
      <c r="U32" s="89">
        <v>18.831735537940929</v>
      </c>
      <c r="V32" s="89">
        <v>19.050713908131208</v>
      </c>
      <c r="W32" s="89">
        <v>19.21957300130574</v>
      </c>
      <c r="X32" s="89">
        <v>19.39901642534522</v>
      </c>
      <c r="Y32" s="89">
        <v>19.537839291576269</v>
      </c>
      <c r="Z32" s="89">
        <v>19.983342788223631</v>
      </c>
      <c r="AA32" s="89">
        <v>20.131035734153414</v>
      </c>
      <c r="AB32" s="89">
        <v>20.221530633336236</v>
      </c>
      <c r="AC32" s="89">
        <v>20.349482068662393</v>
      </c>
      <c r="AD32" s="89">
        <v>20.369921706872102</v>
      </c>
      <c r="AE32" s="89">
        <v>20.148920024332643</v>
      </c>
      <c r="AF32" s="89">
        <v>19.994049500078354</v>
      </c>
      <c r="AG32" s="89">
        <v>19.857306113710923</v>
      </c>
      <c r="AH32" s="89">
        <v>19.738090108307368</v>
      </c>
      <c r="AI32" s="89">
        <v>19.635789013447127</v>
      </c>
      <c r="AJ32" s="89">
        <v>19.529043506996089</v>
      </c>
      <c r="AK32" s="89">
        <v>19.417732268591912</v>
      </c>
      <c r="AL32" s="89">
        <v>19.301768083018978</v>
      </c>
      <c r="AM32" s="89">
        <v>19.181168303449244</v>
      </c>
      <c r="AN32" s="89">
        <v>19.056006119827597</v>
      </c>
      <c r="AO32" s="89">
        <v>18.926410180994662</v>
      </c>
      <c r="AP32" s="89">
        <v>18.797157564683708</v>
      </c>
      <c r="AQ32" s="89">
        <v>18.663101962886525</v>
      </c>
      <c r="AR32" s="89">
        <v>18.52438162131693</v>
      </c>
      <c r="AS32" s="89">
        <v>18.381071285120267</v>
      </c>
      <c r="AT32" s="89">
        <v>18.233319141263394</v>
      </c>
      <c r="AU32" s="89">
        <v>18.081185840641492</v>
      </c>
      <c r="AV32" s="89">
        <v>17.924620394904139</v>
      </c>
      <c r="AW32" s="89">
        <v>17.76364810328413</v>
      </c>
      <c r="AX32" s="89">
        <v>17.598249817998045</v>
      </c>
      <c r="AY32" s="89">
        <v>17.428386385684799</v>
      </c>
      <c r="AZ32" s="89">
        <v>17.254069273917668</v>
      </c>
      <c r="BA32" s="89">
        <v>17.075290625395542</v>
      </c>
      <c r="BB32" s="89">
        <v>16.892159755942735</v>
      </c>
      <c r="BC32" s="89">
        <v>16.704681031600476</v>
      </c>
      <c r="BD32" s="89">
        <v>16.512937666820108</v>
      </c>
      <c r="BE32" s="89">
        <v>16.317061398273321</v>
      </c>
    </row>
    <row r="33" spans="1:57" x14ac:dyDescent="0.3">
      <c r="A33" s="85" t="s">
        <v>618</v>
      </c>
      <c r="B33" s="85" t="s">
        <v>619</v>
      </c>
      <c r="C33" s="85" t="s">
        <v>5</v>
      </c>
      <c r="D33" s="86" t="s">
        <v>612</v>
      </c>
      <c r="E33" s="86"/>
      <c r="F33" s="90" t="s">
        <v>518</v>
      </c>
      <c r="G33" s="89">
        <v>26.447804237972033</v>
      </c>
      <c r="H33" s="89">
        <v>26.59394804185342</v>
      </c>
      <c r="I33" s="89">
        <v>26.78518543963844</v>
      </c>
      <c r="J33" s="89">
        <v>26.999980189611254</v>
      </c>
      <c r="K33" s="89">
        <v>27.186896310430608</v>
      </c>
      <c r="L33" s="89">
        <v>27.377494436798205</v>
      </c>
      <c r="M33" s="89">
        <v>27.539978664188052</v>
      </c>
      <c r="N33" s="89">
        <v>27.718925566033818</v>
      </c>
      <c r="O33" s="89">
        <v>28.026018687488197</v>
      </c>
      <c r="P33" s="89">
        <v>28.419861207440306</v>
      </c>
      <c r="Q33" s="89">
        <v>28.721935576643801</v>
      </c>
      <c r="R33" s="89">
        <v>29.016449639269357</v>
      </c>
      <c r="S33" s="89">
        <v>29.324137901587761</v>
      </c>
      <c r="T33" s="89">
        <v>29.634520208520311</v>
      </c>
      <c r="U33" s="89">
        <v>30.008668486390025</v>
      </c>
      <c r="V33" s="89">
        <v>30.37523098100386</v>
      </c>
      <c r="W33" s="89">
        <v>30.714330329348105</v>
      </c>
      <c r="X33" s="89">
        <v>31.061457257905015</v>
      </c>
      <c r="Y33" s="89">
        <v>31.301641690771369</v>
      </c>
      <c r="Z33" s="89">
        <v>32.046061981811548</v>
      </c>
      <c r="AA33" s="89">
        <v>32.276809633448131</v>
      </c>
      <c r="AB33" s="89">
        <v>32.519891895771778</v>
      </c>
      <c r="AC33" s="89">
        <v>32.778068327712411</v>
      </c>
      <c r="AD33" s="89">
        <v>32.714378884313511</v>
      </c>
      <c r="AE33" s="89">
        <v>32.6085010749429</v>
      </c>
      <c r="AF33" s="89">
        <v>32.388724336941941</v>
      </c>
      <c r="AG33" s="89">
        <v>32.174376196565646</v>
      </c>
      <c r="AH33" s="89">
        <v>31.965420236566224</v>
      </c>
      <c r="AI33" s="89">
        <v>31.761046499593991</v>
      </c>
      <c r="AJ33" s="89">
        <v>31.549030547094812</v>
      </c>
      <c r="AK33" s="89">
        <v>31.328286557258679</v>
      </c>
      <c r="AL33" s="89">
        <v>31.097670282090132</v>
      </c>
      <c r="AM33" s="89">
        <v>30.857771978644344</v>
      </c>
      <c r="AN33" s="89">
        <v>30.60918342761898</v>
      </c>
      <c r="AO33" s="89">
        <v>30.352392341853044</v>
      </c>
      <c r="AP33" s="89">
        <v>30.096383416348637</v>
      </c>
      <c r="AQ33" s="89">
        <v>29.832516640153074</v>
      </c>
      <c r="AR33" s="89">
        <v>29.561540260791002</v>
      </c>
      <c r="AS33" s="89">
        <v>29.285371763741118</v>
      </c>
      <c r="AT33" s="89">
        <v>29.002050794225944</v>
      </c>
      <c r="AU33" s="89">
        <v>28.713304272831003</v>
      </c>
      <c r="AV33" s="89">
        <v>28.419497589698643</v>
      </c>
      <c r="AW33" s="89">
        <v>28.120825918461605</v>
      </c>
      <c r="AX33" s="89">
        <v>27.817395971666471</v>
      </c>
      <c r="AY33" s="89">
        <v>27.509276493312996</v>
      </c>
      <c r="AZ33" s="89">
        <v>27.196530266339064</v>
      </c>
      <c r="BA33" s="89">
        <v>26.880323023027231</v>
      </c>
      <c r="BB33" s="89">
        <v>26.559583285850682</v>
      </c>
      <c r="BC33" s="89">
        <v>26.234340873980926</v>
      </c>
      <c r="BD33" s="89">
        <v>25.903550344983429</v>
      </c>
      <c r="BE33" s="89">
        <v>25.567965538561602</v>
      </c>
    </row>
    <row r="34" spans="1:57" x14ac:dyDescent="0.3">
      <c r="A34" s="85" t="s">
        <v>618</v>
      </c>
      <c r="B34" s="85" t="s">
        <v>619</v>
      </c>
      <c r="C34" s="85" t="s">
        <v>5</v>
      </c>
      <c r="D34" s="86" t="s">
        <v>612</v>
      </c>
      <c r="E34" s="86"/>
      <c r="F34" s="90" t="s">
        <v>555</v>
      </c>
      <c r="G34" s="89">
        <v>217.00786247879506</v>
      </c>
      <c r="H34" s="89">
        <v>217.79915761258493</v>
      </c>
      <c r="I34" s="89">
        <v>218.69054475225445</v>
      </c>
      <c r="J34" s="89">
        <v>219.65665146048929</v>
      </c>
      <c r="K34" s="89">
        <v>220.74606946300875</v>
      </c>
      <c r="L34" s="89">
        <v>222.19974035018149</v>
      </c>
      <c r="M34" s="89">
        <v>223.8175090379703</v>
      </c>
      <c r="N34" s="89">
        <v>225.45538933696008</v>
      </c>
      <c r="O34" s="89">
        <v>227.24823769419274</v>
      </c>
      <c r="P34" s="89">
        <v>228.93634690708393</v>
      </c>
      <c r="Q34" s="89">
        <v>230.6008974687158</v>
      </c>
      <c r="R34" s="89">
        <v>232.35819439888081</v>
      </c>
      <c r="S34" s="89">
        <v>234.06886635603752</v>
      </c>
      <c r="T34" s="89">
        <v>235.57532210624149</v>
      </c>
      <c r="U34" s="89">
        <v>237.24587976130459</v>
      </c>
      <c r="V34" s="89">
        <v>239.13773540670607</v>
      </c>
      <c r="W34" s="89">
        <v>241.14845314373579</v>
      </c>
      <c r="X34" s="89">
        <v>242.91262625869891</v>
      </c>
      <c r="Y34" s="89">
        <v>244.51201590712364</v>
      </c>
      <c r="Z34" s="89">
        <v>249.95853861316562</v>
      </c>
      <c r="AA34" s="89">
        <v>251.37838301487832</v>
      </c>
      <c r="AB34" s="89">
        <v>251.39422858442163</v>
      </c>
      <c r="AC34" s="89">
        <v>251.40408957920582</v>
      </c>
      <c r="AD34" s="89">
        <v>248.73547507164673</v>
      </c>
      <c r="AE34" s="89">
        <v>245.98629050655956</v>
      </c>
      <c r="AF34" s="89">
        <v>243.27478667901954</v>
      </c>
      <c r="AG34" s="89">
        <v>240.57133278626705</v>
      </c>
      <c r="AH34" s="89">
        <v>237.87591664000558</v>
      </c>
      <c r="AI34" s="89">
        <v>235.18805156661458</v>
      </c>
      <c r="AJ34" s="89">
        <v>232.49957828550407</v>
      </c>
      <c r="AK34" s="89">
        <v>229.81010543200102</v>
      </c>
      <c r="AL34" s="89">
        <v>227.11993120324001</v>
      </c>
      <c r="AM34" s="89">
        <v>224.42902460912674</v>
      </c>
      <c r="AN34" s="89">
        <v>221.73770901841047</v>
      </c>
      <c r="AO34" s="89">
        <v>219.04621060600232</v>
      </c>
      <c r="AP34" s="89">
        <v>216.35503498515271</v>
      </c>
      <c r="AQ34" s="89">
        <v>213.66288400358167</v>
      </c>
      <c r="AR34" s="89">
        <v>210.97053027869606</v>
      </c>
      <c r="AS34" s="89">
        <v>208.27775863368282</v>
      </c>
      <c r="AT34" s="89">
        <v>205.58474372472722</v>
      </c>
      <c r="AU34" s="89">
        <v>202.89172400053405</v>
      </c>
      <c r="AV34" s="89">
        <v>200.19866389172611</v>
      </c>
      <c r="AW34" s="89">
        <v>197.50554628128251</v>
      </c>
      <c r="AX34" s="89">
        <v>194.81250239321659</v>
      </c>
      <c r="AY34" s="89">
        <v>192.1194312214223</v>
      </c>
      <c r="AZ34" s="89">
        <v>189.42634100408122</v>
      </c>
      <c r="BA34" s="89">
        <v>186.73349195338045</v>
      </c>
      <c r="BB34" s="89">
        <v>184.04092688901812</v>
      </c>
      <c r="BC34" s="89">
        <v>181.34834020737057</v>
      </c>
      <c r="BD34" s="89">
        <v>178.65557183863837</v>
      </c>
      <c r="BE34" s="89">
        <v>175.96266694767462</v>
      </c>
    </row>
    <row r="35" spans="1:57" x14ac:dyDescent="0.3">
      <c r="A35" s="85" t="s">
        <v>618</v>
      </c>
      <c r="B35" s="85" t="s">
        <v>619</v>
      </c>
      <c r="C35" s="85" t="s">
        <v>5</v>
      </c>
      <c r="D35" s="86" t="s">
        <v>612</v>
      </c>
      <c r="F35" s="90" t="s">
        <v>617</v>
      </c>
      <c r="G35" s="89">
        <v>1842.7449804425037</v>
      </c>
      <c r="H35" s="89">
        <v>1846.6165655357552</v>
      </c>
      <c r="I35" s="89">
        <v>1849.6136289368587</v>
      </c>
      <c r="J35" s="89">
        <v>1856.3178937862449</v>
      </c>
      <c r="K35" s="89">
        <v>1863.5717642697355</v>
      </c>
      <c r="L35" s="89">
        <v>1871.5882536543211</v>
      </c>
      <c r="M35" s="89">
        <v>1878.68180294993</v>
      </c>
      <c r="N35" s="89">
        <v>1885.6402668058006</v>
      </c>
      <c r="O35" s="89">
        <v>1893.1672960696606</v>
      </c>
      <c r="P35" s="89">
        <v>1900.0213637913262</v>
      </c>
      <c r="Q35" s="89">
        <v>1904.018327671409</v>
      </c>
      <c r="R35" s="89">
        <v>1902.71567658975</v>
      </c>
      <c r="S35" s="89">
        <v>1907.0083564730598</v>
      </c>
      <c r="T35" s="89">
        <v>1911.6325263887659</v>
      </c>
      <c r="U35" s="89">
        <v>1920.0828035332897</v>
      </c>
      <c r="V35" s="89">
        <v>1925.7359547752219</v>
      </c>
      <c r="W35" s="89">
        <v>1932.9494853732383</v>
      </c>
      <c r="X35" s="89">
        <v>1938.2897840131679</v>
      </c>
      <c r="Y35" s="89">
        <v>1942.8943124306386</v>
      </c>
      <c r="Z35" s="89">
        <v>1971.8143068088452</v>
      </c>
      <c r="AA35" s="89">
        <v>1977.0788857117645</v>
      </c>
      <c r="AB35" s="89">
        <v>1975.7158999736878</v>
      </c>
      <c r="AC35" s="89">
        <v>1975.176033124277</v>
      </c>
      <c r="AD35" s="89">
        <v>1962.196424897937</v>
      </c>
      <c r="AE35" s="89">
        <v>1955.8322869718006</v>
      </c>
      <c r="AF35" s="89">
        <v>1935.607968441534</v>
      </c>
      <c r="AG35" s="89">
        <v>1914.820141777117</v>
      </c>
      <c r="AH35" s="89">
        <v>1893.5215184851747</v>
      </c>
      <c r="AI35" s="89">
        <v>1871.6549272643815</v>
      </c>
      <c r="AJ35" s="89">
        <v>1849.8994679511316</v>
      </c>
      <c r="AK35" s="89">
        <v>1828.1575647616421</v>
      </c>
      <c r="AL35" s="89">
        <v>1806.3930901534775</v>
      </c>
      <c r="AM35" s="89">
        <v>1784.6114362946648</v>
      </c>
      <c r="AN35" s="89">
        <v>1762.8763564535275</v>
      </c>
      <c r="AO35" s="89">
        <v>1741.1654791388901</v>
      </c>
      <c r="AP35" s="89">
        <v>1719.9689586683926</v>
      </c>
      <c r="AQ35" s="89">
        <v>1698.6854721421528</v>
      </c>
      <c r="AR35" s="89">
        <v>1677.3197650207828</v>
      </c>
      <c r="AS35" s="89">
        <v>1655.8723815707403</v>
      </c>
      <c r="AT35" s="89">
        <v>1634.3121515772914</v>
      </c>
      <c r="AU35" s="89">
        <v>1612.6843283897078</v>
      </c>
      <c r="AV35" s="89">
        <v>1590.946195618438</v>
      </c>
      <c r="AW35" s="89">
        <v>1569.0942297002166</v>
      </c>
      <c r="AX35" s="89">
        <v>1547.1276932634398</v>
      </c>
      <c r="AY35" s="89">
        <v>1525.0422755832212</v>
      </c>
      <c r="AZ35" s="89">
        <v>1502.8414028108034</v>
      </c>
      <c r="BA35" s="89">
        <v>1480.5500789309849</v>
      </c>
      <c r="BB35" s="89">
        <v>1458.1305395882591</v>
      </c>
      <c r="BC35" s="89">
        <v>1435.608488473569</v>
      </c>
      <c r="BD35" s="89">
        <v>1412.9593591790613</v>
      </c>
      <c r="BE35" s="89">
        <v>1390.2224044110899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57-F9B6-4337-B121-6248D67E371C}">
  <sheetPr>
    <tabColor rgb="FF92D050"/>
  </sheetPr>
  <dimension ref="A3:BE35"/>
  <sheetViews>
    <sheetView zoomScale="69" zoomScaleNormal="69" workbookViewId="0">
      <selection activeCell="F4" sqref="F4:BE35"/>
    </sheetView>
  </sheetViews>
  <sheetFormatPr baseColWidth="10" defaultColWidth="11.44140625" defaultRowHeight="14.4" x14ac:dyDescent="0.3"/>
  <cols>
    <col min="1" max="1" width="43.109375" style="85" bestFit="1" customWidth="1"/>
    <col min="2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591</v>
      </c>
      <c r="D4" s="86" t="s">
        <v>612</v>
      </c>
      <c r="E4" s="86"/>
      <c r="F4" s="90" t="s">
        <v>157</v>
      </c>
      <c r="G4" s="89">
        <v>351.33366403103093</v>
      </c>
      <c r="H4" s="89">
        <v>352.16846486647768</v>
      </c>
      <c r="I4" s="89">
        <v>353.75753394002686</v>
      </c>
      <c r="J4" s="89">
        <v>355.34001491869316</v>
      </c>
      <c r="K4" s="89">
        <v>356.73233328360436</v>
      </c>
      <c r="L4" s="89">
        <v>358.42845889900047</v>
      </c>
      <c r="M4" s="89">
        <v>360.67698940772789</v>
      </c>
      <c r="N4" s="89">
        <v>363.18705355810835</v>
      </c>
      <c r="O4" s="89">
        <v>366.01211099507685</v>
      </c>
      <c r="P4" s="89">
        <v>368.97037147545882</v>
      </c>
      <c r="Q4" s="89">
        <v>371.94959719528572</v>
      </c>
      <c r="R4" s="89">
        <v>377.46482768909448</v>
      </c>
      <c r="S4" s="89">
        <v>380.04691481426227</v>
      </c>
      <c r="T4" s="89">
        <v>382.17723705803377</v>
      </c>
      <c r="U4" s="89">
        <v>383.64809786662693</v>
      </c>
      <c r="V4" s="89">
        <v>385.58451738027753</v>
      </c>
      <c r="W4" s="89">
        <v>388.11829180963753</v>
      </c>
      <c r="X4" s="89">
        <v>389.51174250335674</v>
      </c>
      <c r="Y4" s="89">
        <v>391.11971803670002</v>
      </c>
      <c r="Z4" s="89">
        <v>491.34144599433097</v>
      </c>
      <c r="AA4" s="89">
        <v>494.2117708488737</v>
      </c>
      <c r="AB4" s="89">
        <v>495.59831605251384</v>
      </c>
      <c r="AC4" s="89">
        <v>498.29428800537079</v>
      </c>
      <c r="AD4" s="89">
        <v>498.26672302913408</v>
      </c>
      <c r="AE4" s="89">
        <v>494.83953963843487</v>
      </c>
      <c r="AF4" s="89">
        <v>491.06955549620642</v>
      </c>
      <c r="AG4" s="89">
        <v>487.20076647449963</v>
      </c>
      <c r="AH4" s="89">
        <v>483.23282974973893</v>
      </c>
      <c r="AI4" s="89">
        <v>479.16434890560737</v>
      </c>
      <c r="AJ4" s="89">
        <v>475.06395774280168</v>
      </c>
      <c r="AK4" s="89">
        <v>470.93290424330263</v>
      </c>
      <c r="AL4" s="89">
        <v>466.75412381982483</v>
      </c>
      <c r="AM4" s="89">
        <v>462.52143063606911</v>
      </c>
      <c r="AN4" s="89">
        <v>458.2414861615801</v>
      </c>
      <c r="AO4" s="89">
        <v>453.9156584738177</v>
      </c>
      <c r="AP4" s="89">
        <v>449.64406722203273</v>
      </c>
      <c r="AQ4" s="89">
        <v>445.32653485379683</v>
      </c>
      <c r="AR4" s="89">
        <v>440.92897186893924</v>
      </c>
      <c r="AS4" s="89">
        <v>436.47197203810663</v>
      </c>
      <c r="AT4" s="89">
        <v>431.93958855043581</v>
      </c>
      <c r="AU4" s="89">
        <v>427.3351508386437</v>
      </c>
      <c r="AV4" s="89">
        <v>422.65671332532344</v>
      </c>
      <c r="AW4" s="89">
        <v>417.90077470642149</v>
      </c>
      <c r="AX4" s="89">
        <v>413.06469104318967</v>
      </c>
      <c r="AY4" s="89">
        <v>408.15112771999748</v>
      </c>
      <c r="AZ4" s="89">
        <v>403.16318056547186</v>
      </c>
      <c r="BA4" s="89">
        <v>398.10504464951737</v>
      </c>
      <c r="BB4" s="89">
        <v>392.96330987191243</v>
      </c>
      <c r="BC4" s="89">
        <v>387.7429588164149</v>
      </c>
      <c r="BD4" s="89">
        <v>382.44235242482046</v>
      </c>
      <c r="BE4" s="89">
        <v>377.0756968894525</v>
      </c>
    </row>
    <row r="5" spans="1:57" x14ac:dyDescent="0.3">
      <c r="A5" s="85" t="s">
        <v>618</v>
      </c>
      <c r="B5" s="85" t="s">
        <v>619</v>
      </c>
      <c r="C5" s="85" t="s">
        <v>591</v>
      </c>
      <c r="D5" s="86" t="s">
        <v>612</v>
      </c>
      <c r="E5" s="86"/>
      <c r="F5" s="90" t="s">
        <v>182</v>
      </c>
      <c r="G5" s="89">
        <v>469.89800497320959</v>
      </c>
      <c r="H5" s="89">
        <v>467.52105630910734</v>
      </c>
      <c r="I5" s="89">
        <v>451.43331746833132</v>
      </c>
      <c r="J5" s="89">
        <v>447.8003212041873</v>
      </c>
      <c r="K5" s="89">
        <v>444.35790267113737</v>
      </c>
      <c r="L5" s="89">
        <v>441.15218311658464</v>
      </c>
      <c r="M5" s="89">
        <v>437.75427351842768</v>
      </c>
      <c r="N5" s="89">
        <v>434.43490114930881</v>
      </c>
      <c r="O5" s="89">
        <v>431.20949048399029</v>
      </c>
      <c r="P5" s="89">
        <v>428.19910119691411</v>
      </c>
      <c r="Q5" s="89">
        <v>425.48426473463911</v>
      </c>
      <c r="R5" s="89">
        <v>422.24277111935066</v>
      </c>
      <c r="S5" s="89">
        <v>419.76779060522119</v>
      </c>
      <c r="T5" s="89">
        <v>417.31269706085629</v>
      </c>
      <c r="U5" s="89">
        <v>415.13284834299577</v>
      </c>
      <c r="V5" s="89">
        <v>412.71151580330957</v>
      </c>
      <c r="W5" s="89">
        <v>410.06042572276516</v>
      </c>
      <c r="X5" s="89">
        <v>407.16563180126496</v>
      </c>
      <c r="Y5" s="89">
        <v>404.21938165269341</v>
      </c>
      <c r="Z5" s="89">
        <v>407.99347936556472</v>
      </c>
      <c r="AA5" s="89">
        <v>405.16424893835296</v>
      </c>
      <c r="AB5" s="89">
        <v>403.15354629348815</v>
      </c>
      <c r="AC5" s="89">
        <v>398.6453725076617</v>
      </c>
      <c r="AD5" s="89">
        <v>371.85104938021294</v>
      </c>
      <c r="AE5" s="89">
        <v>394.60213572706408</v>
      </c>
      <c r="AF5" s="89">
        <v>386.96269244972103</v>
      </c>
      <c r="AG5" s="89">
        <v>379.43225983956432</v>
      </c>
      <c r="AH5" s="89">
        <v>371.97662747477324</v>
      </c>
      <c r="AI5" s="89">
        <v>364.57876387379321</v>
      </c>
      <c r="AJ5" s="89">
        <v>357.36215065950455</v>
      </c>
      <c r="AK5" s="89">
        <v>350.29562658296732</v>
      </c>
      <c r="AL5" s="89">
        <v>343.38541706067156</v>
      </c>
      <c r="AM5" s="89">
        <v>336.6264232784265</v>
      </c>
      <c r="AN5" s="89">
        <v>330.03334268854843</v>
      </c>
      <c r="AO5" s="89">
        <v>323.65232782071126</v>
      </c>
      <c r="AP5" s="89">
        <v>317.72363835547463</v>
      </c>
      <c r="AQ5" s="89">
        <v>311.89267459176574</v>
      </c>
      <c r="AR5" s="89">
        <v>306.14795900494511</v>
      </c>
      <c r="AS5" s="89">
        <v>300.49140287031361</v>
      </c>
      <c r="AT5" s="89">
        <v>294.96533139194594</v>
      </c>
      <c r="AU5" s="89">
        <v>289.55491876779507</v>
      </c>
      <c r="AV5" s="89">
        <v>284.21776514496804</v>
      </c>
      <c r="AW5" s="89">
        <v>278.96229939438678</v>
      </c>
      <c r="AX5" s="89">
        <v>273.77503640665748</v>
      </c>
      <c r="AY5" s="89">
        <v>268.6454971963658</v>
      </c>
      <c r="AZ5" s="89">
        <v>263.58284324527398</v>
      </c>
      <c r="BA5" s="89">
        <v>258.56129435237017</v>
      </c>
      <c r="BB5" s="89">
        <v>253.59311080063196</v>
      </c>
      <c r="BC5" s="89">
        <v>248.67320362839729</v>
      </c>
      <c r="BD5" s="89">
        <v>243.80463010137862</v>
      </c>
      <c r="BE5" s="89">
        <v>238.98323845361216</v>
      </c>
    </row>
    <row r="6" spans="1:57" x14ac:dyDescent="0.3">
      <c r="A6" s="85" t="s">
        <v>618</v>
      </c>
      <c r="B6" s="85" t="s">
        <v>619</v>
      </c>
      <c r="C6" s="85" t="s">
        <v>591</v>
      </c>
      <c r="D6" s="86" t="s">
        <v>612</v>
      </c>
      <c r="E6" s="86"/>
      <c r="F6" s="90" t="s">
        <v>229</v>
      </c>
      <c r="G6" s="89">
        <v>589.63873279477491</v>
      </c>
      <c r="H6" s="89">
        <v>586.99390821870907</v>
      </c>
      <c r="I6" s="89">
        <v>585.24103468670023</v>
      </c>
      <c r="J6" s="89">
        <v>584.75023862918545</v>
      </c>
      <c r="K6" s="89">
        <v>584.9318302059952</v>
      </c>
      <c r="L6" s="89">
        <v>585.18624308301355</v>
      </c>
      <c r="M6" s="89">
        <v>586.60334153296606</v>
      </c>
      <c r="N6" s="89">
        <v>588.27268782330623</v>
      </c>
      <c r="O6" s="89">
        <v>593.26689863621959</v>
      </c>
      <c r="P6" s="89">
        <v>597.86256384477963</v>
      </c>
      <c r="Q6" s="89">
        <v>599.78363913239662</v>
      </c>
      <c r="R6" s="89">
        <v>600.85322156123038</v>
      </c>
      <c r="S6" s="89">
        <v>601.8442232658191</v>
      </c>
      <c r="T6" s="89">
        <v>602.44095812331318</v>
      </c>
      <c r="U6" s="89">
        <v>602.29712730018559</v>
      </c>
      <c r="V6" s="89">
        <v>603.88057218117615</v>
      </c>
      <c r="W6" s="89">
        <v>604.95443440719282</v>
      </c>
      <c r="X6" s="89">
        <v>606.50766637465733</v>
      </c>
      <c r="Y6" s="89">
        <v>608.33605503194292</v>
      </c>
      <c r="Z6" s="89">
        <v>620.71782122176614</v>
      </c>
      <c r="AA6" s="89">
        <v>623.29180498885864</v>
      </c>
      <c r="AB6" s="89">
        <v>611.72572664406675</v>
      </c>
      <c r="AC6" s="89">
        <v>613.02459425623215</v>
      </c>
      <c r="AD6" s="89">
        <v>624.44310008432262</v>
      </c>
      <c r="AE6" s="89">
        <v>630.19927712128981</v>
      </c>
      <c r="AF6" s="89">
        <v>621.44067845479913</v>
      </c>
      <c r="AG6" s="89">
        <v>612.67854941274641</v>
      </c>
      <c r="AH6" s="89">
        <v>603.94551022738881</v>
      </c>
      <c r="AI6" s="89">
        <v>595.20150994000812</v>
      </c>
      <c r="AJ6" s="89">
        <v>586.64416546254472</v>
      </c>
      <c r="AK6" s="89">
        <v>578.19817747402283</v>
      </c>
      <c r="AL6" s="89">
        <v>569.82440573567555</v>
      </c>
      <c r="AM6" s="89">
        <v>561.52211186874422</v>
      </c>
      <c r="AN6" s="89">
        <v>553.3260661913414</v>
      </c>
      <c r="AO6" s="89">
        <v>545.25125141221508</v>
      </c>
      <c r="AP6" s="89">
        <v>538.20743139501531</v>
      </c>
      <c r="AQ6" s="89">
        <v>531.22644114284742</v>
      </c>
      <c r="AR6" s="89">
        <v>524.27964243046199</v>
      </c>
      <c r="AS6" s="89">
        <v>517.47226742996395</v>
      </c>
      <c r="AT6" s="89">
        <v>510.75398357975064</v>
      </c>
      <c r="AU6" s="89">
        <v>504.12804456189724</v>
      </c>
      <c r="AV6" s="89">
        <v>497.5411384654318</v>
      </c>
      <c r="AW6" s="89">
        <v>490.9835603393953</v>
      </c>
      <c r="AX6" s="89">
        <v>484.44347511502906</v>
      </c>
      <c r="AY6" s="89">
        <v>477.92479421572449</v>
      </c>
      <c r="AZ6" s="89">
        <v>471.40721820219994</v>
      </c>
      <c r="BA6" s="89">
        <v>464.84774997177999</v>
      </c>
      <c r="BB6" s="89">
        <v>458.26675884119743</v>
      </c>
      <c r="BC6" s="89">
        <v>451.68606078553728</v>
      </c>
      <c r="BD6" s="89">
        <v>445.08909347215956</v>
      </c>
      <c r="BE6" s="89">
        <v>438.47712989064291</v>
      </c>
    </row>
    <row r="7" spans="1:57" x14ac:dyDescent="0.3">
      <c r="A7" s="85" t="s">
        <v>618</v>
      </c>
      <c r="B7" s="85" t="s">
        <v>619</v>
      </c>
      <c r="C7" s="85" t="s">
        <v>591</v>
      </c>
      <c r="D7" s="86" t="s">
        <v>612</v>
      </c>
      <c r="E7" s="86"/>
      <c r="F7" s="55" t="s">
        <v>230</v>
      </c>
      <c r="G7" s="89">
        <v>305.77508003628753</v>
      </c>
      <c r="H7" s="89">
        <v>306.87515364945943</v>
      </c>
      <c r="I7" s="89">
        <v>307.98206026757344</v>
      </c>
      <c r="J7" s="89">
        <v>308.85072201661114</v>
      </c>
      <c r="K7" s="89">
        <v>309.67572207136141</v>
      </c>
      <c r="L7" s="89">
        <v>310.49365460638819</v>
      </c>
      <c r="M7" s="89">
        <v>311.41405649247525</v>
      </c>
      <c r="N7" s="89">
        <v>312.49248437004763</v>
      </c>
      <c r="O7" s="89">
        <v>314.07454362300246</v>
      </c>
      <c r="P7" s="89">
        <v>316.05206298317108</v>
      </c>
      <c r="Q7" s="89">
        <v>317.3023682542493</v>
      </c>
      <c r="R7" s="89">
        <v>318.60464883704759</v>
      </c>
      <c r="S7" s="89">
        <v>319.70100433084707</v>
      </c>
      <c r="T7" s="89">
        <v>320.95972426426107</v>
      </c>
      <c r="U7" s="89">
        <v>322.40604899244028</v>
      </c>
      <c r="V7" s="89">
        <v>324.32176353173412</v>
      </c>
      <c r="W7" s="89">
        <v>327.14403660589659</v>
      </c>
      <c r="X7" s="89">
        <v>329.58992314047998</v>
      </c>
      <c r="Y7" s="89">
        <v>331.46918823607587</v>
      </c>
      <c r="Z7" s="89">
        <v>338.40428441445783</v>
      </c>
      <c r="AA7" s="89">
        <v>339.37732955951418</v>
      </c>
      <c r="AB7" s="89">
        <v>340.40605982399802</v>
      </c>
      <c r="AC7" s="89">
        <v>342.36485930400448</v>
      </c>
      <c r="AD7" s="89">
        <v>342.14684213615652</v>
      </c>
      <c r="AE7" s="89">
        <v>339.8863218099587</v>
      </c>
      <c r="AF7" s="89">
        <v>337.30171623698823</v>
      </c>
      <c r="AG7" s="89">
        <v>334.60222955400252</v>
      </c>
      <c r="AH7" s="89">
        <v>331.79364383625091</v>
      </c>
      <c r="AI7" s="89">
        <v>328.86366645481939</v>
      </c>
      <c r="AJ7" s="89">
        <v>325.90570452699865</v>
      </c>
      <c r="AK7" s="89">
        <v>322.88358030444078</v>
      </c>
      <c r="AL7" s="89">
        <v>319.79309540374186</v>
      </c>
      <c r="AM7" s="89">
        <v>316.62447179337266</v>
      </c>
      <c r="AN7" s="89">
        <v>313.35623433406101</v>
      </c>
      <c r="AO7" s="89">
        <v>309.99293281084203</v>
      </c>
      <c r="AP7" s="89">
        <v>306.61691124572718</v>
      </c>
      <c r="AQ7" s="89">
        <v>303.17613427230134</v>
      </c>
      <c r="AR7" s="89">
        <v>299.67798751062139</v>
      </c>
      <c r="AS7" s="89">
        <v>296.15388045467603</v>
      </c>
      <c r="AT7" s="89">
        <v>292.53956418997348</v>
      </c>
      <c r="AU7" s="89">
        <v>288.88047087253835</v>
      </c>
      <c r="AV7" s="89">
        <v>285.18637074765957</v>
      </c>
      <c r="AW7" s="89">
        <v>281.44523007613986</v>
      </c>
      <c r="AX7" s="89">
        <v>277.67476636366115</v>
      </c>
      <c r="AY7" s="89">
        <v>273.88307556318608</v>
      </c>
      <c r="AZ7" s="89">
        <v>270.07480346270575</v>
      </c>
      <c r="BA7" s="89">
        <v>266.25482443936176</v>
      </c>
      <c r="BB7" s="89">
        <v>262.42692593344049</v>
      </c>
      <c r="BC7" s="89">
        <v>258.59261089504491</v>
      </c>
      <c r="BD7" s="89">
        <v>254.75461327151737</v>
      </c>
      <c r="BE7" s="89">
        <v>250.91396140396984</v>
      </c>
    </row>
    <row r="8" spans="1:57" x14ac:dyDescent="0.3">
      <c r="A8" s="85" t="s">
        <v>618</v>
      </c>
      <c r="B8" s="85" t="s">
        <v>619</v>
      </c>
      <c r="C8" s="85" t="s">
        <v>591</v>
      </c>
      <c r="D8" s="86" t="s">
        <v>612</v>
      </c>
      <c r="E8" s="86"/>
      <c r="F8" s="55" t="s">
        <v>270</v>
      </c>
      <c r="G8" s="89">
        <v>4722.285356370282</v>
      </c>
      <c r="H8" s="89">
        <v>4727.8066216619427</v>
      </c>
      <c r="I8" s="89">
        <v>4738.1961871177091</v>
      </c>
      <c r="J8" s="89">
        <v>4743.7350395345366</v>
      </c>
      <c r="K8" s="89">
        <v>4743.4471509398782</v>
      </c>
      <c r="L8" s="89">
        <v>4741.6756791362077</v>
      </c>
      <c r="M8" s="89">
        <v>4738.0631916679095</v>
      </c>
      <c r="N8" s="89">
        <v>4730.9887418320159</v>
      </c>
      <c r="O8" s="89">
        <v>4725.4097723780405</v>
      </c>
      <c r="P8" s="89">
        <v>4713.0251602267645</v>
      </c>
      <c r="Q8" s="89">
        <v>4701.5246172236311</v>
      </c>
      <c r="R8" s="89">
        <v>4610.7042430628071</v>
      </c>
      <c r="S8" s="89">
        <v>4616.7870319260028</v>
      </c>
      <c r="T8" s="89">
        <v>4628.0431368790096</v>
      </c>
      <c r="U8" s="89">
        <v>4642.0505923840074</v>
      </c>
      <c r="V8" s="89">
        <v>4666.768779539012</v>
      </c>
      <c r="W8" s="89">
        <v>4722.9870596747733</v>
      </c>
      <c r="X8" s="89">
        <v>4742.8713737505595</v>
      </c>
      <c r="Y8" s="89">
        <v>4758.4295424063848</v>
      </c>
      <c r="Z8" s="89">
        <v>4771.4682691705211</v>
      </c>
      <c r="AA8" s="89">
        <v>4779.9456083470086</v>
      </c>
      <c r="AB8" s="89">
        <v>4779.2743089288379</v>
      </c>
      <c r="AC8" s="89">
        <v>4783.9925437863649</v>
      </c>
      <c r="AD8" s="89">
        <v>4796.5148201451648</v>
      </c>
      <c r="AE8" s="89">
        <v>4782.9861517489508</v>
      </c>
      <c r="AF8" s="89">
        <v>4739.8279993305241</v>
      </c>
      <c r="AG8" s="89">
        <v>4692.981526666631</v>
      </c>
      <c r="AH8" s="89">
        <v>4642.6941871536737</v>
      </c>
      <c r="AI8" s="89">
        <v>4588.7306647284804</v>
      </c>
      <c r="AJ8" s="89">
        <v>4535.0897979020592</v>
      </c>
      <c r="AK8" s="89">
        <v>4481.5085269623414</v>
      </c>
      <c r="AL8" s="89">
        <v>4427.9066104454832</v>
      </c>
      <c r="AM8" s="89">
        <v>4374.3129082327214</v>
      </c>
      <c r="AN8" s="89">
        <v>4320.7554792603523</v>
      </c>
      <c r="AO8" s="89">
        <v>4267.2333530343549</v>
      </c>
      <c r="AP8" s="89">
        <v>4215.5549144105244</v>
      </c>
      <c r="AQ8" s="89">
        <v>4163.4077620692224</v>
      </c>
      <c r="AR8" s="89">
        <v>4110.8881812101736</v>
      </c>
      <c r="AS8" s="89">
        <v>4058.0593108032649</v>
      </c>
      <c r="AT8" s="89">
        <v>4004.9557041715066</v>
      </c>
      <c r="AU8" s="89">
        <v>3951.678324919812</v>
      </c>
      <c r="AV8" s="89">
        <v>3898.2163022014397</v>
      </c>
      <c r="AW8" s="89">
        <v>3844.5661251598431</v>
      </c>
      <c r="AX8" s="89">
        <v>3790.7582461239372</v>
      </c>
      <c r="AY8" s="89">
        <v>3736.8225792171952</v>
      </c>
      <c r="AZ8" s="89">
        <v>3682.7818709064177</v>
      </c>
      <c r="BA8" s="89">
        <v>3628.83562565589</v>
      </c>
      <c r="BB8" s="89">
        <v>3574.7876386399489</v>
      </c>
      <c r="BC8" s="89">
        <v>3520.706163832826</v>
      </c>
      <c r="BD8" s="89">
        <v>3466.4898613784344</v>
      </c>
      <c r="BE8" s="89">
        <v>3412.2302422124426</v>
      </c>
    </row>
    <row r="9" spans="1:57" x14ac:dyDescent="0.3">
      <c r="A9" s="85" t="s">
        <v>618</v>
      </c>
      <c r="B9" s="85" t="s">
        <v>619</v>
      </c>
      <c r="C9" s="85" t="s">
        <v>591</v>
      </c>
      <c r="D9" s="86" t="s">
        <v>612</v>
      </c>
      <c r="E9" s="86"/>
      <c r="F9" s="55" t="s">
        <v>247</v>
      </c>
      <c r="G9" s="89">
        <v>80.387565318863324</v>
      </c>
      <c r="H9" s="89">
        <v>79.897967025923663</v>
      </c>
      <c r="I9" s="89">
        <v>79.371863368323062</v>
      </c>
      <c r="J9" s="89">
        <v>78.894375805589831</v>
      </c>
      <c r="K9" s="89">
        <v>78.385082235939677</v>
      </c>
      <c r="L9" s="89">
        <v>77.967607776887988</v>
      </c>
      <c r="M9" s="89">
        <v>77.499796148508224</v>
      </c>
      <c r="N9" s="89">
        <v>77.041662495056869</v>
      </c>
      <c r="O9" s="89">
        <v>76.76880512181188</v>
      </c>
      <c r="P9" s="89">
        <v>76.597502655678326</v>
      </c>
      <c r="Q9" s="89">
        <v>76.436513267603274</v>
      </c>
      <c r="R9" s="89">
        <v>76.184894471032536</v>
      </c>
      <c r="S9" s="89">
        <v>75.920077257427835</v>
      </c>
      <c r="T9" s="89">
        <v>75.629273087709308</v>
      </c>
      <c r="U9" s="89">
        <v>75.388357688844309</v>
      </c>
      <c r="V9" s="89">
        <v>75.34671926324404</v>
      </c>
      <c r="W9" s="89">
        <v>75.430926746924214</v>
      </c>
      <c r="X9" s="89">
        <v>75.428328835429866</v>
      </c>
      <c r="Y9" s="89">
        <v>75.633553764089996</v>
      </c>
      <c r="Z9" s="89">
        <v>77.216415698982161</v>
      </c>
      <c r="AA9" s="89">
        <v>77.458815673707647</v>
      </c>
      <c r="AB9" s="89">
        <v>77.527349049191471</v>
      </c>
      <c r="AC9" s="89">
        <v>77.631116140448995</v>
      </c>
      <c r="AD9" s="89">
        <v>78.772990524022134</v>
      </c>
      <c r="AE9" s="89">
        <v>78.716449405434062</v>
      </c>
      <c r="AF9" s="89">
        <v>77.699904354814493</v>
      </c>
      <c r="AG9" s="89">
        <v>76.659903999058059</v>
      </c>
      <c r="AH9" s="89">
        <v>75.598684408788927</v>
      </c>
      <c r="AI9" s="89">
        <v>74.515487082697803</v>
      </c>
      <c r="AJ9" s="89">
        <v>73.44552526831859</v>
      </c>
      <c r="AK9" s="89">
        <v>72.391909882156966</v>
      </c>
      <c r="AL9" s="89">
        <v>71.350063987316275</v>
      </c>
      <c r="AM9" s="89">
        <v>70.324926927090914</v>
      </c>
      <c r="AN9" s="89">
        <v>69.318265841546605</v>
      </c>
      <c r="AO9" s="89">
        <v>68.330749101978839</v>
      </c>
      <c r="AP9" s="89">
        <v>67.442586516425791</v>
      </c>
      <c r="AQ9" s="89">
        <v>66.568805467222234</v>
      </c>
      <c r="AR9" s="89">
        <v>65.703218929129349</v>
      </c>
      <c r="AS9" s="89">
        <v>64.851175571595903</v>
      </c>
      <c r="AT9" s="89">
        <v>63.997353945754064</v>
      </c>
      <c r="AU9" s="89">
        <v>63.148165509955142</v>
      </c>
      <c r="AV9" s="89">
        <v>62.301991646777751</v>
      </c>
      <c r="AW9" s="89">
        <v>61.458487545440178</v>
      </c>
      <c r="AX9" s="89">
        <v>60.616328146887497</v>
      </c>
      <c r="AY9" s="89">
        <v>59.772404268919196</v>
      </c>
      <c r="AZ9" s="89">
        <v>58.927895162827205</v>
      </c>
      <c r="BA9" s="89">
        <v>58.082480654043906</v>
      </c>
      <c r="BB9" s="89">
        <v>57.23528582504926</v>
      </c>
      <c r="BC9" s="89">
        <v>56.385634623295914</v>
      </c>
      <c r="BD9" s="89">
        <v>55.535835882043003</v>
      </c>
      <c r="BE9" s="89">
        <v>54.68217079900019</v>
      </c>
    </row>
    <row r="10" spans="1:57" x14ac:dyDescent="0.3">
      <c r="A10" s="85" t="s">
        <v>618</v>
      </c>
      <c r="B10" s="85" t="s">
        <v>619</v>
      </c>
      <c r="C10" s="85" t="s">
        <v>591</v>
      </c>
      <c r="D10" s="86" t="s">
        <v>612</v>
      </c>
      <c r="E10" s="86"/>
      <c r="F10" s="55" t="s">
        <v>314</v>
      </c>
      <c r="G10" s="89">
        <v>216.71311556378373</v>
      </c>
      <c r="H10" s="89">
        <v>219.88021264254175</v>
      </c>
      <c r="I10" s="89">
        <v>223.72560684142229</v>
      </c>
      <c r="J10" s="89">
        <v>227.42484639877907</v>
      </c>
      <c r="K10" s="89">
        <v>231.14497123611918</v>
      </c>
      <c r="L10" s="89">
        <v>235.91804084572445</v>
      </c>
      <c r="M10" s="89">
        <v>241.45349238255849</v>
      </c>
      <c r="N10" s="89">
        <v>248.98721155744286</v>
      </c>
      <c r="O10" s="89">
        <v>255.68370084862505</v>
      </c>
      <c r="P10" s="89">
        <v>259.27349177398054</v>
      </c>
      <c r="Q10" s="89">
        <v>260.81528675832402</v>
      </c>
      <c r="R10" s="89">
        <v>261.89558731152908</v>
      </c>
      <c r="S10" s="89">
        <v>262.91469517558954</v>
      </c>
      <c r="T10" s="89">
        <v>264.08203378114359</v>
      </c>
      <c r="U10" s="89">
        <v>265.72047180039345</v>
      </c>
      <c r="V10" s="89">
        <v>268.04463436474362</v>
      </c>
      <c r="W10" s="89">
        <v>270.91436493575213</v>
      </c>
      <c r="X10" s="89">
        <v>274.29949355150973</v>
      </c>
      <c r="Y10" s="89">
        <v>276.95441857161501</v>
      </c>
      <c r="Z10" s="89">
        <v>285.8409704922754</v>
      </c>
      <c r="AA10" s="89">
        <v>289.35032903768104</v>
      </c>
      <c r="AB10" s="89">
        <v>291.80991362948697</v>
      </c>
      <c r="AC10" s="89">
        <v>294.95039645346316</v>
      </c>
      <c r="AD10" s="89">
        <v>304.01084453978353</v>
      </c>
      <c r="AE10" s="89">
        <v>298.05434514546488</v>
      </c>
      <c r="AF10" s="89">
        <v>296.54629537351411</v>
      </c>
      <c r="AG10" s="89">
        <v>295.01591443574659</v>
      </c>
      <c r="AH10" s="89">
        <v>293.46741638450067</v>
      </c>
      <c r="AI10" s="89">
        <v>291.90286981813102</v>
      </c>
      <c r="AJ10" s="89">
        <v>290.29036051353972</v>
      </c>
      <c r="AK10" s="89">
        <v>288.6342678089776</v>
      </c>
      <c r="AL10" s="89">
        <v>286.93598016308317</v>
      </c>
      <c r="AM10" s="89">
        <v>285.19700406781641</v>
      </c>
      <c r="AN10" s="89">
        <v>283.41686070779895</v>
      </c>
      <c r="AO10" s="89">
        <v>281.59484596027431</v>
      </c>
      <c r="AP10" s="89">
        <v>279.88041336994911</v>
      </c>
      <c r="AQ10" s="89">
        <v>278.09900198328057</v>
      </c>
      <c r="AR10" s="89">
        <v>276.24906769063296</v>
      </c>
      <c r="AS10" s="89">
        <v>274.3280587444068</v>
      </c>
      <c r="AT10" s="89">
        <v>272.35512186061925</v>
      </c>
      <c r="AU10" s="89">
        <v>270.31718283434691</v>
      </c>
      <c r="AV10" s="89">
        <v>268.208223583522</v>
      </c>
      <c r="AW10" s="89">
        <v>266.02060708454616</v>
      </c>
      <c r="AX10" s="89">
        <v>263.75275390515344</v>
      </c>
      <c r="AY10" s="89">
        <v>261.40050711751303</v>
      </c>
      <c r="AZ10" s="89">
        <v>258.97111478783631</v>
      </c>
      <c r="BA10" s="89">
        <v>256.44225710309257</v>
      </c>
      <c r="BB10" s="89">
        <v>253.79652691294154</v>
      </c>
      <c r="BC10" s="89">
        <v>251.03504935589876</v>
      </c>
      <c r="BD10" s="89">
        <v>248.15657994661098</v>
      </c>
      <c r="BE10" s="89">
        <v>245.16114075480309</v>
      </c>
    </row>
    <row r="11" spans="1:57" x14ac:dyDescent="0.3">
      <c r="A11" s="85" t="s">
        <v>618</v>
      </c>
      <c r="B11" s="85" t="s">
        <v>619</v>
      </c>
      <c r="C11" s="85" t="s">
        <v>591</v>
      </c>
      <c r="D11" s="86" t="s">
        <v>612</v>
      </c>
      <c r="E11" s="86"/>
      <c r="F11" s="55" t="s">
        <v>275</v>
      </c>
      <c r="G11" s="89">
        <v>618.18120914484007</v>
      </c>
      <c r="H11" s="89">
        <v>621.64217632781276</v>
      </c>
      <c r="I11" s="89">
        <v>624.65945041587304</v>
      </c>
      <c r="J11" s="89">
        <v>626.23554606082314</v>
      </c>
      <c r="K11" s="89">
        <v>627.67555261227824</v>
      </c>
      <c r="L11" s="89">
        <v>629.42767499207196</v>
      </c>
      <c r="M11" s="89">
        <v>631.42314849502247</v>
      </c>
      <c r="N11" s="89">
        <v>633.12215443120033</v>
      </c>
      <c r="O11" s="89">
        <v>634.42135397749519</v>
      </c>
      <c r="P11" s="89">
        <v>636.22393549760716</v>
      </c>
      <c r="Q11" s="89">
        <v>637.46047834665774</v>
      </c>
      <c r="R11" s="89">
        <v>637.3316830467395</v>
      </c>
      <c r="S11" s="89">
        <v>635.12677548447641</v>
      </c>
      <c r="T11" s="89">
        <v>630.36796951539293</v>
      </c>
      <c r="U11" s="89">
        <v>626.03901791429359</v>
      </c>
      <c r="V11" s="89">
        <v>622.2029812842718</v>
      </c>
      <c r="W11" s="89">
        <v>618.13276662630824</v>
      </c>
      <c r="X11" s="89">
        <v>617.36484858442827</v>
      </c>
      <c r="Y11" s="89">
        <v>615.85335255539951</v>
      </c>
      <c r="Z11" s="89">
        <v>625.07744039861143</v>
      </c>
      <c r="AA11" s="89">
        <v>624.72712119831669</v>
      </c>
      <c r="AB11" s="89">
        <v>622.43887563031785</v>
      </c>
      <c r="AC11" s="89">
        <v>609.70640491920528</v>
      </c>
      <c r="AD11" s="89">
        <v>600.59309970929974</v>
      </c>
      <c r="AE11" s="89">
        <v>591.53613035088483</v>
      </c>
      <c r="AF11" s="89">
        <v>582.1272125516025</v>
      </c>
      <c r="AG11" s="89">
        <v>572.64081595317202</v>
      </c>
      <c r="AH11" s="89">
        <v>563.06946262798783</v>
      </c>
      <c r="AI11" s="89">
        <v>553.44735607010546</v>
      </c>
      <c r="AJ11" s="89">
        <v>543.9497626041383</v>
      </c>
      <c r="AK11" s="89">
        <v>534.57177479696861</v>
      </c>
      <c r="AL11" s="89">
        <v>525.31183724462426</v>
      </c>
      <c r="AM11" s="89">
        <v>516.18102138929044</v>
      </c>
      <c r="AN11" s="89">
        <v>507.19141841018507</v>
      </c>
      <c r="AO11" s="89">
        <v>498.30816238324661</v>
      </c>
      <c r="AP11" s="89">
        <v>489.54582239225402</v>
      </c>
      <c r="AQ11" s="89">
        <v>480.84949484422629</v>
      </c>
      <c r="AR11" s="89">
        <v>472.2287736091875</v>
      </c>
      <c r="AS11" s="89">
        <v>463.72296647672226</v>
      </c>
      <c r="AT11" s="89">
        <v>455.27980031749212</v>
      </c>
      <c r="AU11" s="89">
        <v>446.9293873005999</v>
      </c>
      <c r="AV11" s="89">
        <v>438.64275087373403</v>
      </c>
      <c r="AW11" s="89">
        <v>430.41745328446268</v>
      </c>
      <c r="AX11" s="89">
        <v>422.23167970603441</v>
      </c>
      <c r="AY11" s="89">
        <v>414.08963631077688</v>
      </c>
      <c r="AZ11" s="89">
        <v>405.98292686287164</v>
      </c>
      <c r="BA11" s="89">
        <v>397.90954408777498</v>
      </c>
      <c r="BB11" s="89">
        <v>389.83889294939064</v>
      </c>
      <c r="BC11" s="89">
        <v>381.79252373318104</v>
      </c>
      <c r="BD11" s="89">
        <v>373.76982273294891</v>
      </c>
      <c r="BE11" s="89">
        <v>365.76022028522459</v>
      </c>
    </row>
    <row r="12" spans="1:57" x14ac:dyDescent="0.3">
      <c r="A12" s="85" t="s">
        <v>618</v>
      </c>
      <c r="B12" s="85" t="s">
        <v>619</v>
      </c>
      <c r="C12" s="85" t="s">
        <v>591</v>
      </c>
      <c r="D12" s="86" t="s">
        <v>612</v>
      </c>
      <c r="E12" s="86"/>
      <c r="F12" s="55" t="s">
        <v>506</v>
      </c>
      <c r="G12" s="89">
        <v>2321.7123275584563</v>
      </c>
      <c r="H12" s="89">
        <v>2332.9128421371238</v>
      </c>
      <c r="I12" s="89">
        <v>2354.1907746941861</v>
      </c>
      <c r="J12" s="89">
        <v>2399.6547170262515</v>
      </c>
      <c r="K12" s="89">
        <v>2441.0506463418951</v>
      </c>
      <c r="L12" s="89">
        <v>2484.2417480660642</v>
      </c>
      <c r="M12" s="89">
        <v>2525.1823358271699</v>
      </c>
      <c r="N12" s="89">
        <v>2569.2409994086383</v>
      </c>
      <c r="O12" s="89">
        <v>2619.4299917896315</v>
      </c>
      <c r="P12" s="89">
        <v>2651.5735370761786</v>
      </c>
      <c r="Q12" s="89">
        <v>2665.0429163644212</v>
      </c>
      <c r="R12" s="89">
        <v>2673.8667978666076</v>
      </c>
      <c r="S12" s="89">
        <v>2682.1590754836193</v>
      </c>
      <c r="T12" s="89">
        <v>2676.9170985206802</v>
      </c>
      <c r="U12" s="89">
        <v>2664.8637047395623</v>
      </c>
      <c r="V12" s="89">
        <v>2661.7249872267266</v>
      </c>
      <c r="W12" s="89">
        <v>2661.9823531920115</v>
      </c>
      <c r="X12" s="89">
        <v>2667.5568028630837</v>
      </c>
      <c r="Y12" s="89">
        <v>2675.1996650250153</v>
      </c>
      <c r="Z12" s="89">
        <v>2735.7011040353163</v>
      </c>
      <c r="AA12" s="89">
        <v>2758.7618009510734</v>
      </c>
      <c r="AB12" s="89">
        <v>2762.7874452593151</v>
      </c>
      <c r="AC12" s="89">
        <v>2764.889236309833</v>
      </c>
      <c r="AD12" s="89">
        <v>2773.1693807066954</v>
      </c>
      <c r="AE12" s="89">
        <v>2757.4021043260809</v>
      </c>
      <c r="AF12" s="89">
        <v>2742.1094099603806</v>
      </c>
      <c r="AG12" s="89">
        <v>2723.2901637920213</v>
      </c>
      <c r="AH12" s="89">
        <v>2701.0675410594181</v>
      </c>
      <c r="AI12" s="89">
        <v>2675.8019997124311</v>
      </c>
      <c r="AJ12" s="89">
        <v>2650.5125890023733</v>
      </c>
      <c r="AK12" s="89">
        <v>2625.1275433001315</v>
      </c>
      <c r="AL12" s="89">
        <v>2599.5006239556187</v>
      </c>
      <c r="AM12" s="89">
        <v>2573.726777856913</v>
      </c>
      <c r="AN12" s="89">
        <v>2547.9219729835263</v>
      </c>
      <c r="AO12" s="89">
        <v>2521.9773786924038</v>
      </c>
      <c r="AP12" s="89">
        <v>2496.2104312851015</v>
      </c>
      <c r="AQ12" s="89">
        <v>2470.2391401900768</v>
      </c>
      <c r="AR12" s="89">
        <v>2443.9886862333815</v>
      </c>
      <c r="AS12" s="89">
        <v>2417.4571747652067</v>
      </c>
      <c r="AT12" s="89">
        <v>2390.5446236645876</v>
      </c>
      <c r="AU12" s="89">
        <v>2363.2816546316089</v>
      </c>
      <c r="AV12" s="89">
        <v>2335.5713913104851</v>
      </c>
      <c r="AW12" s="89">
        <v>2307.3894058856467</v>
      </c>
      <c r="AX12" s="89">
        <v>2278.6182755868567</v>
      </c>
      <c r="AY12" s="89">
        <v>2249.2529509048509</v>
      </c>
      <c r="AZ12" s="89">
        <v>2219.1840512899435</v>
      </c>
      <c r="BA12" s="89">
        <v>2188.4590449237721</v>
      </c>
      <c r="BB12" s="89">
        <v>2157.0312397346906</v>
      </c>
      <c r="BC12" s="89">
        <v>2124.921204223217</v>
      </c>
      <c r="BD12" s="89">
        <v>2092.1169694519713</v>
      </c>
      <c r="BE12" s="89">
        <v>2058.7089547255737</v>
      </c>
    </row>
    <row r="13" spans="1:57" x14ac:dyDescent="0.3">
      <c r="A13" s="85" t="s">
        <v>618</v>
      </c>
      <c r="B13" s="85" t="s">
        <v>619</v>
      </c>
      <c r="C13" s="85" t="s">
        <v>591</v>
      </c>
      <c r="D13" s="86" t="s">
        <v>612</v>
      </c>
      <c r="E13" s="86"/>
      <c r="F13" s="55" t="s">
        <v>257</v>
      </c>
      <c r="G13" s="89">
        <v>3473.375137025525</v>
      </c>
      <c r="H13" s="89">
        <v>3498.2791222452556</v>
      </c>
      <c r="I13" s="89">
        <v>3523.8922688834609</v>
      </c>
      <c r="J13" s="89">
        <v>3549.1303801962495</v>
      </c>
      <c r="K13" s="89">
        <v>3573.8572248460923</v>
      </c>
      <c r="L13" s="89">
        <v>3601.7592134448828</v>
      </c>
      <c r="M13" s="89">
        <v>3627.9587051488716</v>
      </c>
      <c r="N13" s="89">
        <v>3651.2388058901174</v>
      </c>
      <c r="O13" s="89">
        <v>3671.2558843214501</v>
      </c>
      <c r="P13" s="89">
        <v>3690.1392538431878</v>
      </c>
      <c r="Q13" s="89">
        <v>3706.843600801064</v>
      </c>
      <c r="R13" s="89">
        <v>3723.0547675704061</v>
      </c>
      <c r="S13" s="89">
        <v>3739.6393137816694</v>
      </c>
      <c r="T13" s="89">
        <v>3758.0703640575489</v>
      </c>
      <c r="U13" s="89">
        <v>3790.9048030716372</v>
      </c>
      <c r="V13" s="89">
        <v>3808.2881173383826</v>
      </c>
      <c r="W13" s="89">
        <v>3819.7640553502993</v>
      </c>
      <c r="X13" s="89">
        <v>3830.3577897232622</v>
      </c>
      <c r="Y13" s="89">
        <v>3843.002575561326</v>
      </c>
      <c r="Z13" s="89">
        <v>3921.9886334115608</v>
      </c>
      <c r="AA13" s="89">
        <v>3933.3662205873416</v>
      </c>
      <c r="AB13" s="89">
        <v>3943.5902532232567</v>
      </c>
      <c r="AC13" s="89">
        <v>3956.2915734473177</v>
      </c>
      <c r="AD13" s="89">
        <v>3931.6583774430178</v>
      </c>
      <c r="AE13" s="89">
        <v>3905.0181471142646</v>
      </c>
      <c r="AF13" s="89">
        <v>3872.7141769162718</v>
      </c>
      <c r="AG13" s="89">
        <v>3839.1799045453963</v>
      </c>
      <c r="AH13" s="89">
        <v>3804.5791358632118</v>
      </c>
      <c r="AI13" s="89">
        <v>3768.9410711520381</v>
      </c>
      <c r="AJ13" s="89">
        <v>3733.1786272830614</v>
      </c>
      <c r="AK13" s="89">
        <v>3697.1585934283821</v>
      </c>
      <c r="AL13" s="89">
        <v>3660.8795286237232</v>
      </c>
      <c r="AM13" s="89">
        <v>3624.329766146976</v>
      </c>
      <c r="AN13" s="89">
        <v>3587.4001867964116</v>
      </c>
      <c r="AO13" s="89">
        <v>3550.1593901420374</v>
      </c>
      <c r="AP13" s="89">
        <v>3512.8047371624662</v>
      </c>
      <c r="AQ13" s="89">
        <v>3475.0611510119452</v>
      </c>
      <c r="AR13" s="89">
        <v>3436.8444749449991</v>
      </c>
      <c r="AS13" s="89">
        <v>3397.8305877359176</v>
      </c>
      <c r="AT13" s="89">
        <v>3358.1961735879204</v>
      </c>
      <c r="AU13" s="89">
        <v>3317.7671183400466</v>
      </c>
      <c r="AV13" s="89">
        <v>3276.5377795163249</v>
      </c>
      <c r="AW13" s="89">
        <v>3234.5874352786514</v>
      </c>
      <c r="AX13" s="89">
        <v>3192.1345801063994</v>
      </c>
      <c r="AY13" s="89">
        <v>3149.1024565640005</v>
      </c>
      <c r="AZ13" s="89">
        <v>3105.5999236884022</v>
      </c>
      <c r="BA13" s="89">
        <v>3061.8055070825312</v>
      </c>
      <c r="BB13" s="89">
        <v>3017.5026879947718</v>
      </c>
      <c r="BC13" s="89">
        <v>2972.7906870278885</v>
      </c>
      <c r="BD13" s="89">
        <v>2927.5496728147873</v>
      </c>
      <c r="BE13" s="89">
        <v>2882.0920330989975</v>
      </c>
    </row>
    <row r="14" spans="1:57" x14ac:dyDescent="0.3">
      <c r="A14" s="85" t="s">
        <v>618</v>
      </c>
      <c r="B14" s="85" t="s">
        <v>619</v>
      </c>
      <c r="C14" s="85" t="s">
        <v>591</v>
      </c>
      <c r="D14" s="86" t="s">
        <v>612</v>
      </c>
      <c r="E14" s="86"/>
      <c r="F14" s="55" t="s">
        <v>223</v>
      </c>
      <c r="G14" s="89">
        <v>258.02816492377355</v>
      </c>
      <c r="H14" s="89">
        <v>246.42010379039192</v>
      </c>
      <c r="I14" s="89">
        <v>247.00586298699304</v>
      </c>
      <c r="J14" s="89">
        <v>246.999020705047</v>
      </c>
      <c r="K14" s="89">
        <v>247.02990536895985</v>
      </c>
      <c r="L14" s="89">
        <v>247.34703582344125</v>
      </c>
      <c r="M14" s="89">
        <v>247.43974486791421</v>
      </c>
      <c r="N14" s="89">
        <v>247.46189082171881</v>
      </c>
      <c r="O14" s="89">
        <v>247.32117563333719</v>
      </c>
      <c r="P14" s="89">
        <v>247.14361369385645</v>
      </c>
      <c r="Q14" s="89">
        <v>246.6789834199364</v>
      </c>
      <c r="R14" s="89">
        <v>245.79388929562467</v>
      </c>
      <c r="S14" s="89">
        <v>244.96594567646301</v>
      </c>
      <c r="T14" s="89">
        <v>244.1667159011231</v>
      </c>
      <c r="U14" s="89">
        <v>243.31610649200476</v>
      </c>
      <c r="V14" s="89">
        <v>242.12560819738317</v>
      </c>
      <c r="W14" s="89">
        <v>240.21238469084258</v>
      </c>
      <c r="X14" s="89">
        <v>238.17042281211556</v>
      </c>
      <c r="Y14" s="89">
        <v>235.39175014467466</v>
      </c>
      <c r="Z14" s="89">
        <v>237.58178894288525</v>
      </c>
      <c r="AA14" s="89">
        <v>236.52846605844786</v>
      </c>
      <c r="AB14" s="89">
        <v>235.2721086226037</v>
      </c>
      <c r="AC14" s="89">
        <v>225.13586767405585</v>
      </c>
      <c r="AD14" s="89">
        <v>222.08799324907071</v>
      </c>
      <c r="AE14" s="89">
        <v>218.67025134225895</v>
      </c>
      <c r="AF14" s="89">
        <v>214.94108693366707</v>
      </c>
      <c r="AG14" s="89">
        <v>211.29663748756423</v>
      </c>
      <c r="AH14" s="89">
        <v>207.73889015056707</v>
      </c>
      <c r="AI14" s="89">
        <v>203.64777405943144</v>
      </c>
      <c r="AJ14" s="89">
        <v>200.19970212106557</v>
      </c>
      <c r="AK14" s="89">
        <v>196.78792231789774</v>
      </c>
      <c r="AL14" s="89">
        <v>193.42647371020939</v>
      </c>
      <c r="AM14" s="89">
        <v>190.09341906770541</v>
      </c>
      <c r="AN14" s="89">
        <v>186.78149539174575</v>
      </c>
      <c r="AO14" s="89">
        <v>183.48589556224479</v>
      </c>
      <c r="AP14" s="89">
        <v>180.2541627657468</v>
      </c>
      <c r="AQ14" s="89">
        <v>177.0346430138751</v>
      </c>
      <c r="AR14" s="89">
        <v>173.84323466377472</v>
      </c>
      <c r="AS14" s="89">
        <v>170.67097955715701</v>
      </c>
      <c r="AT14" s="89">
        <v>167.54329332092311</v>
      </c>
      <c r="AU14" s="89">
        <v>164.44057685412869</v>
      </c>
      <c r="AV14" s="89">
        <v>161.36532082740152</v>
      </c>
      <c r="AW14" s="89">
        <v>158.31893229720538</v>
      </c>
      <c r="AX14" s="89">
        <v>155.30167755095511</v>
      </c>
      <c r="AY14" s="89">
        <v>152.31352738352547</v>
      </c>
      <c r="AZ14" s="89">
        <v>149.35922498969097</v>
      </c>
      <c r="BA14" s="89">
        <v>146.43364388460446</v>
      </c>
      <c r="BB14" s="89">
        <v>143.53641702447408</v>
      </c>
      <c r="BC14" s="89">
        <v>140.67196209558438</v>
      </c>
      <c r="BD14" s="89">
        <v>137.83980232953971</v>
      </c>
      <c r="BE14" s="89">
        <v>135.04381835540542</v>
      </c>
    </row>
    <row r="15" spans="1:57" x14ac:dyDescent="0.3">
      <c r="A15" s="85" t="s">
        <v>618</v>
      </c>
      <c r="B15" s="85" t="s">
        <v>619</v>
      </c>
      <c r="C15" s="85" t="s">
        <v>591</v>
      </c>
      <c r="D15" s="86" t="s">
        <v>612</v>
      </c>
      <c r="E15" s="86"/>
      <c r="F15" s="55" t="s">
        <v>319</v>
      </c>
      <c r="G15" s="89">
        <v>3265.6153461051804</v>
      </c>
      <c r="H15" s="89">
        <v>3267.737586298605</v>
      </c>
      <c r="I15" s="89">
        <v>3269.3689379226416</v>
      </c>
      <c r="J15" s="89">
        <v>3277.5657257015428</v>
      </c>
      <c r="K15" s="89">
        <v>3298.6794874505867</v>
      </c>
      <c r="L15" s="89">
        <v>3320.7168135469492</v>
      </c>
      <c r="M15" s="89">
        <v>3331.5797353397179</v>
      </c>
      <c r="N15" s="89">
        <v>3340.2243130242996</v>
      </c>
      <c r="O15" s="89">
        <v>3364.1486586690417</v>
      </c>
      <c r="P15" s="89">
        <v>3383.3661811591905</v>
      </c>
      <c r="Q15" s="89">
        <v>3393.3263961560019</v>
      </c>
      <c r="R15" s="89">
        <v>3401.3903125276843</v>
      </c>
      <c r="S15" s="89">
        <v>3402.6222000500002</v>
      </c>
      <c r="T15" s="89">
        <v>3419.2086286238937</v>
      </c>
      <c r="U15" s="89">
        <v>3482.4740457967782</v>
      </c>
      <c r="V15" s="89">
        <v>3483.8044139733283</v>
      </c>
      <c r="W15" s="89">
        <v>3477.39625207668</v>
      </c>
      <c r="X15" s="89">
        <v>3473.7298577616075</v>
      </c>
      <c r="Y15" s="89">
        <v>3467.8973414820703</v>
      </c>
      <c r="Z15" s="89">
        <v>3486.3823674899854</v>
      </c>
      <c r="AA15" s="89">
        <v>3476.1794234791651</v>
      </c>
      <c r="AB15" s="89">
        <v>3452.7757690608705</v>
      </c>
      <c r="AC15" s="89">
        <v>3440.8986892205344</v>
      </c>
      <c r="AD15" s="89">
        <v>3402.4748480228404</v>
      </c>
      <c r="AE15" s="89">
        <v>3365.7004664873161</v>
      </c>
      <c r="AF15" s="89">
        <v>3325.1755515633358</v>
      </c>
      <c r="AG15" s="89">
        <v>3285.3116881775563</v>
      </c>
      <c r="AH15" s="89">
        <v>3246.2158455775639</v>
      </c>
      <c r="AI15" s="89">
        <v>3207.8195011829916</v>
      </c>
      <c r="AJ15" s="89">
        <v>3169.6157547743605</v>
      </c>
      <c r="AK15" s="89">
        <v>3131.6884688622781</v>
      </c>
      <c r="AL15" s="89">
        <v>3093.7192460475744</v>
      </c>
      <c r="AM15" s="89">
        <v>3055.7799176858121</v>
      </c>
      <c r="AN15" s="89">
        <v>3017.8326269724307</v>
      </c>
      <c r="AO15" s="89">
        <v>2979.9303730440092</v>
      </c>
      <c r="AP15" s="89">
        <v>2942.4118859371138</v>
      </c>
      <c r="AQ15" s="89">
        <v>2904.7480983528985</v>
      </c>
      <c r="AR15" s="89">
        <v>2867.0370575531083</v>
      </c>
      <c r="AS15" s="89">
        <v>2829.1765216269514</v>
      </c>
      <c r="AT15" s="89">
        <v>2791.1285454333956</v>
      </c>
      <c r="AU15" s="89">
        <v>2752.9063979855509</v>
      </c>
      <c r="AV15" s="89">
        <v>2714.2908903043235</v>
      </c>
      <c r="AW15" s="89">
        <v>2675.2308238497249</v>
      </c>
      <c r="AX15" s="89">
        <v>2635.7198667841221</v>
      </c>
      <c r="AY15" s="89">
        <v>2595.7731045341393</v>
      </c>
      <c r="AZ15" s="89">
        <v>2555.312788757506</v>
      </c>
      <c r="BA15" s="89">
        <v>2514.4060961489668</v>
      </c>
      <c r="BB15" s="89">
        <v>2473.0643066390367</v>
      </c>
      <c r="BC15" s="89">
        <v>2431.3516714200391</v>
      </c>
      <c r="BD15" s="89">
        <v>2389.1999606096679</v>
      </c>
      <c r="BE15" s="89">
        <v>2346.6800078656688</v>
      </c>
    </row>
    <row r="16" spans="1:57" x14ac:dyDescent="0.3">
      <c r="A16" s="85" t="s">
        <v>618</v>
      </c>
      <c r="B16" s="85" t="s">
        <v>619</v>
      </c>
      <c r="C16" s="85" t="s">
        <v>591</v>
      </c>
      <c r="D16" s="86" t="s">
        <v>612</v>
      </c>
      <c r="E16" s="86"/>
      <c r="F16" s="55" t="s">
        <v>228</v>
      </c>
      <c r="G16" s="89">
        <v>39.612754818896818</v>
      </c>
      <c r="H16" s="89">
        <v>40.017194411630491</v>
      </c>
      <c r="I16" s="89">
        <v>40.476718714735192</v>
      </c>
      <c r="J16" s="89">
        <v>40.945973938121703</v>
      </c>
      <c r="K16" s="89">
        <v>41.474127906887574</v>
      </c>
      <c r="L16" s="89">
        <v>42.061655318968214</v>
      </c>
      <c r="M16" s="89">
        <v>42.689609707440617</v>
      </c>
      <c r="N16" s="89">
        <v>43.480705233076819</v>
      </c>
      <c r="O16" s="89">
        <v>44.528075062484376</v>
      </c>
      <c r="P16" s="89">
        <v>45.699647978940305</v>
      </c>
      <c r="Q16" s="89">
        <v>46.96068033062916</v>
      </c>
      <c r="R16" s="89">
        <v>48.114812295582368</v>
      </c>
      <c r="S16" s="89">
        <v>49.383566402145931</v>
      </c>
      <c r="T16" s="89">
        <v>49.603858069193571</v>
      </c>
      <c r="U16" s="89">
        <v>49.15813717314343</v>
      </c>
      <c r="V16" s="89">
        <v>48.53656558421882</v>
      </c>
      <c r="W16" s="89">
        <v>48.626300471010921</v>
      </c>
      <c r="X16" s="89">
        <v>49.007731129973834</v>
      </c>
      <c r="Y16" s="89">
        <v>49.55166762628339</v>
      </c>
      <c r="Z16" s="89">
        <v>51.051298511739546</v>
      </c>
      <c r="AA16" s="89">
        <v>51.757003597003077</v>
      </c>
      <c r="AB16" s="89">
        <v>52.226688740364338</v>
      </c>
      <c r="AC16" s="89">
        <v>52.735748513920228</v>
      </c>
      <c r="AD16" s="89">
        <v>53.0984850459173</v>
      </c>
      <c r="AE16" s="89">
        <v>53.388909174737194</v>
      </c>
      <c r="AF16" s="89">
        <v>53.120901000067427</v>
      </c>
      <c r="AG16" s="89">
        <v>52.791403234372304</v>
      </c>
      <c r="AH16" s="89">
        <v>52.404592436473138</v>
      </c>
      <c r="AI16" s="89">
        <v>51.95810128350827</v>
      </c>
      <c r="AJ16" s="89">
        <v>51.501892956604088</v>
      </c>
      <c r="AK16" s="89">
        <v>51.032206671502379</v>
      </c>
      <c r="AL16" s="89">
        <v>50.54930274250836</v>
      </c>
      <c r="AM16" s="89">
        <v>50.053324329365076</v>
      </c>
      <c r="AN16" s="89">
        <v>49.545789192681255</v>
      </c>
      <c r="AO16" s="89">
        <v>49.025957709460819</v>
      </c>
      <c r="AP16" s="89">
        <v>48.519042706846442</v>
      </c>
      <c r="AQ16" s="89">
        <v>47.999032485979612</v>
      </c>
      <c r="AR16" s="89">
        <v>47.465860821777781</v>
      </c>
      <c r="AS16" s="89">
        <v>46.922797878236722</v>
      </c>
      <c r="AT16" s="89">
        <v>46.372050730950789</v>
      </c>
      <c r="AU16" s="89">
        <v>45.813532708445962</v>
      </c>
      <c r="AV16" s="89">
        <v>45.2491578283664</v>
      </c>
      <c r="AW16" s="89">
        <v>44.683456164429018</v>
      </c>
      <c r="AX16" s="89">
        <v>44.112307446948634</v>
      </c>
      <c r="AY16" s="89">
        <v>43.540143088408605</v>
      </c>
      <c r="AZ16" s="89">
        <v>42.965865058495645</v>
      </c>
      <c r="BA16" s="89">
        <v>42.391136031050138</v>
      </c>
      <c r="BB16" s="89">
        <v>41.814108513603983</v>
      </c>
      <c r="BC16" s="89">
        <v>41.235948564319429</v>
      </c>
      <c r="BD16" s="89">
        <v>40.658903632056635</v>
      </c>
      <c r="BE16" s="89">
        <v>40.081458545118352</v>
      </c>
    </row>
    <row r="17" spans="1:57" x14ac:dyDescent="0.3">
      <c r="A17" s="85" t="s">
        <v>618</v>
      </c>
      <c r="B17" s="85" t="s">
        <v>619</v>
      </c>
      <c r="C17" s="85" t="s">
        <v>591</v>
      </c>
      <c r="D17" s="86" t="s">
        <v>612</v>
      </c>
      <c r="E17" s="86"/>
      <c r="F17" s="55" t="s">
        <v>345</v>
      </c>
      <c r="G17" s="89">
        <v>136.63533997032403</v>
      </c>
      <c r="H17" s="89">
        <v>135.00961947221001</v>
      </c>
      <c r="I17" s="89">
        <v>133.15306901713006</v>
      </c>
      <c r="J17" s="89">
        <v>131.91554533091079</v>
      </c>
      <c r="K17" s="89">
        <v>130.60948392443652</v>
      </c>
      <c r="L17" s="89">
        <v>129.08385652445199</v>
      </c>
      <c r="M17" s="89">
        <v>127.82985181354972</v>
      </c>
      <c r="N17" s="89">
        <v>126.71842387154962</v>
      </c>
      <c r="O17" s="89">
        <v>125.71548575508689</v>
      </c>
      <c r="P17" s="89">
        <v>124.0268937508732</v>
      </c>
      <c r="Q17" s="89">
        <v>121.56690002175507</v>
      </c>
      <c r="R17" s="89">
        <v>118.867652628549</v>
      </c>
      <c r="S17" s="89">
        <v>117.14486075638389</v>
      </c>
      <c r="T17" s="89">
        <v>115.93957584889057</v>
      </c>
      <c r="U17" s="89">
        <v>114.67183973386601</v>
      </c>
      <c r="V17" s="89">
        <v>113.81035215789541</v>
      </c>
      <c r="W17" s="89">
        <v>112.86213640918128</v>
      </c>
      <c r="X17" s="89">
        <v>111.80455895079804</v>
      </c>
      <c r="Y17" s="89">
        <v>110.9091790567188</v>
      </c>
      <c r="Z17" s="89">
        <v>111.90429433186651</v>
      </c>
      <c r="AA17" s="89">
        <v>111.1880471809425</v>
      </c>
      <c r="AB17" s="89">
        <v>110.35267396024672</v>
      </c>
      <c r="AC17" s="89">
        <v>109.33889989026862</v>
      </c>
      <c r="AD17" s="89">
        <v>108.59646305298098</v>
      </c>
      <c r="AE17" s="89">
        <v>107.41882769396079</v>
      </c>
      <c r="AF17" s="89">
        <v>105.08881336991142</v>
      </c>
      <c r="AG17" s="89">
        <v>102.76747989746498</v>
      </c>
      <c r="AH17" s="89">
        <v>100.44579404555581</v>
      </c>
      <c r="AI17" s="89">
        <v>98.112773253180322</v>
      </c>
      <c r="AJ17" s="89">
        <v>95.825645365254871</v>
      </c>
      <c r="AK17" s="89">
        <v>93.58408893418958</v>
      </c>
      <c r="AL17" s="89">
        <v>91.391151758594788</v>
      </c>
      <c r="AM17" s="89">
        <v>89.258108785905691</v>
      </c>
      <c r="AN17" s="89">
        <v>87.188340560455828</v>
      </c>
      <c r="AO17" s="89">
        <v>85.183493485300005</v>
      </c>
      <c r="AP17" s="89">
        <v>83.310536301810274</v>
      </c>
      <c r="AQ17" s="89">
        <v>81.490660500388231</v>
      </c>
      <c r="AR17" s="89">
        <v>79.717104399388845</v>
      </c>
      <c r="AS17" s="89">
        <v>77.991280078580928</v>
      </c>
      <c r="AT17" s="89">
        <v>76.302462054513896</v>
      </c>
      <c r="AU17" s="89">
        <v>74.653389489226981</v>
      </c>
      <c r="AV17" s="89">
        <v>73.042387428306938</v>
      </c>
      <c r="AW17" s="89">
        <v>71.464624923095229</v>
      </c>
      <c r="AX17" s="89">
        <v>69.917529187197928</v>
      </c>
      <c r="AY17" s="89">
        <v>68.398372443775983</v>
      </c>
      <c r="AZ17" s="89">
        <v>66.907131439326562</v>
      </c>
      <c r="BA17" s="89">
        <v>65.441722148148443</v>
      </c>
      <c r="BB17" s="89">
        <v>64.000290394192632</v>
      </c>
      <c r="BC17" s="89">
        <v>62.582247262439623</v>
      </c>
      <c r="BD17" s="89">
        <v>61.189050253961071</v>
      </c>
      <c r="BE17" s="89">
        <v>59.8116689143705</v>
      </c>
    </row>
    <row r="18" spans="1:57" x14ac:dyDescent="0.3">
      <c r="A18" s="85" t="s">
        <v>618</v>
      </c>
      <c r="B18" s="85" t="s">
        <v>619</v>
      </c>
      <c r="C18" s="85" t="s">
        <v>591</v>
      </c>
      <c r="D18" s="86" t="s">
        <v>612</v>
      </c>
      <c r="E18" s="86"/>
      <c r="F18" s="55" t="s">
        <v>356</v>
      </c>
      <c r="G18" s="89">
        <v>201.48230371431336</v>
      </c>
      <c r="H18" s="89">
        <v>200.04311794435475</v>
      </c>
      <c r="I18" s="89">
        <v>198.19226167584873</v>
      </c>
      <c r="J18" s="89">
        <v>196.86429794701394</v>
      </c>
      <c r="K18" s="89">
        <v>195.00481550164335</v>
      </c>
      <c r="L18" s="89">
        <v>192.5146093867389</v>
      </c>
      <c r="M18" s="89">
        <v>188.76252451486454</v>
      </c>
      <c r="N18" s="89">
        <v>186.44751243608883</v>
      </c>
      <c r="O18" s="89">
        <v>184.2651498598058</v>
      </c>
      <c r="P18" s="89">
        <v>182.5770123042638</v>
      </c>
      <c r="Q18" s="89">
        <v>180.12712178932648</v>
      </c>
      <c r="R18" s="89">
        <v>174.90267786015997</v>
      </c>
      <c r="S18" s="89">
        <v>172.07495585521298</v>
      </c>
      <c r="T18" s="89">
        <v>170.25256885511206</v>
      </c>
      <c r="U18" s="89">
        <v>168.64289084068398</v>
      </c>
      <c r="V18" s="89">
        <v>167.39868413484436</v>
      </c>
      <c r="W18" s="89">
        <v>165.57437619096399</v>
      </c>
      <c r="X18" s="89">
        <v>163.2767746401822</v>
      </c>
      <c r="Y18" s="89">
        <v>161.05060278342378</v>
      </c>
      <c r="Z18" s="89">
        <v>162.85750010072672</v>
      </c>
      <c r="AA18" s="89">
        <v>162.85237828655281</v>
      </c>
      <c r="AB18" s="89">
        <v>162.95532197590171</v>
      </c>
      <c r="AC18" s="89">
        <v>163.56315578952601</v>
      </c>
      <c r="AD18" s="89">
        <v>164.78442648972199</v>
      </c>
      <c r="AE18" s="89">
        <v>163.98626260659526</v>
      </c>
      <c r="AF18" s="89">
        <v>161.34688582126631</v>
      </c>
      <c r="AG18" s="89">
        <v>158.52804780831352</v>
      </c>
      <c r="AH18" s="89">
        <v>155.53241053818084</v>
      </c>
      <c r="AI18" s="89">
        <v>152.33880618021638</v>
      </c>
      <c r="AJ18" s="89">
        <v>149.19612867620535</v>
      </c>
      <c r="AK18" s="89">
        <v>146.10019519012653</v>
      </c>
      <c r="AL18" s="89">
        <v>143.04663091763987</v>
      </c>
      <c r="AM18" s="89">
        <v>140.04665128797299</v>
      </c>
      <c r="AN18" s="89">
        <v>137.10589064699738</v>
      </c>
      <c r="AO18" s="89">
        <v>134.22458603338427</v>
      </c>
      <c r="AP18" s="89">
        <v>131.53516606329293</v>
      </c>
      <c r="AQ18" s="89">
        <v>128.89422373578552</v>
      </c>
      <c r="AR18" s="89">
        <v>126.29152692533879</v>
      </c>
      <c r="AS18" s="89">
        <v>123.72683693490214</v>
      </c>
      <c r="AT18" s="89">
        <v>121.17867862226763</v>
      </c>
      <c r="AU18" s="89">
        <v>118.66627756582949</v>
      </c>
      <c r="AV18" s="89">
        <v>116.19047830885007</v>
      </c>
      <c r="AW18" s="89">
        <v>113.75197513045954</v>
      </c>
      <c r="AX18" s="89">
        <v>111.34705585826771</v>
      </c>
      <c r="AY18" s="89">
        <v>108.97575135176314</v>
      </c>
      <c r="AZ18" s="89">
        <v>106.63430717331931</v>
      </c>
      <c r="BA18" s="89">
        <v>104.3215074251855</v>
      </c>
      <c r="BB18" s="89">
        <v>102.03765255743345</v>
      </c>
      <c r="BC18" s="89">
        <v>99.780550105140193</v>
      </c>
      <c r="BD18" s="89">
        <v>97.557393040229812</v>
      </c>
      <c r="BE18" s="89">
        <v>95.360432723119374</v>
      </c>
    </row>
    <row r="19" spans="1:57" x14ac:dyDescent="0.3">
      <c r="A19" s="85" t="s">
        <v>618</v>
      </c>
      <c r="B19" s="85" t="s">
        <v>619</v>
      </c>
      <c r="C19" s="85" t="s">
        <v>591</v>
      </c>
      <c r="D19" s="86" t="s">
        <v>612</v>
      </c>
      <c r="E19" s="86"/>
      <c r="F19" s="55" t="s">
        <v>357</v>
      </c>
      <c r="G19" s="89">
        <v>24.874967580559598</v>
      </c>
      <c r="H19" s="89">
        <v>25.184679996252289</v>
      </c>
      <c r="I19" s="89">
        <v>25.475114692849242</v>
      </c>
      <c r="J19" s="89">
        <v>25.718881517205567</v>
      </c>
      <c r="K19" s="89">
        <v>26.102160669030642</v>
      </c>
      <c r="L19" s="89">
        <v>26.464289461628621</v>
      </c>
      <c r="M19" s="89">
        <v>26.914984360790054</v>
      </c>
      <c r="N19" s="89">
        <v>27.31826031225512</v>
      </c>
      <c r="O19" s="89">
        <v>27.749223834559242</v>
      </c>
      <c r="P19" s="89">
        <v>28.299569946679181</v>
      </c>
      <c r="Q19" s="89">
        <v>28.783066302314207</v>
      </c>
      <c r="R19" s="89">
        <v>29.326652216396145</v>
      </c>
      <c r="S19" s="89">
        <v>30.068192838450432</v>
      </c>
      <c r="T19" s="89">
        <v>30.765542413159416</v>
      </c>
      <c r="U19" s="89">
        <v>31.493292355866533</v>
      </c>
      <c r="V19" s="89">
        <v>32.259492104160358</v>
      </c>
      <c r="W19" s="89">
        <v>33.031037876222946</v>
      </c>
      <c r="X19" s="89">
        <v>33.864274444079747</v>
      </c>
      <c r="Y19" s="89">
        <v>34.516441885504342</v>
      </c>
      <c r="Z19" s="89">
        <v>35.780479083279957</v>
      </c>
      <c r="AA19" s="89">
        <v>36.492445434555435</v>
      </c>
      <c r="AB19" s="89">
        <v>36.99730710158677</v>
      </c>
      <c r="AC19" s="89">
        <v>37.620543584525983</v>
      </c>
      <c r="AD19" s="89">
        <v>38.110045285828477</v>
      </c>
      <c r="AE19" s="89">
        <v>38.533051360246233</v>
      </c>
      <c r="AF19" s="89">
        <v>38.755275233234755</v>
      </c>
      <c r="AG19" s="89">
        <v>38.94915316188861</v>
      </c>
      <c r="AH19" s="89">
        <v>39.11459735918293</v>
      </c>
      <c r="AI19" s="89">
        <v>39.249940720931093</v>
      </c>
      <c r="AJ19" s="89">
        <v>39.362605395961324</v>
      </c>
      <c r="AK19" s="89">
        <v>39.452365625588669</v>
      </c>
      <c r="AL19" s="89">
        <v>39.517870749659359</v>
      </c>
      <c r="AM19" s="89">
        <v>39.559826822762389</v>
      </c>
      <c r="AN19" s="89">
        <v>39.577445744822363</v>
      </c>
      <c r="AO19" s="89">
        <v>39.57054346152762</v>
      </c>
      <c r="AP19" s="89">
        <v>39.549756590284595</v>
      </c>
      <c r="AQ19" s="89">
        <v>39.504034470059644</v>
      </c>
      <c r="AR19" s="89">
        <v>39.433230866165943</v>
      </c>
      <c r="AS19" s="89">
        <v>39.338266642930506</v>
      </c>
      <c r="AT19" s="89">
        <v>39.220446670948135</v>
      </c>
      <c r="AU19" s="89">
        <v>39.079920566495403</v>
      </c>
      <c r="AV19" s="89">
        <v>38.918802421347728</v>
      </c>
      <c r="AW19" s="89">
        <v>38.736191491430958</v>
      </c>
      <c r="AX19" s="89">
        <v>38.532959967113428</v>
      </c>
      <c r="AY19" s="89">
        <v>38.310538241979998</v>
      </c>
      <c r="AZ19" s="89">
        <v>38.069400733269106</v>
      </c>
      <c r="BA19" s="89">
        <v>37.809507590705174</v>
      </c>
      <c r="BB19" s="89">
        <v>37.532342299766221</v>
      </c>
      <c r="BC19" s="89">
        <v>37.237533087199665</v>
      </c>
      <c r="BD19" s="89">
        <v>36.926394473526344</v>
      </c>
      <c r="BE19" s="89">
        <v>36.59937112435253</v>
      </c>
    </row>
    <row r="20" spans="1:57" x14ac:dyDescent="0.3">
      <c r="A20" s="85" t="s">
        <v>618</v>
      </c>
      <c r="B20" s="85" t="s">
        <v>619</v>
      </c>
      <c r="C20" s="85" t="s">
        <v>591</v>
      </c>
      <c r="D20" s="86" t="s">
        <v>612</v>
      </c>
      <c r="E20" s="86"/>
      <c r="F20" s="55" t="s">
        <v>304</v>
      </c>
      <c r="G20" s="89">
        <v>586.40005332108285</v>
      </c>
      <c r="H20" s="89">
        <v>585.1736696956998</v>
      </c>
      <c r="I20" s="89">
        <v>583.73054196122325</v>
      </c>
      <c r="J20" s="89">
        <v>581.86528347670776</v>
      </c>
      <c r="K20" s="89">
        <v>580.42207036031834</v>
      </c>
      <c r="L20" s="89">
        <v>579.37354376120072</v>
      </c>
      <c r="M20" s="89">
        <v>578.1690777922048</v>
      </c>
      <c r="N20" s="89">
        <v>577.48305726172566</v>
      </c>
      <c r="O20" s="89">
        <v>576.17332995087884</v>
      </c>
      <c r="P20" s="89">
        <v>575.22244913047655</v>
      </c>
      <c r="Q20" s="89">
        <v>574.11366566319248</v>
      </c>
      <c r="R20" s="89">
        <v>572.14714798299417</v>
      </c>
      <c r="S20" s="89">
        <v>568.98795692703834</v>
      </c>
      <c r="T20" s="89">
        <v>567.64880228890115</v>
      </c>
      <c r="U20" s="89">
        <v>565.91242841399287</v>
      </c>
      <c r="V20" s="89">
        <v>564.75920913548055</v>
      </c>
      <c r="W20" s="89">
        <v>563.49099499806778</v>
      </c>
      <c r="X20" s="89">
        <v>561.71632169498616</v>
      </c>
      <c r="Y20" s="89">
        <v>560.65078256227264</v>
      </c>
      <c r="Z20" s="89">
        <v>569.59978700557213</v>
      </c>
      <c r="AA20" s="89">
        <v>569.41277619271864</v>
      </c>
      <c r="AB20" s="89">
        <v>567.18976575791544</v>
      </c>
      <c r="AC20" s="89">
        <v>564.7776841167655</v>
      </c>
      <c r="AD20" s="89">
        <v>553.63452763561065</v>
      </c>
      <c r="AE20" s="89">
        <v>551.52874038800724</v>
      </c>
      <c r="AF20" s="89">
        <v>544.02421267279772</v>
      </c>
      <c r="AG20" s="89">
        <v>536.64805410804615</v>
      </c>
      <c r="AH20" s="89">
        <v>529.33683839999185</v>
      </c>
      <c r="AI20" s="89">
        <v>522.04111065105076</v>
      </c>
      <c r="AJ20" s="89">
        <v>514.81645357230332</v>
      </c>
      <c r="AK20" s="89">
        <v>507.62153891372714</v>
      </c>
      <c r="AL20" s="89">
        <v>500.48000399612829</v>
      </c>
      <c r="AM20" s="89">
        <v>493.38207705258969</v>
      </c>
      <c r="AN20" s="89">
        <v>486.38550714266586</v>
      </c>
      <c r="AO20" s="89">
        <v>479.46777691144314</v>
      </c>
      <c r="AP20" s="89">
        <v>472.65768585105695</v>
      </c>
      <c r="AQ20" s="89">
        <v>465.88206312965127</v>
      </c>
      <c r="AR20" s="89">
        <v>459.14237724818997</v>
      </c>
      <c r="AS20" s="89">
        <v>452.48370317797958</v>
      </c>
      <c r="AT20" s="89">
        <v>445.85701272688664</v>
      </c>
      <c r="AU20" s="89">
        <v>439.3877266480248</v>
      </c>
      <c r="AV20" s="89">
        <v>432.99980047798954</v>
      </c>
      <c r="AW20" s="89">
        <v>426.63357133495009</v>
      </c>
      <c r="AX20" s="89">
        <v>420.29215847938752</v>
      </c>
      <c r="AY20" s="89">
        <v>413.97413162711325</v>
      </c>
      <c r="AZ20" s="89">
        <v>407.68528105622306</v>
      </c>
      <c r="BA20" s="89">
        <v>401.41613227926791</v>
      </c>
      <c r="BB20" s="89">
        <v>395.17776580267554</v>
      </c>
      <c r="BC20" s="89">
        <v>388.95933858194127</v>
      </c>
      <c r="BD20" s="89">
        <v>382.7629797669498</v>
      </c>
      <c r="BE20" s="89">
        <v>376.60202594097393</v>
      </c>
    </row>
    <row r="21" spans="1:57" x14ac:dyDescent="0.3">
      <c r="A21" s="85" t="s">
        <v>618</v>
      </c>
      <c r="B21" s="85" t="s">
        <v>619</v>
      </c>
      <c r="C21" s="85" t="s">
        <v>591</v>
      </c>
      <c r="D21" s="86" t="s">
        <v>612</v>
      </c>
      <c r="E21" s="86"/>
      <c r="F21" s="55" t="s">
        <v>372</v>
      </c>
      <c r="G21" s="89">
        <v>22.302508121888302</v>
      </c>
      <c r="H21" s="89">
        <v>22.454809842216605</v>
      </c>
      <c r="I21" s="89">
        <v>22.640524124537141</v>
      </c>
      <c r="J21" s="89">
        <v>22.792792217844529</v>
      </c>
      <c r="K21" s="89">
        <v>22.941341393184626</v>
      </c>
      <c r="L21" s="89">
        <v>23.104140036283574</v>
      </c>
      <c r="M21" s="89">
        <v>23.237832190974814</v>
      </c>
      <c r="N21" s="89">
        <v>23.269689165843822</v>
      </c>
      <c r="O21" s="89">
        <v>23.391990175457089</v>
      </c>
      <c r="P21" s="89">
        <v>23.564395298701296</v>
      </c>
      <c r="Q21" s="89">
        <v>23.735856624324779</v>
      </c>
      <c r="R21" s="89">
        <v>23.777426689258398</v>
      </c>
      <c r="S21" s="89">
        <v>23.92070474384947</v>
      </c>
      <c r="T21" s="89">
        <v>24.204421949693732</v>
      </c>
      <c r="U21" s="89">
        <v>24.603361185827442</v>
      </c>
      <c r="V21" s="89">
        <v>25.195855361803854</v>
      </c>
      <c r="W21" s="89">
        <v>25.81813577987807</v>
      </c>
      <c r="X21" s="89">
        <v>26.389867613708869</v>
      </c>
      <c r="Y21" s="89">
        <v>27.274700245639654</v>
      </c>
      <c r="Z21" s="89">
        <v>28.766818825179218</v>
      </c>
      <c r="AA21" s="89">
        <v>29.991149598130967</v>
      </c>
      <c r="AB21" s="89">
        <v>30.082570849225547</v>
      </c>
      <c r="AC21" s="89">
        <v>30.367684094865773</v>
      </c>
      <c r="AD21" s="89">
        <v>31.261057517722389</v>
      </c>
      <c r="AE21" s="89">
        <v>30.98677612416283</v>
      </c>
      <c r="AF21" s="89">
        <v>31.227485173435333</v>
      </c>
      <c r="AG21" s="89">
        <v>31.458721156578846</v>
      </c>
      <c r="AH21" s="89">
        <v>31.679685603786019</v>
      </c>
      <c r="AI21" s="89">
        <v>31.889660038431277</v>
      </c>
      <c r="AJ21" s="89">
        <v>32.070235180614546</v>
      </c>
      <c r="AK21" s="89">
        <v>32.222131638347641</v>
      </c>
      <c r="AL21" s="89">
        <v>32.344206628973069</v>
      </c>
      <c r="AM21" s="89">
        <v>32.438425235589492</v>
      </c>
      <c r="AN21" s="89">
        <v>32.503757753610763</v>
      </c>
      <c r="AO21" s="89">
        <v>32.54157904605897</v>
      </c>
      <c r="AP21" s="89">
        <v>32.557085448364028</v>
      </c>
      <c r="AQ21" s="89">
        <v>32.546407273883567</v>
      </c>
      <c r="AR21" s="89">
        <v>32.5111811930648</v>
      </c>
      <c r="AS21" s="89">
        <v>32.452123841992481</v>
      </c>
      <c r="AT21" s="89">
        <v>32.372432929463123</v>
      </c>
      <c r="AU21" s="89">
        <v>32.27165202433752</v>
      </c>
      <c r="AV21" s="89">
        <v>32.15207085719566</v>
      </c>
      <c r="AW21" s="89">
        <v>32.014785483592711</v>
      </c>
      <c r="AX21" s="89">
        <v>31.860652820747251</v>
      </c>
      <c r="AY21" s="89">
        <v>31.69046725572916</v>
      </c>
      <c r="AZ21" s="89">
        <v>31.505498922217342</v>
      </c>
      <c r="BA21" s="89">
        <v>31.305708917253781</v>
      </c>
      <c r="BB21" s="89">
        <v>31.091642839402496</v>
      </c>
      <c r="BC21" s="89">
        <v>30.863774660194537</v>
      </c>
      <c r="BD21" s="89">
        <v>30.623086338260535</v>
      </c>
      <c r="BE21" s="89">
        <v>30.368634507068748</v>
      </c>
    </row>
    <row r="22" spans="1:57" x14ac:dyDescent="0.3">
      <c r="A22" s="85" t="s">
        <v>618</v>
      </c>
      <c r="B22" s="85" t="s">
        <v>619</v>
      </c>
      <c r="C22" s="85" t="s">
        <v>591</v>
      </c>
      <c r="D22" s="86" t="s">
        <v>612</v>
      </c>
      <c r="E22" s="86"/>
      <c r="F22" s="55" t="s">
        <v>409</v>
      </c>
      <c r="G22" s="89">
        <v>910.09050265133408</v>
      </c>
      <c r="H22" s="89">
        <v>917.15117984301833</v>
      </c>
      <c r="I22" s="89">
        <v>923.95897429574268</v>
      </c>
      <c r="J22" s="89">
        <v>928.96462352625565</v>
      </c>
      <c r="K22" s="89">
        <v>932.76279986425527</v>
      </c>
      <c r="L22" s="89">
        <v>935.5726207924713</v>
      </c>
      <c r="M22" s="89">
        <v>937.2162176996552</v>
      </c>
      <c r="N22" s="89">
        <v>938.43780624373778</v>
      </c>
      <c r="O22" s="89">
        <v>940.96326975924762</v>
      </c>
      <c r="P22" s="89">
        <v>945.37119013688823</v>
      </c>
      <c r="Q22" s="89">
        <v>950.23165748552719</v>
      </c>
      <c r="R22" s="89">
        <v>954.31936671459573</v>
      </c>
      <c r="S22" s="89">
        <v>958.46137855434483</v>
      </c>
      <c r="T22" s="89">
        <v>961.25742513539876</v>
      </c>
      <c r="U22" s="89">
        <v>964.215031688198</v>
      </c>
      <c r="V22" s="89">
        <v>968.4716034794385</v>
      </c>
      <c r="W22" s="89">
        <v>973.25627606283831</v>
      </c>
      <c r="X22" s="89">
        <v>979.32141285439911</v>
      </c>
      <c r="Y22" s="89">
        <v>985.091298936003</v>
      </c>
      <c r="Z22" s="89">
        <v>1007.2815041934517</v>
      </c>
      <c r="AA22" s="89">
        <v>1014.5938811832555</v>
      </c>
      <c r="AB22" s="89">
        <v>1018.6115284966456</v>
      </c>
      <c r="AC22" s="89">
        <v>1025.3698772338587</v>
      </c>
      <c r="AD22" s="89">
        <v>1027.2092338467987</v>
      </c>
      <c r="AE22" s="89">
        <v>1024.2014682541146</v>
      </c>
      <c r="AF22" s="89">
        <v>1018.0429898531005</v>
      </c>
      <c r="AG22" s="89">
        <v>1011.0280434303818</v>
      </c>
      <c r="AH22" s="89">
        <v>1003.2492426437919</v>
      </c>
      <c r="AI22" s="89">
        <v>994.69366094128316</v>
      </c>
      <c r="AJ22" s="89">
        <v>986.06903269328404</v>
      </c>
      <c r="AK22" s="89">
        <v>977.31489431299167</v>
      </c>
      <c r="AL22" s="89">
        <v>968.41469274028282</v>
      </c>
      <c r="AM22" s="89">
        <v>959.32806402269443</v>
      </c>
      <c r="AN22" s="89">
        <v>950.07113267222837</v>
      </c>
      <c r="AO22" s="89">
        <v>940.64037805787075</v>
      </c>
      <c r="AP22" s="89">
        <v>931.27374532818976</v>
      </c>
      <c r="AQ22" s="89">
        <v>921.64506264921943</v>
      </c>
      <c r="AR22" s="89">
        <v>911.67351468564118</v>
      </c>
      <c r="AS22" s="89">
        <v>901.47222866862228</v>
      </c>
      <c r="AT22" s="89">
        <v>890.93781808264112</v>
      </c>
      <c r="AU22" s="89">
        <v>880.17868313964402</v>
      </c>
      <c r="AV22" s="89">
        <v>869.22774475428162</v>
      </c>
      <c r="AW22" s="89">
        <v>858.10185107375048</v>
      </c>
      <c r="AX22" s="89">
        <v>846.81730825124691</v>
      </c>
      <c r="AY22" s="89">
        <v>835.39116590905974</v>
      </c>
      <c r="AZ22" s="89">
        <v>823.83872013508562</v>
      </c>
      <c r="BA22" s="89">
        <v>812.17775439965362</v>
      </c>
      <c r="BB22" s="89">
        <v>800.42221821222029</v>
      </c>
      <c r="BC22" s="89">
        <v>788.586234205849</v>
      </c>
      <c r="BD22" s="89">
        <v>776.68314093293259</v>
      </c>
      <c r="BE22" s="89">
        <v>764.72658384195131</v>
      </c>
    </row>
    <row r="23" spans="1:57" x14ac:dyDescent="0.3">
      <c r="A23" s="85" t="s">
        <v>618</v>
      </c>
      <c r="B23" s="85" t="s">
        <v>619</v>
      </c>
      <c r="C23" s="85" t="s">
        <v>591</v>
      </c>
      <c r="D23" s="86" t="s">
        <v>612</v>
      </c>
      <c r="E23" s="86"/>
      <c r="F23" s="90" t="s">
        <v>144</v>
      </c>
      <c r="G23" s="89">
        <v>686.4474041473967</v>
      </c>
      <c r="H23" s="89">
        <v>688.05668357451884</v>
      </c>
      <c r="I23" s="89">
        <v>691.71908100850362</v>
      </c>
      <c r="J23" s="89">
        <v>694.86155079815012</v>
      </c>
      <c r="K23" s="89">
        <v>698.49014993286585</v>
      </c>
      <c r="L23" s="89">
        <v>703.53295912278088</v>
      </c>
      <c r="M23" s="89">
        <v>708.07419812024466</v>
      </c>
      <c r="N23" s="89">
        <v>710.53495449798595</v>
      </c>
      <c r="O23" s="89">
        <v>712.67994554677011</v>
      </c>
      <c r="P23" s="89">
        <v>714.99727360883185</v>
      </c>
      <c r="Q23" s="89">
        <v>716.42469416679103</v>
      </c>
      <c r="R23" s="89">
        <v>718.44238400716108</v>
      </c>
      <c r="S23" s="89">
        <v>721.26951738027742</v>
      </c>
      <c r="T23" s="89">
        <v>725.02155751156204</v>
      </c>
      <c r="U23" s="89">
        <v>729.81902879307779</v>
      </c>
      <c r="V23" s="89">
        <v>736.43628972102044</v>
      </c>
      <c r="W23" s="89">
        <v>746.34802700283456</v>
      </c>
      <c r="X23" s="89">
        <v>752.55816425481135</v>
      </c>
      <c r="Y23" s="89">
        <v>756.79599060122337</v>
      </c>
      <c r="Z23" s="89">
        <v>759.92773758018802</v>
      </c>
      <c r="AA23" s="89">
        <v>763.55539310756376</v>
      </c>
      <c r="AB23" s="89">
        <v>766.26611964791891</v>
      </c>
      <c r="AC23" s="89">
        <v>770.23484633746091</v>
      </c>
      <c r="AD23" s="89">
        <v>772.66179338675647</v>
      </c>
      <c r="AE23" s="89">
        <v>763.97722909251729</v>
      </c>
      <c r="AF23" s="89">
        <v>756.46269286406948</v>
      </c>
      <c r="AG23" s="89">
        <v>749.29043610536871</v>
      </c>
      <c r="AH23" s="89">
        <v>742.47398732710303</v>
      </c>
      <c r="AI23" s="89">
        <v>735.96607425246691</v>
      </c>
      <c r="AJ23" s="89">
        <v>729.38995123452185</v>
      </c>
      <c r="AK23" s="89">
        <v>722.70538138573352</v>
      </c>
      <c r="AL23" s="89">
        <v>715.91265452835626</v>
      </c>
      <c r="AM23" s="89">
        <v>709.003654413802</v>
      </c>
      <c r="AN23" s="89">
        <v>702.01193424852408</v>
      </c>
      <c r="AO23" s="89">
        <v>694.95639436499653</v>
      </c>
      <c r="AP23" s="89">
        <v>688.06735920483368</v>
      </c>
      <c r="AQ23" s="89">
        <v>681.03123526779063</v>
      </c>
      <c r="AR23" s="89">
        <v>673.87362494938304</v>
      </c>
      <c r="AS23" s="89">
        <v>666.60367511348875</v>
      </c>
      <c r="AT23" s="89">
        <v>659.21850745135441</v>
      </c>
      <c r="AU23" s="89">
        <v>651.74469829607222</v>
      </c>
      <c r="AV23" s="89">
        <v>644.17683753010385</v>
      </c>
      <c r="AW23" s="89">
        <v>636.50952238869604</v>
      </c>
      <c r="AX23" s="89">
        <v>628.75127965090269</v>
      </c>
      <c r="AY23" s="89">
        <v>620.89858794569602</v>
      </c>
      <c r="AZ23" s="89">
        <v>612.95654581637234</v>
      </c>
      <c r="BA23" s="89">
        <v>604.95873894418287</v>
      </c>
      <c r="BB23" s="89">
        <v>596.88484913471598</v>
      </c>
      <c r="BC23" s="89">
        <v>588.71979460156444</v>
      </c>
      <c r="BD23" s="89">
        <v>580.44490049764499</v>
      </c>
      <c r="BE23" s="89">
        <v>572.0835842160227</v>
      </c>
    </row>
    <row r="24" spans="1:57" x14ac:dyDescent="0.3">
      <c r="A24" s="85" t="s">
        <v>618</v>
      </c>
      <c r="B24" s="85" t="s">
        <v>619</v>
      </c>
      <c r="C24" s="85" t="s">
        <v>591</v>
      </c>
      <c r="D24" s="86" t="s">
        <v>612</v>
      </c>
      <c r="E24" s="86"/>
      <c r="F24" s="90" t="s">
        <v>447</v>
      </c>
      <c r="G24" s="89">
        <v>2195.1070610012198</v>
      </c>
      <c r="H24" s="89">
        <v>2194.5640438861851</v>
      </c>
      <c r="I24" s="89">
        <v>2193.9519303716593</v>
      </c>
      <c r="J24" s="89">
        <v>2192.5894948709524</v>
      </c>
      <c r="K24" s="89">
        <v>2191.087977105607</v>
      </c>
      <c r="L24" s="89">
        <v>2190.3246087644989</v>
      </c>
      <c r="M24" s="89">
        <v>2189.3566181442334</v>
      </c>
      <c r="N24" s="89">
        <v>2187.2116623331085</v>
      </c>
      <c r="O24" s="89">
        <v>2186.1960312168967</v>
      </c>
      <c r="P24" s="89">
        <v>2186.8873157849725</v>
      </c>
      <c r="Q24" s="89">
        <v>2179.8224923241319</v>
      </c>
      <c r="R24" s="89">
        <v>2180.8613887088959</v>
      </c>
      <c r="S24" s="89">
        <v>2180.628553173302</v>
      </c>
      <c r="T24" s="89">
        <v>2180.501853487111</v>
      </c>
      <c r="U24" s="89">
        <v>2178.1899537025806</v>
      </c>
      <c r="V24" s="89">
        <v>2177.8566158519225</v>
      </c>
      <c r="W24" s="89">
        <v>2176.3097524394361</v>
      </c>
      <c r="X24" s="89">
        <v>2177.0758724478601</v>
      </c>
      <c r="Y24" s="89">
        <v>2177.423958006143</v>
      </c>
      <c r="Z24" s="89">
        <v>2213.2247676297902</v>
      </c>
      <c r="AA24" s="89">
        <v>2212.3743503713818</v>
      </c>
      <c r="AB24" s="89">
        <v>2205.6278066600767</v>
      </c>
      <c r="AC24" s="89">
        <v>2194.8866208024001</v>
      </c>
      <c r="AD24" s="89">
        <v>2119.6541563195788</v>
      </c>
      <c r="AE24" s="89">
        <v>2199.0967105628765</v>
      </c>
      <c r="AF24" s="89">
        <v>2164.925366118639</v>
      </c>
      <c r="AG24" s="89">
        <v>2130.6233971934134</v>
      </c>
      <c r="AH24" s="89">
        <v>2096.2621814646814</v>
      </c>
      <c r="AI24" s="89">
        <v>2061.7547903220761</v>
      </c>
      <c r="AJ24" s="89">
        <v>2027.6930361027976</v>
      </c>
      <c r="AK24" s="89">
        <v>1993.9064243930686</v>
      </c>
      <c r="AL24" s="89">
        <v>1960.4504068493402</v>
      </c>
      <c r="AM24" s="89">
        <v>1927.2586333801464</v>
      </c>
      <c r="AN24" s="89">
        <v>1894.3410782361018</v>
      </c>
      <c r="AO24" s="89">
        <v>1861.8962274861806</v>
      </c>
      <c r="AP24" s="89">
        <v>1831.859418245733</v>
      </c>
      <c r="AQ24" s="89">
        <v>1802.1319049925889</v>
      </c>
      <c r="AR24" s="89">
        <v>1772.7555092175739</v>
      </c>
      <c r="AS24" s="89">
        <v>1743.7307087502479</v>
      </c>
      <c r="AT24" s="89">
        <v>1714.8483850604359</v>
      </c>
      <c r="AU24" s="89">
        <v>1686.2097774296506</v>
      </c>
      <c r="AV24" s="89">
        <v>1657.8451948462694</v>
      </c>
      <c r="AW24" s="89">
        <v>1629.7515086486483</v>
      </c>
      <c r="AX24" s="89">
        <v>1601.8398714650689</v>
      </c>
      <c r="AY24" s="89">
        <v>1574.1411265195056</v>
      </c>
      <c r="AZ24" s="89">
        <v>1546.7010451684696</v>
      </c>
      <c r="BA24" s="89">
        <v>1519.4727117331179</v>
      </c>
      <c r="BB24" s="89">
        <v>1492.3904072898017</v>
      </c>
      <c r="BC24" s="89">
        <v>1465.5922344337891</v>
      </c>
      <c r="BD24" s="89">
        <v>1439.0417387466009</v>
      </c>
      <c r="BE24" s="89">
        <v>1412.595573706848</v>
      </c>
    </row>
    <row r="25" spans="1:57" x14ac:dyDescent="0.3">
      <c r="A25" s="85" t="s">
        <v>618</v>
      </c>
      <c r="B25" s="85" t="s">
        <v>619</v>
      </c>
      <c r="C25" s="85" t="s">
        <v>591</v>
      </c>
      <c r="D25" s="86" t="s">
        <v>612</v>
      </c>
      <c r="E25" s="86"/>
      <c r="F25" s="90" t="s">
        <v>448</v>
      </c>
      <c r="G25" s="89">
        <v>587.97068722887934</v>
      </c>
      <c r="H25" s="89">
        <v>592.65885490570213</v>
      </c>
      <c r="I25" s="89">
        <v>596.34136914582723</v>
      </c>
      <c r="J25" s="89">
        <v>599.20415825017426</v>
      </c>
      <c r="K25" s="89">
        <v>600.86432608315317</v>
      </c>
      <c r="L25" s="89">
        <v>602.15952477689859</v>
      </c>
      <c r="M25" s="89">
        <v>603.15164515848414</v>
      </c>
      <c r="N25" s="89">
        <v>604.24157052950738</v>
      </c>
      <c r="O25" s="89">
        <v>605.30709264174493</v>
      </c>
      <c r="P25" s="89">
        <v>605.73202338551459</v>
      </c>
      <c r="Q25" s="89">
        <v>606.16960141321442</v>
      </c>
      <c r="R25" s="89">
        <v>605.780149554525</v>
      </c>
      <c r="S25" s="89">
        <v>603.96121589034294</v>
      </c>
      <c r="T25" s="89">
        <v>600.78902003124574</v>
      </c>
      <c r="U25" s="89">
        <v>597.42038799959869</v>
      </c>
      <c r="V25" s="89">
        <v>594.51413496401005</v>
      </c>
      <c r="W25" s="89">
        <v>592.77302506472142</v>
      </c>
      <c r="X25" s="89">
        <v>591.07112717195071</v>
      </c>
      <c r="Y25" s="89">
        <v>590.04432751830313</v>
      </c>
      <c r="Z25" s="89">
        <v>598.96705231746716</v>
      </c>
      <c r="AA25" s="89">
        <v>600.09279131020241</v>
      </c>
      <c r="AB25" s="89">
        <v>600.26718739232456</v>
      </c>
      <c r="AC25" s="89">
        <v>603.42618148185295</v>
      </c>
      <c r="AD25" s="89">
        <v>603.67185114509834</v>
      </c>
      <c r="AE25" s="89">
        <v>592.63512572938021</v>
      </c>
      <c r="AF25" s="89">
        <v>585.04772976245704</v>
      </c>
      <c r="AG25" s="89">
        <v>577.33912539436744</v>
      </c>
      <c r="AH25" s="89">
        <v>569.53862951986548</v>
      </c>
      <c r="AI25" s="89">
        <v>561.67472934851151</v>
      </c>
      <c r="AJ25" s="89">
        <v>553.86634245078017</v>
      </c>
      <c r="AK25" s="89">
        <v>546.11266541032739</v>
      </c>
      <c r="AL25" s="89">
        <v>538.36378161137122</v>
      </c>
      <c r="AM25" s="89">
        <v>530.63613188507611</v>
      </c>
      <c r="AN25" s="89">
        <v>522.93575703748297</v>
      </c>
      <c r="AO25" s="89">
        <v>515.25166501025944</v>
      </c>
      <c r="AP25" s="89">
        <v>507.7004512884688</v>
      </c>
      <c r="AQ25" s="89">
        <v>500.15914580029812</v>
      </c>
      <c r="AR25" s="89">
        <v>492.61964197629646</v>
      </c>
      <c r="AS25" s="89">
        <v>485.05003588785206</v>
      </c>
      <c r="AT25" s="89">
        <v>477.47392570839804</v>
      </c>
      <c r="AU25" s="89">
        <v>469.90422410920223</v>
      </c>
      <c r="AV25" s="89">
        <v>462.33248494989363</v>
      </c>
      <c r="AW25" s="89">
        <v>454.75832523199023</v>
      </c>
      <c r="AX25" s="89">
        <v>447.15741152327564</v>
      </c>
      <c r="AY25" s="89">
        <v>439.51247109053145</v>
      </c>
      <c r="AZ25" s="89">
        <v>431.85695378633989</v>
      </c>
      <c r="BA25" s="89">
        <v>424.2059031543572</v>
      </c>
      <c r="BB25" s="89">
        <v>416.55604391687928</v>
      </c>
      <c r="BC25" s="89">
        <v>408.92694436807756</v>
      </c>
      <c r="BD25" s="89">
        <v>401.30581286837696</v>
      </c>
      <c r="BE25" s="89">
        <v>393.70985908923501</v>
      </c>
    </row>
    <row r="26" spans="1:57" x14ac:dyDescent="0.3">
      <c r="A26" s="85" t="s">
        <v>618</v>
      </c>
      <c r="B26" s="85" t="s">
        <v>619</v>
      </c>
      <c r="C26" s="85" t="s">
        <v>591</v>
      </c>
      <c r="D26" s="86" t="s">
        <v>612</v>
      </c>
      <c r="E26" s="86"/>
      <c r="F26" s="90" t="s">
        <v>455</v>
      </c>
      <c r="G26" s="89">
        <v>1288.2367651769889</v>
      </c>
      <c r="H26" s="89">
        <v>1286.7969970722031</v>
      </c>
      <c r="I26" s="89">
        <v>1252.5852574470759</v>
      </c>
      <c r="J26" s="89">
        <v>1240.7658743771963</v>
      </c>
      <c r="K26" s="89">
        <v>1234.7202089524869</v>
      </c>
      <c r="L26" s="89">
        <v>1226.8690363311418</v>
      </c>
      <c r="M26" s="89">
        <v>1219.6745441071869</v>
      </c>
      <c r="N26" s="89">
        <v>1212.2308703994181</v>
      </c>
      <c r="O26" s="89">
        <v>1183.5865689451484</v>
      </c>
      <c r="P26" s="89">
        <v>1172.1406617738744</v>
      </c>
      <c r="Q26" s="89">
        <v>1163.4789178583076</v>
      </c>
      <c r="R26" s="89">
        <v>1157.3358439970821</v>
      </c>
      <c r="S26" s="89">
        <v>1151.2752770942122</v>
      </c>
      <c r="T26" s="89">
        <v>1146.8970331048397</v>
      </c>
      <c r="U26" s="89">
        <v>1142.8585668687097</v>
      </c>
      <c r="V26" s="89">
        <v>1138.6586210713017</v>
      </c>
      <c r="W26" s="89">
        <v>1132.6919987563067</v>
      </c>
      <c r="X26" s="89">
        <v>1126.2320056842618</v>
      </c>
      <c r="Y26" s="89">
        <v>1119.9678769413929</v>
      </c>
      <c r="Z26" s="89">
        <v>1131.5611626473255</v>
      </c>
      <c r="AA26" s="89">
        <v>1126.5733164699409</v>
      </c>
      <c r="AB26" s="89">
        <v>1119.2314619993838</v>
      </c>
      <c r="AC26" s="89">
        <v>1109.9951011298078</v>
      </c>
      <c r="AD26" s="89">
        <v>1098.910104403833</v>
      </c>
      <c r="AE26" s="89">
        <v>1080.4523623835926</v>
      </c>
      <c r="AF26" s="89">
        <v>1062.2148467199013</v>
      </c>
      <c r="AG26" s="89">
        <v>1043.8797301421</v>
      </c>
      <c r="AH26" s="89">
        <v>1025.4931983074928</v>
      </c>
      <c r="AI26" s="89">
        <v>1006.9951315736507</v>
      </c>
      <c r="AJ26" s="89">
        <v>988.75329510866425</v>
      </c>
      <c r="AK26" s="89">
        <v>970.75310516350919</v>
      </c>
      <c r="AL26" s="89">
        <v>953.00642304104269</v>
      </c>
      <c r="AM26" s="89">
        <v>935.49682737160003</v>
      </c>
      <c r="AN26" s="89">
        <v>919.00012731663981</v>
      </c>
      <c r="AO26" s="89">
        <v>902.89205900899788</v>
      </c>
      <c r="AP26" s="89">
        <v>887.08611951816329</v>
      </c>
      <c r="AQ26" s="89">
        <v>871.41980743589636</v>
      </c>
      <c r="AR26" s="89">
        <v>855.97080118628696</v>
      </c>
      <c r="AS26" s="89">
        <v>840.66583379719305</v>
      </c>
      <c r="AT26" s="89">
        <v>825.49487085855685</v>
      </c>
      <c r="AU26" s="89">
        <v>810.66303703330436</v>
      </c>
      <c r="AV26" s="89">
        <v>796.00042778549835</v>
      </c>
      <c r="AW26" s="89">
        <v>781.52354294574923</v>
      </c>
      <c r="AX26" s="89">
        <v>767.24458683034254</v>
      </c>
      <c r="AY26" s="89">
        <v>753.10831086447729</v>
      </c>
      <c r="AZ26" s="89">
        <v>739.12165223613681</v>
      </c>
      <c r="BA26" s="89">
        <v>725.2668766672125</v>
      </c>
      <c r="BB26" s="89">
        <v>711.50761455327984</v>
      </c>
      <c r="BC26" s="89">
        <v>697.7989128083193</v>
      </c>
      <c r="BD26" s="89">
        <v>684.14767457802611</v>
      </c>
      <c r="BE26" s="89">
        <v>670.69064010542502</v>
      </c>
    </row>
    <row r="27" spans="1:57" x14ac:dyDescent="0.3">
      <c r="A27" s="85" t="s">
        <v>618</v>
      </c>
      <c r="B27" s="85" t="s">
        <v>619</v>
      </c>
      <c r="C27" s="85" t="s">
        <v>591</v>
      </c>
      <c r="D27" s="86" t="s">
        <v>612</v>
      </c>
      <c r="E27" s="86"/>
      <c r="F27" s="90" t="s">
        <v>495</v>
      </c>
      <c r="G27" s="89">
        <v>114.03445844809788</v>
      </c>
      <c r="H27" s="89">
        <v>114.16829283020888</v>
      </c>
      <c r="I27" s="89">
        <v>114.39711980750683</v>
      </c>
      <c r="J27" s="89">
        <v>114.45464499200349</v>
      </c>
      <c r="K27" s="89">
        <v>114.54021217459744</v>
      </c>
      <c r="L27" s="89">
        <v>114.61700233214387</v>
      </c>
      <c r="M27" s="89">
        <v>114.94768387686617</v>
      </c>
      <c r="N27" s="89">
        <v>115.33284657449806</v>
      </c>
      <c r="O27" s="89">
        <v>115.30285190476948</v>
      </c>
      <c r="P27" s="89">
        <v>116.54502649639878</v>
      </c>
      <c r="Q27" s="89">
        <v>117.35159506368869</v>
      </c>
      <c r="R27" s="89">
        <v>117.46870072851084</v>
      </c>
      <c r="S27" s="89">
        <v>117.75687689060273</v>
      </c>
      <c r="T27" s="89">
        <v>117.94440403137068</v>
      </c>
      <c r="U27" s="89">
        <v>118.08752815327311</v>
      </c>
      <c r="V27" s="89">
        <v>118.2100041475167</v>
      </c>
      <c r="W27" s="89">
        <v>118.32085090237881</v>
      </c>
      <c r="X27" s="89">
        <v>118.44243076496932</v>
      </c>
      <c r="Y27" s="89">
        <v>118.50623068630861</v>
      </c>
      <c r="Z27" s="89">
        <v>121.28459500863332</v>
      </c>
      <c r="AA27" s="89">
        <v>122.15639024084152</v>
      </c>
      <c r="AB27" s="89">
        <v>122.9285991511086</v>
      </c>
      <c r="AC27" s="89">
        <v>122.82867294152506</v>
      </c>
      <c r="AD27" s="89">
        <v>122.08958835129496</v>
      </c>
      <c r="AE27" s="89">
        <v>120.90557532832931</v>
      </c>
      <c r="AF27" s="89">
        <v>119.62348697808157</v>
      </c>
      <c r="AG27" s="89">
        <v>118.31104108184216</v>
      </c>
      <c r="AH27" s="89">
        <v>116.98060361802426</v>
      </c>
      <c r="AI27" s="89">
        <v>115.62923245965528</v>
      </c>
      <c r="AJ27" s="89">
        <v>114.26885803443612</v>
      </c>
      <c r="AK27" s="89">
        <v>112.89796196981582</v>
      </c>
      <c r="AL27" s="89">
        <v>111.52892332977623</v>
      </c>
      <c r="AM27" s="89">
        <v>110.15580983744663</v>
      </c>
      <c r="AN27" s="89">
        <v>108.77602421796809</v>
      </c>
      <c r="AO27" s="89">
        <v>107.39539280670012</v>
      </c>
      <c r="AP27" s="89">
        <v>106.03039683983422</v>
      </c>
      <c r="AQ27" s="89">
        <v>104.66531311968242</v>
      </c>
      <c r="AR27" s="89">
        <v>103.30509782221048</v>
      </c>
      <c r="AS27" s="89">
        <v>101.9551497450953</v>
      </c>
      <c r="AT27" s="89">
        <v>100.60417826552609</v>
      </c>
      <c r="AU27" s="89">
        <v>99.252932091124947</v>
      </c>
      <c r="AV27" s="89">
        <v>97.902692074681454</v>
      </c>
      <c r="AW27" s="89">
        <v>96.552162026764094</v>
      </c>
      <c r="AX27" s="89">
        <v>95.194180690734186</v>
      </c>
      <c r="AY27" s="89">
        <v>93.829759826408861</v>
      </c>
      <c r="AZ27" s="89">
        <v>92.459353688525297</v>
      </c>
      <c r="BA27" s="89">
        <v>91.0795054102487</v>
      </c>
      <c r="BB27" s="89">
        <v>89.68713256543333</v>
      </c>
      <c r="BC27" s="89">
        <v>88.281210965980648</v>
      </c>
      <c r="BD27" s="89">
        <v>86.862286060092288</v>
      </c>
      <c r="BE27" s="89">
        <v>85.433415511720412</v>
      </c>
    </row>
    <row r="28" spans="1:57" x14ac:dyDescent="0.3">
      <c r="A28" s="85" t="s">
        <v>618</v>
      </c>
      <c r="B28" s="85" t="s">
        <v>619</v>
      </c>
      <c r="C28" s="85" t="s">
        <v>591</v>
      </c>
      <c r="D28" s="86" t="s">
        <v>612</v>
      </c>
      <c r="E28" s="86"/>
      <c r="F28" s="90" t="s">
        <v>494</v>
      </c>
      <c r="G28" s="89">
        <v>309.71267955157089</v>
      </c>
      <c r="H28" s="89">
        <v>308.57159139927529</v>
      </c>
      <c r="I28" s="89">
        <v>308.59000935078512</v>
      </c>
      <c r="J28" s="89">
        <v>308.35539115999831</v>
      </c>
      <c r="K28" s="89">
        <v>308.19752141715531</v>
      </c>
      <c r="L28" s="89">
        <v>308.27199233820477</v>
      </c>
      <c r="M28" s="89">
        <v>308.28520376146588</v>
      </c>
      <c r="N28" s="89">
        <v>308.25270312839905</v>
      </c>
      <c r="O28" s="89">
        <v>308.35450938285504</v>
      </c>
      <c r="P28" s="89">
        <v>308.65173977826947</v>
      </c>
      <c r="Q28" s="89">
        <v>309.02815252707319</v>
      </c>
      <c r="R28" s="89">
        <v>308.96840504395226</v>
      </c>
      <c r="S28" s="89">
        <v>309.60706341981495</v>
      </c>
      <c r="T28" s="89">
        <v>309.97246838432557</v>
      </c>
      <c r="U28" s="89">
        <v>310.30065718502215</v>
      </c>
      <c r="V28" s="89">
        <v>310.66254544637019</v>
      </c>
      <c r="W28" s="89">
        <v>311.0369568327763</v>
      </c>
      <c r="X28" s="89">
        <v>311.62050199132125</v>
      </c>
      <c r="Y28" s="89">
        <v>312.08567230475893</v>
      </c>
      <c r="Z28" s="89">
        <v>317.67483406837312</v>
      </c>
      <c r="AA28" s="89">
        <v>318.10986705366071</v>
      </c>
      <c r="AB28" s="89">
        <v>318.24113302413389</v>
      </c>
      <c r="AC28" s="89">
        <v>316.79233040337397</v>
      </c>
      <c r="AD28" s="89">
        <v>313.08821303484569</v>
      </c>
      <c r="AE28" s="89">
        <v>315.67534354536292</v>
      </c>
      <c r="AF28" s="89">
        <v>311.43655042706013</v>
      </c>
      <c r="AG28" s="89">
        <v>307.21893527127651</v>
      </c>
      <c r="AH28" s="89">
        <v>303.01968652427837</v>
      </c>
      <c r="AI28" s="89">
        <v>298.81976141206331</v>
      </c>
      <c r="AJ28" s="89">
        <v>294.62057594190964</v>
      </c>
      <c r="AK28" s="89">
        <v>290.40627271328134</v>
      </c>
      <c r="AL28" s="89">
        <v>286.16530074501139</v>
      </c>
      <c r="AM28" s="89">
        <v>281.90088086635285</v>
      </c>
      <c r="AN28" s="89">
        <v>277.62379671121687</v>
      </c>
      <c r="AO28" s="89">
        <v>273.35458657443814</v>
      </c>
      <c r="AP28" s="89">
        <v>269.30953888967457</v>
      </c>
      <c r="AQ28" s="89">
        <v>265.27194039943856</v>
      </c>
      <c r="AR28" s="89">
        <v>261.24645075233315</v>
      </c>
      <c r="AS28" s="89">
        <v>257.26462609654396</v>
      </c>
      <c r="AT28" s="89">
        <v>253.31377882917232</v>
      </c>
      <c r="AU28" s="89">
        <v>249.39706703913799</v>
      </c>
      <c r="AV28" s="89">
        <v>245.50009216611147</v>
      </c>
      <c r="AW28" s="89">
        <v>241.63247610965664</v>
      </c>
      <c r="AX28" s="89">
        <v>237.78767828798328</v>
      </c>
      <c r="AY28" s="89">
        <v>233.96660795158022</v>
      </c>
      <c r="AZ28" s="89">
        <v>230.16825686891821</v>
      </c>
      <c r="BA28" s="89">
        <v>226.3726929359384</v>
      </c>
      <c r="BB28" s="89">
        <v>222.59018247717063</v>
      </c>
      <c r="BC28" s="89">
        <v>218.82386506550748</v>
      </c>
      <c r="BD28" s="89">
        <v>215.06877913065489</v>
      </c>
      <c r="BE28" s="89">
        <v>211.32331121606916</v>
      </c>
    </row>
    <row r="29" spans="1:57" x14ac:dyDescent="0.3">
      <c r="A29" s="85" t="s">
        <v>618</v>
      </c>
      <c r="B29" s="85" t="s">
        <v>619</v>
      </c>
      <c r="C29" s="85" t="s">
        <v>591</v>
      </c>
      <c r="D29" s="86" t="s">
        <v>612</v>
      </c>
      <c r="E29" s="86"/>
      <c r="F29" s="90" t="s">
        <v>256</v>
      </c>
      <c r="G29" s="89">
        <v>296.6696715850623</v>
      </c>
      <c r="H29" s="89">
        <v>297.23171594255734</v>
      </c>
      <c r="I29" s="89">
        <v>298.03107486318487</v>
      </c>
      <c r="J29" s="89">
        <v>298.68410494896222</v>
      </c>
      <c r="K29" s="89">
        <v>299.4687078276786</v>
      </c>
      <c r="L29" s="89">
        <v>300.46438718632464</v>
      </c>
      <c r="M29" s="89">
        <v>301.55206829212767</v>
      </c>
      <c r="N29" s="89">
        <v>302.73239367319189</v>
      </c>
      <c r="O29" s="89">
        <v>304.01947285442901</v>
      </c>
      <c r="P29" s="89">
        <v>305.43545207897989</v>
      </c>
      <c r="Q29" s="89">
        <v>306.7932864463923</v>
      </c>
      <c r="R29" s="89">
        <v>307.98462374793104</v>
      </c>
      <c r="S29" s="89">
        <v>309.4320461690391</v>
      </c>
      <c r="T29" s="89">
        <v>310.87978547068172</v>
      </c>
      <c r="U29" s="89">
        <v>312.32433383198321</v>
      </c>
      <c r="V29" s="89">
        <v>313.55087359876893</v>
      </c>
      <c r="W29" s="89">
        <v>314.53673392318456</v>
      </c>
      <c r="X29" s="89">
        <v>315.51645843644684</v>
      </c>
      <c r="Y29" s="89">
        <v>316.09975208217634</v>
      </c>
      <c r="Z29" s="89">
        <v>321.60891841707701</v>
      </c>
      <c r="AA29" s="89">
        <v>322.03935554247141</v>
      </c>
      <c r="AB29" s="89">
        <v>322.55516370363955</v>
      </c>
      <c r="AC29" s="89">
        <v>323.40999781212804</v>
      </c>
      <c r="AD29" s="89">
        <v>320.88417177882121</v>
      </c>
      <c r="AE29" s="89">
        <v>321.24948415081627</v>
      </c>
      <c r="AF29" s="89">
        <v>318.15192938950094</v>
      </c>
      <c r="AG29" s="89">
        <v>314.84072649984159</v>
      </c>
      <c r="AH29" s="89">
        <v>311.31637803367244</v>
      </c>
      <c r="AI29" s="89">
        <v>307.58715217221618</v>
      </c>
      <c r="AJ29" s="89">
        <v>303.84126585160845</v>
      </c>
      <c r="AK29" s="89">
        <v>300.06683252714606</v>
      </c>
      <c r="AL29" s="89">
        <v>296.26870517484849</v>
      </c>
      <c r="AM29" s="89">
        <v>292.45286695856794</v>
      </c>
      <c r="AN29" s="89">
        <v>288.62367253003595</v>
      </c>
      <c r="AO29" s="89">
        <v>284.77895190879519</v>
      </c>
      <c r="AP29" s="89">
        <v>280.99179841076267</v>
      </c>
      <c r="AQ29" s="89">
        <v>277.16824688511576</v>
      </c>
      <c r="AR29" s="89">
        <v>273.29593375759316</v>
      </c>
      <c r="AS29" s="89">
        <v>269.4180432510874</v>
      </c>
      <c r="AT29" s="89">
        <v>265.5041527729656</v>
      </c>
      <c r="AU29" s="89">
        <v>261.60454101355469</v>
      </c>
      <c r="AV29" s="89">
        <v>257.71105842249904</v>
      </c>
      <c r="AW29" s="89">
        <v>253.81907723522158</v>
      </c>
      <c r="AX29" s="89">
        <v>249.92369970567455</v>
      </c>
      <c r="AY29" s="89">
        <v>246.02408530731816</v>
      </c>
      <c r="AZ29" s="89">
        <v>242.12430849090768</v>
      </c>
      <c r="BA29" s="89">
        <v>238.22865936946161</v>
      </c>
      <c r="BB29" s="89">
        <v>234.3378790123642</v>
      </c>
      <c r="BC29" s="89">
        <v>230.46187660162093</v>
      </c>
      <c r="BD29" s="89">
        <v>226.59243048790989</v>
      </c>
      <c r="BE29" s="89">
        <v>222.72263110302202</v>
      </c>
    </row>
    <row r="30" spans="1:57" x14ac:dyDescent="0.3">
      <c r="A30" s="85" t="s">
        <v>618</v>
      </c>
      <c r="B30" s="85" t="s">
        <v>619</v>
      </c>
      <c r="C30" s="85" t="s">
        <v>591</v>
      </c>
      <c r="D30" s="86" t="s">
        <v>612</v>
      </c>
      <c r="E30" s="86"/>
      <c r="F30" s="90" t="s">
        <v>517</v>
      </c>
      <c r="G30" s="89">
        <v>508.36643096754591</v>
      </c>
      <c r="H30" s="89">
        <v>509.59060135141203</v>
      </c>
      <c r="I30" s="89">
        <v>511.11599507549738</v>
      </c>
      <c r="J30" s="89">
        <v>512.9312229365454</v>
      </c>
      <c r="K30" s="89">
        <v>514.95599712545777</v>
      </c>
      <c r="L30" s="89">
        <v>517.05241710253983</v>
      </c>
      <c r="M30" s="89">
        <v>519.13743659010697</v>
      </c>
      <c r="N30" s="89">
        <v>522.81630329782445</v>
      </c>
      <c r="O30" s="89">
        <v>526.70447185591036</v>
      </c>
      <c r="P30" s="89">
        <v>530.80170086572241</v>
      </c>
      <c r="Q30" s="89">
        <v>535.49427628007652</v>
      </c>
      <c r="R30" s="89">
        <v>539.47942093062875</v>
      </c>
      <c r="S30" s="89">
        <v>543.26128039482273</v>
      </c>
      <c r="T30" s="89">
        <v>547.43180921145972</v>
      </c>
      <c r="U30" s="89">
        <v>552.59154723579582</v>
      </c>
      <c r="V30" s="89">
        <v>558.55804812960832</v>
      </c>
      <c r="W30" s="89">
        <v>564.66790510060082</v>
      </c>
      <c r="X30" s="89">
        <v>573.04471775563388</v>
      </c>
      <c r="Y30" s="89">
        <v>580.25223189216081</v>
      </c>
      <c r="Z30" s="89">
        <v>596.26078836180909</v>
      </c>
      <c r="AA30" s="89">
        <v>601.93924698776402</v>
      </c>
      <c r="AB30" s="89">
        <v>604.99104282602684</v>
      </c>
      <c r="AC30" s="89">
        <v>609.27179060744641</v>
      </c>
      <c r="AD30" s="89">
        <v>606.79708605267217</v>
      </c>
      <c r="AE30" s="89">
        <v>606.86697044323716</v>
      </c>
      <c r="AF30" s="89">
        <v>603.86878427116721</v>
      </c>
      <c r="AG30" s="89">
        <v>600.78666307713922</v>
      </c>
      <c r="AH30" s="89">
        <v>597.60656170345931</v>
      </c>
      <c r="AI30" s="89">
        <v>594.31963952550632</v>
      </c>
      <c r="AJ30" s="89">
        <v>590.85260419500048</v>
      </c>
      <c r="AK30" s="89">
        <v>587.21064684853684</v>
      </c>
      <c r="AL30" s="89">
        <v>583.40616258108457</v>
      </c>
      <c r="AM30" s="89">
        <v>579.45333846424364</v>
      </c>
      <c r="AN30" s="89">
        <v>575.37023788323143</v>
      </c>
      <c r="AO30" s="89">
        <v>571.17387796296373</v>
      </c>
      <c r="AP30" s="89">
        <v>566.98179457876051</v>
      </c>
      <c r="AQ30" s="89">
        <v>562.69391956411596</v>
      </c>
      <c r="AR30" s="89">
        <v>558.3256980115035</v>
      </c>
      <c r="AS30" s="89">
        <v>553.88625585112948</v>
      </c>
      <c r="AT30" s="89">
        <v>549.38159734264354</v>
      </c>
      <c r="AU30" s="89">
        <v>544.81719394899255</v>
      </c>
      <c r="AV30" s="89">
        <v>540.19056015587978</v>
      </c>
      <c r="AW30" s="89">
        <v>535.50023609912228</v>
      </c>
      <c r="AX30" s="89">
        <v>530.73989512615663</v>
      </c>
      <c r="AY30" s="89">
        <v>525.90413910122618</v>
      </c>
      <c r="AZ30" s="89">
        <v>520.98648334769962</v>
      </c>
      <c r="BA30" s="89">
        <v>515.97918403571362</v>
      </c>
      <c r="BB30" s="89">
        <v>510.87416809223635</v>
      </c>
      <c r="BC30" s="89">
        <v>505.66334523286872</v>
      </c>
      <c r="BD30" s="89">
        <v>500.3399800106273</v>
      </c>
      <c r="BE30" s="89">
        <v>494.89801887414393</v>
      </c>
    </row>
    <row r="31" spans="1:57" x14ac:dyDescent="0.3">
      <c r="A31" s="85" t="s">
        <v>618</v>
      </c>
      <c r="B31" s="85" t="s">
        <v>619</v>
      </c>
      <c r="C31" s="85" t="s">
        <v>591</v>
      </c>
      <c r="D31" s="86" t="s">
        <v>612</v>
      </c>
      <c r="E31" s="86"/>
      <c r="F31" s="90" t="s">
        <v>305</v>
      </c>
      <c r="G31" s="89">
        <v>16.008613534104185</v>
      </c>
      <c r="H31" s="89">
        <v>16.255936465644748</v>
      </c>
      <c r="I31" s="89">
        <v>16.440785931997009</v>
      </c>
      <c r="J31" s="89">
        <v>16.549523689827812</v>
      </c>
      <c r="K31" s="89">
        <v>16.670706931598897</v>
      </c>
      <c r="L31" s="89">
        <v>16.844755777543842</v>
      </c>
      <c r="M31" s="89">
        <v>17.206997384150647</v>
      </c>
      <c r="N31" s="89">
        <v>17.650762802831991</v>
      </c>
      <c r="O31" s="89">
        <v>18.093758775082676</v>
      </c>
      <c r="P31" s="89">
        <v>18.314036585067957</v>
      </c>
      <c r="Q31" s="89">
        <v>18.209489090287061</v>
      </c>
      <c r="R31" s="89">
        <v>18.246192270271539</v>
      </c>
      <c r="S31" s="89">
        <v>18.308064784516425</v>
      </c>
      <c r="T31" s="89">
        <v>18.43833536199838</v>
      </c>
      <c r="U31" s="89">
        <v>18.658950689178081</v>
      </c>
      <c r="V31" s="89">
        <v>18.858598423824112</v>
      </c>
      <c r="W31" s="89">
        <v>19.060819183968285</v>
      </c>
      <c r="X31" s="89">
        <v>19.398313083141495</v>
      </c>
      <c r="Y31" s="89">
        <v>19.978661597501663</v>
      </c>
      <c r="Z31" s="89">
        <v>20.807026959734412</v>
      </c>
      <c r="AA31" s="89">
        <v>21.223399359002617</v>
      </c>
      <c r="AB31" s="89">
        <v>21.496243884184437</v>
      </c>
      <c r="AC31" s="89">
        <v>21.931701390912462</v>
      </c>
      <c r="AD31" s="89">
        <v>22.362702293616277</v>
      </c>
      <c r="AE31" s="89">
        <v>22.505935613699663</v>
      </c>
      <c r="AF31" s="89">
        <v>22.675480664851751</v>
      </c>
      <c r="AG31" s="89">
        <v>22.81985813317867</v>
      </c>
      <c r="AH31" s="89">
        <v>22.93950155027094</v>
      </c>
      <c r="AI31" s="89">
        <v>23.032511752785535</v>
      </c>
      <c r="AJ31" s="89">
        <v>23.114445971987688</v>
      </c>
      <c r="AK31" s="89">
        <v>23.18349993499028</v>
      </c>
      <c r="AL31" s="89">
        <v>23.241237292031556</v>
      </c>
      <c r="AM31" s="89">
        <v>23.285325840009317</v>
      </c>
      <c r="AN31" s="89">
        <v>23.316107041648525</v>
      </c>
      <c r="AO31" s="89">
        <v>23.334315205891635</v>
      </c>
      <c r="AP31" s="89">
        <v>23.342998654791558</v>
      </c>
      <c r="AQ31" s="89">
        <v>23.338035114171113</v>
      </c>
      <c r="AR31" s="89">
        <v>23.31949557351308</v>
      </c>
      <c r="AS31" s="89">
        <v>23.287164015096753</v>
      </c>
      <c r="AT31" s="89">
        <v>23.241557273321689</v>
      </c>
      <c r="AU31" s="89">
        <v>23.182435229594688</v>
      </c>
      <c r="AV31" s="89">
        <v>23.110668810736865</v>
      </c>
      <c r="AW31" s="89">
        <v>23.025724654106888</v>
      </c>
      <c r="AX31" s="89">
        <v>22.928348817117325</v>
      </c>
      <c r="AY31" s="89">
        <v>22.818834472154791</v>
      </c>
      <c r="AZ31" s="89">
        <v>22.69766062787053</v>
      </c>
      <c r="BA31" s="89">
        <v>22.565280996301603</v>
      </c>
      <c r="BB31" s="89">
        <v>22.422967281722627</v>
      </c>
      <c r="BC31" s="89">
        <v>22.270122601538937</v>
      </c>
      <c r="BD31" s="89">
        <v>22.107620223013683</v>
      </c>
      <c r="BE31" s="89">
        <v>21.93603286645331</v>
      </c>
    </row>
    <row r="32" spans="1:57" x14ac:dyDescent="0.3">
      <c r="A32" s="85" t="s">
        <v>618</v>
      </c>
      <c r="B32" s="85" t="s">
        <v>619</v>
      </c>
      <c r="C32" s="85" t="s">
        <v>591</v>
      </c>
      <c r="D32" s="86" t="s">
        <v>612</v>
      </c>
      <c r="E32" s="86"/>
      <c r="F32" s="90" t="s">
        <v>426</v>
      </c>
      <c r="G32" s="89">
        <v>256.92451034278923</v>
      </c>
      <c r="H32" s="89">
        <v>258.35442948428795</v>
      </c>
      <c r="I32" s="89">
        <v>259.54532198630721</v>
      </c>
      <c r="J32" s="89">
        <v>261.16178858902987</v>
      </c>
      <c r="K32" s="89">
        <v>262.61983046768728</v>
      </c>
      <c r="L32" s="89">
        <v>264.30224356034086</v>
      </c>
      <c r="M32" s="89">
        <v>266.24418937175881</v>
      </c>
      <c r="N32" s="89">
        <v>268.55087847536373</v>
      </c>
      <c r="O32" s="89">
        <v>271.7095703413666</v>
      </c>
      <c r="P32" s="89">
        <v>275.21128199744675</v>
      </c>
      <c r="Q32" s="89">
        <v>278.51689603923904</v>
      </c>
      <c r="R32" s="89">
        <v>281.9163674851419</v>
      </c>
      <c r="S32" s="89">
        <v>285.63445503301853</v>
      </c>
      <c r="T32" s="89">
        <v>289.37417068971121</v>
      </c>
      <c r="U32" s="89">
        <v>292.65534957610896</v>
      </c>
      <c r="V32" s="89">
        <v>296.05839181555245</v>
      </c>
      <c r="W32" s="89">
        <v>298.68255339867022</v>
      </c>
      <c r="X32" s="89">
        <v>301.47120120468912</v>
      </c>
      <c r="Y32" s="89">
        <v>303.62858358530679</v>
      </c>
      <c r="Z32" s="89">
        <v>310.55194873590767</v>
      </c>
      <c r="AA32" s="89">
        <v>312.84717694968134</v>
      </c>
      <c r="AB32" s="89">
        <v>314.25351659914412</v>
      </c>
      <c r="AC32" s="89">
        <v>316.24195106705059</v>
      </c>
      <c r="AD32" s="89">
        <v>316.5595940932825</v>
      </c>
      <c r="AE32" s="89">
        <v>313.12510848625044</v>
      </c>
      <c r="AF32" s="89">
        <v>310.71833682554188</v>
      </c>
      <c r="AG32" s="89">
        <v>308.59327068604796</v>
      </c>
      <c r="AH32" s="89">
        <v>306.74058952099278</v>
      </c>
      <c r="AI32" s="89">
        <v>305.15077520897557</v>
      </c>
      <c r="AJ32" s="89">
        <v>303.49189233845266</v>
      </c>
      <c r="AK32" s="89">
        <v>301.76205552541472</v>
      </c>
      <c r="AL32" s="89">
        <v>299.95990939826777</v>
      </c>
      <c r="AM32" s="89">
        <v>298.08572363468409</v>
      </c>
      <c r="AN32" s="89">
        <v>296.14063564596933</v>
      </c>
      <c r="AO32" s="89">
        <v>294.12664470464665</v>
      </c>
      <c r="AP32" s="89">
        <v>292.11798918089539</v>
      </c>
      <c r="AQ32" s="89">
        <v>290.03469266647966</v>
      </c>
      <c r="AR32" s="89">
        <v>287.87890357451977</v>
      </c>
      <c r="AS32" s="89">
        <v>285.65178348497705</v>
      </c>
      <c r="AT32" s="89">
        <v>283.3556353034175</v>
      </c>
      <c r="AU32" s="89">
        <v>280.99140157753664</v>
      </c>
      <c r="AV32" s="89">
        <v>278.55828992080751</v>
      </c>
      <c r="AW32" s="89">
        <v>276.05669349698297</v>
      </c>
      <c r="AX32" s="89">
        <v>273.48631473915873</v>
      </c>
      <c r="AY32" s="89">
        <v>270.84654518293939</v>
      </c>
      <c r="AZ32" s="89">
        <v>268.13756304061229</v>
      </c>
      <c r="BA32" s="89">
        <v>265.35924620547115</v>
      </c>
      <c r="BB32" s="89">
        <v>262.51329350451545</v>
      </c>
      <c r="BC32" s="89">
        <v>259.59977278838574</v>
      </c>
      <c r="BD32" s="89">
        <v>256.61997725463669</v>
      </c>
      <c r="BE32" s="89">
        <v>253.57595416235557</v>
      </c>
    </row>
    <row r="33" spans="1:57" x14ac:dyDescent="0.3">
      <c r="A33" s="85" t="s">
        <v>618</v>
      </c>
      <c r="B33" s="85" t="s">
        <v>619</v>
      </c>
      <c r="C33" s="85" t="s">
        <v>591</v>
      </c>
      <c r="D33" s="86" t="s">
        <v>612</v>
      </c>
      <c r="E33" s="86"/>
      <c r="F33" s="90" t="s">
        <v>518</v>
      </c>
      <c r="G33" s="89">
        <v>411.01317396848418</v>
      </c>
      <c r="H33" s="89">
        <v>413.28432767745164</v>
      </c>
      <c r="I33" s="89">
        <v>416.25626021059719</v>
      </c>
      <c r="J33" s="89">
        <v>419.59428673044499</v>
      </c>
      <c r="K33" s="89">
        <v>422.49906428371872</v>
      </c>
      <c r="L33" s="89">
        <v>425.46106219348547</v>
      </c>
      <c r="M33" s="89">
        <v>427.98615491643579</v>
      </c>
      <c r="N33" s="89">
        <v>430.76708649917401</v>
      </c>
      <c r="O33" s="89">
        <v>435.53947960285694</v>
      </c>
      <c r="P33" s="89">
        <v>441.6600052507614</v>
      </c>
      <c r="Q33" s="89">
        <v>446.35440423162646</v>
      </c>
      <c r="R33" s="89">
        <v>450.93131196161818</v>
      </c>
      <c r="S33" s="89">
        <v>455.71295387602589</v>
      </c>
      <c r="T33" s="89">
        <v>460.53646269997762</v>
      </c>
      <c r="U33" s="89">
        <v>466.35092918038538</v>
      </c>
      <c r="V33" s="89">
        <v>472.04750848857333</v>
      </c>
      <c r="W33" s="89">
        <v>477.31729565878794</v>
      </c>
      <c r="X33" s="89">
        <v>482.71183576473993</v>
      </c>
      <c r="Y33" s="89">
        <v>486.44443168090623</v>
      </c>
      <c r="Z33" s="89">
        <v>498.01312539301711</v>
      </c>
      <c r="AA33" s="89">
        <v>501.59906862790996</v>
      </c>
      <c r="AB33" s="89">
        <v>505.37669838023686</v>
      </c>
      <c r="AC33" s="89">
        <v>509.38889968742239</v>
      </c>
      <c r="AD33" s="89">
        <v>508.39913131027731</v>
      </c>
      <c r="AE33" s="89">
        <v>506.75373292140983</v>
      </c>
      <c r="AF33" s="89">
        <v>503.33828361463816</v>
      </c>
      <c r="AG33" s="89">
        <v>500.00719764933086</v>
      </c>
      <c r="AH33" s="89">
        <v>496.75990908177226</v>
      </c>
      <c r="AI33" s="89">
        <v>493.58383073693346</v>
      </c>
      <c r="AJ33" s="89">
        <v>490.28898823187865</v>
      </c>
      <c r="AK33" s="89">
        <v>486.85850730874955</v>
      </c>
      <c r="AL33" s="89">
        <v>483.27460573518431</v>
      </c>
      <c r="AM33" s="89">
        <v>479.54645642487816</v>
      </c>
      <c r="AN33" s="89">
        <v>475.68325596975433</v>
      </c>
      <c r="AO33" s="89">
        <v>471.69258369095928</v>
      </c>
      <c r="AP33" s="89">
        <v>467.71406660541777</v>
      </c>
      <c r="AQ33" s="89">
        <v>463.61343427264893</v>
      </c>
      <c r="AR33" s="89">
        <v>459.40231486364382</v>
      </c>
      <c r="AS33" s="89">
        <v>455.11050713921992</v>
      </c>
      <c r="AT33" s="89">
        <v>450.70754612648415</v>
      </c>
      <c r="AU33" s="89">
        <v>446.22026910480588</v>
      </c>
      <c r="AV33" s="89">
        <v>441.65435443450576</v>
      </c>
      <c r="AW33" s="89">
        <v>437.0128352193355</v>
      </c>
      <c r="AX33" s="89">
        <v>432.29736982995172</v>
      </c>
      <c r="AY33" s="89">
        <v>427.50902658526945</v>
      </c>
      <c r="AZ33" s="89">
        <v>422.64878116607986</v>
      </c>
      <c r="BA33" s="89">
        <v>417.73474968217982</v>
      </c>
      <c r="BB33" s="89">
        <v>412.75028079362539</v>
      </c>
      <c r="BC33" s="89">
        <v>407.69583790646016</v>
      </c>
      <c r="BD33" s="89">
        <v>402.55517428014781</v>
      </c>
      <c r="BE33" s="89">
        <v>397.3400049911599</v>
      </c>
    </row>
    <row r="34" spans="1:57" x14ac:dyDescent="0.3">
      <c r="A34" s="85" t="s">
        <v>618</v>
      </c>
      <c r="B34" s="85" t="s">
        <v>619</v>
      </c>
      <c r="C34" s="85" t="s">
        <v>591</v>
      </c>
      <c r="D34" s="86" t="s">
        <v>612</v>
      </c>
      <c r="E34" s="86"/>
      <c r="F34" s="90" t="s">
        <v>555</v>
      </c>
      <c r="G34" s="89">
        <v>3372.41948446776</v>
      </c>
      <c r="H34" s="89">
        <v>3384.7166385739538</v>
      </c>
      <c r="I34" s="89">
        <v>3398.5692765553049</v>
      </c>
      <c r="J34" s="89">
        <v>3413.5830970211159</v>
      </c>
      <c r="K34" s="89">
        <v>3430.5132416548645</v>
      </c>
      <c r="L34" s="89">
        <v>3453.1040730095756</v>
      </c>
      <c r="M34" s="89">
        <v>3478.245072887375</v>
      </c>
      <c r="N34" s="89">
        <v>3503.6986180743784</v>
      </c>
      <c r="O34" s="89">
        <v>3531.5604506529944</v>
      </c>
      <c r="P34" s="89">
        <v>3557.7945803127895</v>
      </c>
      <c r="Q34" s="89">
        <v>3583.6625957976094</v>
      </c>
      <c r="R34" s="89">
        <v>3610.9719399826058</v>
      </c>
      <c r="S34" s="89">
        <v>3637.5567068843657</v>
      </c>
      <c r="T34" s="89">
        <v>3660.967843542941</v>
      </c>
      <c r="U34" s="89">
        <v>3686.9292125067591</v>
      </c>
      <c r="V34" s="89">
        <v>3716.3296718609718</v>
      </c>
      <c r="W34" s="89">
        <v>3747.5773123688659</v>
      </c>
      <c r="X34" s="89">
        <v>3774.9935161824819</v>
      </c>
      <c r="Y34" s="89">
        <v>3799.8488958539469</v>
      </c>
      <c r="Z34" s="89">
        <v>3884.4908027721672</v>
      </c>
      <c r="AA34" s="89">
        <v>3906.555952258243</v>
      </c>
      <c r="AB34" s="89">
        <v>3906.8022009741185</v>
      </c>
      <c r="AC34" s="89">
        <v>3906.9554461633325</v>
      </c>
      <c r="AD34" s="89">
        <v>3865.4837342215355</v>
      </c>
      <c r="AE34" s="89">
        <v>3822.7599200343698</v>
      </c>
      <c r="AF34" s="89">
        <v>3780.6216848766535</v>
      </c>
      <c r="AG34" s="89">
        <v>3738.6085500568511</v>
      </c>
      <c r="AH34" s="89">
        <v>3696.7203261622481</v>
      </c>
      <c r="AI34" s="89">
        <v>3654.9494500217115</v>
      </c>
      <c r="AJ34" s="89">
        <v>3613.169122004454</v>
      </c>
      <c r="AK34" s="89">
        <v>3571.3732600919066</v>
      </c>
      <c r="AL34" s="89">
        <v>3529.5664984287287</v>
      </c>
      <c r="AM34" s="89">
        <v>3487.7483554121036</v>
      </c>
      <c r="AN34" s="89">
        <v>3445.9238563671888</v>
      </c>
      <c r="AO34" s="89">
        <v>3404.0965161743588</v>
      </c>
      <c r="AP34" s="89">
        <v>3362.2741923368321</v>
      </c>
      <c r="AQ34" s="89">
        <v>3320.436710866471</v>
      </c>
      <c r="AR34" s="89">
        <v>3278.5960786554106</v>
      </c>
      <c r="AS34" s="89">
        <v>3236.7489517396643</v>
      </c>
      <c r="AT34" s="89">
        <v>3194.8980443707601</v>
      </c>
      <c r="AU34" s="89">
        <v>3153.0470621704603</v>
      </c>
      <c r="AV34" s="89">
        <v>3111.1954523714185</v>
      </c>
      <c r="AW34" s="89">
        <v>3069.3429489658756</v>
      </c>
      <c r="AX34" s="89">
        <v>3027.4915912459323</v>
      </c>
      <c r="AY34" s="89">
        <v>2985.639809522102</v>
      </c>
      <c r="AZ34" s="89">
        <v>2943.7877318201799</v>
      </c>
      <c r="BA34" s="89">
        <v>2901.9394019782089</v>
      </c>
      <c r="BB34" s="89">
        <v>2860.0954854374431</v>
      </c>
      <c r="BC34" s="89">
        <v>2818.2512329523797</v>
      </c>
      <c r="BD34" s="89">
        <v>2776.4041569518117</v>
      </c>
      <c r="BE34" s="89">
        <v>2734.5549593219694</v>
      </c>
    </row>
    <row r="35" spans="1:57" x14ac:dyDescent="0.3">
      <c r="A35" s="85" t="s">
        <v>618</v>
      </c>
      <c r="B35" s="85" t="s">
        <v>619</v>
      </c>
      <c r="C35" s="85" t="s">
        <v>591</v>
      </c>
      <c r="D35" s="86" t="s">
        <v>612</v>
      </c>
      <c r="F35" s="90" t="s">
        <v>617</v>
      </c>
      <c r="G35" s="89">
        <v>28637.25307444431</v>
      </c>
      <c r="H35" s="89">
        <v>28697.419599542136</v>
      </c>
      <c r="I35" s="89">
        <v>28743.995584829558</v>
      </c>
      <c r="J35" s="89">
        <v>28848.183484515957</v>
      </c>
      <c r="K35" s="89">
        <v>28960.912552840473</v>
      </c>
      <c r="L35" s="89">
        <v>29085.493131114446</v>
      </c>
      <c r="M35" s="89">
        <v>29195.730721519176</v>
      </c>
      <c r="N35" s="89">
        <v>29303.86901117122</v>
      </c>
      <c r="O35" s="89">
        <v>29420.843114596064</v>
      </c>
      <c r="P35" s="89">
        <v>29527.359031892214</v>
      </c>
      <c r="Q35" s="89">
        <v>29589.474011109731</v>
      </c>
      <c r="R35" s="89">
        <v>29569.230109165019</v>
      </c>
      <c r="S35" s="89">
        <v>29635.940674919169</v>
      </c>
      <c r="T35" s="89">
        <v>29707.802774960546</v>
      </c>
      <c r="U35" s="89">
        <v>29839.124649503821</v>
      </c>
      <c r="V35" s="89">
        <v>29926.977675560876</v>
      </c>
      <c r="W35" s="89">
        <v>30039.079840259779</v>
      </c>
      <c r="X35" s="89">
        <v>30122.070967772193</v>
      </c>
      <c r="Y35" s="89">
        <v>30193.627828313955</v>
      </c>
      <c r="Z35" s="89">
        <v>30741.328462579568</v>
      </c>
      <c r="AA35" s="89">
        <v>30823.716929420163</v>
      </c>
      <c r="AB35" s="89">
        <v>30802.812703342133</v>
      </c>
      <c r="AC35" s="89">
        <v>30794.962075072945</v>
      </c>
      <c r="AD35" s="89">
        <v>30593.246434235905</v>
      </c>
      <c r="AE35" s="89">
        <v>30493.658854111058</v>
      </c>
      <c r="AF35" s="89">
        <v>30178.6080152582</v>
      </c>
      <c r="AG35" s="89">
        <v>29854.780194425766</v>
      </c>
      <c r="AH35" s="89">
        <v>29522.994488354685</v>
      </c>
      <c r="AI35" s="89">
        <v>29182.36214483569</v>
      </c>
      <c r="AJ35" s="89">
        <v>28843.450469167481</v>
      </c>
      <c r="AK35" s="89">
        <v>28504.743330522819</v>
      </c>
      <c r="AL35" s="89">
        <v>28165.675874446373</v>
      </c>
      <c r="AM35" s="89">
        <v>27826.330660976728</v>
      </c>
      <c r="AN35" s="89">
        <v>27487.699782658758</v>
      </c>
      <c r="AO35" s="89">
        <v>27149.435848042362</v>
      </c>
      <c r="AP35" s="89">
        <v>26819.176144101843</v>
      </c>
      <c r="AQ35" s="89">
        <v>26487.555752423123</v>
      </c>
      <c r="AR35" s="89">
        <v>26154.641602129192</v>
      </c>
      <c r="AS35" s="89">
        <v>25820.446270169126</v>
      </c>
      <c r="AT35" s="89">
        <v>25484.482165195011</v>
      </c>
      <c r="AU35" s="89">
        <v>25147.453214602367</v>
      </c>
      <c r="AV35" s="89">
        <v>24808.695193492134</v>
      </c>
      <c r="AW35" s="89">
        <v>24468.152643525715</v>
      </c>
      <c r="AX35" s="89">
        <v>24125.813576762092</v>
      </c>
      <c r="AY35" s="89">
        <v>23781.611535283235</v>
      </c>
      <c r="AZ35" s="89">
        <v>23435.600382497199</v>
      </c>
      <c r="BA35" s="89">
        <v>23088.169532857359</v>
      </c>
      <c r="BB35" s="89">
        <v>22738.729425845966</v>
      </c>
      <c r="BC35" s="89">
        <v>22387.6805072309</v>
      </c>
      <c r="BD35" s="89">
        <v>22034.640673943344</v>
      </c>
      <c r="BE35" s="89">
        <v>21680.222775496171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3224-4E25-4C5A-936D-5C7212B6F869}">
  <sheetPr>
    <tabColor rgb="FFFF0000"/>
  </sheetPr>
  <dimension ref="A1:BA95"/>
  <sheetViews>
    <sheetView topLeftCell="G28" zoomScaleNormal="100" workbookViewId="0">
      <selection activeCell="X58" sqref="X58"/>
    </sheetView>
  </sheetViews>
  <sheetFormatPr baseColWidth="10" defaultRowHeight="14.4" x14ac:dyDescent="0.3"/>
  <cols>
    <col min="1" max="1" width="27.33203125" customWidth="1"/>
    <col min="2" max="2" width="24.33203125" style="85" customWidth="1"/>
    <col min="3" max="4" width="12.33203125" customWidth="1"/>
    <col min="5" max="5" width="12" customWidth="1"/>
    <col min="6" max="13" width="11" customWidth="1"/>
    <col min="14" max="23" width="11.33203125" bestFit="1" customWidth="1"/>
    <col min="45" max="53" width="12.33203125" customWidth="1"/>
  </cols>
  <sheetData>
    <row r="1" spans="1:53" x14ac:dyDescent="0.3">
      <c r="A1" s="26" t="s">
        <v>32</v>
      </c>
      <c r="B1" s="90"/>
      <c r="C1" s="26" t="s">
        <v>33</v>
      </c>
      <c r="D1" s="93" t="s">
        <v>3</v>
      </c>
      <c r="E1" s="93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53" x14ac:dyDescent="0.3">
      <c r="A2" s="26"/>
      <c r="B2" s="90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4" t="s">
        <v>592</v>
      </c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53" x14ac:dyDescent="0.3">
      <c r="A3" s="31" t="s">
        <v>602</v>
      </c>
      <c r="B3" s="31"/>
      <c r="N3" s="32">
        <v>2011</v>
      </c>
      <c r="O3" s="32">
        <v>2012</v>
      </c>
      <c r="P3" s="32">
        <v>2013</v>
      </c>
      <c r="Q3" s="32">
        <v>2014</v>
      </c>
      <c r="R3" s="32">
        <v>2015</v>
      </c>
      <c r="S3" s="32">
        <v>2016</v>
      </c>
      <c r="T3" s="32">
        <v>2017</v>
      </c>
      <c r="U3" s="32">
        <v>2018</v>
      </c>
      <c r="V3" s="32">
        <v>2019</v>
      </c>
      <c r="W3" s="32">
        <v>2020</v>
      </c>
      <c r="X3" s="32">
        <v>2021</v>
      </c>
    </row>
    <row r="4" spans="1:53" x14ac:dyDescent="0.3">
      <c r="A4" s="33" t="s">
        <v>34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6">
        <v>0.18481758028288714</v>
      </c>
      <c r="O4" s="36">
        <v>0.19384222991437419</v>
      </c>
      <c r="P4" s="36">
        <v>0.16037997717669555</v>
      </c>
      <c r="Q4" s="36">
        <v>0.15326883611844033</v>
      </c>
      <c r="R4" s="36">
        <v>0.1622497055359246</v>
      </c>
      <c r="S4" s="36">
        <v>0.19586840091813312</v>
      </c>
      <c r="T4" s="36">
        <v>0.22318019106377857</v>
      </c>
      <c r="U4" s="36">
        <v>0.21457006454309163</v>
      </c>
      <c r="V4" s="36">
        <v>0.25059255472417163</v>
      </c>
      <c r="W4" s="36">
        <v>0.26727809221428211</v>
      </c>
      <c r="X4" s="5">
        <v>0.26254479902564287</v>
      </c>
    </row>
    <row r="5" spans="1:53" x14ac:dyDescent="0.3">
      <c r="A5" s="33" t="s">
        <v>35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6">
        <v>0.14669656203288489</v>
      </c>
      <c r="O5" s="36">
        <v>0.15329538645895746</v>
      </c>
      <c r="P5" s="36">
        <v>0.16602759578515142</v>
      </c>
      <c r="Q5" s="36">
        <v>0.1799279267787097</v>
      </c>
      <c r="R5" s="36">
        <v>0.18367346938775511</v>
      </c>
      <c r="S5" s="36">
        <v>0.21285408872260822</v>
      </c>
      <c r="T5" s="36">
        <v>0.23083031573597612</v>
      </c>
      <c r="U5" s="36">
        <v>0.24779044447290893</v>
      </c>
      <c r="V5" s="36">
        <v>0.26529182405263801</v>
      </c>
      <c r="W5" s="36">
        <v>0.26659617637813277</v>
      </c>
      <c r="X5" s="5"/>
    </row>
    <row r="6" spans="1:53" x14ac:dyDescent="0.3">
      <c r="A6" s="33" t="s">
        <v>36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6">
        <v>0.17109546333046627</v>
      </c>
      <c r="O6" s="36">
        <v>0.17038965380650445</v>
      </c>
      <c r="P6" s="36">
        <v>0.16818091354850148</v>
      </c>
      <c r="Q6" s="36">
        <v>0.19317225998192747</v>
      </c>
      <c r="R6" s="36">
        <v>0.18573549264486389</v>
      </c>
      <c r="S6" s="36">
        <v>0.18285432407124627</v>
      </c>
      <c r="T6" s="36">
        <v>0.21098165241979366</v>
      </c>
      <c r="U6" s="36">
        <v>0.21692365983743556</v>
      </c>
      <c r="V6" s="36">
        <v>0.2293612804972229</v>
      </c>
      <c r="W6" s="36">
        <v>0.25424814150553404</v>
      </c>
      <c r="X6" s="5">
        <v>0.27575322657019724</v>
      </c>
    </row>
    <row r="7" spans="1:53" x14ac:dyDescent="0.3">
      <c r="A7" s="33" t="s">
        <v>37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6">
        <v>0.25437981779957952</v>
      </c>
      <c r="O7" s="36">
        <v>0.24209332009644025</v>
      </c>
      <c r="P7" s="36">
        <v>0.24153752767264161</v>
      </c>
      <c r="Q7" s="36">
        <v>0.28992319915254233</v>
      </c>
      <c r="R7" s="36">
        <v>0.27397236704003852</v>
      </c>
      <c r="S7" s="36">
        <v>0.32082876051747644</v>
      </c>
      <c r="T7" s="36">
        <v>0.2796349942062572</v>
      </c>
      <c r="U7" s="36">
        <v>0.30467549571961661</v>
      </c>
      <c r="V7" s="36">
        <v>0.30520468507779758</v>
      </c>
      <c r="W7" s="36">
        <v>0.33060322584913399</v>
      </c>
      <c r="X7" s="5">
        <v>0.35018709807524256</v>
      </c>
    </row>
    <row r="8" spans="1:53" x14ac:dyDescent="0.3">
      <c r="A8" s="37" t="s">
        <v>593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>
        <v>0.17258094985619027</v>
      </c>
      <c r="O8" s="39">
        <v>0.1775629956349162</v>
      </c>
      <c r="P8" s="39">
        <v>0.16785280785896275</v>
      </c>
      <c r="Q8" s="39">
        <v>0.17758467417606377</v>
      </c>
      <c r="R8" s="39">
        <v>0.17991069169914584</v>
      </c>
      <c r="S8" s="39">
        <v>0.2044745942361407</v>
      </c>
      <c r="T8" s="39">
        <v>0.22565983609245185</v>
      </c>
      <c r="U8" s="39">
        <v>0.23030642718474034</v>
      </c>
      <c r="V8" s="39">
        <v>0.25324377035120027</v>
      </c>
      <c r="W8" s="40">
        <v>0.26724155193912968</v>
      </c>
      <c r="X8" s="41">
        <v>0.27345863997715752</v>
      </c>
    </row>
    <row r="9" spans="1:53" x14ac:dyDescent="0.3">
      <c r="A9" s="26"/>
      <c r="B9" s="90"/>
      <c r="C9" s="26"/>
      <c r="D9" s="26"/>
      <c r="E9" s="6"/>
      <c r="F9" s="6"/>
      <c r="G9" s="6"/>
      <c r="H9" s="6"/>
      <c r="I9" s="6"/>
      <c r="J9" s="6"/>
      <c r="K9" s="6"/>
      <c r="L9" s="6"/>
      <c r="M9" s="6"/>
      <c r="N9" s="26"/>
      <c r="O9" s="26"/>
      <c r="P9" s="26"/>
      <c r="Q9" s="26"/>
      <c r="R9" s="26"/>
      <c r="S9" s="26"/>
      <c r="T9" s="26"/>
      <c r="U9" s="26"/>
      <c r="V9" s="26"/>
      <c r="W9" s="7"/>
      <c r="Y9" s="16" t="s">
        <v>594</v>
      </c>
    </row>
    <row r="10" spans="1:53" x14ac:dyDescent="0.3">
      <c r="A10" s="26"/>
      <c r="B10" s="90"/>
      <c r="C10" s="95" t="s">
        <v>38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6" t="s">
        <v>39</v>
      </c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7" t="s">
        <v>40</v>
      </c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</row>
    <row r="11" spans="1:53" x14ac:dyDescent="0.3">
      <c r="A11" s="26"/>
      <c r="B11" s="90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X11" s="9">
        <v>2021</v>
      </c>
      <c r="Y11" s="10">
        <v>2022</v>
      </c>
      <c r="Z11" s="10">
        <v>2023</v>
      </c>
      <c r="AA11" s="10">
        <v>2024</v>
      </c>
      <c r="AB11" s="10">
        <v>2025</v>
      </c>
      <c r="AC11" s="10">
        <v>2026</v>
      </c>
      <c r="AD11" s="10">
        <v>2027</v>
      </c>
      <c r="AE11" s="10">
        <v>2028</v>
      </c>
      <c r="AF11" s="10">
        <v>2029</v>
      </c>
      <c r="AG11" s="10">
        <v>2030</v>
      </c>
      <c r="AH11" s="10">
        <v>2031</v>
      </c>
      <c r="AI11" s="10">
        <v>2032</v>
      </c>
      <c r="AJ11" s="10">
        <v>2033</v>
      </c>
      <c r="AK11" s="10">
        <v>2034</v>
      </c>
      <c r="AL11" s="10">
        <v>2035</v>
      </c>
      <c r="AM11" s="10">
        <v>2036</v>
      </c>
      <c r="AN11" s="10">
        <v>2037</v>
      </c>
      <c r="AO11" s="10">
        <v>2038</v>
      </c>
      <c r="AP11" s="10">
        <v>2039</v>
      </c>
      <c r="AQ11" s="10">
        <v>2040</v>
      </c>
      <c r="AR11" s="10">
        <v>2041</v>
      </c>
      <c r="AS11" s="10">
        <v>2042</v>
      </c>
      <c r="AT11" s="10">
        <v>2043</v>
      </c>
      <c r="AU11" s="10">
        <v>2044</v>
      </c>
      <c r="AV11" s="10">
        <v>2045</v>
      </c>
      <c r="AW11" s="10">
        <v>2046</v>
      </c>
      <c r="AX11" s="10">
        <v>2047</v>
      </c>
      <c r="AY11" s="10">
        <v>2048</v>
      </c>
      <c r="AZ11" s="10">
        <v>2049</v>
      </c>
      <c r="BA11" s="10">
        <v>2050</v>
      </c>
    </row>
    <row r="12" spans="1:53" x14ac:dyDescent="0.3">
      <c r="A12" s="26" t="s">
        <v>41</v>
      </c>
      <c r="B12" s="90" t="s">
        <v>144</v>
      </c>
      <c r="C12" s="11">
        <f>D12/1.34</f>
        <v>40.986401057268715</v>
      </c>
      <c r="D12" s="11">
        <f>E12/1.34</f>
        <v>54.921777416740085</v>
      </c>
      <c r="E12" s="11">
        <f>F12/1.5</f>
        <v>73.59518173843172</v>
      </c>
      <c r="F12" s="11">
        <f>G12/1.5</f>
        <v>110.39277260764759</v>
      </c>
      <c r="G12" s="11">
        <f>H12/1.22</f>
        <v>165.58915891147137</v>
      </c>
      <c r="H12" s="11">
        <f>I12/1.18</f>
        <v>202.01877387199508</v>
      </c>
      <c r="I12" s="11">
        <f>J12/1.19</f>
        <v>238.38215316895418</v>
      </c>
      <c r="J12" s="11">
        <f>K12/1.35</f>
        <v>283.67476227105544</v>
      </c>
      <c r="K12" s="11">
        <f>L12/(1-0.26)</f>
        <v>382.96092906592486</v>
      </c>
      <c r="L12" s="11">
        <f>M12/1.68</f>
        <v>283.39108750878438</v>
      </c>
      <c r="M12" s="11">
        <f>N12/1.31</f>
        <v>476.09702701475771</v>
      </c>
      <c r="N12" s="12">
        <f>$N$8*'[2]Eurostat POM Portables GU'!M3</f>
        <v>623.6871053893326</v>
      </c>
      <c r="O12" s="12">
        <f>$O$8*'[2]Eurostat POM Portables GU'!N3</f>
        <v>660.03355751840922</v>
      </c>
      <c r="P12" s="12">
        <f>$P$8*'[2]Eurostat POM Portables GU'!O3</f>
        <v>653.2072587179307</v>
      </c>
      <c r="Q12" s="12">
        <f>$Q$8*'[2]Eurostat POM Portables GU'!P3</f>
        <v>725.72321219747585</v>
      </c>
      <c r="R12" s="12">
        <f>$R$8*'[2]Eurostat POM Portables GU'!Q3</f>
        <v>818.10624218069665</v>
      </c>
      <c r="S12" s="12">
        <f>$S$8*'[2]Eurostat POM Portables GU'!R3</f>
        <v>962.67654796159206</v>
      </c>
      <c r="T12" s="12">
        <f>$T$8*'[2]Eurostat POM Portables GU'!S3</f>
        <v>1070.8969416034549</v>
      </c>
      <c r="U12" s="12">
        <f>$U$8*'[2]Eurostat POM Portables GU'!T3</f>
        <v>1255.0413467437095</v>
      </c>
      <c r="V12" s="12">
        <f>$V$8*'[2]Eurostat POM Portables GU'!U3</f>
        <v>1458.7969499847934</v>
      </c>
      <c r="W12" s="12">
        <f>$W$8*'[2]Eurostat POM Portables GU'!V3</f>
        <v>1696.1778836893959</v>
      </c>
      <c r="X12" s="12">
        <f>$X$8*'[2]Eurostat POM Portables GU'!W3</f>
        <v>1678.7625908197701</v>
      </c>
      <c r="Y12" s="13">
        <f>($X12/$X$43)*Y$43</f>
        <v>1803.2621062445473</v>
      </c>
      <c r="Z12" s="13">
        <f t="shared" ref="Z12:BA21" si="0">($X12/$X$43)*Z$43</f>
        <v>1914.986650244542</v>
      </c>
      <c r="AA12" s="13">
        <f t="shared" si="0"/>
        <v>2021.3111866512616</v>
      </c>
      <c r="AB12" s="13">
        <f t="shared" si="0"/>
        <v>2121.9615327268848</v>
      </c>
      <c r="AC12" s="13">
        <f t="shared" si="0"/>
        <v>2216.8105647654847</v>
      </c>
      <c r="AD12" s="13">
        <f t="shared" si="0"/>
        <v>2305.8518337257779</v>
      </c>
      <c r="AE12" s="13">
        <f t="shared" si="0"/>
        <v>2389.1744968006965</v>
      </c>
      <c r="AF12" s="13">
        <f t="shared" si="0"/>
        <v>2466.9406238433658</v>
      </c>
      <c r="AG12" s="13">
        <f t="shared" si="0"/>
        <v>2539.3654272795061</v>
      </c>
      <c r="AH12" s="13">
        <f t="shared" si="0"/>
        <v>2606.7005855575967</v>
      </c>
      <c r="AI12" s="13">
        <f t="shared" si="0"/>
        <v>2669.2205723558841</v>
      </c>
      <c r="AJ12" s="13">
        <f t="shared" si="0"/>
        <v>2727.2117455527809</v>
      </c>
      <c r="AK12" s="13">
        <f t="shared" si="0"/>
        <v>2780.9638675206738</v>
      </c>
      <c r="AL12" s="13">
        <f t="shared" si="0"/>
        <v>2830.7636994136278</v>
      </c>
      <c r="AM12" s="13">
        <f t="shared" si="0"/>
        <v>2876.8903182867707</v>
      </c>
      <c r="AN12" s="13">
        <f t="shared" si="0"/>
        <v>2919.61183287933</v>
      </c>
      <c r="AO12" s="13">
        <f t="shared" si="0"/>
        <v>2959.1832114721537</v>
      </c>
      <c r="AP12" s="13">
        <f t="shared" si="0"/>
        <v>2995.844976476702</v>
      </c>
      <c r="AQ12" s="13">
        <f t="shared" si="0"/>
        <v>3029.8225609736123</v>
      </c>
      <c r="AR12" s="13">
        <f t="shared" si="0"/>
        <v>3061.3261598041095</v>
      </c>
      <c r="AS12" s="13">
        <f t="shared" si="0"/>
        <v>3090.550940813639</v>
      </c>
      <c r="AT12" s="13">
        <f t="shared" si="0"/>
        <v>3117.6775100696418</v>
      </c>
      <c r="AU12" s="13">
        <f t="shared" si="0"/>
        <v>3142.8725484417687</v>
      </c>
      <c r="AV12" s="13">
        <f t="shared" si="0"/>
        <v>3166.289556236311</v>
      </c>
      <c r="AW12" s="13">
        <f t="shared" si="0"/>
        <v>3188.0696581369593</v>
      </c>
      <c r="AX12" s="13">
        <f t="shared" si="0"/>
        <v>3208.3424330741827</v>
      </c>
      <c r="AY12" s="13">
        <f t="shared" si="0"/>
        <v>3227.2267433576048</v>
      </c>
      <c r="AZ12" s="13">
        <f t="shared" si="0"/>
        <v>3244.831544941575</v>
      </c>
      <c r="BA12" s="13">
        <f t="shared" si="0"/>
        <v>3261.2566664741053</v>
      </c>
    </row>
    <row r="13" spans="1:53" x14ac:dyDescent="0.3">
      <c r="A13" s="26" t="s">
        <v>42</v>
      </c>
      <c r="B13" s="90" t="s">
        <v>157</v>
      </c>
      <c r="C13" s="11">
        <f>D13/1.34</f>
        <v>49.913410291613438</v>
      </c>
      <c r="D13" s="11">
        <f t="shared" ref="D13" si="1">E13/1.34</f>
        <v>66.883969790762009</v>
      </c>
      <c r="E13" s="11">
        <f t="shared" ref="E13:F28" si="2">F13/1.5</f>
        <v>89.624519519621103</v>
      </c>
      <c r="F13" s="11">
        <f t="shared" si="2"/>
        <v>134.43677927943165</v>
      </c>
      <c r="G13" s="11">
        <f t="shared" ref="G13:G42" si="3">H13/1.22</f>
        <v>201.65516891914748</v>
      </c>
      <c r="H13" s="11">
        <f t="shared" ref="H13:H42" si="4">I13/1.18</f>
        <v>246.01930608135993</v>
      </c>
      <c r="I13" s="11">
        <f t="shared" ref="I13:I42" si="5">J13/1.19</f>
        <v>290.30278117600471</v>
      </c>
      <c r="J13" s="11">
        <f t="shared" ref="J13:J42" si="6">K13/1.35</f>
        <v>345.46030959944557</v>
      </c>
      <c r="K13" s="11">
        <f t="shared" ref="K13:K42" si="7">L13/(1-0.26)</f>
        <v>466.37141795925152</v>
      </c>
      <c r="L13" s="11">
        <f t="shared" ref="L13:L42" si="8">M13/1.68</f>
        <v>345.11484928984612</v>
      </c>
      <c r="M13" s="11">
        <f t="shared" ref="M13:M42" si="9">N13/1.31</f>
        <v>579.79294680694147</v>
      </c>
      <c r="N13" s="12">
        <f>$N$8*'[2]Eurostat POM Portables GU'!M4</f>
        <v>759.52876031709343</v>
      </c>
      <c r="O13" s="12">
        <f>$O$8*'[2]Eurostat POM Portables GU'!N4</f>
        <v>756.24079840910815</v>
      </c>
      <c r="P13" s="12">
        <f>$P$8*'[2]Eurostat POM Portables GU'!O4</f>
        <v>738.21664896371817</v>
      </c>
      <c r="Q13" s="12">
        <f>$Q$8*'[2]Eurostat POM Portables GU'!P4</f>
        <v>749.76249437134129</v>
      </c>
      <c r="R13" s="12">
        <f>$R$8*'[2]Eurostat POM Portables GU'!Q4</f>
        <v>821.47221829829994</v>
      </c>
      <c r="S13" s="12">
        <f>$S$8*'[2]Eurostat POM Portables GU'!R4</f>
        <v>937.5160145727051</v>
      </c>
      <c r="T13" s="12">
        <f>$T$8*'[2]Eurostat POM Portables GU'!S4</f>
        <v>1080.0079755384745</v>
      </c>
      <c r="U13" s="12">
        <f>$U$8*'[2]Eurostat POM Portables GU'!T4</f>
        <v>1133.1076217489224</v>
      </c>
      <c r="V13" s="12">
        <f>$V$8*'[2]Eurostat POM Portables GU'!U4</f>
        <v>1370.808528911047</v>
      </c>
      <c r="W13" s="12">
        <f>$W$8*'[2]Eurostat POM Portables GU'!V4</f>
        <v>1499.4923479304566</v>
      </c>
      <c r="X13" s="12">
        <f>$X$8*'[2]Eurostat POM Portables GU'!W4</f>
        <v>1706.1084548174858</v>
      </c>
      <c r="Y13" s="13">
        <f t="shared" ref="Y13:AN42" si="10">($X13/$X$43)*Y$43</f>
        <v>1832.6359799413144</v>
      </c>
      <c r="Z13" s="13">
        <f t="shared" si="10"/>
        <v>1946.1804383247593</v>
      </c>
      <c r="AA13" s="13">
        <f t="shared" si="10"/>
        <v>2054.2369267824106</v>
      </c>
      <c r="AB13" s="13">
        <f t="shared" si="10"/>
        <v>2156.5267963321439</v>
      </c>
      <c r="AC13" s="13">
        <f t="shared" si="10"/>
        <v>2252.9208525121121</v>
      </c>
      <c r="AD13" s="13">
        <f t="shared" si="10"/>
        <v>2343.4125412306771</v>
      </c>
      <c r="AE13" s="13">
        <f t="shared" si="10"/>
        <v>2428.092471988849</v>
      </c>
      <c r="AF13" s="13">
        <f t="shared" si="10"/>
        <v>2507.1253546438766</v>
      </c>
      <c r="AG13" s="13">
        <f t="shared" si="10"/>
        <v>2580.7299072808009</v>
      </c>
      <c r="AH13" s="13">
        <f t="shared" si="10"/>
        <v>2649.1619080133319</v>
      </c>
      <c r="AI13" s="13">
        <f t="shared" si="10"/>
        <v>2712.7003015032351</v>
      </c>
      <c r="AJ13" s="13">
        <f t="shared" si="10"/>
        <v>2771.6361101977191</v>
      </c>
      <c r="AK13" s="13">
        <f t="shared" si="10"/>
        <v>2826.2638164947848</v>
      </c>
      <c r="AL13" s="13">
        <f t="shared" si="10"/>
        <v>2876.8748526863692</v>
      </c>
      <c r="AM13" s="13">
        <f t="shared" si="10"/>
        <v>2923.7528417968988</v>
      </c>
      <c r="AN13" s="13">
        <f t="shared" si="10"/>
        <v>2967.1702598687311</v>
      </c>
      <c r="AO13" s="13">
        <f t="shared" si="0"/>
        <v>3007.3862284370039</v>
      </c>
      <c r="AP13" s="13">
        <f t="shared" si="0"/>
        <v>3044.6451878543967</v>
      </c>
      <c r="AQ13" s="13">
        <f t="shared" si="0"/>
        <v>3079.1762433481622</v>
      </c>
      <c r="AR13" s="13">
        <f t="shared" si="0"/>
        <v>3111.193013685916</v>
      </c>
      <c r="AS13" s="13">
        <f t="shared" si="0"/>
        <v>3140.8938458602852</v>
      </c>
      <c r="AT13" s="13">
        <f t="shared" si="0"/>
        <v>3168.4622878847522</v>
      </c>
      <c r="AU13" s="13">
        <f t="shared" si="0"/>
        <v>3194.0677357433119</v>
      </c>
      <c r="AV13" s="13">
        <f t="shared" si="0"/>
        <v>3217.8661901544783</v>
      </c>
      <c r="AW13" s="13">
        <f t="shared" si="0"/>
        <v>3240.0010746239595</v>
      </c>
      <c r="AX13" s="13">
        <f t="shared" si="0"/>
        <v>3260.6040788320288</v>
      </c>
      <c r="AY13" s="13">
        <f t="shared" si="0"/>
        <v>3279.7960012718841</v>
      </c>
      <c r="AZ13" s="13">
        <f t="shared" si="0"/>
        <v>3297.6875727138759</v>
      </c>
      <c r="BA13" s="13">
        <f t="shared" si="0"/>
        <v>3314.3802479446067</v>
      </c>
    </row>
    <row r="14" spans="1:53" x14ac:dyDescent="0.3">
      <c r="A14" s="26" t="s">
        <v>43</v>
      </c>
      <c r="B14" s="90" t="s">
        <v>182</v>
      </c>
      <c r="C14" s="11">
        <f t="shared" ref="C14:D29" si="11">D14/1.34</f>
        <v>7.0770206821101542</v>
      </c>
      <c r="D14" s="11">
        <f t="shared" si="11"/>
        <v>9.483207714027607</v>
      </c>
      <c r="E14" s="11">
        <f t="shared" si="2"/>
        <v>12.707498336796995</v>
      </c>
      <c r="F14" s="11">
        <f t="shared" si="2"/>
        <v>19.061247505195492</v>
      </c>
      <c r="G14" s="11">
        <f t="shared" si="3"/>
        <v>28.591871257793237</v>
      </c>
      <c r="H14" s="11">
        <f t="shared" si="4"/>
        <v>34.88208293450775</v>
      </c>
      <c r="I14" s="11">
        <f t="shared" si="5"/>
        <v>41.160857862719141</v>
      </c>
      <c r="J14" s="11">
        <f t="shared" si="6"/>
        <v>48.981420856635772</v>
      </c>
      <c r="K14" s="11">
        <f t="shared" si="7"/>
        <v>66.124918156458293</v>
      </c>
      <c r="L14" s="11">
        <f t="shared" si="8"/>
        <v>48.932439435779138</v>
      </c>
      <c r="M14" s="11">
        <f t="shared" si="9"/>
        <v>82.206498252108943</v>
      </c>
      <c r="N14" s="12">
        <f>$N$8*'[2]Eurostat POM Portables GU'!M5</f>
        <v>107.69051271026272</v>
      </c>
      <c r="O14" s="12">
        <f>$O$8*'[2]Eurostat POM Portables GU'!N5</f>
        <v>106.96092999954773</v>
      </c>
      <c r="P14" s="12">
        <f>$P$8*'[2]Eurostat POM Portables GU'!O5</f>
        <v>113.63635092051778</v>
      </c>
      <c r="Q14" s="12">
        <f>$Q$8*'[2]Eurostat POM Portables GU'!P5</f>
        <v>129.63681214852656</v>
      </c>
      <c r="R14" s="12">
        <f>$R$8*'[2]Eurostat POM Portables GU'!Q5</f>
        <v>136.73212569135083</v>
      </c>
      <c r="S14" s="12">
        <f>$S$8*'[2]Eurostat POM Portables GU'!R5</f>
        <v>153.35594567710552</v>
      </c>
      <c r="T14" s="12">
        <f>$T$8*'[2]Eurostat POM Portables GU'!S5</f>
        <v>183.91276641534827</v>
      </c>
      <c r="U14" s="12">
        <f>$U$8*'[2]Eurostat POM Portables GU'!T5</f>
        <v>158.91143475747083</v>
      </c>
      <c r="V14" s="12">
        <f>$V$8*'[2]Eurostat POM Portables GU'!U5</f>
        <v>238.55563167083065</v>
      </c>
      <c r="W14" s="12">
        <f>$W$8*'[2]Eurostat POM Portables GU'!V5</f>
        <v>251.2070588227819</v>
      </c>
      <c r="X14" s="12">
        <f>$X$8*'[2]Eurostat POM Portables GU'!W5</f>
        <v>274.00555725711183</v>
      </c>
      <c r="Y14" s="13">
        <f t="shared" si="10"/>
        <v>294.32621444160878</v>
      </c>
      <c r="Z14" s="13">
        <f t="shared" si="0"/>
        <v>312.56175656377764</v>
      </c>
      <c r="AA14" s="13">
        <f t="shared" si="0"/>
        <v>329.91591611411695</v>
      </c>
      <c r="AB14" s="13">
        <f t="shared" si="0"/>
        <v>346.34394132470084</v>
      </c>
      <c r="AC14" s="13">
        <f t="shared" si="0"/>
        <v>361.82508322121117</v>
      </c>
      <c r="AD14" s="13">
        <f t="shared" si="0"/>
        <v>376.35828919909255</v>
      </c>
      <c r="AE14" s="13">
        <f t="shared" si="0"/>
        <v>389.95811138529041</v>
      </c>
      <c r="AF14" s="13">
        <f t="shared" si="0"/>
        <v>402.65100262111946</v>
      </c>
      <c r="AG14" s="13">
        <f t="shared" si="0"/>
        <v>414.4720896129769</v>
      </c>
      <c r="AH14" s="13">
        <f t="shared" si="0"/>
        <v>425.46245100646877</v>
      </c>
      <c r="AI14" s="13">
        <f t="shared" si="0"/>
        <v>435.666886056458</v>
      </c>
      <c r="AJ14" s="13">
        <f t="shared" si="0"/>
        <v>445.13213374228474</v>
      </c>
      <c r="AK14" s="13">
        <f t="shared" si="0"/>
        <v>453.90548872059213</v>
      </c>
      <c r="AL14" s="13">
        <f t="shared" si="0"/>
        <v>462.03375579287416</v>
      </c>
      <c r="AM14" s="13">
        <f t="shared" si="0"/>
        <v>469.56248557148461</v>
      </c>
      <c r="AN14" s="13">
        <f t="shared" si="0"/>
        <v>476.53543843379845</v>
      </c>
      <c r="AO14" s="13">
        <f t="shared" si="0"/>
        <v>482.99422998779897</v>
      </c>
      <c r="AP14" s="13">
        <f t="shared" si="0"/>
        <v>488.97811800450484</v>
      </c>
      <c r="AQ14" s="13">
        <f t="shared" si="0"/>
        <v>494.523897392989</v>
      </c>
      <c r="AR14" s="13">
        <f t="shared" si="0"/>
        <v>499.66587589570247</v>
      </c>
      <c r="AS14" s="13">
        <f t="shared" si="0"/>
        <v>504.43590856739957</v>
      </c>
      <c r="AT14" s="13">
        <f t="shared" si="0"/>
        <v>508.86347370740856</v>
      </c>
      <c r="AU14" s="13">
        <f t="shared" si="0"/>
        <v>512.97577676146796</v>
      </c>
      <c r="AV14" s="13">
        <f t="shared" si="0"/>
        <v>516.79787186003966</v>
      </c>
      <c r="AW14" s="13">
        <f t="shared" si="0"/>
        <v>520.35279319974472</v>
      </c>
      <c r="AX14" s="13">
        <f t="shared" si="0"/>
        <v>523.66169049361963</v>
      </c>
      <c r="AY14" s="13">
        <f t="shared" si="0"/>
        <v>526.74396430107834</v>
      </c>
      <c r="AZ14" s="13">
        <f t="shared" si="0"/>
        <v>529.61739827845872</v>
      </c>
      <c r="BA14" s="13">
        <f t="shared" si="0"/>
        <v>532.29828633442787</v>
      </c>
    </row>
    <row r="15" spans="1:53" x14ac:dyDescent="0.3">
      <c r="A15" s="26" t="s">
        <v>44</v>
      </c>
      <c r="B15" s="90" t="s">
        <v>223</v>
      </c>
      <c r="C15" s="11">
        <f t="shared" si="11"/>
        <v>3.7623891684026001</v>
      </c>
      <c r="D15" s="11">
        <f t="shared" si="11"/>
        <v>5.0416014856594842</v>
      </c>
      <c r="E15" s="11">
        <f t="shared" si="2"/>
        <v>6.7557459907837094</v>
      </c>
      <c r="F15" s="11">
        <f t="shared" si="2"/>
        <v>10.133618986175565</v>
      </c>
      <c r="G15" s="11">
        <f t="shared" si="3"/>
        <v>15.200428479263346</v>
      </c>
      <c r="H15" s="11">
        <f t="shared" si="4"/>
        <v>18.544522744701283</v>
      </c>
      <c r="I15" s="11">
        <f t="shared" si="5"/>
        <v>21.882536838747512</v>
      </c>
      <c r="J15" s="11">
        <f t="shared" si="6"/>
        <v>26.040218838109539</v>
      </c>
      <c r="K15" s="11">
        <f t="shared" si="7"/>
        <v>35.154295431447878</v>
      </c>
      <c r="L15" s="11">
        <f t="shared" si="8"/>
        <v>26.01417861927143</v>
      </c>
      <c r="M15" s="11">
        <f t="shared" si="9"/>
        <v>43.703820080375998</v>
      </c>
      <c r="N15" s="12">
        <f>$N$8*'[2]Eurostat POM Portables GU'!M6</f>
        <v>57.252004305292559</v>
      </c>
      <c r="O15" s="12">
        <f>$O$8*'[2]Eurostat POM Portables GU'!N6</f>
        <v>72.23262662428391</v>
      </c>
      <c r="P15" s="12">
        <f>$P$8*'[2]Eurostat POM Portables GU'!O6</f>
        <v>66.063508117130553</v>
      </c>
      <c r="Q15" s="12">
        <f>$Q$8*'[2]Eurostat POM Portables GU'!P6</f>
        <v>61.621881939094131</v>
      </c>
      <c r="R15" s="12">
        <f>$R$8*'[2]Eurostat POM Portables GU'!Q6</f>
        <v>47.856243991972789</v>
      </c>
      <c r="S15" s="12">
        <f>$S$8*'[2]Eurostat POM Portables GU'!R6</f>
        <v>80.76746472327558</v>
      </c>
      <c r="T15" s="12">
        <f>$T$8*'[2]Eurostat POM Portables GU'!S6</f>
        <v>128.17478690051266</v>
      </c>
      <c r="U15" s="12">
        <f>$U$8*'[2]Eurostat POM Portables GU'!T6</f>
        <v>155.22653192251499</v>
      </c>
      <c r="V15" s="12">
        <f>$V$8*'[2]Eurostat POM Portables GU'!U6</f>
        <v>229.43885593818746</v>
      </c>
      <c r="W15" s="12">
        <f>$W$8*'[2]Eurostat POM Portables GU'!V6</f>
        <v>281.13811263996445</v>
      </c>
      <c r="X15" s="12">
        <f>$X$8*'[2]Eurostat POM Portables GU'!W6</f>
        <v>286.85811333603823</v>
      </c>
      <c r="Y15" s="13">
        <f t="shared" si="10"/>
        <v>308.13193507908943</v>
      </c>
      <c r="Z15" s="13">
        <f t="shared" si="0"/>
        <v>327.2228369614798</v>
      </c>
      <c r="AA15" s="13">
        <f t="shared" si="0"/>
        <v>345.39101397575712</v>
      </c>
      <c r="AB15" s="13">
        <f t="shared" si="0"/>
        <v>362.5896152191728</v>
      </c>
      <c r="AC15" s="13">
        <f t="shared" si="0"/>
        <v>378.79691846212626</v>
      </c>
      <c r="AD15" s="13">
        <f t="shared" si="0"/>
        <v>394.01182172639528</v>
      </c>
      <c r="AE15" s="13">
        <f t="shared" si="0"/>
        <v>408.24955972372214</v>
      </c>
      <c r="AF15" s="13">
        <f t="shared" si="0"/>
        <v>421.53782609735958</v>
      </c>
      <c r="AG15" s="13">
        <f t="shared" si="0"/>
        <v>433.91339521358555</v>
      </c>
      <c r="AH15" s="13">
        <f t="shared" si="0"/>
        <v>445.41927256066435</v>
      </c>
      <c r="AI15" s="13">
        <f t="shared" si="0"/>
        <v>456.102358755713</v>
      </c>
      <c r="AJ15" s="13">
        <f t="shared" si="0"/>
        <v>466.01158512540587</v>
      </c>
      <c r="AK15" s="13">
        <f t="shared" si="0"/>
        <v>475.19646473842425</v>
      </c>
      <c r="AL15" s="13">
        <f t="shared" si="0"/>
        <v>483.70599783106286</v>
      </c>
      <c r="AM15" s="13">
        <f t="shared" si="0"/>
        <v>491.58787162124486</v>
      </c>
      <c r="AN15" s="13">
        <f t="shared" si="0"/>
        <v>498.8878991188169</v>
      </c>
      <c r="AO15" s="13">
        <f t="shared" si="0"/>
        <v>505.6496479612785</v>
      </c>
      <c r="AP15" s="13">
        <f t="shared" si="0"/>
        <v>511.91421735202147</v>
      </c>
      <c r="AQ15" s="13">
        <f t="shared" si="0"/>
        <v>517.72012810902743</v>
      </c>
      <c r="AR15" s="13">
        <f t="shared" si="0"/>
        <v>523.1032972201516</v>
      </c>
      <c r="AS15" s="13">
        <f t="shared" si="0"/>
        <v>528.09707393932342</v>
      </c>
      <c r="AT15" s="13">
        <f t="shared" si="0"/>
        <v>532.73231928051052</v>
      </c>
      <c r="AU15" s="13">
        <f t="shared" si="0"/>
        <v>537.03751479319351</v>
      </c>
      <c r="AV15" s="13">
        <f t="shared" si="0"/>
        <v>541.03888980157842</v>
      </c>
      <c r="AW15" s="13">
        <f t="shared" si="0"/>
        <v>544.76055894863498</v>
      </c>
      <c r="AX15" s="13">
        <f t="shared" si="0"/>
        <v>548.22466399980726</v>
      </c>
      <c r="AY15" s="13">
        <f t="shared" si="0"/>
        <v>551.4515155207896</v>
      </c>
      <c r="AZ15" s="13">
        <f t="shared" si="0"/>
        <v>554.45973133144025</v>
      </c>
      <c r="BA15" s="13">
        <f t="shared" si="0"/>
        <v>557.2663696255637</v>
      </c>
    </row>
    <row r="16" spans="1:53" x14ac:dyDescent="0.3">
      <c r="A16" s="26" t="s">
        <v>45</v>
      </c>
      <c r="B16" s="90" t="s">
        <v>228</v>
      </c>
      <c r="C16" s="11">
        <f t="shared" si="11"/>
        <v>3.1256841345986515</v>
      </c>
      <c r="D16" s="11">
        <f t="shared" si="11"/>
        <v>4.188416740362193</v>
      </c>
      <c r="E16" s="11">
        <f t="shared" si="2"/>
        <v>5.6124784320853385</v>
      </c>
      <c r="F16" s="11">
        <f t="shared" si="2"/>
        <v>8.4187176481280073</v>
      </c>
      <c r="G16" s="11">
        <f t="shared" si="3"/>
        <v>12.62807647219201</v>
      </c>
      <c r="H16" s="11">
        <f t="shared" si="4"/>
        <v>15.406253296074251</v>
      </c>
      <c r="I16" s="11">
        <f t="shared" si="5"/>
        <v>18.179378889367616</v>
      </c>
      <c r="J16" s="11">
        <f t="shared" si="6"/>
        <v>21.633460878347464</v>
      </c>
      <c r="K16" s="11">
        <f t="shared" si="7"/>
        <v>29.205172185769079</v>
      </c>
      <c r="L16" s="11">
        <f t="shared" si="8"/>
        <v>21.611827417469119</v>
      </c>
      <c r="M16" s="11">
        <f t="shared" si="9"/>
        <v>36.307870061348119</v>
      </c>
      <c r="N16" s="12">
        <f>$N$8*'[2]Eurostat POM Portables GU'!M7</f>
        <v>47.563309780366041</v>
      </c>
      <c r="O16" s="12">
        <f>$O$8*'[2]Eurostat POM Portables GU'!N7</f>
        <v>45.811252873808378</v>
      </c>
      <c r="P16" s="12">
        <f>$P$8*'[2]Eurostat POM Portables GU'!O7</f>
        <v>33.604132133364338</v>
      </c>
      <c r="Q16" s="12">
        <f>$Q$8*'[2]Eurostat POM Portables GU'!P7</f>
        <v>33.74108809345212</v>
      </c>
      <c r="R16" s="12">
        <f>$R$8*'[2]Eurostat POM Portables GU'!Q7</f>
        <v>37.061602490024043</v>
      </c>
      <c r="S16" s="12">
        <f>$S$8*'[2]Eurostat POM Portables GU'!R7</f>
        <v>43.144139383825689</v>
      </c>
      <c r="T16" s="12">
        <f>$T$8*'[2]Eurostat POM Portables GU'!S7</f>
        <v>52.578741809541285</v>
      </c>
      <c r="U16" s="12">
        <f>$U$8*'[2]Eurostat POM Portables GU'!T7</f>
        <v>46.521898291317548</v>
      </c>
      <c r="V16" s="12">
        <f>$V$8*'[2]Eurostat POM Portables GU'!U7</f>
        <v>44.317659811460047</v>
      </c>
      <c r="W16" s="12">
        <f>$W$8*'[2]Eurostat POM Portables GU'!V7</f>
        <v>54.250035043643329</v>
      </c>
      <c r="X16" s="12">
        <f>$X$8*'[2]Eurostat POM Portables GU'!W7</f>
        <v>53.871352075500035</v>
      </c>
      <c r="Y16" s="13">
        <f t="shared" si="10"/>
        <v>57.866531182631668</v>
      </c>
      <c r="Z16" s="13">
        <f t="shared" si="0"/>
        <v>61.451762518028147</v>
      </c>
      <c r="AA16" s="13">
        <f t="shared" si="0"/>
        <v>64.86370805836431</v>
      </c>
      <c r="AB16" s="13">
        <f t="shared" si="0"/>
        <v>68.093569302361345</v>
      </c>
      <c r="AC16" s="13">
        <f t="shared" si="0"/>
        <v>71.137266860856897</v>
      </c>
      <c r="AD16" s="13">
        <f t="shared" si="0"/>
        <v>73.99459378465194</v>
      </c>
      <c r="AE16" s="13">
        <f t="shared" si="0"/>
        <v>76.668411120660892</v>
      </c>
      <c r="AF16" s="13">
        <f t="shared" si="0"/>
        <v>79.163919677006533</v>
      </c>
      <c r="AG16" s="13">
        <f t="shared" si="0"/>
        <v>81.488025602551346</v>
      </c>
      <c r="AH16" s="13">
        <f t="shared" si="0"/>
        <v>83.648805237798754</v>
      </c>
      <c r="AI16" s="13">
        <f t="shared" si="0"/>
        <v>85.655066420281671</v>
      </c>
      <c r="AJ16" s="13">
        <f t="shared" si="0"/>
        <v>87.515998350529046</v>
      </c>
      <c r="AK16" s="13">
        <f t="shared" si="0"/>
        <v>89.240899478998656</v>
      </c>
      <c r="AL16" s="13">
        <f t="shared" si="0"/>
        <v>90.838971947301616</v>
      </c>
      <c r="AM16" s="13">
        <f t="shared" si="0"/>
        <v>92.31917131495257</v>
      </c>
      <c r="AN16" s="13">
        <f t="shared" si="0"/>
        <v>93.690101169120055</v>
      </c>
      <c r="AO16" s="13">
        <f t="shared" si="0"/>
        <v>94.959943420754897</v>
      </c>
      <c r="AP16" s="13">
        <f t="shared" si="0"/>
        <v>96.13641641405934</v>
      </c>
      <c r="AQ16" s="13">
        <f t="shared" si="0"/>
        <v>97.226754277863122</v>
      </c>
      <c r="AR16" s="13">
        <f t="shared" si="0"/>
        <v>98.237702147159084</v>
      </c>
      <c r="AS16" s="13">
        <f t="shared" si="0"/>
        <v>99.175522941893945</v>
      </c>
      <c r="AT16" s="13">
        <f t="shared" si="0"/>
        <v>100.04601229576795</v>
      </c>
      <c r="AU16" s="13">
        <f t="shared" si="0"/>
        <v>100.85451898404112</v>
      </c>
      <c r="AV16" s="13">
        <f t="shared" si="0"/>
        <v>101.60596881879025</v>
      </c>
      <c r="AW16" s="13">
        <f t="shared" si="0"/>
        <v>102.30489047939095</v>
      </c>
      <c r="AX16" s="13">
        <f t="shared" si="0"/>
        <v>102.95544214295715</v>
      </c>
      <c r="AY16" s="13">
        <f t="shared" si="0"/>
        <v>103.56143809113019</v>
      </c>
      <c r="AZ16" s="13">
        <f t="shared" si="0"/>
        <v>104.1263747114335</v>
      </c>
      <c r="BA16" s="13">
        <f t="shared" si="0"/>
        <v>104.65345549688854</v>
      </c>
    </row>
    <row r="17" spans="1:53" x14ac:dyDescent="0.3">
      <c r="A17" s="26" t="s">
        <v>46</v>
      </c>
      <c r="B17" s="90" t="s">
        <v>229</v>
      </c>
      <c r="C17" s="11">
        <f t="shared" si="11"/>
        <v>38.399642028026541</v>
      </c>
      <c r="D17" s="11">
        <f t="shared" si="11"/>
        <v>51.455520317555568</v>
      </c>
      <c r="E17" s="11">
        <f t="shared" si="2"/>
        <v>68.950397225524469</v>
      </c>
      <c r="F17" s="11">
        <f t="shared" si="2"/>
        <v>103.4255958382867</v>
      </c>
      <c r="G17" s="11">
        <f t="shared" si="3"/>
        <v>155.13839375743004</v>
      </c>
      <c r="H17" s="11">
        <f t="shared" si="4"/>
        <v>189.26884038406465</v>
      </c>
      <c r="I17" s="11">
        <f t="shared" si="5"/>
        <v>223.33723165319626</v>
      </c>
      <c r="J17" s="11">
        <f t="shared" si="6"/>
        <v>265.77130566730352</v>
      </c>
      <c r="K17" s="11">
        <f t="shared" si="7"/>
        <v>358.79126265085978</v>
      </c>
      <c r="L17" s="11">
        <f t="shared" si="8"/>
        <v>265.50553436163625</v>
      </c>
      <c r="M17" s="11">
        <f t="shared" si="9"/>
        <v>446.04929772754889</v>
      </c>
      <c r="N17" s="12">
        <f>$N$8*'[2]Eurostat POM Portables GU'!M8</f>
        <v>584.32458002308908</v>
      </c>
      <c r="O17" s="12">
        <f>$O$8*'[2]Eurostat POM Portables GU'!N8</f>
        <v>663.85922861145161</v>
      </c>
      <c r="P17" s="12">
        <f>$P$8*'[2]Eurostat POM Portables GU'!O8</f>
        <v>616.18765765025228</v>
      </c>
      <c r="Q17" s="12">
        <f>$Q$8*'[2]Eurostat POM Portables GU'!P8</f>
        <v>705.18874115314929</v>
      </c>
      <c r="R17" s="12">
        <f>$R$8*'[2]Eurostat POM Portables GU'!Q8</f>
        <v>713.34589258711321</v>
      </c>
      <c r="S17" s="12">
        <f>$S$8*'[2]Eurostat POM Portables GU'!R8</f>
        <v>827.50868287366143</v>
      </c>
      <c r="T17" s="12">
        <f>$T$8*'[2]Eurostat POM Portables GU'!S8</f>
        <v>917.08157387972437</v>
      </c>
      <c r="U17" s="12">
        <f>$U$8*'[2]Eurostat POM Portables GU'!T8</f>
        <v>932.28041724382888</v>
      </c>
      <c r="V17" s="12">
        <f>$V$8*'[2]Eurostat POM Portables GU'!U8</f>
        <v>1087.1755061177028</v>
      </c>
      <c r="W17" s="12">
        <f>$W$8*'[2]Eurostat POM Portables GU'!V8</f>
        <v>1326.3198222739006</v>
      </c>
      <c r="X17" s="12">
        <f>$X$8*'[2]Eurostat POM Portables GU'!W8</f>
        <v>1423.6256797210822</v>
      </c>
      <c r="Y17" s="13">
        <f t="shared" si="10"/>
        <v>1529.203864653708</v>
      </c>
      <c r="Z17" s="13">
        <f t="shared" si="0"/>
        <v>1623.9486074561144</v>
      </c>
      <c r="AA17" s="13">
        <f t="shared" si="0"/>
        <v>1714.1140312276377</v>
      </c>
      <c r="AB17" s="13">
        <f t="shared" si="0"/>
        <v>1799.467623289813</v>
      </c>
      <c r="AC17" s="13">
        <f t="shared" si="0"/>
        <v>1879.9015800894467</v>
      </c>
      <c r="AD17" s="13">
        <f t="shared" si="0"/>
        <v>1955.4104327050659</v>
      </c>
      <c r="AE17" s="13">
        <f t="shared" si="0"/>
        <v>2026.0697882952315</v>
      </c>
      <c r="AF17" s="13">
        <f t="shared" si="0"/>
        <v>2092.0170854745988</v>
      </c>
      <c r="AG17" s="13">
        <f t="shared" si="0"/>
        <v>2153.4348288674232</v>
      </c>
      <c r="AH17" s="13">
        <f t="shared" si="0"/>
        <v>2210.5364470455852</v>
      </c>
      <c r="AI17" s="13">
        <f t="shared" si="0"/>
        <v>2263.5546994110987</v>
      </c>
      <c r="AJ17" s="13">
        <f t="shared" si="0"/>
        <v>2312.7324234155035</v>
      </c>
      <c r="AK17" s="13">
        <f t="shared" si="0"/>
        <v>2358.3153435922186</v>
      </c>
      <c r="AL17" s="13">
        <f t="shared" si="0"/>
        <v>2400.5466393789452</v>
      </c>
      <c r="AM17" s="13">
        <f t="shared" si="0"/>
        <v>2439.6629739372747</v>
      </c>
      <c r="AN17" s="13">
        <f t="shared" si="0"/>
        <v>2475.8917090682185</v>
      </c>
      <c r="AO17" s="13">
        <f t="shared" si="0"/>
        <v>2509.4490631901012</v>
      </c>
      <c r="AP17" s="13">
        <f t="shared" si="0"/>
        <v>2540.5390043228067</v>
      </c>
      <c r="AQ17" s="13">
        <f t="shared" si="0"/>
        <v>2569.3527044190628</v>
      </c>
      <c r="AR17" s="13">
        <f t="shared" si="0"/>
        <v>2596.0684130868535</v>
      </c>
      <c r="AS17" s="13">
        <f t="shared" si="0"/>
        <v>2620.8516367284255</v>
      </c>
      <c r="AT17" s="13">
        <f t="shared" si="0"/>
        <v>2643.8555330546596</v>
      </c>
      <c r="AU17" s="13">
        <f t="shared" si="0"/>
        <v>2665.2214509183659</v>
      </c>
      <c r="AV17" s="13">
        <f t="shared" si="0"/>
        <v>2685.0795617798071</v>
      </c>
      <c r="AW17" s="13">
        <f t="shared" si="0"/>
        <v>2703.5495423132452</v>
      </c>
      <c r="AX17" s="13">
        <f t="shared" si="0"/>
        <v>2720.7412781534772</v>
      </c>
      <c r="AY17" s="13">
        <f t="shared" si="0"/>
        <v>2736.7555670173792</v>
      </c>
      <c r="AZ17" s="13">
        <f t="shared" si="0"/>
        <v>2751.6848058260043</v>
      </c>
      <c r="BA17" s="13">
        <f t="shared" si="0"/>
        <v>2765.6136513543233</v>
      </c>
    </row>
    <row r="18" spans="1:53" x14ac:dyDescent="0.3">
      <c r="A18" s="26" t="s">
        <v>47</v>
      </c>
      <c r="B18" s="90" t="s">
        <v>230</v>
      </c>
      <c r="C18" s="11">
        <f t="shared" si="11"/>
        <v>38.356544786693163</v>
      </c>
      <c r="D18" s="11">
        <f t="shared" si="11"/>
        <v>51.397770014168842</v>
      </c>
      <c r="E18" s="11">
        <f t="shared" si="2"/>
        <v>68.873011818986257</v>
      </c>
      <c r="F18" s="11">
        <f t="shared" si="2"/>
        <v>103.30951772847938</v>
      </c>
      <c r="G18" s="11">
        <f t="shared" si="3"/>
        <v>154.96427659271907</v>
      </c>
      <c r="H18" s="11">
        <f t="shared" si="4"/>
        <v>189.05641744311725</v>
      </c>
      <c r="I18" s="11">
        <f t="shared" si="5"/>
        <v>223.08657258287835</v>
      </c>
      <c r="J18" s="11">
        <f t="shared" si="6"/>
        <v>265.47302137362522</v>
      </c>
      <c r="K18" s="11">
        <f t="shared" si="7"/>
        <v>358.3885788543941</v>
      </c>
      <c r="L18" s="11">
        <f t="shared" si="8"/>
        <v>265.20754835225165</v>
      </c>
      <c r="M18" s="11">
        <f t="shared" si="9"/>
        <v>445.54868123178278</v>
      </c>
      <c r="N18" s="12">
        <f>$N$8*'[2]Eurostat POM Portables GU'!M9</f>
        <v>583.66877241363545</v>
      </c>
      <c r="O18" s="12">
        <f>$O$8*'[2]Eurostat POM Portables GU'!N9</f>
        <v>657.69333583172966</v>
      </c>
      <c r="P18" s="12">
        <f>$P$8*'[2]Eurostat POM Portables GU'!O9</f>
        <v>525.71499421427131</v>
      </c>
      <c r="Q18" s="12">
        <f>$Q$8*'[2]Eurostat POM Portables GU'!P9</f>
        <v>624.56529907721631</v>
      </c>
      <c r="R18" s="12">
        <f>$R$8*'[2]Eurostat POM Portables GU'!Q9</f>
        <v>663.69054167814897</v>
      </c>
      <c r="S18" s="12">
        <f>$S$8*'[2]Eurostat POM Portables GU'!R9</f>
        <v>805.22095210192208</v>
      </c>
      <c r="T18" s="12">
        <f>$T$8*'[2]Eurostat POM Portables GU'!S9</f>
        <v>833.81309436160961</v>
      </c>
      <c r="U18" s="12">
        <f>$U$8*'[2]Eurostat POM Portables GU'!T9</f>
        <v>1030.621261651713</v>
      </c>
      <c r="V18" s="12">
        <f>$V$8*'[2]Eurostat POM Portables GU'!U9</f>
        <v>1021.5853695967419</v>
      </c>
      <c r="W18" s="12">
        <f>$W$8*'[2]Eurostat POM Portables GU'!V9</f>
        <v>1318.0353341637876</v>
      </c>
      <c r="X18" s="12">
        <f>$X$8*'[2]Eurostat POM Portables GU'!W9</f>
        <v>1398.4674848431837</v>
      </c>
      <c r="Y18" s="13">
        <f t="shared" si="10"/>
        <v>1502.1799008526821</v>
      </c>
      <c r="Z18" s="13">
        <f t="shared" si="0"/>
        <v>1595.2503224223146</v>
      </c>
      <c r="AA18" s="13">
        <f t="shared" si="0"/>
        <v>1683.8223503069803</v>
      </c>
      <c r="AB18" s="13">
        <f t="shared" si="0"/>
        <v>1767.6675807729744</v>
      </c>
      <c r="AC18" s="13">
        <f t="shared" si="0"/>
        <v>1846.680115362549</v>
      </c>
      <c r="AD18" s="13">
        <f t="shared" si="0"/>
        <v>1920.8545818005587</v>
      </c>
      <c r="AE18" s="13">
        <f t="shared" si="0"/>
        <v>1990.2652511221311</v>
      </c>
      <c r="AF18" s="13">
        <f t="shared" si="0"/>
        <v>2055.0471331381291</v>
      </c>
      <c r="AG18" s="13">
        <f t="shared" si="0"/>
        <v>2115.3795072662315</v>
      </c>
      <c r="AH18" s="13">
        <f t="shared" si="0"/>
        <v>2171.4720303863091</v>
      </c>
      <c r="AI18" s="13">
        <f t="shared" si="0"/>
        <v>2223.5533485955357</v>
      </c>
      <c r="AJ18" s="13">
        <f t="shared" si="0"/>
        <v>2271.8620079421603</v>
      </c>
      <c r="AK18" s="13">
        <f t="shared" si="0"/>
        <v>2316.6393905360364</v>
      </c>
      <c r="AL18" s="13">
        <f t="shared" si="0"/>
        <v>2358.1243783680229</v>
      </c>
      <c r="AM18" s="13">
        <f t="shared" si="0"/>
        <v>2396.5494523079569</v>
      </c>
      <c r="AN18" s="13">
        <f t="shared" si="0"/>
        <v>2432.1379562379698</v>
      </c>
      <c r="AO18" s="13">
        <f t="shared" si="0"/>
        <v>2465.1022875824392</v>
      </c>
      <c r="AP18" s="13">
        <f t="shared" si="0"/>
        <v>2495.6428098553274</v>
      </c>
      <c r="AQ18" s="13">
        <f t="shared" si="0"/>
        <v>2523.9473166344774</v>
      </c>
      <c r="AR18" s="13">
        <f t="shared" si="0"/>
        <v>2550.1909075155918</v>
      </c>
      <c r="AS18" s="13">
        <f t="shared" si="0"/>
        <v>2574.5361640855108</v>
      </c>
      <c r="AT18" s="13">
        <f t="shared" si="0"/>
        <v>2597.1335374647583</v>
      </c>
      <c r="AU18" s="13">
        <f t="shared" si="0"/>
        <v>2618.1218786009458</v>
      </c>
      <c r="AV18" s="13">
        <f t="shared" si="0"/>
        <v>2637.629058575093</v>
      </c>
      <c r="AW18" s="13">
        <f t="shared" si="0"/>
        <v>2655.7726391452047</v>
      </c>
      <c r="AX18" s="13">
        <f t="shared" si="0"/>
        <v>2672.6605640562584</v>
      </c>
      <c r="AY18" s="13">
        <f t="shared" si="0"/>
        <v>2688.3918497362424</v>
      </c>
      <c r="AZ18" s="13">
        <f t="shared" si="0"/>
        <v>2703.0572602754874</v>
      </c>
      <c r="BA18" s="13">
        <f t="shared" si="0"/>
        <v>2716.7399564014618</v>
      </c>
    </row>
    <row r="19" spans="1:53" x14ac:dyDescent="0.3">
      <c r="A19" s="26" t="s">
        <v>48</v>
      </c>
      <c r="B19" s="90" t="s">
        <v>247</v>
      </c>
      <c r="C19" s="11">
        <f t="shared" si="11"/>
        <v>5.4112215735412832</v>
      </c>
      <c r="D19" s="11">
        <f t="shared" si="11"/>
        <v>7.2510369085453199</v>
      </c>
      <c r="E19" s="11">
        <f t="shared" si="2"/>
        <v>9.7163894574507292</v>
      </c>
      <c r="F19" s="11">
        <f t="shared" si="2"/>
        <v>14.574584186176095</v>
      </c>
      <c r="G19" s="11">
        <f t="shared" si="3"/>
        <v>21.861876279264141</v>
      </c>
      <c r="H19" s="11">
        <f t="shared" si="4"/>
        <v>26.67148906070225</v>
      </c>
      <c r="I19" s="11">
        <f t="shared" si="5"/>
        <v>31.472357091628652</v>
      </c>
      <c r="J19" s="11">
        <f t="shared" si="6"/>
        <v>37.452104939038094</v>
      </c>
      <c r="K19" s="11">
        <f t="shared" si="7"/>
        <v>50.560341667701429</v>
      </c>
      <c r="L19" s="11">
        <f t="shared" si="8"/>
        <v>37.414652834099059</v>
      </c>
      <c r="M19" s="11">
        <f t="shared" si="9"/>
        <v>62.856616761286418</v>
      </c>
      <c r="N19" s="12">
        <f>$N$8*'[2]Eurostat POM Portables GU'!M10</f>
        <v>82.342167957285213</v>
      </c>
      <c r="O19" s="12">
        <f>$O$8*'[2]Eurostat POM Portables GU'!N10</f>
        <v>92.451369811240554</v>
      </c>
      <c r="P19" s="12">
        <f>$P$8*'[2]Eurostat POM Portables GU'!O10</f>
        <v>78.227297544246014</v>
      </c>
      <c r="Q19" s="12">
        <f>$Q$8*'[2]Eurostat POM Portables GU'!P10</f>
        <v>79.647081537312957</v>
      </c>
      <c r="R19" s="12">
        <f>$R$8*'[2]Eurostat POM Portables GU'!Q10</f>
        <v>83.478560948403668</v>
      </c>
      <c r="S19" s="12">
        <f>$S$8*'[2]Eurostat POM Portables GU'!R10</f>
        <v>97.943330639111394</v>
      </c>
      <c r="T19" s="12">
        <f>$T$8*'[2]Eurostat POM Portables GU'!S10</f>
        <v>110.34765984920895</v>
      </c>
      <c r="U19" s="12">
        <f>$U$8*'[2]Eurostat POM Portables GU'!T10</f>
        <v>111.23800433022959</v>
      </c>
      <c r="V19" s="12">
        <f>$V$8*'[2]Eurostat POM Portables GU'!U10</f>
        <v>120.29079091682013</v>
      </c>
      <c r="W19" s="12">
        <f>$W$8*'[2]Eurostat POM Portables GU'!V10</f>
        <v>144.84492115100829</v>
      </c>
      <c r="X19" s="12">
        <f>$X$8*'[2]Eurostat POM Portables GU'!W10</f>
        <v>142.19849278812191</v>
      </c>
      <c r="Y19" s="13">
        <f t="shared" si="10"/>
        <v>152.74414322319018</v>
      </c>
      <c r="Z19" s="13">
        <f t="shared" si="0"/>
        <v>162.20769801713013</v>
      </c>
      <c r="AA19" s="13">
        <f t="shared" si="0"/>
        <v>171.21384868197686</v>
      </c>
      <c r="AB19" s="13">
        <f t="shared" si="0"/>
        <v>179.73937074734971</v>
      </c>
      <c r="AC19" s="13">
        <f t="shared" si="0"/>
        <v>187.77349628246486</v>
      </c>
      <c r="AD19" s="13">
        <f t="shared" si="0"/>
        <v>195.31567902547718</v>
      </c>
      <c r="AE19" s="13">
        <f t="shared" si="0"/>
        <v>202.37347097839421</v>
      </c>
      <c r="AF19" s="13">
        <f t="shared" si="0"/>
        <v>208.96060016265679</v>
      </c>
      <c r="AG19" s="13">
        <f t="shared" si="0"/>
        <v>215.09529600673451</v>
      </c>
      <c r="AH19" s="13">
        <f t="shared" si="0"/>
        <v>220.79887676982409</v>
      </c>
      <c r="AI19" s="13">
        <f t="shared" si="0"/>
        <v>226.09459156622572</v>
      </c>
      <c r="AJ19" s="13">
        <f t="shared" si="0"/>
        <v>231.00669615368071</v>
      </c>
      <c r="AK19" s="13">
        <f t="shared" si="0"/>
        <v>235.55973466537714</v>
      </c>
      <c r="AL19" s="13">
        <f t="shared" si="0"/>
        <v>239.77799701825805</v>
      </c>
      <c r="AM19" s="13">
        <f t="shared" si="0"/>
        <v>243.68512225266664</v>
      </c>
      <c r="AN19" s="13">
        <f t="shared" si="0"/>
        <v>247.30382034488539</v>
      </c>
      <c r="AO19" s="13">
        <f t="shared" si="0"/>
        <v>250.65568821722101</v>
      </c>
      <c r="AP19" s="13">
        <f t="shared" si="0"/>
        <v>253.76109916401447</v>
      </c>
      <c r="AQ19" s="13">
        <f t="shared" si="0"/>
        <v>256.63914834765893</v>
      </c>
      <c r="AR19" s="13">
        <f t="shared" si="0"/>
        <v>259.30764018539446</v>
      </c>
      <c r="AS19" s="13">
        <f t="shared" si="0"/>
        <v>261.78310624256267</v>
      </c>
      <c r="AT19" s="13">
        <f t="shared" si="0"/>
        <v>264.08084463857529</v>
      </c>
      <c r="AU19" s="13">
        <f t="shared" si="0"/>
        <v>266.21497396802727</v>
      </c>
      <c r="AV19" s="13">
        <f t="shared" si="0"/>
        <v>268.19849637447169</v>
      </c>
      <c r="AW19" s="13">
        <f t="shared" si="0"/>
        <v>270.04336573240244</v>
      </c>
      <c r="AX19" s="13">
        <f t="shared" si="0"/>
        <v>271.7605579408006</v>
      </c>
      <c r="AY19" s="13">
        <f t="shared" si="0"/>
        <v>273.36014115425223</v>
      </c>
      <c r="AZ19" s="13">
        <f t="shared" si="0"/>
        <v>274.85134441596659</v>
      </c>
      <c r="BA19" s="13">
        <f t="shared" si="0"/>
        <v>276.24262364660927</v>
      </c>
    </row>
    <row r="20" spans="1:53" x14ac:dyDescent="0.3">
      <c r="A20" s="26" t="s">
        <v>49</v>
      </c>
      <c r="B20" s="90" t="s">
        <v>256</v>
      </c>
      <c r="C20" s="11">
        <f t="shared" si="11"/>
        <v>31.336231001074289</v>
      </c>
      <c r="D20" s="11">
        <f t="shared" si="11"/>
        <v>41.990549541439549</v>
      </c>
      <c r="E20" s="11">
        <f t="shared" si="2"/>
        <v>56.267336385528999</v>
      </c>
      <c r="F20" s="11">
        <f t="shared" si="2"/>
        <v>84.401004578293495</v>
      </c>
      <c r="G20" s="11">
        <f t="shared" si="3"/>
        <v>126.60150686744024</v>
      </c>
      <c r="H20" s="11">
        <f t="shared" si="4"/>
        <v>154.45383837827708</v>
      </c>
      <c r="I20" s="11">
        <f t="shared" si="5"/>
        <v>182.25552928636694</v>
      </c>
      <c r="J20" s="11">
        <f t="shared" si="6"/>
        <v>216.88407985077666</v>
      </c>
      <c r="K20" s="11">
        <f t="shared" si="7"/>
        <v>292.79350779854849</v>
      </c>
      <c r="L20" s="11">
        <f t="shared" si="8"/>
        <v>216.66719577092587</v>
      </c>
      <c r="M20" s="11">
        <f t="shared" si="9"/>
        <v>364.00088889515547</v>
      </c>
      <c r="N20" s="12">
        <f>$N$8*'[2]Eurostat POM Portables GU'!M11</f>
        <v>476.84116445265369</v>
      </c>
      <c r="O20" s="12">
        <f>$O$8*'[2]Eurostat POM Portables GU'!N11</f>
        <v>488.65336398728937</v>
      </c>
      <c r="P20" s="12">
        <f>$P$8*'[2]Eurostat POM Portables GU'!O11</f>
        <v>453.70613964277635</v>
      </c>
      <c r="Q20" s="12">
        <f>$Q$8*'[2]Eurostat POM Portables GU'!P11</f>
        <v>470.77697124074507</v>
      </c>
      <c r="R20" s="12">
        <f>$R$8*'[2]Eurostat POM Portables GU'!Q11</f>
        <v>515.26422102635365</v>
      </c>
      <c r="S20" s="12">
        <f>$S$8*'[2]Eurostat POM Portables GU'!R11</f>
        <v>618.7401221585618</v>
      </c>
      <c r="T20" s="12">
        <f>$T$8*'[2]Eurostat POM Portables GU'!S11</f>
        <v>717.59827877399687</v>
      </c>
      <c r="U20" s="12">
        <f>$U$8*'[2]Eurostat POM Portables GU'!T11</f>
        <v>796.86023805920161</v>
      </c>
      <c r="V20" s="12">
        <f>$V$8*'[2]Eurostat POM Portables GU'!U11</f>
        <v>915.7294735899402</v>
      </c>
      <c r="W20" s="12">
        <f>$W$8*'[2]Eurostat POM Portables GU'!V11</f>
        <v>969.01786733128426</v>
      </c>
      <c r="X20" s="12">
        <f>$X$8*'[2]Eurostat POM Portables GU'!W11</f>
        <v>1111.8828301471226</v>
      </c>
      <c r="Y20" s="13">
        <f t="shared" si="10"/>
        <v>1194.3417045105602</v>
      </c>
      <c r="Z20" s="13">
        <f t="shared" si="0"/>
        <v>1268.3394233416368</v>
      </c>
      <c r="AA20" s="13">
        <f t="shared" si="0"/>
        <v>1338.7605937325345</v>
      </c>
      <c r="AB20" s="13">
        <f t="shared" si="0"/>
        <v>1405.4236181898539</v>
      </c>
      <c r="AC20" s="13">
        <f t="shared" si="0"/>
        <v>1468.244299777889</v>
      </c>
      <c r="AD20" s="13">
        <f t="shared" si="0"/>
        <v>1527.2183671492121</v>
      </c>
      <c r="AE20" s="13">
        <f t="shared" si="0"/>
        <v>1582.4048711502903</v>
      </c>
      <c r="AF20" s="13">
        <f t="shared" si="0"/>
        <v>1633.9111543487743</v>
      </c>
      <c r="AG20" s="13">
        <f t="shared" si="0"/>
        <v>1681.8797568526588</v>
      </c>
      <c r="AH20" s="13">
        <f t="shared" si="0"/>
        <v>1726.4773710502018</v>
      </c>
      <c r="AI20" s="13">
        <f t="shared" si="0"/>
        <v>1767.885787131296</v>
      </c>
      <c r="AJ20" s="13">
        <f t="shared" si="0"/>
        <v>1806.2946664632036</v>
      </c>
      <c r="AK20" s="13">
        <f t="shared" si="0"/>
        <v>1841.8959252873531</v>
      </c>
      <c r="AL20" s="13">
        <f t="shared" si="0"/>
        <v>1874.8794920696873</v>
      </c>
      <c r="AM20" s="13">
        <f t="shared" si="0"/>
        <v>1905.430205921813</v>
      </c>
      <c r="AN20" s="13">
        <f t="shared" si="0"/>
        <v>1933.7256413890466</v>
      </c>
      <c r="AO20" s="13">
        <f t="shared" si="0"/>
        <v>1959.9346697908093</v>
      </c>
      <c r="AP20" s="13">
        <f t="shared" si="0"/>
        <v>1984.2165946170826</v>
      </c>
      <c r="AQ20" s="13">
        <f t="shared" si="0"/>
        <v>2006.7207253491952</v>
      </c>
      <c r="AR20" s="13">
        <f t="shared" si="0"/>
        <v>2027.5862788342579</v>
      </c>
      <c r="AS20" s="13">
        <f t="shared" si="0"/>
        <v>2046.9425191966536</v>
      </c>
      <c r="AT20" s="13">
        <f t="shared" si="0"/>
        <v>2064.9090659623985</v>
      </c>
      <c r="AU20" s="13">
        <f t="shared" si="0"/>
        <v>2081.5963156807675</v>
      </c>
      <c r="AV20" s="13">
        <f t="shared" si="0"/>
        <v>2097.105935112696</v>
      </c>
      <c r="AW20" s="13">
        <f t="shared" si="0"/>
        <v>2111.5313943614397</v>
      </c>
      <c r="AX20" s="13">
        <f t="shared" si="0"/>
        <v>2124.9585165140293</v>
      </c>
      <c r="AY20" s="13">
        <f t="shared" si="0"/>
        <v>2137.4660267945956</v>
      </c>
      <c r="AZ20" s="13">
        <f t="shared" si="0"/>
        <v>2149.1260892217697</v>
      </c>
      <c r="BA20" s="13">
        <f t="shared" si="0"/>
        <v>2160.004822590603</v>
      </c>
    </row>
    <row r="21" spans="1:53" x14ac:dyDescent="0.3">
      <c r="A21" s="26" t="s">
        <v>35</v>
      </c>
      <c r="B21" s="90" t="s">
        <v>257</v>
      </c>
      <c r="C21" s="11">
        <f t="shared" si="11"/>
        <v>379.45986856096397</v>
      </c>
      <c r="D21" s="11">
        <f t="shared" si="11"/>
        <v>508.47622387169179</v>
      </c>
      <c r="E21" s="11">
        <f t="shared" si="2"/>
        <v>681.35813998806702</v>
      </c>
      <c r="F21" s="11">
        <f t="shared" si="2"/>
        <v>1022.0372099821005</v>
      </c>
      <c r="G21" s="11">
        <f t="shared" si="3"/>
        <v>1533.0558149731507</v>
      </c>
      <c r="H21" s="11">
        <f t="shared" si="4"/>
        <v>1870.3280942672438</v>
      </c>
      <c r="I21" s="11">
        <f t="shared" si="5"/>
        <v>2206.9871512353475</v>
      </c>
      <c r="J21" s="11">
        <f t="shared" si="6"/>
        <v>2626.3147099700636</v>
      </c>
      <c r="K21" s="11">
        <f t="shared" si="7"/>
        <v>3545.5248584595861</v>
      </c>
      <c r="L21" s="11">
        <f t="shared" si="8"/>
        <v>2623.6883952600938</v>
      </c>
      <c r="M21" s="11">
        <f t="shared" si="9"/>
        <v>4407.7965040369572</v>
      </c>
      <c r="N21" s="12">
        <f>$N$8*'[2]Eurostat POM Portables GU'!M12</f>
        <v>5774.2134202884145</v>
      </c>
      <c r="O21" s="12">
        <f>O5*'[2]Eurostat POM Portables GU'!N12</f>
        <v>5112.8610245656082</v>
      </c>
      <c r="P21" s="12">
        <f>P5*'[2]Eurostat POM Portables GU'!O12</f>
        <v>5350.5713293680747</v>
      </c>
      <c r="Q21" s="12">
        <f>Q5*'[2]Eurostat POM Portables GU'!P12</f>
        <v>5463.1516407819627</v>
      </c>
      <c r="R21" s="12">
        <f>R5*'[2]Eurostat POM Portables GU'!Q12</f>
        <v>5769</v>
      </c>
      <c r="S21" s="12">
        <f>S5*'[2]Eurostat POM Portables GU'!R12</f>
        <v>6372</v>
      </c>
      <c r="T21" s="12">
        <f>T5*'[2]Eurostat POM Portables GU'!S12</f>
        <v>7267</v>
      </c>
      <c r="U21" s="12">
        <f>U5*'[2]Eurostat POM Portables GU'!T12</f>
        <v>7763.0268348917643</v>
      </c>
      <c r="V21" s="12">
        <f>V5*'[2]Eurostat POM Portables GU'!U12</f>
        <v>8755.4260692092121</v>
      </c>
      <c r="W21" s="12">
        <f>W5*'[2]Eurostat POM Portables GU'!V12</f>
        <v>9402.3139485039865</v>
      </c>
      <c r="X21" s="12">
        <f>$X$8*'[2]Eurostat POM Portables GU'!W12</f>
        <v>10307.749975298975</v>
      </c>
      <c r="Y21" s="13">
        <f t="shared" si="10"/>
        <v>11072.187951259482</v>
      </c>
      <c r="Z21" s="13">
        <f t="shared" si="0"/>
        <v>11758.186478957121</v>
      </c>
      <c r="AA21" s="13">
        <f t="shared" si="0"/>
        <v>12411.028485035453</v>
      </c>
      <c r="AB21" s="13">
        <f t="shared" si="0"/>
        <v>13029.030463366538</v>
      </c>
      <c r="AC21" s="13">
        <f t="shared" si="0"/>
        <v>13611.411863213905</v>
      </c>
      <c r="AD21" s="13">
        <f t="shared" si="0"/>
        <v>14158.133086896802</v>
      </c>
      <c r="AE21" s="13">
        <f t="shared" si="0"/>
        <v>14669.74156742229</v>
      </c>
      <c r="AF21" s="13">
        <f t="shared" si="0"/>
        <v>15147.232427944587</v>
      </c>
      <c r="AG21" s="13">
        <f t="shared" si="0"/>
        <v>15591.927091688174</v>
      </c>
      <c r="AH21" s="13">
        <f t="shared" si="0"/>
        <v>16005.370886464903</v>
      </c>
      <c r="AI21" s="13">
        <f t="shared" si="0"/>
        <v>16389.249104802522</v>
      </c>
      <c r="AJ21" s="13">
        <f t="shared" si="0"/>
        <v>16745.320009263156</v>
      </c>
      <c r="AK21" s="13">
        <f t="shared" si="0"/>
        <v>17075.362766301398</v>
      </c>
      <c r="AL21" s="13">
        <f t="shared" si="0"/>
        <v>17381.138114627345</v>
      </c>
      <c r="AM21" s="13">
        <f t="shared" si="0"/>
        <v>17664.359611907727</v>
      </c>
      <c r="AN21" s="13">
        <f t="shared" si="0"/>
        <v>17926.673469384827</v>
      </c>
      <c r="AO21" s="13">
        <f t="shared" ref="Z21:BA30" si="12">($X21/$X$43)*AO$43</f>
        <v>18169.645214730634</v>
      </c>
      <c r="AP21" s="13">
        <f t="shared" si="12"/>
        <v>18394.751676708387</v>
      </c>
      <c r="AQ21" s="13">
        <f t="shared" si="12"/>
        <v>18603.377034262801</v>
      </c>
      <c r="AR21" s="13">
        <f t="shared" si="12"/>
        <v>18796.811902208192</v>
      </c>
      <c r="AS21" s="13">
        <f t="shared" si="12"/>
        <v>18976.254628282994</v>
      </c>
      <c r="AT21" s="13">
        <f t="shared" si="12"/>
        <v>19142.8141496278</v>
      </c>
      <c r="AU21" s="13">
        <f t="shared" si="12"/>
        <v>19297.513901443886</v>
      </c>
      <c r="AV21" s="13">
        <f t="shared" si="12"/>
        <v>19441.296389114104</v>
      </c>
      <c r="AW21" s="13">
        <f t="shared" si="12"/>
        <v>19575.028130609957</v>
      </c>
      <c r="AX21" s="13">
        <f t="shared" si="12"/>
        <v>19699.50475196257</v>
      </c>
      <c r="AY21" s="13">
        <f t="shared" si="12"/>
        <v>19815.45607820843</v>
      </c>
      <c r="AZ21" s="13">
        <f t="shared" si="12"/>
        <v>19923.55110849124</v>
      </c>
      <c r="BA21" s="13">
        <f t="shared" si="12"/>
        <v>20024.402799490945</v>
      </c>
    </row>
    <row r="22" spans="1:53" x14ac:dyDescent="0.3">
      <c r="A22" s="26" t="s">
        <v>34</v>
      </c>
      <c r="B22" s="90" t="s">
        <v>270</v>
      </c>
      <c r="C22" s="11">
        <f t="shared" si="11"/>
        <v>491.5035889001316</v>
      </c>
      <c r="D22" s="11">
        <f t="shared" si="11"/>
        <v>658.6148091261764</v>
      </c>
      <c r="E22" s="11">
        <f t="shared" si="2"/>
        <v>882.5438442290764</v>
      </c>
      <c r="F22" s="11">
        <f t="shared" si="2"/>
        <v>1323.8157663436145</v>
      </c>
      <c r="G22" s="11">
        <f t="shared" si="3"/>
        <v>1985.7236495154218</v>
      </c>
      <c r="H22" s="11">
        <f t="shared" si="4"/>
        <v>2422.5828524088147</v>
      </c>
      <c r="I22" s="11">
        <f t="shared" si="5"/>
        <v>2858.647765842401</v>
      </c>
      <c r="J22" s="11">
        <f t="shared" si="6"/>
        <v>3401.7908413524569</v>
      </c>
      <c r="K22" s="11">
        <f t="shared" si="7"/>
        <v>4592.4176358258173</v>
      </c>
      <c r="L22" s="11">
        <f t="shared" si="8"/>
        <v>3398.3890505111049</v>
      </c>
      <c r="M22" s="11">
        <f t="shared" si="9"/>
        <v>5709.2936048586562</v>
      </c>
      <c r="N22" s="12">
        <f>$N$8*'[2]Eurostat POM Portables GU'!M13</f>
        <v>7479.1746223648397</v>
      </c>
      <c r="O22" s="12">
        <f>O4*'[2]Eurostat POM Portables GU'!N13</f>
        <v>8441.5296265257784</v>
      </c>
      <c r="P22" s="12">
        <f>P4*'[2]Eurostat POM Portables GU'!O13</f>
        <v>6806.6755451377112</v>
      </c>
      <c r="Q22" s="12">
        <f>Q4*'[2]Eurostat POM Portables GU'!P13</f>
        <v>6742.9359982409851</v>
      </c>
      <c r="R22" s="12">
        <f>R4*'[2]Eurostat POM Portables GU'!Q13</f>
        <v>7123.086572438162</v>
      </c>
      <c r="S22" s="12">
        <f>S4*'[2]Eurostat POM Portables GU'!R13</f>
        <v>8914.1667941851574</v>
      </c>
      <c r="T22" s="12">
        <f>T4*'[2]Eurostat POM Portables GU'!S13</f>
        <v>11302.514416042937</v>
      </c>
      <c r="U22" s="12">
        <f>U4*'[2]Eurostat POM Portables GU'!T13</f>
        <v>11191.759996503117</v>
      </c>
      <c r="V22" s="12">
        <f>V4*'[2]Eurostat POM Portables GU'!U13</f>
        <v>14009.376771854815</v>
      </c>
      <c r="W22" s="12">
        <f>W4*'[2]Eurostat POM Portables GU'!V13</f>
        <v>17471.434331863195</v>
      </c>
      <c r="X22" s="12">
        <f>X4*'[2]Eurostat POM Portables GU'!W13</f>
        <v>16595.719291209913</v>
      </c>
      <c r="Y22" s="13">
        <f t="shared" si="10"/>
        <v>17826.482367049193</v>
      </c>
      <c r="Z22" s="13">
        <f t="shared" si="12"/>
        <v>18930.956090910844</v>
      </c>
      <c r="AA22" s="13">
        <f t="shared" si="12"/>
        <v>19982.047037077504</v>
      </c>
      <c r="AB22" s="13">
        <f t="shared" si="12"/>
        <v>20977.04472118631</v>
      </c>
      <c r="AC22" s="13">
        <f t="shared" si="12"/>
        <v>21914.692438238981</v>
      </c>
      <c r="AD22" s="13">
        <f t="shared" si="12"/>
        <v>22794.926435040492</v>
      </c>
      <c r="AE22" s="13">
        <f t="shared" si="12"/>
        <v>23618.6280915756</v>
      </c>
      <c r="AF22" s="13">
        <f t="shared" si="12"/>
        <v>24387.399579469246</v>
      </c>
      <c r="AG22" s="13">
        <f t="shared" si="12"/>
        <v>25103.368421114872</v>
      </c>
      <c r="AH22" s="13">
        <f t="shared" si="12"/>
        <v>25769.022630544627</v>
      </c>
      <c r="AI22" s="13">
        <f t="shared" si="12"/>
        <v>26387.07556826697</v>
      </c>
      <c r="AJ22" s="13">
        <f t="shared" si="12"/>
        <v>26960.358078257657</v>
      </c>
      <c r="AK22" s="13">
        <f t="shared" si="12"/>
        <v>27491.734660249771</v>
      </c>
      <c r="AL22" s="13">
        <f t="shared" si="12"/>
        <v>27984.040144875398</v>
      </c>
      <c r="AM22" s="13">
        <f t="shared" si="12"/>
        <v>28440.033400179891</v>
      </c>
      <c r="AN22" s="13">
        <f t="shared" si="12"/>
        <v>28862.364864885229</v>
      </c>
      <c r="AO22" s="13">
        <f t="shared" si="12"/>
        <v>29253.555075272277</v>
      </c>
      <c r="AP22" s="13">
        <f t="shared" si="12"/>
        <v>29615.981760297873</v>
      </c>
      <c r="AQ22" s="13">
        <f t="shared" si="12"/>
        <v>29951.873480537324</v>
      </c>
      <c r="AR22" s="13">
        <f t="shared" si="12"/>
        <v>30263.308156120911</v>
      </c>
      <c r="AS22" s="13">
        <f t="shared" si="12"/>
        <v>30552.215155022044</v>
      </c>
      <c r="AT22" s="13">
        <f t="shared" si="12"/>
        <v>30820.379892053956</v>
      </c>
      <c r="AU22" s="13">
        <f t="shared" si="12"/>
        <v>31069.45012190158</v>
      </c>
      <c r="AV22" s="13">
        <f t="shared" si="12"/>
        <v>31300.943300343526</v>
      </c>
      <c r="AW22" s="13">
        <f t="shared" si="12"/>
        <v>31516.254541643346</v>
      </c>
      <c r="AX22" s="13">
        <f t="shared" si="12"/>
        <v>31716.66482237741</v>
      </c>
      <c r="AY22" s="13">
        <f t="shared" si="12"/>
        <v>31903.349177976939</v>
      </c>
      <c r="AZ22" s="13">
        <f t="shared" si="12"/>
        <v>32077.384712758747</v>
      </c>
      <c r="BA22" s="13">
        <f t="shared" si="12"/>
        <v>32239.758301358175</v>
      </c>
    </row>
    <row r="23" spans="1:53" x14ac:dyDescent="0.3">
      <c r="A23" s="26" t="s">
        <v>50</v>
      </c>
      <c r="B23" s="90" t="s">
        <v>275</v>
      </c>
      <c r="C23" s="11">
        <f t="shared" si="11"/>
        <v>20.981551701768886</v>
      </c>
      <c r="D23" s="11">
        <f t="shared" si="11"/>
        <v>28.115279280370309</v>
      </c>
      <c r="E23" s="11">
        <f t="shared" si="2"/>
        <v>37.674474235696216</v>
      </c>
      <c r="F23" s="11">
        <f t="shared" si="2"/>
        <v>56.511711353544321</v>
      </c>
      <c r="G23" s="11">
        <f t="shared" si="3"/>
        <v>84.767567030316485</v>
      </c>
      <c r="H23" s="11">
        <f t="shared" si="4"/>
        <v>103.41643177698612</v>
      </c>
      <c r="I23" s="11">
        <f t="shared" si="5"/>
        <v>122.0313894968436</v>
      </c>
      <c r="J23" s="11">
        <f t="shared" si="6"/>
        <v>145.21735350124388</v>
      </c>
      <c r="K23" s="11">
        <f t="shared" si="7"/>
        <v>196.04342722667926</v>
      </c>
      <c r="L23" s="11">
        <f t="shared" si="8"/>
        <v>145.07213614774264</v>
      </c>
      <c r="M23" s="11">
        <f t="shared" si="9"/>
        <v>243.72118872820764</v>
      </c>
      <c r="N23" s="12">
        <f>$N$8*'[2]Eurostat POM Portables GU'!M14</f>
        <v>319.27475723395202</v>
      </c>
      <c r="O23" s="12">
        <f>$O$8*'[2]Eurostat POM Portables GU'!N14</f>
        <v>282.14760006388184</v>
      </c>
      <c r="P23" s="12">
        <f>$P$8*'[2]Eurostat POM Portables GU'!O14</f>
        <v>266.38240607217386</v>
      </c>
      <c r="Q23" s="12">
        <f>$Q$8*'[2]Eurostat POM Portables GU'!P14</f>
        <v>272.59247486025788</v>
      </c>
      <c r="R23" s="12">
        <f>$R$8*'[2]Eurostat POM Portables GU'!Q14</f>
        <v>301.35040859606926</v>
      </c>
      <c r="S23" s="12">
        <f>$S$8*'[2]Eurostat POM Portables GU'!R14</f>
        <v>326.95487618358896</v>
      </c>
      <c r="T23" s="12">
        <f>$T$8*'[2]Eurostat POM Portables GU'!S14</f>
        <v>381.81644266842852</v>
      </c>
      <c r="U23" s="12">
        <f>$U$8*'[2]Eurostat POM Portables GU'!T14</f>
        <v>379.0843791460826</v>
      </c>
      <c r="V23" s="12">
        <f>$V$8*'[2]Eurostat POM Portables GU'!U14</f>
        <v>455.33229909145808</v>
      </c>
      <c r="W23" s="12">
        <f>$W$8*'[2]Eurostat POM Portables GU'!V14</f>
        <v>494.39687108738991</v>
      </c>
      <c r="X23" s="12">
        <f>$X$8*'[2]Eurostat POM Portables GU'!W14</f>
        <v>785.37321401439647</v>
      </c>
      <c r="Y23" s="13">
        <f t="shared" si="10"/>
        <v>843.61765257115815</v>
      </c>
      <c r="Z23" s="13">
        <f t="shared" si="12"/>
        <v>895.88559366384186</v>
      </c>
      <c r="AA23" s="13">
        <f t="shared" si="12"/>
        <v>945.62725656661075</v>
      </c>
      <c r="AB23" s="13">
        <f t="shared" si="12"/>
        <v>992.7143707430547</v>
      </c>
      <c r="AC23" s="13">
        <f t="shared" si="12"/>
        <v>1037.0874640831523</v>
      </c>
      <c r="AD23" s="13">
        <f t="shared" si="12"/>
        <v>1078.7435195407124</v>
      </c>
      <c r="AE23" s="13">
        <f t="shared" si="12"/>
        <v>1117.7242474037466</v>
      </c>
      <c r="AF23" s="13">
        <f t="shared" si="12"/>
        <v>1154.1054685906738</v>
      </c>
      <c r="AG23" s="13">
        <f t="shared" si="12"/>
        <v>1187.9878656371952</v>
      </c>
      <c r="AH23" s="13">
        <f t="shared" si="12"/>
        <v>1219.489180928721</v>
      </c>
      <c r="AI23" s="13">
        <f t="shared" si="12"/>
        <v>1248.7378211119237</v>
      </c>
      <c r="AJ23" s="13">
        <f t="shared" si="12"/>
        <v>1275.8677526026368</v>
      </c>
      <c r="AK23" s="13">
        <f t="shared" si="12"/>
        <v>1301.0145345364679</v>
      </c>
      <c r="AL23" s="13">
        <f t="shared" si="12"/>
        <v>1324.3123219931485</v>
      </c>
      <c r="AM23" s="13">
        <f t="shared" si="12"/>
        <v>1345.8916752108821</v>
      </c>
      <c r="AN23" s="13">
        <f t="shared" si="12"/>
        <v>1365.8780231355981</v>
      </c>
      <c r="AO23" s="13">
        <f t="shared" si="12"/>
        <v>1384.3906472304977</v>
      </c>
      <c r="AP23" s="13">
        <f t="shared" si="12"/>
        <v>1401.5420707674032</v>
      </c>
      <c r="AQ23" s="13">
        <f t="shared" si="12"/>
        <v>1417.4377577970704</v>
      </c>
      <c r="AR23" s="13">
        <f t="shared" si="12"/>
        <v>1432.1760434854866</v>
      </c>
      <c r="AS23" s="13">
        <f t="shared" si="12"/>
        <v>1445.8482329396923</v>
      </c>
      <c r="AT23" s="13">
        <f t="shared" si="12"/>
        <v>1458.5388188499776</v>
      </c>
      <c r="AU23" s="13">
        <f t="shared" si="12"/>
        <v>1470.3257793003354</v>
      </c>
      <c r="AV23" s="13">
        <f t="shared" si="12"/>
        <v>1481.2809261297746</v>
      </c>
      <c r="AW23" s="13">
        <f t="shared" si="12"/>
        <v>1491.4702815066537</v>
      </c>
      <c r="AX23" s="13">
        <f t="shared" si="12"/>
        <v>1500.9544661653449</v>
      </c>
      <c r="AY23" s="13">
        <f t="shared" si="12"/>
        <v>1509.7890872981009</v>
      </c>
      <c r="AZ23" s="13">
        <f t="shared" si="12"/>
        <v>1518.0251176204924</v>
      </c>
      <c r="BA23" s="13">
        <f t="shared" si="12"/>
        <v>1525.7092598328115</v>
      </c>
    </row>
    <row r="24" spans="1:53" x14ac:dyDescent="0.3">
      <c r="A24" s="26" t="s">
        <v>51</v>
      </c>
      <c r="B24" s="90" t="s">
        <v>304</v>
      </c>
      <c r="C24" s="11">
        <f t="shared" si="11"/>
        <v>23.170437906331799</v>
      </c>
      <c r="D24" s="11">
        <f t="shared" si="11"/>
        <v>31.04838679448461</v>
      </c>
      <c r="E24" s="11">
        <f t="shared" si="2"/>
        <v>41.60483830460938</v>
      </c>
      <c r="F24" s="11">
        <f t="shared" si="2"/>
        <v>62.407257456914074</v>
      </c>
      <c r="G24" s="11">
        <f t="shared" si="3"/>
        <v>93.610886185371115</v>
      </c>
      <c r="H24" s="11">
        <f t="shared" si="4"/>
        <v>114.20528114615276</v>
      </c>
      <c r="I24" s="11">
        <f t="shared" si="5"/>
        <v>134.76223175246025</v>
      </c>
      <c r="J24" s="11">
        <f t="shared" si="6"/>
        <v>160.36705578542768</v>
      </c>
      <c r="K24" s="11">
        <f t="shared" si="7"/>
        <v>216.49552531032739</v>
      </c>
      <c r="L24" s="11">
        <f t="shared" si="8"/>
        <v>160.20668872964228</v>
      </c>
      <c r="M24" s="11">
        <f t="shared" si="9"/>
        <v>269.147237065799</v>
      </c>
      <c r="N24" s="12">
        <f>$N$8*'[2]Eurostat POM Portables GU'!M15</f>
        <v>352.5828805561967</v>
      </c>
      <c r="O24" s="12">
        <f>$O$8*'[2]Eurostat POM Portables GU'!N15</f>
        <v>278.66736534943749</v>
      </c>
      <c r="P24" s="12">
        <f>$P$8*'[2]Eurostat POM Portables GU'!O15</f>
        <v>259.78579072331667</v>
      </c>
      <c r="Q24" s="12">
        <f>$Q$8*'[2]Eurostat POM Portables GU'!P15</f>
        <v>282.29120264549221</v>
      </c>
      <c r="R24" s="12">
        <f>$R$8*'[2]Eurostat POM Portables GU'!Q15</f>
        <v>324.55888782525909</v>
      </c>
      <c r="S24" s="12">
        <f>$S$8*'[2]Eurostat POM Portables GU'!R15</f>
        <v>344.33521669366093</v>
      </c>
      <c r="T24" s="12">
        <f>$T$8*'[2]Eurostat POM Portables GU'!S15</f>
        <v>531.88023366990899</v>
      </c>
      <c r="U24" s="12">
        <f>$U$8*'[2]Eurostat POM Portables GU'!T15</f>
        <v>654.53086605903206</v>
      </c>
      <c r="V24" s="12">
        <f>$V$8*'[2]Eurostat POM Portables GU'!U15</f>
        <v>739.47180942550483</v>
      </c>
      <c r="W24" s="12">
        <f>$W$8*'[2]Eurostat POM Portables GU'!V15</f>
        <v>669.97457071139809</v>
      </c>
      <c r="X24" s="12">
        <f>$X$8*'[2]Eurostat POM Portables GU'!W15</f>
        <v>867.68426464752088</v>
      </c>
      <c r="Y24" s="13">
        <f t="shared" si="10"/>
        <v>932.0330123984279</v>
      </c>
      <c r="Z24" s="13">
        <f t="shared" si="12"/>
        <v>989.77889578529596</v>
      </c>
      <c r="AA24" s="13">
        <f t="shared" si="12"/>
        <v>1044.7337343613704</v>
      </c>
      <c r="AB24" s="13">
        <f t="shared" si="12"/>
        <v>1096.7558141948859</v>
      </c>
      <c r="AC24" s="13">
        <f t="shared" si="12"/>
        <v>1145.7794302005022</v>
      </c>
      <c r="AD24" s="13">
        <f t="shared" si="12"/>
        <v>1191.8012491304598</v>
      </c>
      <c r="AE24" s="13">
        <f t="shared" si="12"/>
        <v>1234.8673527200863</v>
      </c>
      <c r="AF24" s="13">
        <f t="shared" si="12"/>
        <v>1275.0615083002117</v>
      </c>
      <c r="AG24" s="13">
        <f t="shared" si="12"/>
        <v>1312.4949504410936</v>
      </c>
      <c r="AH24" s="13">
        <f t="shared" si="12"/>
        <v>1347.2977615204845</v>
      </c>
      <c r="AI24" s="13">
        <f t="shared" si="12"/>
        <v>1379.6118058454506</v>
      </c>
      <c r="AJ24" s="13">
        <f t="shared" si="12"/>
        <v>1409.5850901839019</v>
      </c>
      <c r="AK24" s="13">
        <f t="shared" si="12"/>
        <v>1437.3673809485419</v>
      </c>
      <c r="AL24" s="13">
        <f t="shared" si="12"/>
        <v>1463.1068933441018</v>
      </c>
      <c r="AM24" s="13">
        <f t="shared" si="12"/>
        <v>1486.947870976368</v>
      </c>
      <c r="AN24" s="13">
        <f t="shared" si="12"/>
        <v>1509.0288883736953</v>
      </c>
      <c r="AO24" s="13">
        <f t="shared" si="12"/>
        <v>1529.4817282946969</v>
      </c>
      <c r="AP24" s="13">
        <f t="shared" si="12"/>
        <v>1548.4307070142654</v>
      </c>
      <c r="AQ24" s="13">
        <f t="shared" si="12"/>
        <v>1565.9923417444654</v>
      </c>
      <c r="AR24" s="13">
        <f t="shared" si="12"/>
        <v>1582.2752736697246</v>
      </c>
      <c r="AS24" s="13">
        <f t="shared" si="12"/>
        <v>1597.3803771300989</v>
      </c>
      <c r="AT24" s="13">
        <f t="shared" si="12"/>
        <v>1611.4010000734606</v>
      </c>
      <c r="AU24" s="13">
        <f t="shared" si="12"/>
        <v>1624.423293077982</v>
      </c>
      <c r="AV24" s="13">
        <f t="shared" si="12"/>
        <v>1636.5265942234591</v>
      </c>
      <c r="AW24" s="13">
        <f t="shared" si="12"/>
        <v>1647.7838451325251</v>
      </c>
      <c r="AX24" s="13">
        <f t="shared" si="12"/>
        <v>1658.2620198964623</v>
      </c>
      <c r="AY24" s="13">
        <f t="shared" si="12"/>
        <v>1668.0225536200817</v>
      </c>
      <c r="AZ24" s="13">
        <f t="shared" si="12"/>
        <v>1677.1217612151192</v>
      </c>
      <c r="BA24" s="13">
        <f t="shared" si="12"/>
        <v>1685.6112400590218</v>
      </c>
    </row>
    <row r="25" spans="1:53" x14ac:dyDescent="0.3">
      <c r="A25" s="26" t="s">
        <v>52</v>
      </c>
      <c r="B25" s="90" t="s">
        <v>305</v>
      </c>
      <c r="C25" s="11">
        <f t="shared" si="11"/>
        <v>2.1242403425628713</v>
      </c>
      <c r="D25" s="11">
        <f t="shared" si="11"/>
        <v>2.8464820590342477</v>
      </c>
      <c r="E25" s="11">
        <f t="shared" si="2"/>
        <v>3.814285959105892</v>
      </c>
      <c r="F25" s="11">
        <f t="shared" si="2"/>
        <v>5.7214289386588382</v>
      </c>
      <c r="G25" s="11">
        <f t="shared" si="3"/>
        <v>8.5821434079882568</v>
      </c>
      <c r="H25" s="11">
        <f t="shared" si="4"/>
        <v>10.470214957745673</v>
      </c>
      <c r="I25" s="11">
        <f t="shared" si="5"/>
        <v>12.354853650139894</v>
      </c>
      <c r="J25" s="11">
        <f t="shared" si="6"/>
        <v>14.702275843666474</v>
      </c>
      <c r="K25" s="11">
        <f t="shared" si="7"/>
        <v>19.848072388949742</v>
      </c>
      <c r="L25" s="11">
        <f t="shared" si="8"/>
        <v>14.68757356782281</v>
      </c>
      <c r="M25" s="11">
        <f t="shared" si="9"/>
        <v>24.67512359394232</v>
      </c>
      <c r="N25" s="12">
        <f>$N$8*'[2]Eurostat POM Portables GU'!M16</f>
        <v>32.324411908064441</v>
      </c>
      <c r="O25" s="12">
        <f>$O$8*'[2]Eurostat POM Portables GU'!N16</f>
        <v>29.386675777578631</v>
      </c>
      <c r="P25" s="12">
        <f>$P$8*'[2]Eurostat POM Portables GU'!O16</f>
        <v>34.577678418946327</v>
      </c>
      <c r="Q25" s="12">
        <f>$Q$8*'[2]Eurostat POM Portables GU'!P16</f>
        <v>32.764372385483767</v>
      </c>
      <c r="R25" s="12">
        <f>$R$8*'[2]Eurostat POM Portables GU'!Q16</f>
        <v>30.494862243005219</v>
      </c>
      <c r="S25" s="12">
        <f>$S$8*'[2]Eurostat POM Portables GU'!R16</f>
        <v>45.270675163881549</v>
      </c>
      <c r="T25" s="12">
        <f>$T$8*'[2]Eurostat POM Portables GU'!S16</f>
        <v>59.506498777579552</v>
      </c>
      <c r="U25" s="12">
        <f>$U$8*'[2]Eurostat POM Portables GU'!T16</f>
        <v>58.682077646671843</v>
      </c>
      <c r="V25" s="12">
        <f>$V$8*'[2]Eurostat POM Portables GU'!U16</f>
        <v>42.798197189352848</v>
      </c>
      <c r="W25" s="12">
        <f>$W$8*'[2]Eurostat POM Portables GU'!V16</f>
        <v>83.325915894620636</v>
      </c>
      <c r="X25" s="12">
        <f>$X$8*'[2]Eurostat POM Portables GU'!W16</f>
        <v>92.94859172823584</v>
      </c>
      <c r="Y25" s="13">
        <f t="shared" si="10"/>
        <v>99.841796695312212</v>
      </c>
      <c r="Z25" s="13">
        <f t="shared" si="12"/>
        <v>106.02768568465872</v>
      </c>
      <c r="AA25" s="13">
        <f t="shared" si="12"/>
        <v>111.9145907057768</v>
      </c>
      <c r="AB25" s="13">
        <f t="shared" si="12"/>
        <v>117.48733099427726</v>
      </c>
      <c r="AC25" s="13">
        <f t="shared" si="12"/>
        <v>122.73886805078811</v>
      </c>
      <c r="AD25" s="13">
        <f t="shared" si="12"/>
        <v>127.66884480915327</v>
      </c>
      <c r="AE25" s="13">
        <f t="shared" si="12"/>
        <v>132.28219766453114</v>
      </c>
      <c r="AF25" s="13">
        <f t="shared" si="12"/>
        <v>136.58789999093665</v>
      </c>
      <c r="AG25" s="13">
        <f t="shared" si="12"/>
        <v>140.59786752440203</v>
      </c>
      <c r="AH25" s="13">
        <f t="shared" si="12"/>
        <v>144.32603502704464</v>
      </c>
      <c r="AI25" s="13">
        <f t="shared" si="12"/>
        <v>147.7875993718464</v>
      </c>
      <c r="AJ25" s="13">
        <f t="shared" si="12"/>
        <v>150.9984154281463</v>
      </c>
      <c r="AK25" s="13">
        <f t="shared" si="12"/>
        <v>153.97452656300328</v>
      </c>
      <c r="AL25" s="13">
        <f t="shared" si="12"/>
        <v>156.73180997404984</v>
      </c>
      <c r="AM25" s="13">
        <f t="shared" si="12"/>
        <v>159.28571741092577</v>
      </c>
      <c r="AN25" s="13">
        <f t="shared" si="12"/>
        <v>161.65109333697416</v>
      </c>
      <c r="AO25" s="13">
        <f t="shared" si="12"/>
        <v>163.84205466352583</v>
      </c>
      <c r="AP25" s="13">
        <f t="shared" si="12"/>
        <v>165.87191847278564</v>
      </c>
      <c r="AQ25" s="13">
        <f t="shared" si="12"/>
        <v>167.75316639109479</v>
      </c>
      <c r="AR25" s="13">
        <f t="shared" si="12"/>
        <v>169.49743634426076</v>
      </c>
      <c r="AS25" s="13">
        <f t="shared" si="12"/>
        <v>171.11553425355203</v>
      </c>
      <c r="AT25" s="13">
        <f t="shared" si="12"/>
        <v>172.61745979356104</v>
      </c>
      <c r="AU25" s="13">
        <f t="shared" si="12"/>
        <v>174.01244163794709</v>
      </c>
      <c r="AV25" s="13">
        <f t="shared" si="12"/>
        <v>175.30897868785178</v>
      </c>
      <c r="AW25" s="13">
        <f t="shared" si="12"/>
        <v>176.51488463931463</v>
      </c>
      <c r="AX25" s="13">
        <f t="shared" si="12"/>
        <v>177.63733393091948</v>
      </c>
      <c r="AY25" s="13">
        <f t="shared" si="12"/>
        <v>178.68290765063529</v>
      </c>
      <c r="AZ25" s="13">
        <f t="shared" si="12"/>
        <v>179.65763839805203</v>
      </c>
      <c r="BA25" s="13">
        <f t="shared" si="12"/>
        <v>180.56705341823559</v>
      </c>
    </row>
    <row r="26" spans="1:53" x14ac:dyDescent="0.3">
      <c r="A26" s="26" t="s">
        <v>53</v>
      </c>
      <c r="B26" s="90" t="s">
        <v>314</v>
      </c>
      <c r="C26" s="11">
        <f t="shared" si="11"/>
        <v>23.771531009139235</v>
      </c>
      <c r="D26" s="11">
        <f t="shared" si="11"/>
        <v>31.853851552246578</v>
      </c>
      <c r="E26" s="11">
        <f t="shared" si="2"/>
        <v>42.684161080010419</v>
      </c>
      <c r="F26" s="11">
        <f t="shared" si="2"/>
        <v>64.026241620015625</v>
      </c>
      <c r="G26" s="11">
        <f t="shared" si="3"/>
        <v>96.039362430023431</v>
      </c>
      <c r="H26" s="11">
        <f t="shared" si="4"/>
        <v>117.16802216462858</v>
      </c>
      <c r="I26" s="11">
        <f t="shared" si="5"/>
        <v>138.25826615426172</v>
      </c>
      <c r="J26" s="11">
        <f t="shared" si="6"/>
        <v>164.52733672357144</v>
      </c>
      <c r="K26" s="11">
        <f t="shared" si="7"/>
        <v>222.11190457682144</v>
      </c>
      <c r="L26" s="11">
        <f t="shared" si="8"/>
        <v>164.36280938684786</v>
      </c>
      <c r="M26" s="11">
        <f t="shared" si="9"/>
        <v>276.12951976990439</v>
      </c>
      <c r="N26" s="12">
        <f>$N$8*'[2]Eurostat POM Portables GU'!M17</f>
        <v>361.7296708985748</v>
      </c>
      <c r="O26" s="12">
        <f>$O$8*'[2]Eurostat POM Portables GU'!N17</f>
        <v>346.42540448372154</v>
      </c>
      <c r="P26" s="12">
        <f>$P$8*'[2]Eurostat POM Portables GU'!O17</f>
        <v>321.10242143419578</v>
      </c>
      <c r="Q26" s="12">
        <f>$Q$8*'[2]Eurostat POM Portables GU'!P17</f>
        <v>422.29635519067966</v>
      </c>
      <c r="R26" s="12">
        <f>$R$8*'[2]Eurostat POM Portables GU'!Q17</f>
        <v>486.29859966279122</v>
      </c>
      <c r="S26" s="12">
        <f>$S$8*'[2]Eurostat POM Portables GU'!R17</f>
        <v>402.40600145672488</v>
      </c>
      <c r="T26" s="12">
        <f>$T$8*'[2]Eurostat POM Portables GU'!S17</f>
        <v>674.94856975252344</v>
      </c>
      <c r="U26" s="12">
        <f>$U$8*'[2]Eurostat POM Portables GU'!T17</f>
        <v>537.99581390355343</v>
      </c>
      <c r="V26" s="12">
        <f>$V$8*'[2]Eurostat POM Portables GU'!U17</f>
        <v>675.14789175629994</v>
      </c>
      <c r="W26" s="12">
        <f>$W$8*'[2]Eurostat POM Portables GU'!V17</f>
        <v>946.83681852033646</v>
      </c>
      <c r="X26" s="12">
        <f>$X$8*'[2]Eurostat POM Portables GU'!W17</f>
        <v>1009.6092987956656</v>
      </c>
      <c r="Y26" s="13">
        <f t="shared" si="10"/>
        <v>1084.4834168846503</v>
      </c>
      <c r="Z26" s="13">
        <f t="shared" si="12"/>
        <v>1151.6746559216238</v>
      </c>
      <c r="AA26" s="13">
        <f t="shared" si="12"/>
        <v>1215.6183256420356</v>
      </c>
      <c r="AB26" s="13">
        <f t="shared" si="12"/>
        <v>1276.1495323061831</v>
      </c>
      <c r="AC26" s="13">
        <f t="shared" si="12"/>
        <v>1333.1918236055005</v>
      </c>
      <c r="AD26" s="13">
        <f t="shared" si="12"/>
        <v>1386.7413210808879</v>
      </c>
      <c r="AE26" s="13">
        <f t="shared" si="12"/>
        <v>1436.8516439465989</v>
      </c>
      <c r="AF26" s="13">
        <f t="shared" si="12"/>
        <v>1483.6202611548633</v>
      </c>
      <c r="AG26" s="13">
        <f t="shared" si="12"/>
        <v>1527.176601647815</v>
      </c>
      <c r="AH26" s="13">
        <f t="shared" si="12"/>
        <v>1567.6720250657511</v>
      </c>
      <c r="AI26" s="13">
        <f t="shared" si="12"/>
        <v>1605.2716001202027</v>
      </c>
      <c r="AJ26" s="13">
        <f t="shared" si="12"/>
        <v>1640.1475426911331</v>
      </c>
      <c r="AK26" s="13">
        <f t="shared" si="12"/>
        <v>1672.4741161241777</v>
      </c>
      <c r="AL26" s="13">
        <f t="shared" si="12"/>
        <v>1702.4237788296323</v>
      </c>
      <c r="AM26" s="13">
        <f t="shared" si="12"/>
        <v>1730.1643679939334</v>
      </c>
      <c r="AN26" s="13">
        <f t="shared" si="12"/>
        <v>1755.8571244486864</v>
      </c>
      <c r="AO26" s="13">
        <f t="shared" si="12"/>
        <v>1779.6553863422691</v>
      </c>
      <c r="AP26" s="13">
        <f t="shared" si="12"/>
        <v>1801.7038040645027</v>
      </c>
      <c r="AQ26" s="13">
        <f t="shared" si="12"/>
        <v>1822.1379532683786</v>
      </c>
      <c r="AR26" s="13">
        <f t="shared" si="12"/>
        <v>1841.0842453163009</v>
      </c>
      <c r="AS26" s="13">
        <f t="shared" si="12"/>
        <v>1858.6600543221948</v>
      </c>
      <c r="AT26" s="13">
        <f t="shared" si="12"/>
        <v>1874.9739969338846</v>
      </c>
      <c r="AU26" s="13">
        <f t="shared" si="12"/>
        <v>1890.1263151729938</v>
      </c>
      <c r="AV26" s="13">
        <f t="shared" si="12"/>
        <v>1904.2093242587489</v>
      </c>
      <c r="AW26" s="13">
        <f t="shared" si="12"/>
        <v>1917.3078967000574</v>
      </c>
      <c r="AX26" s="13">
        <f t="shared" si="12"/>
        <v>1929.4999613796842</v>
      </c>
      <c r="AY26" s="13">
        <f t="shared" si="12"/>
        <v>1940.8570021951909</v>
      </c>
      <c r="AZ26" s="13">
        <f t="shared" si="12"/>
        <v>1951.4445453533629</v>
      </c>
      <c r="BA26" s="13">
        <f t="shared" si="12"/>
        <v>1961.322627890926</v>
      </c>
    </row>
    <row r="27" spans="1:53" x14ac:dyDescent="0.3">
      <c r="A27" s="26" t="s">
        <v>54</v>
      </c>
      <c r="B27" s="90" t="s">
        <v>319</v>
      </c>
      <c r="C27" s="11">
        <f t="shared" si="11"/>
        <v>334.65061199839164</v>
      </c>
      <c r="D27" s="11">
        <f t="shared" si="11"/>
        <v>448.4318200778448</v>
      </c>
      <c r="E27" s="11">
        <f t="shared" si="2"/>
        <v>600.89863890431207</v>
      </c>
      <c r="F27" s="11">
        <f t="shared" si="2"/>
        <v>901.3479583564681</v>
      </c>
      <c r="G27" s="11">
        <f t="shared" si="3"/>
        <v>1352.0219375347021</v>
      </c>
      <c r="H27" s="11">
        <f t="shared" si="4"/>
        <v>1649.4667637923365</v>
      </c>
      <c r="I27" s="11">
        <f t="shared" si="5"/>
        <v>1946.3707812749569</v>
      </c>
      <c r="J27" s="11">
        <f t="shared" si="6"/>
        <v>2316.1812297171987</v>
      </c>
      <c r="K27" s="11">
        <f t="shared" si="7"/>
        <v>3126.8446601182181</v>
      </c>
      <c r="L27" s="11">
        <f t="shared" si="8"/>
        <v>2313.8650484874815</v>
      </c>
      <c r="M27" s="11">
        <f t="shared" si="9"/>
        <v>3887.293281458969</v>
      </c>
      <c r="N27" s="12">
        <f>$N$8*'[2]Eurostat POM Portables GU'!M18</f>
        <v>5092.3541987112494</v>
      </c>
      <c r="O27" s="12">
        <f>$O$8*'[2]Eurostat POM Portables GU'!N18</f>
        <v>5226.2095197665412</v>
      </c>
      <c r="P27" s="12">
        <f>$P$8*'[2]Eurostat POM Portables GU'!O18</f>
        <v>4453.8122785779924</v>
      </c>
      <c r="Q27" s="12">
        <f>$Q$8*'[2]Eurostat POM Portables GU'!P18</f>
        <v>4362.8366998441797</v>
      </c>
      <c r="R27" s="12">
        <f>$R$8*'[2]Eurostat POM Portables GU'!Q18</f>
        <v>4412.1504929593984</v>
      </c>
      <c r="S27" s="12">
        <f>$S$8*'[2]Eurostat POM Portables GU'!R18</f>
        <v>5040.7152626693269</v>
      </c>
      <c r="T27" s="12">
        <f>$T$8*'[2]Eurostat POM Portables GU'!S18</f>
        <v>5778.5991462866423</v>
      </c>
      <c r="U27" s="12">
        <f>$U$8*'[2]Eurostat POM Portables GU'!T18</f>
        <v>5580.9896253415409</v>
      </c>
      <c r="V27" s="12">
        <f>$V$8*'[2]Eurostat POM Portables GU'!U18</f>
        <v>6520.0379163764155</v>
      </c>
      <c r="W27" s="12">
        <f>$W$8*'[2]Eurostat POM Portables GU'!V18</f>
        <v>7526.7121292366774</v>
      </c>
      <c r="X27" s="12">
        <f>$X$8*'[2]Eurostat POM Portables GU'!W18</f>
        <v>8848.0277551009094</v>
      </c>
      <c r="Y27" s="13">
        <f t="shared" si="10"/>
        <v>9504.2105733260414</v>
      </c>
      <c r="Z27" s="13">
        <f t="shared" si="12"/>
        <v>10093.062071235119</v>
      </c>
      <c r="AA27" s="13">
        <f t="shared" si="12"/>
        <v>10653.452476834698</v>
      </c>
      <c r="AB27" s="13">
        <f t="shared" si="12"/>
        <v>11183.936692117784</v>
      </c>
      <c r="AC27" s="13">
        <f t="shared" si="12"/>
        <v>11683.844703298912</v>
      </c>
      <c r="AD27" s="13">
        <f t="shared" si="12"/>
        <v>12153.14252028527</v>
      </c>
      <c r="AE27" s="13">
        <f t="shared" si="12"/>
        <v>12592.300051878699</v>
      </c>
      <c r="AF27" s="13">
        <f t="shared" si="12"/>
        <v>13002.171497813315</v>
      </c>
      <c r="AG27" s="13">
        <f t="shared" si="12"/>
        <v>13383.891149219042</v>
      </c>
      <c r="AH27" s="13">
        <f t="shared" si="12"/>
        <v>13738.785493777748</v>
      </c>
      <c r="AI27" s="13">
        <f t="shared" si="12"/>
        <v>14068.301162916923</v>
      </c>
      <c r="AJ27" s="13">
        <f t="shared" si="12"/>
        <v>14373.947424516333</v>
      </c>
      <c r="AK27" s="13">
        <f t="shared" si="12"/>
        <v>14657.251490063352</v>
      </c>
      <c r="AL27" s="13">
        <f t="shared" si="12"/>
        <v>14919.724752928381</v>
      </c>
      <c r="AM27" s="13">
        <f t="shared" si="12"/>
        <v>15162.838106937083</v>
      </c>
      <c r="AN27" s="13">
        <f t="shared" si="12"/>
        <v>15388.004636690601</v>
      </c>
      <c r="AO27" s="13">
        <f t="shared" si="12"/>
        <v>15596.568169146931</v>
      </c>
      <c r="AP27" s="13">
        <f t="shared" si="12"/>
        <v>15789.796393367025</v>
      </c>
      <c r="AQ27" s="13">
        <f t="shared" si="12"/>
        <v>15968.877469109335</v>
      </c>
      <c r="AR27" s="13">
        <f t="shared" si="12"/>
        <v>16134.919241997355</v>
      </c>
      <c r="AS27" s="13">
        <f t="shared" si="12"/>
        <v>16288.950356892996</v>
      </c>
      <c r="AT27" s="13">
        <f t="shared" si="12"/>
        <v>16431.922709857197</v>
      </c>
      <c r="AU27" s="13">
        <f t="shared" si="12"/>
        <v>16564.714803287483</v>
      </c>
      <c r="AV27" s="13">
        <f t="shared" si="12"/>
        <v>16688.135670562318</v>
      </c>
      <c r="AW27" s="13">
        <f t="shared" si="12"/>
        <v>16802.929118533873</v>
      </c>
      <c r="AX27" s="13">
        <f t="shared" si="12"/>
        <v>16909.778101408738</v>
      </c>
      <c r="AY27" s="13">
        <f t="shared" si="12"/>
        <v>17009.309090744202</v>
      </c>
      <c r="AZ27" s="13">
        <f t="shared" si="12"/>
        <v>17102.096346005797</v>
      </c>
      <c r="BA27" s="13">
        <f t="shared" si="12"/>
        <v>17188.66602059556</v>
      </c>
    </row>
    <row r="28" spans="1:53" x14ac:dyDescent="0.3">
      <c r="A28" s="26" t="s">
        <v>55</v>
      </c>
      <c r="B28" s="90" t="s">
        <v>345</v>
      </c>
      <c r="C28" s="11">
        <f t="shared" si="11"/>
        <v>13.05491427228867</v>
      </c>
      <c r="D28" s="11">
        <f t="shared" si="11"/>
        <v>17.493585124866819</v>
      </c>
      <c r="E28" s="11">
        <f t="shared" si="2"/>
        <v>23.441404067321539</v>
      </c>
      <c r="F28" s="11">
        <f t="shared" si="2"/>
        <v>35.162106100982307</v>
      </c>
      <c r="G28" s="11">
        <f t="shared" si="3"/>
        <v>52.743159151473456</v>
      </c>
      <c r="H28" s="11">
        <f t="shared" si="4"/>
        <v>64.346654164797613</v>
      </c>
      <c r="I28" s="11">
        <f t="shared" si="5"/>
        <v>75.929051914461184</v>
      </c>
      <c r="J28" s="11">
        <f t="shared" si="6"/>
        <v>90.355571778208798</v>
      </c>
      <c r="K28" s="11">
        <f t="shared" si="7"/>
        <v>121.98002190058189</v>
      </c>
      <c r="L28" s="11">
        <f t="shared" si="8"/>
        <v>90.265216206430594</v>
      </c>
      <c r="M28" s="11">
        <f t="shared" si="9"/>
        <v>151.6455632268034</v>
      </c>
      <c r="N28" s="12">
        <f>$N$8*'[2]Eurostat POM Portables GU'!M19</f>
        <v>198.65568782711247</v>
      </c>
      <c r="O28" s="12">
        <f>$O$8*'[2]Eurostat POM Portables GU'!N19</f>
        <v>85.682135728650636</v>
      </c>
      <c r="P28" s="12">
        <f>$P$8*'[2]Eurostat POM Portables GU'!O19</f>
        <v>86.53685079730397</v>
      </c>
      <c r="Q28" s="12">
        <f>$Q$8*'[2]Eurostat POM Portables GU'!P19</f>
        <v>98.203969650014926</v>
      </c>
      <c r="R28" s="12">
        <f>$R$8*'[2]Eurostat POM Portables GU'!Q19</f>
        <v>91.572383146564846</v>
      </c>
      <c r="S28" s="12">
        <f>$S$8*'[2]Eurostat POM Portables GU'!R19</f>
        <v>86.977562624821402</v>
      </c>
      <c r="T28" s="12">
        <f>$T$8*'[2]Eurostat POM Portables GU'!S19</f>
        <v>110.71729066072838</v>
      </c>
      <c r="U28" s="12">
        <f>$U$8*'[2]Eurostat POM Portables GU'!T19</f>
        <v>120.17228156000722</v>
      </c>
      <c r="V28" s="12">
        <f>$V$8*'[2]Eurostat POM Portables GU'!U19</f>
        <v>143.13059332102452</v>
      </c>
      <c r="W28" s="12">
        <f>$W$8*'[2]Eurostat POM Portables GU'!V19</f>
        <v>178.14695990435101</v>
      </c>
      <c r="X28" s="12">
        <f>$X$8*'[2]Eurostat POM Portables GU'!W19</f>
        <v>187.31916838435291</v>
      </c>
      <c r="Y28" s="13">
        <f t="shared" si="10"/>
        <v>201.21103482285631</v>
      </c>
      <c r="Z28" s="13">
        <f t="shared" si="12"/>
        <v>213.67744834948874</v>
      </c>
      <c r="AA28" s="13">
        <f t="shared" si="12"/>
        <v>225.54131989837339</v>
      </c>
      <c r="AB28" s="13">
        <f t="shared" si="12"/>
        <v>236.77205569602802</v>
      </c>
      <c r="AC28" s="13">
        <f t="shared" si="12"/>
        <v>247.35547106440086</v>
      </c>
      <c r="AD28" s="13">
        <f t="shared" si="12"/>
        <v>257.29084640856132</v>
      </c>
      <c r="AE28" s="13">
        <f t="shared" si="12"/>
        <v>266.58813003884626</v>
      </c>
      <c r="AF28" s="13">
        <f t="shared" si="12"/>
        <v>275.26540598349987</v>
      </c>
      <c r="AG28" s="13">
        <f t="shared" si="12"/>
        <v>283.34668800887147</v>
      </c>
      <c r="AH28" s="13">
        <f t="shared" si="12"/>
        <v>290.86005882178756</v>
      </c>
      <c r="AI28" s="13">
        <f t="shared" si="12"/>
        <v>297.83614465935506</v>
      </c>
      <c r="AJ28" s="13">
        <f t="shared" si="12"/>
        <v>304.30689781782945</v>
      </c>
      <c r="AK28" s="13">
        <f t="shared" si="12"/>
        <v>310.30465047266034</v>
      </c>
      <c r="AL28" s="13">
        <f t="shared" si="12"/>
        <v>315.8613999182823</v>
      </c>
      <c r="AM28" s="13">
        <f t="shared" si="12"/>
        <v>321.00828604437822</v>
      </c>
      <c r="AN28" s="13">
        <f t="shared" si="12"/>
        <v>325.77522487739719</v>
      </c>
      <c r="AO28" s="13">
        <f t="shared" si="12"/>
        <v>330.19066620922388</v>
      </c>
      <c r="AP28" s="13">
        <f t="shared" si="12"/>
        <v>334.2814479372114</v>
      </c>
      <c r="AQ28" s="13">
        <f t="shared" si="12"/>
        <v>338.07272426566618</v>
      </c>
      <c r="AR28" s="13">
        <f t="shared" si="12"/>
        <v>341.58794909037545</v>
      </c>
      <c r="AS28" s="13">
        <f t="shared" si="12"/>
        <v>344.84889956952969</v>
      </c>
      <c r="AT28" s="13">
        <f t="shared" si="12"/>
        <v>347.87572803350787</v>
      </c>
      <c r="AU28" s="13">
        <f t="shared" si="12"/>
        <v>350.68703301557446</v>
      </c>
      <c r="AV28" s="13">
        <f t="shared" si="12"/>
        <v>353.29994233944831</v>
      </c>
      <c r="AW28" s="13">
        <f t="shared" si="12"/>
        <v>355.73020293595329</v>
      </c>
      <c r="AX28" s="13">
        <f t="shared" si="12"/>
        <v>357.99227344124699</v>
      </c>
      <c r="AY28" s="13">
        <f t="shared" si="12"/>
        <v>360.09941671281308</v>
      </c>
      <c r="AZ28" s="13">
        <f t="shared" si="12"/>
        <v>362.0637902402637</v>
      </c>
      <c r="BA28" s="13">
        <f t="shared" si="12"/>
        <v>363.8965330729373</v>
      </c>
    </row>
    <row r="29" spans="1:53" x14ac:dyDescent="0.3">
      <c r="A29" s="26" t="s">
        <v>56</v>
      </c>
      <c r="B29" s="90" t="s">
        <v>356</v>
      </c>
      <c r="C29" s="11">
        <f t="shared" si="11"/>
        <v>8.0296965431634426</v>
      </c>
      <c r="D29" s="11">
        <f t="shared" si="11"/>
        <v>10.759793367839015</v>
      </c>
      <c r="E29" s="11">
        <f t="shared" ref="E29:F42" si="13">F29/1.5</f>
        <v>14.418123112904281</v>
      </c>
      <c r="F29" s="11">
        <f t="shared" si="13"/>
        <v>21.627184669356421</v>
      </c>
      <c r="G29" s="11">
        <f t="shared" si="3"/>
        <v>32.440777004034629</v>
      </c>
      <c r="H29" s="11">
        <f t="shared" si="4"/>
        <v>39.577747944922251</v>
      </c>
      <c r="I29" s="11">
        <f t="shared" si="5"/>
        <v>46.701742575008254</v>
      </c>
      <c r="J29" s="11">
        <f t="shared" si="6"/>
        <v>55.575073664259818</v>
      </c>
      <c r="K29" s="11">
        <f t="shared" si="7"/>
        <v>75.026349446750757</v>
      </c>
      <c r="L29" s="11">
        <f t="shared" si="8"/>
        <v>55.51949859059556</v>
      </c>
      <c r="M29" s="11">
        <f t="shared" si="9"/>
        <v>93.272757632200538</v>
      </c>
      <c r="N29" s="12">
        <f>$N$8*'[2]Eurostat POM Portables GU'!M20</f>
        <v>122.18731249818271</v>
      </c>
      <c r="O29" s="12">
        <f>$O$8*'[2]Eurostat POM Portables GU'!N20</f>
        <v>138.85426258650446</v>
      </c>
      <c r="P29" s="12">
        <f>$P$8*'[2]Eurostat POM Portables GU'!O20</f>
        <v>133.44298224787539</v>
      </c>
      <c r="Q29" s="12">
        <f>$Q$8*'[2]Eurostat POM Portables GU'!P20</f>
        <v>121.82308648477975</v>
      </c>
      <c r="R29" s="12">
        <f>$R$8*'[2]Eurostat POM Portables GU'!Q20</f>
        <v>125.93838374286058</v>
      </c>
      <c r="S29" s="12">
        <f>$S$8*'[2]Eurostat POM Portables GU'!R20</f>
        <v>152.87686170281026</v>
      </c>
      <c r="T29" s="12">
        <f>$T$8*'[2]Eurostat POM Portables GU'!S20</f>
        <v>187.63886162890682</v>
      </c>
      <c r="U29" s="12">
        <f>$U$8*'[2]Eurostat POM Portables GU'!T20</f>
        <v>175.50224915900517</v>
      </c>
      <c r="V29" s="12">
        <f>$V$8*'[2]Eurostat POM Portables GU'!U20</f>
        <v>189.93662641995547</v>
      </c>
      <c r="W29" s="12">
        <f>$W$8*'[2]Eurostat POM Portables GU'!V20</f>
        <v>218.33634793426896</v>
      </c>
      <c r="X29" s="12">
        <f>$X$8*'[2]Eurostat POM Portables GU'!W20</f>
        <v>254.04307653877933</v>
      </c>
      <c r="Y29" s="13">
        <f t="shared" si="10"/>
        <v>272.88328664296859</v>
      </c>
      <c r="Z29" s="13">
        <f t="shared" si="12"/>
        <v>289.79029126521897</v>
      </c>
      <c r="AA29" s="13">
        <f t="shared" si="12"/>
        <v>305.88012581837785</v>
      </c>
      <c r="AB29" s="13">
        <f t="shared" si="12"/>
        <v>321.11129889286133</v>
      </c>
      <c r="AC29" s="13">
        <f t="shared" si="12"/>
        <v>335.46457316617278</v>
      </c>
      <c r="AD29" s="13">
        <f t="shared" si="12"/>
        <v>348.93897272051595</v>
      </c>
      <c r="AE29" s="13">
        <f t="shared" si="12"/>
        <v>361.54798949793889</v>
      </c>
      <c r="AF29" s="13">
        <f t="shared" si="12"/>
        <v>373.31614913674645</v>
      </c>
      <c r="AG29" s="13">
        <f t="shared" si="12"/>
        <v>384.27601921203143</v>
      </c>
      <c r="AH29" s="13">
        <f t="shared" si="12"/>
        <v>394.46568561378189</v>
      </c>
      <c r="AI29" s="13">
        <f t="shared" si="12"/>
        <v>403.92668377889169</v>
      </c>
      <c r="AJ29" s="13">
        <f t="shared" si="12"/>
        <v>412.70234755147953</v>
      </c>
      <c r="AK29" s="13">
        <f t="shared" si="12"/>
        <v>420.83652596949105</v>
      </c>
      <c r="AL29" s="13">
        <f t="shared" si="12"/>
        <v>428.37261390377256</v>
      </c>
      <c r="AM29" s="13">
        <f t="shared" si="12"/>
        <v>435.35284340909101</v>
      </c>
      <c r="AN29" s="13">
        <f t="shared" si="12"/>
        <v>441.81778673153565</v>
      </c>
      <c r="AO29" s="13">
        <f t="shared" si="12"/>
        <v>447.80602760345829</v>
      </c>
      <c r="AP29" s="13">
        <f t="shared" si="12"/>
        <v>453.35396369878737</v>
      </c>
      <c r="AQ29" s="13">
        <f t="shared" si="12"/>
        <v>458.4957092595676</v>
      </c>
      <c r="AR29" s="13">
        <f t="shared" si="12"/>
        <v>463.26307256198362</v>
      </c>
      <c r="AS29" s="13">
        <f t="shared" si="12"/>
        <v>467.68558788334747</v>
      </c>
      <c r="AT29" s="13">
        <f t="shared" si="12"/>
        <v>471.79058590237776</v>
      </c>
      <c r="AU29" s="13">
        <f t="shared" si="12"/>
        <v>475.60329003134103</v>
      </c>
      <c r="AV29" s="13">
        <f t="shared" si="12"/>
        <v>479.14692909977725</v>
      </c>
      <c r="AW29" s="13">
        <f t="shared" si="12"/>
        <v>482.44285916423439</v>
      </c>
      <c r="AX29" s="13">
        <f t="shared" si="12"/>
        <v>485.51068909039179</v>
      </c>
      <c r="AY29" s="13">
        <f t="shared" si="12"/>
        <v>488.36840602365447</v>
      </c>
      <c r="AZ29" s="13">
        <f t="shared" si="12"/>
        <v>491.03249800467876</v>
      </c>
      <c r="BA29" s="13">
        <f t="shared" si="12"/>
        <v>493.51807186096158</v>
      </c>
    </row>
    <row r="30" spans="1:53" x14ac:dyDescent="0.3">
      <c r="A30" s="26" t="s">
        <v>57</v>
      </c>
      <c r="B30" s="90" t="s">
        <v>357</v>
      </c>
      <c r="C30" s="11">
        <f t="shared" ref="C30:D42" si="14">D30/1.34</f>
        <v>2.0720699977909054</v>
      </c>
      <c r="D30" s="11">
        <f t="shared" si="14"/>
        <v>2.7765737970398132</v>
      </c>
      <c r="E30" s="11">
        <f t="shared" si="13"/>
        <v>3.7206088880333499</v>
      </c>
      <c r="F30" s="11">
        <f t="shared" si="13"/>
        <v>5.5809133320500246</v>
      </c>
      <c r="G30" s="11">
        <f t="shared" si="3"/>
        <v>8.3713699980750373</v>
      </c>
      <c r="H30" s="11">
        <f t="shared" si="4"/>
        <v>10.213071397651545</v>
      </c>
      <c r="I30" s="11">
        <f t="shared" si="5"/>
        <v>12.051424249228823</v>
      </c>
      <c r="J30" s="11">
        <f t="shared" si="6"/>
        <v>14.3411948565823</v>
      </c>
      <c r="K30" s="11">
        <f t="shared" si="7"/>
        <v>19.360613056386107</v>
      </c>
      <c r="L30" s="11">
        <f t="shared" si="8"/>
        <v>14.326853661725719</v>
      </c>
      <c r="M30" s="11">
        <f t="shared" si="9"/>
        <v>24.069114151699207</v>
      </c>
      <c r="N30" s="12">
        <f>$N$8*'[2]Eurostat POM Portables GU'!M21</f>
        <v>31.530539538725961</v>
      </c>
      <c r="O30" s="12">
        <f>$O$8*'[2]Eurostat POM Portables GU'!N21</f>
        <v>33.151011285038855</v>
      </c>
      <c r="P30" s="12">
        <f>$P$8*'[2]Eurostat POM Portables GU'!O21</f>
        <v>30.6499227150466</v>
      </c>
      <c r="Q30" s="12">
        <f>$Q$8*'[2]Eurostat POM Portables GU'!P21</f>
        <v>30.384737751524511</v>
      </c>
      <c r="R30" s="12">
        <f>$R$8*'[2]Eurostat POM Portables GU'!Q21</f>
        <v>30.944638972253085</v>
      </c>
      <c r="S30" s="12">
        <f>$S$8*'[2]Eurostat POM Portables GU'!R21</f>
        <v>40.077020470283578</v>
      </c>
      <c r="T30" s="12">
        <f>$T$8*'[2]Eurostat POM Portables GU'!S21</f>
        <v>45.357627054582821</v>
      </c>
      <c r="U30" s="12">
        <f>$U$8*'[2]Eurostat POM Portables GU'!T21</f>
        <v>48.13404328161073</v>
      </c>
      <c r="V30" s="12">
        <f>$V$8*'[2]Eurostat POM Portables GU'!U21</f>
        <v>61.284992424990463</v>
      </c>
      <c r="W30" s="12">
        <f>$W$8*'[2]Eurostat POM Portables GU'!V21</f>
        <v>69.750045056112853</v>
      </c>
      <c r="X30" s="12">
        <f>$X$8*'[2]Eurostat POM Portables GU'!W21</f>
        <v>77.935712393489894</v>
      </c>
      <c r="Y30" s="13">
        <f t="shared" si="10"/>
        <v>83.71554003578693</v>
      </c>
      <c r="Z30" s="13">
        <f t="shared" si="12"/>
        <v>88.902296028619404</v>
      </c>
      <c r="AA30" s="13">
        <f t="shared" si="12"/>
        <v>93.838359373775788</v>
      </c>
      <c r="AB30" s="13">
        <f t="shared" si="12"/>
        <v>98.511001274989752</v>
      </c>
      <c r="AC30" s="13">
        <f t="shared" si="12"/>
        <v>102.91432007788941</v>
      </c>
      <c r="AD30" s="13">
        <f t="shared" si="12"/>
        <v>107.04801638896346</v>
      </c>
      <c r="AE30" s="13">
        <f t="shared" si="12"/>
        <v>110.91622928623529</v>
      </c>
      <c r="AF30" s="13">
        <f t="shared" si="12"/>
        <v>114.52648278145614</v>
      </c>
      <c r="AG30" s="13">
        <f t="shared" si="12"/>
        <v>117.88876800369104</v>
      </c>
      <c r="AH30" s="13">
        <f t="shared" si="12"/>
        <v>121.01476899884591</v>
      </c>
      <c r="AI30" s="13">
        <f t="shared" si="12"/>
        <v>123.91722806995064</v>
      </c>
      <c r="AJ30" s="13">
        <f t="shared" si="12"/>
        <v>126.60943923807501</v>
      </c>
      <c r="AK30" s="13">
        <f t="shared" si="12"/>
        <v>129.10485457621633</v>
      </c>
      <c r="AL30" s="13">
        <f t="shared" si="12"/>
        <v>131.41678682731452</v>
      </c>
      <c r="AM30" s="13">
        <f t="shared" si="12"/>
        <v>133.5581920038654</v>
      </c>
      <c r="AN30" s="13">
        <f t="shared" si="12"/>
        <v>135.54151691979297</v>
      </c>
      <c r="AO30" s="13">
        <f t="shared" si="12"/>
        <v>137.37859834982308</v>
      </c>
      <c r="AP30" s="13">
        <f t="shared" si="12"/>
        <v>139.08060242643103</v>
      </c>
      <c r="AQ30" s="13">
        <f t="shared" si="12"/>
        <v>140.65799476746693</v>
      </c>
      <c r="AR30" s="13">
        <f t="shared" ref="Z30:BA39" si="15">($X30/$X$43)*AR$43</f>
        <v>142.12053356314891</v>
      </c>
      <c r="AS30" s="13">
        <f t="shared" si="15"/>
        <v>143.47727938294301</v>
      </c>
      <c r="AT30" s="13">
        <f t="shared" si="15"/>
        <v>144.73661677306532</v>
      </c>
      <c r="AU30" s="13">
        <f t="shared" si="15"/>
        <v>145.90628380939958</v>
      </c>
      <c r="AV30" s="13">
        <f t="shared" si="15"/>
        <v>146.99340666677776</v>
      </c>
      <c r="AW30" s="13">
        <f t="shared" si="15"/>
        <v>148.00453698795135</v>
      </c>
      <c r="AX30" s="13">
        <f t="shared" si="15"/>
        <v>148.94569040986187</v>
      </c>
      <c r="AY30" s="13">
        <f t="shared" si="15"/>
        <v>149.82238505569595</v>
      </c>
      <c r="AZ30" s="13">
        <f t="shared" si="15"/>
        <v>150.63967915105863</v>
      </c>
      <c r="BA30" s="13">
        <f t="shared" si="15"/>
        <v>151.40220719093011</v>
      </c>
    </row>
    <row r="31" spans="1:53" x14ac:dyDescent="0.3">
      <c r="A31" s="26" t="s">
        <v>58</v>
      </c>
      <c r="B31" s="90" t="s">
        <v>372</v>
      </c>
      <c r="C31" s="11">
        <f t="shared" si="14"/>
        <v>0.99021582653050877</v>
      </c>
      <c r="D31" s="11">
        <f t="shared" si="14"/>
        <v>1.3268892075508818</v>
      </c>
      <c r="E31" s="11">
        <f t="shared" si="13"/>
        <v>1.7780315381181817</v>
      </c>
      <c r="F31" s="11">
        <f t="shared" si="13"/>
        <v>2.6670473071772727</v>
      </c>
      <c r="G31" s="11">
        <f t="shared" si="3"/>
        <v>4.0005709607659092</v>
      </c>
      <c r="H31" s="11">
        <f t="shared" si="4"/>
        <v>4.8806965721344087</v>
      </c>
      <c r="I31" s="11">
        <f t="shared" si="5"/>
        <v>5.7592219551186021</v>
      </c>
      <c r="J31" s="11">
        <f t="shared" si="6"/>
        <v>6.8534741265911361</v>
      </c>
      <c r="K31" s="11">
        <f t="shared" si="7"/>
        <v>9.2521900708980347</v>
      </c>
      <c r="L31" s="11">
        <f t="shared" si="8"/>
        <v>6.8466206524645461</v>
      </c>
      <c r="M31" s="11">
        <f t="shared" si="9"/>
        <v>11.502322696140437</v>
      </c>
      <c r="N31" s="12">
        <f>$N$8*'[2]Eurostat POM Portables GU'!M22</f>
        <v>15.068042731943972</v>
      </c>
      <c r="O31" s="12">
        <f>$O$8*'[2]Eurostat POM Portables GU'!N22</f>
        <v>18.514493554852713</v>
      </c>
      <c r="P31" s="12">
        <f>$P$8*'[2]Eurostat POM Portables GU'!O22</f>
        <v>14.935542843290506</v>
      </c>
      <c r="Q31" s="12">
        <f>$Q$8*'[2]Eurostat POM Portables GU'!P22</f>
        <v>18.229066804172948</v>
      </c>
      <c r="R31" s="12">
        <f>$R$8*'[2]Eurostat POM Portables GU'!Q22</f>
        <v>13.295400116566878</v>
      </c>
      <c r="S31" s="12">
        <f>$S$8*'[2]Eurostat POM Portables GU'!R22</f>
        <v>15.417384405405009</v>
      </c>
      <c r="T31" s="12">
        <f>$T$8*'[2]Eurostat POM Portables GU'!S22</f>
        <v>15.367434837895971</v>
      </c>
      <c r="U31" s="12">
        <f>$U$8*'[2]Eurostat POM Portables GU'!T22</f>
        <v>18.539667388371598</v>
      </c>
      <c r="V31" s="12">
        <f>$V$8*'[2]Eurostat POM Portables GU'!U22</f>
        <v>43.456630992265964</v>
      </c>
      <c r="W31" s="12">
        <f>$W$8*'[2]Eurostat POM Portables GU'!V22</f>
        <v>38.242266082489458</v>
      </c>
      <c r="X31" s="12">
        <f>$X$8*'[2]Eurostat POM Portables GU'!W22</f>
        <v>44.847216956253831</v>
      </c>
      <c r="Y31" s="13">
        <f t="shared" si="10"/>
        <v>48.173152862698437</v>
      </c>
      <c r="Z31" s="13">
        <f t="shared" si="15"/>
        <v>51.157812451556417</v>
      </c>
      <c r="AA31" s="13">
        <f t="shared" si="15"/>
        <v>53.998213815085002</v>
      </c>
      <c r="AB31" s="13">
        <f t="shared" si="15"/>
        <v>56.687032312625675</v>
      </c>
      <c r="AC31" s="13">
        <f t="shared" si="15"/>
        <v>59.220871904469689</v>
      </c>
      <c r="AD31" s="13">
        <f t="shared" si="15"/>
        <v>61.599560308035109</v>
      </c>
      <c r="AE31" s="13">
        <f t="shared" si="15"/>
        <v>63.825479308570479</v>
      </c>
      <c r="AF31" s="13">
        <f t="shared" si="15"/>
        <v>65.902958512837913</v>
      </c>
      <c r="AG31" s="13">
        <f t="shared" si="15"/>
        <v>67.83774720212395</v>
      </c>
      <c r="AH31" s="13">
        <f t="shared" si="15"/>
        <v>69.636568827406052</v>
      </c>
      <c r="AI31" s="13">
        <f t="shared" si="15"/>
        <v>71.306755801655797</v>
      </c>
      <c r="AJ31" s="13">
        <f t="shared" si="15"/>
        <v>72.855958017699294</v>
      </c>
      <c r="AK31" s="13">
        <f t="shared" si="15"/>
        <v>74.291916317542018</v>
      </c>
      <c r="AL31" s="13">
        <f t="shared" si="15"/>
        <v>75.622291367296768</v>
      </c>
      <c r="AM31" s="13">
        <f t="shared" si="15"/>
        <v>76.854538556610251</v>
      </c>
      <c r="AN31" s="13">
        <f t="shared" si="15"/>
        <v>77.995820262617698</v>
      </c>
      <c r="AO31" s="13">
        <f t="shared" si="15"/>
        <v>79.052947822354312</v>
      </c>
      <c r="AP31" s="13">
        <f t="shared" si="15"/>
        <v>80.032346659419943</v>
      </c>
      <c r="AQ31" s="13">
        <f t="shared" si="15"/>
        <v>80.940039094261664</v>
      </c>
      <c r="AR31" s="13">
        <f t="shared" si="15"/>
        <v>81.781640366162875</v>
      </c>
      <c r="AS31" s="13">
        <f t="shared" si="15"/>
        <v>82.562364276500517</v>
      </c>
      <c r="AT31" s="13">
        <f t="shared" si="15"/>
        <v>83.287035616781424</v>
      </c>
      <c r="AU31" s="13">
        <f t="shared" si="15"/>
        <v>83.960107174531672</v>
      </c>
      <c r="AV31" s="13">
        <f t="shared" si="15"/>
        <v>84.58567962579491</v>
      </c>
      <c r="AW31" s="13">
        <f t="shared" si="15"/>
        <v>85.16752303868077</v>
      </c>
      <c r="AX31" s="13">
        <f t="shared" si="15"/>
        <v>85.709099042867877</v>
      </c>
      <c r="AY31" s="13">
        <f t="shared" si="15"/>
        <v>86.213582979418007</v>
      </c>
      <c r="AZ31" s="13">
        <f t="shared" si="15"/>
        <v>86.683885546574075</v>
      </c>
      <c r="BA31" s="13">
        <f t="shared" si="15"/>
        <v>87.122673611622929</v>
      </c>
    </row>
    <row r="32" spans="1:53" x14ac:dyDescent="0.3">
      <c r="A32" s="26" t="s">
        <v>59</v>
      </c>
      <c r="B32" s="90" t="s">
        <v>409</v>
      </c>
      <c r="C32" s="11">
        <f t="shared" si="14"/>
        <v>88.201906802517101</v>
      </c>
      <c r="D32" s="11">
        <f t="shared" si="14"/>
        <v>118.19055511537292</v>
      </c>
      <c r="E32" s="11">
        <f t="shared" si="13"/>
        <v>158.37534385459972</v>
      </c>
      <c r="F32" s="11">
        <f t="shared" si="13"/>
        <v>237.56301578189957</v>
      </c>
      <c r="G32" s="11">
        <f t="shared" si="3"/>
        <v>356.34452367284933</v>
      </c>
      <c r="H32" s="11">
        <f t="shared" si="4"/>
        <v>434.7403188808762</v>
      </c>
      <c r="I32" s="11">
        <f t="shared" si="5"/>
        <v>512.99357627943391</v>
      </c>
      <c r="J32" s="11">
        <f t="shared" si="6"/>
        <v>610.46235577252628</v>
      </c>
      <c r="K32" s="11">
        <f t="shared" si="7"/>
        <v>824.12418029291052</v>
      </c>
      <c r="L32" s="11">
        <f t="shared" si="8"/>
        <v>609.8518934167538</v>
      </c>
      <c r="M32" s="11">
        <f t="shared" si="9"/>
        <v>1024.5511809401464</v>
      </c>
      <c r="N32" s="12">
        <f>$N$8*'[2]Eurostat POM Portables GU'!M23</f>
        <v>1342.1620470315918</v>
      </c>
      <c r="O32" s="12">
        <f>$O$8*'[2]Eurostat POM Portables GU'!N23</f>
        <v>1318.2276795936179</v>
      </c>
      <c r="P32" s="12">
        <f>$P$8*'[2]Eurostat POM Portables GU'!O23</f>
        <v>1139.5527125544982</v>
      </c>
      <c r="Q32" s="12">
        <f>$Q$8*'[2]Eurostat POM Portables GU'!P23</f>
        <v>1366.8692371331629</v>
      </c>
      <c r="R32" s="12">
        <f>$R$8*'[2]Eurostat POM Portables GU'!Q23</f>
        <v>1493.2587411029103</v>
      </c>
      <c r="S32" s="12">
        <f>$S$8*'[2]Eurostat POM Portables GU'!R23</f>
        <v>1795.2869373933154</v>
      </c>
      <c r="T32" s="12">
        <f>$T$8*'[2]Eurostat POM Portables GU'!S23</f>
        <v>2006.1159428618969</v>
      </c>
      <c r="U32" s="12">
        <f>$U$8*'[2]Eurostat POM Portables GU'!T23</f>
        <v>2206.3355724298126</v>
      </c>
      <c r="V32" s="12">
        <f>$V$8*'[2]Eurostat POM Portables GU'!U23</f>
        <v>2218.4154282765144</v>
      </c>
      <c r="W32" s="12">
        <f>$W$8*'[2]Eurostat POM Portables GU'!V23</f>
        <v>2910.2605006171225</v>
      </c>
      <c r="X32" s="12">
        <f>$X$8*'[2]Eurostat POM Portables GU'!W23</f>
        <v>3246.2275151688368</v>
      </c>
      <c r="Y32" s="13">
        <f t="shared" si="10"/>
        <v>3486.9725465432512</v>
      </c>
      <c r="Z32" s="13">
        <f t="shared" si="15"/>
        <v>3703.0145830025995</v>
      </c>
      <c r="AA32" s="13">
        <f t="shared" si="15"/>
        <v>3908.6146109687447</v>
      </c>
      <c r="AB32" s="13">
        <f t="shared" si="15"/>
        <v>4103.2424425803629</v>
      </c>
      <c r="AC32" s="13">
        <f t="shared" si="15"/>
        <v>4286.6522584021932</v>
      </c>
      <c r="AD32" s="13">
        <f t="shared" si="15"/>
        <v>4458.8315879066149</v>
      </c>
      <c r="AE32" s="13">
        <f t="shared" si="15"/>
        <v>4619.9528345856106</v>
      </c>
      <c r="AF32" s="13">
        <f t="shared" si="15"/>
        <v>4770.3293933286523</v>
      </c>
      <c r="AG32" s="13">
        <f t="shared" si="15"/>
        <v>4910.3774209537414</v>
      </c>
      <c r="AH32" s="13">
        <f t="shared" si="15"/>
        <v>5040.5835887203502</v>
      </c>
      <c r="AI32" s="13">
        <f t="shared" si="15"/>
        <v>5161.4786470820491</v>
      </c>
      <c r="AJ32" s="13">
        <f t="shared" si="15"/>
        <v>5273.6163270006609</v>
      </c>
      <c r="AK32" s="13">
        <f t="shared" si="15"/>
        <v>5377.5569427167156</v>
      </c>
      <c r="AL32" s="13">
        <f t="shared" si="15"/>
        <v>5473.8550050071954</v>
      </c>
      <c r="AM32" s="13">
        <f t="shared" si="15"/>
        <v>5563.0501658873191</v>
      </c>
      <c r="AN32" s="13">
        <f t="shared" si="15"/>
        <v>5645.6608679117971</v>
      </c>
      <c r="AO32" s="13">
        <f t="shared" si="15"/>
        <v>5722.1801438973671</v>
      </c>
      <c r="AP32" s="13">
        <f t="shared" si="15"/>
        <v>5793.0730926461847</v>
      </c>
      <c r="AQ32" s="13">
        <f t="shared" si="15"/>
        <v>5858.7756346828064</v>
      </c>
      <c r="AR32" s="13">
        <f t="shared" si="15"/>
        <v>5919.6942243092653</v>
      </c>
      <c r="AS32" s="13">
        <f t="shared" si="15"/>
        <v>5976.2062580874253</v>
      </c>
      <c r="AT32" s="13">
        <f t="shared" si="15"/>
        <v>6028.660974431783</v>
      </c>
      <c r="AU32" s="13">
        <f t="shared" si="15"/>
        <v>6077.3806845662539</v>
      </c>
      <c r="AV32" s="13">
        <f t="shared" si="15"/>
        <v>6122.6622124256792</v>
      </c>
      <c r="AW32" s="13">
        <f t="shared" si="15"/>
        <v>6164.7784511718264</v>
      </c>
      <c r="AX32" s="13">
        <f t="shared" si="15"/>
        <v>6203.9799679139305</v>
      </c>
      <c r="AY32" s="13">
        <f t="shared" si="15"/>
        <v>6240.4966070040928</v>
      </c>
      <c r="AZ32" s="13">
        <f t="shared" si="15"/>
        <v>6274.5390568498833</v>
      </c>
      <c r="BA32" s="13">
        <f t="shared" si="15"/>
        <v>6306.3003563632674</v>
      </c>
    </row>
    <row r="33" spans="1:53" x14ac:dyDescent="0.3">
      <c r="A33" s="26" t="s">
        <v>60</v>
      </c>
      <c r="B33" s="90" t="s">
        <v>426</v>
      </c>
      <c r="C33" s="11">
        <f t="shared" si="14"/>
        <v>31.197639346049627</v>
      </c>
      <c r="D33" s="11">
        <f t="shared" si="14"/>
        <v>41.804836723706501</v>
      </c>
      <c r="E33" s="11">
        <f t="shared" si="13"/>
        <v>56.018481209766712</v>
      </c>
      <c r="F33" s="11">
        <f t="shared" si="13"/>
        <v>84.027721814650064</v>
      </c>
      <c r="G33" s="11">
        <f t="shared" si="3"/>
        <v>126.0415827219751</v>
      </c>
      <c r="H33" s="11">
        <f t="shared" si="4"/>
        <v>153.77073092080963</v>
      </c>
      <c r="I33" s="11">
        <f t="shared" si="5"/>
        <v>181.44946248655535</v>
      </c>
      <c r="J33" s="11">
        <f t="shared" si="6"/>
        <v>215.92486035900086</v>
      </c>
      <c r="K33" s="11">
        <f t="shared" si="7"/>
        <v>291.49856148465119</v>
      </c>
      <c r="L33" s="11">
        <f t="shared" si="8"/>
        <v>215.70893549864189</v>
      </c>
      <c r="M33" s="11">
        <f t="shared" si="9"/>
        <v>362.39101163771835</v>
      </c>
      <c r="N33" s="12">
        <f>$N$8*'[2]Eurostat POM Portables GU'!M24</f>
        <v>474.73222524541103</v>
      </c>
      <c r="O33" s="12">
        <f>$O$8*'[2]Eurostat POM Portables GU'!N24</f>
        <v>476.93420627538495</v>
      </c>
      <c r="P33" s="12">
        <f>$P$8*'[2]Eurostat POM Portables GU'!O24</f>
        <v>490.63375737174812</v>
      </c>
      <c r="Q33" s="12">
        <f>$Q$8*'[2]Eurostat POM Portables GU'!P24</f>
        <v>551.34713791442516</v>
      </c>
      <c r="R33" s="12">
        <f>$R$8*'[2]Eurostat POM Portables GU'!Q24</f>
        <v>353.52450918882158</v>
      </c>
      <c r="S33" s="12">
        <f>$S$8*'[2]Eurostat POM Portables GU'!R24</f>
        <v>455.97834514659377</v>
      </c>
      <c r="T33" s="12">
        <f>$T$8*'[2]Eurostat POM Portables GU'!S24</f>
        <v>812.14975009673424</v>
      </c>
      <c r="U33" s="12">
        <f>$U$8*'[2]Eurostat POM Portables GU'!T24</f>
        <v>719.01666567075938</v>
      </c>
      <c r="V33" s="12">
        <f>$V$8*'[2]Eurostat POM Portables GU'!U24</f>
        <v>1105.9155451236916</v>
      </c>
      <c r="W33" s="12">
        <f>$W$8*'[2]Eurostat POM Portables GU'!V24</f>
        <v>942.29371213737124</v>
      </c>
      <c r="X33" s="12">
        <f>$X$8*'[2]Eurostat POM Portables GU'!W24</f>
        <v>965.30899911936604</v>
      </c>
      <c r="Y33" s="13">
        <f t="shared" si="10"/>
        <v>1036.8977414958872</v>
      </c>
      <c r="Z33" s="13">
        <f t="shared" si="15"/>
        <v>1101.1407192316719</v>
      </c>
      <c r="AA33" s="13">
        <f t="shared" si="15"/>
        <v>1162.2786266295736</v>
      </c>
      <c r="AB33" s="13">
        <f t="shared" si="15"/>
        <v>1220.1538052656626</v>
      </c>
      <c r="AC33" s="13">
        <f t="shared" si="15"/>
        <v>1274.6931574559635</v>
      </c>
      <c r="AD33" s="13">
        <f t="shared" si="15"/>
        <v>1325.892974922951</v>
      </c>
      <c r="AE33" s="13">
        <f t="shared" si="15"/>
        <v>1373.8045241417915</v>
      </c>
      <c r="AF33" s="13">
        <f t="shared" si="15"/>
        <v>1418.5209972580358</v>
      </c>
      <c r="AG33" s="13">
        <f t="shared" si="15"/>
        <v>1460.1661440457169</v>
      </c>
      <c r="AH33" s="13">
        <f t="shared" si="15"/>
        <v>1498.8846826874599</v>
      </c>
      <c r="AI33" s="13">
        <f t="shared" si="15"/>
        <v>1534.834438901494</v>
      </c>
      <c r="AJ33" s="13">
        <f t="shared" si="15"/>
        <v>1568.1800719663327</v>
      </c>
      <c r="AK33" s="13">
        <f t="shared" si="15"/>
        <v>1599.088198786118</v>
      </c>
      <c r="AL33" s="13">
        <f t="shared" si="15"/>
        <v>1627.7237105277904</v>
      </c>
      <c r="AM33" s="13">
        <f t="shared" si="15"/>
        <v>1654.2470799075256</v>
      </c>
      <c r="AN33" s="13">
        <f t="shared" si="15"/>
        <v>1678.8124727258569</v>
      </c>
      <c r="AO33" s="13">
        <f t="shared" si="15"/>
        <v>1701.5664988592121</v>
      </c>
      <c r="AP33" s="13">
        <f t="shared" si="15"/>
        <v>1722.6474616326368</v>
      </c>
      <c r="AQ33" s="13">
        <f t="shared" si="15"/>
        <v>1742.184987821608</v>
      </c>
      <c r="AR33" s="13">
        <f t="shared" si="15"/>
        <v>1760.2999420277743</v>
      </c>
      <c r="AS33" s="13">
        <f t="shared" si="15"/>
        <v>1777.1045481466274</v>
      </c>
      <c r="AT33" s="13">
        <f t="shared" si="15"/>
        <v>1792.7026568734054</v>
      </c>
      <c r="AU33" s="13">
        <f t="shared" si="15"/>
        <v>1807.1901117444929</v>
      </c>
      <c r="AV33" s="13">
        <f t="shared" si="15"/>
        <v>1820.6551773113174</v>
      </c>
      <c r="AW33" s="13">
        <f t="shared" si="15"/>
        <v>1833.1790019911168</v>
      </c>
      <c r="AX33" s="13">
        <f t="shared" si="15"/>
        <v>1844.8360952519733</v>
      </c>
      <c r="AY33" s="13">
        <f t="shared" si="15"/>
        <v>1855.6948043740585</v>
      </c>
      <c r="AZ33" s="13">
        <f t="shared" si="15"/>
        <v>1865.8177803622348</v>
      </c>
      <c r="BA33" s="13">
        <f t="shared" si="15"/>
        <v>1875.2624259087133</v>
      </c>
    </row>
    <row r="34" spans="1:53" x14ac:dyDescent="0.3">
      <c r="A34" s="26" t="s">
        <v>61</v>
      </c>
      <c r="B34" s="90" t="s">
        <v>447</v>
      </c>
      <c r="C34" s="11">
        <f t="shared" si="14"/>
        <v>113.39111022393801</v>
      </c>
      <c r="D34" s="11">
        <f t="shared" si="14"/>
        <v>151.94408770007695</v>
      </c>
      <c r="E34" s="11">
        <f t="shared" si="13"/>
        <v>203.60507751810312</v>
      </c>
      <c r="F34" s="11">
        <f t="shared" si="13"/>
        <v>305.40761627715466</v>
      </c>
      <c r="G34" s="11">
        <f t="shared" si="3"/>
        <v>458.11142441573202</v>
      </c>
      <c r="H34" s="11">
        <f t="shared" si="4"/>
        <v>558.89593778719302</v>
      </c>
      <c r="I34" s="11">
        <f t="shared" si="5"/>
        <v>659.49720658888771</v>
      </c>
      <c r="J34" s="11">
        <f t="shared" si="6"/>
        <v>784.8016758407764</v>
      </c>
      <c r="K34" s="11">
        <f t="shared" si="7"/>
        <v>1059.4822623850482</v>
      </c>
      <c r="L34" s="11">
        <f t="shared" si="8"/>
        <v>784.01687416493564</v>
      </c>
      <c r="M34" s="11">
        <f t="shared" si="9"/>
        <v>1317.1483485970919</v>
      </c>
      <c r="N34" s="12">
        <f>$N$8*'[2]Eurostat POM Portables GU'!M25</f>
        <v>1725.4643366621904</v>
      </c>
      <c r="O34" s="12">
        <f>$O$8*'[2]Eurostat POM Portables GU'!N25</f>
        <v>1881.9901907344768</v>
      </c>
      <c r="P34" s="12">
        <f>$P$8*'[2]Eurostat POM Portables GU'!O25</f>
        <v>1890.6940277233564</v>
      </c>
      <c r="Q34" s="12">
        <f>$Q$8*'[2]Eurostat POM Portables GU'!P25</f>
        <v>2095.3215706033766</v>
      </c>
      <c r="R34" s="12">
        <f>$R$8*'[2]Eurostat POM Portables GU'!Q25</f>
        <v>2213.6211506662903</v>
      </c>
      <c r="S34" s="12">
        <f>$S$8*'[2]Eurostat POM Portables GU'!R25</f>
        <v>2619.9329759476709</v>
      </c>
      <c r="T34" s="12">
        <f>$T$8*'[2]Eurostat POM Portables GU'!S25</f>
        <v>3029.7089593772585</v>
      </c>
      <c r="U34" s="12">
        <f>$U$8*'[2]Eurostat POM Portables GU'!T25</f>
        <v>3071.8271257900665</v>
      </c>
      <c r="V34" s="12">
        <f>$V$8*'[2]Eurostat POM Portables GU'!U25</f>
        <v>4912.9291448132853</v>
      </c>
      <c r="W34" s="12">
        <f>$W$8*'[2]Eurostat POM Portables GU'!V25</f>
        <v>5226.4430312735594</v>
      </c>
      <c r="X34" s="12">
        <f>$X$8*'[2]Eurostat POM Portables GU'!W25</f>
        <v>5700.5188089638259</v>
      </c>
      <c r="Y34" s="13">
        <f t="shared" si="10"/>
        <v>6123.2777108281207</v>
      </c>
      <c r="Z34" s="13">
        <f t="shared" si="15"/>
        <v>6502.6570632021048</v>
      </c>
      <c r="AA34" s="13">
        <f t="shared" si="15"/>
        <v>6863.6997877394033</v>
      </c>
      <c r="AB34" s="13">
        <f t="shared" si="15"/>
        <v>7205.4748511524085</v>
      </c>
      <c r="AC34" s="13">
        <f t="shared" si="15"/>
        <v>7527.5505836620441</v>
      </c>
      <c r="AD34" s="13">
        <f t="shared" si="15"/>
        <v>7829.9050864713417</v>
      </c>
      <c r="AE34" s="13">
        <f t="shared" si="15"/>
        <v>8112.8411077223191</v>
      </c>
      <c r="AF34" s="13">
        <f t="shared" si="15"/>
        <v>8376.9089826745076</v>
      </c>
      <c r="AG34" s="13">
        <f t="shared" si="15"/>
        <v>8622.8395010699769</v>
      </c>
      <c r="AH34" s="13">
        <f t="shared" si="15"/>
        <v>8851.4872791226026</v>
      </c>
      <c r="AI34" s="13">
        <f t="shared" si="15"/>
        <v>9063.7843380568102</v>
      </c>
      <c r="AJ34" s="13">
        <f t="shared" si="15"/>
        <v>9260.7030538839008</v>
      </c>
      <c r="AK34" s="13">
        <f t="shared" si="15"/>
        <v>9443.2273631431781</v>
      </c>
      <c r="AL34" s="13">
        <f t="shared" si="15"/>
        <v>9612.3310112357849</v>
      </c>
      <c r="AM34" s="13">
        <f t="shared" si="15"/>
        <v>9768.9616509213265</v>
      </c>
      <c r="AN34" s="13">
        <f t="shared" si="15"/>
        <v>9914.029690210542</v>
      </c>
      <c r="AO34" s="13">
        <f t="shared" si="15"/>
        <v>10048.400916492672</v>
      </c>
      <c r="AP34" s="13">
        <f t="shared" si="15"/>
        <v>10172.892063794319</v>
      </c>
      <c r="AQ34" s="13">
        <f t="shared" si="15"/>
        <v>10288.268627798652</v>
      </c>
      <c r="AR34" s="13">
        <f t="shared" si="15"/>
        <v>10395.244360201412</v>
      </c>
      <c r="AS34" s="13">
        <f t="shared" si="15"/>
        <v>10494.481986023964</v>
      </c>
      <c r="AT34" s="13">
        <f t="shared" si="15"/>
        <v>10586.594783337963</v>
      </c>
      <c r="AU34" s="13">
        <f t="shared" si="15"/>
        <v>10672.148744879802</v>
      </c>
      <c r="AV34" s="13">
        <f t="shared" si="15"/>
        <v>10751.665106581226</v>
      </c>
      <c r="AW34" s="13">
        <f t="shared" si="15"/>
        <v>10825.623080880119</v>
      </c>
      <c r="AX34" s="13">
        <f t="shared" si="15"/>
        <v>10894.462674680633</v>
      </c>
      <c r="AY34" s="13">
        <f t="shared" si="15"/>
        <v>10958.587504810659</v>
      </c>
      <c r="AZ34" s="13">
        <f t="shared" si="15"/>
        <v>11018.367549413922</v>
      </c>
      <c r="BA34" s="13">
        <f t="shared" si="15"/>
        <v>11074.141793340803</v>
      </c>
    </row>
    <row r="35" spans="1:53" x14ac:dyDescent="0.3">
      <c r="A35" s="26" t="s">
        <v>62</v>
      </c>
      <c r="B35" s="90" t="s">
        <v>448</v>
      </c>
      <c r="C35" s="11">
        <f t="shared" si="14"/>
        <v>19.280344807030868</v>
      </c>
      <c r="D35" s="11">
        <f t="shared" si="14"/>
        <v>25.835662041421365</v>
      </c>
      <c r="E35" s="11">
        <f t="shared" si="13"/>
        <v>34.61978713550463</v>
      </c>
      <c r="F35" s="11">
        <f t="shared" si="13"/>
        <v>51.929680703256942</v>
      </c>
      <c r="G35" s="11">
        <f t="shared" si="3"/>
        <v>77.894521054885416</v>
      </c>
      <c r="H35" s="11">
        <f t="shared" si="4"/>
        <v>95.031315686960198</v>
      </c>
      <c r="I35" s="11">
        <f t="shared" si="5"/>
        <v>112.13695251061303</v>
      </c>
      <c r="J35" s="11">
        <f t="shared" si="6"/>
        <v>133.4429734876295</v>
      </c>
      <c r="K35" s="11">
        <f t="shared" si="7"/>
        <v>180.14801420829983</v>
      </c>
      <c r="L35" s="11">
        <f t="shared" si="8"/>
        <v>133.30953051414187</v>
      </c>
      <c r="M35" s="11">
        <f t="shared" si="9"/>
        <v>223.96001126375833</v>
      </c>
      <c r="N35" s="12">
        <f>$N$8*'[2]Eurostat POM Portables GU'!M26</f>
        <v>293.38761475552343</v>
      </c>
      <c r="O35" s="12">
        <f>$O$8*'[2]Eurostat POM Portables GU'!N26</f>
        <v>307.24968075678993</v>
      </c>
      <c r="P35" s="12">
        <f>$P$8*'[2]Eurostat POM Portables GU'!O26</f>
        <v>289.84487155469969</v>
      </c>
      <c r="Q35" s="12">
        <f>$Q$8*'[2]Eurostat POM Portables GU'!P26</f>
        <v>323.20410700043607</v>
      </c>
      <c r="R35" s="12">
        <f>$R$8*'[2]Eurostat POM Portables GU'!Q26</f>
        <v>278.32184005857863</v>
      </c>
      <c r="S35" s="12">
        <f>$S$8*'[2]Eurostat POM Portables GU'!R26</f>
        <v>363.55582855185816</v>
      </c>
      <c r="T35" s="12">
        <f>$T$8*'[2]Eurostat POM Portables GU'!S26</f>
        <v>505.70369268318461</v>
      </c>
      <c r="U35" s="12">
        <f>$U$8*'[2]Eurostat POM Portables GU'!T26</f>
        <v>565.63258516572228</v>
      </c>
      <c r="V35" s="12">
        <f>$V$8*'[2]Eurostat POM Portables GU'!U26</f>
        <v>654.88839012820392</v>
      </c>
      <c r="W35" s="12">
        <f>$W$8*'[2]Eurostat POM Portables GU'!V26</f>
        <v>649.93145431596338</v>
      </c>
      <c r="X35" s="12">
        <f>$X$8*'[2]Eurostat POM Portables GU'!W26</f>
        <v>784.82629673444205</v>
      </c>
      <c r="Y35" s="13">
        <f t="shared" si="10"/>
        <v>843.03017509722281</v>
      </c>
      <c r="Z35" s="13">
        <f t="shared" si="15"/>
        <v>895.26171790223748</v>
      </c>
      <c r="AA35" s="13">
        <f t="shared" si="15"/>
        <v>944.96874176398774</v>
      </c>
      <c r="AB35" s="13">
        <f t="shared" si="15"/>
        <v>992.0230654709494</v>
      </c>
      <c r="AC35" s="13">
        <f t="shared" si="15"/>
        <v>1036.3652583282196</v>
      </c>
      <c r="AD35" s="13">
        <f t="shared" si="15"/>
        <v>1077.9923053906145</v>
      </c>
      <c r="AE35" s="13">
        <f t="shared" si="15"/>
        <v>1116.9458878999835</v>
      </c>
      <c r="AF35" s="13">
        <f t="shared" si="15"/>
        <v>1153.3017739746635</v>
      </c>
      <c r="AG35" s="13">
        <f t="shared" si="15"/>
        <v>1187.1605760371694</v>
      </c>
      <c r="AH35" s="13">
        <f t="shared" si="15"/>
        <v>1218.6399544796061</v>
      </c>
      <c r="AI35" s="13">
        <f t="shared" si="15"/>
        <v>1247.8682265289767</v>
      </c>
      <c r="AJ35" s="13">
        <f t="shared" si="15"/>
        <v>1274.9792653097377</v>
      </c>
      <c r="AK35" s="13">
        <f t="shared" si="15"/>
        <v>1300.1085355569855</v>
      </c>
      <c r="AL35" s="13">
        <f t="shared" si="15"/>
        <v>1323.3900989276935</v>
      </c>
      <c r="AM35" s="13">
        <f t="shared" si="15"/>
        <v>1344.9544247406795</v>
      </c>
      <c r="AN35" s="13">
        <f t="shared" si="15"/>
        <v>1364.92685459581</v>
      </c>
      <c r="AO35" s="13">
        <f t="shared" si="15"/>
        <v>1383.4265868912007</v>
      </c>
      <c r="AP35" s="13">
        <f t="shared" si="15"/>
        <v>1400.5660665398491</v>
      </c>
      <c r="AQ35" s="13">
        <f t="shared" si="15"/>
        <v>1416.4506841495793</v>
      </c>
      <c r="AR35" s="13">
        <f t="shared" si="15"/>
        <v>1431.1787064078503</v>
      </c>
      <c r="AS35" s="13">
        <f t="shared" si="15"/>
        <v>1444.8413748387593</v>
      </c>
      <c r="AT35" s="13">
        <f t="shared" si="15"/>
        <v>1457.5231232936751</v>
      </c>
      <c r="AU35" s="13">
        <f t="shared" si="15"/>
        <v>1469.3018755543044</v>
      </c>
      <c r="AV35" s="13">
        <f t="shared" si="15"/>
        <v>1480.2493934514112</v>
      </c>
      <c r="AW35" s="13">
        <f t="shared" si="15"/>
        <v>1490.4316531769136</v>
      </c>
      <c r="AX35" s="13">
        <f t="shared" si="15"/>
        <v>1499.909233250188</v>
      </c>
      <c r="AY35" s="13">
        <f t="shared" si="15"/>
        <v>1508.7377021398154</v>
      </c>
      <c r="AZ35" s="13">
        <f t="shared" si="15"/>
        <v>1516.9679970650463</v>
      </c>
      <c r="BA35" s="13">
        <f t="shared" si="15"/>
        <v>1524.6467882034015</v>
      </c>
    </row>
    <row r="36" spans="1:53" x14ac:dyDescent="0.3">
      <c r="A36" s="26" t="s">
        <v>63</v>
      </c>
      <c r="B36" s="90" t="s">
        <v>455</v>
      </c>
      <c r="C36" s="11">
        <f t="shared" si="14"/>
        <v>30.581008553603592</v>
      </c>
      <c r="D36" s="11">
        <f t="shared" si="14"/>
        <v>40.978551461828815</v>
      </c>
      <c r="E36" s="11">
        <f t="shared" si="13"/>
        <v>54.911258958850617</v>
      </c>
      <c r="F36" s="11">
        <f t="shared" si="13"/>
        <v>82.366888438275922</v>
      </c>
      <c r="G36" s="11">
        <f t="shared" si="3"/>
        <v>123.55033265741388</v>
      </c>
      <c r="H36" s="11">
        <f t="shared" si="4"/>
        <v>150.73140584204492</v>
      </c>
      <c r="I36" s="11">
        <f t="shared" si="5"/>
        <v>177.86305889361299</v>
      </c>
      <c r="J36" s="11">
        <f t="shared" si="6"/>
        <v>211.65704008339944</v>
      </c>
      <c r="K36" s="11">
        <f t="shared" si="7"/>
        <v>285.73700411258926</v>
      </c>
      <c r="L36" s="11">
        <f t="shared" si="8"/>
        <v>211.44538304331607</v>
      </c>
      <c r="M36" s="11">
        <f t="shared" si="9"/>
        <v>355.22824351277097</v>
      </c>
      <c r="N36" s="12">
        <f>$N$8*'[2]Eurostat POM Portables GU'!M27</f>
        <v>465.34899900172996</v>
      </c>
      <c r="O36" s="12">
        <f>$O$8*'[2]Eurostat POM Portables GU'!N27</f>
        <v>486.44448032159102</v>
      </c>
      <c r="P36" s="12">
        <f>$P$8*'[2]Eurostat POM Portables GU'!O27</f>
        <v>291.56032725101829</v>
      </c>
      <c r="Q36" s="12">
        <f>$Q$8*'[2]Eurostat POM Portables GU'!P27</f>
        <v>308.46457904382277</v>
      </c>
      <c r="R36" s="12">
        <f>$R$8*'[2]Eurostat POM Portables GU'!Q27</f>
        <v>476.04369023593989</v>
      </c>
      <c r="S36" s="12">
        <f>$S$8*'[2]Eurostat POM Portables GU'!R27</f>
        <v>478.47055051256922</v>
      </c>
      <c r="T36" s="12">
        <f>$T$8*'[2]Eurostat POM Portables GU'!S27</f>
        <v>818.016905835138</v>
      </c>
      <c r="U36" s="12">
        <f>$U$8*'[2]Eurostat POM Portables GU'!T27</f>
        <v>645.31860897164245</v>
      </c>
      <c r="V36" s="12">
        <f>$V$8*'[2]Eurostat POM Portables GU'!U27</f>
        <v>1082.8703620217323</v>
      </c>
      <c r="W36" s="12">
        <f>$W$8*'[2]Eurostat POM Portables GU'!V27</f>
        <v>1326.5870638258398</v>
      </c>
      <c r="X36" s="12">
        <f>$X$8*'[2]Eurostat POM Portables GU'!W27</f>
        <v>1879.7546912029809</v>
      </c>
      <c r="Y36" s="13">
        <f t="shared" si="10"/>
        <v>2019.1600779157873</v>
      </c>
      <c r="Z36" s="13">
        <f t="shared" si="15"/>
        <v>2144.2609926341397</v>
      </c>
      <c r="AA36" s="13">
        <f t="shared" si="15"/>
        <v>2263.3153766152095</v>
      </c>
      <c r="AB36" s="13">
        <f t="shared" si="15"/>
        <v>2376.0162202255424</v>
      </c>
      <c r="AC36" s="13">
        <f t="shared" si="15"/>
        <v>2482.2211797031996</v>
      </c>
      <c r="AD36" s="13">
        <f t="shared" si="15"/>
        <v>2581.9230338867892</v>
      </c>
      <c r="AE36" s="13">
        <f t="shared" si="15"/>
        <v>2675.2216144336194</v>
      </c>
      <c r="AF36" s="13">
        <f t="shared" si="15"/>
        <v>2762.2983952271211</v>
      </c>
      <c r="AG36" s="13">
        <f t="shared" si="15"/>
        <v>2843.3943552890255</v>
      </c>
      <c r="AH36" s="13">
        <f t="shared" si="15"/>
        <v>2918.7913056072521</v>
      </c>
      <c r="AI36" s="13">
        <f t="shared" si="15"/>
        <v>2988.7965815889147</v>
      </c>
      <c r="AJ36" s="13">
        <f t="shared" si="15"/>
        <v>3053.7308256930796</v>
      </c>
      <c r="AK36" s="13">
        <f t="shared" si="15"/>
        <v>3113.9184924803899</v>
      </c>
      <c r="AL36" s="13">
        <f t="shared" si="15"/>
        <v>3169.6806759682809</v>
      </c>
      <c r="AM36" s="13">
        <f t="shared" si="15"/>
        <v>3221.3298660862133</v>
      </c>
      <c r="AN36" s="13">
        <f t="shared" si="15"/>
        <v>3269.166271251428</v>
      </c>
      <c r="AO36" s="13">
        <f t="shared" si="15"/>
        <v>3313.4753861638028</v>
      </c>
      <c r="AP36" s="13">
        <f t="shared" si="15"/>
        <v>3354.5265301027612</v>
      </c>
      <c r="AQ36" s="13">
        <f t="shared" si="15"/>
        <v>3392.5721264265535</v>
      </c>
      <c r="AR36" s="13">
        <f t="shared" si="15"/>
        <v>3427.8475358353885</v>
      </c>
      <c r="AS36" s="13">
        <f t="shared" si="15"/>
        <v>3460.5712929064921</v>
      </c>
      <c r="AT36" s="13">
        <f t="shared" si="15"/>
        <v>3490.9456270107053</v>
      </c>
      <c r="AU36" s="13">
        <f t="shared" si="15"/>
        <v>3519.1571751081151</v>
      </c>
      <c r="AV36" s="13">
        <f t="shared" si="15"/>
        <v>3545.3778155348432</v>
      </c>
      <c r="AW36" s="13">
        <f t="shared" si="15"/>
        <v>3569.7655693164129</v>
      </c>
      <c r="AX36" s="13">
        <f t="shared" si="15"/>
        <v>3592.4655293943529</v>
      </c>
      <c r="AY36" s="13">
        <f t="shared" si="15"/>
        <v>3613.610789027558</v>
      </c>
      <c r="AZ36" s="13">
        <f t="shared" si="15"/>
        <v>3633.3233490679895</v>
      </c>
      <c r="BA36" s="13">
        <f t="shared" si="15"/>
        <v>3651.7149902822935</v>
      </c>
    </row>
    <row r="37" spans="1:53" x14ac:dyDescent="0.3">
      <c r="A37" s="26" t="s">
        <v>64</v>
      </c>
      <c r="B37" s="90" t="s">
        <v>494</v>
      </c>
      <c r="C37" s="11">
        <f t="shared" si="14"/>
        <v>11.114551712288383</v>
      </c>
      <c r="D37" s="11">
        <f t="shared" si="14"/>
        <v>14.893499294466434</v>
      </c>
      <c r="E37" s="11">
        <f t="shared" si="13"/>
        <v>19.957289054585022</v>
      </c>
      <c r="F37" s="11">
        <f t="shared" si="13"/>
        <v>29.935933581877535</v>
      </c>
      <c r="G37" s="11">
        <f t="shared" si="3"/>
        <v>44.903900372816302</v>
      </c>
      <c r="H37" s="11">
        <f t="shared" si="4"/>
        <v>54.782758454835886</v>
      </c>
      <c r="I37" s="11">
        <f t="shared" si="5"/>
        <v>64.643654976706344</v>
      </c>
      <c r="J37" s="11">
        <f t="shared" si="6"/>
        <v>76.925949422280539</v>
      </c>
      <c r="K37" s="11">
        <f t="shared" si="7"/>
        <v>103.85003172007873</v>
      </c>
      <c r="L37" s="11">
        <f t="shared" si="8"/>
        <v>76.849023472858264</v>
      </c>
      <c r="M37" s="11">
        <f t="shared" si="9"/>
        <v>129.10635943440187</v>
      </c>
      <c r="N37" s="12">
        <f>$N$8*'[2]Eurostat POM Portables GU'!M28</f>
        <v>169.12933085906647</v>
      </c>
      <c r="O37" s="12">
        <f>$O$8*'[2]Eurostat POM Portables GU'!N28</f>
        <v>177.56299563491621</v>
      </c>
      <c r="P37" s="12">
        <f>$P$8*'[2]Eurostat POM Portables GU'!O28</f>
        <v>159.46016746601461</v>
      </c>
      <c r="Q37" s="12">
        <f>$Q$8*'[2]Eurostat POM Portables GU'!P28</f>
        <v>149.52629565624571</v>
      </c>
      <c r="R37" s="12">
        <f>$R$8*'[2]Eurostat POM Portables GU'!Q28</f>
        <v>168.93613950549795</v>
      </c>
      <c r="S37" s="12">
        <f>$S$8*'[2]Eurostat POM Portables GU'!R28</f>
        <v>252.7305984758699</v>
      </c>
      <c r="T37" s="12">
        <f>$T$8*'[2]Eurostat POM Portables GU'!S28</f>
        <v>329.46336069497971</v>
      </c>
      <c r="U37" s="12">
        <f>$U$8*'[2]Eurostat POM Portables GU'!T28</f>
        <v>353.29005930139169</v>
      </c>
      <c r="V37" s="12">
        <f>$V$8*'[2]Eurostat POM Portables GU'!U28</f>
        <v>442.67011057389806</v>
      </c>
      <c r="W37" s="12">
        <f>$W$8*'[2]Eurostat POM Portables GU'!V28</f>
        <v>542.50035043643322</v>
      </c>
      <c r="X37" s="12">
        <f>$X$8*'[2]Eurostat POM Portables GU'!W28</f>
        <v>620.75111274814753</v>
      </c>
      <c r="Y37" s="13">
        <f t="shared" si="10"/>
        <v>666.78693291661864</v>
      </c>
      <c r="Z37" s="13">
        <f t="shared" si="15"/>
        <v>708.09898942093344</v>
      </c>
      <c r="AA37" s="13">
        <f t="shared" si="15"/>
        <v>747.41430097709122</v>
      </c>
      <c r="AB37" s="13">
        <f t="shared" si="15"/>
        <v>784.63148383939199</v>
      </c>
      <c r="AC37" s="13">
        <f t="shared" si="15"/>
        <v>819.70353184845237</v>
      </c>
      <c r="AD37" s="13">
        <f t="shared" si="15"/>
        <v>852.62806036121765</v>
      </c>
      <c r="AE37" s="13">
        <f t="shared" si="15"/>
        <v>883.438036771067</v>
      </c>
      <c r="AF37" s="13">
        <f t="shared" si="15"/>
        <v>912.19338917159791</v>
      </c>
      <c r="AG37" s="13">
        <f t="shared" si="15"/>
        <v>938.97369602939875</v>
      </c>
      <c r="AH37" s="13">
        <f t="shared" si="15"/>
        <v>963.87201974519371</v>
      </c>
      <c r="AI37" s="13">
        <f t="shared" si="15"/>
        <v>986.98985164486999</v>
      </c>
      <c r="AJ37" s="13">
        <f t="shared" si="15"/>
        <v>1008.4330774401061</v>
      </c>
      <c r="AK37" s="13">
        <f t="shared" si="15"/>
        <v>1028.3088417123195</v>
      </c>
      <c r="AL37" s="13">
        <f t="shared" si="15"/>
        <v>1046.7231792912419</v>
      </c>
      <c r="AM37" s="13">
        <f t="shared" si="15"/>
        <v>1063.7792836799101</v>
      </c>
      <c r="AN37" s="13">
        <f t="shared" si="15"/>
        <v>1079.5762926594036</v>
      </c>
      <c r="AO37" s="13">
        <f t="shared" si="15"/>
        <v>1094.2084851020993</v>
      </c>
      <c r="AP37" s="13">
        <f t="shared" si="15"/>
        <v>1107.7647982736785</v>
      </c>
      <c r="AQ37" s="13">
        <f t="shared" si="15"/>
        <v>1120.3285899022806</v>
      </c>
      <c r="AR37" s="13">
        <f t="shared" si="15"/>
        <v>1131.9775831170105</v>
      </c>
      <c r="AS37" s="13">
        <f t="shared" si="15"/>
        <v>1142.7839445588793</v>
      </c>
      <c r="AT37" s="13">
        <f t="shared" si="15"/>
        <v>1152.8144564030113</v>
      </c>
      <c r="AU37" s="13">
        <f t="shared" si="15"/>
        <v>1162.1307517450421</v>
      </c>
      <c r="AV37" s="13">
        <f t="shared" si="15"/>
        <v>1170.7895899424052</v>
      </c>
      <c r="AW37" s="13">
        <f t="shared" si="15"/>
        <v>1178.8431542549108</v>
      </c>
      <c r="AX37" s="13">
        <f t="shared" si="15"/>
        <v>1186.3393587031103</v>
      </c>
      <c r="AY37" s="13">
        <f t="shared" si="15"/>
        <v>1193.3221546541395</v>
      </c>
      <c r="AZ37" s="13">
        <f t="shared" si="15"/>
        <v>1199.8318304312388</v>
      </c>
      <c r="BA37" s="13">
        <f t="shared" si="15"/>
        <v>1205.9052993803905</v>
      </c>
    </row>
    <row r="38" spans="1:53" x14ac:dyDescent="0.3">
      <c r="A38" s="26" t="s">
        <v>65</v>
      </c>
      <c r="B38" s="90" t="s">
        <v>495</v>
      </c>
      <c r="C38" s="11">
        <f t="shared" si="14"/>
        <v>7.5987241298298125</v>
      </c>
      <c r="D38" s="11">
        <f t="shared" si="14"/>
        <v>10.182290333971949</v>
      </c>
      <c r="E38" s="11">
        <f t="shared" si="13"/>
        <v>13.644269047522412</v>
      </c>
      <c r="F38" s="11">
        <f t="shared" si="13"/>
        <v>20.466403571283617</v>
      </c>
      <c r="G38" s="11">
        <f t="shared" si="3"/>
        <v>30.699605356925428</v>
      </c>
      <c r="H38" s="11">
        <f t="shared" si="4"/>
        <v>37.453518535449021</v>
      </c>
      <c r="I38" s="11">
        <f t="shared" si="5"/>
        <v>44.195151871829843</v>
      </c>
      <c r="J38" s="11">
        <f t="shared" si="6"/>
        <v>52.592230727477514</v>
      </c>
      <c r="K38" s="11">
        <f t="shared" si="7"/>
        <v>70.999511482094647</v>
      </c>
      <c r="L38" s="11">
        <f t="shared" si="8"/>
        <v>52.539638496750037</v>
      </c>
      <c r="M38" s="11">
        <f t="shared" si="9"/>
        <v>88.266592674540064</v>
      </c>
      <c r="N38" s="12">
        <f>$N$8*'[2]Eurostat POM Portables GU'!M29</f>
        <v>115.62923640364748</v>
      </c>
      <c r="O38" s="12">
        <f>$O$8*'[2]Eurostat POM Portables GU'!N29</f>
        <v>128.20048284840951</v>
      </c>
      <c r="P38" s="12">
        <f>$P$8*'[2]Eurostat POM Portables GU'!O29</f>
        <v>120.85402165845318</v>
      </c>
      <c r="Q38" s="12">
        <f>$Q$8*'[2]Eurostat POM Portables GU'!P29</f>
        <v>127.68338073258985</v>
      </c>
      <c r="R38" s="12">
        <f>$R$8*'[2]Eurostat POM Portables GU'!Q29</f>
        <v>119.28078859653368</v>
      </c>
      <c r="S38" s="12">
        <f>$S$8*'[2]Eurostat POM Portables GU'!R29</f>
        <v>178.3018461739147</v>
      </c>
      <c r="T38" s="12">
        <f>$T$8*'[2]Eurostat POM Portables GU'!S29</f>
        <v>178.27127051303697</v>
      </c>
      <c r="U38" s="12">
        <f>$U$8*'[2]Eurostat POM Portables GU'!T29</f>
        <v>189.5421895730413</v>
      </c>
      <c r="V38" s="12">
        <f>$V$8*'[2]Eurostat POM Portables GU'!U29</f>
        <v>210.95206070254983</v>
      </c>
      <c r="W38" s="12">
        <f>$W$8*'[2]Eurostat POM Portables GU'!V29</f>
        <v>220.74152190172111</v>
      </c>
      <c r="X38" s="12">
        <f>$X$8*'[2]Eurostat POM Portables GU'!W29</f>
        <v>241.73743773980726</v>
      </c>
      <c r="Y38" s="13">
        <f t="shared" si="10"/>
        <v>259.66504347942333</v>
      </c>
      <c r="Z38" s="13">
        <f t="shared" si="15"/>
        <v>275.75308662912124</v>
      </c>
      <c r="AA38" s="13">
        <f t="shared" si="15"/>
        <v>291.0635427593607</v>
      </c>
      <c r="AB38" s="13">
        <f t="shared" si="15"/>
        <v>305.55693027049455</v>
      </c>
      <c r="AC38" s="13">
        <f t="shared" si="15"/>
        <v>319.21494368019029</v>
      </c>
      <c r="AD38" s="13">
        <f t="shared" si="15"/>
        <v>332.03665434331123</v>
      </c>
      <c r="AE38" s="13">
        <f t="shared" si="15"/>
        <v>344.03490066327021</v>
      </c>
      <c r="AF38" s="13">
        <f t="shared" si="15"/>
        <v>355.23302027651658</v>
      </c>
      <c r="AG38" s="13">
        <f t="shared" si="15"/>
        <v>365.66200321144868</v>
      </c>
      <c r="AH38" s="13">
        <f t="shared" si="15"/>
        <v>375.35809050870103</v>
      </c>
      <c r="AI38" s="13">
        <f t="shared" si="15"/>
        <v>384.36080566258374</v>
      </c>
      <c r="AJ38" s="13">
        <f t="shared" si="15"/>
        <v>392.71138346125724</v>
      </c>
      <c r="AK38" s="13">
        <f t="shared" si="15"/>
        <v>400.45154893114119</v>
      </c>
      <c r="AL38" s="13">
        <f t="shared" si="15"/>
        <v>407.62259493103875</v>
      </c>
      <c r="AM38" s="13">
        <f t="shared" si="15"/>
        <v>414.26470782953334</v>
      </c>
      <c r="AN38" s="13">
        <f t="shared" si="15"/>
        <v>420.41649458630525</v>
      </c>
      <c r="AO38" s="13">
        <f t="shared" si="15"/>
        <v>426.11466996927578</v>
      </c>
      <c r="AP38" s="13">
        <f t="shared" si="15"/>
        <v>431.39386857882465</v>
      </c>
      <c r="AQ38" s="13">
        <f t="shared" si="15"/>
        <v>436.28655219102029</v>
      </c>
      <c r="AR38" s="13">
        <f t="shared" si="15"/>
        <v>440.82298831517068</v>
      </c>
      <c r="AS38" s="13">
        <f t="shared" si="15"/>
        <v>445.03128061235651</v>
      </c>
      <c r="AT38" s="13">
        <f t="shared" si="15"/>
        <v>448.937435885578</v>
      </c>
      <c r="AU38" s="13">
        <f t="shared" si="15"/>
        <v>452.56545574564643</v>
      </c>
      <c r="AV38" s="13">
        <f t="shared" si="15"/>
        <v>455.93744383660191</v>
      </c>
      <c r="AW38" s="13">
        <f t="shared" si="15"/>
        <v>459.07372174508424</v>
      </c>
      <c r="AX38" s="13">
        <f t="shared" si="15"/>
        <v>461.99294849936103</v>
      </c>
      <c r="AY38" s="13">
        <f t="shared" si="15"/>
        <v>464.71223996222881</v>
      </c>
      <c r="AZ38" s="13">
        <f t="shared" si="15"/>
        <v>467.2472855071432</v>
      </c>
      <c r="BA38" s="13">
        <f t="shared" si="15"/>
        <v>469.61246019923584</v>
      </c>
    </row>
    <row r="39" spans="1:53" x14ac:dyDescent="0.3">
      <c r="A39" s="26" t="s">
        <v>36</v>
      </c>
      <c r="B39" s="90" t="s">
        <v>506</v>
      </c>
      <c r="C39" s="11">
        <f t="shared" si="14"/>
        <v>125.47231037657512</v>
      </c>
      <c r="D39" s="11">
        <f t="shared" si="14"/>
        <v>168.13289590461068</v>
      </c>
      <c r="E39" s="11">
        <f t="shared" si="13"/>
        <v>225.29808051217833</v>
      </c>
      <c r="F39" s="11">
        <f t="shared" si="13"/>
        <v>337.9471207682675</v>
      </c>
      <c r="G39" s="11">
        <f t="shared" si="3"/>
        <v>506.92068115240124</v>
      </c>
      <c r="H39" s="11">
        <f t="shared" si="4"/>
        <v>618.44323100592953</v>
      </c>
      <c r="I39" s="11">
        <f t="shared" si="5"/>
        <v>729.76301258699675</v>
      </c>
      <c r="J39" s="11">
        <f t="shared" si="6"/>
        <v>868.41798497852608</v>
      </c>
      <c r="K39" s="11">
        <f t="shared" si="7"/>
        <v>1172.3642797210102</v>
      </c>
      <c r="L39" s="11">
        <f t="shared" si="8"/>
        <v>867.54956699354761</v>
      </c>
      <c r="M39" s="11">
        <f t="shared" si="9"/>
        <v>1457.4832725491599</v>
      </c>
      <c r="N39" s="12">
        <f>$N$8*'[2]Eurostat POM Portables GU'!M30</f>
        <v>1909.3030870393995</v>
      </c>
      <c r="O39" s="12">
        <f>O6*'[2]Eurostat POM Portables GU'!N30</f>
        <v>1791.4768201215877</v>
      </c>
      <c r="P39" s="12">
        <f>P6*'[2]Eurostat POM Portables GU'!O30</f>
        <v>1786.4176637121827</v>
      </c>
      <c r="Q39" s="12">
        <f>Q6*'[2]Eurostat POM Portables GU'!P30</f>
        <v>2089.1579917045456</v>
      </c>
      <c r="R39" s="12">
        <f>R6*'[2]Eurostat POM Portables GU'!Q30</f>
        <v>2353.0829563177804</v>
      </c>
      <c r="S39" s="12">
        <f>S6*'[2]Eurostat POM Portables GU'!R30</f>
        <v>2178.7092713088991</v>
      </c>
      <c r="T39" s="12">
        <f>T6*'[2]Eurostat POM Portables GU'!S30</f>
        <v>2535.3665171286602</v>
      </c>
      <c r="U39" s="12">
        <f>U6*'[2]Eurostat POM Portables GU'!T30</f>
        <v>2770.9828307634016</v>
      </c>
      <c r="V39" s="12">
        <f>V6*'[2]Eurostat POM Portables GU'!U30</f>
        <v>2969.7698598780421</v>
      </c>
      <c r="W39" s="12">
        <f>W6*'[2]Eurostat POM Portables GU'!V30</f>
        <v>3652.020304585491</v>
      </c>
      <c r="X39" s="12">
        <f>X6*'[2]Eurostat POM Portables GU'!W30</f>
        <v>4287.1354134868561</v>
      </c>
      <c r="Y39" s="13">
        <f t="shared" si="10"/>
        <v>4605.0757133590832</v>
      </c>
      <c r="Z39" s="13">
        <f t="shared" si="15"/>
        <v>4890.39196460111</v>
      </c>
      <c r="AA39" s="13">
        <f t="shared" si="15"/>
        <v>5161.9179610966776</v>
      </c>
      <c r="AB39" s="13">
        <f t="shared" si="15"/>
        <v>5418.953509422663</v>
      </c>
      <c r="AC39" s="13">
        <f t="shared" si="15"/>
        <v>5661.1739677598162</v>
      </c>
      <c r="AD39" s="13">
        <f t="shared" si="15"/>
        <v>5888.5628668864492</v>
      </c>
      <c r="AE39" s="13">
        <f t="shared" si="15"/>
        <v>6101.3478917422162</v>
      </c>
      <c r="AF39" s="13">
        <f t="shared" si="15"/>
        <v>6299.9429277750023</v>
      </c>
      <c r="AG39" s="13">
        <f t="shared" si="15"/>
        <v>6484.8975731333321</v>
      </c>
      <c r="AH39" s="13">
        <f t="shared" si="15"/>
        <v>6656.8545509724554</v>
      </c>
      <c r="AI39" s="13">
        <f t="shared" si="15"/>
        <v>6816.5147977038205</v>
      </c>
      <c r="AJ39" s="13">
        <f t="shared" si="15"/>
        <v>6964.6095989828154</v>
      </c>
      <c r="AK39" s="13">
        <f t="shared" si="15"/>
        <v>7101.8789346820877</v>
      </c>
      <c r="AL39" s="13">
        <f t="shared" si="15"/>
        <v>7229.0551203211298</v>
      </c>
      <c r="AM39" s="13">
        <f t="shared" si="15"/>
        <v>7346.8508481726167</v>
      </c>
      <c r="AN39" s="13">
        <f t="shared" si="15"/>
        <v>7455.9508002022367</v>
      </c>
      <c r="AO39" s="13">
        <f t="shared" si="15"/>
        <v>7557.0061009657275</v>
      </c>
      <c r="AP39" s="13">
        <f t="shared" si="15"/>
        <v>7650.630983919059</v>
      </c>
      <c r="AQ39" s="13">
        <f t="shared" si="15"/>
        <v>7737.4011481805319</v>
      </c>
      <c r="AR39" s="13">
        <f t="shared" si="15"/>
        <v>7817.8533782558725</v>
      </c>
      <c r="AS39" s="13">
        <f t="shared" si="15"/>
        <v>7892.4860835010913</v>
      </c>
      <c r="AT39" s="13">
        <f t="shared" si="15"/>
        <v>7961.7604861711106</v>
      </c>
      <c r="AU39" s="13">
        <f t="shared" ref="Z39:BA42" si="16">($X39/$X$43)*AU$43</f>
        <v>8026.1022470847602</v>
      </c>
      <c r="AV39" s="13">
        <f t="shared" si="16"/>
        <v>8085.9033672329388</v>
      </c>
      <c r="AW39" s="13">
        <f t="shared" si="16"/>
        <v>8141.5242433938884</v>
      </c>
      <c r="AX39" s="13">
        <f t="shared" si="16"/>
        <v>8193.2957874098756</v>
      </c>
      <c r="AY39" s="13">
        <f t="shared" si="16"/>
        <v>8241.5215435817481</v>
      </c>
      <c r="AZ39" s="13">
        <f t="shared" si="16"/>
        <v>8286.4797578824328</v>
      </c>
      <c r="BA39" s="13">
        <f t="shared" si="16"/>
        <v>8328.4253674510546</v>
      </c>
    </row>
    <row r="40" spans="1:53" x14ac:dyDescent="0.3">
      <c r="A40" s="26" t="s">
        <v>37</v>
      </c>
      <c r="B40" s="90" t="s">
        <v>517</v>
      </c>
      <c r="C40" s="11">
        <f t="shared" si="14"/>
        <v>64.736593034430712</v>
      </c>
      <c r="D40" s="11">
        <f t="shared" si="14"/>
        <v>86.747034666137168</v>
      </c>
      <c r="E40" s="11">
        <f t="shared" si="13"/>
        <v>116.24102645262381</v>
      </c>
      <c r="F40" s="11">
        <f t="shared" si="13"/>
        <v>174.36153967893571</v>
      </c>
      <c r="G40" s="11">
        <f t="shared" si="3"/>
        <v>261.54230951840356</v>
      </c>
      <c r="H40" s="11">
        <f t="shared" si="4"/>
        <v>319.08161761245231</v>
      </c>
      <c r="I40" s="11">
        <f t="shared" si="5"/>
        <v>376.51630878269373</v>
      </c>
      <c r="J40" s="11">
        <f t="shared" si="6"/>
        <v>448.0544074514055</v>
      </c>
      <c r="K40" s="11">
        <f t="shared" si="7"/>
        <v>604.87345005939744</v>
      </c>
      <c r="L40" s="11">
        <f t="shared" si="8"/>
        <v>447.60635304395407</v>
      </c>
      <c r="M40" s="11">
        <f t="shared" si="9"/>
        <v>751.97867311384277</v>
      </c>
      <c r="N40" s="12">
        <f>$N$8*'[2]Eurostat POM Portables GU'!M31</f>
        <v>985.09206177913404</v>
      </c>
      <c r="O40" s="12">
        <f>O7*'[2]Eurostat POM Portables GU'!N31</f>
        <v>1365.6</v>
      </c>
      <c r="P40" s="12">
        <f>P7*'[2]Eurostat POM Portables GU'!O31</f>
        <v>1352.9</v>
      </c>
      <c r="Q40" s="12">
        <f>Q7*'[2]Eurostat POM Portables GU'!P31</f>
        <v>1751.6</v>
      </c>
      <c r="R40" s="12">
        <f>R7*'[2]Eurostat POM Portables GU'!Q31</f>
        <v>1592.3</v>
      </c>
      <c r="S40" s="12">
        <f>S7*'[2]Eurostat POM Portables GU'!R31</f>
        <v>1929.4</v>
      </c>
      <c r="T40" s="12">
        <f>T7*'[2]Eurostat POM Portables GU'!S31</f>
        <v>1930.5999999999997</v>
      </c>
      <c r="U40" s="12">
        <f>U7*'[2]Eurostat POM Portables GU'!T31</f>
        <v>2082</v>
      </c>
      <c r="V40" s="12">
        <f>V7*'[2]Eurostat POM Portables GU'!U31</f>
        <v>2254.2418039846129</v>
      </c>
      <c r="W40" s="12">
        <f>W7*'[2]Eurostat POM Portables GU'!V31</f>
        <v>2498.6991809677547</v>
      </c>
      <c r="X40" s="12">
        <f>X7*'[2]Eurostat POM Portables GU'!W31</f>
        <v>3107.9104954177778</v>
      </c>
      <c r="Y40" s="13">
        <f t="shared" si="10"/>
        <v>3338.397732135476</v>
      </c>
      <c r="Z40" s="13">
        <f t="shared" si="16"/>
        <v>3545.2345325217598</v>
      </c>
      <c r="AA40" s="13">
        <f t="shared" si="16"/>
        <v>3742.0742431669141</v>
      </c>
      <c r="AB40" s="13">
        <f t="shared" si="16"/>
        <v>3928.4092667410982</v>
      </c>
      <c r="AC40" s="13">
        <f t="shared" si="16"/>
        <v>4104.0042578166585</v>
      </c>
      <c r="AD40" s="13">
        <f t="shared" si="16"/>
        <v>4268.8472772169653</v>
      </c>
      <c r="AE40" s="13">
        <f t="shared" si="16"/>
        <v>4423.1033825726636</v>
      </c>
      <c r="AF40" s="13">
        <f t="shared" si="16"/>
        <v>4567.0726154740723</v>
      </c>
      <c r="AG40" s="13">
        <f t="shared" si="16"/>
        <v>4701.1534009041525</v>
      </c>
      <c r="AH40" s="13">
        <f t="shared" si="16"/>
        <v>4825.8116737698247</v>
      </c>
      <c r="AI40" s="13">
        <f t="shared" si="16"/>
        <v>4941.555570021942</v>
      </c>
      <c r="AJ40" s="13">
        <f t="shared" si="16"/>
        <v>5048.9152269536671</v>
      </c>
      <c r="AK40" s="13">
        <f t="shared" si="16"/>
        <v>5148.4270846329682</v>
      </c>
      <c r="AL40" s="13">
        <f t="shared" si="16"/>
        <v>5240.6220269413816</v>
      </c>
      <c r="AM40" s="13">
        <f t="shared" si="16"/>
        <v>5326.0167121088498</v>
      </c>
      <c r="AN40" s="13">
        <f t="shared" si="16"/>
        <v>5405.1074926089823</v>
      </c>
      <c r="AO40" s="13">
        <f t="shared" si="16"/>
        <v>5478.3663938492882</v>
      </c>
      <c r="AP40" s="13">
        <f t="shared" si="16"/>
        <v>5546.2386974503215</v>
      </c>
      <c r="AQ40" s="13">
        <f t="shared" si="16"/>
        <v>5609.1417499988811</v>
      </c>
      <c r="AR40" s="13">
        <f t="shared" si="16"/>
        <v>5667.4646873720094</v>
      </c>
      <c r="AS40" s="13">
        <f t="shared" si="16"/>
        <v>5721.5688258145101</v>
      </c>
      <c r="AT40" s="13">
        <f t="shared" si="16"/>
        <v>5771.788523201405</v>
      </c>
      <c r="AU40" s="13">
        <f t="shared" si="16"/>
        <v>5818.4323575454555</v>
      </c>
      <c r="AV40" s="13">
        <f t="shared" si="16"/>
        <v>5861.7845055465614</v>
      </c>
      <c r="AW40" s="13">
        <f t="shared" si="16"/>
        <v>5902.1062327868849</v>
      </c>
      <c r="AX40" s="13">
        <f t="shared" si="16"/>
        <v>5939.6374300765929</v>
      </c>
      <c r="AY40" s="13">
        <f t="shared" si="16"/>
        <v>5974.5981484351751</v>
      </c>
      <c r="AZ40" s="13">
        <f t="shared" si="16"/>
        <v>6007.1900991444472</v>
      </c>
      <c r="BA40" s="13">
        <f t="shared" si="16"/>
        <v>6037.5980960098859</v>
      </c>
    </row>
    <row r="41" spans="1:53" x14ac:dyDescent="0.3">
      <c r="A41" s="26" t="s">
        <v>66</v>
      </c>
      <c r="B41" s="90" t="s">
        <v>518</v>
      </c>
      <c r="C41" s="11">
        <f t="shared" si="14"/>
        <v>40.091775819325953</v>
      </c>
      <c r="D41" s="11">
        <f t="shared" si="14"/>
        <v>53.722979597896781</v>
      </c>
      <c r="E41" s="11">
        <f t="shared" si="13"/>
        <v>71.988792661181691</v>
      </c>
      <c r="F41" s="11">
        <f t="shared" si="13"/>
        <v>107.98318899177254</v>
      </c>
      <c r="G41" s="11">
        <f t="shared" si="3"/>
        <v>161.97478348765881</v>
      </c>
      <c r="H41" s="11">
        <f t="shared" si="4"/>
        <v>197.60923585494373</v>
      </c>
      <c r="I41" s="11">
        <f t="shared" si="5"/>
        <v>233.1788983088336</v>
      </c>
      <c r="J41" s="11">
        <f t="shared" si="6"/>
        <v>277.48288898751196</v>
      </c>
      <c r="K41" s="11">
        <f t="shared" si="7"/>
        <v>374.60190013314116</v>
      </c>
      <c r="L41" s="11">
        <f t="shared" si="8"/>
        <v>277.20540609852446</v>
      </c>
      <c r="M41" s="11">
        <f t="shared" si="9"/>
        <v>465.70508224552106</v>
      </c>
      <c r="N41" s="12">
        <f>$N$8*'[2]Eurostat POM Portables GU'!M32</f>
        <v>610.07365774163259</v>
      </c>
      <c r="O41" s="12">
        <f>$O$8*'[2]Eurostat POM Portables GU'!N32</f>
        <v>626.26468560434944</v>
      </c>
      <c r="P41" s="12">
        <f>$P$8*'[2]Eurostat POM Portables GU'!O32</f>
        <v>604.10225548440701</v>
      </c>
      <c r="Q41" s="12">
        <f>$Q$8*'[2]Eurostat POM Portables GU'!P32</f>
        <v>679.79413274597209</v>
      </c>
      <c r="R41" s="12">
        <f>$R$8*'[2]Eurostat POM Portables GU'!Q32</f>
        <v>726.83919446454922</v>
      </c>
      <c r="S41" s="12">
        <f>$S$8*'[2]Eurostat POM Portables GU'!R32</f>
        <v>843.45770122408044</v>
      </c>
      <c r="T41" s="12">
        <f>$T$8*'[2]Eurostat POM Portables GU'!S32</f>
        <v>943.25811486644875</v>
      </c>
      <c r="U41" s="12">
        <f>$U$8*'[2]Eurostat POM Portables GU'!T32</f>
        <v>1045.3608729915363</v>
      </c>
      <c r="V41" s="12">
        <f>$V$8*'[2]Eurostat POM Portables GU'!U32</f>
        <v>1237.0958181656133</v>
      </c>
      <c r="W41" s="12">
        <f>$W$8*'[2]Eurostat POM Portables GU'!V32</f>
        <v>1539.8458222732652</v>
      </c>
      <c r="X41" s="12">
        <f>$X$8*'[2]Eurostat POM Portables GU'!W32</f>
        <v>1808.928903448897</v>
      </c>
      <c r="Y41" s="13">
        <f t="shared" si="10"/>
        <v>1943.0817450411598</v>
      </c>
      <c r="Z41" s="13">
        <f t="shared" si="16"/>
        <v>2063.4690815063768</v>
      </c>
      <c r="AA41" s="13">
        <f t="shared" si="16"/>
        <v>2178.0377096755328</v>
      </c>
      <c r="AB41" s="13">
        <f t="shared" si="16"/>
        <v>2286.4921874879201</v>
      </c>
      <c r="AC41" s="13">
        <f t="shared" si="16"/>
        <v>2388.6955344394332</v>
      </c>
      <c r="AD41" s="13">
        <f t="shared" si="16"/>
        <v>2484.6408014490994</v>
      </c>
      <c r="AE41" s="13">
        <f t="shared" si="16"/>
        <v>2574.4240586963037</v>
      </c>
      <c r="AF41" s="13">
        <f t="shared" si="16"/>
        <v>2658.219942453798</v>
      </c>
      <c r="AG41" s="13">
        <f t="shared" si="16"/>
        <v>2736.260352085671</v>
      </c>
      <c r="AH41" s="13">
        <f t="shared" si="16"/>
        <v>2808.8164804468975</v>
      </c>
      <c r="AI41" s="13">
        <f t="shared" si="16"/>
        <v>2876.1840830972756</v>
      </c>
      <c r="AJ41" s="13">
        <f t="shared" si="16"/>
        <v>2938.6717212626886</v>
      </c>
      <c r="AK41" s="13">
        <f t="shared" si="16"/>
        <v>2996.5916246374422</v>
      </c>
      <c r="AL41" s="13">
        <f t="shared" si="16"/>
        <v>3050.2527889918792</v>
      </c>
      <c r="AM41" s="13">
        <f t="shared" si="16"/>
        <v>3099.9559301949812</v>
      </c>
      <c r="AN41" s="13">
        <f t="shared" si="16"/>
        <v>3145.9899453488792</v>
      </c>
      <c r="AO41" s="13">
        <f t="shared" si="16"/>
        <v>3188.6295722248406</v>
      </c>
      <c r="AP41" s="13">
        <f t="shared" si="16"/>
        <v>3228.1339826345306</v>
      </c>
      <c r="AQ41" s="13">
        <f t="shared" si="16"/>
        <v>3264.7460890764696</v>
      </c>
      <c r="AR41" s="13">
        <f t="shared" si="16"/>
        <v>3298.692384281509</v>
      </c>
      <c r="AS41" s="13">
        <f t="shared" si="16"/>
        <v>3330.183168835677</v>
      </c>
      <c r="AT41" s="13">
        <f t="shared" si="16"/>
        <v>3359.4130524695688</v>
      </c>
      <c r="AU41" s="13">
        <f t="shared" si="16"/>
        <v>3386.5616399971168</v>
      </c>
      <c r="AV41" s="13">
        <f t="shared" si="16"/>
        <v>3411.7943336867893</v>
      </c>
      <c r="AW41" s="13">
        <f t="shared" si="16"/>
        <v>3435.2632006150816</v>
      </c>
      <c r="AX41" s="13">
        <f t="shared" si="16"/>
        <v>3457.1078668815308</v>
      </c>
      <c r="AY41" s="13">
        <f t="shared" si="16"/>
        <v>3477.4564110295746</v>
      </c>
      <c r="AZ41" s="13">
        <f t="shared" si="16"/>
        <v>3496.426237137729</v>
      </c>
      <c r="BA41" s="13">
        <f t="shared" si="16"/>
        <v>3514.1249142736938</v>
      </c>
    </row>
    <row r="42" spans="1:53" x14ac:dyDescent="0.3">
      <c r="A42" s="26" t="s">
        <v>67</v>
      </c>
      <c r="B42" s="90" t="s">
        <v>555</v>
      </c>
      <c r="C42" s="11">
        <f t="shared" si="14"/>
        <v>421.69026559180304</v>
      </c>
      <c r="D42" s="11">
        <f t="shared" si="14"/>
        <v>565.06495589301608</v>
      </c>
      <c r="E42" s="11">
        <f t="shared" si="13"/>
        <v>757.18704089664152</v>
      </c>
      <c r="F42" s="11">
        <f t="shared" si="13"/>
        <v>1135.7805613449623</v>
      </c>
      <c r="G42" s="11">
        <f t="shared" si="3"/>
        <v>1703.6708420174434</v>
      </c>
      <c r="H42" s="11">
        <f t="shared" si="4"/>
        <v>2078.478427261281</v>
      </c>
      <c r="I42" s="11">
        <f t="shared" si="5"/>
        <v>2452.6045441683113</v>
      </c>
      <c r="J42" s="11">
        <f t="shared" si="6"/>
        <v>2918.5994075602903</v>
      </c>
      <c r="K42" s="11">
        <f t="shared" si="7"/>
        <v>3940.109200206392</v>
      </c>
      <c r="L42" s="11">
        <f t="shared" si="8"/>
        <v>2915.6808081527302</v>
      </c>
      <c r="M42" s="11">
        <f t="shared" si="9"/>
        <v>4898.3437576965862</v>
      </c>
      <c r="N42" s="12">
        <f>$N$8*'[2]Eurostat POM Portables GU'!M33</f>
        <v>6416.8303225825284</v>
      </c>
      <c r="O42" s="12">
        <f>$O$8*'[2]Eurostat POM Portables GU'!N33</f>
        <v>6281.6571054821597</v>
      </c>
      <c r="P42" s="12">
        <f>$P$8*'[2]Eurostat POM Portables GU'!O33</f>
        <v>6257.013869468904</v>
      </c>
      <c r="Q42" s="12">
        <f>$Q$8*'[2]Eurostat POM Portables GU'!P33</f>
        <v>6687.4795756747035</v>
      </c>
      <c r="R42" s="12">
        <f>$R$8*'[2]Eurostat POM Portables GU'!Q33</f>
        <v>6827.6353977473473</v>
      </c>
      <c r="S42" s="12">
        <f>$S$8*'[2]Eurostat POM Portables GU'!R33</f>
        <v>7957.8465405251845</v>
      </c>
      <c r="T42" s="12">
        <f>$T$8*'[2]Eurostat POM Portables GU'!S33</f>
        <v>8803.7858825486092</v>
      </c>
      <c r="U42" s="12">
        <f>$U$8*'[2]Eurostat POM Portables GU'!T33</f>
        <v>8789.8140687295963</v>
      </c>
      <c r="V42" s="12">
        <f>$V$8*'[2]Eurostat POM Portables GU'!U33</f>
        <v>9559.6552758151884</v>
      </c>
      <c r="W42" s="12">
        <f>$W$8*'[2]Eurostat POM Portables GU'!V33</f>
        <v>10787.950847952879</v>
      </c>
      <c r="X42" s="12">
        <f>$X$8*'[2]Eurostat POM Portables GU'!W33</f>
        <v>11888.239734670155</v>
      </c>
      <c r="Y42" s="13">
        <f t="shared" si="10"/>
        <v>12769.889167599957</v>
      </c>
      <c r="Z42" s="13">
        <f t="shared" si="16"/>
        <v>13561.072012977786</v>
      </c>
      <c r="AA42" s="13">
        <f t="shared" si="16"/>
        <v>14314.014439377403</v>
      </c>
      <c r="AB42" s="13">
        <f t="shared" si="16"/>
        <v>15026.774808275202</v>
      </c>
      <c r="AC42" s="13">
        <f t="shared" si="16"/>
        <v>15698.452886904333</v>
      </c>
      <c r="AD42" s="13">
        <f t="shared" si="16"/>
        <v>16329.003006062221</v>
      </c>
      <c r="AE42" s="13">
        <f t="shared" si="16"/>
        <v>16919.056536789321</v>
      </c>
      <c r="AF42" s="13">
        <f t="shared" si="16"/>
        <v>17469.761184710158</v>
      </c>
      <c r="AG42" s="13">
        <f t="shared" si="16"/>
        <v>17982.640987187024</v>
      </c>
      <c r="AH42" s="13">
        <f t="shared" si="16"/>
        <v>18459.478217513322</v>
      </c>
      <c r="AI42" s="13">
        <f t="shared" si="16"/>
        <v>18902.216574521572</v>
      </c>
      <c r="AJ42" s="13">
        <f t="shared" si="16"/>
        <v>19312.883915591417</v>
      </c>
      <c r="AK42" s="13">
        <f t="shared" si="16"/>
        <v>19693.532207193806</v>
      </c>
      <c r="AL42" s="13">
        <f t="shared" si="16"/>
        <v>20046.19216252472</v>
      </c>
      <c r="AM42" s="13">
        <f t="shared" si="16"/>
        <v>20372.840079456149</v>
      </c>
      <c r="AN42" s="13">
        <f t="shared" si="16"/>
        <v>20675.374583192348</v>
      </c>
      <c r="AO42" s="13">
        <f t="shared" si="16"/>
        <v>20955.601244136204</v>
      </c>
      <c r="AP42" s="13">
        <f t="shared" si="16"/>
        <v>21215.223333557067</v>
      </c>
      <c r="AQ42" s="13">
        <f t="shared" si="16"/>
        <v>21455.837266886992</v>
      </c>
      <c r="AR42" s="13">
        <f t="shared" si="16"/>
        <v>21678.931549217254</v>
      </c>
      <c r="AS42" s="13">
        <f t="shared" si="16"/>
        <v>21885.888271230499</v>
      </c>
      <c r="AT42" s="13">
        <f t="shared" si="16"/>
        <v>22077.986403663279</v>
      </c>
      <c r="AU42" s="13">
        <f t="shared" si="16"/>
        <v>22256.406305280096</v>
      </c>
      <c r="AV42" s="13">
        <f t="shared" si="16"/>
        <v>22422.234996038696</v>
      </c>
      <c r="AW42" s="13">
        <f t="shared" si="16"/>
        <v>22576.471857317585</v>
      </c>
      <c r="AX42" s="13">
        <f t="shared" si="16"/>
        <v>22720.034508676781</v>
      </c>
      <c r="AY42" s="13">
        <f t="shared" si="16"/>
        <v>22853.76467939949</v>
      </c>
      <c r="AZ42" s="13">
        <f t="shared" si="16"/>
        <v>22978.433946427493</v>
      </c>
      <c r="BA42" s="13">
        <f t="shared" si="16"/>
        <v>23094.749251234505</v>
      </c>
    </row>
    <row r="43" spans="1:53" x14ac:dyDescent="0.3">
      <c r="A43" s="26" t="s">
        <v>68</v>
      </c>
      <c r="B43" s="90" t="s">
        <v>617</v>
      </c>
      <c r="C43" s="12">
        <f t="shared" ref="C43:M43" si="17">SUM(C12:C42)</f>
        <v>2471.5335021797841</v>
      </c>
      <c r="D43" s="12">
        <f t="shared" si="17"/>
        <v>3311.8548929209128</v>
      </c>
      <c r="E43" s="12">
        <f t="shared" si="17"/>
        <v>4437.885556514022</v>
      </c>
      <c r="F43" s="12">
        <f t="shared" si="17"/>
        <v>6656.8283347710312</v>
      </c>
      <c r="G43" s="12">
        <f t="shared" si="17"/>
        <v>9985.2425021565468</v>
      </c>
      <c r="H43" s="12">
        <f t="shared" si="17"/>
        <v>12181.995852630989</v>
      </c>
      <c r="I43" s="12">
        <f t="shared" si="17"/>
        <v>14374.755106104563</v>
      </c>
      <c r="J43" s="12">
        <f t="shared" si="17"/>
        <v>17105.958576264431</v>
      </c>
      <c r="K43" s="12">
        <f t="shared" si="17"/>
        <v>23093.044077956984</v>
      </c>
      <c r="L43" s="12">
        <f t="shared" si="17"/>
        <v>17088.852617688168</v>
      </c>
      <c r="M43" s="12">
        <f t="shared" si="17"/>
        <v>28709.272397716122</v>
      </c>
      <c r="N43" s="12">
        <f>SUM(N12:N42)</f>
        <v>37609.146841008114</v>
      </c>
      <c r="O43" s="12">
        <f t="shared" ref="O43:X43" si="18">SUM(O12:O42)</f>
        <v>38378.973910727749</v>
      </c>
      <c r="P43" s="12">
        <f t="shared" si="18"/>
        <v>35420.070410485409</v>
      </c>
      <c r="Q43" s="12">
        <f t="shared" si="18"/>
        <v>37558.62119460712</v>
      </c>
      <c r="R43" s="12">
        <f t="shared" si="18"/>
        <v>39148.542686479544</v>
      </c>
      <c r="S43" s="12">
        <f t="shared" si="18"/>
        <v>45321.741450907379</v>
      </c>
      <c r="T43" s="12">
        <f t="shared" si="18"/>
        <v>53342.198737117949</v>
      </c>
      <c r="U43" s="12">
        <f t="shared" si="18"/>
        <v>54587.347169016633</v>
      </c>
      <c r="V43" s="12">
        <f t="shared" si="18"/>
        <v>64771.502364082153</v>
      </c>
      <c r="W43" s="12">
        <f t="shared" si="18"/>
        <v>74937.227378128446</v>
      </c>
      <c r="X43" s="12">
        <f t="shared" si="18"/>
        <v>81678.377529574995</v>
      </c>
      <c r="Y43" s="12">
        <v>87735.76675108989</v>
      </c>
      <c r="Z43" s="12">
        <v>93171.603559733005</v>
      </c>
      <c r="AA43" s="12">
        <v>98344.708841429994</v>
      </c>
      <c r="AB43" s="12">
        <v>103241.74253172248</v>
      </c>
      <c r="AC43" s="12">
        <v>107856.51956423931</v>
      </c>
      <c r="AD43" s="12">
        <v>112188.72616785433</v>
      </c>
      <c r="AE43" s="12">
        <v>116242.70018932657</v>
      </c>
      <c r="AF43" s="12">
        <v>120026.32696200938</v>
      </c>
      <c r="AG43" s="12">
        <v>123550.07741362843</v>
      </c>
      <c r="AH43" s="12">
        <v>126826.19668679254</v>
      </c>
      <c r="AI43" s="12">
        <v>129868.03900135172</v>
      </c>
      <c r="AJ43" s="12">
        <v>132689.53679005697</v>
      </c>
      <c r="AK43" s="12">
        <v>135304.78812763022</v>
      </c>
      <c r="AL43" s="12">
        <v>137727.745067763</v>
      </c>
      <c r="AM43" s="12">
        <v>139971.98580262691</v>
      </c>
      <c r="AN43" s="12">
        <v>142050.55487285045</v>
      </c>
      <c r="AO43" s="12">
        <v>143975.85748427693</v>
      </c>
      <c r="AP43" s="12">
        <v>145759.59599460423</v>
      </c>
      <c r="AQ43" s="12">
        <v>147412.73860646485</v>
      </c>
      <c r="AR43" s="12">
        <v>148945.51212243954</v>
      </c>
      <c r="AS43" s="12">
        <v>150367.41222288786</v>
      </c>
      <c r="AT43" s="12">
        <v>151687.22610061552</v>
      </c>
      <c r="AU43" s="12">
        <v>152913.06343299602</v>
      </c>
      <c r="AV43" s="12">
        <v>154052.39261135331</v>
      </c>
      <c r="AW43" s="12">
        <v>155112.07990448334</v>
      </c>
      <c r="AX43" s="12">
        <v>156098.42983505098</v>
      </c>
      <c r="AY43" s="12">
        <v>157017.22552012865</v>
      </c>
      <c r="AZ43" s="12">
        <v>157873.76809379095</v>
      </c>
      <c r="BA43" s="12">
        <v>158672.91461089795</v>
      </c>
    </row>
    <row r="44" spans="1:53" x14ac:dyDescent="0.3">
      <c r="A44" s="45" t="s">
        <v>69</v>
      </c>
      <c r="B44" s="45"/>
      <c r="C44" s="46">
        <f t="shared" ref="C44:M44" si="19">_xlfn.RRI(1,C43,D43)</f>
        <v>0.34000000000000075</v>
      </c>
      <c r="D44" s="46">
        <f t="shared" si="19"/>
        <v>0.33999999999999964</v>
      </c>
      <c r="E44" s="46">
        <f t="shared" si="19"/>
        <v>0.49999999999999956</v>
      </c>
      <c r="F44" s="46">
        <f t="shared" si="19"/>
        <v>0.5</v>
      </c>
      <c r="G44" s="46">
        <f t="shared" si="19"/>
        <v>0.2200000000000002</v>
      </c>
      <c r="H44" s="46">
        <f t="shared" si="19"/>
        <v>0.17999999999999972</v>
      </c>
      <c r="I44" s="46">
        <f t="shared" si="19"/>
        <v>0.18999999999999995</v>
      </c>
      <c r="J44" s="46">
        <f t="shared" si="19"/>
        <v>0.35000000000000009</v>
      </c>
      <c r="K44" s="46">
        <f t="shared" si="19"/>
        <v>-0.26</v>
      </c>
      <c r="L44" s="46">
        <f t="shared" si="19"/>
        <v>0.67999999999999994</v>
      </c>
      <c r="M44" s="46">
        <f t="shared" si="19"/>
        <v>0.30999999999999983</v>
      </c>
      <c r="N44" s="46">
        <f>_xlfn.RRI(1,N43,O43)</f>
        <v>2.0469144726256605E-2</v>
      </c>
      <c r="O44" s="46">
        <f t="shared" ref="O44:W44" si="20">_xlfn.RRI(1,O43,P43)</f>
        <v>-7.709699345076193E-2</v>
      </c>
      <c r="P44" s="46">
        <f t="shared" si="20"/>
        <v>6.037680781934962E-2</v>
      </c>
      <c r="Q44" s="46">
        <f t="shared" si="20"/>
        <v>4.2331732137725897E-2</v>
      </c>
      <c r="R44" s="46">
        <f t="shared" si="20"/>
        <v>0.15768655333777803</v>
      </c>
      <c r="S44" s="46">
        <f t="shared" si="20"/>
        <v>0.1769671029719444</v>
      </c>
      <c r="T44" s="46">
        <f t="shared" si="20"/>
        <v>2.3342652934781549E-2</v>
      </c>
      <c r="U44" s="46">
        <f t="shared" si="20"/>
        <v>0.18656622318598348</v>
      </c>
      <c r="V44" s="46">
        <f t="shared" si="20"/>
        <v>0.15694749454635937</v>
      </c>
      <c r="W44" s="46">
        <f t="shared" si="20"/>
        <v>8.9957293421481177E-2</v>
      </c>
      <c r="X44" s="87">
        <v>0.1</v>
      </c>
      <c r="Y44" s="46">
        <f>Y43/X43-1</f>
        <v>7.4161478285015736E-2</v>
      </c>
      <c r="Z44" s="46">
        <f t="shared" ref="Z44:BA44" si="21">Z43/Y43-1</f>
        <v>6.1956907769038061E-2</v>
      </c>
      <c r="AA44" s="46">
        <f t="shared" si="21"/>
        <v>5.5522338180865161E-2</v>
      </c>
      <c r="AB44" s="46">
        <f t="shared" si="21"/>
        <v>4.9794582219857109E-2</v>
      </c>
      <c r="AC44" s="46">
        <f t="shared" si="21"/>
        <v>4.4698751874503451E-2</v>
      </c>
      <c r="AD44" s="46">
        <f t="shared" si="21"/>
        <v>4.0166386057309822E-2</v>
      </c>
      <c r="AE44" s="46">
        <f t="shared" si="21"/>
        <v>3.6135306638625853E-2</v>
      </c>
      <c r="AF44" s="46">
        <f t="shared" si="21"/>
        <v>3.2549370984331416E-2</v>
      </c>
      <c r="AG44" s="46">
        <f t="shared" si="21"/>
        <v>2.9358146173500632E-2</v>
      </c>
      <c r="AH44" s="46">
        <f t="shared" si="21"/>
        <v>2.651652950565242E-2</v>
      </c>
      <c r="AI44" s="46">
        <f t="shared" si="21"/>
        <v>2.3984337573973447E-2</v>
      </c>
      <c r="AJ44" s="46">
        <f t="shared" si="21"/>
        <v>2.1725882752998915E-2</v>
      </c>
      <c r="AK44" s="46">
        <f t="shared" si="21"/>
        <v>1.9709552093102323E-2</v>
      </c>
      <c r="AL44" s="46">
        <f t="shared" si="21"/>
        <v>1.790739983161016E-2</v>
      </c>
      <c r="AM44" s="46">
        <f t="shared" si="21"/>
        <v>1.6294761333380814E-2</v>
      </c>
      <c r="AN44" s="46">
        <f t="shared" si="21"/>
        <v>1.484989341477605E-2</v>
      </c>
      <c r="AO44" s="46">
        <f t="shared" si="21"/>
        <v>1.355364372317891E-2</v>
      </c>
      <c r="AP44" s="46">
        <f t="shared" si="21"/>
        <v>1.2389150108184532E-2</v>
      </c>
      <c r="AQ44" s="46">
        <f t="shared" si="21"/>
        <v>1.1341569661882156E-2</v>
      </c>
      <c r="AR44" s="46">
        <f t="shared" si="21"/>
        <v>1.0397836241728076E-2</v>
      </c>
      <c r="AS44" s="46">
        <f t="shared" si="21"/>
        <v>9.546444737988935E-3</v>
      </c>
      <c r="AT44" s="46">
        <f t="shared" si="21"/>
        <v>8.7772600340512152E-3</v>
      </c>
      <c r="AU44" s="46">
        <f t="shared" si="21"/>
        <v>8.0813484687720649E-3</v>
      </c>
      <c r="AV44" s="46">
        <f t="shared" si="21"/>
        <v>7.4508295941406733E-3</v>
      </c>
      <c r="AW44" s="46">
        <f t="shared" si="21"/>
        <v>6.8787460886987617E-3</v>
      </c>
      <c r="AX44" s="46">
        <f t="shared" si="21"/>
        <v>6.3589498069720474E-3</v>
      </c>
      <c r="AY44" s="46">
        <f t="shared" si="21"/>
        <v>5.8860020952713477E-3</v>
      </c>
      <c r="AZ44" s="46">
        <f t="shared" si="21"/>
        <v>5.4550866685165733E-3</v>
      </c>
      <c r="BA44" s="46">
        <f t="shared" si="21"/>
        <v>5.0619335102728424E-3</v>
      </c>
    </row>
    <row r="45" spans="1:53" x14ac:dyDescent="0.3"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53" x14ac:dyDescent="0.3">
      <c r="A46" s="15" t="s">
        <v>70</v>
      </c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</row>
    <row r="47" spans="1:53" x14ac:dyDescent="0.3">
      <c r="A47" s="13" t="s">
        <v>71</v>
      </c>
      <c r="B47" s="13"/>
      <c r="C47" s="13"/>
      <c r="D47" s="13"/>
      <c r="E47" s="13"/>
    </row>
    <row r="48" spans="1:53" x14ac:dyDescent="0.3">
      <c r="A48" s="47" t="s">
        <v>595</v>
      </c>
      <c r="B48" s="47"/>
      <c r="C48" s="46">
        <f>_xlfn.RRI(5,R43,W43)</f>
        <v>0.13866613390761917</v>
      </c>
    </row>
    <row r="64" spans="1:15" x14ac:dyDescent="0.3">
      <c r="A64" s="26"/>
      <c r="B64" s="90"/>
      <c r="C64" s="5"/>
      <c r="D64" s="5"/>
      <c r="N64" s="5"/>
      <c r="O64" s="5"/>
    </row>
    <row r="65" spans="1:15" x14ac:dyDescent="0.3">
      <c r="A65" s="26"/>
      <c r="B65" s="90"/>
      <c r="C65" s="5"/>
      <c r="D65" s="5"/>
      <c r="N65" s="5"/>
      <c r="O65" s="5"/>
    </row>
    <row r="66" spans="1:15" x14ac:dyDescent="0.3">
      <c r="A66" s="26"/>
      <c r="B66" s="90"/>
      <c r="C66" s="5"/>
      <c r="D66" s="5"/>
      <c r="N66" s="5"/>
      <c r="O66" s="5"/>
    </row>
    <row r="67" spans="1:15" x14ac:dyDescent="0.3">
      <c r="A67" s="26"/>
      <c r="B67" s="90"/>
      <c r="C67" s="5"/>
      <c r="D67" s="5"/>
      <c r="N67" s="5"/>
      <c r="O67" s="5"/>
    </row>
    <row r="68" spans="1:15" x14ac:dyDescent="0.3">
      <c r="A68" s="26"/>
      <c r="B68" s="90"/>
      <c r="C68" s="5"/>
      <c r="D68" s="5"/>
      <c r="N68" s="5"/>
      <c r="O68" s="5"/>
    </row>
    <row r="69" spans="1:15" x14ac:dyDescent="0.3">
      <c r="A69" s="26"/>
      <c r="B69" s="90"/>
      <c r="C69" s="5"/>
      <c r="D69" s="5"/>
      <c r="N69" s="5"/>
      <c r="O69" s="5"/>
    </row>
    <row r="70" spans="1:15" x14ac:dyDescent="0.3">
      <c r="A70" s="26"/>
      <c r="B70" s="90"/>
      <c r="C70" s="5"/>
      <c r="D70" s="5"/>
      <c r="N70" s="5"/>
      <c r="O70" s="5"/>
    </row>
    <row r="71" spans="1:15" x14ac:dyDescent="0.3">
      <c r="A71" s="26"/>
      <c r="B71" s="90"/>
      <c r="C71" s="5"/>
      <c r="D71" s="5"/>
      <c r="N71" s="5"/>
      <c r="O71" s="5"/>
    </row>
    <row r="72" spans="1:15" x14ac:dyDescent="0.3">
      <c r="A72" s="26"/>
      <c r="B72" s="90"/>
      <c r="C72" s="5"/>
      <c r="D72" s="5"/>
      <c r="N72" s="5"/>
      <c r="O72" s="5"/>
    </row>
    <row r="73" spans="1:15" x14ac:dyDescent="0.3">
      <c r="A73" s="26"/>
      <c r="B73" s="90"/>
      <c r="C73" s="5"/>
      <c r="D73" s="5"/>
      <c r="N73" s="5"/>
      <c r="O73" s="5"/>
    </row>
    <row r="74" spans="1:15" x14ac:dyDescent="0.3">
      <c r="A74" s="26"/>
      <c r="B74" s="90"/>
      <c r="C74" s="5"/>
      <c r="D74" s="5"/>
      <c r="N74" s="5"/>
      <c r="O74" s="5"/>
    </row>
    <row r="75" spans="1:15" x14ac:dyDescent="0.3">
      <c r="A75" s="26"/>
      <c r="B75" s="90"/>
      <c r="C75" s="5"/>
      <c r="D75" s="5"/>
      <c r="N75" s="5"/>
      <c r="O75" s="5"/>
    </row>
    <row r="76" spans="1:15" x14ac:dyDescent="0.3">
      <c r="A76" s="26"/>
      <c r="B76" s="90"/>
      <c r="C76" s="5"/>
      <c r="D76" s="5"/>
      <c r="N76" s="5"/>
      <c r="O76" s="5"/>
    </row>
    <row r="77" spans="1:15" x14ac:dyDescent="0.3">
      <c r="A77" s="26"/>
      <c r="B77" s="90"/>
      <c r="C77" s="5"/>
      <c r="D77" s="5"/>
      <c r="N77" s="5"/>
      <c r="O77" s="5"/>
    </row>
    <row r="78" spans="1:15" x14ac:dyDescent="0.3">
      <c r="A78" s="26"/>
      <c r="B78" s="90"/>
      <c r="C78" s="5"/>
      <c r="D78" s="5"/>
      <c r="N78" s="5"/>
      <c r="O78" s="5"/>
    </row>
    <row r="79" spans="1:15" x14ac:dyDescent="0.3">
      <c r="A79" s="26"/>
      <c r="B79" s="90"/>
      <c r="C79" s="5"/>
      <c r="D79" s="5"/>
      <c r="N79" s="5"/>
      <c r="O79" s="5"/>
    </row>
    <row r="80" spans="1:15" x14ac:dyDescent="0.3">
      <c r="A80" s="26"/>
      <c r="B80" s="90"/>
      <c r="C80" s="5"/>
      <c r="D80" s="5"/>
      <c r="N80" s="5"/>
      <c r="O80" s="5"/>
    </row>
    <row r="81" spans="1:15" x14ac:dyDescent="0.3">
      <c r="A81" s="26"/>
      <c r="B81" s="90"/>
      <c r="C81" s="5"/>
      <c r="D81" s="5"/>
      <c r="N81" s="5"/>
      <c r="O81" s="5"/>
    </row>
    <row r="82" spans="1:15" x14ac:dyDescent="0.3">
      <c r="A82" s="26"/>
      <c r="B82" s="90"/>
      <c r="C82" s="5"/>
      <c r="D82" s="5"/>
      <c r="N82" s="5"/>
      <c r="O82" s="5"/>
    </row>
    <row r="83" spans="1:15" x14ac:dyDescent="0.3">
      <c r="A83" s="26"/>
      <c r="B83" s="90"/>
      <c r="C83" s="5"/>
      <c r="D83" s="5"/>
      <c r="N83" s="5"/>
      <c r="O83" s="5"/>
    </row>
    <row r="84" spans="1:15" x14ac:dyDescent="0.3">
      <c r="A84" s="26"/>
      <c r="B84" s="90"/>
      <c r="C84" s="5"/>
      <c r="D84" s="5"/>
      <c r="N84" s="5"/>
      <c r="O84" s="5"/>
    </row>
    <row r="85" spans="1:15" x14ac:dyDescent="0.3">
      <c r="A85" s="26"/>
      <c r="B85" s="90"/>
      <c r="C85" s="5"/>
      <c r="D85" s="5"/>
      <c r="N85" s="5"/>
      <c r="O85" s="5"/>
    </row>
    <row r="86" spans="1:15" x14ac:dyDescent="0.3">
      <c r="A86" s="26"/>
      <c r="B86" s="90"/>
      <c r="C86" s="5"/>
      <c r="D86" s="5"/>
      <c r="N86" s="5"/>
      <c r="O86" s="5"/>
    </row>
    <row r="87" spans="1:15" x14ac:dyDescent="0.3">
      <c r="A87" s="26"/>
      <c r="B87" s="90"/>
      <c r="C87" s="5"/>
      <c r="D87" s="5"/>
      <c r="N87" s="5"/>
      <c r="O87" s="5"/>
    </row>
    <row r="88" spans="1:15" x14ac:dyDescent="0.3">
      <c r="A88" s="26"/>
      <c r="B88" s="90"/>
      <c r="C88" s="5"/>
      <c r="D88" s="5"/>
      <c r="N88" s="5"/>
      <c r="O88" s="5"/>
    </row>
    <row r="89" spans="1:15" x14ac:dyDescent="0.3">
      <c r="A89" s="26"/>
      <c r="B89" s="90"/>
      <c r="C89" s="5"/>
      <c r="D89" s="5"/>
      <c r="N89" s="5"/>
      <c r="O89" s="5"/>
    </row>
    <row r="90" spans="1:15" x14ac:dyDescent="0.3">
      <c r="A90" s="26"/>
      <c r="B90" s="90"/>
      <c r="C90" s="5"/>
      <c r="D90" s="5"/>
      <c r="N90" s="5"/>
      <c r="O90" s="5"/>
    </row>
    <row r="91" spans="1:15" x14ac:dyDescent="0.3">
      <c r="A91" s="26"/>
      <c r="B91" s="90"/>
      <c r="C91" s="5"/>
      <c r="D91" s="5"/>
      <c r="N91" s="5"/>
      <c r="O91" s="5"/>
    </row>
    <row r="92" spans="1:15" x14ac:dyDescent="0.3">
      <c r="A92" s="26"/>
      <c r="B92" s="90"/>
      <c r="C92" s="5"/>
      <c r="D92" s="5"/>
      <c r="N92" s="5"/>
      <c r="O92" s="5"/>
    </row>
    <row r="93" spans="1:15" x14ac:dyDescent="0.3">
      <c r="A93" s="26"/>
      <c r="B93" s="90"/>
      <c r="C93" s="5"/>
      <c r="D93" s="5"/>
      <c r="N93" s="5"/>
      <c r="O93" s="5"/>
    </row>
    <row r="94" spans="1:15" x14ac:dyDescent="0.3">
      <c r="A94" s="26"/>
      <c r="B94" s="90"/>
      <c r="C94" s="5"/>
      <c r="D94" s="5"/>
      <c r="N94" s="5"/>
      <c r="O94" s="5"/>
    </row>
    <row r="95" spans="1:15" x14ac:dyDescent="0.3">
      <c r="A95" s="26"/>
      <c r="B95" s="90"/>
      <c r="C95" s="5"/>
      <c r="N95" s="5"/>
      <c r="O95" s="5"/>
    </row>
  </sheetData>
  <mergeCells count="5">
    <mergeCell ref="D1:E1"/>
    <mergeCell ref="N2:X2"/>
    <mergeCell ref="C10:M10"/>
    <mergeCell ref="N10:X10"/>
    <mergeCell ref="Y10:BA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7AAD-70E9-46E5-A784-DFCC0B1932AA}">
  <sheetPr>
    <tabColor rgb="FF92D050"/>
  </sheetPr>
  <dimension ref="A1:BE52"/>
  <sheetViews>
    <sheetView topLeftCell="A7" zoomScale="65" zoomScaleNormal="65" workbookViewId="0">
      <selection activeCell="O48" sqref="O48"/>
    </sheetView>
  </sheetViews>
  <sheetFormatPr baseColWidth="10" defaultRowHeight="14.4" x14ac:dyDescent="0.3"/>
  <cols>
    <col min="1" max="1" width="13.88671875" bestFit="1" customWidth="1"/>
    <col min="2" max="2" width="14.33203125" customWidth="1"/>
    <col min="3" max="3" width="24.6640625" bestFit="1" customWidth="1"/>
    <col min="4" max="4" width="22.88671875" bestFit="1" customWidth="1"/>
    <col min="5" max="5" width="22.88671875" style="56" customWidth="1"/>
    <col min="6" max="6" width="27.33203125" style="85" customWidth="1"/>
    <col min="7" max="7" width="12.33203125" customWidth="1"/>
    <col min="8" max="8" width="18.5546875" bestFit="1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t="s">
        <v>606</v>
      </c>
      <c r="B11" t="s">
        <v>604</v>
      </c>
      <c r="C11" t="s">
        <v>609</v>
      </c>
      <c r="D11" s="56" t="s">
        <v>611</v>
      </c>
      <c r="E1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t="s">
        <v>607</v>
      </c>
      <c r="B12" s="85" t="s">
        <v>619</v>
      </c>
      <c r="C12" s="85" t="s">
        <v>3</v>
      </c>
      <c r="D12" s="57" t="s">
        <v>612</v>
      </c>
      <c r="E12" s="58" t="s">
        <v>608</v>
      </c>
      <c r="F12" s="90" t="s">
        <v>144</v>
      </c>
      <c r="G12" s="11">
        <v>5.9714329489555888</v>
      </c>
      <c r="H12" s="11">
        <v>7.3732382300518093</v>
      </c>
      <c r="I12" s="11">
        <v>9.104114055251836</v>
      </c>
      <c r="J12" s="11">
        <v>11.241297570201265</v>
      </c>
      <c r="K12" s="11">
        <v>13.884612733194199</v>
      </c>
      <c r="L12" s="11">
        <v>17.12666415944404</v>
      </c>
      <c r="M12" s="11">
        <v>21.160764961916566</v>
      </c>
      <c r="N12" s="11">
        <v>26.087737257993545</v>
      </c>
      <c r="O12" s="11">
        <v>32.195640111846927</v>
      </c>
      <c r="P12" s="11">
        <v>39.735395208922675</v>
      </c>
      <c r="Q12" s="11">
        <v>49.015338076846824</v>
      </c>
      <c r="R12" s="9">
        <v>60.399043279955208</v>
      </c>
      <c r="S12" s="9">
        <v>77.71026777962841</v>
      </c>
      <c r="T12" s="9">
        <v>83.016979189927326</v>
      </c>
      <c r="U12" s="9">
        <v>86.534020632025431</v>
      </c>
      <c r="V12" s="9">
        <v>90.266296996548178</v>
      </c>
      <c r="W12" s="9">
        <v>92.45045096541898</v>
      </c>
      <c r="X12" s="9">
        <v>87.180646431271185</v>
      </c>
      <c r="Y12" s="9">
        <v>119.42545045446164</v>
      </c>
      <c r="Z12" s="9">
        <v>129.39912684217819</v>
      </c>
      <c r="AA12" s="9">
        <v>129.86590972746407</v>
      </c>
      <c r="AB12" s="9">
        <v>117.53504619439558</v>
      </c>
      <c r="AC12" s="10">
        <v>118.71039665633957</v>
      </c>
      <c r="AD12" s="10">
        <v>119.89750062290295</v>
      </c>
      <c r="AE12" s="10">
        <v>121.09647562913199</v>
      </c>
      <c r="AF12" s="10">
        <v>122.30744038542333</v>
      </c>
      <c r="AG12" s="10">
        <v>123.53051478927753</v>
      </c>
      <c r="AH12" s="10">
        <v>124.76581993717031</v>
      </c>
      <c r="AI12" s="10">
        <v>126.01347813654203</v>
      </c>
      <c r="AJ12" s="10">
        <v>127.27361291790746</v>
      </c>
      <c r="AK12" s="10">
        <v>128.54634904708655</v>
      </c>
      <c r="AL12" s="10">
        <v>129.8318125375574</v>
      </c>
      <c r="AM12" s="10">
        <v>131.13013066293294</v>
      </c>
      <c r="AN12" s="10">
        <v>132.44143196956227</v>
      </c>
      <c r="AO12" s="10">
        <v>133.76584628925789</v>
      </c>
      <c r="AP12" s="10">
        <v>135.10350475215049</v>
      </c>
      <c r="AQ12" s="10">
        <v>136.45453979967198</v>
      </c>
      <c r="AR12" s="10">
        <v>137.81908519766873</v>
      </c>
      <c r="AS12" s="10">
        <v>139.19727604964535</v>
      </c>
      <c r="AT12" s="10">
        <v>140.58924881014187</v>
      </c>
      <c r="AU12" s="10">
        <v>141.99514129824328</v>
      </c>
      <c r="AV12" s="10">
        <v>143.4150927112257</v>
      </c>
      <c r="AW12" s="10">
        <v>144.84924363833795</v>
      </c>
      <c r="AX12" s="10">
        <v>146.29773607472134</v>
      </c>
      <c r="AY12" s="10">
        <v>147.7607134354686</v>
      </c>
      <c r="AZ12" s="10">
        <v>149.23832056982326</v>
      </c>
      <c r="BA12" s="10">
        <v>150.73070377552148</v>
      </c>
      <c r="BB12" s="10">
        <v>152.2380108132767</v>
      </c>
      <c r="BC12" s="10">
        <v>153.76039092140945</v>
      </c>
      <c r="BD12" s="10">
        <v>155.29799483062354</v>
      </c>
      <c r="BE12" s="10">
        <v>156.85097477892975</v>
      </c>
    </row>
    <row r="13" spans="1:57" x14ac:dyDescent="0.3">
      <c r="A13" t="s">
        <v>607</v>
      </c>
      <c r="B13" s="85" t="s">
        <v>619</v>
      </c>
      <c r="C13" s="85" t="s">
        <v>3</v>
      </c>
      <c r="D13" s="57" t="s">
        <v>612</v>
      </c>
      <c r="E13" s="58" t="s">
        <v>608</v>
      </c>
      <c r="F13" s="90" t="s">
        <v>157</v>
      </c>
      <c r="G13" s="11">
        <v>7.2720359709948488</v>
      </c>
      <c r="H13" s="11">
        <v>8.9791602936827921</v>
      </c>
      <c r="I13" s="11">
        <v>11.087028098575662</v>
      </c>
      <c r="J13" s="11">
        <v>13.689699104041393</v>
      </c>
      <c r="K13" s="11">
        <v>16.908739343172396</v>
      </c>
      <c r="L13" s="11">
        <v>20.856923102922647</v>
      </c>
      <c r="M13" s="11">
        <v>25.769667899183037</v>
      </c>
      <c r="N13" s="11">
        <v>31.769755327349404</v>
      </c>
      <c r="O13" s="11">
        <v>39.207984918176948</v>
      </c>
      <c r="P13" s="11">
        <v>48.389930147590633</v>
      </c>
      <c r="Q13" s="11">
        <v>59.691083308177433</v>
      </c>
      <c r="R13" s="9">
        <v>73.55420702200631</v>
      </c>
      <c r="S13" s="9">
        <v>89.037404660463281</v>
      </c>
      <c r="T13" s="9">
        <v>93.820935647536757</v>
      </c>
      <c r="U13" s="9">
        <v>89.400424385756139</v>
      </c>
      <c r="V13" s="9">
        <v>90.637684212840497</v>
      </c>
      <c r="W13" s="9">
        <v>90.034164141710164</v>
      </c>
      <c r="X13" s="9">
        <v>87.922366570020429</v>
      </c>
      <c r="Y13" s="9">
        <v>107.82265340647994</v>
      </c>
      <c r="Z13" s="9">
        <v>121.59432243860209</v>
      </c>
      <c r="AA13" s="9">
        <v>114.80690779306219</v>
      </c>
      <c r="AB13" s="9">
        <v>119.44960957922041</v>
      </c>
      <c r="AC13" s="10">
        <v>120.64410567501261</v>
      </c>
      <c r="AD13" s="10">
        <v>121.85054673176272</v>
      </c>
      <c r="AE13" s="10">
        <v>123.06905219908037</v>
      </c>
      <c r="AF13" s="10">
        <v>124.29974272107118</v>
      </c>
      <c r="AG13" s="10">
        <v>125.54274014828192</v>
      </c>
      <c r="AH13" s="10">
        <v>126.7981675497647</v>
      </c>
      <c r="AI13" s="10">
        <v>128.06614922526236</v>
      </c>
      <c r="AJ13" s="10">
        <v>129.34681071751501</v>
      </c>
      <c r="AK13" s="10">
        <v>130.64027882469014</v>
      </c>
      <c r="AL13" s="10">
        <v>131.94668161293706</v>
      </c>
      <c r="AM13" s="10">
        <v>133.26614842906642</v>
      </c>
      <c r="AN13" s="10">
        <v>134.59880991335706</v>
      </c>
      <c r="AO13" s="10">
        <v>135.94479801249065</v>
      </c>
      <c r="AP13" s="10">
        <v>137.30424599261553</v>
      </c>
      <c r="AQ13" s="10">
        <v>138.67728845254175</v>
      </c>
      <c r="AR13" s="10">
        <v>140.06406133706713</v>
      </c>
      <c r="AS13" s="10">
        <v>141.46470195043779</v>
      </c>
      <c r="AT13" s="10">
        <v>142.87934896994219</v>
      </c>
      <c r="AU13" s="10">
        <v>144.30814245964157</v>
      </c>
      <c r="AV13" s="10">
        <v>145.75122388423804</v>
      </c>
      <c r="AW13" s="10">
        <v>147.2087361230804</v>
      </c>
      <c r="AX13" s="10">
        <v>148.68082348431119</v>
      </c>
      <c r="AY13" s="10">
        <v>150.16763171915434</v>
      </c>
      <c r="AZ13" s="10">
        <v>151.66930803634588</v>
      </c>
      <c r="BA13" s="10">
        <v>153.18600111670932</v>
      </c>
      <c r="BB13" s="10">
        <v>154.71786112787638</v>
      </c>
      <c r="BC13" s="10">
        <v>156.26503973915516</v>
      </c>
      <c r="BD13" s="10">
        <v>157.82769013654675</v>
      </c>
      <c r="BE13" s="10">
        <v>159.40596703791218</v>
      </c>
    </row>
    <row r="14" spans="1:57" x14ac:dyDescent="0.3">
      <c r="A14" t="s">
        <v>607</v>
      </c>
      <c r="B14" s="85" t="s">
        <v>619</v>
      </c>
      <c r="C14" s="85" t="s">
        <v>3</v>
      </c>
      <c r="D14" s="57" t="s">
        <v>612</v>
      </c>
      <c r="E14" s="58" t="s">
        <v>608</v>
      </c>
      <c r="F14" s="90" t="s">
        <v>182</v>
      </c>
      <c r="G14" s="11">
        <v>1.0310725848445323</v>
      </c>
      <c r="H14" s="11">
        <v>1.273118841912761</v>
      </c>
      <c r="I14" s="11">
        <v>1.5719848974122275</v>
      </c>
      <c r="J14" s="11">
        <v>1.9410070985961894</v>
      </c>
      <c r="K14" s="11">
        <v>2.3974218018949269</v>
      </c>
      <c r="L14" s="11">
        <v>2.9572188175923038</v>
      </c>
      <c r="M14" s="11">
        <v>3.6537770436469463</v>
      </c>
      <c r="N14" s="11">
        <v>4.5045051861545167</v>
      </c>
      <c r="O14" s="11">
        <v>5.5591416925567847</v>
      </c>
      <c r="P14" s="11">
        <v>6.8610125907967632</v>
      </c>
      <c r="Q14" s="11">
        <v>8.4633574152017079</v>
      </c>
      <c r="R14" s="9">
        <v>10.428953688191761</v>
      </c>
      <c r="S14" s="9">
        <v>12.593242294337605</v>
      </c>
      <c r="T14" s="9">
        <v>14.44219495984138</v>
      </c>
      <c r="U14" s="9">
        <v>15.457676409664135</v>
      </c>
      <c r="V14" s="9">
        <v>15.086430136171435</v>
      </c>
      <c r="W14" s="9">
        <v>14.727507765819546</v>
      </c>
      <c r="X14" s="9">
        <v>14.972153939525001</v>
      </c>
      <c r="Y14" s="9">
        <v>15.121469685055112</v>
      </c>
      <c r="Z14" s="9">
        <v>21.160512051942209</v>
      </c>
      <c r="AA14" s="9">
        <v>19.233379669484666</v>
      </c>
      <c r="AB14" s="9">
        <v>19.183925115944678</v>
      </c>
      <c r="AC14" s="10">
        <v>19.375764367104125</v>
      </c>
      <c r="AD14" s="10">
        <v>19.569522010775167</v>
      </c>
      <c r="AE14" s="10">
        <v>19.765217230882914</v>
      </c>
      <c r="AF14" s="10">
        <v>19.96286940319175</v>
      </c>
      <c r="AG14" s="10">
        <v>20.162498097223672</v>
      </c>
      <c r="AH14" s="10">
        <v>20.364123078195902</v>
      </c>
      <c r="AI14" s="10">
        <v>20.567764308977864</v>
      </c>
      <c r="AJ14" s="10">
        <v>20.773441952067643</v>
      </c>
      <c r="AK14" s="10">
        <v>20.981176371588322</v>
      </c>
      <c r="AL14" s="10">
        <v>21.190988135304202</v>
      </c>
      <c r="AM14" s="10">
        <v>21.402898016657236</v>
      </c>
      <c r="AN14" s="10">
        <v>21.61692699682381</v>
      </c>
      <c r="AO14" s="10">
        <v>21.833096266792051</v>
      </c>
      <c r="AP14" s="10">
        <v>22.051427229459975</v>
      </c>
      <c r="AQ14" s="10">
        <v>22.271941501754576</v>
      </c>
      <c r="AR14" s="10">
        <v>22.494660916772119</v>
      </c>
      <c r="AS14" s="10">
        <v>22.719607525939843</v>
      </c>
      <c r="AT14" s="10">
        <v>22.946803601199242</v>
      </c>
      <c r="AU14" s="10">
        <v>23.176271637211233</v>
      </c>
      <c r="AV14" s="10">
        <v>23.408034353583343</v>
      </c>
      <c r="AW14" s="10">
        <v>23.64211469711918</v>
      </c>
      <c r="AX14" s="10">
        <v>23.878535844090369</v>
      </c>
      <c r="AY14" s="10">
        <v>24.117321202531279</v>
      </c>
      <c r="AZ14" s="10">
        <v>24.358494414556592</v>
      </c>
      <c r="BA14" s="10">
        <v>24.602079358702149</v>
      </c>
      <c r="BB14" s="10">
        <v>24.848100152289174</v>
      </c>
      <c r="BC14" s="10">
        <v>25.096581153812064</v>
      </c>
      <c r="BD14" s="10">
        <v>25.34754696535019</v>
      </c>
      <c r="BE14" s="10">
        <v>25.601022435003685</v>
      </c>
    </row>
    <row r="15" spans="1:57" x14ac:dyDescent="0.3">
      <c r="A15" t="s">
        <v>607</v>
      </c>
      <c r="B15" s="85" t="s">
        <v>619</v>
      </c>
      <c r="C15" s="85" t="s">
        <v>3</v>
      </c>
      <c r="D15" s="57" t="s">
        <v>612</v>
      </c>
      <c r="E15" s="58" t="s">
        <v>608</v>
      </c>
      <c r="F15" s="90" t="s">
        <v>223</v>
      </c>
      <c r="G15" s="11">
        <v>0.54815387707744423</v>
      </c>
      <c r="H15" s="11">
        <v>0.67683404585919771</v>
      </c>
      <c r="I15" s="11">
        <v>0.83572158632617388</v>
      </c>
      <c r="J15" s="11">
        <v>1.0319065623209933</v>
      </c>
      <c r="K15" s="11">
        <v>1.2745524175651015</v>
      </c>
      <c r="L15" s="11">
        <v>1.5721598886988317</v>
      </c>
      <c r="M15" s="11">
        <v>1.9424743533003821</v>
      </c>
      <c r="N15" s="11">
        <v>2.3947508821392622</v>
      </c>
      <c r="O15" s="11">
        <v>2.9554321555910068</v>
      </c>
      <c r="P15" s="11">
        <v>3.6475517898572409</v>
      </c>
      <c r="Q15" s="11">
        <v>4.4994137642932923</v>
      </c>
      <c r="R15" s="9">
        <v>5.544392782885792</v>
      </c>
      <c r="S15" s="9">
        <v>8.5044414688604046</v>
      </c>
      <c r="T15" s="9">
        <v>8.396099102355052</v>
      </c>
      <c r="U15" s="9">
        <v>7.3476900193882955</v>
      </c>
      <c r="V15" s="9">
        <v>5.2802505476600023</v>
      </c>
      <c r="W15" s="9">
        <v>7.7564874233316274</v>
      </c>
      <c r="X15" s="9">
        <v>10.43458090509227</v>
      </c>
      <c r="Y15" s="9">
        <v>14.770826909749486</v>
      </c>
      <c r="Z15" s="9">
        <v>20.35183006269601</v>
      </c>
      <c r="AA15" s="9">
        <v>21.525016396061563</v>
      </c>
      <c r="AB15" s="9">
        <v>20.083769906812343</v>
      </c>
      <c r="AC15" s="10">
        <v>20.284607605880467</v>
      </c>
      <c r="AD15" s="10">
        <v>20.487453681939272</v>
      </c>
      <c r="AE15" s="10">
        <v>20.692328218758664</v>
      </c>
      <c r="AF15" s="10">
        <v>20.899251500946253</v>
      </c>
      <c r="AG15" s="10">
        <v>21.108244015955712</v>
      </c>
      <c r="AH15" s="10">
        <v>21.319326456115274</v>
      </c>
      <c r="AI15" s="10">
        <v>21.532519720676426</v>
      </c>
      <c r="AJ15" s="10">
        <v>21.747844917883189</v>
      </c>
      <c r="AK15" s="10">
        <v>21.96532336706202</v>
      </c>
      <c r="AL15" s="10">
        <v>22.184976600732639</v>
      </c>
      <c r="AM15" s="10">
        <v>22.406826366739963</v>
      </c>
      <c r="AN15" s="10">
        <v>22.630894630407369</v>
      </c>
      <c r="AO15" s="10">
        <v>22.857203576711441</v>
      </c>
      <c r="AP15" s="10">
        <v>23.085775612478557</v>
      </c>
      <c r="AQ15" s="10">
        <v>23.316633368603338</v>
      </c>
      <c r="AR15" s="10">
        <v>23.549799702289373</v>
      </c>
      <c r="AS15" s="10">
        <v>23.785297699312267</v>
      </c>
      <c r="AT15" s="10">
        <v>24.023150676305395</v>
      </c>
      <c r="AU15" s="10">
        <v>24.263382183068444</v>
      </c>
      <c r="AV15" s="10">
        <v>24.506016004899131</v>
      </c>
      <c r="AW15" s="10">
        <v>24.751076164948124</v>
      </c>
      <c r="AX15" s="10">
        <v>24.9985869265976</v>
      </c>
      <c r="AY15" s="10">
        <v>25.248572795863584</v>
      </c>
      <c r="AZ15" s="10">
        <v>25.501058523822216</v>
      </c>
      <c r="BA15" s="10">
        <v>25.756069109060437</v>
      </c>
      <c r="BB15" s="10">
        <v>26.013629800151044</v>
      </c>
      <c r="BC15" s="10">
        <v>26.273766098152546</v>
      </c>
      <c r="BD15" s="10">
        <v>26.536503759134078</v>
      </c>
      <c r="BE15" s="10">
        <v>26.801868796725415</v>
      </c>
    </row>
    <row r="16" spans="1:57" x14ac:dyDescent="0.3">
      <c r="A16" t="s">
        <v>607</v>
      </c>
      <c r="B16" s="85" t="s">
        <v>619</v>
      </c>
      <c r="C16" s="85" t="s">
        <v>3</v>
      </c>
      <c r="D16" s="57" t="s">
        <v>612</v>
      </c>
      <c r="E16" s="58" t="s">
        <v>608</v>
      </c>
      <c r="F16" s="90" t="s">
        <v>228</v>
      </c>
      <c r="G16" s="11">
        <v>0.45539039163966838</v>
      </c>
      <c r="H16" s="11">
        <v>0.5622941551781363</v>
      </c>
      <c r="I16" s="11">
        <v>0.69429332969040058</v>
      </c>
      <c r="J16" s="11">
        <v>0.85727813521331708</v>
      </c>
      <c r="K16" s="11">
        <v>1.0588612958369263</v>
      </c>
      <c r="L16" s="11">
        <v>1.3061049777699343</v>
      </c>
      <c r="M16" s="11">
        <v>1.613751527610735</v>
      </c>
      <c r="N16" s="11">
        <v>1.9894897905515789</v>
      </c>
      <c r="O16" s="11">
        <v>2.4552875808792467</v>
      </c>
      <c r="P16" s="11">
        <v>3.0302805609352377</v>
      </c>
      <c r="Q16" s="11">
        <v>3.7379828583807546</v>
      </c>
      <c r="R16" s="9">
        <v>4.6061212122846946</v>
      </c>
      <c r="S16" s="9">
        <v>5.3936723180088118</v>
      </c>
      <c r="T16" s="9">
        <v>4.2707938418910549</v>
      </c>
      <c r="U16" s="9">
        <v>4.0232308463509394</v>
      </c>
      <c r="V16" s="9">
        <v>4.0892165895412047</v>
      </c>
      <c r="W16" s="9">
        <v>4.1433388514505651</v>
      </c>
      <c r="X16" s="9">
        <v>4.2803826600114423</v>
      </c>
      <c r="Y16" s="9">
        <v>4.426865038233526</v>
      </c>
      <c r="Z16" s="9">
        <v>3.9310930032801346</v>
      </c>
      <c r="AA16" s="9">
        <v>4.1535915669206247</v>
      </c>
      <c r="AB16" s="9">
        <v>3.7716898681048914</v>
      </c>
      <c r="AC16" s="10">
        <v>3.8094067667859406</v>
      </c>
      <c r="AD16" s="10">
        <v>3.8475008344538009</v>
      </c>
      <c r="AE16" s="10">
        <v>3.8859758427983375</v>
      </c>
      <c r="AF16" s="10">
        <v>3.9248356012263219</v>
      </c>
      <c r="AG16" s="10">
        <v>3.9640839572385853</v>
      </c>
      <c r="AH16" s="10">
        <v>4.0037247968109719</v>
      </c>
      <c r="AI16" s="10">
        <v>4.043762044779081</v>
      </c>
      <c r="AJ16" s="10">
        <v>4.0841996652268717</v>
      </c>
      <c r="AK16" s="10">
        <v>4.1250416618791412</v>
      </c>
      <c r="AL16" s="10">
        <v>4.1662920784979312</v>
      </c>
      <c r="AM16" s="10">
        <v>4.2079549992829106</v>
      </c>
      <c r="AN16" s="10">
        <v>4.250034549275739</v>
      </c>
      <c r="AO16" s="10">
        <v>4.2925348947684965</v>
      </c>
      <c r="AP16" s="10">
        <v>4.3354602437161818</v>
      </c>
      <c r="AQ16" s="10">
        <v>4.378814846153344</v>
      </c>
      <c r="AR16" s="10">
        <v>4.4226029946148779</v>
      </c>
      <c r="AS16" s="10">
        <v>4.4668290245610258</v>
      </c>
      <c r="AT16" s="10">
        <v>4.5114973148066371</v>
      </c>
      <c r="AU16" s="10">
        <v>4.556612287954704</v>
      </c>
      <c r="AV16" s="10">
        <v>4.6021784108342496</v>
      </c>
      <c r="AW16" s="10">
        <v>4.6482001949425928</v>
      </c>
      <c r="AX16" s="10">
        <v>4.6946821968920185</v>
      </c>
      <c r="AY16" s="10">
        <v>4.74162901886094</v>
      </c>
      <c r="AZ16" s="10">
        <v>4.7890453090495484</v>
      </c>
      <c r="BA16" s="10">
        <v>4.8369357621400431</v>
      </c>
      <c r="BB16" s="10">
        <v>4.8853051197614441</v>
      </c>
      <c r="BC16" s="10">
        <v>4.9341581709590585</v>
      </c>
      <c r="BD16" s="10">
        <v>4.9834997526686502</v>
      </c>
      <c r="BE16" s="10">
        <v>5.0333347501953352</v>
      </c>
    </row>
    <row r="17" spans="1:57" x14ac:dyDescent="0.3">
      <c r="A17" t="s">
        <v>607</v>
      </c>
      <c r="B17" s="85" t="s">
        <v>619</v>
      </c>
      <c r="C17" s="85" t="s">
        <v>3</v>
      </c>
      <c r="D17" s="57" t="s">
        <v>612</v>
      </c>
      <c r="E17" s="58" t="s">
        <v>608</v>
      </c>
      <c r="F17" s="90" t="s">
        <v>229</v>
      </c>
      <c r="G17" s="11">
        <v>5.5945601887285541</v>
      </c>
      <c r="H17" s="11">
        <v>6.907893870109338</v>
      </c>
      <c r="I17" s="11">
        <v>8.5295295924011558</v>
      </c>
      <c r="J17" s="11">
        <v>10.531829862863749</v>
      </c>
      <c r="K17" s="11">
        <v>13.008318488551035</v>
      </c>
      <c r="L17" s="11">
        <v>16.045755565070554</v>
      </c>
      <c r="M17" s="11">
        <v>19.825253708942043</v>
      </c>
      <c r="N17" s="11">
        <v>24.441271889874944</v>
      </c>
      <c r="O17" s="11">
        <v>30.163689010671096</v>
      </c>
      <c r="P17" s="11">
        <v>37.227590432563602</v>
      </c>
      <c r="Q17" s="11">
        <v>45.921851821137729</v>
      </c>
      <c r="R17" s="9">
        <v>56.587101598525102</v>
      </c>
      <c r="S17" s="9">
        <v>78.160690219049314</v>
      </c>
      <c r="T17" s="9">
        <v>78.312108859051264</v>
      </c>
      <c r="U17" s="9">
        <v>84.085524688734637</v>
      </c>
      <c r="V17" s="9">
        <v>78.707494065683875</v>
      </c>
      <c r="W17" s="9">
        <v>79.469631904362274</v>
      </c>
      <c r="X17" s="9">
        <v>74.658691546293994</v>
      </c>
      <c r="Y17" s="9">
        <v>88.712622152323334</v>
      </c>
      <c r="Z17" s="9">
        <v>96.435327217609242</v>
      </c>
      <c r="AA17" s="9">
        <v>101.54815244643872</v>
      </c>
      <c r="AB17" s="9">
        <v>99.67216981398002</v>
      </c>
      <c r="AC17" s="10">
        <v>100.66889151211986</v>
      </c>
      <c r="AD17" s="10">
        <v>101.67558042724103</v>
      </c>
      <c r="AE17" s="10">
        <v>102.69233623151344</v>
      </c>
      <c r="AF17" s="10">
        <v>103.7192595938286</v>
      </c>
      <c r="AG17" s="10">
        <v>104.75645218976688</v>
      </c>
      <c r="AH17" s="10">
        <v>105.80401671166456</v>
      </c>
      <c r="AI17" s="10">
        <v>106.86205687878119</v>
      </c>
      <c r="AJ17" s="10">
        <v>107.93067744756902</v>
      </c>
      <c r="AK17" s="10">
        <v>109.00998422204469</v>
      </c>
      <c r="AL17" s="10">
        <v>110.10008406426513</v>
      </c>
      <c r="AM17" s="10">
        <v>111.20108490490777</v>
      </c>
      <c r="AN17" s="10">
        <v>112.31309575395686</v>
      </c>
      <c r="AO17" s="10">
        <v>113.43622671149642</v>
      </c>
      <c r="AP17" s="10">
        <v>114.5705889786114</v>
      </c>
      <c r="AQ17" s="10">
        <v>115.71629486839751</v>
      </c>
      <c r="AR17" s="10">
        <v>116.87345781708152</v>
      </c>
      <c r="AS17" s="10">
        <v>118.04219239525229</v>
      </c>
      <c r="AT17" s="10">
        <v>119.22261431920481</v>
      </c>
      <c r="AU17" s="10">
        <v>120.41484046239688</v>
      </c>
      <c r="AV17" s="10">
        <v>121.61898886702086</v>
      </c>
      <c r="AW17" s="10">
        <v>122.83517875569106</v>
      </c>
      <c r="AX17" s="10">
        <v>124.06353054324798</v>
      </c>
      <c r="AY17" s="10">
        <v>125.30416584868048</v>
      </c>
      <c r="AZ17" s="10">
        <v>126.55720750716728</v>
      </c>
      <c r="BA17" s="10">
        <v>127.82277958223891</v>
      </c>
      <c r="BB17" s="10">
        <v>129.10100737806133</v>
      </c>
      <c r="BC17" s="10">
        <v>130.39201745184192</v>
      </c>
      <c r="BD17" s="10">
        <v>131.69593762636035</v>
      </c>
      <c r="BE17" s="10">
        <v>133.0128970026239</v>
      </c>
    </row>
    <row r="18" spans="1:57" x14ac:dyDescent="0.3">
      <c r="A18" t="s">
        <v>607</v>
      </c>
      <c r="B18" s="85" t="s">
        <v>619</v>
      </c>
      <c r="C18" s="85" t="s">
        <v>3</v>
      </c>
      <c r="D18" s="57" t="s">
        <v>612</v>
      </c>
      <c r="E18" s="58" t="s">
        <v>608</v>
      </c>
      <c r="F18" s="90" t="s">
        <v>230</v>
      </c>
      <c r="G18" s="11">
        <v>5.5882812210644364</v>
      </c>
      <c r="H18" s="11">
        <v>6.9001409028028204</v>
      </c>
      <c r="I18" s="11">
        <v>8.5199566074489645</v>
      </c>
      <c r="J18" s="11">
        <v>10.520009627327424</v>
      </c>
      <c r="K18" s="11">
        <v>12.993718804501031</v>
      </c>
      <c r="L18" s="11">
        <v>16.027746860732648</v>
      </c>
      <c r="M18" s="11">
        <v>19.803003143612141</v>
      </c>
      <c r="N18" s="11">
        <v>24.413840608292588</v>
      </c>
      <c r="O18" s="11">
        <v>30.129835263184361</v>
      </c>
      <c r="P18" s="11">
        <v>37.185808625119634</v>
      </c>
      <c r="Q18" s="11">
        <v>45.870312144570789</v>
      </c>
      <c r="R18" s="9">
        <v>56.523591944654704</v>
      </c>
      <c r="S18" s="9">
        <v>77.434737464746661</v>
      </c>
      <c r="T18" s="9">
        <v>66.813817746267645</v>
      </c>
      <c r="U18" s="9">
        <v>74.472120455875014</v>
      </c>
      <c r="V18" s="9">
        <v>73.228737858337411</v>
      </c>
      <c r="W18" s="9">
        <v>77.329234109063165</v>
      </c>
      <c r="X18" s="9">
        <v>67.879888106190023</v>
      </c>
      <c r="Y18" s="9">
        <v>98.070401218292218</v>
      </c>
      <c r="Z18" s="9">
        <v>90.61730957275465</v>
      </c>
      <c r="AA18" s="9">
        <v>100.91386013818976</v>
      </c>
      <c r="AB18" s="9">
        <v>97.910771499941205</v>
      </c>
      <c r="AC18" s="10">
        <v>98.88987921494062</v>
      </c>
      <c r="AD18" s="10">
        <v>99.878778007090034</v>
      </c>
      <c r="AE18" s="10">
        <v>100.87756578716092</v>
      </c>
      <c r="AF18" s="10">
        <v>101.88634144503256</v>
      </c>
      <c r="AG18" s="10">
        <v>102.90520485948288</v>
      </c>
      <c r="AH18" s="10">
        <v>103.9342569080777</v>
      </c>
      <c r="AI18" s="10">
        <v>104.97359947715849</v>
      </c>
      <c r="AJ18" s="10">
        <v>106.02333547193008</v>
      </c>
      <c r="AK18" s="10">
        <v>107.0835688266494</v>
      </c>
      <c r="AL18" s="10">
        <v>108.15440451491588</v>
      </c>
      <c r="AM18" s="10">
        <v>109.23594856006503</v>
      </c>
      <c r="AN18" s="10">
        <v>110.32830804566565</v>
      </c>
      <c r="AO18" s="10">
        <v>111.43159112612233</v>
      </c>
      <c r="AP18" s="10">
        <v>112.54590703738353</v>
      </c>
      <c r="AQ18" s="10">
        <v>113.67136610775739</v>
      </c>
      <c r="AR18" s="10">
        <v>114.80807976883499</v>
      </c>
      <c r="AS18" s="10">
        <v>115.95616056652329</v>
      </c>
      <c r="AT18" s="10">
        <v>117.11572217218855</v>
      </c>
      <c r="AU18" s="10">
        <v>118.28687939391044</v>
      </c>
      <c r="AV18" s="10">
        <v>119.46974818784953</v>
      </c>
      <c r="AW18" s="10">
        <v>120.66444566972804</v>
      </c>
      <c r="AX18" s="10">
        <v>121.8710901264253</v>
      </c>
      <c r="AY18" s="10">
        <v>123.08980102768959</v>
      </c>
      <c r="AZ18" s="10">
        <v>124.32069903796648</v>
      </c>
      <c r="BA18" s="10">
        <v>125.56390602834614</v>
      </c>
      <c r="BB18" s="10">
        <v>126.8195450886296</v>
      </c>
      <c r="BC18" s="10">
        <v>128.08774053951586</v>
      </c>
      <c r="BD18" s="10">
        <v>129.36861794491102</v>
      </c>
      <c r="BE18" s="10">
        <v>130.66230412436013</v>
      </c>
    </row>
    <row r="19" spans="1:57" x14ac:dyDescent="0.3">
      <c r="A19" t="s">
        <v>607</v>
      </c>
      <c r="B19" s="85" t="s">
        <v>619</v>
      </c>
      <c r="C19" s="85" t="s">
        <v>3</v>
      </c>
      <c r="D19" s="57" t="s">
        <v>612</v>
      </c>
      <c r="E19" s="58" t="s">
        <v>608</v>
      </c>
      <c r="F19" s="90" t="s">
        <v>247</v>
      </c>
      <c r="G19" s="11">
        <v>0.78837726574710421</v>
      </c>
      <c r="H19" s="11">
        <v>0.97345033347932775</v>
      </c>
      <c r="I19" s="11">
        <v>1.2019688753575593</v>
      </c>
      <c r="J19" s="11">
        <v>1.4841301104109152</v>
      </c>
      <c r="K19" s="11">
        <v>1.8331132771854353</v>
      </c>
      <c r="L19" s="11">
        <v>2.2611444818706334</v>
      </c>
      <c r="M19" s="11">
        <v>2.7937458503508315</v>
      </c>
      <c r="N19" s="11">
        <v>3.4442284029301526</v>
      </c>
      <c r="O19" s="11">
        <v>4.2506230811475607</v>
      </c>
      <c r="P19" s="11">
        <v>5.2460577713880339</v>
      </c>
      <c r="Q19" s="11">
        <v>6.471240411307484</v>
      </c>
      <c r="R19" s="9">
        <v>7.9741718615663926</v>
      </c>
      <c r="S19" s="9">
        <v>10.884932474701596</v>
      </c>
      <c r="T19" s="9">
        <v>9.9420112768821216</v>
      </c>
      <c r="U19" s="9">
        <v>9.4969846371057329</v>
      </c>
      <c r="V19" s="9">
        <v>9.2106626094520347</v>
      </c>
      <c r="W19" s="9">
        <v>9.4059682931034168</v>
      </c>
      <c r="X19" s="9">
        <v>8.983292363715</v>
      </c>
      <c r="Y19" s="9">
        <v>10.585028779538581</v>
      </c>
      <c r="Z19" s="9">
        <v>10.670109580331793</v>
      </c>
      <c r="AA19" s="9">
        <v>11.089884873256052</v>
      </c>
      <c r="AB19" s="9">
        <v>9.9557296010890539</v>
      </c>
      <c r="AC19" s="10">
        <v>10.055286897099945</v>
      </c>
      <c r="AD19" s="10">
        <v>10.155839766070946</v>
      </c>
      <c r="AE19" s="10">
        <v>10.257398163731654</v>
      </c>
      <c r="AF19" s="10">
        <v>10.359972145368973</v>
      </c>
      <c r="AG19" s="10">
        <v>10.463571866822663</v>
      </c>
      <c r="AH19" s="10">
        <v>10.568207585490889</v>
      </c>
      <c r="AI19" s="10">
        <v>10.673889661345797</v>
      </c>
      <c r="AJ19" s="10">
        <v>10.780628557959256</v>
      </c>
      <c r="AK19" s="10">
        <v>10.88843484353885</v>
      </c>
      <c r="AL19" s="10">
        <v>10.997319191974237</v>
      </c>
      <c r="AM19" s="10">
        <v>11.107292383893979</v>
      </c>
      <c r="AN19" s="10">
        <v>11.218365307732917</v>
      </c>
      <c r="AO19" s="10">
        <v>11.330548960810246</v>
      </c>
      <c r="AP19" s="10">
        <v>11.443854450418348</v>
      </c>
      <c r="AQ19" s="10">
        <v>11.558292994922535</v>
      </c>
      <c r="AR19" s="10">
        <v>11.673875924871759</v>
      </c>
      <c r="AS19" s="10">
        <v>11.790614684120476</v>
      </c>
      <c r="AT19" s="10">
        <v>11.908520830961681</v>
      </c>
      <c r="AU19" s="10">
        <v>12.027606039271298</v>
      </c>
      <c r="AV19" s="10">
        <v>12.147882099664013</v>
      </c>
      <c r="AW19" s="10">
        <v>12.269360920660652</v>
      </c>
      <c r="AX19" s="10">
        <v>12.392054529867258</v>
      </c>
      <c r="AY19" s="10">
        <v>12.515975075165935</v>
      </c>
      <c r="AZ19" s="10">
        <v>12.641134825917595</v>
      </c>
      <c r="BA19" s="10">
        <v>12.767546174176767</v>
      </c>
      <c r="BB19" s="10">
        <v>12.895221635918535</v>
      </c>
      <c r="BC19" s="10">
        <v>13.02417385227772</v>
      </c>
      <c r="BD19" s="10">
        <v>13.154415590800497</v>
      </c>
      <c r="BE19" s="10">
        <v>13.285959746708501</v>
      </c>
    </row>
    <row r="20" spans="1:57" x14ac:dyDescent="0.3">
      <c r="A20" t="s">
        <v>607</v>
      </c>
      <c r="B20" s="85" t="s">
        <v>619</v>
      </c>
      <c r="C20" s="85" t="s">
        <v>3</v>
      </c>
      <c r="D20" s="57" t="s">
        <v>612</v>
      </c>
      <c r="E20" s="58" t="s">
        <v>608</v>
      </c>
      <c r="F20" s="90" t="s">
        <v>256</v>
      </c>
      <c r="G20" s="11">
        <v>4.5654704357779536</v>
      </c>
      <c r="H20" s="11">
        <v>5.637223333661793</v>
      </c>
      <c r="I20" s="11">
        <v>6.9605677428685651</v>
      </c>
      <c r="J20" s="11">
        <v>8.5945554702263962</v>
      </c>
      <c r="K20" s="11">
        <v>10.615507113198209</v>
      </c>
      <c r="L20" s="11">
        <v>13.094223706742842</v>
      </c>
      <c r="M20" s="11">
        <v>16.178503159609797</v>
      </c>
      <c r="N20" s="11">
        <v>19.945429213693796</v>
      </c>
      <c r="O20" s="11">
        <v>24.615237975215376</v>
      </c>
      <c r="P20" s="11">
        <v>30.379772096749132</v>
      </c>
      <c r="Q20" s="11">
        <v>37.474770093272951</v>
      </c>
      <c r="R20" s="9">
        <v>46.178203590502939</v>
      </c>
      <c r="S20" s="9">
        <v>57.53250472542733</v>
      </c>
      <c r="T20" s="9">
        <v>57.662116656501105</v>
      </c>
      <c r="U20" s="9">
        <v>56.134657756191267</v>
      </c>
      <c r="V20" s="9">
        <v>56.852020934203935</v>
      </c>
      <c r="W20" s="9">
        <v>59.420584665826595</v>
      </c>
      <c r="X20" s="9">
        <v>58.418956475692639</v>
      </c>
      <c r="Y20" s="9">
        <v>75.826500159841586</v>
      </c>
      <c r="Z20" s="9">
        <v>81.227613142062665</v>
      </c>
      <c r="AA20" s="9">
        <v>74.191739022927024</v>
      </c>
      <c r="AB20" s="9">
        <v>77.846147226977109</v>
      </c>
      <c r="AC20" s="10">
        <v>78.624608699246878</v>
      </c>
      <c r="AD20" s="10">
        <v>79.410854786239355</v>
      </c>
      <c r="AE20" s="10">
        <v>80.204963334101734</v>
      </c>
      <c r="AF20" s="10">
        <v>81.007012967442776</v>
      </c>
      <c r="AG20" s="10">
        <v>81.817083097117191</v>
      </c>
      <c r="AH20" s="10">
        <v>82.635253928088375</v>
      </c>
      <c r="AI20" s="10">
        <v>83.461606467369251</v>
      </c>
      <c r="AJ20" s="10">
        <v>84.296222532042947</v>
      </c>
      <c r="AK20" s="10">
        <v>85.139184757363381</v>
      </c>
      <c r="AL20" s="10">
        <v>85.990576604937033</v>
      </c>
      <c r="AM20" s="10">
        <v>86.850482370986384</v>
      </c>
      <c r="AN20" s="10">
        <v>87.71898719469624</v>
      </c>
      <c r="AO20" s="10">
        <v>88.596177066643193</v>
      </c>
      <c r="AP20" s="10">
        <v>89.48213883730962</v>
      </c>
      <c r="AQ20" s="10">
        <v>90.376960225682737</v>
      </c>
      <c r="AR20" s="10">
        <v>91.280729827939552</v>
      </c>
      <c r="AS20" s="10">
        <v>92.193537126218956</v>
      </c>
      <c r="AT20" s="10">
        <v>93.115472497481164</v>
      </c>
      <c r="AU20" s="10">
        <v>94.046627222455967</v>
      </c>
      <c r="AV20" s="10">
        <v>94.987093494680522</v>
      </c>
      <c r="AW20" s="10">
        <v>95.936964429627338</v>
      </c>
      <c r="AX20" s="10">
        <v>96.896334073923612</v>
      </c>
      <c r="AY20" s="10">
        <v>97.865297414662862</v>
      </c>
      <c r="AZ20" s="10">
        <v>98.843950388809489</v>
      </c>
      <c r="BA20" s="10">
        <v>99.832389892697549</v>
      </c>
      <c r="BB20" s="10">
        <v>100.83071379162452</v>
      </c>
      <c r="BC20" s="10">
        <v>101.83902092954078</v>
      </c>
      <c r="BD20" s="10">
        <v>102.85741113883618</v>
      </c>
      <c r="BE20" s="10">
        <v>103.88598525022455</v>
      </c>
    </row>
    <row r="21" spans="1:57" x14ac:dyDescent="0.3">
      <c r="A21" t="s">
        <v>607</v>
      </c>
      <c r="B21" s="85" t="s">
        <v>619</v>
      </c>
      <c r="C21" s="85" t="s">
        <v>3</v>
      </c>
      <c r="D21" s="57" t="s">
        <v>612</v>
      </c>
      <c r="E21" s="58" t="s">
        <v>608</v>
      </c>
      <c r="F21" s="90" t="s">
        <v>257</v>
      </c>
      <c r="G21" s="11">
        <v>57.092819855697194</v>
      </c>
      <c r="H21" s="11">
        <v>70.432610506739806</v>
      </c>
      <c r="I21" s="11">
        <v>86.882549514075293</v>
      </c>
      <c r="J21" s="11">
        <v>107.14476017008903</v>
      </c>
      <c r="K21" s="11">
        <v>132.02936761499862</v>
      </c>
      <c r="L21" s="11">
        <v>163.16236318108344</v>
      </c>
      <c r="M21" s="11">
        <v>200.96026639549328</v>
      </c>
      <c r="N21" s="11">
        <v>248.84268090954322</v>
      </c>
      <c r="O21" s="11">
        <v>307.01379378023825</v>
      </c>
      <c r="P21" s="11">
        <v>379.8949909810832</v>
      </c>
      <c r="Q21" s="11">
        <v>468.59051090543272</v>
      </c>
      <c r="R21" s="9">
        <v>559.18578926205112</v>
      </c>
      <c r="S21" s="9">
        <v>697.26803419592204</v>
      </c>
      <c r="T21" s="9">
        <v>687.4868788342809</v>
      </c>
      <c r="U21" s="9">
        <v>642.9334641460714</v>
      </c>
      <c r="V21" s="9">
        <v>623.48642650922181</v>
      </c>
      <c r="W21" s="9">
        <v>587.84356330343189</v>
      </c>
      <c r="X21" s="9">
        <v>578.34766910935707</v>
      </c>
      <c r="Y21" s="9">
        <v>686.58046922187191</v>
      </c>
      <c r="Z21" s="9">
        <v>741.35921364145304</v>
      </c>
      <c r="AA21" s="9">
        <v>721.62003636530346</v>
      </c>
      <c r="AB21" s="9">
        <v>721.67552227586702</v>
      </c>
      <c r="AC21" s="10">
        <v>728.89227749862573</v>
      </c>
      <c r="AD21" s="10">
        <v>736.18120027361192</v>
      </c>
      <c r="AE21" s="10">
        <v>743.54301227634801</v>
      </c>
      <c r="AF21" s="10">
        <v>750.97844239911171</v>
      </c>
      <c r="AG21" s="10">
        <v>758.48822682310265</v>
      </c>
      <c r="AH21" s="10">
        <v>766.07310909133378</v>
      </c>
      <c r="AI21" s="10">
        <v>773.73384018224715</v>
      </c>
      <c r="AJ21" s="10">
        <v>781.47117858406966</v>
      </c>
      <c r="AK21" s="10">
        <v>789.28589036991025</v>
      </c>
      <c r="AL21" s="10">
        <v>797.17874927360958</v>
      </c>
      <c r="AM21" s="10">
        <v>805.15053676634534</v>
      </c>
      <c r="AN21" s="10">
        <v>813.20204213400882</v>
      </c>
      <c r="AO21" s="10">
        <v>821.33406255534908</v>
      </c>
      <c r="AP21" s="10">
        <v>829.54740318090262</v>
      </c>
      <c r="AQ21" s="10">
        <v>837.84287721271164</v>
      </c>
      <c r="AR21" s="10">
        <v>846.22130598483886</v>
      </c>
      <c r="AS21" s="10">
        <v>854.68351904468693</v>
      </c>
      <c r="AT21" s="10">
        <v>863.23035423513386</v>
      </c>
      <c r="AU21" s="10">
        <v>871.86265777748531</v>
      </c>
      <c r="AV21" s="10">
        <v>880.58128435526032</v>
      </c>
      <c r="AW21" s="10">
        <v>889.38709719881297</v>
      </c>
      <c r="AX21" s="10">
        <v>898.28096817080097</v>
      </c>
      <c r="AY21" s="10">
        <v>907.26377785250907</v>
      </c>
      <c r="AZ21" s="10">
        <v>916.33641563103424</v>
      </c>
      <c r="BA21" s="10">
        <v>925.49977978734444</v>
      </c>
      <c r="BB21" s="10">
        <v>934.75477758521788</v>
      </c>
      <c r="BC21" s="10">
        <v>944.10232536106992</v>
      </c>
      <c r="BD21" s="10">
        <v>953.54334861468078</v>
      </c>
      <c r="BE21" s="10">
        <v>963.07878210082742</v>
      </c>
    </row>
    <row r="22" spans="1:57" x14ac:dyDescent="0.3">
      <c r="A22" t="s">
        <v>607</v>
      </c>
      <c r="B22" s="85" t="s">
        <v>619</v>
      </c>
      <c r="C22" s="85" t="s">
        <v>3</v>
      </c>
      <c r="D22" s="57" t="s">
        <v>612</v>
      </c>
      <c r="E22" s="58" t="s">
        <v>608</v>
      </c>
      <c r="F22" s="90" t="s">
        <v>270</v>
      </c>
      <c r="G22" s="11">
        <v>68.658810856176885</v>
      </c>
      <c r="H22" s="11">
        <v>84.762565308240326</v>
      </c>
      <c r="I22" s="11">
        <v>104.64954216400689</v>
      </c>
      <c r="J22" s="11">
        <v>129.22957365772405</v>
      </c>
      <c r="K22" s="11">
        <v>159.48489647025514</v>
      </c>
      <c r="L22" s="11">
        <v>197.3851212014672</v>
      </c>
      <c r="M22" s="11">
        <v>243.38443414052819</v>
      </c>
      <c r="N22" s="11">
        <v>301.40149468185638</v>
      </c>
      <c r="O22" s="11">
        <v>372.76821696216393</v>
      </c>
      <c r="P22" s="11">
        <v>459.97261920982174</v>
      </c>
      <c r="Q22" s="11">
        <v>569.98467525061562</v>
      </c>
      <c r="R22" s="9">
        <v>724.29746873244051</v>
      </c>
      <c r="S22" s="9">
        <v>910.41122568043579</v>
      </c>
      <c r="T22" s="9">
        <v>905.37695683777815</v>
      </c>
      <c r="U22" s="9">
        <v>931.57222063032293</v>
      </c>
      <c r="V22" s="9">
        <v>871.47954715552419</v>
      </c>
      <c r="W22" s="9">
        <v>893.68480790695116</v>
      </c>
      <c r="X22" s="9">
        <v>930.34943798695042</v>
      </c>
      <c r="Y22" s="9">
        <v>1143.0735323228835</v>
      </c>
      <c r="Z22" s="9">
        <v>1255.8157391335767</v>
      </c>
      <c r="AA22" s="9">
        <v>1337.4974066328443</v>
      </c>
      <c r="AB22" s="9">
        <v>1210.2146611816158</v>
      </c>
      <c r="AC22" s="10">
        <v>1222.3168077934322</v>
      </c>
      <c r="AD22" s="10">
        <v>1234.5399758713663</v>
      </c>
      <c r="AE22" s="10">
        <v>1246.88537563008</v>
      </c>
      <c r="AF22" s="10">
        <v>1259.3542293863809</v>
      </c>
      <c r="AG22" s="10">
        <v>1271.9477716802446</v>
      </c>
      <c r="AH22" s="10">
        <v>1284.6672493970473</v>
      </c>
      <c r="AI22" s="10">
        <v>1297.5139218910176</v>
      </c>
      <c r="AJ22" s="10">
        <v>1310.4890611099279</v>
      </c>
      <c r="AK22" s="10">
        <v>1323.593951721027</v>
      </c>
      <c r="AL22" s="10">
        <v>1336.8298912382375</v>
      </c>
      <c r="AM22" s="10">
        <v>1350.1981901506197</v>
      </c>
      <c r="AN22" s="10">
        <v>1363.7001720521257</v>
      </c>
      <c r="AO22" s="10">
        <v>1377.3371737726472</v>
      </c>
      <c r="AP22" s="10">
        <v>1391.1105455103736</v>
      </c>
      <c r="AQ22" s="10">
        <v>1405.0216509654774</v>
      </c>
      <c r="AR22" s="10">
        <v>1419.0718674751322</v>
      </c>
      <c r="AS22" s="10">
        <v>1433.2625861498834</v>
      </c>
      <c r="AT22" s="10">
        <v>1447.5952120113823</v>
      </c>
      <c r="AU22" s="10">
        <v>1462.0711641314961</v>
      </c>
      <c r="AV22" s="10">
        <v>1476.691875772811</v>
      </c>
      <c r="AW22" s="10">
        <v>1491.4587945305393</v>
      </c>
      <c r="AX22" s="10">
        <v>1506.3733824758449</v>
      </c>
      <c r="AY22" s="10">
        <v>1521.4371163006035</v>
      </c>
      <c r="AZ22" s="10">
        <v>1536.6514874636093</v>
      </c>
      <c r="BA22" s="10">
        <v>1552.0180023382452</v>
      </c>
      <c r="BB22" s="10">
        <v>1567.5381823616278</v>
      </c>
      <c r="BC22" s="10">
        <v>1583.213564185244</v>
      </c>
      <c r="BD22" s="10">
        <v>1599.0456998270965</v>
      </c>
      <c r="BE22" s="10">
        <v>1615.0361568253677</v>
      </c>
    </row>
    <row r="23" spans="1:57" x14ac:dyDescent="0.3">
      <c r="A23" t="s">
        <v>607</v>
      </c>
      <c r="B23" s="85" t="s">
        <v>619</v>
      </c>
      <c r="C23" s="85" t="s">
        <v>3</v>
      </c>
      <c r="D23" s="57" t="s">
        <v>612</v>
      </c>
      <c r="E23" s="58" t="s">
        <v>608</v>
      </c>
      <c r="F23" s="90" t="s">
        <v>275</v>
      </c>
      <c r="G23" s="11">
        <v>3.0568658364781807</v>
      </c>
      <c r="H23" s="11">
        <v>3.7744709255426412</v>
      </c>
      <c r="I23" s="11">
        <v>4.6605321477766353</v>
      </c>
      <c r="J23" s="11">
        <v>5.7545883532098561</v>
      </c>
      <c r="K23" s="11">
        <v>7.1077409190795118</v>
      </c>
      <c r="L23" s="11">
        <v>8.7673955329259012</v>
      </c>
      <c r="M23" s="11">
        <v>10.83251206850457</v>
      </c>
      <c r="N23" s="11">
        <v>13.354702875618361</v>
      </c>
      <c r="O23" s="11">
        <v>16.481429697484057</v>
      </c>
      <c r="P23" s="11">
        <v>20.34114309771476</v>
      </c>
      <c r="Q23" s="11">
        <v>25.091684644428142</v>
      </c>
      <c r="R23" s="9">
        <v>30.91917359479929</v>
      </c>
      <c r="S23" s="9">
        <v>33.219167881069772</v>
      </c>
      <c r="T23" s="9">
        <v>33.854894241164359</v>
      </c>
      <c r="U23" s="9">
        <v>32.503470258677325</v>
      </c>
      <c r="V23" s="9">
        <v>33.249697997483096</v>
      </c>
      <c r="W23" s="9">
        <v>31.399046556727274</v>
      </c>
      <c r="X23" s="9">
        <v>31.083293822915707</v>
      </c>
      <c r="Y23" s="9">
        <v>36.072375509566257</v>
      </c>
      <c r="Z23" s="9">
        <v>40.389172685129608</v>
      </c>
      <c r="AA23" s="9">
        <v>37.852928072921955</v>
      </c>
      <c r="AB23" s="9">
        <v>54.986260412168775</v>
      </c>
      <c r="AC23" s="10">
        <v>55.536123016290482</v>
      </c>
      <c r="AD23" s="10">
        <v>56.091484246453362</v>
      </c>
      <c r="AE23" s="10">
        <v>56.65239908891791</v>
      </c>
      <c r="AF23" s="10">
        <v>57.218923079807091</v>
      </c>
      <c r="AG23" s="10">
        <v>57.791112310605158</v>
      </c>
      <c r="AH23" s="10">
        <v>58.369023433711213</v>
      </c>
      <c r="AI23" s="10">
        <v>58.952713668048325</v>
      </c>
      <c r="AJ23" s="10">
        <v>59.542240804728806</v>
      </c>
      <c r="AK23" s="10">
        <v>60.137663212776097</v>
      </c>
      <c r="AL23" s="10">
        <v>60.739039844903857</v>
      </c>
      <c r="AM23" s="10">
        <v>61.346430243352884</v>
      </c>
      <c r="AN23" s="10">
        <v>61.959894545786412</v>
      </c>
      <c r="AO23" s="10">
        <v>62.579493491244278</v>
      </c>
      <c r="AP23" s="10">
        <v>63.205288426156734</v>
      </c>
      <c r="AQ23" s="10">
        <v>63.837341310418303</v>
      </c>
      <c r="AR23" s="10">
        <v>64.475714723522472</v>
      </c>
      <c r="AS23" s="10">
        <v>65.120471870757697</v>
      </c>
      <c r="AT23" s="10">
        <v>65.771676589465287</v>
      </c>
      <c r="AU23" s="10">
        <v>66.42939335535992</v>
      </c>
      <c r="AV23" s="10">
        <v>67.093687288913529</v>
      </c>
      <c r="AW23" s="10">
        <v>67.764624161802686</v>
      </c>
      <c r="AX23" s="10">
        <v>68.442270403420707</v>
      </c>
      <c r="AY23" s="10">
        <v>69.126693107454912</v>
      </c>
      <c r="AZ23" s="10">
        <v>69.817960038529463</v>
      </c>
      <c r="BA23" s="10">
        <v>70.516139638914751</v>
      </c>
      <c r="BB23" s="10">
        <v>71.22130103530391</v>
      </c>
      <c r="BC23" s="10">
        <v>71.933514045656963</v>
      </c>
      <c r="BD23" s="10">
        <v>72.652849186113514</v>
      </c>
      <c r="BE23" s="10">
        <v>73.379377677974631</v>
      </c>
    </row>
    <row r="24" spans="1:57" x14ac:dyDescent="0.3">
      <c r="A24" t="s">
        <v>607</v>
      </c>
      <c r="B24" s="85" t="s">
        <v>619</v>
      </c>
      <c r="C24" s="85" t="s">
        <v>3</v>
      </c>
      <c r="D24" s="57" t="s">
        <v>612</v>
      </c>
      <c r="E24" s="58" t="s">
        <v>608</v>
      </c>
      <c r="F24" s="90" t="s">
        <v>304</v>
      </c>
      <c r="G24" s="11">
        <v>3.3757712994188771</v>
      </c>
      <c r="H24" s="11">
        <v>4.1682400545316858</v>
      </c>
      <c r="I24" s="11">
        <v>5.1467390150852257</v>
      </c>
      <c r="J24" s="11">
        <v>6.3549318949231006</v>
      </c>
      <c r="K24" s="11">
        <v>7.8492511879348337</v>
      </c>
      <c r="L24" s="11">
        <v>9.6820481479824974</v>
      </c>
      <c r="M24" s="11">
        <v>11.962606570786399</v>
      </c>
      <c r="N24" s="11">
        <v>14.747923229669357</v>
      </c>
      <c r="O24" s="11">
        <v>18.200843714572933</v>
      </c>
      <c r="P24" s="11">
        <v>22.463219107368253</v>
      </c>
      <c r="Q24" s="11">
        <v>27.709357691117123</v>
      </c>
      <c r="R24" s="9">
        <v>34.144795488743213</v>
      </c>
      <c r="S24" s="9">
        <v>32.809416030554381</v>
      </c>
      <c r="T24" s="9">
        <v>33.016521623850082</v>
      </c>
      <c r="U24" s="9">
        <v>33.659930319711577</v>
      </c>
      <c r="V24" s="9">
        <v>35.810421007438514</v>
      </c>
      <c r="W24" s="9">
        <v>33.068164103520154</v>
      </c>
      <c r="X24" s="9">
        <v>43.299836607926899</v>
      </c>
      <c r="Y24" s="9">
        <v>62.282922963661782</v>
      </c>
      <c r="Z24" s="9">
        <v>65.593094683302809</v>
      </c>
      <c r="AA24" s="9">
        <v>51.295832799359637</v>
      </c>
      <c r="AB24" s="9">
        <v>60.749096200491479</v>
      </c>
      <c r="AC24" s="10">
        <v>61.356587162496403</v>
      </c>
      <c r="AD24" s="10">
        <v>61.970153034121353</v>
      </c>
      <c r="AE24" s="10">
        <v>62.589854564462584</v>
      </c>
      <c r="AF24" s="10">
        <v>63.215753110107208</v>
      </c>
      <c r="AG24" s="10">
        <v>63.847910641208294</v>
      </c>
      <c r="AH24" s="10">
        <v>64.486389747620379</v>
      </c>
      <c r="AI24" s="10">
        <v>65.131253645096564</v>
      </c>
      <c r="AJ24" s="10">
        <v>65.782566181547537</v>
      </c>
      <c r="AK24" s="10">
        <v>66.440391843363017</v>
      </c>
      <c r="AL24" s="10">
        <v>67.104795761796652</v>
      </c>
      <c r="AM24" s="10">
        <v>67.775843719414596</v>
      </c>
      <c r="AN24" s="10">
        <v>68.453602156608753</v>
      </c>
      <c r="AO24" s="10">
        <v>69.138138178174813</v>
      </c>
      <c r="AP24" s="10">
        <v>69.82951955995658</v>
      </c>
      <c r="AQ24" s="10">
        <v>70.527814755556165</v>
      </c>
      <c r="AR24" s="10">
        <v>71.233092903111711</v>
      </c>
      <c r="AS24" s="10">
        <v>71.945423832142836</v>
      </c>
      <c r="AT24" s="10">
        <v>72.664878070464283</v>
      </c>
      <c r="AU24" s="10">
        <v>73.391526851168891</v>
      </c>
      <c r="AV24" s="10">
        <v>74.125442119680599</v>
      </c>
      <c r="AW24" s="10">
        <v>74.866696540877413</v>
      </c>
      <c r="AX24" s="10">
        <v>75.615363506286172</v>
      </c>
      <c r="AY24" s="10">
        <v>76.371517141349045</v>
      </c>
      <c r="AZ24" s="10">
        <v>77.135232312762554</v>
      </c>
      <c r="BA24" s="10">
        <v>77.906584635890155</v>
      </c>
      <c r="BB24" s="10">
        <v>78.685650482249059</v>
      </c>
      <c r="BC24" s="10">
        <v>79.472506987071569</v>
      </c>
      <c r="BD24" s="10">
        <v>80.267232056942277</v>
      </c>
      <c r="BE24" s="10">
        <v>81.069904377511676</v>
      </c>
    </row>
    <row r="25" spans="1:57" x14ac:dyDescent="0.3">
      <c r="A25" t="s">
        <v>607</v>
      </c>
      <c r="B25" s="85" t="s">
        <v>619</v>
      </c>
      <c r="C25" s="85" t="s">
        <v>3</v>
      </c>
      <c r="D25" s="57" t="s">
        <v>612</v>
      </c>
      <c r="E25" s="58" t="s">
        <v>608</v>
      </c>
      <c r="F25" s="90" t="s">
        <v>305</v>
      </c>
      <c r="G25" s="11">
        <v>0.30948701144452073</v>
      </c>
      <c r="H25" s="11">
        <v>0.38213967802926313</v>
      </c>
      <c r="I25" s="11">
        <v>0.47184738988030489</v>
      </c>
      <c r="J25" s="11">
        <v>0.5826131884087602</v>
      </c>
      <c r="K25" s="11">
        <v>0.71961074278032033</v>
      </c>
      <c r="L25" s="11">
        <v>0.88763955854974119</v>
      </c>
      <c r="M25" s="11">
        <v>1.0967186542869762</v>
      </c>
      <c r="N25" s="11">
        <v>1.3520734316774699</v>
      </c>
      <c r="O25" s="11">
        <v>1.6686333958587916</v>
      </c>
      <c r="P25" s="11">
        <v>2.0594032984875543</v>
      </c>
      <c r="Q25" s="11">
        <v>2.5403635318385893</v>
      </c>
      <c r="R25" s="9">
        <v>3.1303574131383285</v>
      </c>
      <c r="S25" s="9">
        <v>3.45989445205604</v>
      </c>
      <c r="T25" s="9">
        <v>4.394523134013772</v>
      </c>
      <c r="U25" s="9">
        <v>3.9067689007986757</v>
      </c>
      <c r="V25" s="9">
        <v>3.3646709316856032</v>
      </c>
      <c r="W25" s="9">
        <v>4.3475602924699306</v>
      </c>
      <c r="X25" s="9">
        <v>4.8443644096352667</v>
      </c>
      <c r="Y25" s="9">
        <v>5.5839861967420905</v>
      </c>
      <c r="Z25" s="9">
        <v>3.7963126717391011</v>
      </c>
      <c r="AA25" s="9">
        <v>6.3797529584524666</v>
      </c>
      <c r="AB25" s="9">
        <v>6.507600945019556</v>
      </c>
      <c r="AC25" s="10">
        <v>6.5726769544697534</v>
      </c>
      <c r="AD25" s="10">
        <v>6.6384037240144487</v>
      </c>
      <c r="AE25" s="10">
        <v>6.7047877612545932</v>
      </c>
      <c r="AF25" s="10">
        <v>6.7718356388671408</v>
      </c>
      <c r="AG25" s="10">
        <v>6.8395539952558124</v>
      </c>
      <c r="AH25" s="10">
        <v>6.9079495352083704</v>
      </c>
      <c r="AI25" s="10">
        <v>6.9770290305604545</v>
      </c>
      <c r="AJ25" s="10">
        <v>7.0467993208660582</v>
      </c>
      <c r="AK25" s="10">
        <v>7.1172673140747191</v>
      </c>
      <c r="AL25" s="10">
        <v>7.1884399872154674</v>
      </c>
      <c r="AM25" s="10">
        <v>7.2603243870876213</v>
      </c>
      <c r="AN25" s="10">
        <v>7.3329276309584976</v>
      </c>
      <c r="AO25" s="10">
        <v>7.4062569072680828</v>
      </c>
      <c r="AP25" s="10">
        <v>7.480319476340763</v>
      </c>
      <c r="AQ25" s="10">
        <v>7.5551226711041712</v>
      </c>
      <c r="AR25" s="10">
        <v>7.6306738978152122</v>
      </c>
      <c r="AS25" s="10">
        <v>7.7069806367933635</v>
      </c>
      <c r="AT25" s="10">
        <v>7.7840504431612976</v>
      </c>
      <c r="AU25" s="10">
        <v>7.8618909475929115</v>
      </c>
      <c r="AV25" s="10">
        <v>7.9405098570688386</v>
      </c>
      <c r="AW25" s="10">
        <v>8.0199149556395284</v>
      </c>
      <c r="AX25" s="10">
        <v>8.1001141051959245</v>
      </c>
      <c r="AY25" s="10">
        <v>8.1811152462478844</v>
      </c>
      <c r="AZ25" s="10">
        <v>8.2629263987103627</v>
      </c>
      <c r="BA25" s="10">
        <v>8.3455556626974676</v>
      </c>
      <c r="BB25" s="10">
        <v>8.4290112193244404</v>
      </c>
      <c r="BC25" s="10">
        <v>8.5133013315176846</v>
      </c>
      <c r="BD25" s="10">
        <v>8.5984343448328637</v>
      </c>
      <c r="BE25" s="10">
        <v>8.6844186882811893</v>
      </c>
    </row>
    <row r="26" spans="1:57" x14ac:dyDescent="0.3">
      <c r="A26" t="s">
        <v>607</v>
      </c>
      <c r="B26" s="85" t="s">
        <v>619</v>
      </c>
      <c r="C26" s="85" t="s">
        <v>3</v>
      </c>
      <c r="D26" s="57" t="s">
        <v>612</v>
      </c>
      <c r="E26" s="58" t="s">
        <v>608</v>
      </c>
      <c r="F26" s="90" t="s">
        <v>314</v>
      </c>
      <c r="G26" s="11">
        <v>3.4633463747341984</v>
      </c>
      <c r="H26" s="11">
        <v>4.2763735459120946</v>
      </c>
      <c r="I26" s="11">
        <v>5.2802569631026106</v>
      </c>
      <c r="J26" s="11">
        <v>6.5197930747718154</v>
      </c>
      <c r="K26" s="11">
        <v>8.0528783602111638</v>
      </c>
      <c r="L26" s="11">
        <v>9.9332221821690201</v>
      </c>
      <c r="M26" s="11">
        <v>12.272943403019234</v>
      </c>
      <c r="N26" s="11">
        <v>15.130517420160045</v>
      </c>
      <c r="O26" s="11">
        <v>18.67301440320356</v>
      </c>
      <c r="P26" s="11">
        <v>23.045965369086563</v>
      </c>
      <c r="Q26" s="11">
        <v>28.428200548498047</v>
      </c>
      <c r="R26" s="9">
        <v>35.030588029567191</v>
      </c>
      <c r="S26" s="9">
        <v>40.787033691609267</v>
      </c>
      <c r="T26" s="9">
        <v>40.809333763924016</v>
      </c>
      <c r="U26" s="9">
        <v>50.353910276960704</v>
      </c>
      <c r="V26" s="9">
        <v>53.656079813251829</v>
      </c>
      <c r="W26" s="9">
        <v>38.644980377510485</v>
      </c>
      <c r="X26" s="9">
        <v>54.946886421005246</v>
      </c>
      <c r="Y26" s="9">
        <v>51.193845194621368</v>
      </c>
      <c r="Z26" s="9">
        <v>59.887393981399079</v>
      </c>
      <c r="AA26" s="9">
        <v>72.493472520195937</v>
      </c>
      <c r="AB26" s="9">
        <v>70.685680167732286</v>
      </c>
      <c r="AC26" s="10">
        <v>71.392536969409619</v>
      </c>
      <c r="AD26" s="10">
        <v>72.106462339103686</v>
      </c>
      <c r="AE26" s="10">
        <v>72.82752696249473</v>
      </c>
      <c r="AF26" s="10">
        <v>73.555802232119717</v>
      </c>
      <c r="AG26" s="10">
        <v>74.291360254440889</v>
      </c>
      <c r="AH26" s="10">
        <v>75.034273856985308</v>
      </c>
      <c r="AI26" s="10">
        <v>75.78461659555515</v>
      </c>
      <c r="AJ26" s="10">
        <v>76.54246276151072</v>
      </c>
      <c r="AK26" s="10">
        <v>77.307887389125824</v>
      </c>
      <c r="AL26" s="10">
        <v>78.080966263017089</v>
      </c>
      <c r="AM26" s="10">
        <v>78.861775925647251</v>
      </c>
      <c r="AN26" s="10">
        <v>79.650393684903705</v>
      </c>
      <c r="AO26" s="10">
        <v>80.446897621752754</v>
      </c>
      <c r="AP26" s="10">
        <v>81.251366597970289</v>
      </c>
      <c r="AQ26" s="10">
        <v>82.063880263949997</v>
      </c>
      <c r="AR26" s="10">
        <v>82.884519066589505</v>
      </c>
      <c r="AS26" s="10">
        <v>83.713364257255378</v>
      </c>
      <c r="AT26" s="10">
        <v>84.55049789982796</v>
      </c>
      <c r="AU26" s="10">
        <v>85.396002878826224</v>
      </c>
      <c r="AV26" s="10">
        <v>86.249962907614474</v>
      </c>
      <c r="AW26" s="10">
        <v>87.112462536690643</v>
      </c>
      <c r="AX26" s="10">
        <v>87.983587162057532</v>
      </c>
      <c r="AY26" s="10">
        <v>88.863423033678131</v>
      </c>
      <c r="AZ26" s="10">
        <v>89.752057264014894</v>
      </c>
      <c r="BA26" s="10">
        <v>90.649577836655041</v>
      </c>
      <c r="BB26" s="10">
        <v>91.556073615021589</v>
      </c>
      <c r="BC26" s="10">
        <v>92.471634351171801</v>
      </c>
      <c r="BD26" s="10">
        <v>93.396350694683534</v>
      </c>
      <c r="BE26" s="10">
        <v>94.330314201630358</v>
      </c>
    </row>
    <row r="27" spans="1:57" x14ac:dyDescent="0.3">
      <c r="A27" t="s">
        <v>607</v>
      </c>
      <c r="B27" s="85" t="s">
        <v>619</v>
      </c>
      <c r="C27" s="85" t="s">
        <v>3</v>
      </c>
      <c r="D27" s="57" t="s">
        <v>612</v>
      </c>
      <c r="E27" s="58" t="s">
        <v>608</v>
      </c>
      <c r="F27" s="90" t="s">
        <v>319</v>
      </c>
      <c r="G27" s="11">
        <v>48.756261572787025</v>
      </c>
      <c r="H27" s="11">
        <v>60.201887027092006</v>
      </c>
      <c r="I27" s="11">
        <v>74.334346556462776</v>
      </c>
      <c r="J27" s="11">
        <v>91.784275137197753</v>
      </c>
      <c r="K27" s="11">
        <v>113.36672722329858</v>
      </c>
      <c r="L27" s="11">
        <v>139.83781192304576</v>
      </c>
      <c r="M27" s="11">
        <v>172.77591499104412</v>
      </c>
      <c r="N27" s="11">
        <v>213.00424076859792</v>
      </c>
      <c r="O27" s="11">
        <v>262.87476795181499</v>
      </c>
      <c r="P27" s="11">
        <v>324.43625157729463</v>
      </c>
      <c r="Q27" s="11">
        <v>400.20622600665916</v>
      </c>
      <c r="R27" s="9">
        <v>493.15324781778457</v>
      </c>
      <c r="S27" s="9">
        <v>615.31741322436267</v>
      </c>
      <c r="T27" s="9">
        <v>566.04092546714151</v>
      </c>
      <c r="U27" s="9">
        <v>520.2173427184573</v>
      </c>
      <c r="V27" s="9">
        <v>486.81756263017627</v>
      </c>
      <c r="W27" s="9">
        <v>484.08408848102772</v>
      </c>
      <c r="X27" s="9">
        <v>470.42996339698954</v>
      </c>
      <c r="Y27" s="9">
        <v>531.06792195922628</v>
      </c>
      <c r="Z27" s="9">
        <v>578.34451420110088</v>
      </c>
      <c r="AA27" s="9">
        <v>576.2740614174005</v>
      </c>
      <c r="AB27" s="9">
        <v>619.47612879391818</v>
      </c>
      <c r="AC27" s="10">
        <v>625.67089008185746</v>
      </c>
      <c r="AD27" s="10">
        <v>631.92759898267593</v>
      </c>
      <c r="AE27" s="10">
        <v>638.24687497250272</v>
      </c>
      <c r="AF27" s="10">
        <v>644.62934372222787</v>
      </c>
      <c r="AG27" s="10">
        <v>651.07563715945014</v>
      </c>
      <c r="AH27" s="10">
        <v>657.58639353104456</v>
      </c>
      <c r="AI27" s="10">
        <v>664.16225746635507</v>
      </c>
      <c r="AJ27" s="10">
        <v>670.8038800410186</v>
      </c>
      <c r="AK27" s="10">
        <v>677.51191884142872</v>
      </c>
      <c r="AL27" s="10">
        <v>684.28703802984296</v>
      </c>
      <c r="AM27" s="10">
        <v>691.1299084101413</v>
      </c>
      <c r="AN27" s="10">
        <v>698.04120749424294</v>
      </c>
      <c r="AO27" s="10">
        <v>705.0216195691853</v>
      </c>
      <c r="AP27" s="10">
        <v>712.07183576487716</v>
      </c>
      <c r="AQ27" s="10">
        <v>719.19255412252596</v>
      </c>
      <c r="AR27" s="10">
        <v>726.38447966375122</v>
      </c>
      <c r="AS27" s="10">
        <v>733.64832446038872</v>
      </c>
      <c r="AT27" s="10">
        <v>740.9848077049927</v>
      </c>
      <c r="AU27" s="10">
        <v>748.39465578204261</v>
      </c>
      <c r="AV27" s="10">
        <v>755.87860233986305</v>
      </c>
      <c r="AW27" s="10">
        <v>763.43738836326179</v>
      </c>
      <c r="AX27" s="10">
        <v>771.0717622468942</v>
      </c>
      <c r="AY27" s="10">
        <v>778.78247986936333</v>
      </c>
      <c r="AZ27" s="10">
        <v>786.57030466805702</v>
      </c>
      <c r="BA27" s="10">
        <v>794.43600771473734</v>
      </c>
      <c r="BB27" s="10">
        <v>802.38036779188485</v>
      </c>
      <c r="BC27" s="10">
        <v>810.40417146980371</v>
      </c>
      <c r="BD27" s="10">
        <v>818.50821318450176</v>
      </c>
      <c r="BE27" s="10">
        <v>826.69329531634651</v>
      </c>
    </row>
    <row r="28" spans="1:57" x14ac:dyDescent="0.3">
      <c r="A28" t="s">
        <v>607</v>
      </c>
      <c r="B28" s="85" t="s">
        <v>619</v>
      </c>
      <c r="C28" s="85" t="s">
        <v>3</v>
      </c>
      <c r="D28" s="57" t="s">
        <v>612</v>
      </c>
      <c r="E28" s="58" t="s">
        <v>608</v>
      </c>
      <c r="F28" s="90" t="s">
        <v>345</v>
      </c>
      <c r="G28" s="11">
        <v>1.9020100135752209</v>
      </c>
      <c r="H28" s="11">
        <v>2.3485104942000552</v>
      </c>
      <c r="I28" s="11">
        <v>2.8998259288582506</v>
      </c>
      <c r="J28" s="11">
        <v>3.5805577533682555</v>
      </c>
      <c r="K28" s="11">
        <v>4.4225017142272858</v>
      </c>
      <c r="L28" s="11">
        <v>5.4551540658427431</v>
      </c>
      <c r="M28" s="11">
        <v>6.7400885510263358</v>
      </c>
      <c r="N28" s="11">
        <v>8.309418848101032</v>
      </c>
      <c r="O28" s="11">
        <v>10.254897008750179</v>
      </c>
      <c r="P28" s="11">
        <v>12.656446154010375</v>
      </c>
      <c r="Q28" s="11">
        <v>15.61227675800046</v>
      </c>
      <c r="R28" s="9">
        <v>19.238193932819854</v>
      </c>
      <c r="S28" s="9">
        <v>10.087944219742489</v>
      </c>
      <c r="T28" s="9">
        <v>10.998083450422664</v>
      </c>
      <c r="U28" s="9">
        <v>11.709676903001984</v>
      </c>
      <c r="V28" s="9">
        <v>10.103699871249509</v>
      </c>
      <c r="W28" s="9">
        <v>8.3528729411392337</v>
      </c>
      <c r="X28" s="9">
        <v>9.0133836375222902</v>
      </c>
      <c r="Y28" s="9">
        <v>11.435184103440525</v>
      </c>
      <c r="Z28" s="9">
        <v>12.696060133890834</v>
      </c>
      <c r="AA28" s="9">
        <v>13.639617186163672</v>
      </c>
      <c r="AB28" s="9">
        <v>13.114759186050003</v>
      </c>
      <c r="AC28" s="10">
        <v>13.245906777910507</v>
      </c>
      <c r="AD28" s="10">
        <v>13.37836584568961</v>
      </c>
      <c r="AE28" s="10">
        <v>13.512149504146507</v>
      </c>
      <c r="AF28" s="10">
        <v>13.647270999187972</v>
      </c>
      <c r="AG28" s="10">
        <v>13.783743709179854</v>
      </c>
      <c r="AH28" s="10">
        <v>13.921581146271651</v>
      </c>
      <c r="AI28" s="10">
        <v>14.060796957734366</v>
      </c>
      <c r="AJ28" s="10">
        <v>14.20140492731171</v>
      </c>
      <c r="AK28" s="10">
        <v>14.343418976584829</v>
      </c>
      <c r="AL28" s="10">
        <v>14.486853166350677</v>
      </c>
      <c r="AM28" s="10">
        <v>14.63172169801418</v>
      </c>
      <c r="AN28" s="10">
        <v>14.778038914994321</v>
      </c>
      <c r="AO28" s="10">
        <v>14.925819304144266</v>
      </c>
      <c r="AP28" s="10">
        <v>15.07507749718571</v>
      </c>
      <c r="AQ28" s="10">
        <v>15.225828272157571</v>
      </c>
      <c r="AR28" s="10">
        <v>15.378086554879143</v>
      </c>
      <c r="AS28" s="10">
        <v>15.531867420427934</v>
      </c>
      <c r="AT28" s="10">
        <v>15.687186094632212</v>
      </c>
      <c r="AU28" s="10">
        <v>15.844057955578533</v>
      </c>
      <c r="AV28" s="10">
        <v>16.002498535134322</v>
      </c>
      <c r="AW28" s="10">
        <v>16.162523520485664</v>
      </c>
      <c r="AX28" s="10">
        <v>16.324148755690523</v>
      </c>
      <c r="AY28" s="10">
        <v>16.487390243247432</v>
      </c>
      <c r="AZ28" s="10">
        <v>16.652264145679904</v>
      </c>
      <c r="BA28" s="10">
        <v>16.818786787136702</v>
      </c>
      <c r="BB28" s="10">
        <v>16.986974655008069</v>
      </c>
      <c r="BC28" s="10">
        <v>17.156844401558153</v>
      </c>
      <c r="BD28" s="10">
        <v>17.32841284557373</v>
      </c>
      <c r="BE28" s="10">
        <v>17.501696974029468</v>
      </c>
    </row>
    <row r="29" spans="1:57" x14ac:dyDescent="0.3">
      <c r="A29" t="s">
        <v>607</v>
      </c>
      <c r="B29" s="85" t="s">
        <v>619</v>
      </c>
      <c r="C29" s="85" t="s">
        <v>3</v>
      </c>
      <c r="D29" s="57" t="s">
        <v>612</v>
      </c>
      <c r="E29" s="58" t="s">
        <v>608</v>
      </c>
      <c r="F29" s="90" t="s">
        <v>356</v>
      </c>
      <c r="G29" s="11">
        <v>1.1698708174197578</v>
      </c>
      <c r="H29" s="11">
        <v>1.4445002244779406</v>
      </c>
      <c r="I29" s="11">
        <v>1.7835982489869509</v>
      </c>
      <c r="J29" s="11">
        <v>2.2022965157149073</v>
      </c>
      <c r="K29" s="11">
        <v>2.7201516598423217</v>
      </c>
      <c r="L29" s="11">
        <v>3.3553059661143458</v>
      </c>
      <c r="M29" s="11">
        <v>4.1456316456763433</v>
      </c>
      <c r="N29" s="11">
        <v>5.110880884290701</v>
      </c>
      <c r="O29" s="11">
        <v>6.3074876896317376</v>
      </c>
      <c r="P29" s="11">
        <v>7.7846104395578672</v>
      </c>
      <c r="Q29" s="11">
        <v>9.6026555287865527</v>
      </c>
      <c r="R29" s="9">
        <v>11.832851300063728</v>
      </c>
      <c r="S29" s="9">
        <v>16.348262607298025</v>
      </c>
      <c r="T29" s="9">
        <v>16.959446075441502</v>
      </c>
      <c r="U29" s="9">
        <v>14.525980845246023</v>
      </c>
      <c r="V29" s="9">
        <v>13.895495430882482</v>
      </c>
      <c r="W29" s="9">
        <v>14.681499031559127</v>
      </c>
      <c r="X29" s="9">
        <v>15.275491615413879</v>
      </c>
      <c r="Y29" s="9">
        <v>16.70019495052178</v>
      </c>
      <c r="Z29" s="9">
        <v>16.847878393458</v>
      </c>
      <c r="AA29" s="9">
        <v>16.716671478690397</v>
      </c>
      <c r="AB29" s="9">
        <v>17.786293845022559</v>
      </c>
      <c r="AC29" s="10">
        <v>17.964156783472788</v>
      </c>
      <c r="AD29" s="10">
        <v>18.143798351307513</v>
      </c>
      <c r="AE29" s="10">
        <v>18.325236334820588</v>
      </c>
      <c r="AF29" s="10">
        <v>18.508488698168797</v>
      </c>
      <c r="AG29" s="10">
        <v>18.693573585150492</v>
      </c>
      <c r="AH29" s="10">
        <v>18.880509321001995</v>
      </c>
      <c r="AI29" s="10">
        <v>19.069314414212009</v>
      </c>
      <c r="AJ29" s="10">
        <v>19.260007558354129</v>
      </c>
      <c r="AK29" s="10">
        <v>19.452607633937674</v>
      </c>
      <c r="AL29" s="10">
        <v>19.647133710277053</v>
      </c>
      <c r="AM29" s="10">
        <v>19.843605047379821</v>
      </c>
      <c r="AN29" s="10">
        <v>20.042041097853613</v>
      </c>
      <c r="AO29" s="10">
        <v>20.24246150883215</v>
      </c>
      <c r="AP29" s="10">
        <v>20.444886123920476</v>
      </c>
      <c r="AQ29" s="10">
        <v>20.649334985159683</v>
      </c>
      <c r="AR29" s="10">
        <v>20.855828335011278</v>
      </c>
      <c r="AS29" s="10">
        <v>21.064386618361386</v>
      </c>
      <c r="AT29" s="10">
        <v>21.27503048454501</v>
      </c>
      <c r="AU29" s="10">
        <v>21.487780789390449</v>
      </c>
      <c r="AV29" s="10">
        <v>21.702658597284358</v>
      </c>
      <c r="AW29" s="10">
        <v>21.919685183257204</v>
      </c>
      <c r="AX29" s="10">
        <v>22.138882035089775</v>
      </c>
      <c r="AY29" s="10">
        <v>22.360270855440678</v>
      </c>
      <c r="AZ29" s="10">
        <v>22.583873563995088</v>
      </c>
      <c r="BA29" s="10">
        <v>22.809712299635027</v>
      </c>
      <c r="BB29" s="10">
        <v>23.03780942263138</v>
      </c>
      <c r="BC29" s="10">
        <v>23.268187516857694</v>
      </c>
      <c r="BD29" s="10">
        <v>23.500869392026274</v>
      </c>
      <c r="BE29" s="10">
        <v>23.735878085946535</v>
      </c>
    </row>
    <row r="30" spans="1:57" x14ac:dyDescent="0.3">
      <c r="A30" t="s">
        <v>607</v>
      </c>
      <c r="B30" s="85" t="s">
        <v>619</v>
      </c>
      <c r="C30" s="85" t="s">
        <v>3</v>
      </c>
      <c r="D30" s="57" t="s">
        <v>612</v>
      </c>
      <c r="E30" s="58" t="s">
        <v>608</v>
      </c>
      <c r="F30" s="90" t="s">
        <v>357</v>
      </c>
      <c r="G30" s="11">
        <v>0.30188615585111545</v>
      </c>
      <c r="H30" s="11">
        <v>0.37275450707926511</v>
      </c>
      <c r="I30" s="11">
        <v>0.4602590396750223</v>
      </c>
      <c r="J30" s="11">
        <v>0.56830448223321106</v>
      </c>
      <c r="K30" s="11">
        <v>0.70193744103558198</v>
      </c>
      <c r="L30" s="11">
        <v>0.86583954803543872</v>
      </c>
      <c r="M30" s="11">
        <v>1.0697837594139379</v>
      </c>
      <c r="N30" s="11">
        <v>1.318867143446202</v>
      </c>
      <c r="O30" s="11">
        <v>1.62765254363802</v>
      </c>
      <c r="P30" s="11">
        <v>2.0088253210553986</v>
      </c>
      <c r="Q30" s="11">
        <v>2.4779733970470388</v>
      </c>
      <c r="R30" s="9">
        <v>3.0534773058215299</v>
      </c>
      <c r="S30" s="9">
        <v>3.9030954332257561</v>
      </c>
      <c r="T30" s="9">
        <v>3.8953394382083246</v>
      </c>
      <c r="U30" s="9">
        <v>3.6230252516349775</v>
      </c>
      <c r="V30" s="9">
        <v>3.4142973466072193</v>
      </c>
      <c r="W30" s="9">
        <v>3.8487886961341746</v>
      </c>
      <c r="X30" s="9">
        <v>3.6925189470484971</v>
      </c>
      <c r="Y30" s="9">
        <v>4.5802712524297373</v>
      </c>
      <c r="Z30" s="9">
        <v>5.4361400388216712</v>
      </c>
      <c r="AA30" s="9">
        <v>5.3403320146122324</v>
      </c>
      <c r="AB30" s="9">
        <v>5.456505646750732</v>
      </c>
      <c r="AC30" s="10">
        <v>5.5110707032182402</v>
      </c>
      <c r="AD30" s="10">
        <v>5.5661814102504206</v>
      </c>
      <c r="AE30" s="10">
        <v>5.6218432243529266</v>
      </c>
      <c r="AF30" s="10">
        <v>5.6780616565964559</v>
      </c>
      <c r="AG30" s="10">
        <v>5.734842273162422</v>
      </c>
      <c r="AH30" s="10">
        <v>5.7921906958940452</v>
      </c>
      <c r="AI30" s="10">
        <v>5.8501126028529855</v>
      </c>
      <c r="AJ30" s="10">
        <v>5.9086137288815159</v>
      </c>
      <c r="AK30" s="10">
        <v>5.9676998661703307</v>
      </c>
      <c r="AL30" s="10">
        <v>6.0273768648320329</v>
      </c>
      <c r="AM30" s="10">
        <v>6.0876506334803526</v>
      </c>
      <c r="AN30" s="10">
        <v>6.1485271398151573</v>
      </c>
      <c r="AO30" s="10">
        <v>6.2100124112133086</v>
      </c>
      <c r="AP30" s="10">
        <v>6.2721125353254426</v>
      </c>
      <c r="AQ30" s="10">
        <v>6.3348336606786964</v>
      </c>
      <c r="AR30" s="10">
        <v>6.3981819972854845</v>
      </c>
      <c r="AS30" s="10">
        <v>6.4621638172583387</v>
      </c>
      <c r="AT30" s="10">
        <v>6.5267854554309217</v>
      </c>
      <c r="AU30" s="10">
        <v>6.5920533099852312</v>
      </c>
      <c r="AV30" s="10">
        <v>6.6579738430850837</v>
      </c>
      <c r="AW30" s="10">
        <v>6.7245535815159343</v>
      </c>
      <c r="AX30" s="10">
        <v>6.7917991173310943</v>
      </c>
      <c r="AY30" s="10">
        <v>6.859717108504408</v>
      </c>
      <c r="AZ30" s="10">
        <v>6.9283142795894497</v>
      </c>
      <c r="BA30" s="10">
        <v>6.9975974223853417</v>
      </c>
      <c r="BB30" s="10">
        <v>7.0675733966091956</v>
      </c>
      <c r="BC30" s="10">
        <v>7.1382491305752893</v>
      </c>
      <c r="BD30" s="10">
        <v>7.2096316218810426</v>
      </c>
      <c r="BE30" s="10">
        <v>7.2817279380998503</v>
      </c>
    </row>
    <row r="31" spans="1:57" x14ac:dyDescent="0.3">
      <c r="A31" t="s">
        <v>607</v>
      </c>
      <c r="B31" s="85" t="s">
        <v>619</v>
      </c>
      <c r="C31" s="85" t="s">
        <v>3</v>
      </c>
      <c r="D31" s="57" t="s">
        <v>612</v>
      </c>
      <c r="E31" s="58" t="s">
        <v>608</v>
      </c>
      <c r="F31" s="90" t="s">
        <v>372</v>
      </c>
      <c r="G31" s="11">
        <v>0.14426754388265409</v>
      </c>
      <c r="H31" s="11">
        <v>0.17813462514006925</v>
      </c>
      <c r="I31" s="11">
        <v>0.21995192530939361</v>
      </c>
      <c r="J31" s="11">
        <v>0.27158546438851489</v>
      </c>
      <c r="K31" s="11">
        <v>0.33544695115936879</v>
      </c>
      <c r="L31" s="11">
        <v>0.41377367782689761</v>
      </c>
      <c r="M31" s="11">
        <v>0.51123601551412656</v>
      </c>
      <c r="N31" s="11">
        <v>0.63026978814607515</v>
      </c>
      <c r="O31" s="11">
        <v>0.77783439291207201</v>
      </c>
      <c r="P31" s="11">
        <v>0.95999200208728441</v>
      </c>
      <c r="Q31" s="11">
        <v>1.1841918844892005</v>
      </c>
      <c r="R31" s="9">
        <v>1.4592178630064465</v>
      </c>
      <c r="S31" s="9">
        <v>2.1798380333285996</v>
      </c>
      <c r="T31" s="9">
        <v>1.8981780022550754</v>
      </c>
      <c r="U31" s="9">
        <v>2.1736034019890735</v>
      </c>
      <c r="V31" s="9">
        <v>1.4669568250829856</v>
      </c>
      <c r="W31" s="9">
        <v>1.480605447390392</v>
      </c>
      <c r="X31" s="9">
        <v>1.2510474641492666</v>
      </c>
      <c r="Y31" s="9">
        <v>1.76417146325643</v>
      </c>
      <c r="Z31" s="9">
        <v>3.8547174820735486</v>
      </c>
      <c r="AA31" s="9">
        <v>2.9279751390460169</v>
      </c>
      <c r="AB31" s="9">
        <v>3.1398839511127017</v>
      </c>
      <c r="AC31" s="10">
        <v>3.1712827906238297</v>
      </c>
      <c r="AD31" s="10">
        <v>3.2029956185300672</v>
      </c>
      <c r="AE31" s="10">
        <v>3.2350255747153676</v>
      </c>
      <c r="AF31" s="10">
        <v>3.2673758304625222</v>
      </c>
      <c r="AG31" s="10">
        <v>3.300049588767147</v>
      </c>
      <c r="AH31" s="10">
        <v>3.3330500846548188</v>
      </c>
      <c r="AI31" s="10">
        <v>3.3663805855013678</v>
      </c>
      <c r="AJ31" s="10">
        <v>3.4000443913563814</v>
      </c>
      <c r="AK31" s="10">
        <v>3.4340448352699444</v>
      </c>
      <c r="AL31" s="10">
        <v>3.4683852836226445</v>
      </c>
      <c r="AM31" s="10">
        <v>3.5030691364588695</v>
      </c>
      <c r="AN31" s="10">
        <v>3.538099827823459</v>
      </c>
      <c r="AO31" s="10">
        <v>3.5734808261016937</v>
      </c>
      <c r="AP31" s="10">
        <v>3.6092156343627106</v>
      </c>
      <c r="AQ31" s="10">
        <v>3.6453077907063385</v>
      </c>
      <c r="AR31" s="10">
        <v>3.6817608686134</v>
      </c>
      <c r="AS31" s="10">
        <v>3.7185784772995349</v>
      </c>
      <c r="AT31" s="10">
        <v>3.7557642620725309</v>
      </c>
      <c r="AU31" s="10">
        <v>3.7933219046932556</v>
      </c>
      <c r="AV31" s="10">
        <v>3.831255123740188</v>
      </c>
      <c r="AW31" s="10">
        <v>3.8695676749775902</v>
      </c>
      <c r="AX31" s="10">
        <v>3.9082633517273662</v>
      </c>
      <c r="AY31" s="10">
        <v>3.9473459852446404</v>
      </c>
      <c r="AZ31" s="10">
        <v>3.9868194450970864</v>
      </c>
      <c r="BA31" s="10">
        <v>4.0266876395480562</v>
      </c>
      <c r="BB31" s="10">
        <v>4.0669545159435385</v>
      </c>
      <c r="BC31" s="10">
        <v>4.1076240611029737</v>
      </c>
      <c r="BD31" s="10">
        <v>4.1487003017140021</v>
      </c>
      <c r="BE31" s="10">
        <v>4.1901873047311424</v>
      </c>
    </row>
    <row r="32" spans="1:57" x14ac:dyDescent="0.3">
      <c r="A32" t="s">
        <v>607</v>
      </c>
      <c r="B32" s="85" t="s">
        <v>619</v>
      </c>
      <c r="C32" s="85" t="s">
        <v>3</v>
      </c>
      <c r="D32" s="57" t="s">
        <v>612</v>
      </c>
      <c r="E32" s="58" t="s">
        <v>608</v>
      </c>
      <c r="F32" s="90" t="s">
        <v>409</v>
      </c>
      <c r="G32" s="11">
        <v>12.850403032589625</v>
      </c>
      <c r="H32" s="11">
        <v>15.867059669159527</v>
      </c>
      <c r="I32" s="11">
        <v>19.591869466626434</v>
      </c>
      <c r="J32" s="11">
        <v>24.191045201574624</v>
      </c>
      <c r="K32" s="11">
        <v>29.8794060149629</v>
      </c>
      <c r="L32" s="11">
        <v>36.856235167332279</v>
      </c>
      <c r="M32" s="11">
        <v>45.537538571221653</v>
      </c>
      <c r="N32" s="11">
        <v>56.14028338577512</v>
      </c>
      <c r="O32" s="11">
        <v>69.284366895855953</v>
      </c>
      <c r="P32" s="11">
        <v>85.509767497798777</v>
      </c>
      <c r="Q32" s="11">
        <v>105.48001701606358</v>
      </c>
      <c r="R32" s="9">
        <v>129.97752056581299</v>
      </c>
      <c r="S32" s="9">
        <v>155.20396623603648</v>
      </c>
      <c r="T32" s="9">
        <v>144.82726969329855</v>
      </c>
      <c r="U32" s="9">
        <v>162.98319907559568</v>
      </c>
      <c r="V32" s="9">
        <v>164.75969753976699</v>
      </c>
      <c r="W32" s="9">
        <v>172.41002424519414</v>
      </c>
      <c r="X32" s="9">
        <v>163.31588775751808</v>
      </c>
      <c r="Y32" s="9">
        <v>209.94736171424344</v>
      </c>
      <c r="Z32" s="9">
        <v>196.77928404990845</v>
      </c>
      <c r="AA32" s="9">
        <v>222.82074957520004</v>
      </c>
      <c r="AB32" s="9">
        <v>227.27781941255415</v>
      </c>
      <c r="AC32" s="10">
        <v>229.55059760667976</v>
      </c>
      <c r="AD32" s="10">
        <v>231.84610358274648</v>
      </c>
      <c r="AE32" s="10">
        <v>234.16456461857391</v>
      </c>
      <c r="AF32" s="10">
        <v>236.50621026475974</v>
      </c>
      <c r="AG32" s="10">
        <v>238.8712723674073</v>
      </c>
      <c r="AH32" s="10">
        <v>241.2599850910814</v>
      </c>
      <c r="AI32" s="10">
        <v>243.67258494199223</v>
      </c>
      <c r="AJ32" s="10">
        <v>246.10931079141213</v>
      </c>
      <c r="AK32" s="10">
        <v>248.57040389932627</v>
      </c>
      <c r="AL32" s="10">
        <v>251.05610793831951</v>
      </c>
      <c r="AM32" s="10">
        <v>253.56666901770268</v>
      </c>
      <c r="AN32" s="10">
        <v>256.10233570787972</v>
      </c>
      <c r="AO32" s="10">
        <v>258.66335906495851</v>
      </c>
      <c r="AP32" s="10">
        <v>261.24999265560814</v>
      </c>
      <c r="AQ32" s="10">
        <v>263.86249258216429</v>
      </c>
      <c r="AR32" s="10">
        <v>266.5011175079859</v>
      </c>
      <c r="AS32" s="10">
        <v>269.16612868306572</v>
      </c>
      <c r="AT32" s="10">
        <v>271.85778996989637</v>
      </c>
      <c r="AU32" s="10">
        <v>274.57636786959529</v>
      </c>
      <c r="AV32" s="10">
        <v>277.32213154829128</v>
      </c>
      <c r="AW32" s="10">
        <v>280.09535286377422</v>
      </c>
      <c r="AX32" s="10">
        <v>282.89630639241199</v>
      </c>
      <c r="AY32" s="10">
        <v>285.72526945633615</v>
      </c>
      <c r="AZ32" s="10">
        <v>288.58252215089954</v>
      </c>
      <c r="BA32" s="10">
        <v>291.4683473724084</v>
      </c>
      <c r="BB32" s="10">
        <v>294.3830308461325</v>
      </c>
      <c r="BC32" s="10">
        <v>297.32686115459387</v>
      </c>
      <c r="BD32" s="10">
        <v>300.30012976613978</v>
      </c>
      <c r="BE32" s="10">
        <v>303.30313106380117</v>
      </c>
    </row>
    <row r="33" spans="1:57" x14ac:dyDescent="0.3">
      <c r="A33" t="s">
        <v>607</v>
      </c>
      <c r="B33" s="85" t="s">
        <v>619</v>
      </c>
      <c r="C33" s="85" t="s">
        <v>3</v>
      </c>
      <c r="D33" s="57" t="s">
        <v>612</v>
      </c>
      <c r="E33" s="58" t="s">
        <v>608</v>
      </c>
      <c r="F33" s="90" t="s">
        <v>426</v>
      </c>
      <c r="G33" s="11">
        <v>4.5452785976580818</v>
      </c>
      <c r="H33" s="11">
        <v>5.6122914230076697</v>
      </c>
      <c r="I33" s="11">
        <v>6.9297830386275772</v>
      </c>
      <c r="J33" s="11">
        <v>8.5565440812122233</v>
      </c>
      <c r="K33" s="11">
        <v>10.568557602911103</v>
      </c>
      <c r="L33" s="11">
        <v>13.036311504898329</v>
      </c>
      <c r="M33" s="11">
        <v>16.10695002583838</v>
      </c>
      <c r="N33" s="11">
        <v>19.857215987131603</v>
      </c>
      <c r="O33" s="11">
        <v>24.506371450402813</v>
      </c>
      <c r="P33" s="11">
        <v>30.245410600179365</v>
      </c>
      <c r="Q33" s="11">
        <v>37.309029343891915</v>
      </c>
      <c r="R33" s="9">
        <v>45.973969914109183</v>
      </c>
      <c r="S33" s="9">
        <v>56.152728085936694</v>
      </c>
      <c r="T33" s="9">
        <v>62.355296702535234</v>
      </c>
      <c r="U33" s="9">
        <v>65.74170951929348</v>
      </c>
      <c r="V33" s="9">
        <v>39.00636212839062</v>
      </c>
      <c r="W33" s="9">
        <v>43.789789757036786</v>
      </c>
      <c r="X33" s="9">
        <v>66.116296967301196</v>
      </c>
      <c r="Y33" s="9">
        <v>68.419171531510244</v>
      </c>
      <c r="Z33" s="9">
        <v>98.097617973281984</v>
      </c>
      <c r="AA33" s="9">
        <v>72.145634802769081</v>
      </c>
      <c r="AB33" s="9">
        <v>67.584087484316086</v>
      </c>
      <c r="AC33" s="10">
        <v>68.259928359159247</v>
      </c>
      <c r="AD33" s="10">
        <v>68.942527642750846</v>
      </c>
      <c r="AE33" s="10">
        <v>69.631952919178346</v>
      </c>
      <c r="AF33" s="10">
        <v>70.328272448370143</v>
      </c>
      <c r="AG33" s="10">
        <v>71.031555172853857</v>
      </c>
      <c r="AH33" s="10">
        <v>71.741870724582384</v>
      </c>
      <c r="AI33" s="10">
        <v>72.459289431828211</v>
      </c>
      <c r="AJ33" s="10">
        <v>73.183882326146488</v>
      </c>
      <c r="AK33" s="10">
        <v>73.915721149407958</v>
      </c>
      <c r="AL33" s="10">
        <v>74.654878360902032</v>
      </c>
      <c r="AM33" s="10">
        <v>75.401427144511032</v>
      </c>
      <c r="AN33" s="10">
        <v>76.155441415956147</v>
      </c>
      <c r="AO33" s="10">
        <v>76.916995830115738</v>
      </c>
      <c r="AP33" s="10">
        <v>77.686165788416872</v>
      </c>
      <c r="AQ33" s="10">
        <v>78.463027446301055</v>
      </c>
      <c r="AR33" s="10">
        <v>79.247657720764067</v>
      </c>
      <c r="AS33" s="10">
        <v>80.040134297971704</v>
      </c>
      <c r="AT33" s="10">
        <v>80.84053564095143</v>
      </c>
      <c r="AU33" s="10">
        <v>81.648940997360924</v>
      </c>
      <c r="AV33" s="10">
        <v>82.465430407334537</v>
      </c>
      <c r="AW33" s="10">
        <v>83.290084711407914</v>
      </c>
      <c r="AX33" s="10">
        <v>84.122985558521975</v>
      </c>
      <c r="AY33" s="10">
        <v>84.964215414107215</v>
      </c>
      <c r="AZ33" s="10">
        <v>85.813857568248281</v>
      </c>
      <c r="BA33" s="10">
        <v>86.671996143930741</v>
      </c>
      <c r="BB33" s="10">
        <v>87.538716105370071</v>
      </c>
      <c r="BC33" s="10">
        <v>88.414103266423737</v>
      </c>
      <c r="BD33" s="10">
        <v>89.298244299087997</v>
      </c>
      <c r="BE33" s="10">
        <v>90.191226742078854</v>
      </c>
    </row>
    <row r="34" spans="1:57" x14ac:dyDescent="0.3">
      <c r="A34" t="s">
        <v>607</v>
      </c>
      <c r="B34" s="85" t="s">
        <v>619</v>
      </c>
      <c r="C34" s="85" t="s">
        <v>3</v>
      </c>
      <c r="D34" s="57" t="s">
        <v>612</v>
      </c>
      <c r="E34" s="58" t="s">
        <v>608</v>
      </c>
      <c r="F34" s="90" t="s">
        <v>447</v>
      </c>
      <c r="G34" s="11">
        <v>16.520294396275059</v>
      </c>
      <c r="H34" s="11">
        <v>20.398465034365049</v>
      </c>
      <c r="I34" s="11">
        <v>25.187027250524768</v>
      </c>
      <c r="J34" s="11">
        <v>31.09966181372549</v>
      </c>
      <c r="K34" s="11">
        <v>38.412537139976742</v>
      </c>
      <c r="L34" s="11">
        <v>47.381848939563874</v>
      </c>
      <c r="M34" s="11">
        <v>58.542408465356054</v>
      </c>
      <c r="N34" s="11">
        <v>72.173145594828313</v>
      </c>
      <c r="O34" s="11">
        <v>89.070991413754385</v>
      </c>
      <c r="P34" s="11">
        <v>109.93013442754176</v>
      </c>
      <c r="Q34" s="11">
        <v>135.60360166215813</v>
      </c>
      <c r="R34" s="9">
        <v>167.09724194638017</v>
      </c>
      <c r="S34" s="9">
        <v>221.5795848781992</v>
      </c>
      <c r="T34" s="9">
        <v>240.29081835694728</v>
      </c>
      <c r="U34" s="9">
        <v>249.84263555839334</v>
      </c>
      <c r="V34" s="9">
        <v>244.24136367822808</v>
      </c>
      <c r="W34" s="9">
        <v>251.60474267126111</v>
      </c>
      <c r="X34" s="9">
        <v>246.64556907001554</v>
      </c>
      <c r="Y34" s="9">
        <v>292.30458356415232</v>
      </c>
      <c r="Z34" s="9">
        <v>435.78973864934062</v>
      </c>
      <c r="AA34" s="9">
        <v>400.15660233628898</v>
      </c>
      <c r="AB34" s="9">
        <v>399.10988320058158</v>
      </c>
      <c r="AC34" s="10">
        <v>403.10098203258747</v>
      </c>
      <c r="AD34" s="10">
        <v>407.1319918529133</v>
      </c>
      <c r="AE34" s="10">
        <v>411.20331177144249</v>
      </c>
      <c r="AF34" s="10">
        <v>415.3153448891569</v>
      </c>
      <c r="AG34" s="10">
        <v>419.46849833804856</v>
      </c>
      <c r="AH34" s="10">
        <v>423.66318332142896</v>
      </c>
      <c r="AI34" s="10">
        <v>427.89981515464325</v>
      </c>
      <c r="AJ34" s="10">
        <v>432.17881330618968</v>
      </c>
      <c r="AK34" s="10">
        <v>436.50060143925157</v>
      </c>
      <c r="AL34" s="10">
        <v>440.86560745364409</v>
      </c>
      <c r="AM34" s="10">
        <v>445.27426352818043</v>
      </c>
      <c r="AN34" s="10">
        <v>449.72700616346225</v>
      </c>
      <c r="AO34" s="10">
        <v>454.22427622509696</v>
      </c>
      <c r="AP34" s="10">
        <v>458.76651898734792</v>
      </c>
      <c r="AQ34" s="10">
        <v>463.35418417722144</v>
      </c>
      <c r="AR34" s="10">
        <v>467.98772601899361</v>
      </c>
      <c r="AS34" s="10">
        <v>472.66760327918365</v>
      </c>
      <c r="AT34" s="10">
        <v>477.39427931197542</v>
      </c>
      <c r="AU34" s="10">
        <v>482.1682221050952</v>
      </c>
      <c r="AV34" s="10">
        <v>486.98990432614607</v>
      </c>
      <c r="AW34" s="10">
        <v>491.85980336940759</v>
      </c>
      <c r="AX34" s="10">
        <v>496.77840140310167</v>
      </c>
      <c r="AY34" s="10">
        <v>501.74618541713272</v>
      </c>
      <c r="AZ34" s="10">
        <v>506.76364727130402</v>
      </c>
      <c r="BA34" s="10">
        <v>511.83128374401696</v>
      </c>
      <c r="BB34" s="10">
        <v>516.94959658145729</v>
      </c>
      <c r="BC34" s="10">
        <v>522.11909254727175</v>
      </c>
      <c r="BD34" s="10">
        <v>527.34028347274443</v>
      </c>
      <c r="BE34" s="10">
        <v>532.61368630747188</v>
      </c>
    </row>
    <row r="35" spans="1:57" x14ac:dyDescent="0.3">
      <c r="A35" t="s">
        <v>607</v>
      </c>
      <c r="B35" s="85" t="s">
        <v>619</v>
      </c>
      <c r="C35" s="85" t="s">
        <v>3</v>
      </c>
      <c r="D35" s="57" t="s">
        <v>612</v>
      </c>
      <c r="E35" s="58" t="s">
        <v>608</v>
      </c>
      <c r="F35" s="90" t="s">
        <v>448</v>
      </c>
      <c r="G35" s="11">
        <v>2.8090118497367067</v>
      </c>
      <c r="H35" s="11">
        <v>3.4684327423905352</v>
      </c>
      <c r="I35" s="11">
        <v>4.282651162821776</v>
      </c>
      <c r="J35" s="11">
        <v>5.2880001083550034</v>
      </c>
      <c r="K35" s="11">
        <v>6.5314376013163082</v>
      </c>
      <c r="L35" s="11">
        <v>8.0565256248508295</v>
      </c>
      <c r="M35" s="11">
        <v>9.9542002791663649</v>
      </c>
      <c r="N35" s="11">
        <v>12.271889128946606</v>
      </c>
      <c r="O35" s="11">
        <v>15.145097559850219</v>
      </c>
      <c r="P35" s="11">
        <v>18.691861224927081</v>
      </c>
      <c r="Q35" s="11">
        <v>23.057223727312348</v>
      </c>
      <c r="R35" s="9">
        <v>28.412213573599349</v>
      </c>
      <c r="S35" s="9">
        <v>36.174607631445369</v>
      </c>
      <c r="T35" s="9">
        <v>36.83677018132186</v>
      </c>
      <c r="U35" s="9">
        <v>38.538316528203737</v>
      </c>
      <c r="V35" s="9">
        <v>30.708825553496329</v>
      </c>
      <c r="W35" s="9">
        <v>34.914011743502876</v>
      </c>
      <c r="X35" s="9">
        <v>41.168830648436227</v>
      </c>
      <c r="Y35" s="9">
        <v>53.823666009413564</v>
      </c>
      <c r="Z35" s="9">
        <v>58.090322894185306</v>
      </c>
      <c r="AA35" s="9">
        <v>49.761254634241183</v>
      </c>
      <c r="AB35" s="9">
        <v>54.947969144472282</v>
      </c>
      <c r="AC35" s="10">
        <v>55.497448835917012</v>
      </c>
      <c r="AD35" s="10">
        <v>56.052423324276177</v>
      </c>
      <c r="AE35" s="10">
        <v>56.61294755751895</v>
      </c>
      <c r="AF35" s="10">
        <v>57.179077033094138</v>
      </c>
      <c r="AG35" s="10">
        <v>57.750867803425081</v>
      </c>
      <c r="AH35" s="10">
        <v>58.32837648145933</v>
      </c>
      <c r="AI35" s="10">
        <v>58.911660246273925</v>
      </c>
      <c r="AJ35" s="10">
        <v>59.500776848736663</v>
      </c>
      <c r="AK35" s="10">
        <v>60.095784617224034</v>
      </c>
      <c r="AL35" s="10">
        <v>60.696742463396269</v>
      </c>
      <c r="AM35" s="10">
        <v>61.303709888030234</v>
      </c>
      <c r="AN35" s="10">
        <v>61.916746986910525</v>
      </c>
      <c r="AO35" s="10">
        <v>62.535914456779643</v>
      </c>
      <c r="AP35" s="10">
        <v>63.161273601347439</v>
      </c>
      <c r="AQ35" s="10">
        <v>63.792886337360905</v>
      </c>
      <c r="AR35" s="10">
        <v>64.430815200734529</v>
      </c>
      <c r="AS35" s="10">
        <v>65.075123352741855</v>
      </c>
      <c r="AT35" s="10">
        <v>65.725874586269299</v>
      </c>
      <c r="AU35" s="10">
        <v>66.383133332131962</v>
      </c>
      <c r="AV35" s="10">
        <v>67.046964665453302</v>
      </c>
      <c r="AW35" s="10">
        <v>67.717434312107855</v>
      </c>
      <c r="AX35" s="10">
        <v>68.394608655228922</v>
      </c>
      <c r="AY35" s="10">
        <v>69.078554741781204</v>
      </c>
      <c r="AZ35" s="10">
        <v>69.769340289199036</v>
      </c>
      <c r="BA35" s="10">
        <v>70.467033692091007</v>
      </c>
      <c r="BB35" s="10">
        <v>71.17170402901192</v>
      </c>
      <c r="BC35" s="10">
        <v>71.883421069302045</v>
      </c>
      <c r="BD35" s="10">
        <v>72.602255279995063</v>
      </c>
      <c r="BE35" s="10">
        <v>73.328277832794996</v>
      </c>
    </row>
    <row r="36" spans="1:57" x14ac:dyDescent="0.3">
      <c r="A36" t="s">
        <v>607</v>
      </c>
      <c r="B36" s="85" t="s">
        <v>619</v>
      </c>
      <c r="C36" s="85" t="s">
        <v>3</v>
      </c>
      <c r="D36" s="57" t="s">
        <v>612</v>
      </c>
      <c r="E36" s="58" t="s">
        <v>608</v>
      </c>
      <c r="F36" s="90" t="s">
        <v>455</v>
      </c>
      <c r="G36" s="11">
        <v>4.4554397892638544</v>
      </c>
      <c r="H36" s="11">
        <v>5.501362782887802</v>
      </c>
      <c r="I36" s="11">
        <v>6.7928137776142687</v>
      </c>
      <c r="J36" s="11">
        <v>8.3874213953938312</v>
      </c>
      <c r="K36" s="11">
        <v>10.359666860332531</v>
      </c>
      <c r="L36" s="11">
        <v>12.778644858884718</v>
      </c>
      <c r="M36" s="11">
        <v>15.788591279262922</v>
      </c>
      <c r="N36" s="11">
        <v>19.464732097754649</v>
      </c>
      <c r="O36" s="11">
        <v>24.021995594915129</v>
      </c>
      <c r="P36" s="11">
        <v>29.647600897356252</v>
      </c>
      <c r="Q36" s="11">
        <v>36.57160507680134</v>
      </c>
      <c r="R36" s="9">
        <v>45.065280471758243</v>
      </c>
      <c r="S36" s="9">
        <v>57.27243773459</v>
      </c>
      <c r="T36" s="9">
        <v>37.054789727096711</v>
      </c>
      <c r="U36" s="9">
        <v>36.780799895324115</v>
      </c>
      <c r="V36" s="9">
        <v>52.524597553038973</v>
      </c>
      <c r="W36" s="9">
        <v>45.949824229356985</v>
      </c>
      <c r="X36" s="9">
        <v>66.593936234083586</v>
      </c>
      <c r="Y36" s="9">
        <v>61.406316025397722</v>
      </c>
      <c r="Z36" s="9">
        <v>96.053449611576326</v>
      </c>
      <c r="AA36" s="9">
        <v>101.56861348864031</v>
      </c>
      <c r="AB36" s="9">
        <v>131.60708707285801</v>
      </c>
      <c r="AC36" s="10">
        <v>132.9231579435866</v>
      </c>
      <c r="AD36" s="10">
        <v>134.25238952302249</v>
      </c>
      <c r="AE36" s="10">
        <v>135.59491341825264</v>
      </c>
      <c r="AF36" s="10">
        <v>136.95086255243524</v>
      </c>
      <c r="AG36" s="10">
        <v>138.3203711779596</v>
      </c>
      <c r="AH36" s="10">
        <v>139.70357488973917</v>
      </c>
      <c r="AI36" s="10">
        <v>141.10061063863654</v>
      </c>
      <c r="AJ36" s="10">
        <v>142.51161674502293</v>
      </c>
      <c r="AK36" s="10">
        <v>143.93673291247316</v>
      </c>
      <c r="AL36" s="10">
        <v>145.3761002415979</v>
      </c>
      <c r="AM36" s="10">
        <v>146.82986124401381</v>
      </c>
      <c r="AN36" s="10">
        <v>148.29815985645402</v>
      </c>
      <c r="AO36" s="10">
        <v>149.78114145501851</v>
      </c>
      <c r="AP36" s="10">
        <v>151.27895286956874</v>
      </c>
      <c r="AQ36" s="10">
        <v>152.79174239826443</v>
      </c>
      <c r="AR36" s="10">
        <v>154.31965982224708</v>
      </c>
      <c r="AS36" s="10">
        <v>155.86285642046954</v>
      </c>
      <c r="AT36" s="10">
        <v>157.42148498467424</v>
      </c>
      <c r="AU36" s="10">
        <v>158.99569983452099</v>
      </c>
      <c r="AV36" s="10">
        <v>160.58565683286619</v>
      </c>
      <c r="AW36" s="10">
        <v>162.19151340119487</v>
      </c>
      <c r="AX36" s="10">
        <v>163.81342853520681</v>
      </c>
      <c r="AY36" s="10">
        <v>165.45156282055891</v>
      </c>
      <c r="AZ36" s="10">
        <v>167.10607844876452</v>
      </c>
      <c r="BA36" s="10">
        <v>168.77713923325211</v>
      </c>
      <c r="BB36" s="10">
        <v>170.46491062558462</v>
      </c>
      <c r="BC36" s="10">
        <v>172.16955973184048</v>
      </c>
      <c r="BD36" s="10">
        <v>173.89125532915889</v>
      </c>
      <c r="BE36" s="10">
        <v>175.63016788245045</v>
      </c>
    </row>
    <row r="37" spans="1:57" x14ac:dyDescent="0.3">
      <c r="A37" t="s">
        <v>607</v>
      </c>
      <c r="B37" s="85" t="s">
        <v>619</v>
      </c>
      <c r="C37" s="85" t="s">
        <v>3</v>
      </c>
      <c r="D37" s="57" t="s">
        <v>612</v>
      </c>
      <c r="E37" s="58" t="s">
        <v>608</v>
      </c>
      <c r="F37" s="90" t="s">
        <v>494</v>
      </c>
      <c r="G37" s="11">
        <v>1.6193127133776311</v>
      </c>
      <c r="H37" s="11">
        <v>1.9994494632604263</v>
      </c>
      <c r="I37" s="11">
        <v>2.4688224350384349</v>
      </c>
      <c r="J37" s="11">
        <v>3.0483765330517079</v>
      </c>
      <c r="K37" s="11">
        <v>3.7651816760529315</v>
      </c>
      <c r="L37" s="11">
        <v>4.6443500660904773</v>
      </c>
      <c r="M37" s="11">
        <v>5.7383036903429616</v>
      </c>
      <c r="N37" s="11">
        <v>7.0743831449221588</v>
      </c>
      <c r="O37" s="11">
        <v>8.7307032992077716</v>
      </c>
      <c r="P37" s="11">
        <v>10.7753082355462</v>
      </c>
      <c r="Q37" s="11">
        <v>13.29181132515653</v>
      </c>
      <c r="R37" s="9">
        <v>16.378805471839623</v>
      </c>
      <c r="S37" s="9">
        <v>20.905706658948883</v>
      </c>
      <c r="T37" s="9">
        <v>20.26600474423827</v>
      </c>
      <c r="U37" s="9">
        <v>17.829265119092057</v>
      </c>
      <c r="V37" s="9">
        <v>18.63968144455918</v>
      </c>
      <c r="W37" s="9">
        <v>24.270932798070611</v>
      </c>
      <c r="X37" s="9">
        <v>26.821281903934356</v>
      </c>
      <c r="Y37" s="9">
        <v>33.617876082426875</v>
      </c>
      <c r="Z37" s="9">
        <v>39.266003255621001</v>
      </c>
      <c r="AA37" s="9">
        <v>41.535915669206247</v>
      </c>
      <c r="AB37" s="9">
        <v>43.460588835523367</v>
      </c>
      <c r="AC37" s="10">
        <v>43.89519472387861</v>
      </c>
      <c r="AD37" s="10">
        <v>44.334146671117395</v>
      </c>
      <c r="AE37" s="10">
        <v>44.777488137828563</v>
      </c>
      <c r="AF37" s="10">
        <v>45.225263019206857</v>
      </c>
      <c r="AG37" s="10">
        <v>45.677515649398927</v>
      </c>
      <c r="AH37" s="10">
        <v>46.134290805892917</v>
      </c>
      <c r="AI37" s="10">
        <v>46.595633713951848</v>
      </c>
      <c r="AJ37" s="10">
        <v>47.061590051091365</v>
      </c>
      <c r="AK37" s="10">
        <v>47.532205951602286</v>
      </c>
      <c r="AL37" s="10">
        <v>48.007528011118296</v>
      </c>
      <c r="AM37" s="10">
        <v>48.487603291229469</v>
      </c>
      <c r="AN37" s="10">
        <v>48.972479324141773</v>
      </c>
      <c r="AO37" s="10">
        <v>49.462204117383195</v>
      </c>
      <c r="AP37" s="10">
        <v>49.956826158557028</v>
      </c>
      <c r="AQ37" s="10">
        <v>50.456394420142601</v>
      </c>
      <c r="AR37" s="10">
        <v>50.96095836434403</v>
      </c>
      <c r="AS37" s="10">
        <v>51.470567947987469</v>
      </c>
      <c r="AT37" s="10">
        <v>51.985273627467336</v>
      </c>
      <c r="AU37" s="10">
        <v>52.505126363742015</v>
      </c>
      <c r="AV37" s="10">
        <v>53.03017762737943</v>
      </c>
      <c r="AW37" s="10">
        <v>53.560479403653233</v>
      </c>
      <c r="AX37" s="10">
        <v>54.096084197689748</v>
      </c>
      <c r="AY37" s="10">
        <v>54.637045039666674</v>
      </c>
      <c r="AZ37" s="10">
        <v>55.183415490063332</v>
      </c>
      <c r="BA37" s="10">
        <v>55.735249644963964</v>
      </c>
      <c r="BB37" s="10">
        <v>56.292602141413603</v>
      </c>
      <c r="BC37" s="10">
        <v>56.855528162827731</v>
      </c>
      <c r="BD37" s="10">
        <v>57.424083444456031</v>
      </c>
      <c r="BE37" s="10">
        <v>57.998324278900569</v>
      </c>
    </row>
    <row r="38" spans="1:57" x14ac:dyDescent="0.3">
      <c r="A38" t="s">
        <v>607</v>
      </c>
      <c r="B38" s="85" t="s">
        <v>619</v>
      </c>
      <c r="C38" s="85" t="s">
        <v>3</v>
      </c>
      <c r="D38" s="57" t="s">
        <v>612</v>
      </c>
      <c r="E38" s="58" t="s">
        <v>608</v>
      </c>
      <c r="F38" s="90" t="s">
        <v>495</v>
      </c>
      <c r="G38" s="11">
        <v>1.1070811407785843</v>
      </c>
      <c r="H38" s="11">
        <v>1.3669705514127404</v>
      </c>
      <c r="I38" s="11">
        <v>1.6878683994650523</v>
      </c>
      <c r="J38" s="11">
        <v>2.084094160351678</v>
      </c>
      <c r="K38" s="11">
        <v>2.5741548193423101</v>
      </c>
      <c r="L38" s="11">
        <v>3.1752189227353265</v>
      </c>
      <c r="M38" s="11">
        <v>3.9231259923773303</v>
      </c>
      <c r="N38" s="11">
        <v>4.8365680684671908</v>
      </c>
      <c r="O38" s="11">
        <v>5.9689502147644955</v>
      </c>
      <c r="P38" s="11">
        <v>7.3667923651183216</v>
      </c>
      <c r="Q38" s="11">
        <v>9.0872587631172195</v>
      </c>
      <c r="R38" s="9">
        <v>11.197754761359741</v>
      </c>
      <c r="S38" s="9">
        <v>15.093920207761093</v>
      </c>
      <c r="T38" s="9">
        <v>15.359498332475322</v>
      </c>
      <c r="U38" s="9">
        <v>15.224752518559608</v>
      </c>
      <c r="V38" s="9">
        <v>13.160925237212712</v>
      </c>
      <c r="W38" s="9">
        <v>17.123182362392857</v>
      </c>
      <c r="X38" s="9">
        <v>14.5128854137727</v>
      </c>
      <c r="Y38" s="9">
        <v>18.036187754783128</v>
      </c>
      <c r="Z38" s="9">
        <v>18.712002695613439</v>
      </c>
      <c r="AA38" s="9">
        <v>16.900820858504613</v>
      </c>
      <c r="AB38" s="9">
        <v>16.924740321851392</v>
      </c>
      <c r="AC38" s="10">
        <v>17.093987725069908</v>
      </c>
      <c r="AD38" s="10">
        <v>17.264927602320608</v>
      </c>
      <c r="AE38" s="10">
        <v>17.437576878343812</v>
      </c>
      <c r="AF38" s="10">
        <v>17.611952647127257</v>
      </c>
      <c r="AG38" s="10">
        <v>17.788072173598525</v>
      </c>
      <c r="AH38" s="10">
        <v>17.96595289533451</v>
      </c>
      <c r="AI38" s="10">
        <v>18.145612424287854</v>
      </c>
      <c r="AJ38" s="10">
        <v>18.327068548530733</v>
      </c>
      <c r="AK38" s="10">
        <v>18.51033923401604</v>
      </c>
      <c r="AL38" s="10">
        <v>18.695442626356204</v>
      </c>
      <c r="AM38" s="10">
        <v>18.882397052619758</v>
      </c>
      <c r="AN38" s="10">
        <v>19.071221023145956</v>
      </c>
      <c r="AO38" s="10">
        <v>19.26193323337742</v>
      </c>
      <c r="AP38" s="10">
        <v>19.454552565711197</v>
      </c>
      <c r="AQ38" s="10">
        <v>19.649098091368309</v>
      </c>
      <c r="AR38" s="10">
        <v>19.845589072281989</v>
      </c>
      <c r="AS38" s="10">
        <v>20.044044963004808</v>
      </c>
      <c r="AT38" s="10">
        <v>20.244485412634859</v>
      </c>
      <c r="AU38" s="10">
        <v>20.446930266761203</v>
      </c>
      <c r="AV38" s="10">
        <v>20.651399569428815</v>
      </c>
      <c r="AW38" s="10">
        <v>20.857913565123109</v>
      </c>
      <c r="AX38" s="10">
        <v>21.06649270077434</v>
      </c>
      <c r="AY38" s="10">
        <v>21.277157627782088</v>
      </c>
      <c r="AZ38" s="10">
        <v>21.489929204059909</v>
      </c>
      <c r="BA38" s="10">
        <v>21.704828496100504</v>
      </c>
      <c r="BB38" s="10">
        <v>21.92187678106151</v>
      </c>
      <c r="BC38" s="10">
        <v>22.141095548872123</v>
      </c>
      <c r="BD38" s="10">
        <v>22.362506504360844</v>
      </c>
      <c r="BE38" s="10">
        <v>22.586131569404451</v>
      </c>
    </row>
    <row r="39" spans="1:57" x14ac:dyDescent="0.3">
      <c r="A39" t="s">
        <v>607</v>
      </c>
      <c r="B39" s="85" t="s">
        <v>619</v>
      </c>
      <c r="C39" s="85" t="s">
        <v>3</v>
      </c>
      <c r="D39" s="57" t="s">
        <v>612</v>
      </c>
      <c r="E39" s="58" t="s">
        <v>608</v>
      </c>
      <c r="F39" s="90" t="s">
        <v>506</v>
      </c>
      <c r="G39" s="11">
        <v>19.217116220977264</v>
      </c>
      <c r="H39" s="11">
        <v>23.779043983831162</v>
      </c>
      <c r="I39" s="11">
        <v>29.423796320550142</v>
      </c>
      <c r="J39" s="11">
        <v>36.408825636478149</v>
      </c>
      <c r="K39" s="11">
        <v>45.265300203297102</v>
      </c>
      <c r="L39" s="11">
        <v>55.176216611901644</v>
      </c>
      <c r="M39" s="11">
        <v>68.929620411537229</v>
      </c>
      <c r="N39" s="11">
        <v>83.334660515425327</v>
      </c>
      <c r="O39" s="11">
        <v>102.35131411921577</v>
      </c>
      <c r="P39" s="11">
        <v>125.74027364540729</v>
      </c>
      <c r="Q39" s="11">
        <v>153.33283567232664</v>
      </c>
      <c r="R39" s="9">
        <v>184.90053552839919</v>
      </c>
      <c r="S39" s="9">
        <v>219.80259981218853</v>
      </c>
      <c r="T39" s="9">
        <v>226.59526567715679</v>
      </c>
      <c r="U39" s="9">
        <v>229.00653475413375</v>
      </c>
      <c r="V39" s="9">
        <v>251.48682025678409</v>
      </c>
      <c r="W39" s="9">
        <v>233.97100670631986</v>
      </c>
      <c r="X39" s="9">
        <v>220.76119495861585</v>
      </c>
      <c r="Y39" s="9">
        <v>279.94442573462902</v>
      </c>
      <c r="Z39" s="9">
        <v>290.85595546554958</v>
      </c>
      <c r="AA39" s="9">
        <v>293.90241018348701</v>
      </c>
      <c r="AB39" s="9">
        <v>297.65716943871445</v>
      </c>
      <c r="AC39" s="10">
        <v>300.63374113310169</v>
      </c>
      <c r="AD39" s="10">
        <v>303.6400785444327</v>
      </c>
      <c r="AE39" s="10">
        <v>306.67647932987694</v>
      </c>
      <c r="AF39" s="10">
        <v>309.74324412317583</v>
      </c>
      <c r="AG39" s="10">
        <v>312.84067656440754</v>
      </c>
      <c r="AH39" s="10">
        <v>315.9690833300516</v>
      </c>
      <c r="AI39" s="10">
        <v>319.1287741633522</v>
      </c>
      <c r="AJ39" s="10">
        <v>322.32006190498566</v>
      </c>
      <c r="AK39" s="10">
        <v>325.54326252403553</v>
      </c>
      <c r="AL39" s="10">
        <v>328.79869514927589</v>
      </c>
      <c r="AM39" s="10">
        <v>332.0866821007686</v>
      </c>
      <c r="AN39" s="10">
        <v>335.40754892177625</v>
      </c>
      <c r="AO39" s="10">
        <v>338.76162441099405</v>
      </c>
      <c r="AP39" s="10">
        <v>342.14924065510399</v>
      </c>
      <c r="AQ39" s="10">
        <v>345.57073306165512</v>
      </c>
      <c r="AR39" s="10">
        <v>349.02644039227164</v>
      </c>
      <c r="AS39" s="10">
        <v>352.51670479619435</v>
      </c>
      <c r="AT39" s="10">
        <v>356.04187184415633</v>
      </c>
      <c r="AU39" s="10">
        <v>359.60229056259783</v>
      </c>
      <c r="AV39" s="10">
        <v>363.19831346822383</v>
      </c>
      <c r="AW39" s="10">
        <v>366.83029660290606</v>
      </c>
      <c r="AX39" s="10">
        <v>370.49859956893511</v>
      </c>
      <c r="AY39" s="10">
        <v>374.20358556462457</v>
      </c>
      <c r="AZ39" s="10">
        <v>377.94562142027081</v>
      </c>
      <c r="BA39" s="10">
        <v>381.72507763447345</v>
      </c>
      <c r="BB39" s="10">
        <v>385.54232841081819</v>
      </c>
      <c r="BC39" s="10">
        <v>389.39775169492634</v>
      </c>
      <c r="BD39" s="10">
        <v>393.29172921187558</v>
      </c>
      <c r="BE39" s="10">
        <v>397.22464650399439</v>
      </c>
    </row>
    <row r="40" spans="1:57" x14ac:dyDescent="0.3">
      <c r="A40" t="s">
        <v>607</v>
      </c>
      <c r="B40" s="85" t="s">
        <v>619</v>
      </c>
      <c r="C40" s="85" t="s">
        <v>3</v>
      </c>
      <c r="D40" s="57" t="s">
        <v>612</v>
      </c>
      <c r="E40" s="58" t="s">
        <v>608</v>
      </c>
      <c r="F40" s="90" t="s">
        <v>517</v>
      </c>
      <c r="G40" s="11">
        <v>8.2189305588141917</v>
      </c>
      <c r="H40" s="11">
        <v>10.108559928422128</v>
      </c>
      <c r="I40" s="11">
        <v>12.433160587238438</v>
      </c>
      <c r="J40" s="11">
        <v>15.294670903931285</v>
      </c>
      <c r="K40" s="11">
        <v>18.649525537530597</v>
      </c>
      <c r="L40" s="11">
        <v>23.588056351524695</v>
      </c>
      <c r="M40" s="11">
        <v>28.510009505236415</v>
      </c>
      <c r="N40" s="11">
        <v>36.552330546771714</v>
      </c>
      <c r="O40" s="11">
        <v>45.582859403511051</v>
      </c>
      <c r="P40" s="11">
        <v>56.687494376807756</v>
      </c>
      <c r="Q40" s="11">
        <v>71.585729146996783</v>
      </c>
      <c r="R40" s="9">
        <v>95.398185340061815</v>
      </c>
      <c r="S40" s="9">
        <v>117.92491012179885</v>
      </c>
      <c r="T40" s="9">
        <v>119.48836397202885</v>
      </c>
      <c r="U40" s="9">
        <v>127.93027095428336</v>
      </c>
      <c r="V40" s="9">
        <v>115.36950435317733</v>
      </c>
      <c r="W40" s="9">
        <v>118.09104826944747</v>
      </c>
      <c r="X40" s="9">
        <v>126.83159607175534</v>
      </c>
      <c r="Y40" s="9">
        <v>149.75733781568712</v>
      </c>
      <c r="Z40" s="9">
        <v>165.91458812701185</v>
      </c>
      <c r="AA40" s="9">
        <v>154.64455695953737</v>
      </c>
      <c r="AB40" s="9">
        <v>169.91750040320261</v>
      </c>
      <c r="AC40" s="10">
        <v>171.61667540723468</v>
      </c>
      <c r="AD40" s="10">
        <v>173.33284216130698</v>
      </c>
      <c r="AE40" s="10">
        <v>175.06617058292005</v>
      </c>
      <c r="AF40" s="10">
        <v>176.81683228874928</v>
      </c>
      <c r="AG40" s="10">
        <v>178.58500061163679</v>
      </c>
      <c r="AH40" s="10">
        <v>180.37085061775315</v>
      </c>
      <c r="AI40" s="10">
        <v>182.17455912393072</v>
      </c>
      <c r="AJ40" s="10">
        <v>183.99630471517</v>
      </c>
      <c r="AK40" s="10">
        <v>185.83626776232168</v>
      </c>
      <c r="AL40" s="10">
        <v>187.69463043994486</v>
      </c>
      <c r="AM40" s="10">
        <v>189.57157674434433</v>
      </c>
      <c r="AN40" s="10">
        <v>191.46729251178778</v>
      </c>
      <c r="AO40" s="10">
        <v>193.38196543690566</v>
      </c>
      <c r="AP40" s="10">
        <v>195.31578509127471</v>
      </c>
      <c r="AQ40" s="10">
        <v>197.26894294218746</v>
      </c>
      <c r="AR40" s="10">
        <v>199.24163237160934</v>
      </c>
      <c r="AS40" s="10">
        <v>201.23404869532544</v>
      </c>
      <c r="AT40" s="10">
        <v>203.2463891822787</v>
      </c>
      <c r="AU40" s="10">
        <v>205.27885307410148</v>
      </c>
      <c r="AV40" s="10">
        <v>207.33164160484253</v>
      </c>
      <c r="AW40" s="10">
        <v>209.40495802089094</v>
      </c>
      <c r="AX40" s="10">
        <v>211.49900760109986</v>
      </c>
      <c r="AY40" s="10">
        <v>213.61399767711089</v>
      </c>
      <c r="AZ40" s="10">
        <v>215.75013765388201</v>
      </c>
      <c r="BA40" s="10">
        <v>217.90763903042077</v>
      </c>
      <c r="BB40" s="10">
        <v>220.08671542072497</v>
      </c>
      <c r="BC40" s="10">
        <v>222.28758257493223</v>
      </c>
      <c r="BD40" s="10">
        <v>224.51045840068156</v>
      </c>
      <c r="BE40" s="10">
        <v>226.75556298468834</v>
      </c>
    </row>
    <row r="41" spans="1:57" x14ac:dyDescent="0.3">
      <c r="A41" t="s">
        <v>607</v>
      </c>
      <c r="B41" s="85" t="s">
        <v>619</v>
      </c>
      <c r="C41" s="85" t="s">
        <v>3</v>
      </c>
      <c r="D41" s="57" t="s">
        <v>612</v>
      </c>
      <c r="E41" s="58" t="s">
        <v>608</v>
      </c>
      <c r="F41" s="90" t="s">
        <v>518</v>
      </c>
      <c r="G41" s="11">
        <v>5.8410922875407403</v>
      </c>
      <c r="H41" s="11">
        <v>7.212299849617966</v>
      </c>
      <c r="I41" s="11">
        <v>8.9053952121029258</v>
      </c>
      <c r="J41" s="11">
        <v>10.995929637079374</v>
      </c>
      <c r="K41" s="11">
        <v>13.581548188619502</v>
      </c>
      <c r="L41" s="11">
        <v>16.752834166969219</v>
      </c>
      <c r="M41" s="11">
        <v>20.698881168737113</v>
      </c>
      <c r="N41" s="11">
        <v>25.518310629897787</v>
      </c>
      <c r="O41" s="11">
        <v>31.492894043570892</v>
      </c>
      <c r="P41" s="11">
        <v>38.868076135363076</v>
      </c>
      <c r="Q41" s="11">
        <v>47.945462280028913</v>
      </c>
      <c r="R41" s="9">
        <v>59.080691166278648</v>
      </c>
      <c r="S41" s="9">
        <v>73.734427386112714</v>
      </c>
      <c r="T41" s="9">
        <v>76.776159025803736</v>
      </c>
      <c r="U41" s="9">
        <v>81.05751410437577</v>
      </c>
      <c r="V41" s="9">
        <v>80.196286513332367</v>
      </c>
      <c r="W41" s="9">
        <v>81.001292712007498</v>
      </c>
      <c r="X41" s="9">
        <v>76.789697505784659</v>
      </c>
      <c r="Y41" s="9">
        <v>99.472972319514724</v>
      </c>
      <c r="Z41" s="9">
        <v>109.73365326299118</v>
      </c>
      <c r="AA41" s="9">
        <v>117.89652516550069</v>
      </c>
      <c r="AB41" s="9">
        <v>126.64836790616172</v>
      </c>
      <c r="AC41" s="10">
        <v>127.91485158522332</v>
      </c>
      <c r="AD41" s="10">
        <v>129.19400010107557</v>
      </c>
      <c r="AE41" s="10">
        <v>130.48594010208632</v>
      </c>
      <c r="AF41" s="10">
        <v>131.79079950310722</v>
      </c>
      <c r="AG41" s="10">
        <v>133.10870749813827</v>
      </c>
      <c r="AH41" s="10">
        <v>134.43979457311966</v>
      </c>
      <c r="AI41" s="10">
        <v>135.78419251885086</v>
      </c>
      <c r="AJ41" s="10">
        <v>137.14203444403938</v>
      </c>
      <c r="AK41" s="10">
        <v>138.51345478847978</v>
      </c>
      <c r="AL41" s="10">
        <v>139.89858933636455</v>
      </c>
      <c r="AM41" s="10">
        <v>141.29757522972821</v>
      </c>
      <c r="AN41" s="10">
        <v>142.7105509820255</v>
      </c>
      <c r="AO41" s="10">
        <v>144.13765649184572</v>
      </c>
      <c r="AP41" s="10">
        <v>145.57903305676422</v>
      </c>
      <c r="AQ41" s="10">
        <v>147.03482338733184</v>
      </c>
      <c r="AR41" s="10">
        <v>148.50517162120516</v>
      </c>
      <c r="AS41" s="10">
        <v>149.99022333741723</v>
      </c>
      <c r="AT41" s="10">
        <v>151.49012557079141</v>
      </c>
      <c r="AU41" s="10">
        <v>153.00502682649929</v>
      </c>
      <c r="AV41" s="10">
        <v>154.53507709476432</v>
      </c>
      <c r="AW41" s="10">
        <v>156.08042786571198</v>
      </c>
      <c r="AX41" s="10">
        <v>157.64123214436904</v>
      </c>
      <c r="AY41" s="10">
        <v>159.21764446581278</v>
      </c>
      <c r="AZ41" s="10">
        <v>160.8098209104709</v>
      </c>
      <c r="BA41" s="10">
        <v>162.4179191195756</v>
      </c>
      <c r="BB41" s="10">
        <v>164.04209831077134</v>
      </c>
      <c r="BC41" s="10">
        <v>165.68251929387907</v>
      </c>
      <c r="BD41" s="10">
        <v>167.33934448681788</v>
      </c>
      <c r="BE41" s="10">
        <v>169.01273793168602</v>
      </c>
    </row>
    <row r="42" spans="1:57" x14ac:dyDescent="0.3">
      <c r="A42" t="s">
        <v>607</v>
      </c>
      <c r="B42" s="85" t="s">
        <v>619</v>
      </c>
      <c r="C42" s="85" t="s">
        <v>3</v>
      </c>
      <c r="D42" s="57" t="s">
        <v>612</v>
      </c>
      <c r="E42" s="58" t="s">
        <v>608</v>
      </c>
      <c r="F42" s="90" t="s">
        <v>555</v>
      </c>
      <c r="G42" s="11">
        <v>61.437332413994781</v>
      </c>
      <c r="H42" s="11">
        <v>75.859863449776569</v>
      </c>
      <c r="I42" s="11">
        <v>93.668050253374631</v>
      </c>
      <c r="J42" s="11">
        <v>115.65655036047585</v>
      </c>
      <c r="K42" s="11">
        <v>142.85240665358776</v>
      </c>
      <c r="L42" s="11">
        <v>176.20838550831388</v>
      </c>
      <c r="M42" s="11">
        <v>217.71339680320182</v>
      </c>
      <c r="N42" s="11">
        <v>268.4047530214051</v>
      </c>
      <c r="O42" s="11">
        <v>331.24616164012048</v>
      </c>
      <c r="P42" s="11">
        <v>408.81924069481738</v>
      </c>
      <c r="Q42" s="11">
        <v>504.29631288722203</v>
      </c>
      <c r="R42" s="9">
        <v>621.41803001018059</v>
      </c>
      <c r="S42" s="9">
        <v>739.58248062744735</v>
      </c>
      <c r="T42" s="9">
        <v>795.21221367365661</v>
      </c>
      <c r="U42" s="9">
        <v>797.40386672407476</v>
      </c>
      <c r="V42" s="9">
        <v>753.33169803767714</v>
      </c>
      <c r="W42" s="9">
        <v>764.23021101216762</v>
      </c>
      <c r="X42" s="9">
        <v>716.70738281676199</v>
      </c>
      <c r="Y42" s="9">
        <v>836.40870262369117</v>
      </c>
      <c r="Z42" s="9">
        <v>847.96656972418407</v>
      </c>
      <c r="AA42" s="9">
        <v>825.96705477449621</v>
      </c>
      <c r="AB42" s="9">
        <v>832.33020203421756</v>
      </c>
      <c r="AC42" s="10">
        <v>840.6535040545599</v>
      </c>
      <c r="AD42" s="10">
        <v>849.06003909510525</v>
      </c>
      <c r="AE42" s="10">
        <v>857.5506394860563</v>
      </c>
      <c r="AF42" s="10">
        <v>866.12614588091708</v>
      </c>
      <c r="AG42" s="10">
        <v>874.78740733972643</v>
      </c>
      <c r="AH42" s="10">
        <v>883.53528141312347</v>
      </c>
      <c r="AI42" s="10">
        <v>892.37063422725498</v>
      </c>
      <c r="AJ42" s="10">
        <v>901.29434056952732</v>
      </c>
      <c r="AK42" s="10">
        <v>910.30728397522262</v>
      </c>
      <c r="AL42" s="10">
        <v>919.41035681497476</v>
      </c>
      <c r="AM42" s="10">
        <v>928.60446038312477</v>
      </c>
      <c r="AN42" s="10">
        <v>937.89050498695576</v>
      </c>
      <c r="AO42" s="10">
        <v>947.26941003682521</v>
      </c>
      <c r="AP42" s="10">
        <v>956.74210413719356</v>
      </c>
      <c r="AQ42" s="10">
        <v>966.30952517856554</v>
      </c>
      <c r="AR42" s="10">
        <v>975.97262043035118</v>
      </c>
      <c r="AS42" s="10">
        <v>985.73234663465473</v>
      </c>
      <c r="AT42" s="10">
        <v>995.58967010100139</v>
      </c>
      <c r="AU42" s="10">
        <v>1005.5455668020111</v>
      </c>
      <c r="AV42" s="10">
        <v>1015.6010224700314</v>
      </c>
      <c r="AW42" s="10">
        <v>1025.7570326947318</v>
      </c>
      <c r="AX42" s="10">
        <v>1036.014603021679</v>
      </c>
      <c r="AY42" s="10">
        <v>1046.3747490518963</v>
      </c>
      <c r="AZ42" s="10">
        <v>1056.838496542415</v>
      </c>
      <c r="BA42" s="10">
        <v>1067.406881507839</v>
      </c>
      <c r="BB42" s="10">
        <v>1078.0809503229175</v>
      </c>
      <c r="BC42" s="10">
        <v>1088.8617598261465</v>
      </c>
      <c r="BD42" s="10">
        <v>1099.750377424408</v>
      </c>
      <c r="BE42" s="10">
        <v>1110.7478811986518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608</v>
      </c>
      <c r="F43" s="90" t="s">
        <v>617</v>
      </c>
      <c r="G43" s="2">
        <v>358.66746522330232</v>
      </c>
      <c r="H43" s="2">
        <v>442.79933978185471</v>
      </c>
      <c r="I43" s="2">
        <v>546.66585158253656</v>
      </c>
      <c r="J43" s="2">
        <v>674.89611306486006</v>
      </c>
      <c r="K43" s="2">
        <v>833.20507785785173</v>
      </c>
      <c r="L43" s="2">
        <v>1028.6482442689528</v>
      </c>
      <c r="M43" s="2">
        <v>1269.9361040357442</v>
      </c>
      <c r="N43" s="2">
        <v>1567.8223506614122</v>
      </c>
      <c r="O43" s="2">
        <v>1935.5831489647067</v>
      </c>
      <c r="P43" s="2">
        <v>2389.6088258823534</v>
      </c>
      <c r="Q43" s="2">
        <v>2950.134352941177</v>
      </c>
      <c r="R43" s="2">
        <v>3642.1411764705886</v>
      </c>
      <c r="S43" s="2">
        <v>4496.4705882352937</v>
      </c>
      <c r="T43" s="2">
        <v>4496.4705882352937</v>
      </c>
      <c r="U43" s="2">
        <v>4496.4705882352937</v>
      </c>
      <c r="V43" s="2">
        <v>4323.5294117647054</v>
      </c>
      <c r="W43" s="2">
        <v>4323.5294117647054</v>
      </c>
      <c r="X43" s="2">
        <v>4323.5294117647054</v>
      </c>
      <c r="Y43" s="2">
        <v>5188.2352941176468</v>
      </c>
      <c r="Z43" s="2">
        <v>5716.666666666667</v>
      </c>
      <c r="AA43" s="2">
        <v>5716.666666666667</v>
      </c>
      <c r="AB43" s="2">
        <v>5716.666666666667</v>
      </c>
      <c r="AC43" s="2">
        <v>5773.8333333333339</v>
      </c>
      <c r="AD43" s="2">
        <v>5831.5716666666676</v>
      </c>
      <c r="AE43" s="2">
        <v>5889.8873833333346</v>
      </c>
      <c r="AF43" s="2">
        <v>5948.7862571666683</v>
      </c>
      <c r="AG43" s="2">
        <v>6008.2741197383348</v>
      </c>
      <c r="AH43" s="2">
        <v>6068.356860935718</v>
      </c>
      <c r="AI43" s="2">
        <v>6129.0404295450753</v>
      </c>
      <c r="AJ43" s="2">
        <v>6190.3308338405259</v>
      </c>
      <c r="AK43" s="2">
        <v>6252.2341421789315</v>
      </c>
      <c r="AL43" s="2">
        <v>6314.7564836007205</v>
      </c>
      <c r="AM43" s="2">
        <v>6377.9040484367279</v>
      </c>
      <c r="AN43" s="2">
        <v>6441.6830889210951</v>
      </c>
      <c r="AO43" s="2">
        <v>6506.0999198103063</v>
      </c>
      <c r="AP43" s="2">
        <v>6571.1609190084091</v>
      </c>
      <c r="AQ43" s="2">
        <v>6636.8725281984935</v>
      </c>
      <c r="AR43" s="2">
        <v>6703.241253480478</v>
      </c>
      <c r="AS43" s="2">
        <v>6770.2736660152832</v>
      </c>
      <c r="AT43" s="2">
        <v>6837.9764026754365</v>
      </c>
      <c r="AU43" s="2">
        <v>6906.3561667021904</v>
      </c>
      <c r="AV43" s="2">
        <v>6975.419728369212</v>
      </c>
      <c r="AW43" s="2">
        <v>7045.1739256529045</v>
      </c>
      <c r="AX43" s="2">
        <v>7115.6256649094339</v>
      </c>
      <c r="AY43" s="2">
        <v>7186.7819215585287</v>
      </c>
      <c r="AZ43" s="2">
        <v>7258.6497407741135</v>
      </c>
      <c r="BA43" s="2">
        <v>7331.2362381818548</v>
      </c>
      <c r="BB43" s="2">
        <v>7404.5486005636731</v>
      </c>
      <c r="BC43" s="2">
        <v>7478.5940865693101</v>
      </c>
      <c r="BD43" s="2">
        <v>7553.3800274350033</v>
      </c>
      <c r="BE43" s="2">
        <v>7628.9138277093534</v>
      </c>
    </row>
    <row r="44" spans="1:57" x14ac:dyDescent="0.3">
      <c r="F44" s="90"/>
      <c r="G44" s="5">
        <f t="shared" ref="G44:Q44" si="0">_xlfn.RRI(1,G43,H43)</f>
        <v>0.23456790123456783</v>
      </c>
      <c r="H44" s="5">
        <f t="shared" si="0"/>
        <v>0.23456790123456761</v>
      </c>
      <c r="I44" s="5">
        <f t="shared" si="0"/>
        <v>0.23456790123456805</v>
      </c>
      <c r="J44" s="5">
        <f t="shared" si="0"/>
        <v>0.23456790123456761</v>
      </c>
      <c r="K44" s="5">
        <f t="shared" si="0"/>
        <v>0.23456790123456805</v>
      </c>
      <c r="L44" s="5">
        <f t="shared" si="0"/>
        <v>0.23456790123456783</v>
      </c>
      <c r="M44" s="5">
        <f t="shared" si="0"/>
        <v>0.23456790123456761</v>
      </c>
      <c r="N44" s="5">
        <f t="shared" si="0"/>
        <v>0.23456790123456805</v>
      </c>
      <c r="O44" s="5">
        <f t="shared" si="0"/>
        <v>0.23456790123456761</v>
      </c>
      <c r="P44" s="5">
        <f t="shared" si="0"/>
        <v>0.23456790123456783</v>
      </c>
      <c r="Q44" s="5">
        <f t="shared" si="0"/>
        <v>0.23456790123456783</v>
      </c>
      <c r="R44" s="5">
        <f>_xlfn.RRI(1,R43,S43)</f>
        <v>0.23456790123456761</v>
      </c>
      <c r="S44" s="5">
        <f t="shared" ref="S44:AA44" si="1">_xlfn.RRI(1,S43,T43)</f>
        <v>0</v>
      </c>
      <c r="T44" s="5">
        <f t="shared" si="1"/>
        <v>0</v>
      </c>
      <c r="U44" s="5">
        <f t="shared" si="1"/>
        <v>-3.8461538461538436E-2</v>
      </c>
      <c r="V44" s="5">
        <f t="shared" si="1"/>
        <v>0</v>
      </c>
      <c r="W44" s="5">
        <f t="shared" si="1"/>
        <v>0</v>
      </c>
      <c r="X44" s="5">
        <f t="shared" si="1"/>
        <v>0.20000000000000018</v>
      </c>
      <c r="Y44" s="5">
        <f t="shared" si="1"/>
        <v>0.10185185185185186</v>
      </c>
      <c r="Z44" s="5">
        <f t="shared" si="1"/>
        <v>0</v>
      </c>
      <c r="AA44" s="5">
        <f t="shared" si="1"/>
        <v>0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9"/>
      <c r="G45" s="27">
        <f>SUM(G12:G42)</f>
        <v>358.66746522330226</v>
      </c>
      <c r="H45" s="27">
        <f t="shared" ref="H45:AB45" si="2">SUM(H12:H42)</f>
        <v>442.79933978185471</v>
      </c>
      <c r="I45" s="27">
        <f t="shared" si="2"/>
        <v>546.66585158253622</v>
      </c>
      <c r="J45" s="27">
        <f t="shared" si="2"/>
        <v>674.89611306486017</v>
      </c>
      <c r="K45" s="27">
        <f t="shared" si="2"/>
        <v>833.20507785785185</v>
      </c>
      <c r="L45" s="27">
        <f t="shared" si="2"/>
        <v>1028.6482442689526</v>
      </c>
      <c r="M45" s="27">
        <f t="shared" si="2"/>
        <v>1269.9361040357444</v>
      </c>
      <c r="N45" s="27">
        <f t="shared" si="2"/>
        <v>1567.8223506614127</v>
      </c>
      <c r="O45" s="27">
        <f t="shared" si="2"/>
        <v>1935.5831489647067</v>
      </c>
      <c r="P45" s="27">
        <f t="shared" si="2"/>
        <v>2389.6088258823538</v>
      </c>
      <c r="Q45" s="27">
        <f t="shared" si="2"/>
        <v>2950.1343529411774</v>
      </c>
      <c r="R45" s="27">
        <f t="shared" si="2"/>
        <v>3642.1411764705886</v>
      </c>
      <c r="S45" s="27">
        <f t="shared" si="2"/>
        <v>4496.4705882352937</v>
      </c>
      <c r="T45" s="27">
        <f t="shared" si="2"/>
        <v>4496.4705882352937</v>
      </c>
      <c r="U45" s="27">
        <f t="shared" si="2"/>
        <v>4496.4705882352937</v>
      </c>
      <c r="V45" s="27">
        <f t="shared" si="2"/>
        <v>4323.5294117647054</v>
      </c>
      <c r="W45" s="27">
        <f t="shared" si="2"/>
        <v>4323.5294117647054</v>
      </c>
      <c r="X45" s="27">
        <f t="shared" si="2"/>
        <v>4323.5294117647063</v>
      </c>
      <c r="Y45" s="27">
        <f t="shared" si="2"/>
        <v>5188.235294117645</v>
      </c>
      <c r="Z45" s="27">
        <f t="shared" si="2"/>
        <v>5716.6666666666661</v>
      </c>
      <c r="AA45" s="27">
        <f t="shared" si="2"/>
        <v>5716.666666666667</v>
      </c>
      <c r="AB45" s="27">
        <f t="shared" si="2"/>
        <v>5716.6666666666679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2" spans="25:25" x14ac:dyDescent="0.3">
      <c r="Y52" s="19">
        <f>SUM(W44:AA44)/5</f>
        <v>6.0370370370370408E-2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5595-2EF3-46E4-994A-367D90F2D9F1}">
  <sheetPr>
    <tabColor rgb="FF92D050"/>
  </sheetPr>
  <dimension ref="A1:BE53"/>
  <sheetViews>
    <sheetView topLeftCell="A6" zoomScale="66" zoomScaleNormal="66" workbookViewId="0">
      <selection activeCell="F12" sqref="F12:BE43"/>
    </sheetView>
  </sheetViews>
  <sheetFormatPr baseColWidth="10" defaultRowHeight="14.4" x14ac:dyDescent="0.3"/>
  <cols>
    <col min="1" max="1" width="13" style="56" bestFit="1" customWidth="1"/>
    <col min="2" max="2" width="11.5546875" style="56"/>
    <col min="3" max="3" width="22.33203125" style="56" bestFit="1" customWidth="1"/>
    <col min="4" max="4" width="11.5546875" style="56"/>
    <col min="5" max="5" width="21.8867187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4" t="s">
        <v>33</v>
      </c>
      <c r="H1" t="s">
        <v>586</v>
      </c>
    </row>
    <row r="2" spans="1:57" x14ac:dyDescent="0.3">
      <c r="G2" s="4" t="s">
        <v>585</v>
      </c>
      <c r="H2" t="s">
        <v>79</v>
      </c>
    </row>
    <row r="9" spans="1:57" x14ac:dyDescent="0.3">
      <c r="F9" s="90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3"/>
      <c r="Z9" s="3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56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0" t="s">
        <v>613</v>
      </c>
      <c r="F12" s="90" t="s">
        <v>144</v>
      </c>
      <c r="G12" s="11">
        <v>5.5813559544851925</v>
      </c>
      <c r="H12" s="11">
        <v>10.362890640863817</v>
      </c>
      <c r="I12" s="11">
        <v>14.197847186654812</v>
      </c>
      <c r="J12" s="11">
        <v>19.45196191635117</v>
      </c>
      <c r="K12" s="11">
        <v>26.300892761959151</v>
      </c>
      <c r="L12" s="11">
        <v>35.738482780781517</v>
      </c>
      <c r="M12" s="11">
        <v>47.566273891276445</v>
      </c>
      <c r="N12" s="11">
        <v>53.501225016361012</v>
      </c>
      <c r="O12" s="11">
        <v>57.053792487493091</v>
      </c>
      <c r="P12" s="11">
        <v>53.067840887041513</v>
      </c>
      <c r="Q12" s="11">
        <v>64.100346486986879</v>
      </c>
      <c r="R12" s="9">
        <v>79.974855842133081</v>
      </c>
      <c r="S12" s="9">
        <v>104.18299636389747</v>
      </c>
      <c r="T12" s="9">
        <v>120.00753794462284</v>
      </c>
      <c r="U12" s="9">
        <v>139.21969986036746</v>
      </c>
      <c r="V12" s="9">
        <v>150.32101703914964</v>
      </c>
      <c r="W12" s="9">
        <v>161.50527760489524</v>
      </c>
      <c r="X12" s="9">
        <v>159.35277885559881</v>
      </c>
      <c r="Y12" s="9">
        <v>192.32961432666244</v>
      </c>
      <c r="Z12" s="9">
        <v>163.04289982114452</v>
      </c>
      <c r="AA12" s="9">
        <v>166.22836445115399</v>
      </c>
      <c r="AB12" s="9">
        <v>167.1609545875848</v>
      </c>
      <c r="AC12" s="10">
        <v>170.5041736793365</v>
      </c>
      <c r="AD12" s="10">
        <v>173.9142571529232</v>
      </c>
      <c r="AE12" s="10">
        <v>177.39254229598166</v>
      </c>
      <c r="AF12" s="10">
        <v>180.9403931419013</v>
      </c>
      <c r="AG12" s="10">
        <v>184.55920100473926</v>
      </c>
      <c r="AH12" s="10">
        <v>188.25038502483406</v>
      </c>
      <c r="AI12" s="10">
        <v>192.0153927253308</v>
      </c>
      <c r="AJ12" s="10">
        <v>195.85570057983742</v>
      </c>
      <c r="AK12" s="10">
        <v>199.77281459143418</v>
      </c>
      <c r="AL12" s="10">
        <v>203.76827088326286</v>
      </c>
      <c r="AM12" s="10">
        <v>207.84363630092801</v>
      </c>
      <c r="AN12" s="10">
        <v>212.00050902694662</v>
      </c>
      <c r="AO12" s="10">
        <v>216.24051920748551</v>
      </c>
      <c r="AP12" s="10">
        <v>220.56532959163525</v>
      </c>
      <c r="AQ12" s="10">
        <v>224.97663618346795</v>
      </c>
      <c r="AR12" s="10">
        <v>229.47616890713735</v>
      </c>
      <c r="AS12" s="10">
        <v>234.06569228527997</v>
      </c>
      <c r="AT12" s="10">
        <v>238.74700613098565</v>
      </c>
      <c r="AU12" s="10">
        <v>243.52194625360539</v>
      </c>
      <c r="AV12" s="10">
        <v>245.95716571614145</v>
      </c>
      <c r="AW12" s="10">
        <v>248.41673737330285</v>
      </c>
      <c r="AX12" s="10">
        <v>250.90090474703587</v>
      </c>
      <c r="AY12" s="10">
        <v>253.40991379450628</v>
      </c>
      <c r="AZ12" s="10">
        <v>255.9440129324513</v>
      </c>
      <c r="BA12" s="10">
        <v>258.50345306177582</v>
      </c>
      <c r="BB12" s="10">
        <v>261.08848759239356</v>
      </c>
      <c r="BC12" s="10">
        <v>263.69937246831751</v>
      </c>
      <c r="BD12" s="10">
        <v>266.33636619300063</v>
      </c>
      <c r="BE12" s="10">
        <v>268.99972985493059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0" t="s">
        <v>613</v>
      </c>
      <c r="F13" s="90" t="s">
        <v>157</v>
      </c>
      <c r="G13" s="11">
        <v>6.7969985788823886</v>
      </c>
      <c r="H13" s="11">
        <v>12.619971478877277</v>
      </c>
      <c r="I13" s="11">
        <v>17.290197568089564</v>
      </c>
      <c r="J13" s="11">
        <v>23.688680417464674</v>
      </c>
      <c r="K13" s="11">
        <v>32.029336989825332</v>
      </c>
      <c r="L13" s="11">
        <v>43.522473508821456</v>
      </c>
      <c r="M13" s="11">
        <v>57.926406894354308</v>
      </c>
      <c r="N13" s="11">
        <v>65.154015147957793</v>
      </c>
      <c r="O13" s="11">
        <v>69.480346643311421</v>
      </c>
      <c r="P13" s="11">
        <v>64.626238146254906</v>
      </c>
      <c r="Q13" s="11">
        <v>78.061669517386179</v>
      </c>
      <c r="R13" s="9">
        <v>97.39371327293199</v>
      </c>
      <c r="S13" s="9">
        <v>119.36882822611565</v>
      </c>
      <c r="T13" s="9">
        <v>135.62550221157525</v>
      </c>
      <c r="U13" s="9">
        <v>143.83129501517911</v>
      </c>
      <c r="V13" s="9">
        <v>150.9394904442405</v>
      </c>
      <c r="W13" s="9">
        <v>157.2841724598039</v>
      </c>
      <c r="X13" s="9">
        <v>160.70852889968725</v>
      </c>
      <c r="Y13" s="9">
        <v>173.64380261017428</v>
      </c>
      <c r="Z13" s="9">
        <v>153.20884627263862</v>
      </c>
      <c r="AA13" s="9">
        <v>146.95284197511958</v>
      </c>
      <c r="AB13" s="9">
        <v>169.88388917933563</v>
      </c>
      <c r="AC13" s="10">
        <v>173.28156696292234</v>
      </c>
      <c r="AD13" s="10">
        <v>176.74719830218075</v>
      </c>
      <c r="AE13" s="10">
        <v>180.28214226822439</v>
      </c>
      <c r="AF13" s="10">
        <v>183.88778511358885</v>
      </c>
      <c r="AG13" s="10">
        <v>187.56554081586066</v>
      </c>
      <c r="AH13" s="10">
        <v>191.31685163217782</v>
      </c>
      <c r="AI13" s="10">
        <v>195.14318866482142</v>
      </c>
      <c r="AJ13" s="10">
        <v>199.04605243811787</v>
      </c>
      <c r="AK13" s="10">
        <v>203.02697348688022</v>
      </c>
      <c r="AL13" s="10">
        <v>207.08751295661784</v>
      </c>
      <c r="AM13" s="10">
        <v>211.22926321575014</v>
      </c>
      <c r="AN13" s="10">
        <v>215.45384848006512</v>
      </c>
      <c r="AO13" s="10">
        <v>219.76292544966643</v>
      </c>
      <c r="AP13" s="10">
        <v>224.15818395865975</v>
      </c>
      <c r="AQ13" s="10">
        <v>228.64134763783301</v>
      </c>
      <c r="AR13" s="10">
        <v>233.21417459058964</v>
      </c>
      <c r="AS13" s="10">
        <v>237.87845808240141</v>
      </c>
      <c r="AT13" s="10">
        <v>242.63602724404944</v>
      </c>
      <c r="AU13" s="10">
        <v>247.4887477889304</v>
      </c>
      <c r="AV13" s="10">
        <v>249.96363526681981</v>
      </c>
      <c r="AW13" s="10">
        <v>252.46327161948795</v>
      </c>
      <c r="AX13" s="10">
        <v>254.98790433568277</v>
      </c>
      <c r="AY13" s="10">
        <v>257.53778337903969</v>
      </c>
      <c r="AZ13" s="10">
        <v>260.11316121283011</v>
      </c>
      <c r="BA13" s="10">
        <v>262.71429282495836</v>
      </c>
      <c r="BB13" s="10">
        <v>265.34143575320786</v>
      </c>
      <c r="BC13" s="10">
        <v>267.99485011073995</v>
      </c>
      <c r="BD13" s="10">
        <v>270.67479861184739</v>
      </c>
      <c r="BE13" s="10">
        <v>273.38154659796584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0" t="s">
        <v>613</v>
      </c>
      <c r="F14" s="90" t="s">
        <v>182</v>
      </c>
      <c r="G14" s="11">
        <v>0.96371895324303836</v>
      </c>
      <c r="H14" s="11">
        <v>1.7893347427446988</v>
      </c>
      <c r="I14" s="11">
        <v>2.4515072216514175</v>
      </c>
      <c r="J14" s="11">
        <v>3.3587222405130555</v>
      </c>
      <c r="K14" s="11">
        <v>4.5413102207795966</v>
      </c>
      <c r="L14" s="11">
        <v>6.1708755895261502</v>
      </c>
      <c r="M14" s="11">
        <v>8.2131510797721141</v>
      </c>
      <c r="N14" s="11">
        <v>9.2379244381562522</v>
      </c>
      <c r="O14" s="11">
        <v>9.8513374927121813</v>
      </c>
      <c r="P14" s="11">
        <v>9.1630930704983093</v>
      </c>
      <c r="Q14" s="11">
        <v>11.068048575062255</v>
      </c>
      <c r="R14" s="9">
        <v>13.809060913953548</v>
      </c>
      <c r="S14" s="9">
        <v>16.883247911089981</v>
      </c>
      <c r="T14" s="9">
        <v>20.877322646029207</v>
      </c>
      <c r="U14" s="9">
        <v>24.868982795139921</v>
      </c>
      <c r="V14" s="9">
        <v>25.123524471665085</v>
      </c>
      <c r="W14" s="9">
        <v>25.728054382737824</v>
      </c>
      <c r="X14" s="9">
        <v>27.366788770005243</v>
      </c>
      <c r="Y14" s="9">
        <v>24.352484512402491</v>
      </c>
      <c r="Z14" s="9">
        <v>26.66224518544718</v>
      </c>
      <c r="AA14" s="9">
        <v>24.618725976940368</v>
      </c>
      <c r="AB14" s="9">
        <v>27.283804609343534</v>
      </c>
      <c r="AC14" s="10">
        <v>27.829480701530404</v>
      </c>
      <c r="AD14" s="10">
        <v>28.38607031556101</v>
      </c>
      <c r="AE14" s="10">
        <v>28.953791721872221</v>
      </c>
      <c r="AF14" s="10">
        <v>29.532867556309672</v>
      </c>
      <c r="AG14" s="10">
        <v>30.123524907435868</v>
      </c>
      <c r="AH14" s="10">
        <v>30.72599540558458</v>
      </c>
      <c r="AI14" s="10">
        <v>31.340515313696276</v>
      </c>
      <c r="AJ14" s="10">
        <v>31.967325619970204</v>
      </c>
      <c r="AK14" s="10">
        <v>32.60667213236961</v>
      </c>
      <c r="AL14" s="10">
        <v>33.258805575017</v>
      </c>
      <c r="AM14" s="10">
        <v>33.923981686517322</v>
      </c>
      <c r="AN14" s="10">
        <v>34.602461320247677</v>
      </c>
      <c r="AO14" s="10">
        <v>35.294510546652624</v>
      </c>
      <c r="AP14" s="10">
        <v>36.000400757585687</v>
      </c>
      <c r="AQ14" s="10">
        <v>36.7204087727374</v>
      </c>
      <c r="AR14" s="10">
        <v>37.454816948192146</v>
      </c>
      <c r="AS14" s="10">
        <v>38.203913287155984</v>
      </c>
      <c r="AT14" s="10">
        <v>38.967991552899107</v>
      </c>
      <c r="AU14" s="10">
        <v>39.747351383957096</v>
      </c>
      <c r="AV14" s="10">
        <v>40.144824897796667</v>
      </c>
      <c r="AW14" s="10">
        <v>40.546273146774638</v>
      </c>
      <c r="AX14" s="10">
        <v>40.951735878242367</v>
      </c>
      <c r="AY14" s="10">
        <v>41.361253237024805</v>
      </c>
      <c r="AZ14" s="10">
        <v>41.774865769395049</v>
      </c>
      <c r="BA14" s="10">
        <v>42.192614427088984</v>
      </c>
      <c r="BB14" s="10">
        <v>42.614540571359889</v>
      </c>
      <c r="BC14" s="10">
        <v>43.04068597707348</v>
      </c>
      <c r="BD14" s="10">
        <v>43.471092836844228</v>
      </c>
      <c r="BE14" s="10">
        <v>43.905803765212653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0" t="s">
        <v>613</v>
      </c>
      <c r="F15" s="90" t="s">
        <v>223</v>
      </c>
      <c r="G15" s="11">
        <v>0.51234635504622683</v>
      </c>
      <c r="H15" s="11">
        <v>0.95127228775340777</v>
      </c>
      <c r="I15" s="11">
        <v>1.3033060988952589</v>
      </c>
      <c r="J15" s="11">
        <v>1.7856130065189117</v>
      </c>
      <c r="K15" s="11">
        <v>2.4143177125663846</v>
      </c>
      <c r="L15" s="11">
        <v>3.2806510706240468</v>
      </c>
      <c r="M15" s="11">
        <v>4.3663954153903886</v>
      </c>
      <c r="N15" s="11">
        <v>4.9112004056313392</v>
      </c>
      <c r="O15" s="11">
        <v>5.2373120189620836</v>
      </c>
      <c r="P15" s="11">
        <v>4.8714174602678035</v>
      </c>
      <c r="Q15" s="11">
        <v>5.8841577472614608</v>
      </c>
      <c r="R15" s="9">
        <v>7.3413747878124198</v>
      </c>
      <c r="S15" s="9">
        <v>11.401558892318349</v>
      </c>
      <c r="T15" s="9">
        <v>12.137218090139106</v>
      </c>
      <c r="U15" s="9">
        <v>11.821283602621305</v>
      </c>
      <c r="V15" s="9">
        <v>8.7932335650827795</v>
      </c>
      <c r="W15" s="9">
        <v>13.550108641575255</v>
      </c>
      <c r="X15" s="9">
        <v>19.072804934187705</v>
      </c>
      <c r="Y15" s="9">
        <v>23.787789219361272</v>
      </c>
      <c r="Z15" s="9">
        <v>25.643305878996973</v>
      </c>
      <c r="AA15" s="9">
        <v>27.552020986958794</v>
      </c>
      <c r="AB15" s="9">
        <v>28.563583867466434</v>
      </c>
      <c r="AC15" s="10">
        <v>29.134855544815764</v>
      </c>
      <c r="AD15" s="10">
        <v>29.717552655712076</v>
      </c>
      <c r="AE15" s="10">
        <v>30.311903708826311</v>
      </c>
      <c r="AF15" s="10">
        <v>30.918141783002838</v>
      </c>
      <c r="AG15" s="10">
        <v>31.536504618662889</v>
      </c>
      <c r="AH15" s="10">
        <v>32.167234711036159</v>
      </c>
      <c r="AI15" s="10">
        <v>32.810579405256874</v>
      </c>
      <c r="AJ15" s="10">
        <v>33.466790993362018</v>
      </c>
      <c r="AK15" s="10">
        <v>34.136126813229254</v>
      </c>
      <c r="AL15" s="10">
        <v>34.818849349493838</v>
      </c>
      <c r="AM15" s="10">
        <v>35.515226336483714</v>
      </c>
      <c r="AN15" s="10">
        <v>36.225530863213386</v>
      </c>
      <c r="AO15" s="10">
        <v>36.950041480477651</v>
      </c>
      <c r="AP15" s="10">
        <v>37.68904231008721</v>
      </c>
      <c r="AQ15" s="10">
        <v>38.442823156288945</v>
      </c>
      <c r="AR15" s="10">
        <v>39.211679619414731</v>
      </c>
      <c r="AS15" s="10">
        <v>39.995913211803021</v>
      </c>
      <c r="AT15" s="10">
        <v>40.795831476039091</v>
      </c>
      <c r="AU15" s="10">
        <v>41.611748105559869</v>
      </c>
      <c r="AV15" s="10">
        <v>42.027865586615476</v>
      </c>
      <c r="AW15" s="10">
        <v>42.448144242481632</v>
      </c>
      <c r="AX15" s="10">
        <v>42.872625684906431</v>
      </c>
      <c r="AY15" s="10">
        <v>43.301351941755513</v>
      </c>
      <c r="AZ15" s="10">
        <v>43.734365461173056</v>
      </c>
      <c r="BA15" s="10">
        <v>44.171709115784786</v>
      </c>
      <c r="BB15" s="10">
        <v>44.613426206942634</v>
      </c>
      <c r="BC15" s="10">
        <v>45.059560469012055</v>
      </c>
      <c r="BD15" s="10">
        <v>45.510156073702184</v>
      </c>
      <c r="BE15" s="10">
        <v>45.96525763443919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0" t="s">
        <v>613</v>
      </c>
      <c r="F16" s="90" t="s">
        <v>228</v>
      </c>
      <c r="G16" s="11">
        <v>0.42564253768234189</v>
      </c>
      <c r="H16" s="11">
        <v>0.79028951137890879</v>
      </c>
      <c r="I16" s="11">
        <v>1.082749022896043</v>
      </c>
      <c r="J16" s="11">
        <v>1.4834356562265996</v>
      </c>
      <c r="K16" s="11">
        <v>2.005745347510989</v>
      </c>
      <c r="L16" s="11">
        <v>2.7254700520407167</v>
      </c>
      <c r="M16" s="11">
        <v>3.6274750602326851</v>
      </c>
      <c r="N16" s="11">
        <v>4.0800832935190128</v>
      </c>
      <c r="O16" s="11">
        <v>4.3510073926145472</v>
      </c>
      <c r="P16" s="11">
        <v>4.047032772803421</v>
      </c>
      <c r="Q16" s="11">
        <v>4.8883881206524959</v>
      </c>
      <c r="R16" s="9">
        <v>6.0990019036628169</v>
      </c>
      <c r="S16" s="9">
        <v>7.2310771735942341</v>
      </c>
      <c r="T16" s="9">
        <v>6.1737666081758453</v>
      </c>
      <c r="U16" s="9">
        <v>6.4727489466802535</v>
      </c>
      <c r="V16" s="9">
        <v>6.8097974225829052</v>
      </c>
      <c r="W16" s="9">
        <v>7.2381592996769077</v>
      </c>
      <c r="X16" s="9">
        <v>7.8238794888481253</v>
      </c>
      <c r="Y16" s="9">
        <v>7.1292780746453666</v>
      </c>
      <c r="Z16" s="9">
        <v>4.9531771841329695</v>
      </c>
      <c r="AA16" s="9">
        <v>5.3165972056583986</v>
      </c>
      <c r="AB16" s="9">
        <v>5.3641811457491775</v>
      </c>
      <c r="AC16" s="10">
        <v>5.4714647686641609</v>
      </c>
      <c r="AD16" s="10">
        <v>5.5808940640374454</v>
      </c>
      <c r="AE16" s="10">
        <v>5.6925119453181914</v>
      </c>
      <c r="AF16" s="10">
        <v>5.8063621842245556</v>
      </c>
      <c r="AG16" s="10">
        <v>5.9224894279090465</v>
      </c>
      <c r="AH16" s="10">
        <v>6.0409392164672298</v>
      </c>
      <c r="AI16" s="10">
        <v>6.1617580007965724</v>
      </c>
      <c r="AJ16" s="10">
        <v>6.2849931608125038</v>
      </c>
      <c r="AK16" s="10">
        <v>6.4106930240287552</v>
      </c>
      <c r="AL16" s="10">
        <v>6.5389068845093297</v>
      </c>
      <c r="AM16" s="10">
        <v>6.6696850221995145</v>
      </c>
      <c r="AN16" s="10">
        <v>6.8030787226435034</v>
      </c>
      <c r="AO16" s="10">
        <v>6.9391402970963743</v>
      </c>
      <c r="AP16" s="10">
        <v>7.0779231030383016</v>
      </c>
      <c r="AQ16" s="10">
        <v>7.2194815650990689</v>
      </c>
      <c r="AR16" s="10">
        <v>7.3638711964010506</v>
      </c>
      <c r="AS16" s="10">
        <v>7.5111486203290703</v>
      </c>
      <c r="AT16" s="10">
        <v>7.6613715927356534</v>
      </c>
      <c r="AU16" s="10">
        <v>7.8145990245903674</v>
      </c>
      <c r="AV16" s="10">
        <v>7.8927450148362697</v>
      </c>
      <c r="AW16" s="10">
        <v>7.9716724649846329</v>
      </c>
      <c r="AX16" s="10">
        <v>8.0513891896344774</v>
      </c>
      <c r="AY16" s="10">
        <v>8.131903081530826</v>
      </c>
      <c r="AZ16" s="10">
        <v>8.2132221123461324</v>
      </c>
      <c r="BA16" s="10">
        <v>8.2953543334695912</v>
      </c>
      <c r="BB16" s="10">
        <v>8.3783078768042891</v>
      </c>
      <c r="BC16" s="10">
        <v>8.4620909555723305</v>
      </c>
      <c r="BD16" s="10">
        <v>8.5467118651280565</v>
      </c>
      <c r="BE16" s="10">
        <v>8.632178983779335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0" t="s">
        <v>613</v>
      </c>
      <c r="F17" s="90" t="s">
        <v>229</v>
      </c>
      <c r="G17" s="11">
        <v>5.2291019741831404</v>
      </c>
      <c r="H17" s="11">
        <v>9.708861493565708</v>
      </c>
      <c r="I17" s="11">
        <v>13.3017838959413</v>
      </c>
      <c r="J17" s="11">
        <v>18.224297695399205</v>
      </c>
      <c r="K17" s="11">
        <v>24.640974592172377</v>
      </c>
      <c r="L17" s="11">
        <v>33.482933607400071</v>
      </c>
      <c r="M17" s="11">
        <v>44.564241868417369</v>
      </c>
      <c r="N17" s="11">
        <v>50.124622696649745</v>
      </c>
      <c r="O17" s="11">
        <v>53.452978337860429</v>
      </c>
      <c r="P17" s="11">
        <v>49.718590573867282</v>
      </c>
      <c r="Q17" s="11">
        <v>60.054805874111828</v>
      </c>
      <c r="R17" s="9">
        <v>74.927433401384491</v>
      </c>
      <c r="S17" s="9">
        <v>104.78685941454967</v>
      </c>
      <c r="T17" s="9">
        <v>113.20627981325438</v>
      </c>
      <c r="U17" s="9">
        <v>135.2804529856173</v>
      </c>
      <c r="V17" s="9">
        <v>131.07207175020011</v>
      </c>
      <c r="W17" s="9">
        <v>138.82858144925331</v>
      </c>
      <c r="X17" s="9">
        <v>136.46457614883599</v>
      </c>
      <c r="Y17" s="9">
        <v>142.86790913942795</v>
      </c>
      <c r="Z17" s="9">
        <v>121.50851229418764</v>
      </c>
      <c r="AA17" s="9">
        <v>129.98163513144152</v>
      </c>
      <c r="AB17" s="9">
        <v>141.75597484654932</v>
      </c>
      <c r="AC17" s="10">
        <v>144.59109434348036</v>
      </c>
      <c r="AD17" s="10">
        <v>147.48291623034993</v>
      </c>
      <c r="AE17" s="10">
        <v>150.43257455495689</v>
      </c>
      <c r="AF17" s="10">
        <v>153.44122604605604</v>
      </c>
      <c r="AG17" s="10">
        <v>156.51005056697713</v>
      </c>
      <c r="AH17" s="10">
        <v>159.64025157831671</v>
      </c>
      <c r="AI17" s="10">
        <v>162.83305660988302</v>
      </c>
      <c r="AJ17" s="10">
        <v>166.08971774208072</v>
      </c>
      <c r="AK17" s="10">
        <v>169.41151209692231</v>
      </c>
      <c r="AL17" s="10">
        <v>172.79974233886077</v>
      </c>
      <c r="AM17" s="10">
        <v>176.25573718563791</v>
      </c>
      <c r="AN17" s="10">
        <v>179.78085192935072</v>
      </c>
      <c r="AO17" s="10">
        <v>183.37646896793768</v>
      </c>
      <c r="AP17" s="10">
        <v>187.04399834729648</v>
      </c>
      <c r="AQ17" s="10">
        <v>190.78487831424241</v>
      </c>
      <c r="AR17" s="10">
        <v>194.60057588052729</v>
      </c>
      <c r="AS17" s="10">
        <v>198.49258739813774</v>
      </c>
      <c r="AT17" s="10">
        <v>202.46243914610051</v>
      </c>
      <c r="AU17" s="10">
        <v>206.51168792902257</v>
      </c>
      <c r="AV17" s="10">
        <v>208.57680480831286</v>
      </c>
      <c r="AW17" s="10">
        <v>210.66257285639594</v>
      </c>
      <c r="AX17" s="10">
        <v>212.76919858495987</v>
      </c>
      <c r="AY17" s="10">
        <v>214.89689057080952</v>
      </c>
      <c r="AZ17" s="10">
        <v>217.04585947651762</v>
      </c>
      <c r="BA17" s="10">
        <v>219.2163180712827</v>
      </c>
      <c r="BB17" s="10">
        <v>221.40848125199557</v>
      </c>
      <c r="BC17" s="10">
        <v>223.6225660645155</v>
      </c>
      <c r="BD17" s="10">
        <v>225.8587917251607</v>
      </c>
      <c r="BE17" s="10">
        <v>228.1173796424122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0" t="s">
        <v>613</v>
      </c>
      <c r="F18" s="90" t="s">
        <v>230</v>
      </c>
      <c r="G18" s="11">
        <v>5.2232331728653136</v>
      </c>
      <c r="H18" s="11">
        <v>9.6979649037861755</v>
      </c>
      <c r="I18" s="11">
        <v>13.286854845553036</v>
      </c>
      <c r="J18" s="11">
        <v>18.20384393816531</v>
      </c>
      <c r="K18" s="11">
        <v>24.613319177366343</v>
      </c>
      <c r="L18" s="11">
        <v>33.445354557335641</v>
      </c>
      <c r="M18" s="11">
        <v>44.514225884277728</v>
      </c>
      <c r="N18" s="11">
        <v>50.068366105519942</v>
      </c>
      <c r="O18" s="11">
        <v>53.392986218513769</v>
      </c>
      <c r="P18" s="11">
        <v>49.662789686578975</v>
      </c>
      <c r="Q18" s="11">
        <v>59.987404296250858</v>
      </c>
      <c r="R18" s="9">
        <v>74.843339761203367</v>
      </c>
      <c r="S18" s="9">
        <v>103.81360407361643</v>
      </c>
      <c r="T18" s="9">
        <v>96.584600483550176</v>
      </c>
      <c r="U18" s="9">
        <v>119.81398971302343</v>
      </c>
      <c r="V18" s="9">
        <v>121.94826549470066</v>
      </c>
      <c r="W18" s="9">
        <v>135.08943754562873</v>
      </c>
      <c r="X18" s="9">
        <v>124.07396871799924</v>
      </c>
      <c r="Y18" s="9">
        <v>157.93821477246541</v>
      </c>
      <c r="Z18" s="9">
        <v>114.17781006167085</v>
      </c>
      <c r="AA18" s="9">
        <v>129.16974097688288</v>
      </c>
      <c r="AB18" s="9">
        <v>139.25087502213856</v>
      </c>
      <c r="AC18" s="10">
        <v>142.03589252258135</v>
      </c>
      <c r="AD18" s="10">
        <v>144.87661037303295</v>
      </c>
      <c r="AE18" s="10">
        <v>147.77414258049359</v>
      </c>
      <c r="AF18" s="10">
        <v>150.72962543210346</v>
      </c>
      <c r="AG18" s="10">
        <v>153.74421794074553</v>
      </c>
      <c r="AH18" s="10">
        <v>156.81910229956043</v>
      </c>
      <c r="AI18" s="10">
        <v>159.95548434555167</v>
      </c>
      <c r="AJ18" s="10">
        <v>163.15459403246271</v>
      </c>
      <c r="AK18" s="10">
        <v>166.417685913112</v>
      </c>
      <c r="AL18" s="10">
        <v>169.74603963137423</v>
      </c>
      <c r="AM18" s="10">
        <v>173.14096042400166</v>
      </c>
      <c r="AN18" s="10">
        <v>176.60377963248166</v>
      </c>
      <c r="AO18" s="10">
        <v>180.13585522513131</v>
      </c>
      <c r="AP18" s="10">
        <v>183.73857232963391</v>
      </c>
      <c r="AQ18" s="10">
        <v>187.41334377622661</v>
      </c>
      <c r="AR18" s="10">
        <v>191.1616106517512</v>
      </c>
      <c r="AS18" s="10">
        <v>194.98484286478612</v>
      </c>
      <c r="AT18" s="10">
        <v>198.88453972208191</v>
      </c>
      <c r="AU18" s="10">
        <v>202.86223051652354</v>
      </c>
      <c r="AV18" s="10">
        <v>204.89085282168878</v>
      </c>
      <c r="AW18" s="10">
        <v>206.93976134990567</v>
      </c>
      <c r="AX18" s="10">
        <v>209.00915896340467</v>
      </c>
      <c r="AY18" s="10">
        <v>211.09925055303879</v>
      </c>
      <c r="AZ18" s="10">
        <v>213.21024305856915</v>
      </c>
      <c r="BA18" s="10">
        <v>215.34234548915484</v>
      </c>
      <c r="BB18" s="10">
        <v>217.4957689440464</v>
      </c>
      <c r="BC18" s="10">
        <v>219.67072663348682</v>
      </c>
      <c r="BD18" s="10">
        <v>221.86743389982169</v>
      </c>
      <c r="BE18" s="10">
        <v>224.08610823881989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0" t="s">
        <v>613</v>
      </c>
      <c r="F19" s="90" t="s">
        <v>247</v>
      </c>
      <c r="G19" s="11">
        <v>0.73687742693786062</v>
      </c>
      <c r="H19" s="11">
        <v>1.368158607576661</v>
      </c>
      <c r="I19" s="11">
        <v>1.8744679945653333</v>
      </c>
      <c r="J19" s="11">
        <v>2.5681414628815222</v>
      </c>
      <c r="K19" s="11">
        <v>3.472370216600646</v>
      </c>
      <c r="L19" s="11">
        <v>4.7183661907466279</v>
      </c>
      <c r="M19" s="11">
        <v>6.2799279959663972</v>
      </c>
      <c r="N19" s="11">
        <v>7.0634887560608766</v>
      </c>
      <c r="O19" s="11">
        <v>7.5325157807657401</v>
      </c>
      <c r="P19" s="11">
        <v>7.0062713012536761</v>
      </c>
      <c r="Q19" s="11">
        <v>8.4628356926776505</v>
      </c>
      <c r="R19" s="9">
        <v>10.558664681710487</v>
      </c>
      <c r="S19" s="9">
        <v>14.592986394654893</v>
      </c>
      <c r="T19" s="9">
        <v>14.371955077125518</v>
      </c>
      <c r="U19" s="9">
        <v>15.279162358336775</v>
      </c>
      <c r="V19" s="9">
        <v>15.33857283533237</v>
      </c>
      <c r="W19" s="9">
        <v>16.431650732441891</v>
      </c>
      <c r="X19" s="9">
        <v>16.420073262003147</v>
      </c>
      <c r="Y19" s="9">
        <v>17.046739158681742</v>
      </c>
      <c r="Z19" s="9">
        <v>13.444338071218059</v>
      </c>
      <c r="AA19" s="9">
        <v>14.195052637767745</v>
      </c>
      <c r="AB19" s="9">
        <v>14.159259877104429</v>
      </c>
      <c r="AC19" s="10">
        <v>14.442445074646518</v>
      </c>
      <c r="AD19" s="10">
        <v>14.731293976139447</v>
      </c>
      <c r="AE19" s="10">
        <v>15.025919855662233</v>
      </c>
      <c r="AF19" s="10">
        <v>15.326438252775478</v>
      </c>
      <c r="AG19" s="10">
        <v>15.632967017830989</v>
      </c>
      <c r="AH19" s="10">
        <v>15.945626358187607</v>
      </c>
      <c r="AI19" s="10">
        <v>16.26453888535136</v>
      </c>
      <c r="AJ19" s="10">
        <v>16.589829663058389</v>
      </c>
      <c r="AK19" s="10">
        <v>16.921626256319559</v>
      </c>
      <c r="AL19" s="10">
        <v>17.260058781445945</v>
      </c>
      <c r="AM19" s="10">
        <v>17.605259957074864</v>
      </c>
      <c r="AN19" s="10">
        <v>17.957365156216358</v>
      </c>
      <c r="AO19" s="10">
        <v>18.316512459340686</v>
      </c>
      <c r="AP19" s="10">
        <v>18.682842708527499</v>
      </c>
      <c r="AQ19" s="10">
        <v>19.056499562698054</v>
      </c>
      <c r="AR19" s="10">
        <v>19.437629553952014</v>
      </c>
      <c r="AS19" s="10">
        <v>19.826382145031051</v>
      </c>
      <c r="AT19" s="10">
        <v>20.222909787931673</v>
      </c>
      <c r="AU19" s="10">
        <v>20.627367983690309</v>
      </c>
      <c r="AV19" s="10">
        <v>20.833641663527214</v>
      </c>
      <c r="AW19" s="10">
        <v>21.041978080162483</v>
      </c>
      <c r="AX19" s="10">
        <v>21.252397860964106</v>
      </c>
      <c r="AY19" s="10">
        <v>21.464921839573755</v>
      </c>
      <c r="AZ19" s="10">
        <v>21.67957105796949</v>
      </c>
      <c r="BA19" s="10">
        <v>21.896366768549182</v>
      </c>
      <c r="BB19" s="10">
        <v>22.115330436234672</v>
      </c>
      <c r="BC19" s="10">
        <v>22.336483740597021</v>
      </c>
      <c r="BD19" s="10">
        <v>22.559848578002988</v>
      </c>
      <c r="BE19" s="10">
        <v>22.785447063783018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0" t="s">
        <v>613</v>
      </c>
      <c r="F20" s="90" t="s">
        <v>256</v>
      </c>
      <c r="G20" s="11">
        <v>4.2672363266194147</v>
      </c>
      <c r="H20" s="11">
        <v>7.9229677791724402</v>
      </c>
      <c r="I20" s="11">
        <v>10.854991111254593</v>
      </c>
      <c r="J20" s="11">
        <v>14.872034536117903</v>
      </c>
      <c r="K20" s="11">
        <v>20.108397660278886</v>
      </c>
      <c r="L20" s="11">
        <v>27.323925086315299</v>
      </c>
      <c r="M20" s="11">
        <v>36.366885309952494</v>
      </c>
      <c r="N20" s="11">
        <v>40.904463497797636</v>
      </c>
      <c r="O20" s="11">
        <v>43.620585724941918</v>
      </c>
      <c r="P20" s="11">
        <v>40.573118836196848</v>
      </c>
      <c r="Q20" s="11">
        <v>49.00804200784777</v>
      </c>
      <c r="R20" s="9">
        <v>61.144928373803928</v>
      </c>
      <c r="S20" s="9">
        <v>77.13148985167183</v>
      </c>
      <c r="T20" s="9">
        <v>83.355100608887653</v>
      </c>
      <c r="U20" s="9">
        <v>90.311881356049227</v>
      </c>
      <c r="V20" s="9">
        <v>94.676018535327387</v>
      </c>
      <c r="W20" s="9">
        <v>103.80412341621954</v>
      </c>
      <c r="X20" s="9">
        <v>106.78084452591003</v>
      </c>
      <c r="Y20" s="9">
        <v>122.11535712016321</v>
      </c>
      <c r="Z20" s="9">
        <v>102.34679255899894</v>
      </c>
      <c r="AA20" s="9">
        <v>94.965425949346582</v>
      </c>
      <c r="AB20" s="9">
        <v>110.71452050058963</v>
      </c>
      <c r="AC20" s="10">
        <v>112.92881091060143</v>
      </c>
      <c r="AD20" s="10">
        <v>115.18738712881344</v>
      </c>
      <c r="AE20" s="10">
        <v>117.49113487138969</v>
      </c>
      <c r="AF20" s="10">
        <v>119.84095756881749</v>
      </c>
      <c r="AG20" s="10">
        <v>122.23777672019384</v>
      </c>
      <c r="AH20" s="10">
        <v>124.68253225459772</v>
      </c>
      <c r="AI20" s="10">
        <v>127.17618289968966</v>
      </c>
      <c r="AJ20" s="10">
        <v>129.71970655768345</v>
      </c>
      <c r="AK20" s="10">
        <v>132.31410068883716</v>
      </c>
      <c r="AL20" s="10">
        <v>134.96038270261391</v>
      </c>
      <c r="AM20" s="10">
        <v>137.65959035666614</v>
      </c>
      <c r="AN20" s="10">
        <v>140.41278216379948</v>
      </c>
      <c r="AO20" s="10">
        <v>143.22103780707542</v>
      </c>
      <c r="AP20" s="10">
        <v>146.08545856321695</v>
      </c>
      <c r="AQ20" s="10">
        <v>149.0071677344813</v>
      </c>
      <c r="AR20" s="10">
        <v>151.98731108917093</v>
      </c>
      <c r="AS20" s="10">
        <v>155.02705731095435</v>
      </c>
      <c r="AT20" s="10">
        <v>158.12759845717346</v>
      </c>
      <c r="AU20" s="10">
        <v>161.29015042631693</v>
      </c>
      <c r="AV20" s="10">
        <v>162.90305193058009</v>
      </c>
      <c r="AW20" s="10">
        <v>164.53208244988591</v>
      </c>
      <c r="AX20" s="10">
        <v>166.17740327438474</v>
      </c>
      <c r="AY20" s="10">
        <v>167.83917730712861</v>
      </c>
      <c r="AZ20" s="10">
        <v>169.51756908019988</v>
      </c>
      <c r="BA20" s="10">
        <v>171.21274477100184</v>
      </c>
      <c r="BB20" s="10">
        <v>172.92487221871187</v>
      </c>
      <c r="BC20" s="10">
        <v>174.65412094089899</v>
      </c>
      <c r="BD20" s="10">
        <v>176.40066215030797</v>
      </c>
      <c r="BE20" s="10">
        <v>178.16466877181105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0" t="s">
        <v>613</v>
      </c>
      <c r="F21" s="90" t="s">
        <v>257</v>
      </c>
      <c r="G21" s="11">
        <v>53.363297014944997</v>
      </c>
      <c r="H21" s="11">
        <v>98.991164730991173</v>
      </c>
      <c r="I21" s="11">
        <v>135.49315767592162</v>
      </c>
      <c r="J21" s="11">
        <v>185.40348935250509</v>
      </c>
      <c r="K21" s="11">
        <v>250.09629766407636</v>
      </c>
      <c r="L21" s="11">
        <v>340.47350101177318</v>
      </c>
      <c r="M21" s="11">
        <v>451.72899419445855</v>
      </c>
      <c r="N21" s="11">
        <v>510.33127685064511</v>
      </c>
      <c r="O21" s="11">
        <v>544.05817745149568</v>
      </c>
      <c r="P21" s="11">
        <v>507.36143000890985</v>
      </c>
      <c r="Q21" s="11">
        <v>612.80438507759277</v>
      </c>
      <c r="R21" s="9">
        <v>740.42237188951572</v>
      </c>
      <c r="S21" s="9">
        <v>934.79890298793975</v>
      </c>
      <c r="T21" s="9">
        <v>993.81606634207287</v>
      </c>
      <c r="U21" s="9">
        <v>1034.3793487792238</v>
      </c>
      <c r="V21" s="9">
        <v>1038.295763329643</v>
      </c>
      <c r="W21" s="9">
        <v>1026.9267146688528</v>
      </c>
      <c r="X21" s="9">
        <v>1057.1303608065093</v>
      </c>
      <c r="Y21" s="9">
        <v>1105.7086772305183</v>
      </c>
      <c r="Z21" s="9">
        <v>934.11260918823086</v>
      </c>
      <c r="AA21" s="9">
        <v>923.67364654758831</v>
      </c>
      <c r="AB21" s="9">
        <v>1026.3829650145663</v>
      </c>
      <c r="AC21" s="10">
        <v>1046.9106243148576</v>
      </c>
      <c r="AD21" s="10">
        <v>1067.8488368011544</v>
      </c>
      <c r="AE21" s="10">
        <v>1089.2058135371774</v>
      </c>
      <c r="AF21" s="10">
        <v>1110.989929807921</v>
      </c>
      <c r="AG21" s="10">
        <v>1133.2097284040792</v>
      </c>
      <c r="AH21" s="10">
        <v>1155.8739229721609</v>
      </c>
      <c r="AI21" s="10">
        <v>1178.9914014316043</v>
      </c>
      <c r="AJ21" s="10">
        <v>1202.5712294602363</v>
      </c>
      <c r="AK21" s="10">
        <v>1226.6226540494408</v>
      </c>
      <c r="AL21" s="10">
        <v>1251.1551071304302</v>
      </c>
      <c r="AM21" s="10">
        <v>1276.1782092730382</v>
      </c>
      <c r="AN21" s="10">
        <v>1301.701773458499</v>
      </c>
      <c r="AO21" s="10">
        <v>1327.735808927669</v>
      </c>
      <c r="AP21" s="10">
        <v>1354.2905251062225</v>
      </c>
      <c r="AQ21" s="10">
        <v>1381.3763356083471</v>
      </c>
      <c r="AR21" s="10">
        <v>1409.0038623205144</v>
      </c>
      <c r="AS21" s="10">
        <v>1437.1839395669238</v>
      </c>
      <c r="AT21" s="10">
        <v>1465.9276183582624</v>
      </c>
      <c r="AU21" s="10">
        <v>1495.2461707254281</v>
      </c>
      <c r="AV21" s="10">
        <v>1510.1986324326826</v>
      </c>
      <c r="AW21" s="10">
        <v>1525.3006187570095</v>
      </c>
      <c r="AX21" s="10">
        <v>1540.553624944579</v>
      </c>
      <c r="AY21" s="10">
        <v>1555.959161194025</v>
      </c>
      <c r="AZ21" s="10">
        <v>1571.5187528059655</v>
      </c>
      <c r="BA21" s="10">
        <v>1587.233940334025</v>
      </c>
      <c r="BB21" s="10">
        <v>1603.1062797373652</v>
      </c>
      <c r="BC21" s="10">
        <v>1619.1373425347385</v>
      </c>
      <c r="BD21" s="10">
        <v>1635.3287159600861</v>
      </c>
      <c r="BE21" s="10">
        <v>1651.6820031196867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0" t="s">
        <v>613</v>
      </c>
      <c r="F22" s="90" t="s">
        <v>270</v>
      </c>
      <c r="G22" s="11">
        <v>64.173752946019306</v>
      </c>
      <c r="H22" s="11">
        <v>119.13153587636074</v>
      </c>
      <c r="I22" s="11">
        <v>163.20074625392635</v>
      </c>
      <c r="J22" s="11">
        <v>223.61909108428125</v>
      </c>
      <c r="K22" s="11">
        <v>302.10386417103604</v>
      </c>
      <c r="L22" s="11">
        <v>411.8866750447275</v>
      </c>
      <c r="M22" s="11">
        <v>547.09225663802079</v>
      </c>
      <c r="N22" s="11">
        <v>618.11988628107508</v>
      </c>
      <c r="O22" s="11">
        <v>660.58138377147031</v>
      </c>
      <c r="P22" s="11">
        <v>614.30756232018769</v>
      </c>
      <c r="Q22" s="11">
        <v>745.40371666018598</v>
      </c>
      <c r="R22" s="9">
        <v>959.04806604648229</v>
      </c>
      <c r="S22" s="9">
        <v>1220.5513135495958</v>
      </c>
      <c r="T22" s="9">
        <v>1308.793219918557</v>
      </c>
      <c r="U22" s="9">
        <v>1498.7539467964039</v>
      </c>
      <c r="V22" s="9">
        <v>1451.2802254671587</v>
      </c>
      <c r="W22" s="9">
        <v>1561.2126440170416</v>
      </c>
      <c r="X22" s="9">
        <v>1700.5353173980068</v>
      </c>
      <c r="Y22" s="9">
        <v>1840.8713618585527</v>
      </c>
      <c r="Z22" s="9">
        <v>1582.3278313083065</v>
      </c>
      <c r="AA22" s="9">
        <v>1711.9966804900405</v>
      </c>
      <c r="AB22" s="9">
        <v>1721.194184791631</v>
      </c>
      <c r="AC22" s="10">
        <v>1755.6180684874637</v>
      </c>
      <c r="AD22" s="10">
        <v>1790.7304298572126</v>
      </c>
      <c r="AE22" s="10">
        <v>1826.5450384543565</v>
      </c>
      <c r="AF22" s="10">
        <v>1863.0759392234436</v>
      </c>
      <c r="AG22" s="10">
        <v>1900.3374580079121</v>
      </c>
      <c r="AH22" s="10">
        <v>1938.3442071680709</v>
      </c>
      <c r="AI22" s="10">
        <v>1977.1110913114323</v>
      </c>
      <c r="AJ22" s="10">
        <v>2016.6533131376609</v>
      </c>
      <c r="AK22" s="10">
        <v>2056.9863794004141</v>
      </c>
      <c r="AL22" s="10">
        <v>2098.1261069884226</v>
      </c>
      <c r="AM22" s="10">
        <v>2140.0886291281904</v>
      </c>
      <c r="AN22" s="10">
        <v>2182.8904017107543</v>
      </c>
      <c r="AO22" s="10">
        <v>2226.5482097449694</v>
      </c>
      <c r="AP22" s="10">
        <v>2271.0791739398692</v>
      </c>
      <c r="AQ22" s="10">
        <v>2316.5007574186661</v>
      </c>
      <c r="AR22" s="10">
        <v>2362.8307725670397</v>
      </c>
      <c r="AS22" s="10">
        <v>2410.0873880183799</v>
      </c>
      <c r="AT22" s="10">
        <v>2458.289135778748</v>
      </c>
      <c r="AU22" s="10">
        <v>2507.454918494323</v>
      </c>
      <c r="AV22" s="10">
        <v>2532.529467679266</v>
      </c>
      <c r="AW22" s="10">
        <v>2557.8547623560589</v>
      </c>
      <c r="AX22" s="10">
        <v>2583.4333099796195</v>
      </c>
      <c r="AY22" s="10">
        <v>2609.2676430794163</v>
      </c>
      <c r="AZ22" s="10">
        <v>2635.36031951021</v>
      </c>
      <c r="BA22" s="10">
        <v>2661.7139227053117</v>
      </c>
      <c r="BB22" s="10">
        <v>2688.3310619323652</v>
      </c>
      <c r="BC22" s="10">
        <v>2715.2143725516885</v>
      </c>
      <c r="BD22" s="10">
        <v>2742.3665162772058</v>
      </c>
      <c r="BE22" s="10">
        <v>2769.7901814399779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0" t="s">
        <v>613</v>
      </c>
      <c r="F23" s="90" t="s">
        <v>275</v>
      </c>
      <c r="G23" s="11">
        <v>2.8571795889417002</v>
      </c>
      <c r="H23" s="11">
        <v>5.3049187084578415</v>
      </c>
      <c r="I23" s="11">
        <v>7.2680903206011571</v>
      </c>
      <c r="J23" s="11">
        <v>9.9577502322903069</v>
      </c>
      <c r="K23" s="11">
        <v>13.463820366093357</v>
      </c>
      <c r="L23" s="11">
        <v>18.29506384715285</v>
      </c>
      <c r="M23" s="11">
        <v>24.349887015350024</v>
      </c>
      <c r="N23" s="11">
        <v>27.388077260559406</v>
      </c>
      <c r="O23" s="11">
        <v>29.20668968191913</v>
      </c>
      <c r="P23" s="11">
        <v>27.166221442983769</v>
      </c>
      <c r="Q23" s="11">
        <v>32.813926063886491</v>
      </c>
      <c r="R23" s="9">
        <v>40.940324825022536</v>
      </c>
      <c r="S23" s="9">
        <v>44.535587708686968</v>
      </c>
      <c r="T23" s="9">
        <v>48.939898137737593</v>
      </c>
      <c r="U23" s="9">
        <v>52.292998069232574</v>
      </c>
      <c r="V23" s="9">
        <v>55.370925644788187</v>
      </c>
      <c r="W23" s="9">
        <v>54.852211943997048</v>
      </c>
      <c r="X23" s="9">
        <v>56.815468219446473</v>
      </c>
      <c r="Y23" s="9">
        <v>58.093028271615218</v>
      </c>
      <c r="Z23" s="9">
        <v>50.890357583263309</v>
      </c>
      <c r="AA23" s="9">
        <v>48.451747933340087</v>
      </c>
      <c r="AB23" s="9">
        <v>78.202681475084461</v>
      </c>
      <c r="AC23" s="10">
        <v>79.766735104586175</v>
      </c>
      <c r="AD23" s="10">
        <v>81.362069806677852</v>
      </c>
      <c r="AE23" s="10">
        <v>82.989311202811422</v>
      </c>
      <c r="AF23" s="10">
        <v>84.649097426867641</v>
      </c>
      <c r="AG23" s="10">
        <v>86.342079375404978</v>
      </c>
      <c r="AH23" s="10">
        <v>88.068920962913083</v>
      </c>
      <c r="AI23" s="10">
        <v>89.830299382171347</v>
      </c>
      <c r="AJ23" s="10">
        <v>91.626905369814779</v>
      </c>
      <c r="AK23" s="10">
        <v>93.459443477211082</v>
      </c>
      <c r="AL23" s="10">
        <v>95.328632346755299</v>
      </c>
      <c r="AM23" s="10">
        <v>97.235204993690388</v>
      </c>
      <c r="AN23" s="10">
        <v>99.179909093564191</v>
      </c>
      <c r="AO23" s="10">
        <v>101.16350727543546</v>
      </c>
      <c r="AP23" s="10">
        <v>103.1867774209442</v>
      </c>
      <c r="AQ23" s="10">
        <v>105.25051296936307</v>
      </c>
      <c r="AR23" s="10">
        <v>107.35552322875033</v>
      </c>
      <c r="AS23" s="10">
        <v>109.50263369332532</v>
      </c>
      <c r="AT23" s="10">
        <v>111.69268636719185</v>
      </c>
      <c r="AU23" s="10">
        <v>113.92654009453568</v>
      </c>
      <c r="AV23" s="10">
        <v>115.06580549548106</v>
      </c>
      <c r="AW23" s="10">
        <v>116.21646355043589</v>
      </c>
      <c r="AX23" s="10">
        <v>117.37862818594022</v>
      </c>
      <c r="AY23" s="10">
        <v>118.55241446779962</v>
      </c>
      <c r="AZ23" s="10">
        <v>119.73793861247762</v>
      </c>
      <c r="BA23" s="10">
        <v>120.9353179986024</v>
      </c>
      <c r="BB23" s="10">
        <v>122.14467117858844</v>
      </c>
      <c r="BC23" s="10">
        <v>123.36611789037433</v>
      </c>
      <c r="BD23" s="10">
        <v>124.59977906927804</v>
      </c>
      <c r="BE23" s="10">
        <v>125.8457768599708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0" t="s">
        <v>613</v>
      </c>
      <c r="F24" s="90" t="s">
        <v>304</v>
      </c>
      <c r="G24" s="11">
        <v>3.1552529190312937</v>
      </c>
      <c r="H24" s="11">
        <v>5.8583507683131746</v>
      </c>
      <c r="I24" s="11">
        <v>8.0263289324260345</v>
      </c>
      <c r="J24" s="11">
        <v>10.996585797064379</v>
      </c>
      <c r="K24" s="11">
        <v>14.868424328610125</v>
      </c>
      <c r="L24" s="11">
        <v>20.203684021477446</v>
      </c>
      <c r="M24" s="11">
        <v>26.890172525600054</v>
      </c>
      <c r="N24" s="11">
        <v>30.245319915309658</v>
      </c>
      <c r="O24" s="11">
        <v>32.253657848735557</v>
      </c>
      <c r="P24" s="11">
        <v>30.000319139468029</v>
      </c>
      <c r="Q24" s="11">
        <v>36.237216728929774</v>
      </c>
      <c r="R24" s="9">
        <v>45.211396550011372</v>
      </c>
      <c r="S24" s="9">
        <v>43.986250062941053</v>
      </c>
      <c r="T24" s="9">
        <v>47.727964932436343</v>
      </c>
      <c r="U24" s="9">
        <v>54.153561364706043</v>
      </c>
      <c r="V24" s="9">
        <v>59.635313351162921</v>
      </c>
      <c r="W24" s="9">
        <v>57.768058107373996</v>
      </c>
      <c r="X24" s="9">
        <v>79.145424700493692</v>
      </c>
      <c r="Y24" s="9">
        <v>100.30400142644619</v>
      </c>
      <c r="Z24" s="9">
        <v>82.647299300961535</v>
      </c>
      <c r="AA24" s="9">
        <v>65.658665983180313</v>
      </c>
      <c r="AB24" s="9">
        <v>86.398714596254521</v>
      </c>
      <c r="AC24" s="10">
        <v>88.126688888179629</v>
      </c>
      <c r="AD24" s="10">
        <v>89.889222665943194</v>
      </c>
      <c r="AE24" s="10">
        <v>91.687007119262063</v>
      </c>
      <c r="AF24" s="10">
        <v>93.520747261647287</v>
      </c>
      <c r="AG24" s="10">
        <v>95.391162206880253</v>
      </c>
      <c r="AH24" s="10">
        <v>97.298985451017856</v>
      </c>
      <c r="AI24" s="10">
        <v>99.244965160038205</v>
      </c>
      <c r="AJ24" s="10">
        <v>101.22986446323897</v>
      </c>
      <c r="AK24" s="10">
        <v>103.25446175250376</v>
      </c>
      <c r="AL24" s="10">
        <v>105.31955098755384</v>
      </c>
      <c r="AM24" s="10">
        <v>107.42594200730488</v>
      </c>
      <c r="AN24" s="10">
        <v>109.57446084745098</v>
      </c>
      <c r="AO24" s="10">
        <v>111.76595006439996</v>
      </c>
      <c r="AP24" s="10">
        <v>114.00126906568801</v>
      </c>
      <c r="AQ24" s="10">
        <v>116.28129444700178</v>
      </c>
      <c r="AR24" s="10">
        <v>118.60692033594181</v>
      </c>
      <c r="AS24" s="10">
        <v>120.97905874266063</v>
      </c>
      <c r="AT24" s="10">
        <v>123.39863991751388</v>
      </c>
      <c r="AU24" s="10">
        <v>125.86661271586411</v>
      </c>
      <c r="AV24" s="10">
        <v>127.1252788430228</v>
      </c>
      <c r="AW24" s="10">
        <v>128.39653163145303</v>
      </c>
      <c r="AX24" s="10">
        <v>129.68049694776749</v>
      </c>
      <c r="AY24" s="10">
        <v>130.9773019172452</v>
      </c>
      <c r="AZ24" s="10">
        <v>132.2870749364177</v>
      </c>
      <c r="BA24" s="10">
        <v>133.60994568578184</v>
      </c>
      <c r="BB24" s="10">
        <v>134.94604514263963</v>
      </c>
      <c r="BC24" s="10">
        <v>136.29550559406607</v>
      </c>
      <c r="BD24" s="10">
        <v>137.65846065000673</v>
      </c>
      <c r="BE24" s="10">
        <v>139.03504525650675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0" t="s">
        <v>613</v>
      </c>
      <c r="F25" s="90" t="s">
        <v>305</v>
      </c>
      <c r="G25" s="11">
        <v>0.2892701281128543</v>
      </c>
      <c r="H25" s="11">
        <v>0.53708717518602911</v>
      </c>
      <c r="I25" s="11">
        <v>0.73584503624248487</v>
      </c>
      <c r="J25" s="11">
        <v>1.0081549289232297</v>
      </c>
      <c r="K25" s="11">
        <v>1.3631208403077222</v>
      </c>
      <c r="L25" s="11">
        <v>1.8522515992279613</v>
      </c>
      <c r="M25" s="11">
        <v>2.4652615340405726</v>
      </c>
      <c r="N25" s="11">
        <v>2.7728577680555548</v>
      </c>
      <c r="O25" s="11">
        <v>2.9569799877964615</v>
      </c>
      <c r="P25" s="11">
        <v>2.7503963655518167</v>
      </c>
      <c r="Q25" s="11">
        <v>3.3221882982518589</v>
      </c>
      <c r="R25" s="9">
        <v>4.1449312647171466</v>
      </c>
      <c r="S25" s="9">
        <v>4.6385398148443624</v>
      </c>
      <c r="T25" s="9">
        <v>6.3526269794416788</v>
      </c>
      <c r="U25" s="9">
        <v>6.2853798982237201</v>
      </c>
      <c r="V25" s="9">
        <v>5.6032071025621484</v>
      </c>
      <c r="W25" s="9">
        <v>7.5949216537842066</v>
      </c>
      <c r="X25" s="9">
        <v>8.8547511639881993</v>
      </c>
      <c r="Y25" s="9">
        <v>8.9927725416813828</v>
      </c>
      <c r="Z25" s="9">
        <v>4.7833539663912674</v>
      </c>
      <c r="AA25" s="9">
        <v>8.166083786819156</v>
      </c>
      <c r="AB25" s="9">
        <v>9.2552546773611439</v>
      </c>
      <c r="AC25" s="10">
        <v>9.4403597709083691</v>
      </c>
      <c r="AD25" s="10">
        <v>9.6291669663265314</v>
      </c>
      <c r="AE25" s="10">
        <v>9.8217503056530617</v>
      </c>
      <c r="AF25" s="10">
        <v>10.018185311766125</v>
      </c>
      <c r="AG25" s="10">
        <v>10.218549018001445</v>
      </c>
      <c r="AH25" s="10">
        <v>10.422919998361476</v>
      </c>
      <c r="AI25" s="10">
        <v>10.631378398328705</v>
      </c>
      <c r="AJ25" s="10">
        <v>10.844005966295279</v>
      </c>
      <c r="AK25" s="10">
        <v>11.060886085621187</v>
      </c>
      <c r="AL25" s="10">
        <v>11.282103807333611</v>
      </c>
      <c r="AM25" s="10">
        <v>11.507745883480281</v>
      </c>
      <c r="AN25" s="10">
        <v>11.737900801149886</v>
      </c>
      <c r="AO25" s="10">
        <v>11.972658817172883</v>
      </c>
      <c r="AP25" s="10">
        <v>12.212111993516341</v>
      </c>
      <c r="AQ25" s="10">
        <v>12.456354233386667</v>
      </c>
      <c r="AR25" s="10">
        <v>12.705481318054401</v>
      </c>
      <c r="AS25" s="10">
        <v>12.959590944415487</v>
      </c>
      <c r="AT25" s="10">
        <v>13.218782763303796</v>
      </c>
      <c r="AU25" s="10">
        <v>13.483158418569875</v>
      </c>
      <c r="AV25" s="10">
        <v>13.617990002755572</v>
      </c>
      <c r="AW25" s="10">
        <v>13.754169902783129</v>
      </c>
      <c r="AX25" s="10">
        <v>13.891711601810961</v>
      </c>
      <c r="AY25" s="10">
        <v>14.030628717829071</v>
      </c>
      <c r="AZ25" s="10">
        <v>14.17093500500736</v>
      </c>
      <c r="BA25" s="10">
        <v>14.312644355057435</v>
      </c>
      <c r="BB25" s="10">
        <v>14.455770798608009</v>
      </c>
      <c r="BC25" s="10">
        <v>14.600328506594087</v>
      </c>
      <c r="BD25" s="10">
        <v>14.74633179166003</v>
      </c>
      <c r="BE25" s="10">
        <v>14.893795109576628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0" t="s">
        <v>613</v>
      </c>
      <c r="F26" s="90" t="s">
        <v>314</v>
      </c>
      <c r="G26" s="11">
        <v>3.2371072532009748</v>
      </c>
      <c r="H26" s="11">
        <v>6.0103295205014247</v>
      </c>
      <c r="I26" s="11">
        <v>8.2345498983675824</v>
      </c>
      <c r="J26" s="11">
        <v>11.281861884800263</v>
      </c>
      <c r="K26" s="11">
        <v>15.254144587746849</v>
      </c>
      <c r="L26" s="11">
        <v>20.727812877639117</v>
      </c>
      <c r="M26" s="11">
        <v>27.587763883337111</v>
      </c>
      <c r="N26" s="11">
        <v>31.029951317909465</v>
      </c>
      <c r="O26" s="11">
        <v>33.090390039622974</v>
      </c>
      <c r="P26" s="11">
        <v>30.778594672699452</v>
      </c>
      <c r="Q26" s="11">
        <v>37.177291367516801</v>
      </c>
      <c r="R26" s="9">
        <v>46.384281531484994</v>
      </c>
      <c r="S26" s="9">
        <v>54.681517696443215</v>
      </c>
      <c r="T26" s="9">
        <v>58.993084522679275</v>
      </c>
      <c r="U26" s="9">
        <v>81.01156313266128</v>
      </c>
      <c r="V26" s="9">
        <v>89.353798219619378</v>
      </c>
      <c r="W26" s="9">
        <v>67.510414700304054</v>
      </c>
      <c r="X26" s="9">
        <v>100.43443584182293</v>
      </c>
      <c r="Y26" s="9">
        <v>82.445512784017694</v>
      </c>
      <c r="Z26" s="9">
        <v>75.458116416562831</v>
      </c>
      <c r="AA26" s="9">
        <v>92.791644825850767</v>
      </c>
      <c r="AB26" s="9">
        <v>100.53074512744145</v>
      </c>
      <c r="AC26" s="10">
        <v>102.54136002999027</v>
      </c>
      <c r="AD26" s="10">
        <v>104.59218723059004</v>
      </c>
      <c r="AE26" s="10">
        <v>106.68403097520184</v>
      </c>
      <c r="AF26" s="10">
        <v>108.81771159470591</v>
      </c>
      <c r="AG26" s="10">
        <v>110.99406582659999</v>
      </c>
      <c r="AH26" s="10">
        <v>113.21394714313202</v>
      </c>
      <c r="AI26" s="10">
        <v>115.47822608599463</v>
      </c>
      <c r="AJ26" s="10">
        <v>117.78779060771457</v>
      </c>
      <c r="AK26" s="10">
        <v>120.14354641986885</v>
      </c>
      <c r="AL26" s="10">
        <v>122.54641734826625</v>
      </c>
      <c r="AM26" s="10">
        <v>124.99734569523154</v>
      </c>
      <c r="AN26" s="10">
        <v>127.49729260913614</v>
      </c>
      <c r="AO26" s="10">
        <v>130.04723846131887</v>
      </c>
      <c r="AP26" s="10">
        <v>132.64818323054527</v>
      </c>
      <c r="AQ26" s="10">
        <v>135.30114689515619</v>
      </c>
      <c r="AR26" s="10">
        <v>138.00716983305932</v>
      </c>
      <c r="AS26" s="10">
        <v>140.76731322972046</v>
      </c>
      <c r="AT26" s="10">
        <v>143.5826594943149</v>
      </c>
      <c r="AU26" s="10">
        <v>146.4543126842012</v>
      </c>
      <c r="AV26" s="10">
        <v>147.91885581104322</v>
      </c>
      <c r="AW26" s="10">
        <v>149.39804436915367</v>
      </c>
      <c r="AX26" s="10">
        <v>150.89202481284514</v>
      </c>
      <c r="AY26" s="10">
        <v>152.40094506097364</v>
      </c>
      <c r="AZ26" s="10">
        <v>153.92495451158334</v>
      </c>
      <c r="BA26" s="10">
        <v>155.46420405669917</v>
      </c>
      <c r="BB26" s="10">
        <v>157.01884609726616</v>
      </c>
      <c r="BC26" s="10">
        <v>158.58903455823881</v>
      </c>
      <c r="BD26" s="10">
        <v>160.17492490382122</v>
      </c>
      <c r="BE26" s="10">
        <v>161.77667415285941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0" t="s">
        <v>613</v>
      </c>
      <c r="F27" s="90" t="s">
        <v>319</v>
      </c>
      <c r="G27" s="11">
        <v>45.571314820726172</v>
      </c>
      <c r="H27" s="11">
        <v>84.612154411699905</v>
      </c>
      <c r="I27" s="11">
        <v>115.9242609136343</v>
      </c>
      <c r="J27" s="11">
        <v>158.82367790186544</v>
      </c>
      <c r="K27" s="11">
        <v>214.74463802263458</v>
      </c>
      <c r="L27" s="11">
        <v>291.80178854375134</v>
      </c>
      <c r="M27" s="11">
        <v>388.37473546303943</v>
      </c>
      <c r="N27" s="11">
        <v>436.83312592808528</v>
      </c>
      <c r="O27" s="11">
        <v>465.83954873448795</v>
      </c>
      <c r="P27" s="11">
        <v>433.29457996244861</v>
      </c>
      <c r="Q27" s="11">
        <v>523.37408574141818</v>
      </c>
      <c r="R27" s="9">
        <v>652.98815611200359</v>
      </c>
      <c r="S27" s="9">
        <v>824.93103750958528</v>
      </c>
      <c r="T27" s="9">
        <v>818.25643987596993</v>
      </c>
      <c r="U27" s="9">
        <v>836.94830988377657</v>
      </c>
      <c r="V27" s="9">
        <v>810.70026756372215</v>
      </c>
      <c r="W27" s="9">
        <v>845.66526477502009</v>
      </c>
      <c r="X27" s="9">
        <v>859.87343513615713</v>
      </c>
      <c r="Y27" s="9">
        <v>855.26232660623123</v>
      </c>
      <c r="Z27" s="9">
        <v>728.71408789338705</v>
      </c>
      <c r="AA27" s="9">
        <v>737.63079861427241</v>
      </c>
      <c r="AB27" s="9">
        <v>881.03271650690556</v>
      </c>
      <c r="AC27" s="10">
        <v>898.65337083704378</v>
      </c>
      <c r="AD27" s="10">
        <v>916.62643825378439</v>
      </c>
      <c r="AE27" s="10">
        <v>934.95896701885999</v>
      </c>
      <c r="AF27" s="10">
        <v>953.65814635923732</v>
      </c>
      <c r="AG27" s="10">
        <v>972.73130928642195</v>
      </c>
      <c r="AH27" s="10">
        <v>992.18593547215039</v>
      </c>
      <c r="AI27" s="10">
        <v>1012.0296541815935</v>
      </c>
      <c r="AJ27" s="10">
        <v>1032.2702472652254</v>
      </c>
      <c r="AK27" s="10">
        <v>1052.9156522105297</v>
      </c>
      <c r="AL27" s="10">
        <v>1073.9739652547403</v>
      </c>
      <c r="AM27" s="10">
        <v>1095.4534445598349</v>
      </c>
      <c r="AN27" s="10">
        <v>1117.3625134510319</v>
      </c>
      <c r="AO27" s="10">
        <v>1139.7097637200523</v>
      </c>
      <c r="AP27" s="10">
        <v>1162.5039589944536</v>
      </c>
      <c r="AQ27" s="10">
        <v>1185.7540381743427</v>
      </c>
      <c r="AR27" s="10">
        <v>1209.4691189378295</v>
      </c>
      <c r="AS27" s="10">
        <v>1233.6585013165859</v>
      </c>
      <c r="AT27" s="10">
        <v>1258.3316713429178</v>
      </c>
      <c r="AU27" s="10">
        <v>1283.4983047697763</v>
      </c>
      <c r="AV27" s="10">
        <v>1296.3332878174742</v>
      </c>
      <c r="AW27" s="10">
        <v>1309.2966206956489</v>
      </c>
      <c r="AX27" s="10">
        <v>1322.3895869026048</v>
      </c>
      <c r="AY27" s="10">
        <v>1335.6134827716314</v>
      </c>
      <c r="AZ27" s="10">
        <v>1348.9696175993477</v>
      </c>
      <c r="BA27" s="10">
        <v>1362.4593137753409</v>
      </c>
      <c r="BB27" s="10">
        <v>1376.0839069130946</v>
      </c>
      <c r="BC27" s="10">
        <v>1389.8447459822253</v>
      </c>
      <c r="BD27" s="10">
        <v>1403.7431934420476</v>
      </c>
      <c r="BE27" s="10">
        <v>1417.7806253764677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0" t="s">
        <v>613</v>
      </c>
      <c r="F28" s="90" t="s">
        <v>345</v>
      </c>
      <c r="G28" s="11">
        <v>1.7777633954033156</v>
      </c>
      <c r="H28" s="11">
        <v>3.300769168304114</v>
      </c>
      <c r="I28" s="11">
        <v>4.5222725853350401</v>
      </c>
      <c r="J28" s="11">
        <v>6.1958036981818116</v>
      </c>
      <c r="K28" s="11">
        <v>8.3773127533758416</v>
      </c>
      <c r="L28" s="11">
        <v>11.383356842501421</v>
      </c>
      <c r="M28" s="11">
        <v>15.150723456669304</v>
      </c>
      <c r="N28" s="11">
        <v>17.041113345743536</v>
      </c>
      <c r="O28" s="11">
        <v>18.17267070588716</v>
      </c>
      <c r="P28" s="11">
        <v>16.903072617372896</v>
      </c>
      <c r="Q28" s="11">
        <v>20.417126330324812</v>
      </c>
      <c r="R28" s="9">
        <v>25.473446314519308</v>
      </c>
      <c r="S28" s="9">
        <v>13.524496646248178</v>
      </c>
      <c r="T28" s="9">
        <v>15.898590021869499</v>
      </c>
      <c r="U28" s="9">
        <v>18.839038010612036</v>
      </c>
      <c r="V28" s="9">
        <v>16.825753254978775</v>
      </c>
      <c r="W28" s="9">
        <v>14.591957627786094</v>
      </c>
      <c r="X28" s="9">
        <v>16.475075470598565</v>
      </c>
      <c r="Y28" s="9">
        <v>18.41587819011599</v>
      </c>
      <c r="Z28" s="9">
        <v>15.997035768702448</v>
      </c>
      <c r="AA28" s="9">
        <v>17.458709998289496</v>
      </c>
      <c r="AB28" s="9">
        <v>18.652101953493332</v>
      </c>
      <c r="AC28" s="10">
        <v>19.025143992563205</v>
      </c>
      <c r="AD28" s="10">
        <v>19.405646872414462</v>
      </c>
      <c r="AE28" s="10">
        <v>19.793759809862749</v>
      </c>
      <c r="AF28" s="10">
        <v>20.189635006060005</v>
      </c>
      <c r="AG28" s="10">
        <v>20.593427706181206</v>
      </c>
      <c r="AH28" s="10">
        <v>21.005296260304828</v>
      </c>
      <c r="AI28" s="10">
        <v>21.425402185510926</v>
      </c>
      <c r="AJ28" s="10">
        <v>21.853910229221142</v>
      </c>
      <c r="AK28" s="10">
        <v>22.290988433805566</v>
      </c>
      <c r="AL28" s="10">
        <v>22.736808202481683</v>
      </c>
      <c r="AM28" s="10">
        <v>23.191544366531307</v>
      </c>
      <c r="AN28" s="10">
        <v>23.65537525386193</v>
      </c>
      <c r="AO28" s="10">
        <v>24.128482758939167</v>
      </c>
      <c r="AP28" s="10">
        <v>24.611052414117957</v>
      </c>
      <c r="AQ28" s="10">
        <v>25.10327346240032</v>
      </c>
      <c r="AR28" s="10">
        <v>25.605338931648323</v>
      </c>
      <c r="AS28" s="10">
        <v>26.117445710281288</v>
      </c>
      <c r="AT28" s="10">
        <v>26.63979462448691</v>
      </c>
      <c r="AU28" s="10">
        <v>27.172590516976651</v>
      </c>
      <c r="AV28" s="10">
        <v>27.444316422146422</v>
      </c>
      <c r="AW28" s="10">
        <v>27.718759586367884</v>
      </c>
      <c r="AX28" s="10">
        <v>27.995947182231564</v>
      </c>
      <c r="AY28" s="10">
        <v>28.275906654053884</v>
      </c>
      <c r="AZ28" s="10">
        <v>28.558665720594423</v>
      </c>
      <c r="BA28" s="10">
        <v>28.844252377800363</v>
      </c>
      <c r="BB28" s="10">
        <v>29.132694901578365</v>
      </c>
      <c r="BC28" s="10">
        <v>29.424021850594155</v>
      </c>
      <c r="BD28" s="10">
        <v>29.718262069100092</v>
      </c>
      <c r="BE28" s="10">
        <v>30.015444689791092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0" t="s">
        <v>613</v>
      </c>
      <c r="F29" s="90" t="s">
        <v>356</v>
      </c>
      <c r="G29" s="11">
        <v>1.0934503507949858</v>
      </c>
      <c r="H29" s="11">
        <v>2.0302067273449471</v>
      </c>
      <c r="I29" s="11">
        <v>2.7815178091814166</v>
      </c>
      <c r="J29" s="11">
        <v>3.810857926735967</v>
      </c>
      <c r="K29" s="11">
        <v>5.1526404428076207</v>
      </c>
      <c r="L29" s="11">
        <v>7.0015703804239031</v>
      </c>
      <c r="M29" s="11">
        <v>9.318767571279901</v>
      </c>
      <c r="N29" s="11">
        <v>10.481491189446515</v>
      </c>
      <c r="O29" s="11">
        <v>11.177479078269593</v>
      </c>
      <c r="P29" s="11">
        <v>10.396586368450007</v>
      </c>
      <c r="Q29" s="11">
        <v>12.557978190936018</v>
      </c>
      <c r="R29" s="9">
        <v>15.667972960062679</v>
      </c>
      <c r="S29" s="9">
        <v>21.917450968025932</v>
      </c>
      <c r="T29" s="9">
        <v>24.516206061437547</v>
      </c>
      <c r="U29" s="9">
        <v>23.370030407487651</v>
      </c>
      <c r="V29" s="9">
        <v>23.140253615510421</v>
      </c>
      <c r="W29" s="9">
        <v>25.647679940846153</v>
      </c>
      <c r="X29" s="9">
        <v>27.92124326837374</v>
      </c>
      <c r="Y29" s="9">
        <v>26.894954482408938</v>
      </c>
      <c r="Z29" s="9">
        <v>21.228326775757079</v>
      </c>
      <c r="AA29" s="9">
        <v>21.397339492723702</v>
      </c>
      <c r="AB29" s="9">
        <v>25.296062357365411</v>
      </c>
      <c r="AC29" s="10">
        <v>25.801983604512721</v>
      </c>
      <c r="AD29" s="10">
        <v>26.318023276602968</v>
      </c>
      <c r="AE29" s="10">
        <v>26.844383742135026</v>
      </c>
      <c r="AF29" s="10">
        <v>27.381271416977729</v>
      </c>
      <c r="AG29" s="10">
        <v>27.92889684531729</v>
      </c>
      <c r="AH29" s="10">
        <v>28.487474782223632</v>
      </c>
      <c r="AI29" s="10">
        <v>29.057224277868102</v>
      </c>
      <c r="AJ29" s="10">
        <v>29.638368763425465</v>
      </c>
      <c r="AK29" s="10">
        <v>30.231136138693977</v>
      </c>
      <c r="AL29" s="10">
        <v>30.835758861467863</v>
      </c>
      <c r="AM29" s="10">
        <v>31.452474038697208</v>
      </c>
      <c r="AN29" s="10">
        <v>32.081523519471141</v>
      </c>
      <c r="AO29" s="10">
        <v>32.72315398986057</v>
      </c>
      <c r="AP29" s="10">
        <v>33.377617069657788</v>
      </c>
      <c r="AQ29" s="10">
        <v>34.045169411050942</v>
      </c>
      <c r="AR29" s="10">
        <v>34.726072799271968</v>
      </c>
      <c r="AS29" s="10">
        <v>35.420594255257392</v>
      </c>
      <c r="AT29" s="10">
        <v>36.129006140362556</v>
      </c>
      <c r="AU29" s="10">
        <v>36.851586263169793</v>
      </c>
      <c r="AV29" s="10">
        <v>37.220102125801496</v>
      </c>
      <c r="AW29" s="10">
        <v>37.592303147059518</v>
      </c>
      <c r="AX29" s="10">
        <v>37.968226178530109</v>
      </c>
      <c r="AY29" s="10">
        <v>38.347908440315415</v>
      </c>
      <c r="AZ29" s="10">
        <v>38.731387524718571</v>
      </c>
      <c r="BA29" s="10">
        <v>39.118701399965744</v>
      </c>
      <c r="BB29" s="10">
        <v>39.509888413965406</v>
      </c>
      <c r="BC29" s="10">
        <v>39.904987298105056</v>
      </c>
      <c r="BD29" s="10">
        <v>40.304037171086108</v>
      </c>
      <c r="BE29" s="10">
        <v>40.707077542796974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0" t="s">
        <v>613</v>
      </c>
      <c r="F30" s="90" t="s">
        <v>357</v>
      </c>
      <c r="G30" s="11">
        <v>0.28216578967548572</v>
      </c>
      <c r="H30" s="11">
        <v>0.52389656650553917</v>
      </c>
      <c r="I30" s="11">
        <v>0.71777302787774666</v>
      </c>
      <c r="J30" s="11">
        <v>0.98339511753483178</v>
      </c>
      <c r="K30" s="11">
        <v>1.3296432329109493</v>
      </c>
      <c r="L30" s="11">
        <v>1.8067611702026078</v>
      </c>
      <c r="M30" s="11">
        <v>2.4047158690294319</v>
      </c>
      <c r="N30" s="11">
        <v>2.7047576840563257</v>
      </c>
      <c r="O30" s="11">
        <v>2.8843579485873647</v>
      </c>
      <c r="P30" s="11">
        <v>2.682847923044938</v>
      </c>
      <c r="Q30" s="11">
        <v>3.2405969145254394</v>
      </c>
      <c r="R30" s="9">
        <v>4.0431337002873606</v>
      </c>
      <c r="S30" s="9">
        <v>5.2327213500389274</v>
      </c>
      <c r="T30" s="9">
        <v>5.631017895369177</v>
      </c>
      <c r="U30" s="9">
        <v>5.8288807619841645</v>
      </c>
      <c r="V30" s="9">
        <v>5.6858502751663087</v>
      </c>
      <c r="W30" s="9">
        <v>6.7235982120221518</v>
      </c>
      <c r="X30" s="9">
        <v>6.7493552672037476</v>
      </c>
      <c r="Y30" s="9">
        <v>7.3763322653508991</v>
      </c>
      <c r="Z30" s="9">
        <v>6.8495364489153054</v>
      </c>
      <c r="AA30" s="9">
        <v>6.835624978703656</v>
      </c>
      <c r="AB30" s="9">
        <v>7.7603635864899276</v>
      </c>
      <c r="AC30" s="10">
        <v>7.9155708582197279</v>
      </c>
      <c r="AD30" s="10">
        <v>8.0738822753841184</v>
      </c>
      <c r="AE30" s="10">
        <v>8.2353599208918027</v>
      </c>
      <c r="AF30" s="10">
        <v>8.4000671193096377</v>
      </c>
      <c r="AG30" s="10">
        <v>8.5680684616958303</v>
      </c>
      <c r="AH30" s="10">
        <v>8.7394298309297476</v>
      </c>
      <c r="AI30" s="10">
        <v>8.9142184275483416</v>
      </c>
      <c r="AJ30" s="10">
        <v>9.0925027960993106</v>
      </c>
      <c r="AK30" s="10">
        <v>9.2743528520212948</v>
      </c>
      <c r="AL30" s="10">
        <v>9.4598399090617207</v>
      </c>
      <c r="AM30" s="10">
        <v>9.6490367072429528</v>
      </c>
      <c r="AN30" s="10">
        <v>9.8420174413878136</v>
      </c>
      <c r="AO30" s="10">
        <v>10.038857790215568</v>
      </c>
      <c r="AP30" s="10">
        <v>10.239634946019882</v>
      </c>
      <c r="AQ30" s="10">
        <v>10.444427644940278</v>
      </c>
      <c r="AR30" s="10">
        <v>10.653316197839086</v>
      </c>
      <c r="AS30" s="10">
        <v>10.866382521795865</v>
      </c>
      <c r="AT30" s="10">
        <v>11.083710172231783</v>
      </c>
      <c r="AU30" s="10">
        <v>11.30538437567642</v>
      </c>
      <c r="AV30" s="10">
        <v>11.418438219433185</v>
      </c>
      <c r="AW30" s="10">
        <v>11.532622601627516</v>
      </c>
      <c r="AX30" s="10">
        <v>11.647948827643791</v>
      </c>
      <c r="AY30" s="10">
        <v>11.764428315920233</v>
      </c>
      <c r="AZ30" s="10">
        <v>11.88207259907943</v>
      </c>
      <c r="BA30" s="10">
        <v>12.000893325070221</v>
      </c>
      <c r="BB30" s="10">
        <v>12.120902258320925</v>
      </c>
      <c r="BC30" s="10">
        <v>12.242111280904137</v>
      </c>
      <c r="BD30" s="10">
        <v>12.364532393713178</v>
      </c>
      <c r="BE30" s="10">
        <v>12.488177717650304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0" t="s">
        <v>613</v>
      </c>
      <c r="F31" s="90" t="s">
        <v>372</v>
      </c>
      <c r="G31" s="11">
        <v>0.134843432384054</v>
      </c>
      <c r="H31" s="11">
        <v>0.25036348780294826</v>
      </c>
      <c r="I31" s="11">
        <v>0.34301457615766878</v>
      </c>
      <c r="J31" s="11">
        <v>0.46995198528717119</v>
      </c>
      <c r="K31" s="11">
        <v>0.63541954387222233</v>
      </c>
      <c r="L31" s="11">
        <v>0.86342812134860303</v>
      </c>
      <c r="M31" s="11">
        <v>1.1491830461136274</v>
      </c>
      <c r="N31" s="11">
        <v>1.2925692030375362</v>
      </c>
      <c r="O31" s="11">
        <v>1.3783978789883027</v>
      </c>
      <c r="P31" s="11">
        <v>1.2820988076686017</v>
      </c>
      <c r="Q31" s="11">
        <v>1.548639937642124</v>
      </c>
      <c r="R31" s="9">
        <v>1.9321620326879556</v>
      </c>
      <c r="S31" s="9">
        <v>2.9224202205064755</v>
      </c>
      <c r="T31" s="9">
        <v>2.7439647991782556</v>
      </c>
      <c r="U31" s="9">
        <v>3.4969877861933054</v>
      </c>
      <c r="V31" s="9">
        <v>2.4429321821790131</v>
      </c>
      <c r="W31" s="9">
        <v>2.5865270672779097</v>
      </c>
      <c r="X31" s="9">
        <v>2.2867218591869407</v>
      </c>
      <c r="Y31" s="9">
        <v>2.8411231931136238</v>
      </c>
      <c r="Z31" s="9">
        <v>4.8569440274126707</v>
      </c>
      <c r="AA31" s="9">
        <v>3.747808177978901</v>
      </c>
      <c r="AB31" s="9">
        <v>4.4656127304713973</v>
      </c>
      <c r="AC31" s="10">
        <v>4.5549249850808256</v>
      </c>
      <c r="AD31" s="10">
        <v>4.6460234847824413</v>
      </c>
      <c r="AE31" s="10">
        <v>4.7389439544780885</v>
      </c>
      <c r="AF31" s="10">
        <v>4.8337228335676512</v>
      </c>
      <c r="AG31" s="10">
        <v>4.9303972902390036</v>
      </c>
      <c r="AH31" s="10">
        <v>5.0290052360437842</v>
      </c>
      <c r="AI31" s="10">
        <v>5.1295853407646606</v>
      </c>
      <c r="AJ31" s="10">
        <v>5.2321770475799543</v>
      </c>
      <c r="AK31" s="10">
        <v>5.3368205885315527</v>
      </c>
      <c r="AL31" s="10">
        <v>5.4435570003021843</v>
      </c>
      <c r="AM31" s="10">
        <v>5.5524281403082254</v>
      </c>
      <c r="AN31" s="10">
        <v>5.6634767031143909</v>
      </c>
      <c r="AO31" s="10">
        <v>5.7767462371766785</v>
      </c>
      <c r="AP31" s="10">
        <v>5.892281161920212</v>
      </c>
      <c r="AQ31" s="10">
        <v>6.0101267851586178</v>
      </c>
      <c r="AR31" s="10">
        <v>6.1303293208617875</v>
      </c>
      <c r="AS31" s="10">
        <v>6.2529359072790243</v>
      </c>
      <c r="AT31" s="10">
        <v>6.3779946254246047</v>
      </c>
      <c r="AU31" s="10">
        <v>6.5055545179330974</v>
      </c>
      <c r="AV31" s="10">
        <v>6.5706100631124285</v>
      </c>
      <c r="AW31" s="10">
        <v>6.6363161637435528</v>
      </c>
      <c r="AX31" s="10">
        <v>6.7026793253809878</v>
      </c>
      <c r="AY31" s="10">
        <v>6.7697061186347982</v>
      </c>
      <c r="AZ31" s="10">
        <v>6.8374031798211456</v>
      </c>
      <c r="BA31" s="10">
        <v>6.9057772116193563</v>
      </c>
      <c r="BB31" s="10">
        <v>6.9748349837355521</v>
      </c>
      <c r="BC31" s="10">
        <v>7.0445833335729064</v>
      </c>
      <c r="BD31" s="10">
        <v>7.1150291669086343</v>
      </c>
      <c r="BE31" s="10">
        <v>7.1861794585777199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0" t="s">
        <v>613</v>
      </c>
      <c r="F32" s="90" t="s">
        <v>409</v>
      </c>
      <c r="G32" s="11">
        <v>12.010965223351134</v>
      </c>
      <c r="H32" s="11">
        <v>22.300731240906291</v>
      </c>
      <c r="I32" s="11">
        <v>30.553480228819033</v>
      </c>
      <c r="J32" s="11">
        <v>41.860228949471207</v>
      </c>
      <c r="K32" s="11">
        <v>56.598989722761104</v>
      </c>
      <c r="L32" s="11">
        <v>76.908492723950104</v>
      </c>
      <c r="M32" s="11">
        <v>102.36166017209575</v>
      </c>
      <c r="N32" s="11">
        <v>115.13355505695699</v>
      </c>
      <c r="O32" s="11">
        <v>122.77860846285679</v>
      </c>
      <c r="P32" s="11">
        <v>114.20092116869451</v>
      </c>
      <c r="Q32" s="11">
        <v>137.94265026964607</v>
      </c>
      <c r="R32" s="9">
        <v>172.10427360227041</v>
      </c>
      <c r="S32" s="9">
        <v>208.07564704171932</v>
      </c>
      <c r="T32" s="9">
        <v>209.35914836616291</v>
      </c>
      <c r="U32" s="9">
        <v>262.21446653998902</v>
      </c>
      <c r="V32" s="9">
        <v>274.37533304581609</v>
      </c>
      <c r="W32" s="9">
        <v>301.18975664058411</v>
      </c>
      <c r="X32" s="9">
        <v>298.51626032557863</v>
      </c>
      <c r="Y32" s="9">
        <v>338.11130670842874</v>
      </c>
      <c r="Z32" s="9">
        <v>247.94189790288462</v>
      </c>
      <c r="AA32" s="9">
        <v>285.21055945625596</v>
      </c>
      <c r="AB32" s="9">
        <v>323.23956538674361</v>
      </c>
      <c r="AC32" s="10">
        <v>329.70435669447852</v>
      </c>
      <c r="AD32" s="10">
        <v>336.29844382836797</v>
      </c>
      <c r="AE32" s="10">
        <v>343.02441270493523</v>
      </c>
      <c r="AF32" s="10">
        <v>349.88490095903404</v>
      </c>
      <c r="AG32" s="10">
        <v>356.88259897821462</v>
      </c>
      <c r="AH32" s="10">
        <v>364.02025095777901</v>
      </c>
      <c r="AI32" s="10">
        <v>371.30065597693459</v>
      </c>
      <c r="AJ32" s="10">
        <v>378.7266690964733</v>
      </c>
      <c r="AK32" s="10">
        <v>386.30120247840279</v>
      </c>
      <c r="AL32" s="10">
        <v>394.02722652797081</v>
      </c>
      <c r="AM32" s="10">
        <v>401.90777105853016</v>
      </c>
      <c r="AN32" s="10">
        <v>409.94592647970074</v>
      </c>
      <c r="AO32" s="10">
        <v>418.14484500929473</v>
      </c>
      <c r="AP32" s="10">
        <v>426.50774190948073</v>
      </c>
      <c r="AQ32" s="10">
        <v>435.0378967476704</v>
      </c>
      <c r="AR32" s="10">
        <v>443.7386546826238</v>
      </c>
      <c r="AS32" s="10">
        <v>452.61342777627618</v>
      </c>
      <c r="AT32" s="10">
        <v>461.66569633180166</v>
      </c>
      <c r="AU32" s="10">
        <v>470.89901025843773</v>
      </c>
      <c r="AV32" s="10">
        <v>475.60800036102216</v>
      </c>
      <c r="AW32" s="10">
        <v>480.3640803646324</v>
      </c>
      <c r="AX32" s="10">
        <v>485.16772116827866</v>
      </c>
      <c r="AY32" s="10">
        <v>490.01939837996156</v>
      </c>
      <c r="AZ32" s="10">
        <v>494.91959236376118</v>
      </c>
      <c r="BA32" s="10">
        <v>499.86878828739862</v>
      </c>
      <c r="BB32" s="10">
        <v>504.8674761702726</v>
      </c>
      <c r="BC32" s="10">
        <v>509.91615093197544</v>
      </c>
      <c r="BD32" s="10">
        <v>515.01531244129512</v>
      </c>
      <c r="BE32" s="10">
        <v>520.16546556570802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0" t="s">
        <v>613</v>
      </c>
      <c r="F33" s="90" t="s">
        <v>426</v>
      </c>
      <c r="G33" s="11">
        <v>4.2483634971184054</v>
      </c>
      <c r="H33" s="11">
        <v>7.8879266404603587</v>
      </c>
      <c r="I33" s="11">
        <v>10.806982428163924</v>
      </c>
      <c r="J33" s="11">
        <v>14.806259558907859</v>
      </c>
      <c r="K33" s="11">
        <v>20.019463668455291</v>
      </c>
      <c r="L33" s="11">
        <v>27.203078772687086</v>
      </c>
      <c r="M33" s="11">
        <v>36.20604443464029</v>
      </c>
      <c r="N33" s="11">
        <v>40.723554144217076</v>
      </c>
      <c r="O33" s="11">
        <v>43.427663699042981</v>
      </c>
      <c r="P33" s="11">
        <v>40.393674930232926</v>
      </c>
      <c r="Q33" s="11">
        <v>48.791292723252802</v>
      </c>
      <c r="R33" s="9">
        <v>60.874500930905668</v>
      </c>
      <c r="S33" s="9">
        <v>75.28167941191515</v>
      </c>
      <c r="T33" s="9">
        <v>90.139459518971009</v>
      </c>
      <c r="U33" s="9">
        <v>105.76812449872727</v>
      </c>
      <c r="V33" s="9">
        <v>64.957533666870916</v>
      </c>
      <c r="W33" s="9">
        <v>76.498081698007141</v>
      </c>
      <c r="X33" s="9">
        <v>120.85039605306611</v>
      </c>
      <c r="Y33" s="9">
        <v>110.1861690546675</v>
      </c>
      <c r="Z33" s="9">
        <v>123.60299864633529</v>
      </c>
      <c r="AA33" s="9">
        <v>92.346412547544404</v>
      </c>
      <c r="AB33" s="9">
        <v>96.119591088805066</v>
      </c>
      <c r="AC33" s="10">
        <v>98.041982910581169</v>
      </c>
      <c r="AD33" s="10">
        <v>100.00282256879278</v>
      </c>
      <c r="AE33" s="10">
        <v>102.00287902016862</v>
      </c>
      <c r="AF33" s="10">
        <v>104.04293660057201</v>
      </c>
      <c r="AG33" s="10">
        <v>106.12379533258344</v>
      </c>
      <c r="AH33" s="10">
        <v>108.24627123923511</v>
      </c>
      <c r="AI33" s="10">
        <v>110.41119666401983</v>
      </c>
      <c r="AJ33" s="10">
        <v>112.61942059730021</v>
      </c>
      <c r="AK33" s="10">
        <v>114.87180900924622</v>
      </c>
      <c r="AL33" s="10">
        <v>117.16924518943115</v>
      </c>
      <c r="AM33" s="10">
        <v>119.51263009321974</v>
      </c>
      <c r="AN33" s="10">
        <v>121.90288269508413</v>
      </c>
      <c r="AO33" s="10">
        <v>124.34094034898584</v>
      </c>
      <c r="AP33" s="10">
        <v>126.82775915596552</v>
      </c>
      <c r="AQ33" s="10">
        <v>129.36431433908484</v>
      </c>
      <c r="AR33" s="10">
        <v>131.95160062586658</v>
      </c>
      <c r="AS33" s="10">
        <v>134.59063263838388</v>
      </c>
      <c r="AT33" s="10">
        <v>137.28244529115156</v>
      </c>
      <c r="AU33" s="10">
        <v>140.02809419697456</v>
      </c>
      <c r="AV33" s="10">
        <v>141.42837513894435</v>
      </c>
      <c r="AW33" s="10">
        <v>142.84265889033384</v>
      </c>
      <c r="AX33" s="10">
        <v>144.27108547923712</v>
      </c>
      <c r="AY33" s="10">
        <v>145.71379633402952</v>
      </c>
      <c r="AZ33" s="10">
        <v>147.1709342973698</v>
      </c>
      <c r="BA33" s="10">
        <v>148.64264364034346</v>
      </c>
      <c r="BB33" s="10">
        <v>150.12907007674693</v>
      </c>
      <c r="BC33" s="10">
        <v>151.63036077751437</v>
      </c>
      <c r="BD33" s="10">
        <v>153.14666438528954</v>
      </c>
      <c r="BE33" s="10">
        <v>154.67813102914238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0" t="s">
        <v>613</v>
      </c>
      <c r="F34" s="90" t="s">
        <v>447</v>
      </c>
      <c r="G34" s="11">
        <v>15.441125151480609</v>
      </c>
      <c r="H34" s="11">
        <v>28.669501214681901</v>
      </c>
      <c r="I34" s="11">
        <v>39.279117311011028</v>
      </c>
      <c r="J34" s="11">
        <v>53.814911795912714</v>
      </c>
      <c r="K34" s="11">
        <v>72.762851902811576</v>
      </c>
      <c r="L34" s="11">
        <v>98.872458564234705</v>
      </c>
      <c r="M34" s="11">
        <v>131.59468669160518</v>
      </c>
      <c r="N34" s="11">
        <v>148.0140521357151</v>
      </c>
      <c r="O34" s="11">
        <v>157.84242348098783</v>
      </c>
      <c r="P34" s="11">
        <v>146.81507134429827</v>
      </c>
      <c r="Q34" s="11">
        <v>177.33709880364168</v>
      </c>
      <c r="R34" s="9">
        <v>221.2547932976083</v>
      </c>
      <c r="S34" s="9">
        <v>297.06274016637707</v>
      </c>
      <c r="T34" s="9">
        <v>347.35917619626736</v>
      </c>
      <c r="U34" s="9">
        <v>401.95770958884373</v>
      </c>
      <c r="V34" s="9">
        <v>406.73663828864107</v>
      </c>
      <c r="W34" s="9">
        <v>439.53808107469303</v>
      </c>
      <c r="X34" s="9">
        <v>450.83006874366919</v>
      </c>
      <c r="Y34" s="9">
        <v>470.74411366148462</v>
      </c>
      <c r="Z34" s="9">
        <v>549.09507069816914</v>
      </c>
      <c r="AA34" s="9">
        <v>512.20045099044978</v>
      </c>
      <c r="AB34" s="9">
        <v>567.62294499638256</v>
      </c>
      <c r="AC34" s="10">
        <v>578.97540389631035</v>
      </c>
      <c r="AD34" s="10">
        <v>590.55491197423635</v>
      </c>
      <c r="AE34" s="10">
        <v>602.3660102137211</v>
      </c>
      <c r="AF34" s="10">
        <v>614.41333041799544</v>
      </c>
      <c r="AG34" s="10">
        <v>626.70159702635544</v>
      </c>
      <c r="AH34" s="10">
        <v>639.23562896688236</v>
      </c>
      <c r="AI34" s="10">
        <v>652.02034154622004</v>
      </c>
      <c r="AJ34" s="10">
        <v>665.06074837714448</v>
      </c>
      <c r="AK34" s="10">
        <v>678.36196334468741</v>
      </c>
      <c r="AL34" s="10">
        <v>691.9292026115811</v>
      </c>
      <c r="AM34" s="10">
        <v>705.76778666381256</v>
      </c>
      <c r="AN34" s="10">
        <v>719.88314239708882</v>
      </c>
      <c r="AO34" s="10">
        <v>734.28080524503071</v>
      </c>
      <c r="AP34" s="10">
        <v>748.96642134993135</v>
      </c>
      <c r="AQ34" s="10">
        <v>763.94574977692992</v>
      </c>
      <c r="AR34" s="10">
        <v>779.2246647724686</v>
      </c>
      <c r="AS34" s="10">
        <v>794.80915806791802</v>
      </c>
      <c r="AT34" s="10">
        <v>810.70534122927631</v>
      </c>
      <c r="AU34" s="10">
        <v>826.91944805386186</v>
      </c>
      <c r="AV34" s="10">
        <v>835.18864253440051</v>
      </c>
      <c r="AW34" s="10">
        <v>843.54052895974451</v>
      </c>
      <c r="AX34" s="10">
        <v>851.97593424934189</v>
      </c>
      <c r="AY34" s="10">
        <v>860.49569359183533</v>
      </c>
      <c r="AZ34" s="10">
        <v>869.1006505277536</v>
      </c>
      <c r="BA34" s="10">
        <v>877.79165703303102</v>
      </c>
      <c r="BB34" s="10">
        <v>886.5695736033615</v>
      </c>
      <c r="BC34" s="10">
        <v>895.43526933939495</v>
      </c>
      <c r="BD34" s="10">
        <v>904.38962203278891</v>
      </c>
      <c r="BE34" s="10">
        <v>913.43351825311674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0" t="s">
        <v>613</v>
      </c>
      <c r="F35" s="90" t="s">
        <v>448</v>
      </c>
      <c r="G35" s="11">
        <v>2.6255163790275082</v>
      </c>
      <c r="H35" s="11">
        <v>4.874790164528827</v>
      </c>
      <c r="I35" s="11">
        <v>6.6787857000118782</v>
      </c>
      <c r="J35" s="11">
        <v>9.1503650783208244</v>
      </c>
      <c r="K35" s="11">
        <v>12.372159255329031</v>
      </c>
      <c r="L35" s="11">
        <v>16.811680291978295</v>
      </c>
      <c r="M35" s="11">
        <v>22.375571851943274</v>
      </c>
      <c r="N35" s="11">
        <v>25.167422347541084</v>
      </c>
      <c r="O35" s="11">
        <v>26.838579707709478</v>
      </c>
      <c r="P35" s="11">
        <v>24.963554839498602</v>
      </c>
      <c r="Q35" s="11">
        <v>30.153337464111914</v>
      </c>
      <c r="R35" s="9">
        <v>37.620839028399089</v>
      </c>
      <c r="S35" s="9">
        <v>48.497825615783924</v>
      </c>
      <c r="T35" s="9">
        <v>53.25043308524419</v>
      </c>
      <c r="U35" s="9">
        <v>62.00212148925295</v>
      </c>
      <c r="V35" s="9">
        <v>51.139595207455116</v>
      </c>
      <c r="W35" s="9">
        <v>60.992640923343814</v>
      </c>
      <c r="X35" s="9">
        <v>75.250274397032825</v>
      </c>
      <c r="Y35" s="9">
        <v>86.680727481826835</v>
      </c>
      <c r="Z35" s="9">
        <v>73.193806846673482</v>
      </c>
      <c r="AA35" s="9">
        <v>63.694405931828697</v>
      </c>
      <c r="AB35" s="9">
        <v>78.148222783249452</v>
      </c>
      <c r="AC35" s="10">
        <v>79.711187238914448</v>
      </c>
      <c r="AD35" s="10">
        <v>81.30541098369271</v>
      </c>
      <c r="AE35" s="10">
        <v>82.931519203366577</v>
      </c>
      <c r="AF35" s="10">
        <v>84.590149587433899</v>
      </c>
      <c r="AG35" s="10">
        <v>86.281952579182573</v>
      </c>
      <c r="AH35" s="10">
        <v>88.007591630766228</v>
      </c>
      <c r="AI35" s="10">
        <v>89.767743463381549</v>
      </c>
      <c r="AJ35" s="10">
        <v>91.56309833264919</v>
      </c>
      <c r="AK35" s="10">
        <v>93.394360299302178</v>
      </c>
      <c r="AL35" s="10">
        <v>95.262247505288215</v>
      </c>
      <c r="AM35" s="10">
        <v>97.167492455393969</v>
      </c>
      <c r="AN35" s="10">
        <v>99.11084230450183</v>
      </c>
      <c r="AO35" s="10">
        <v>101.09305915059188</v>
      </c>
      <c r="AP35" s="10">
        <v>103.11492033360372</v>
      </c>
      <c r="AQ35" s="10">
        <v>105.17721874027578</v>
      </c>
      <c r="AR35" s="10">
        <v>107.28076311508133</v>
      </c>
      <c r="AS35" s="10">
        <v>109.42637837738292</v>
      </c>
      <c r="AT35" s="10">
        <v>111.6149059449306</v>
      </c>
      <c r="AU35" s="10">
        <v>113.8472040638292</v>
      </c>
      <c r="AV35" s="10">
        <v>114.9856761044675</v>
      </c>
      <c r="AW35" s="10">
        <v>116.13553286551222</v>
      </c>
      <c r="AX35" s="10">
        <v>117.29688819416731</v>
      </c>
      <c r="AY35" s="10">
        <v>118.46985707610898</v>
      </c>
      <c r="AZ35" s="10">
        <v>119.65455564687009</v>
      </c>
      <c r="BA35" s="10">
        <v>120.85110120333876</v>
      </c>
      <c r="BB35" s="10">
        <v>122.05961221537214</v>
      </c>
      <c r="BC35" s="10">
        <v>123.28020833752586</v>
      </c>
      <c r="BD35" s="10">
        <v>124.51301042090113</v>
      </c>
      <c r="BE35" s="10">
        <v>125.75814052511011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0" t="s">
        <v>613</v>
      </c>
      <c r="F36" s="90" t="s">
        <v>455</v>
      </c>
      <c r="G36" s="11">
        <v>4.1643933056315081</v>
      </c>
      <c r="H36" s="11">
        <v>7.7320193809042213</v>
      </c>
      <c r="I36" s="11">
        <v>10.593379146687658</v>
      </c>
      <c r="J36" s="11">
        <v>14.513609353432383</v>
      </c>
      <c r="K36" s="11">
        <v>19.623772904506911</v>
      </c>
      <c r="L36" s="11">
        <v>26.665401680054817</v>
      </c>
      <c r="M36" s="11">
        <v>35.490420998410784</v>
      </c>
      <c r="N36" s="11">
        <v>39.918640760078368</v>
      </c>
      <c r="O36" s="11">
        <v>42.569302770391111</v>
      </c>
      <c r="P36" s="11">
        <v>39.595281708689662</v>
      </c>
      <c r="Q36" s="11">
        <v>47.826918042121171</v>
      </c>
      <c r="R36" s="9">
        <v>59.671297979156229</v>
      </c>
      <c r="S36" s="9">
        <v>76.7828286112086</v>
      </c>
      <c r="T36" s="9">
        <v>53.565597394612602</v>
      </c>
      <c r="U36" s="9">
        <v>59.174552212545265</v>
      </c>
      <c r="V36" s="9">
        <v>87.469533884244498</v>
      </c>
      <c r="W36" s="9">
        <v>80.271529674142016</v>
      </c>
      <c r="X36" s="9">
        <v>121.72344698315216</v>
      </c>
      <c r="Y36" s="9">
        <v>98.892263193843149</v>
      </c>
      <c r="Z36" s="9">
        <v>121.02734651058616</v>
      </c>
      <c r="AA36" s="9">
        <v>130.00782526545956</v>
      </c>
      <c r="AB36" s="9">
        <v>187.17452383695354</v>
      </c>
      <c r="AC36" s="10">
        <v>190.91801431369265</v>
      </c>
      <c r="AD36" s="10">
        <v>194.7363745999665</v>
      </c>
      <c r="AE36" s="10">
        <v>198.63110209196572</v>
      </c>
      <c r="AF36" s="10">
        <v>202.60372413380509</v>
      </c>
      <c r="AG36" s="10">
        <v>206.65579861648121</v>
      </c>
      <c r="AH36" s="10">
        <v>210.7889145888108</v>
      </c>
      <c r="AI36" s="10">
        <v>215.00469288058699</v>
      </c>
      <c r="AJ36" s="10">
        <v>219.3047867381988</v>
      </c>
      <c r="AK36" s="10">
        <v>223.69088247296276</v>
      </c>
      <c r="AL36" s="10">
        <v>228.16470012242203</v>
      </c>
      <c r="AM36" s="10">
        <v>232.72799412487035</v>
      </c>
      <c r="AN36" s="10">
        <v>237.38255400736782</v>
      </c>
      <c r="AO36" s="10">
        <v>242.13020508751509</v>
      </c>
      <c r="AP36" s="10">
        <v>246.97280918926549</v>
      </c>
      <c r="AQ36" s="10">
        <v>251.91226537305079</v>
      </c>
      <c r="AR36" s="10">
        <v>256.9505106805118</v>
      </c>
      <c r="AS36" s="10">
        <v>262.08952089412202</v>
      </c>
      <c r="AT36" s="10">
        <v>267.33131131200452</v>
      </c>
      <c r="AU36" s="10">
        <v>272.67793753824458</v>
      </c>
      <c r="AV36" s="10">
        <v>275.40471691362706</v>
      </c>
      <c r="AW36" s="10">
        <v>278.15876408276335</v>
      </c>
      <c r="AX36" s="10">
        <v>280.94035172359094</v>
      </c>
      <c r="AY36" s="10">
        <v>283.74975524082691</v>
      </c>
      <c r="AZ36" s="10">
        <v>286.58725279323517</v>
      </c>
      <c r="BA36" s="10">
        <v>289.45312532116748</v>
      </c>
      <c r="BB36" s="10">
        <v>292.34765657437913</v>
      </c>
      <c r="BC36" s="10">
        <v>295.27113314012291</v>
      </c>
      <c r="BD36" s="10">
        <v>298.22384447152416</v>
      </c>
      <c r="BE36" s="10">
        <v>301.20608291623932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0" t="s">
        <v>613</v>
      </c>
      <c r="F37" s="90" t="s">
        <v>494</v>
      </c>
      <c r="G37" s="11">
        <v>1.5135329714393873</v>
      </c>
      <c r="H37" s="11">
        <v>2.8101731536695596</v>
      </c>
      <c r="I37" s="11">
        <v>3.8501235211833169</v>
      </c>
      <c r="J37" s="11">
        <v>5.274916339267298</v>
      </c>
      <c r="K37" s="11">
        <v>7.1321859236602672</v>
      </c>
      <c r="L37" s="11">
        <v>9.6914392271404282</v>
      </c>
      <c r="M37" s="11">
        <v>12.898859067590823</v>
      </c>
      <c r="N37" s="11">
        <v>14.508278765053092</v>
      </c>
      <c r="O37" s="11">
        <v>15.471651831503108</v>
      </c>
      <c r="P37" s="11">
        <v>14.390755142769782</v>
      </c>
      <c r="Q37" s="11">
        <v>17.382512185193928</v>
      </c>
      <c r="R37" s="9">
        <v>21.687307204606533</v>
      </c>
      <c r="S37" s="9">
        <v>28.027430905404007</v>
      </c>
      <c r="T37" s="9">
        <v>29.296095293541722</v>
      </c>
      <c r="U37" s="9">
        <v>28.684497963709333</v>
      </c>
      <c r="V37" s="9">
        <v>31.040775630123047</v>
      </c>
      <c r="W37" s="9">
        <v>42.399833622751935</v>
      </c>
      <c r="X37" s="9">
        <v>49.025167612524726</v>
      </c>
      <c r="Y37" s="9">
        <v>54.140161220326696</v>
      </c>
      <c r="Z37" s="9">
        <v>49.475164102082459</v>
      </c>
      <c r="AA37" s="9">
        <v>53.165972056583989</v>
      </c>
      <c r="AB37" s="9">
        <v>61.810615232744333</v>
      </c>
      <c r="AC37" s="10">
        <v>63.046827537399231</v>
      </c>
      <c r="AD37" s="10">
        <v>64.307764088147195</v>
      </c>
      <c r="AE37" s="10">
        <v>65.593919369910139</v>
      </c>
      <c r="AF37" s="10">
        <v>66.905797757308335</v>
      </c>
      <c r="AG37" s="10">
        <v>68.2439137124545</v>
      </c>
      <c r="AH37" s="10">
        <v>69.608791986703594</v>
      </c>
      <c r="AI37" s="10">
        <v>71.000967826437659</v>
      </c>
      <c r="AJ37" s="10">
        <v>72.420987182966428</v>
      </c>
      <c r="AK37" s="10">
        <v>73.869406926625757</v>
      </c>
      <c r="AL37" s="10">
        <v>75.346795065158261</v>
      </c>
      <c r="AM37" s="10">
        <v>76.853730966461413</v>
      </c>
      <c r="AN37" s="10">
        <v>78.390805585790645</v>
      </c>
      <c r="AO37" s="10">
        <v>79.958621697506459</v>
      </c>
      <c r="AP37" s="10">
        <v>81.557794131456589</v>
      </c>
      <c r="AQ37" s="10">
        <v>83.188950014085719</v>
      </c>
      <c r="AR37" s="10">
        <v>84.852729014367455</v>
      </c>
      <c r="AS37" s="10">
        <v>86.549783594654784</v>
      </c>
      <c r="AT37" s="10">
        <v>88.280779266547867</v>
      </c>
      <c r="AU37" s="10">
        <v>90.046394851878844</v>
      </c>
      <c r="AV37" s="10">
        <v>90.946858800397635</v>
      </c>
      <c r="AW37" s="10">
        <v>91.856327388401624</v>
      </c>
      <c r="AX37" s="10">
        <v>92.7748906622856</v>
      </c>
      <c r="AY37" s="10">
        <v>93.702639568908495</v>
      </c>
      <c r="AZ37" s="10">
        <v>94.639665964597569</v>
      </c>
      <c r="BA37" s="10">
        <v>95.586062624243539</v>
      </c>
      <c r="BB37" s="10">
        <v>96.541923250485979</v>
      </c>
      <c r="BC37" s="10">
        <v>97.507342482990822</v>
      </c>
      <c r="BD37" s="10">
        <v>98.482415907820766</v>
      </c>
      <c r="BE37" s="10">
        <v>99.467240066898938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0" t="s">
        <v>613</v>
      </c>
      <c r="F38" s="90" t="s">
        <v>495</v>
      </c>
      <c r="G38" s="11">
        <v>1.0347623376167236</v>
      </c>
      <c r="H38" s="11">
        <v>1.9212408295495966</v>
      </c>
      <c r="I38" s="11">
        <v>2.6322273052987981</v>
      </c>
      <c r="J38" s="11">
        <v>3.6063203543970306</v>
      </c>
      <c r="K38" s="11">
        <v>4.8760862947473242</v>
      </c>
      <c r="L38" s="11">
        <v>6.6257798797796807</v>
      </c>
      <c r="M38" s="11">
        <v>8.8186077298835208</v>
      </c>
      <c r="N38" s="11">
        <v>9.9189252781485422</v>
      </c>
      <c r="O38" s="11">
        <v>10.577557884803143</v>
      </c>
      <c r="P38" s="11">
        <v>9.8385774955670993</v>
      </c>
      <c r="Q38" s="11">
        <v>11.883962412326461</v>
      </c>
      <c r="R38" s="9">
        <v>14.827036558251404</v>
      </c>
      <c r="S38" s="9">
        <v>20.235805113701694</v>
      </c>
      <c r="T38" s="9">
        <v>22.203356433000042</v>
      </c>
      <c r="U38" s="9">
        <v>24.494244698226854</v>
      </c>
      <c r="V38" s="9">
        <v>21.916969374623623</v>
      </c>
      <c r="W38" s="9">
        <v>29.913151228996508</v>
      </c>
      <c r="X38" s="9">
        <v>26.527316721845576</v>
      </c>
      <c r="Y38" s="9">
        <v>29.046514135807609</v>
      </c>
      <c r="Z38" s="9">
        <v>23.577123396472931</v>
      </c>
      <c r="AA38" s="9">
        <v>21.633050698885899</v>
      </c>
      <c r="AB38" s="9">
        <v>24.070741791077531</v>
      </c>
      <c r="AC38" s="10">
        <v>24.552156626899084</v>
      </c>
      <c r="AD38" s="10">
        <v>25.043199759437062</v>
      </c>
      <c r="AE38" s="10">
        <v>25.544063754625796</v>
      </c>
      <c r="AF38" s="10">
        <v>26.054945029718318</v>
      </c>
      <c r="AG38" s="10">
        <v>26.576043930312679</v>
      </c>
      <c r="AH38" s="10">
        <v>27.107564808918934</v>
      </c>
      <c r="AI38" s="10">
        <v>27.649716105097312</v>
      </c>
      <c r="AJ38" s="10">
        <v>28.202710427199257</v>
      </c>
      <c r="AK38" s="10">
        <v>28.766764635743247</v>
      </c>
      <c r="AL38" s="10">
        <v>29.342099928458115</v>
      </c>
      <c r="AM38" s="10">
        <v>29.92894192702726</v>
      </c>
      <c r="AN38" s="10">
        <v>30.527520765567804</v>
      </c>
      <c r="AO38" s="10">
        <v>31.138071180879162</v>
      </c>
      <c r="AP38" s="10">
        <v>31.760832604496752</v>
      </c>
      <c r="AQ38" s="10">
        <v>32.396049256586686</v>
      </c>
      <c r="AR38" s="10">
        <v>33.043970241718419</v>
      </c>
      <c r="AS38" s="10">
        <v>33.704849646552788</v>
      </c>
      <c r="AT38" s="10">
        <v>34.378946639483843</v>
      </c>
      <c r="AU38" s="10">
        <v>35.06652557227352</v>
      </c>
      <c r="AV38" s="10">
        <v>35.417190827996258</v>
      </c>
      <c r="AW38" s="10">
        <v>35.771362736276224</v>
      </c>
      <c r="AX38" s="10">
        <v>36.12907636363898</v>
      </c>
      <c r="AY38" s="10">
        <v>36.490367127275377</v>
      </c>
      <c r="AZ38" s="10">
        <v>36.855270798548133</v>
      </c>
      <c r="BA38" s="10">
        <v>37.223823506533606</v>
      </c>
      <c r="BB38" s="10">
        <v>37.596061741598945</v>
      </c>
      <c r="BC38" s="10">
        <v>37.972022359014936</v>
      </c>
      <c r="BD38" s="10">
        <v>38.351742582605084</v>
      </c>
      <c r="BE38" s="10">
        <v>38.735260008431126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0" t="s">
        <v>613</v>
      </c>
      <c r="F39" s="90" t="s">
        <v>506</v>
      </c>
      <c r="G39" s="11">
        <v>17.961780189919896</v>
      </c>
      <c r="H39" s="11">
        <v>33.420815204963411</v>
      </c>
      <c r="I39" s="11">
        <v>45.886349981461343</v>
      </c>
      <c r="J39" s="11">
        <v>63.001898604411998</v>
      </c>
      <c r="K39" s="11">
        <v>85.743681106683795</v>
      </c>
      <c r="L39" s="11">
        <v>115.13708968280076</v>
      </c>
      <c r="M39" s="11">
        <v>154.94360480907395</v>
      </c>
      <c r="N39" s="11">
        <v>170.90429805412484</v>
      </c>
      <c r="O39" s="11">
        <v>181.37644153971036</v>
      </c>
      <c r="P39" s="11">
        <v>167.9299979230897</v>
      </c>
      <c r="Q39" s="11">
        <v>200.52269922159519</v>
      </c>
      <c r="R39" s="9">
        <v>244.82827659166688</v>
      </c>
      <c r="S39" s="9">
        <v>294.68040853941773</v>
      </c>
      <c r="T39" s="9">
        <v>327.56118337684234</v>
      </c>
      <c r="U39" s="9">
        <v>368.43568346498392</v>
      </c>
      <c r="V39" s="9">
        <v>418.80254148884865</v>
      </c>
      <c r="W39" s="9">
        <v>408.73302396042828</v>
      </c>
      <c r="X39" s="9">
        <v>403.51742410939016</v>
      </c>
      <c r="Y39" s="9">
        <v>450.83860458178174</v>
      </c>
      <c r="Z39" s="9">
        <v>366.47850388659248</v>
      </c>
      <c r="AA39" s="9">
        <v>376.19508503486327</v>
      </c>
      <c r="AB39" s="9">
        <v>423.33464097950491</v>
      </c>
      <c r="AC39" s="10">
        <v>431.80133379909506</v>
      </c>
      <c r="AD39" s="10">
        <v>440.43736047507696</v>
      </c>
      <c r="AE39" s="10">
        <v>449.24610768457831</v>
      </c>
      <c r="AF39" s="10">
        <v>458.23102983826999</v>
      </c>
      <c r="AG39" s="10">
        <v>467.39565043503529</v>
      </c>
      <c r="AH39" s="10">
        <v>476.74356344373604</v>
      </c>
      <c r="AI39" s="10">
        <v>486.27843471261082</v>
      </c>
      <c r="AJ39" s="10">
        <v>496.00400340686298</v>
      </c>
      <c r="AK39" s="10">
        <v>505.92408347500026</v>
      </c>
      <c r="AL39" s="10">
        <v>516.04256514450026</v>
      </c>
      <c r="AM39" s="10">
        <v>526.36341644739014</v>
      </c>
      <c r="AN39" s="10">
        <v>536.89068477633793</v>
      </c>
      <c r="AO39" s="10">
        <v>547.62849847186465</v>
      </c>
      <c r="AP39" s="10">
        <v>558.58106844130202</v>
      </c>
      <c r="AQ39" s="10">
        <v>569.75268981012812</v>
      </c>
      <c r="AR39" s="10">
        <v>581.14774360633078</v>
      </c>
      <c r="AS39" s="10">
        <v>592.77069847845723</v>
      </c>
      <c r="AT39" s="10">
        <v>604.62611244802645</v>
      </c>
      <c r="AU39" s="10">
        <v>616.71863469698701</v>
      </c>
      <c r="AV39" s="10">
        <v>622.88582104395687</v>
      </c>
      <c r="AW39" s="10">
        <v>629.11467925439638</v>
      </c>
      <c r="AX39" s="10">
        <v>635.40582604694021</v>
      </c>
      <c r="AY39" s="10">
        <v>641.75988430740983</v>
      </c>
      <c r="AZ39" s="10">
        <v>648.17748315048391</v>
      </c>
      <c r="BA39" s="10">
        <v>654.65925798198873</v>
      </c>
      <c r="BB39" s="10">
        <v>661.20585056180857</v>
      </c>
      <c r="BC39" s="10">
        <v>667.81790906742663</v>
      </c>
      <c r="BD39" s="10">
        <v>674.49608815810086</v>
      </c>
      <c r="BE39" s="10">
        <v>681.24104903968191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0" t="s">
        <v>613</v>
      </c>
      <c r="F40" s="90" t="s">
        <v>517</v>
      </c>
      <c r="G40" s="11">
        <v>7.6820383660108105</v>
      </c>
      <c r="H40" s="11">
        <v>14.207312690359201</v>
      </c>
      <c r="I40" s="11">
        <v>19.389488421766899</v>
      </c>
      <c r="J40" s="11">
        <v>26.465926561275882</v>
      </c>
      <c r="K40" s="11">
        <v>35.326816861903929</v>
      </c>
      <c r="L40" s="11">
        <v>49.22157274195272</v>
      </c>
      <c r="M40" s="11">
        <v>64.0862900376993</v>
      </c>
      <c r="N40" s="11">
        <v>74.96221087001426</v>
      </c>
      <c r="O40" s="11">
        <v>80.777241650105609</v>
      </c>
      <c r="P40" s="11">
        <v>75.707890057627452</v>
      </c>
      <c r="Q40" s="11">
        <v>93.617023198981471</v>
      </c>
      <c r="R40" s="9">
        <v>126.31749951417765</v>
      </c>
      <c r="S40" s="9">
        <v>158.09713225120291</v>
      </c>
      <c r="T40" s="9">
        <v>172.729777850722</v>
      </c>
      <c r="U40" s="9">
        <v>205.81978966454432</v>
      </c>
      <c r="V40" s="9">
        <v>192.12554194325043</v>
      </c>
      <c r="W40" s="9">
        <v>206.29783126254503</v>
      </c>
      <c r="X40" s="9">
        <v>231.82860081977446</v>
      </c>
      <c r="Y40" s="9">
        <v>241.17783031232233</v>
      </c>
      <c r="Z40" s="9">
        <v>209.05238104003493</v>
      </c>
      <c r="AA40" s="9">
        <v>197.94503290820776</v>
      </c>
      <c r="AB40" s="9">
        <v>241.66044501788809</v>
      </c>
      <c r="AC40" s="10">
        <v>246.49365391824591</v>
      </c>
      <c r="AD40" s="10">
        <v>251.42352699661072</v>
      </c>
      <c r="AE40" s="10">
        <v>256.45199753654293</v>
      </c>
      <c r="AF40" s="10">
        <v>261.58103748727376</v>
      </c>
      <c r="AG40" s="10">
        <v>266.81265823701926</v>
      </c>
      <c r="AH40" s="10">
        <v>272.14891140175962</v>
      </c>
      <c r="AI40" s="10">
        <v>277.59188962979488</v>
      </c>
      <c r="AJ40" s="10">
        <v>283.14372742239078</v>
      </c>
      <c r="AK40" s="10">
        <v>288.80660197083859</v>
      </c>
      <c r="AL40" s="10">
        <v>294.58273401025531</v>
      </c>
      <c r="AM40" s="10">
        <v>300.47438869046039</v>
      </c>
      <c r="AN40" s="10">
        <v>306.4838764642696</v>
      </c>
      <c r="AO40" s="10">
        <v>312.61355399355494</v>
      </c>
      <c r="AP40" s="10">
        <v>318.86582507342609</v>
      </c>
      <c r="AQ40" s="10">
        <v>325.24314157489459</v>
      </c>
      <c r="AR40" s="10">
        <v>331.74800440639251</v>
      </c>
      <c r="AS40" s="10">
        <v>338.38296449452037</v>
      </c>
      <c r="AT40" s="10">
        <v>345.15062378441075</v>
      </c>
      <c r="AU40" s="10">
        <v>352.05363626009904</v>
      </c>
      <c r="AV40" s="10">
        <v>355.57417262270002</v>
      </c>
      <c r="AW40" s="10">
        <v>359.12991434892706</v>
      </c>
      <c r="AX40" s="10">
        <v>362.72121349241627</v>
      </c>
      <c r="AY40" s="10">
        <v>366.34842562734048</v>
      </c>
      <c r="AZ40" s="10">
        <v>370.0119098836139</v>
      </c>
      <c r="BA40" s="10">
        <v>373.71202898244991</v>
      </c>
      <c r="BB40" s="10">
        <v>377.44914927227444</v>
      </c>
      <c r="BC40" s="10">
        <v>381.22364076499719</v>
      </c>
      <c r="BD40" s="10">
        <v>385.03587717264719</v>
      </c>
      <c r="BE40" s="10">
        <v>388.88623594437354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0" t="s">
        <v>613</v>
      </c>
      <c r="F41" s="90" t="s">
        <v>518</v>
      </c>
      <c r="G41" s="11">
        <v>5.4595296469777894</v>
      </c>
      <c r="H41" s="11">
        <v>10.136696018593767</v>
      </c>
      <c r="I41" s="11">
        <v>13.887945558554108</v>
      </c>
      <c r="J41" s="11">
        <v>19.027376795214185</v>
      </c>
      <c r="K41" s="11">
        <v>25.726813510345963</v>
      </c>
      <c r="L41" s="11">
        <v>34.958405783613685</v>
      </c>
      <c r="M41" s="11">
        <v>46.52802735095262</v>
      </c>
      <c r="N41" s="11">
        <v>52.333434116798649</v>
      </c>
      <c r="O41" s="11">
        <v>55.80845839220764</v>
      </c>
      <c r="P41" s="11">
        <v>51.909509622133861</v>
      </c>
      <c r="Q41" s="11">
        <v>62.701204668020956</v>
      </c>
      <c r="R41" s="9">
        <v>78.22921527375928</v>
      </c>
      <c r="S41" s="9">
        <v>98.85274880335993</v>
      </c>
      <c r="T41" s="9">
        <v>110.98594416995438</v>
      </c>
      <c r="U41" s="9">
        <v>130.40885772574742</v>
      </c>
      <c r="V41" s="9">
        <v>133.55136692832494</v>
      </c>
      <c r="W41" s="9">
        <v>141.50429910505804</v>
      </c>
      <c r="X41" s="9">
        <v>140.35972645229683</v>
      </c>
      <c r="Y41" s="9">
        <v>160.19699594463029</v>
      </c>
      <c r="Z41" s="9">
        <v>138.26440311136889</v>
      </c>
      <c r="AA41" s="9">
        <v>150.90755221184085</v>
      </c>
      <c r="AB41" s="9">
        <v>180.12212324431883</v>
      </c>
      <c r="AC41" s="10">
        <v>183.72456570920519</v>
      </c>
      <c r="AD41" s="10">
        <v>187.3990570233893</v>
      </c>
      <c r="AE41" s="10">
        <v>191.14703816385702</v>
      </c>
      <c r="AF41" s="10">
        <v>194.96997892713421</v>
      </c>
      <c r="AG41" s="10">
        <v>198.86937850567688</v>
      </c>
      <c r="AH41" s="10">
        <v>202.84676607579041</v>
      </c>
      <c r="AI41" s="10">
        <v>206.90370139730624</v>
      </c>
      <c r="AJ41" s="10">
        <v>211.04177542525241</v>
      </c>
      <c r="AK41" s="10">
        <v>215.26261093375743</v>
      </c>
      <c r="AL41" s="10">
        <v>219.56786315243258</v>
      </c>
      <c r="AM41" s="10">
        <v>223.95922041548121</v>
      </c>
      <c r="AN41" s="10">
        <v>228.43840482379082</v>
      </c>
      <c r="AO41" s="10">
        <v>233.00717292026658</v>
      </c>
      <c r="AP41" s="10">
        <v>237.66731637867198</v>
      </c>
      <c r="AQ41" s="10">
        <v>242.42066270624539</v>
      </c>
      <c r="AR41" s="10">
        <v>247.26907596037032</v>
      </c>
      <c r="AS41" s="10">
        <v>252.21445747957776</v>
      </c>
      <c r="AT41" s="10">
        <v>257.25874662916925</v>
      </c>
      <c r="AU41" s="10">
        <v>262.40392156175261</v>
      </c>
      <c r="AV41" s="10">
        <v>265.02796077737025</v>
      </c>
      <c r="AW41" s="10">
        <v>267.67824038514397</v>
      </c>
      <c r="AX41" s="10">
        <v>270.35502278899526</v>
      </c>
      <c r="AY41" s="10">
        <v>273.0585730168853</v>
      </c>
      <c r="AZ41" s="10">
        <v>275.78915874705416</v>
      </c>
      <c r="BA41" s="10">
        <v>278.54705033452467</v>
      </c>
      <c r="BB41" s="10">
        <v>281.33252083786988</v>
      </c>
      <c r="BC41" s="10">
        <v>284.14584604624861</v>
      </c>
      <c r="BD41" s="10">
        <v>286.9873045067111</v>
      </c>
      <c r="BE41" s="10">
        <v>289.85717755177819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0" t="s">
        <v>613</v>
      </c>
      <c r="F42" s="90" t="s">
        <v>555</v>
      </c>
      <c r="G42" s="11">
        <v>57.424009283485326</v>
      </c>
      <c r="H42" s="11">
        <v>106.61902469891751</v>
      </c>
      <c r="I42" s="11">
        <v>146.07513215436421</v>
      </c>
      <c r="J42" s="11">
        <v>200.13230669671239</v>
      </c>
      <c r="K42" s="11">
        <v>270.59781215226218</v>
      </c>
      <c r="L42" s="11">
        <v>367.69684351202994</v>
      </c>
      <c r="M42" s="11">
        <v>489.38755667759676</v>
      </c>
      <c r="N42" s="11">
        <v>550.44954435283398</v>
      </c>
      <c r="O42" s="11">
        <v>587.00028025036454</v>
      </c>
      <c r="P42" s="11">
        <v>545.9906539920861</v>
      </c>
      <c r="Q42" s="11">
        <v>659.49903961695566</v>
      </c>
      <c r="R42" s="9">
        <v>822.82457914792622</v>
      </c>
      <c r="S42" s="9">
        <v>991.52816084119354</v>
      </c>
      <c r="T42" s="9">
        <v>1149.5414653445719</v>
      </c>
      <c r="U42" s="9">
        <v>1282.8980576887327</v>
      </c>
      <c r="V42" s="9">
        <v>1254.5278889770298</v>
      </c>
      <c r="W42" s="9">
        <v>1335.0633890335014</v>
      </c>
      <c r="X42" s="9">
        <v>1310.0305830860216</v>
      </c>
      <c r="Y42" s="9">
        <v>1347.0006818724023</v>
      </c>
      <c r="Z42" s="9">
        <v>1068.4378778524717</v>
      </c>
      <c r="AA42" s="9">
        <v>1057.2378301113549</v>
      </c>
      <c r="AB42" s="9">
        <v>1183.7585095597758</v>
      </c>
      <c r="AC42" s="10">
        <v>1207.4336797509716</v>
      </c>
      <c r="AD42" s="10">
        <v>1231.5823533459904</v>
      </c>
      <c r="AE42" s="10">
        <v>1256.2140004129101</v>
      </c>
      <c r="AF42" s="10">
        <v>1281.3382804211685</v>
      </c>
      <c r="AG42" s="10">
        <v>1306.965046029592</v>
      </c>
      <c r="AH42" s="10">
        <v>1333.1043469501835</v>
      </c>
      <c r="AI42" s="10">
        <v>1359.7664338891875</v>
      </c>
      <c r="AJ42" s="10">
        <v>1386.9617625669712</v>
      </c>
      <c r="AK42" s="10">
        <v>1414.7009978183107</v>
      </c>
      <c r="AL42" s="10">
        <v>1442.9950177746769</v>
      </c>
      <c r="AM42" s="10">
        <v>1471.8549181301705</v>
      </c>
      <c r="AN42" s="10">
        <v>1501.2920164927737</v>
      </c>
      <c r="AO42" s="10">
        <v>1531.3178568226288</v>
      </c>
      <c r="AP42" s="10">
        <v>1561.9442139590817</v>
      </c>
      <c r="AQ42" s="10">
        <v>1593.1830982382633</v>
      </c>
      <c r="AR42" s="10">
        <v>1625.0467602030285</v>
      </c>
      <c r="AS42" s="10">
        <v>1657.5476954070889</v>
      </c>
      <c r="AT42" s="10">
        <v>1690.6986493152308</v>
      </c>
      <c r="AU42" s="10">
        <v>1724.5126223015352</v>
      </c>
      <c r="AV42" s="10">
        <v>1741.7577485245508</v>
      </c>
      <c r="AW42" s="10">
        <v>1759.1753260097964</v>
      </c>
      <c r="AX42" s="10">
        <v>1776.7670792698939</v>
      </c>
      <c r="AY42" s="10">
        <v>1794.5347500625937</v>
      </c>
      <c r="AZ42" s="10">
        <v>1812.4800975632195</v>
      </c>
      <c r="BA42" s="10">
        <v>1830.6048985388513</v>
      </c>
      <c r="BB42" s="10">
        <v>1848.9109475242399</v>
      </c>
      <c r="BC42" s="10">
        <v>1867.4000569994819</v>
      </c>
      <c r="BD42" s="10">
        <v>1886.0740575694772</v>
      </c>
      <c r="BE42" s="10">
        <v>1904.934798145171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613</v>
      </c>
      <c r="F43" s="90" t="s">
        <v>617</v>
      </c>
      <c r="G43" s="2">
        <v>335.23792527123919</v>
      </c>
      <c r="H43" s="2">
        <v>622.3427198247216</v>
      </c>
      <c r="I43" s="2">
        <v>852.52427373249532</v>
      </c>
      <c r="J43" s="2">
        <v>1167.8414708664318</v>
      </c>
      <c r="K43" s="2">
        <v>1578.2966239359987</v>
      </c>
      <c r="L43" s="2">
        <v>2146.4966687640399</v>
      </c>
      <c r="M43" s="2">
        <v>2854.6287744180709</v>
      </c>
      <c r="N43" s="2">
        <v>3215.3197319830592</v>
      </c>
      <c r="O43" s="2">
        <v>3430.0408048941181</v>
      </c>
      <c r="P43" s="2">
        <v>3191.3959905882357</v>
      </c>
      <c r="Q43" s="2">
        <v>3858.070588235295</v>
      </c>
      <c r="R43" s="2">
        <v>4822.5882352941189</v>
      </c>
      <c r="S43" s="2">
        <v>6028.2352941176487</v>
      </c>
      <c r="T43" s="2">
        <v>6500</v>
      </c>
      <c r="U43" s="2">
        <v>7234.1176470588234</v>
      </c>
      <c r="V43" s="2">
        <v>7200</v>
      </c>
      <c r="W43" s="2">
        <v>7552.9411764705892</v>
      </c>
      <c r="X43" s="2">
        <v>7902.745098039215</v>
      </c>
      <c r="Y43" s="2">
        <v>8355.432525951559</v>
      </c>
      <c r="Z43" s="2">
        <v>7203</v>
      </c>
      <c r="AA43" s="2">
        <v>7317.3333333333321</v>
      </c>
      <c r="AB43" s="2">
        <v>8130.3703703703686</v>
      </c>
      <c r="AC43" s="14">
        <v>8292.9777777777763</v>
      </c>
      <c r="AD43" s="14">
        <v>8458.8373333333311</v>
      </c>
      <c r="AE43" s="14">
        <v>8628.0140799999972</v>
      </c>
      <c r="AF43" s="14">
        <v>8800.5743615999963</v>
      </c>
      <c r="AG43" s="14">
        <v>8976.5858488319955</v>
      </c>
      <c r="AH43" s="14">
        <v>9156.1175658086358</v>
      </c>
      <c r="AI43" s="14">
        <v>9339.2399171248089</v>
      </c>
      <c r="AJ43" s="14">
        <v>9526.0247154673052</v>
      </c>
      <c r="AK43" s="14">
        <v>9716.545209776652</v>
      </c>
      <c r="AL43" s="14">
        <v>9910.8761139721846</v>
      </c>
      <c r="AM43" s="14">
        <v>10109.093636251628</v>
      </c>
      <c r="AN43" s="14">
        <v>10311.27550897666</v>
      </c>
      <c r="AO43" s="14">
        <v>10517.501019156192</v>
      </c>
      <c r="AP43" s="14">
        <v>10727.851039539317</v>
      </c>
      <c r="AQ43" s="14">
        <v>10942.408060330103</v>
      </c>
      <c r="AR43" s="14">
        <v>11161.256221536705</v>
      </c>
      <c r="AS43" s="14">
        <v>11384.481345967439</v>
      </c>
      <c r="AT43" s="14">
        <v>11612.170972886788</v>
      </c>
      <c r="AU43" s="14">
        <v>11844.414392344524</v>
      </c>
      <c r="AV43" s="14">
        <v>11962.85853626797</v>
      </c>
      <c r="AW43" s="14">
        <v>12082.487121630649</v>
      </c>
      <c r="AX43" s="14">
        <v>12203.311992846955</v>
      </c>
      <c r="AY43" s="14">
        <v>12325.345112775425</v>
      </c>
      <c r="AZ43" s="14">
        <v>12448.598563903179</v>
      </c>
      <c r="BA43" s="14">
        <v>12573.084549542211</v>
      </c>
      <c r="BB43" s="14">
        <v>12698.815395037633</v>
      </c>
      <c r="BC43" s="14">
        <v>12825.803548988009</v>
      </c>
      <c r="BD43" s="14">
        <v>12954.061584477889</v>
      </c>
      <c r="BE43" s="14">
        <v>13083.602200322668</v>
      </c>
    </row>
    <row r="44" spans="1:57" x14ac:dyDescent="0.3">
      <c r="F44" s="90"/>
      <c r="G44" s="5">
        <f t="shared" ref="G44:Q44" si="0">_xlfn.RRI(1,G43,H43)</f>
        <v>0.85642098614346063</v>
      </c>
      <c r="H44" s="5">
        <f t="shared" si="0"/>
        <v>0.36986301369863006</v>
      </c>
      <c r="I44" s="5">
        <f t="shared" si="0"/>
        <v>0.36986301369863006</v>
      </c>
      <c r="J44" s="5">
        <f t="shared" si="0"/>
        <v>0.35146478636783351</v>
      </c>
      <c r="K44" s="5">
        <f t="shared" si="0"/>
        <v>0.36000840159630365</v>
      </c>
      <c r="L44" s="5">
        <f t="shared" si="0"/>
        <v>0.32990132990132981</v>
      </c>
      <c r="M44" s="5">
        <f t="shared" si="0"/>
        <v>0.12635301682563504</v>
      </c>
      <c r="N44" s="5">
        <f t="shared" si="0"/>
        <v>6.6780628618426263E-2</v>
      </c>
      <c r="O44" s="5">
        <f t="shared" si="0"/>
        <v>-6.9574919915055933E-2</v>
      </c>
      <c r="P44" s="5">
        <f t="shared" si="0"/>
        <v>0.20889748549323039</v>
      </c>
      <c r="Q44" s="5">
        <f t="shared" si="0"/>
        <v>0.25</v>
      </c>
      <c r="R44" s="5">
        <f>_xlfn.RRI(1,R43,S43)</f>
        <v>0.25</v>
      </c>
      <c r="S44" s="5">
        <f t="shared" ref="S44:AA44" si="1">_xlfn.RRI(1,S43,T43)</f>
        <v>7.8259172521467413E-2</v>
      </c>
      <c r="T44" s="5">
        <f t="shared" si="1"/>
        <v>0.11294117647058832</v>
      </c>
      <c r="U44" s="5">
        <f t="shared" si="1"/>
        <v>-4.7162140185396106E-3</v>
      </c>
      <c r="V44" s="5">
        <f t="shared" si="1"/>
        <v>4.9019607843137303E-2</v>
      </c>
      <c r="W44" s="5">
        <f t="shared" si="1"/>
        <v>4.6313603322948982E-2</v>
      </c>
      <c r="X44" s="5">
        <f t="shared" si="1"/>
        <v>5.7282301566915272E-2</v>
      </c>
      <c r="Y44" s="5">
        <f t="shared" si="1"/>
        <v>-0.1379261363636366</v>
      </c>
      <c r="Z44" s="5">
        <f t="shared" si="1"/>
        <v>1.5873015873015595E-2</v>
      </c>
      <c r="AA44" s="5">
        <f t="shared" si="1"/>
        <v>0.11111111111111116</v>
      </c>
      <c r="AB44" s="5">
        <v>0.02</v>
      </c>
      <c r="AC44" s="5">
        <v>0.02</v>
      </c>
      <c r="AD44" s="5">
        <v>0.02</v>
      </c>
      <c r="AE44" s="5">
        <v>0.02</v>
      </c>
      <c r="AF44" s="5">
        <v>0.02</v>
      </c>
      <c r="AG44" s="5">
        <v>0.02</v>
      </c>
      <c r="AH44" s="5">
        <v>0.02</v>
      </c>
      <c r="AI44" s="5">
        <v>0.02</v>
      </c>
      <c r="AJ44" s="5">
        <v>0.02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0.02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8"/>
      <c r="G45" s="27">
        <f>SUM(G12:G42)</f>
        <v>335.23792527123913</v>
      </c>
      <c r="H45" s="27">
        <f t="shared" ref="H45:AB45" si="2">SUM(H12:H42)</f>
        <v>622.34271982472148</v>
      </c>
      <c r="I45" s="27">
        <f t="shared" si="2"/>
        <v>852.52427373249498</v>
      </c>
      <c r="J45" s="27">
        <f t="shared" si="2"/>
        <v>1167.841470866432</v>
      </c>
      <c r="K45" s="27">
        <f t="shared" si="2"/>
        <v>1578.2966239359989</v>
      </c>
      <c r="L45" s="27">
        <f t="shared" si="2"/>
        <v>2146.4966687640394</v>
      </c>
      <c r="M45" s="27">
        <f t="shared" si="2"/>
        <v>2854.6287744180704</v>
      </c>
      <c r="N45" s="27">
        <f t="shared" si="2"/>
        <v>3215.3197319830588</v>
      </c>
      <c r="O45" s="27">
        <f t="shared" si="2"/>
        <v>3430.040804894119</v>
      </c>
      <c r="P45" s="27">
        <f t="shared" si="2"/>
        <v>3191.3959905882357</v>
      </c>
      <c r="Q45" s="27">
        <f t="shared" si="2"/>
        <v>3858.0705882352945</v>
      </c>
      <c r="R45" s="27">
        <f t="shared" si="2"/>
        <v>4822.5882352941189</v>
      </c>
      <c r="S45" s="27">
        <f t="shared" si="2"/>
        <v>6028.2352941176487</v>
      </c>
      <c r="T45" s="27">
        <f t="shared" si="2"/>
        <v>6500</v>
      </c>
      <c r="U45" s="27">
        <f t="shared" si="2"/>
        <v>7234.1176470588216</v>
      </c>
      <c r="V45" s="27">
        <f t="shared" si="2"/>
        <v>7200</v>
      </c>
      <c r="W45" s="27">
        <f t="shared" si="2"/>
        <v>7552.9411764705892</v>
      </c>
      <c r="X45" s="27">
        <f t="shared" si="2"/>
        <v>7902.7450980392141</v>
      </c>
      <c r="Y45" s="27">
        <f t="shared" si="2"/>
        <v>8355.4325259515572</v>
      </c>
      <c r="Z45" s="27">
        <f t="shared" si="2"/>
        <v>7202.9999999999982</v>
      </c>
      <c r="AA45" s="27">
        <f t="shared" si="2"/>
        <v>7317.3333333333321</v>
      </c>
      <c r="AB45" s="27">
        <f t="shared" si="2"/>
        <v>8130.3703703703686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3" spans="27:27" x14ac:dyDescent="0.3">
      <c r="AA53" s="19">
        <f>SUM(W44:AA44)/5</f>
        <v>1.8530779102070884E-2</v>
      </c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2 J W Y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Y l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W Y W F F g Q A F i A Q A A u Q 0 A A B M A H A B G b 3 J t d W x h c y 9 T Z W N 0 a W 9 u M S 5 t I K I Y A C i g F A A A A A A A A A A A A A A A A A A A A A A A A A A A A O 2 T z W r C Q B R G 9 4 G 8 w z D d K A R x Y q 0 t x Y U E 6 a 6 l a H E h L h K 9 x e B k J k x u i h J 8 m 7 5 J X 6 y T B p X W S x H c T j a B c + f v g + 8 U s M R U K z Z p / u L R 9 3 y v W M c G V m w a J y A l C D Z k E t D 3 m P 1 e y x p Z M t 4 u Q X a i 0 h h Q O N N m k 2 i 9 a b W r + X O c w Z A f 9 v L F f h 5 p h X b R I m i O u O F P 8 P W p V m A Q D J v u c m 6 P s + s l d K Y m V s W 7 N l m k Z Z k p O 4 O i 1 V w Z V B U f 5 b l M l 3 H 9 U B 4 w t F O G s M V 9 w C o e 6 V K h 2 Z 3 x s N v t H q A q s w T M A Q s a h z T u 0 f i W x n 0 a 3 9 F 4 Q O N 7 G j + Q W N A p B Z 1 S 0 C k F n V L Q K Q W d U t A p B Z 1 S 0 C k F n T K k U 4 Z / U + 7 b x 7 K N F e b p h 8 a 0 7 h u b 5 L G 0 Z T x V 7 k 3 9 T F 9 w D a Z p X d E 6 b 2 h 9 z e / 2 H Q t n n 8 B H i C Z N S q z 5 z O 7 i b d 9 L 1 f 8 v I E z r X W F a z 5 n m T H O m X W h a / w r T + s 4 0 Z 5 o z 7 U L T B l e Y N n C m O d O c a a R p 3 1 B L A Q I t A B Q A A g A I A N i V m F j o 9 L w k p g A A A P c A A A A S A A A A A A A A A A A A A A A A A A A A A A B D b 2 5 m a W c v U G F j a 2 F n Z S 5 4 b W x Q S w E C L Q A U A A I A C A D Y l Z h Y D 8 r p q 6 Q A A A D p A A A A E w A A A A A A A A A A A A A A A A D y A A A A W 0 N v b n R l b n R f V H l w Z X N d L n h t b F B L A Q I t A B Q A A g A I A N i V m F h R Y E A B Y g E A A L k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z N D o z N i 4 z N D Y 0 N j k 4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w N j o w M y 4 3 M T U w M j M 5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x O D o 0 N C 4 3 M D M 5 O D Q 0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j o 0 O S 4 4 N D k 0 O D Y w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F b n R w a X Z v d G l l c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U F l J i H H R 7 K s 1 I x c O A U 8 A A A A A A I A A A A A A A N m A A D A A A A A E A A A A D i k C J c h s T q A T d / / v t 3 r Y h k A A A A A B I A A A K A A A A A Q A A A A 5 i l X F F g l T + f A L P Q 2 m i 5 R W V A A A A A z X u W z F T h x r k / c g 0 m c t M l G O q v 5 O R G k D N X 0 N Y / D t J 6 b I H 5 + s K q s u / f / A 0 D z F O Q F o K 3 e 2 / S y G X S U z l 0 3 E l 3 f U N / K c 6 1 H O t + x 1 f o o / 2 2 y u s a e 6 x Q A A A C J K K s a 7 e l N 3 T x N J 1 v + 8 Q L x K m 0 9 T Q = = < / D a t a M a s h u p > 
</file>

<file path=customXml/itemProps1.xml><?xml version="1.0" encoding="utf-8"?>
<ds:datastoreItem xmlns:ds="http://schemas.openxmlformats.org/officeDocument/2006/customXml" ds:itemID="{ED121B2F-FE0C-433B-8198-3192444B8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45</vt:i4>
      </vt:variant>
    </vt:vector>
  </HeadingPairs>
  <TitlesOfParts>
    <vt:vector size="45" baseType="lpstr">
      <vt:lpstr>MSW battOther</vt:lpstr>
      <vt:lpstr>MSW battLiPrimary</vt:lpstr>
      <vt:lpstr>MSW battLiRechargeable</vt:lpstr>
      <vt:lpstr>MSW battNiCd</vt:lpstr>
      <vt:lpstr>MSW battNiMH</vt:lpstr>
      <vt:lpstr>MSW battZn</vt:lpstr>
      <vt:lpstr>POM Portables Li-Rechargeable</vt:lpstr>
      <vt:lpstr>cameras games_LiRechargable</vt:lpstr>
      <vt:lpstr>cellphones_LiRechargable</vt:lpstr>
      <vt:lpstr>Cordless Tools_LiRechargab</vt:lpstr>
      <vt:lpstr>PortablePCs_LiRechargab</vt:lpstr>
      <vt:lpstr>Tablets_LiRechargable</vt:lpstr>
      <vt:lpstr>others portables_LiRechargable</vt:lpstr>
      <vt:lpstr>POM Portables NiCd</vt:lpstr>
      <vt:lpstr>cameras games_NiCd</vt:lpstr>
      <vt:lpstr>cellphones_NiCd</vt:lpstr>
      <vt:lpstr>Cordless Tools_NiCd</vt:lpstr>
      <vt:lpstr>PortablePCs_NiCd</vt:lpstr>
      <vt:lpstr>Tablets_NiCd</vt:lpstr>
      <vt:lpstr>others portables_NiCd</vt:lpstr>
      <vt:lpstr>POM Portables NiMH</vt:lpstr>
      <vt:lpstr>cameras games_NiMH</vt:lpstr>
      <vt:lpstr>cellphones_NiMH</vt:lpstr>
      <vt:lpstr>Cordless Tools_NiMH</vt:lpstr>
      <vt:lpstr>PortablePCs_NiMH</vt:lpstr>
      <vt:lpstr>Tablets_NiMH</vt:lpstr>
      <vt:lpstr>others portables_NiMH</vt:lpstr>
      <vt:lpstr>POM Portables Lead-acid</vt:lpstr>
      <vt:lpstr>cameras games_Pb</vt:lpstr>
      <vt:lpstr>cellphones_Pb</vt:lpstr>
      <vt:lpstr>Cordless Tools_Pb</vt:lpstr>
      <vt:lpstr>PortablePCs_Pb</vt:lpstr>
      <vt:lpstr>Tablets_Pb</vt:lpstr>
      <vt:lpstr>others portable_Pb</vt:lpstr>
      <vt:lpstr>others portable_Zn-based</vt:lpstr>
      <vt:lpstr>others portable_Li-Primary</vt:lpstr>
      <vt:lpstr>others portable_Portables Other</vt:lpstr>
      <vt:lpstr>Shares Cameras and Games</vt:lpstr>
      <vt:lpstr>Shares Cell Phones</vt:lpstr>
      <vt:lpstr>Shares Cordless Tools</vt:lpstr>
      <vt:lpstr>Shares Others Portable</vt:lpstr>
      <vt:lpstr>Shares PortablePCs+Tablets</vt:lpstr>
      <vt:lpstr>Codelist Countries</vt:lpstr>
      <vt:lpstr>Template</vt:lpstr>
      <vt:lpstr>Avicenne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Kibria</cp:lastModifiedBy>
  <dcterms:created xsi:type="dcterms:W3CDTF">2015-06-05T18:19:34Z</dcterms:created>
  <dcterms:modified xsi:type="dcterms:W3CDTF">2025-02-11T15:38:54Z</dcterms:modified>
</cp:coreProperties>
</file>