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05"/>
  <workbookPr/>
  <mc:AlternateContent xmlns:mc="http://schemas.openxmlformats.org/markup-compatibility/2006">
    <mc:Choice Requires="x15">
      <x15ac:absPath xmlns:x15ac="http://schemas.microsoft.com/office/spreadsheetml/2010/11/ac" url="D:\Cloud\Box Sync\EPIS\Formatos_Portafolio\2019-I\Prueba_Entrada\"/>
    </mc:Choice>
  </mc:AlternateContent>
  <xr:revisionPtr revIDLastSave="1" documentId="11_C0E2724FE0FC3B601E4FAC625E4DB5EC572CE28F" xr6:coauthVersionLast="43" xr6:coauthVersionMax="43" xr10:uidLastSave="{FA4976E4-D436-4C87-B0A8-EBD8FB47A0D5}"/>
  <bookViews>
    <workbookView xWindow="0" yWindow="0" windowWidth="28800" windowHeight="12330" xr2:uid="{00000000-000D-0000-FFFF-FFFF00000000}"/>
  </bookViews>
  <sheets>
    <sheet name="Informe_prueba_de_entrada" sheetId="1" r:id="rId1"/>
    <sheet name="Carga" sheetId="2" state="hidden" r:id="rId2"/>
  </sheets>
  <definedNames>
    <definedName name="_xlnm.Print_Area" localSheetId="0">Informe_prueba_de_entrada!$A$1:$N$79</definedName>
    <definedName name="Sección">Informe_prueba_de_entrada!$Q$11:$Q$12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I26" i="2"/>
  <c r="I24" i="2"/>
  <c r="I22" i="2"/>
  <c r="I20" i="2"/>
  <c r="I18" i="2"/>
  <c r="H17" i="2"/>
  <c r="I16" i="2"/>
  <c r="H27" i="2"/>
  <c r="H25" i="2"/>
  <c r="H23" i="2"/>
  <c r="H21" i="2"/>
  <c r="H19" i="2"/>
  <c r="N25" i="1"/>
  <c r="N24" i="1"/>
  <c r="N23" i="1"/>
  <c r="N22" i="1"/>
  <c r="N21" i="1"/>
  <c r="L12" i="1"/>
  <c r="J12" i="1"/>
  <c r="G12" i="1"/>
  <c r="C11" i="1"/>
  <c r="M24" i="1"/>
  <c r="O24" i="1"/>
  <c r="L24" i="1"/>
  <c r="J24" i="1"/>
  <c r="G24" i="1"/>
  <c r="H100" i="2"/>
  <c r="H99" i="2"/>
  <c r="H98" i="2"/>
  <c r="H97" i="2"/>
  <c r="H96" i="2"/>
  <c r="H95" i="2"/>
  <c r="H94" i="2"/>
  <c r="H89" i="2"/>
  <c r="H88" i="2"/>
  <c r="H87" i="2"/>
  <c r="H86" i="2"/>
  <c r="H85" i="2"/>
  <c r="H84" i="2"/>
  <c r="H71" i="2"/>
  <c r="H70" i="2"/>
  <c r="H69" i="2"/>
  <c r="H68" i="2"/>
  <c r="H67" i="2"/>
  <c r="H66" i="2"/>
  <c r="H74" i="2"/>
  <c r="H75" i="2"/>
  <c r="H76" i="2"/>
  <c r="H77" i="2"/>
  <c r="H78" i="2"/>
  <c r="H79" i="2"/>
  <c r="H80" i="2"/>
  <c r="H62" i="2"/>
  <c r="H61" i="2"/>
  <c r="H60" i="2"/>
  <c r="H59" i="2"/>
  <c r="H58" i="2"/>
  <c r="H57" i="2"/>
  <c r="H53" i="2"/>
  <c r="H52" i="2"/>
  <c r="H51" i="2"/>
  <c r="H50" i="2"/>
  <c r="H49" i="2"/>
  <c r="H48" i="2"/>
  <c r="H44" i="2"/>
  <c r="H43" i="2"/>
  <c r="H42" i="2"/>
  <c r="H41" i="2"/>
  <c r="H40" i="2"/>
  <c r="H39" i="2"/>
  <c r="H101" i="2"/>
  <c r="H90" i="2"/>
  <c r="H36" i="2"/>
  <c r="H35" i="2"/>
  <c r="H34" i="2"/>
  <c r="H33" i="2"/>
  <c r="H32" i="2"/>
  <c r="H31" i="2"/>
  <c r="H26" i="2"/>
  <c r="H24" i="2"/>
  <c r="H22" i="2"/>
  <c r="H20" i="2"/>
  <c r="H18" i="2"/>
  <c r="H16" i="2"/>
  <c r="D14" i="1"/>
  <c r="H13" i="2"/>
  <c r="H12" i="2"/>
  <c r="H11" i="2"/>
  <c r="H10" i="2"/>
  <c r="H9" i="2"/>
  <c r="H8" i="2"/>
  <c r="H7" i="2"/>
  <c r="M21" i="1"/>
  <c r="O21" i="1"/>
  <c r="J22" i="1"/>
  <c r="L25" i="1"/>
  <c r="L23" i="1"/>
  <c r="L22" i="1"/>
  <c r="L21" i="1"/>
  <c r="J25" i="1"/>
  <c r="J23" i="1"/>
  <c r="J21" i="1"/>
  <c r="G25" i="1"/>
  <c r="G23" i="1"/>
  <c r="G22" i="1"/>
  <c r="G21" i="1"/>
  <c r="M25" i="1"/>
  <c r="O25" i="1"/>
  <c r="M23" i="1"/>
  <c r="O23" i="1"/>
  <c r="M22" i="1"/>
  <c r="O22" i="1"/>
  <c r="F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Lanchipa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Lanchipa:</t>
        </r>
        <r>
          <rPr>
            <sz val="9"/>
            <color indexed="81"/>
            <rFont val="Tahoma"/>
            <family val="2"/>
          </rPr>
          <t xml:space="preserve">
Ingresar código de curso</t>
        </r>
      </text>
    </comment>
  </commentList>
</comments>
</file>

<file path=xl/sharedStrings.xml><?xml version="1.0" encoding="utf-8"?>
<sst xmlns="http://schemas.openxmlformats.org/spreadsheetml/2006/main" count="753" uniqueCount="256">
  <si>
    <t>UNIVERSIDAD PRIVADA DE TACNA</t>
  </si>
  <si>
    <t xml:space="preserve">       FACULTAD DE INGENIERIA</t>
  </si>
  <si>
    <t xml:space="preserve">Escuela de ingeniería de sistemas       </t>
  </si>
  <si>
    <t>Informe de la Prueba de Entrada</t>
  </si>
  <si>
    <t>2019-I</t>
  </si>
  <si>
    <t>CURSO</t>
  </si>
  <si>
    <t>Código</t>
  </si>
  <si>
    <t>Nombre</t>
  </si>
  <si>
    <t>SI-572</t>
  </si>
  <si>
    <t>A</t>
  </si>
  <si>
    <t>Sección</t>
  </si>
  <si>
    <t>Ciclo</t>
  </si>
  <si>
    <t>Horas</t>
  </si>
  <si>
    <t>Créditos</t>
  </si>
  <si>
    <t>Tipo curso</t>
  </si>
  <si>
    <t>B</t>
  </si>
  <si>
    <t>DOCENTE</t>
  </si>
  <si>
    <t xml:space="preserve">Docente </t>
  </si>
  <si>
    <t xml:space="preserve">E-mail  </t>
  </si>
  <si>
    <t xml:space="preserve">Celular </t>
  </si>
  <si>
    <t>Nº de estudiantes:</t>
  </si>
  <si>
    <t>Matriculados:</t>
  </si>
  <si>
    <t>Evaluados:</t>
  </si>
  <si>
    <t>Nro.</t>
  </si>
  <si>
    <t>Conocimiento o habilidad</t>
  </si>
  <si>
    <t>Numero de Estudiantes por rango de nota
Nivel Alcanzado en %</t>
  </si>
  <si>
    <t>I</t>
  </si>
  <si>
    <t>Deficiente (0 -10)</t>
  </si>
  <si>
    <t>%</t>
  </si>
  <si>
    <t>Suficiente (11-15)</t>
  </si>
  <si>
    <t>Bueno (16-20)</t>
  </si>
  <si>
    <t>Total %</t>
  </si>
  <si>
    <t>Nota: La cantidad de estudiantes evaluados debe coincidir con el total</t>
  </si>
  <si>
    <t>LEYENDA:</t>
  </si>
  <si>
    <r>
      <t xml:space="preserve">Si la columna del Indicador es de </t>
    </r>
    <r>
      <rPr>
        <b/>
        <sz val="11"/>
        <color rgb="FF00B050"/>
        <rFont val="Calibri"/>
        <family val="2"/>
        <scheme val="minor"/>
      </rPr>
      <t>color verde</t>
    </r>
    <r>
      <rPr>
        <sz val="11"/>
        <color theme="9" tint="-0.499984740745262"/>
        <rFont val="Calibri"/>
        <family val="2"/>
        <scheme val="minor"/>
      </rPr>
      <t xml:space="preserve"> </t>
    </r>
    <r>
      <rPr>
        <sz val="11"/>
        <color rgb="FF1D2C12"/>
        <rFont val="Calibri"/>
        <family val="2"/>
        <scheme val="minor"/>
      </rPr>
      <t>capacidad alcanzada</t>
    </r>
  </si>
  <si>
    <r>
      <t>Si la columna del Indicador es 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7"/>
        <rFont val="Calibri"/>
        <family val="2"/>
        <scheme val="minor"/>
      </rPr>
      <t>color naranja</t>
    </r>
    <r>
      <rPr>
        <sz val="11"/>
        <color theme="1"/>
        <rFont val="Calibri"/>
        <family val="2"/>
        <scheme val="minor"/>
      </rPr>
      <t xml:space="preserve"> no necesariamente requiere acción de mejora</t>
    </r>
  </si>
  <si>
    <r>
      <t>Si la columna del Indicador es de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color rojo</t>
    </r>
    <r>
      <rPr>
        <sz val="11"/>
        <color theme="1"/>
        <rFont val="Calibri"/>
        <family val="2"/>
        <scheme val="minor"/>
      </rPr>
      <t xml:space="preserve"> requiere acción de mejora</t>
    </r>
  </si>
  <si>
    <r>
      <t>Medidas correctivas que ha tomado en los casos de grado "</t>
    </r>
    <r>
      <rPr>
        <b/>
        <sz val="12"/>
        <color rgb="FFFF0000"/>
        <rFont val="Calibri"/>
        <family val="2"/>
        <scheme val="minor"/>
      </rPr>
      <t>deficiente</t>
    </r>
    <r>
      <rPr>
        <b/>
        <sz val="12"/>
        <color theme="1"/>
        <rFont val="Calibri"/>
        <family val="2"/>
        <scheme val="minor"/>
      </rPr>
      <t>". Marque con (X) las acciones realizadas:</t>
    </r>
  </si>
  <si>
    <t>1. Repaso en horas de clase</t>
  </si>
  <si>
    <t>4. Entrega de material de repaso</t>
  </si>
  <si>
    <t>2. Repaso con horas adicionales de clase</t>
  </si>
  <si>
    <t>5. Recomendación de bibliografía</t>
  </si>
  <si>
    <t>3. Ejercicios propuestos para resolver en casa</t>
  </si>
  <si>
    <t>6. Otros (Detalle en la descripción)</t>
  </si>
  <si>
    <t>Describa otras medidas correctivas y/o recomendaciones.</t>
  </si>
  <si>
    <t xml:space="preserve">Fecha: </t>
  </si>
  <si>
    <t xml:space="preserve"> _______________________________</t>
  </si>
  <si>
    <r>
      <t>IMPORTANTE</t>
    </r>
    <r>
      <rPr>
        <b/>
        <sz val="14"/>
        <color theme="1"/>
        <rFont val="Calibri"/>
        <family val="2"/>
        <scheme val="minor"/>
      </rPr>
      <t xml:space="preserve">: </t>
    </r>
  </si>
  <si>
    <t>Llenar los campos resaltados en amarillo</t>
  </si>
  <si>
    <t>Enviar en formato digital este informe y la prueba de entrada a:</t>
  </si>
  <si>
    <t xml:space="preserve">                          portafolioepis@upt.pe</t>
  </si>
  <si>
    <t xml:space="preserve">                          portafolioepisupt@gmail.com</t>
  </si>
  <si>
    <t>PLAN DE ESTUDIOS 2016-I</t>
  </si>
  <si>
    <t>Asignatura</t>
  </si>
  <si>
    <t>Creditos</t>
  </si>
  <si>
    <t>Tipo</t>
  </si>
  <si>
    <t>Area Académica</t>
  </si>
  <si>
    <t>Grado</t>
  </si>
  <si>
    <t>Docente</t>
  </si>
  <si>
    <t>TEORICO</t>
  </si>
  <si>
    <t>PRACTICO</t>
  </si>
  <si>
    <t>X</t>
  </si>
  <si>
    <t>SI-071</t>
  </si>
  <si>
    <t>TALLER DE LIDERAZGO Y EMPRENDIMIENTO</t>
  </si>
  <si>
    <t>Obligatorio</t>
  </si>
  <si>
    <t>Educación General</t>
  </si>
  <si>
    <t>Ing.</t>
  </si>
  <si>
    <t>Liliana Mercedes Vega Bernal</t>
  </si>
  <si>
    <t>SI-072</t>
  </si>
  <si>
    <t>TALLER DE REDES Y COMUNICACIÓN DE DATOS</t>
  </si>
  <si>
    <t>Administración de Redes e Infraestructura de TI</t>
  </si>
  <si>
    <t>Hugo Martín  Alcántara Martínez</t>
  </si>
  <si>
    <t>SI-073</t>
  </si>
  <si>
    <t xml:space="preserve">PROYECTO DE TESIS </t>
  </si>
  <si>
    <t>Mag.</t>
  </si>
  <si>
    <t>Luis Alfredo Fernández Vizcarra</t>
  </si>
  <si>
    <t>SI-074</t>
  </si>
  <si>
    <t>CONSTRUCCION DE SOFTWARE II</t>
  </si>
  <si>
    <t>Desarrollo De Software</t>
  </si>
  <si>
    <t>Alberto Johnatan Flor Rodríguez</t>
  </si>
  <si>
    <t>SI-075</t>
  </si>
  <si>
    <t>GERENCIA DE TI</t>
  </si>
  <si>
    <t>Gestión de Proyectos</t>
  </si>
  <si>
    <t>Ricardo Manuel Valcárcel Alvarado</t>
  </si>
  <si>
    <t>SI-076</t>
  </si>
  <si>
    <t>SISTEMAS DE INFORMACION DE BANCA Y FINANZAS</t>
  </si>
  <si>
    <t>Electivo</t>
  </si>
  <si>
    <t>Oscar Juan Jímenez Flores</t>
  </si>
  <si>
    <t>SI-077</t>
  </si>
  <si>
    <t>SOLUCIONES MOVILES II</t>
  </si>
  <si>
    <t>ING-101</t>
  </si>
  <si>
    <t>MATEMATICA I</t>
  </si>
  <si>
    <t>Area Básica Formativa I</t>
  </si>
  <si>
    <t>Silvia Marlene Centella Vildoso</t>
  </si>
  <si>
    <t>Felipe Remigio Atencio Maquera</t>
  </si>
  <si>
    <t>ING-102</t>
  </si>
  <si>
    <t>MATEMATICA BASICA I</t>
  </si>
  <si>
    <t>Nélida Brígida Maquera Cárdenas</t>
  </si>
  <si>
    <t>ING-103</t>
  </si>
  <si>
    <t>DISEÑO EN INGENIERIA</t>
  </si>
  <si>
    <t>Claudia Susy Alvarez Sanchez</t>
  </si>
  <si>
    <t>Lourdes Vanessa Revollar Vildoso</t>
  </si>
  <si>
    <t>ING-104</t>
  </si>
  <si>
    <t>COMUNICACIÓN ORAL Y ESCRITA</t>
  </si>
  <si>
    <t>Americo Alca Gómez</t>
  </si>
  <si>
    <t>Lic.</t>
  </si>
  <si>
    <t>Mariella Carmen Berrios Flores</t>
  </si>
  <si>
    <t>ING-105</t>
  </si>
  <si>
    <t>METODOLOGIA DEL TRABAJO UNIVERSITARIO</t>
  </si>
  <si>
    <t>Dra.</t>
  </si>
  <si>
    <t>Yanira Valdivia Tapia</t>
  </si>
  <si>
    <t>SI-171</t>
  </si>
  <si>
    <t>INTRODUCCION A LA INGENIERIA DE SISTEMAS</t>
  </si>
  <si>
    <t>Area Básica Formativa II</t>
  </si>
  <si>
    <t>Oliver Santana Carbajal</t>
  </si>
  <si>
    <t>-</t>
  </si>
  <si>
    <t>II</t>
  </si>
  <si>
    <t>ING-201</t>
  </si>
  <si>
    <t>MATEMATICA II</t>
  </si>
  <si>
    <t>ING-202</t>
  </si>
  <si>
    <t>FISICA I</t>
  </si>
  <si>
    <t>ING-203</t>
  </si>
  <si>
    <t>TECNICAS DE PROGRAMACIÓN</t>
  </si>
  <si>
    <t>Nestor Andres Sanjinez Ticona</t>
  </si>
  <si>
    <t>ING-204</t>
  </si>
  <si>
    <t>ECONOMIA I</t>
  </si>
  <si>
    <t>ING-205</t>
  </si>
  <si>
    <t>ESTADISTICA I</t>
  </si>
  <si>
    <t>Elard Ricardo Rodríguez Marca</t>
  </si>
  <si>
    <t>ING-206</t>
  </si>
  <si>
    <t>QUIMICA I</t>
  </si>
  <si>
    <t>Maritza Marleni Catari Cutipa</t>
  </si>
  <si>
    <t>III</t>
  </si>
  <si>
    <t>SI-371</t>
  </si>
  <si>
    <t>MATEMATICA DISCRETA</t>
  </si>
  <si>
    <t>SI-372</t>
  </si>
  <si>
    <t>SISTEMAS ELECTRONICOS DIGITALES</t>
  </si>
  <si>
    <t>Alex Juan Yanqui Constancio</t>
  </si>
  <si>
    <t>SI-373</t>
  </si>
  <si>
    <t>ALGORITMOS Y ESTRUCTURA DE DATOS</t>
  </si>
  <si>
    <t xml:space="preserve">Milagros Gleny Cohaila Gonzales </t>
  </si>
  <si>
    <t>SI-374</t>
  </si>
  <si>
    <t>DISEÑO Y MODELAMIENTO VIRTUAL</t>
  </si>
  <si>
    <t>SI-375</t>
  </si>
  <si>
    <t>MODELO DE PROCESOS DE NEGOCIOS</t>
  </si>
  <si>
    <t>Mariella Rosario Ibarra Montecinos</t>
  </si>
  <si>
    <t>SI-376</t>
  </si>
  <si>
    <t>SISTEMAS DE INFORMACION</t>
  </si>
  <si>
    <t>IV</t>
  </si>
  <si>
    <t>SI-471</t>
  </si>
  <si>
    <t>INTRODUCCION AL DESARROLLO WEB</t>
  </si>
  <si>
    <t>Tito Fernando Ale Nieto</t>
  </si>
  <si>
    <t>SI-472</t>
  </si>
  <si>
    <t>ARQUITECTURA DEL COMPUTADOR</t>
  </si>
  <si>
    <t>SI-473</t>
  </si>
  <si>
    <t>PROGRAMACION I</t>
  </si>
  <si>
    <t>SI-474</t>
  </si>
  <si>
    <t>INGENIERIA ECONOMICA Y FINANCIERA</t>
  </si>
  <si>
    <t>SI-475</t>
  </si>
  <si>
    <t>INGENIERIA DE REQUERIMIENTOS</t>
  </si>
  <si>
    <t>SI-476</t>
  </si>
  <si>
    <t>PROGRAMACION ORIENTADA A OBJETOS</t>
  </si>
  <si>
    <t>V</t>
  </si>
  <si>
    <t>SI-571</t>
  </si>
  <si>
    <t>DISEÑO DE BASE DE DATOS</t>
  </si>
  <si>
    <t>Administración de Base de Datos e Inteligencia de Negocios</t>
  </si>
  <si>
    <t>SISTEMAS OPERATIVOS I</t>
  </si>
  <si>
    <t>Enrique Félix Lanchipa Valencia</t>
  </si>
  <si>
    <t>SI-573</t>
  </si>
  <si>
    <t>PROGRAMACION II</t>
  </si>
  <si>
    <t>SI-574</t>
  </si>
  <si>
    <t>INVESTIGACION DE OPERACIONES</t>
  </si>
  <si>
    <t>SI-575</t>
  </si>
  <si>
    <t>DISEÑO Y ARQUITECTURA DE SOFTWARE</t>
  </si>
  <si>
    <t>SI-576</t>
  </si>
  <si>
    <t>INTERACCION Y DISEÑO DE INTERFACES</t>
  </si>
  <si>
    <t>VI</t>
  </si>
  <si>
    <t>SI-671</t>
  </si>
  <si>
    <t>BASE DE DATOS I</t>
  </si>
  <si>
    <t>Carlos Alberto Ruiz Cancino</t>
  </si>
  <si>
    <t>SI-672</t>
  </si>
  <si>
    <t>SISTEMAS OPERATIVOS II</t>
  </si>
  <si>
    <t>SI-673</t>
  </si>
  <si>
    <t xml:space="preserve">PROGRAMACION III </t>
  </si>
  <si>
    <t>SI-674</t>
  </si>
  <si>
    <t>DESARROLLO DE APLICACIONES WEB I</t>
  </si>
  <si>
    <t>SI-675</t>
  </si>
  <si>
    <t>INGENIERIA DE SOFTWARE</t>
  </si>
  <si>
    <t>Martha Judith Paredes Vignola</t>
  </si>
  <si>
    <t>SI-676</t>
  </si>
  <si>
    <t>ETICA PROFESIONAL</t>
  </si>
  <si>
    <t>Dr.</t>
  </si>
  <si>
    <t>Erbert Francisco Osco Mamani</t>
  </si>
  <si>
    <t>VII Ciclo</t>
  </si>
  <si>
    <t>VII</t>
  </si>
  <si>
    <t>SI-771</t>
  </si>
  <si>
    <t>BASE DE DATOS II</t>
  </si>
  <si>
    <t>Patrick José Cuadros Quiroga</t>
  </si>
  <si>
    <t>SI-772</t>
  </si>
  <si>
    <t>REDES Y COMUNICACIONES DE DATOS I</t>
  </si>
  <si>
    <t>Hugo Martín Alcántara Martínez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</si>
  <si>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</si>
  <si>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</si>
  <si>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</si>
  <si>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</si>
  <si>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</si>
  <si>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</si>
  <si>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Rafael Humberto Poma Laura</t>
  </si>
  <si>
    <t>SI-776</t>
  </si>
  <si>
    <t xml:space="preserve">MEDIO AMBIENTE Y DESARROLLO SOSTENIBLE </t>
  </si>
  <si>
    <t>E</t>
  </si>
  <si>
    <t>SI-777</t>
  </si>
  <si>
    <t>CONTABILIDAD GENERAL</t>
  </si>
  <si>
    <t>SI-778</t>
  </si>
  <si>
    <t>PATRONES DE SOFTWARE</t>
  </si>
  <si>
    <t>VIII</t>
  </si>
  <si>
    <t>SI-871</t>
  </si>
  <si>
    <t>INTELIGENCIA DE NEGOCIOS</t>
  </si>
  <si>
    <t>SI-872</t>
  </si>
  <si>
    <t>REDES Y COMUNICACIONES DE DATOS II</t>
  </si>
  <si>
    <t>Ricardo Manuel Sante Zavaleta</t>
  </si>
  <si>
    <t>SI-873</t>
  </si>
  <si>
    <t>INGLES TECNICO</t>
  </si>
  <si>
    <t>Hiraida Yesenia Pacheco Quispe</t>
  </si>
  <si>
    <t>SI-874</t>
  </si>
  <si>
    <t>DESARROLLO DE APLICACIONES WEB II</t>
  </si>
  <si>
    <t>SI-875</t>
  </si>
  <si>
    <t>SEGURIDAD INFORMATICA</t>
  </si>
  <si>
    <t>SI-876</t>
  </si>
  <si>
    <t>DERECHO INFORMATICO</t>
  </si>
  <si>
    <t>Carlos Alberto Pajuelo Beltrán</t>
  </si>
  <si>
    <t>SI-877</t>
  </si>
  <si>
    <t>DISEÑO Y CREACION DE VIDEOJUEGOS</t>
  </si>
  <si>
    <t>IX</t>
  </si>
  <si>
    <t>SI-971</t>
  </si>
  <si>
    <t>AUDITORIA DE SISTEMAS</t>
  </si>
  <si>
    <t>SI-972</t>
  </si>
  <si>
    <t>REDES Y COMUNICACIONES DE DATOS III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</si>
  <si>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</si>
  <si>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</si>
  <si>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</si>
  <si>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</si>
  <si>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</si>
  <si>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</si>
  <si>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</si>
  <si>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</si>
  <si>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SI-977</t>
  </si>
  <si>
    <t>NEGOCIOS Y MARKETING POR INTERNET</t>
  </si>
  <si>
    <t>SI-978</t>
  </si>
  <si>
    <t>TOPICOS DE BASE DE DATOS AVANZADOS</t>
  </si>
  <si>
    <t>CREDITOS OBLIGATORIOS</t>
  </si>
  <si>
    <t>CREDITOS ELECTIVOS</t>
  </si>
  <si>
    <t>CREDITOS PRACTICAS PREPROFESIONALES*</t>
  </si>
  <si>
    <t>TOTAL DE CREDITOS PARA EGRESAR**</t>
  </si>
  <si>
    <t xml:space="preserve"> </t>
  </si>
  <si>
    <t>(**) CERTIFICADO DE INGLES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</si>
</sst>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1D2C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Fill="1"/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2" fillId="0" borderId="0" xfId="0" applyFont="1" applyFill="1"/>
    <xf numFmtId="0" fontId="11" fillId="2" borderId="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Alignment="1" applyProtection="1">
      <alignment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left" indent="15"/>
    </xf>
    <xf numFmtId="0" fontId="0" fillId="0" borderId="5" xfId="0" applyFill="1" applyBorder="1"/>
    <xf numFmtId="0" fontId="11" fillId="2" borderId="2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9" xfId="0" applyFill="1" applyBorder="1"/>
    <xf numFmtId="0" fontId="11" fillId="2" borderId="1" xfId="0" applyFont="1" applyFill="1" applyBorder="1" applyAlignment="1">
      <alignment horizontal="center"/>
    </xf>
    <xf numFmtId="0" fontId="0" fillId="0" borderId="30" xfId="0" applyFill="1" applyBorder="1"/>
    <xf numFmtId="0" fontId="12" fillId="0" borderId="31" xfId="0" applyFont="1" applyFill="1" applyBorder="1"/>
    <xf numFmtId="0" fontId="0" fillId="0" borderId="0" xfId="0" applyFont="1" applyFill="1" applyAlignment="1">
      <alignment horizontal="left" indent="15"/>
    </xf>
    <xf numFmtId="0" fontId="0" fillId="0" borderId="0" xfId="0" applyFont="1" applyFill="1"/>
    <xf numFmtId="0" fontId="0" fillId="0" borderId="0" xfId="0" applyFont="1" applyFill="1" applyBorder="1"/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7" fillId="0" borderId="13" xfId="0" applyFont="1" applyFill="1" applyBorder="1"/>
    <xf numFmtId="0" fontId="7" fillId="0" borderId="0" xfId="0" applyFont="1" applyFill="1" applyBorder="1"/>
    <xf numFmtId="0" fontId="7" fillId="0" borderId="17" xfId="0" applyFont="1" applyFill="1" applyBorder="1"/>
    <xf numFmtId="0" fontId="7" fillId="0" borderId="0" xfId="0" applyFont="1" applyFill="1"/>
    <xf numFmtId="0" fontId="7" fillId="0" borderId="16" xfId="0" applyFont="1" applyFill="1" applyBorder="1"/>
    <xf numFmtId="0" fontId="7" fillId="0" borderId="18" xfId="0" applyFont="1" applyFill="1" applyBorder="1"/>
    <xf numFmtId="0" fontId="7" fillId="0" borderId="6" xfId="0" applyFont="1" applyFill="1" applyBorder="1"/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2" fillId="2" borderId="33" xfId="0" applyFont="1" applyFill="1" applyBorder="1" applyAlignment="1" applyProtection="1">
      <alignment horizontal="center" vertical="center" wrapText="1"/>
      <protection locked="0"/>
    </xf>
    <xf numFmtId="0" fontId="0" fillId="3" borderId="33" xfId="0" applyFont="1" applyFill="1" applyBorder="1" applyAlignment="1" applyProtection="1">
      <alignment horizontal="center" vertical="center" wrapText="1"/>
      <protection locked="0"/>
    </xf>
    <xf numFmtId="2" fontId="10" fillId="0" borderId="36" xfId="0" applyNumberFormat="1" applyFont="1" applyBorder="1" applyAlignment="1" applyProtection="1">
      <alignment horizontal="center" vertical="center" wrapText="1"/>
    </xf>
    <xf numFmtId="2" fontId="10" fillId="0" borderId="38" xfId="0" applyNumberFormat="1" applyFont="1" applyBorder="1" applyAlignment="1" applyProtection="1">
      <alignment horizontal="center" vertical="center" wrapText="1"/>
    </xf>
    <xf numFmtId="2" fontId="2" fillId="4" borderId="37" xfId="0" applyNumberFormat="1" applyFont="1" applyFill="1" applyBorder="1" applyAlignment="1" applyProtection="1">
      <alignment horizontal="center" vertical="center" wrapText="1"/>
    </xf>
    <xf numFmtId="2" fontId="2" fillId="4" borderId="34" xfId="0" applyNumberFormat="1" applyFont="1" applyFill="1" applyBorder="1" applyAlignment="1" applyProtection="1">
      <alignment horizontal="center" vertical="center" wrapText="1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3" borderId="36" xfId="0" applyFont="1" applyFill="1" applyBorder="1" applyAlignment="1" applyProtection="1">
      <alignment horizontal="center" vertical="center" wrapText="1"/>
      <protection locked="0"/>
    </xf>
    <xf numFmtId="0" fontId="0" fillId="0" borderId="32" xfId="0" applyBorder="1" applyAlignment="1" applyProtection="1">
      <alignment horizontal="center" vertical="center" wrapText="1"/>
    </xf>
    <xf numFmtId="0" fontId="17" fillId="2" borderId="51" xfId="0" applyFont="1" applyFill="1" applyBorder="1" applyAlignment="1">
      <alignment horizontal="center"/>
    </xf>
    <xf numFmtId="0" fontId="7" fillId="0" borderId="56" xfId="0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56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 wrapText="1"/>
    </xf>
    <xf numFmtId="0" fontId="0" fillId="0" borderId="35" xfId="0" applyBorder="1" applyAlignment="1" applyProtection="1">
      <alignment horizontal="center" vertical="center" wrapText="1"/>
    </xf>
    <xf numFmtId="0" fontId="0" fillId="0" borderId="39" xfId="0" applyBorder="1" applyAlignment="1" applyProtection="1">
      <alignment horizontal="center" vertical="center" wrapText="1"/>
    </xf>
    <xf numFmtId="0" fontId="0" fillId="0" borderId="37" xfId="0" applyBorder="1" applyAlignment="1" applyProtection="1">
      <alignment horizontal="center" vertical="center" wrapText="1"/>
    </xf>
    <xf numFmtId="0" fontId="23" fillId="0" borderId="0" xfId="0" applyFont="1" applyAlignment="1" applyProtection="1">
      <alignment vertical="center"/>
    </xf>
    <xf numFmtId="0" fontId="2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9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top" wrapText="1"/>
    </xf>
    <xf numFmtId="0" fontId="7" fillId="0" borderId="0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vertical="center"/>
    </xf>
    <xf numFmtId="0" fontId="0" fillId="0" borderId="0" xfId="0" applyProtection="1"/>
    <xf numFmtId="0" fontId="4" fillId="0" borderId="0" xfId="0" applyFont="1" applyAlignment="1" applyProtection="1">
      <alignment horizontal="left" vertical="center" indent="5"/>
    </xf>
    <xf numFmtId="0" fontId="0" fillId="0" borderId="0" xfId="0" applyAlignment="1" applyProtection="1"/>
    <xf numFmtId="0" fontId="10" fillId="0" borderId="0" xfId="0" applyFont="1" applyProtection="1"/>
    <xf numFmtId="0" fontId="2" fillId="0" borderId="0" xfId="0" applyFont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1" fillId="0" borderId="63" xfId="0" applyFont="1" applyFill="1" applyBorder="1" applyAlignment="1">
      <alignment vertical="center"/>
    </xf>
    <xf numFmtId="0" fontId="7" fillId="0" borderId="68" xfId="0" applyFont="1" applyFill="1" applyBorder="1"/>
    <xf numFmtId="0" fontId="2" fillId="2" borderId="48" xfId="0" applyFont="1" applyFill="1" applyBorder="1" applyAlignment="1" applyProtection="1">
      <alignment vertical="center" wrapText="1"/>
      <protection locked="0"/>
    </xf>
    <xf numFmtId="0" fontId="4" fillId="3" borderId="48" xfId="0" applyFont="1" applyFill="1" applyBorder="1" applyAlignment="1" applyProtection="1">
      <alignment horizontal="center" vertical="center" wrapText="1"/>
      <protection locked="0"/>
    </xf>
    <xf numFmtId="0" fontId="0" fillId="0" borderId="71" xfId="0" applyFill="1" applyBorder="1"/>
    <xf numFmtId="0" fontId="0" fillId="0" borderId="72" xfId="0" applyFill="1" applyBorder="1"/>
    <xf numFmtId="49" fontId="7" fillId="5" borderId="16" xfId="0" applyNumberFormat="1" applyFont="1" applyFill="1" applyBorder="1"/>
    <xf numFmtId="0" fontId="0" fillId="5" borderId="9" xfId="0" applyFont="1" applyFill="1" applyBorder="1"/>
    <xf numFmtId="0" fontId="0" fillId="5" borderId="52" xfId="0" applyFont="1" applyFill="1" applyBorder="1" applyAlignment="1">
      <alignment horizontal="center"/>
    </xf>
    <xf numFmtId="0" fontId="0" fillId="5" borderId="52" xfId="0" applyFont="1" applyFill="1" applyBorder="1"/>
    <xf numFmtId="0" fontId="0" fillId="5" borderId="25" xfId="0" applyFill="1" applyBorder="1"/>
    <xf numFmtId="49" fontId="7" fillId="5" borderId="17" xfId="0" applyNumberFormat="1" applyFont="1" applyFill="1" applyBorder="1"/>
    <xf numFmtId="0" fontId="0" fillId="5" borderId="11" xfId="0" applyFont="1" applyFill="1" applyBorder="1"/>
    <xf numFmtId="0" fontId="0" fillId="5" borderId="53" xfId="0" applyFont="1" applyFill="1" applyBorder="1" applyAlignment="1">
      <alignment horizontal="center"/>
    </xf>
    <xf numFmtId="0" fontId="0" fillId="5" borderId="53" xfId="0" applyFont="1" applyFill="1" applyBorder="1"/>
    <xf numFmtId="0" fontId="0" fillId="5" borderId="27" xfId="0" applyFill="1" applyBorder="1"/>
    <xf numFmtId="0" fontId="7" fillId="5" borderId="11" xfId="0" applyFont="1" applyFill="1" applyBorder="1"/>
    <xf numFmtId="0" fontId="7" fillId="5" borderId="53" xfId="0" applyFont="1" applyFill="1" applyBorder="1" applyAlignment="1">
      <alignment horizontal="center"/>
    </xf>
    <xf numFmtId="49" fontId="7" fillId="5" borderId="26" xfId="0" applyNumberFormat="1" applyFont="1" applyFill="1" applyBorder="1"/>
    <xf numFmtId="0" fontId="7" fillId="5" borderId="13" xfId="0" applyFont="1" applyFill="1" applyBorder="1"/>
    <xf numFmtId="0" fontId="7" fillId="5" borderId="54" xfId="0" applyFont="1" applyFill="1" applyBorder="1" applyAlignment="1">
      <alignment horizontal="center"/>
    </xf>
    <xf numFmtId="0" fontId="7" fillId="5" borderId="54" xfId="0" applyFont="1" applyFill="1" applyBorder="1"/>
    <xf numFmtId="0" fontId="0" fillId="5" borderId="28" xfId="0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12" fillId="5" borderId="0" xfId="0" applyFont="1" applyFill="1" applyBorder="1"/>
    <xf numFmtId="0" fontId="11" fillId="5" borderId="63" xfId="0" applyFont="1" applyFill="1" applyBorder="1" applyAlignment="1">
      <alignment vertical="center"/>
    </xf>
    <xf numFmtId="49" fontId="7" fillId="5" borderId="11" xfId="0" applyNumberFormat="1" applyFont="1" applyFill="1" applyBorder="1"/>
    <xf numFmtId="0" fontId="0" fillId="5" borderId="11" xfId="0" applyFont="1" applyFill="1" applyBorder="1" applyAlignment="1">
      <alignment horizontal="center"/>
    </xf>
    <xf numFmtId="0" fontId="0" fillId="5" borderId="11" xfId="0" applyFill="1" applyBorder="1"/>
    <xf numFmtId="0" fontId="7" fillId="5" borderId="11" xfId="0" applyFont="1" applyFill="1" applyBorder="1" applyAlignment="1">
      <alignment horizontal="center"/>
    </xf>
    <xf numFmtId="0" fontId="7" fillId="5" borderId="15" xfId="0" applyFont="1" applyFill="1" applyBorder="1"/>
    <xf numFmtId="0" fontId="7" fillId="5" borderId="15" xfId="0" applyFont="1" applyFill="1" applyBorder="1" applyAlignment="1">
      <alignment horizontal="center"/>
    </xf>
    <xf numFmtId="0" fontId="12" fillId="5" borderId="15" xfId="0" applyFont="1" applyFill="1" applyBorder="1"/>
    <xf numFmtId="0" fontId="7" fillId="5" borderId="9" xfId="0" applyFont="1" applyFill="1" applyBorder="1"/>
    <xf numFmtId="0" fontId="0" fillId="5" borderId="55" xfId="0" applyFont="1" applyFill="1" applyBorder="1" applyAlignment="1">
      <alignment horizontal="center"/>
    </xf>
    <xf numFmtId="0" fontId="0" fillId="5" borderId="29" xfId="0" applyFill="1" applyBorder="1"/>
    <xf numFmtId="0" fontId="0" fillId="5" borderId="42" xfId="0" applyFont="1" applyFill="1" applyBorder="1" applyAlignment="1">
      <alignment horizontal="center"/>
    </xf>
    <xf numFmtId="0" fontId="0" fillId="5" borderId="70" xfId="0" applyFill="1" applyBorder="1"/>
    <xf numFmtId="0" fontId="0" fillId="5" borderId="13" xfId="0" applyFont="1" applyFill="1" applyBorder="1"/>
    <xf numFmtId="0" fontId="0" fillId="5" borderId="56" xfId="0" applyFont="1" applyFill="1" applyBorder="1" applyAlignment="1">
      <alignment horizontal="center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5" borderId="0" xfId="0" applyFill="1"/>
    <xf numFmtId="0" fontId="0" fillId="5" borderId="9" xfId="0" applyFont="1" applyFill="1" applyBorder="1" applyAlignment="1">
      <alignment horizontal="center"/>
    </xf>
    <xf numFmtId="0" fontId="0" fillId="5" borderId="9" xfId="0" applyFill="1" applyBorder="1"/>
    <xf numFmtId="0" fontId="0" fillId="5" borderId="15" xfId="0" applyFont="1" applyFill="1" applyBorder="1"/>
    <xf numFmtId="0" fontId="0" fillId="5" borderId="15" xfId="0" applyFont="1" applyFill="1" applyBorder="1" applyAlignment="1">
      <alignment horizontal="center"/>
    </xf>
    <xf numFmtId="0" fontId="0" fillId="5" borderId="15" xfId="0" applyFill="1" applyBorder="1"/>
    <xf numFmtId="0" fontId="7" fillId="5" borderId="52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7" fillId="5" borderId="14" xfId="0" applyFont="1" applyFill="1" applyBorder="1"/>
    <xf numFmtId="0" fontId="7" fillId="5" borderId="42" xfId="0" applyFont="1" applyFill="1" applyBorder="1" applyAlignment="1">
      <alignment horizontal="center"/>
    </xf>
    <xf numFmtId="0" fontId="7" fillId="5" borderId="53" xfId="0" applyFont="1" applyFill="1" applyBorder="1"/>
    <xf numFmtId="0" fontId="7" fillId="5" borderId="14" xfId="0" applyFont="1" applyFill="1" applyBorder="1" applyAlignment="1">
      <alignment horizontal="center"/>
    </xf>
    <xf numFmtId="0" fontId="7" fillId="5" borderId="66" xfId="0" applyFont="1" applyFill="1" applyBorder="1"/>
    <xf numFmtId="0" fontId="7" fillId="5" borderId="67" xfId="0" applyFont="1" applyFill="1" applyBorder="1"/>
    <xf numFmtId="0" fontId="0" fillId="0" borderId="52" xfId="0" applyFont="1" applyFill="1" applyBorder="1"/>
    <xf numFmtId="0" fontId="0" fillId="0" borderId="53" xfId="0" applyFont="1" applyFill="1" applyBorder="1"/>
    <xf numFmtId="0" fontId="0" fillId="0" borderId="13" xfId="0" applyFont="1" applyFill="1" applyBorder="1"/>
    <xf numFmtId="0" fontId="11" fillId="0" borderId="0" xfId="0" applyFont="1" applyFill="1" applyBorder="1" applyAlignment="1">
      <alignment vertical="center"/>
    </xf>
    <xf numFmtId="0" fontId="0" fillId="0" borderId="56" xfId="0" applyFont="1" applyFill="1" applyBorder="1"/>
    <xf numFmtId="0" fontId="0" fillId="0" borderId="9" xfId="0" applyFont="1" applyFill="1" applyBorder="1"/>
    <xf numFmtId="0" fontId="0" fillId="0" borderId="43" xfId="0" applyFont="1" applyFill="1" applyBorder="1"/>
    <xf numFmtId="0" fontId="0" fillId="0" borderId="15" xfId="0" applyFont="1" applyFill="1" applyBorder="1"/>
    <xf numFmtId="0" fontId="0" fillId="0" borderId="11" xfId="0" applyFont="1" applyFill="1" applyBorder="1"/>
    <xf numFmtId="0" fontId="19" fillId="0" borderId="0" xfId="0" applyFont="1" applyAlignment="1" applyProtection="1">
      <alignment vertical="center"/>
      <protection locked="0"/>
    </xf>
    <xf numFmtId="49" fontId="7" fillId="0" borderId="24" xfId="0" applyNumberFormat="1" applyFont="1" applyFill="1" applyBorder="1" applyAlignment="1">
      <alignment horizontal="center"/>
    </xf>
    <xf numFmtId="49" fontId="7" fillId="0" borderId="20" xfId="0" applyNumberFormat="1" applyFont="1" applyFill="1" applyBorder="1" applyAlignment="1">
      <alignment horizontal="center"/>
    </xf>
    <xf numFmtId="49" fontId="7" fillId="0" borderId="22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 vertical="center"/>
    </xf>
    <xf numFmtId="0" fontId="0" fillId="0" borderId="69" xfId="0" applyFill="1" applyBorder="1"/>
    <xf numFmtId="0" fontId="0" fillId="0" borderId="73" xfId="0" applyFill="1" applyBorder="1"/>
    <xf numFmtId="49" fontId="7" fillId="5" borderId="36" xfId="0" applyNumberFormat="1" applyFont="1" applyFill="1" applyBorder="1"/>
    <xf numFmtId="0" fontId="0" fillId="5" borderId="36" xfId="0" applyFont="1" applyFill="1" applyBorder="1"/>
    <xf numFmtId="0" fontId="0" fillId="5" borderId="36" xfId="0" applyFont="1" applyFill="1" applyBorder="1" applyAlignment="1">
      <alignment horizontal="center"/>
    </xf>
    <xf numFmtId="0" fontId="0" fillId="5" borderId="45" xfId="0" applyFont="1" applyFill="1" applyBorder="1"/>
    <xf numFmtId="0" fontId="0" fillId="0" borderId="45" xfId="0" applyFont="1" applyFill="1" applyBorder="1"/>
    <xf numFmtId="0" fontId="12" fillId="0" borderId="69" xfId="0" applyFont="1" applyFill="1" applyBorder="1" applyAlignment="1">
      <alignment horizontal="center" vertical="center"/>
    </xf>
    <xf numFmtId="0" fontId="0" fillId="0" borderId="69" xfId="0" applyFill="1" applyBorder="1" applyAlignment="1">
      <alignment horizontal="center"/>
    </xf>
    <xf numFmtId="0" fontId="11" fillId="2" borderId="74" xfId="0" applyFont="1" applyFill="1" applyBorder="1" applyAlignment="1">
      <alignment horizontal="center"/>
    </xf>
    <xf numFmtId="0" fontId="0" fillId="5" borderId="75" xfId="0" applyFill="1" applyBorder="1"/>
    <xf numFmtId="0" fontId="0" fillId="5" borderId="76" xfId="0" applyFill="1" applyBorder="1"/>
    <xf numFmtId="0" fontId="0" fillId="5" borderId="77" xfId="0" applyFill="1" applyBorder="1"/>
    <xf numFmtId="0" fontId="12" fillId="5" borderId="63" xfId="0" applyFont="1" applyFill="1" applyBorder="1"/>
    <xf numFmtId="0" fontId="0" fillId="5" borderId="78" xfId="0" applyFill="1" applyBorder="1"/>
    <xf numFmtId="0" fontId="0" fillId="5" borderId="43" xfId="0" applyFill="1" applyBorder="1"/>
    <xf numFmtId="0" fontId="0" fillId="5" borderId="63" xfId="0" applyFill="1" applyBorder="1"/>
    <xf numFmtId="0" fontId="0" fillId="0" borderId="63" xfId="0" applyFill="1" applyBorder="1"/>
    <xf numFmtId="0" fontId="24" fillId="0" borderId="0" xfId="0" applyFont="1" applyProtection="1">
      <protection locked="0"/>
    </xf>
    <xf numFmtId="0" fontId="11" fillId="0" borderId="3" xfId="0" applyFont="1" applyFill="1" applyBorder="1" applyAlignment="1">
      <alignment vertical="center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4" fillId="5" borderId="48" xfId="0" applyFont="1" applyFill="1" applyBorder="1" applyAlignment="1" applyProtection="1">
      <alignment horizontal="center" vertical="center" wrapText="1"/>
    </xf>
    <xf numFmtId="0" fontId="4" fillId="5" borderId="4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/>
    </xf>
    <xf numFmtId="0" fontId="10" fillId="3" borderId="37" xfId="0" applyFont="1" applyFill="1" applyBorder="1" applyAlignment="1" applyProtection="1">
      <alignment horizontal="center" vertical="center" wrapText="1"/>
      <protection locked="0"/>
    </xf>
    <xf numFmtId="0" fontId="0" fillId="2" borderId="38" xfId="0" applyFont="1" applyFill="1" applyBorder="1" applyAlignment="1" applyProtection="1">
      <alignment horizontal="center" vertical="center" wrapText="1"/>
      <protection locked="0"/>
    </xf>
    <xf numFmtId="0" fontId="0" fillId="2" borderId="38" xfId="0" applyFont="1" applyFill="1" applyBorder="1" applyAlignment="1" applyProtection="1">
      <alignment horizontal="center" vertical="center"/>
      <protection locked="0"/>
    </xf>
    <xf numFmtId="0" fontId="10" fillId="3" borderId="34" xfId="0" applyFont="1" applyFill="1" applyBorder="1" applyAlignment="1" applyProtection="1">
      <alignment horizontal="center" vertical="center" wrapText="1"/>
      <protection locked="0"/>
    </xf>
    <xf numFmtId="49" fontId="7" fillId="0" borderId="5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38" xfId="0" applyFont="1" applyFill="1" applyBorder="1" applyAlignment="1" applyProtection="1">
      <alignment horizontal="center" vertical="center" wrapText="1"/>
      <protection locked="0"/>
    </xf>
    <xf numFmtId="0" fontId="0" fillId="2" borderId="38" xfId="0" applyFont="1" applyFill="1" applyBorder="1" applyAlignment="1" applyProtection="1">
      <alignment horizontal="center" vertical="center" wrapText="1"/>
      <protection locked="0"/>
    </xf>
    <xf numFmtId="0" fontId="0" fillId="2" borderId="38" xfId="0" applyFont="1" applyFill="1" applyBorder="1" applyAlignment="1" applyProtection="1">
      <alignment horizontal="center" vertical="center"/>
      <protection locked="0"/>
    </xf>
    <xf numFmtId="0" fontId="0" fillId="3" borderId="42" xfId="0" applyFill="1" applyBorder="1" applyAlignment="1" applyProtection="1">
      <alignment horizontal="left" vertical="top" wrapText="1"/>
      <protection locked="0"/>
    </xf>
    <xf numFmtId="0" fontId="0" fillId="3" borderId="43" xfId="0" applyFill="1" applyBorder="1" applyAlignment="1" applyProtection="1">
      <alignment horizontal="left" vertical="top" wrapText="1"/>
      <protection locked="0"/>
    </xf>
    <xf numFmtId="0" fontId="0" fillId="3" borderId="44" xfId="0" applyFill="1" applyBorder="1" applyAlignment="1" applyProtection="1">
      <alignment horizontal="left" vertical="top" wrapText="1"/>
      <protection locked="0"/>
    </xf>
    <xf numFmtId="0" fontId="0" fillId="3" borderId="32" xfId="0" applyFill="1" applyBorder="1" applyAlignment="1" applyProtection="1">
      <alignment horizontal="left" vertical="top" wrapText="1"/>
      <protection locked="0"/>
    </xf>
    <xf numFmtId="0" fontId="0" fillId="3" borderId="0" xfId="0" applyFill="1" applyBorder="1" applyAlignment="1" applyProtection="1">
      <alignment horizontal="left" vertical="top" wrapText="1"/>
      <protection locked="0"/>
    </xf>
    <xf numFmtId="0" fontId="0" fillId="3" borderId="31" xfId="0" applyFill="1" applyBorder="1" applyAlignment="1" applyProtection="1">
      <alignment horizontal="left" vertical="top" wrapText="1"/>
      <protection locked="0"/>
    </xf>
    <xf numFmtId="0" fontId="0" fillId="3" borderId="45" xfId="0" applyFill="1" applyBorder="1" applyAlignment="1" applyProtection="1">
      <alignment horizontal="left" vertical="top" wrapText="1"/>
      <protection locked="0"/>
    </xf>
    <xf numFmtId="0" fontId="0" fillId="3" borderId="46" xfId="0" applyFill="1" applyBorder="1" applyAlignment="1" applyProtection="1">
      <alignment horizontal="left" vertical="top" wrapText="1"/>
      <protection locked="0"/>
    </xf>
    <xf numFmtId="0" fontId="0" fillId="3" borderId="47" xfId="0" applyFill="1" applyBorder="1" applyAlignment="1" applyProtection="1">
      <alignment horizontal="left" vertical="top" wrapText="1"/>
      <protection locked="0"/>
    </xf>
    <xf numFmtId="0" fontId="0" fillId="3" borderId="40" xfId="0" applyFill="1" applyBorder="1" applyAlignment="1" applyProtection="1">
      <alignment horizontal="justify" vertical="center" wrapText="1"/>
      <protection locked="0"/>
    </xf>
    <xf numFmtId="0" fontId="0" fillId="3" borderId="4" xfId="0" applyFill="1" applyBorder="1" applyAlignment="1" applyProtection="1">
      <alignment horizontal="justify" vertical="center" wrapText="1"/>
      <protection locked="0"/>
    </xf>
    <xf numFmtId="0" fontId="0" fillId="3" borderId="41" xfId="0" applyFill="1" applyBorder="1" applyAlignment="1" applyProtection="1">
      <alignment horizontal="justify" vertical="center" wrapText="1"/>
      <protection locked="0"/>
    </xf>
    <xf numFmtId="0" fontId="10" fillId="3" borderId="35" xfId="0" applyFont="1" applyFill="1" applyBorder="1" applyAlignment="1" applyProtection="1">
      <alignment horizontal="center" vertical="center" wrapText="1"/>
      <protection locked="0"/>
    </xf>
    <xf numFmtId="0" fontId="0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4" fillId="2" borderId="38" xfId="0" applyFont="1" applyFill="1" applyBorder="1" applyAlignment="1" applyProtection="1">
      <alignment horizontal="center" vertical="center"/>
      <protection locked="0"/>
    </xf>
    <xf numFmtId="0" fontId="0" fillId="3" borderId="60" xfId="0" applyFill="1" applyBorder="1" applyAlignment="1" applyProtection="1">
      <alignment horizontal="justify" vertical="center" wrapText="1"/>
      <protection locked="0"/>
    </xf>
    <xf numFmtId="0" fontId="0" fillId="3" borderId="61" xfId="0" applyFill="1" applyBorder="1" applyAlignment="1" applyProtection="1">
      <alignment horizontal="justify" vertical="center" wrapText="1"/>
      <protection locked="0"/>
    </xf>
    <xf numFmtId="0" fontId="0" fillId="3" borderId="62" xfId="0" applyFill="1" applyBorder="1" applyAlignment="1" applyProtection="1">
      <alignment horizontal="justify" vertical="center" wrapText="1"/>
      <protection locked="0"/>
    </xf>
    <xf numFmtId="0" fontId="0" fillId="3" borderId="57" xfId="0" applyFill="1" applyBorder="1" applyAlignment="1" applyProtection="1">
      <alignment horizontal="justify" vertical="center" wrapText="1"/>
      <protection locked="0"/>
    </xf>
    <xf numFmtId="0" fontId="0" fillId="3" borderId="58" xfId="0" applyFill="1" applyBorder="1" applyAlignment="1" applyProtection="1">
      <alignment horizontal="justify" vertical="center" wrapText="1"/>
      <protection locked="0"/>
    </xf>
    <xf numFmtId="0" fontId="0" fillId="3" borderId="59" xfId="0" applyFill="1" applyBorder="1" applyAlignment="1" applyProtection="1">
      <alignment horizontal="justify" vertical="center" wrapText="1"/>
      <protection locked="0"/>
    </xf>
    <xf numFmtId="0" fontId="10" fillId="3" borderId="3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14" fontId="0" fillId="3" borderId="53" xfId="0" applyNumberFormat="1" applyFill="1" applyBorder="1" applyAlignment="1" applyProtection="1">
      <alignment horizontal="left"/>
    </xf>
    <xf numFmtId="14" fontId="0" fillId="3" borderId="67" xfId="0" applyNumberFormat="1" applyFill="1" applyBorder="1" applyAlignment="1" applyProtection="1">
      <alignment horizontal="left"/>
    </xf>
    <xf numFmtId="0" fontId="10" fillId="3" borderId="40" xfId="0" applyFont="1" applyFill="1" applyBorder="1" applyAlignment="1" applyProtection="1">
      <alignment horizontal="center" vertical="center" wrapText="1"/>
      <protection locked="0"/>
    </xf>
    <xf numFmtId="0" fontId="10" fillId="3" borderId="41" xfId="0" applyFont="1" applyFill="1" applyBorder="1" applyAlignment="1" applyProtection="1">
      <alignment horizontal="center" vertical="center" wrapText="1"/>
      <protection locked="0"/>
    </xf>
    <xf numFmtId="0" fontId="10" fillId="3" borderId="37" xfId="0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9" fillId="2" borderId="33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50" xfId="0" applyFont="1" applyFill="1" applyBorder="1" applyAlignment="1" applyProtection="1">
      <alignment horizontal="center" vertical="center" wrapText="1"/>
      <protection locked="0"/>
    </xf>
    <xf numFmtId="0" fontId="2" fillId="2" borderId="49" xfId="0" applyFont="1" applyFill="1" applyBorder="1" applyAlignment="1" applyProtection="1">
      <alignment horizontal="center" vertical="center" wrapText="1"/>
      <protection locked="0"/>
    </xf>
    <xf numFmtId="0" fontId="1" fillId="0" borderId="48" xfId="0" applyFont="1" applyBorder="1" applyAlignment="1" applyProtection="1">
      <alignment horizontal="left" vertical="center" wrapText="1"/>
    </xf>
    <xf numFmtId="0" fontId="1" fillId="0" borderId="50" xfId="0" applyFont="1" applyBorder="1" applyAlignment="1" applyProtection="1">
      <alignment horizontal="left" vertical="center" wrapText="1"/>
    </xf>
    <xf numFmtId="0" fontId="1" fillId="0" borderId="49" xfId="0" applyFont="1" applyBorder="1" applyAlignment="1" applyProtection="1">
      <alignment horizontal="left" vertical="center" wrapText="1"/>
    </xf>
    <xf numFmtId="0" fontId="2" fillId="2" borderId="33" xfId="0" applyFont="1" applyFill="1" applyBorder="1" applyAlignment="1" applyProtection="1">
      <alignment horizontal="right" vertical="top" wrapText="1"/>
      <protection locked="0"/>
    </xf>
    <xf numFmtId="0" fontId="0" fillId="0" borderId="33" xfId="0" applyFont="1" applyBorder="1" applyAlignment="1" applyProtection="1">
      <alignment horizontal="left" vertical="center" wrapText="1"/>
    </xf>
    <xf numFmtId="0" fontId="0" fillId="3" borderId="33" xfId="0" applyFill="1" applyBorder="1" applyAlignment="1" applyProtection="1">
      <alignment horizontal="left" vertical="center"/>
      <protection locked="0"/>
    </xf>
    <xf numFmtId="0" fontId="2" fillId="2" borderId="33" xfId="0" applyFont="1" applyFill="1" applyBorder="1" applyAlignment="1" applyProtection="1">
      <alignment horizontal="right" vertical="center" wrapText="1"/>
      <protection locked="0"/>
    </xf>
    <xf numFmtId="0" fontId="4" fillId="5" borderId="48" xfId="0" applyFont="1" applyFill="1" applyBorder="1" applyAlignment="1" applyProtection="1">
      <alignment horizontal="center" vertical="center" wrapText="1"/>
    </xf>
    <xf numFmtId="0" fontId="4" fillId="5" borderId="49" xfId="0" applyFont="1" applyFill="1" applyBorder="1" applyAlignment="1" applyProtection="1">
      <alignment horizontal="center" vertical="center" wrapText="1"/>
    </xf>
    <xf numFmtId="0" fontId="2" fillId="0" borderId="63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49" fontId="7" fillId="0" borderId="6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49" fontId="7" fillId="0" borderId="6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9" tint="0.79998168889431442"/>
      </font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D2C12"/>
      <color rgb="FF2C441C"/>
      <color rgb="FF3A59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u="sng">
                <a:solidFill>
                  <a:schemeClr val="accent5"/>
                </a:solidFill>
              </a:rPr>
              <a:t>Gráfico </a:t>
            </a:r>
            <a:br>
              <a:rPr lang="es-PE" sz="1200" u="sng">
                <a:solidFill>
                  <a:schemeClr val="accent5"/>
                </a:solidFill>
              </a:rPr>
            </a:br>
            <a:r>
              <a:rPr lang="es-PE" sz="1200" u="sng">
                <a:solidFill>
                  <a:schemeClr val="accent5"/>
                </a:solidFill>
              </a:rPr>
              <a:t>Resumen por</a:t>
            </a:r>
            <a:r>
              <a:rPr lang="es-PE" sz="1200" u="sng" baseline="0">
                <a:solidFill>
                  <a:schemeClr val="accent5"/>
                </a:solidFill>
              </a:rPr>
              <a:t> </a:t>
            </a:r>
            <a:r>
              <a:rPr lang="es-PE" sz="1200" u="sng">
                <a:solidFill>
                  <a:schemeClr val="accent5"/>
                </a:solidFill>
              </a:rPr>
              <a:t>Conocimientos o habilidades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2725916974581"/>
          <c:y val="0.16429673117718499"/>
          <c:w val="0.58335641195935983"/>
          <c:h val="0.61334114165689468"/>
        </c:manualLayout>
      </c:layout>
      <c:barChart>
        <c:barDir val="bar"/>
        <c:grouping val="stacked"/>
        <c:varyColors val="0"/>
        <c:ser>
          <c:idx val="2"/>
          <c:order val="2"/>
          <c:tx>
            <c:strRef>
              <c:f>Informe_prueba_de_entrada!$F$20</c:f>
              <c:strCache>
                <c:ptCount val="1"/>
                <c:pt idx="0">
                  <c:v>Deficiente (0 -10)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Informe_prueba_de_entrada!$C$21:$C$25</c:f>
              <c:numCache>
                <c:formatCode>General</c:formatCode>
                <c:ptCount val="5"/>
              </c:numCache>
            </c:numRef>
          </c:cat>
          <c:val>
            <c:numRef>
              <c:f>Informe_prueba_de_entrada!$F$21:$F$25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D95-4CB7-825F-1B21F186B4A3}"/>
            </c:ext>
          </c:extLst>
        </c:ser>
        <c:ser>
          <c:idx val="3"/>
          <c:order val="3"/>
          <c:tx>
            <c:strRef>
              <c:f>Informe_prueba_de_entrada!$H$20</c:f>
              <c:strCache>
                <c:ptCount val="1"/>
                <c:pt idx="0">
                  <c:v>Suficiente (11-15)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Informe_prueba_de_entrada!$C$21:$C$25</c:f>
              <c:numCache>
                <c:formatCode>General</c:formatCode>
                <c:ptCount val="5"/>
              </c:numCache>
            </c:numRef>
          </c:cat>
          <c:val>
            <c:numRef>
              <c:f>Informe_prueba_de_entrada!$H$21:$H$25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DD95-4CB7-825F-1B21F186B4A3}"/>
            </c:ext>
          </c:extLst>
        </c:ser>
        <c:ser>
          <c:idx val="5"/>
          <c:order val="5"/>
          <c:tx>
            <c:strRef>
              <c:f>Informe_prueba_de_entrada!$K$20</c:f>
              <c:strCache>
                <c:ptCount val="1"/>
                <c:pt idx="0">
                  <c:v>Bueno (16-20)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Informe_prueba_de_entrada!$C$21:$C$25</c:f>
              <c:numCache>
                <c:formatCode>General</c:formatCode>
                <c:ptCount val="5"/>
              </c:numCache>
            </c:numRef>
          </c:cat>
          <c:val>
            <c:numRef>
              <c:f>Informe_prueba_de_entrada!$K$21:$K$25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DD95-4CB7-825F-1B21F186B4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34014831"/>
        <c:axId val="7340115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Informe_prueba_de_entrada!$D$20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Informe_prueba_de_entrada!$C$21:$C$25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Informe_prueba_de_entrada!$D$21:$D$25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95-4CB7-825F-1B21F186B4A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Informe_prueba_de_entrada!$E$20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Informe_prueba_de_entrada!$C$21:$C$25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Informe_prueba_de_entrada!$E$21:$E$25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95-4CB7-825F-1B21F186B4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Informe_prueba_de_entrada!$I$20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Informe_prueba_de_entrada!$C$21:$C$25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Informe_prueba_de_entrada!$I$21:$I$25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95-4CB7-825F-1B21F186B4A3}"/>
                  </c:ext>
                </c:extLst>
              </c15:ser>
            </c15:filteredBarSeries>
          </c:ext>
        </c:extLst>
      </c:barChart>
      <c:catAx>
        <c:axId val="734014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11503"/>
        <c:crosses val="autoZero"/>
        <c:auto val="1"/>
        <c:lblAlgn val="ctr"/>
        <c:lblOffset val="100"/>
        <c:noMultiLvlLbl val="0"/>
      </c:catAx>
      <c:valAx>
        <c:axId val="73401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190499</xdr:rowOff>
    </xdr:from>
    <xdr:to>
      <xdr:col>2</xdr:col>
      <xdr:colOff>0</xdr:colOff>
      <xdr:row>3</xdr:row>
      <xdr:rowOff>180975</xdr:rowOff>
    </xdr:to>
    <xdr:pic>
      <xdr:nvPicPr>
        <xdr:cNvPr id="7" name="Imagen 1" descr="Descripción: D:\Minelly\LOGO EPIS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0"/>
          <a:ext cx="703888" cy="566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63037</xdr:colOff>
      <xdr:row>29</xdr:row>
      <xdr:rowOff>47625</xdr:rowOff>
    </xdr:from>
    <xdr:to>
      <xdr:col>12</xdr:col>
      <xdr:colOff>587447</xdr:colOff>
      <xdr:row>43</xdr:row>
      <xdr:rowOff>117724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95250</xdr:rowOff>
    </xdr:from>
    <xdr:to>
      <xdr:col>1</xdr:col>
      <xdr:colOff>419100</xdr:colOff>
      <xdr:row>3</xdr:row>
      <xdr:rowOff>85725</xdr:rowOff>
    </xdr:to>
    <xdr:pic>
      <xdr:nvPicPr>
        <xdr:cNvPr id="5" name="Picture 268" descr="Epis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0"/>
          <a:ext cx="5619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Q79"/>
  <sheetViews>
    <sheetView showGridLines="0" tabSelected="1" zoomScale="89" zoomScaleNormal="89" workbookViewId="0" xr3:uid="{AEA406A1-0E4B-5B11-9CD5-51D6E497D94C}">
      <selection activeCell="B12" sqref="B12"/>
    </sheetView>
  </sheetViews>
  <sheetFormatPr defaultColWidth="11.42578125" defaultRowHeight="15"/>
  <cols>
    <col min="1" max="1" width="1" style="1" customWidth="1"/>
    <col min="2" max="2" width="7.85546875" style="1" customWidth="1"/>
    <col min="3" max="3" width="10.42578125" style="1" customWidth="1"/>
    <col min="4" max="4" width="8.28515625" style="1" customWidth="1"/>
    <col min="5" max="5" width="15" style="1" customWidth="1"/>
    <col min="6" max="6" width="9.85546875" style="1" customWidth="1"/>
    <col min="7" max="7" width="6.28515625" style="1" customWidth="1"/>
    <col min="8" max="8" width="4.140625" style="1" customWidth="1"/>
    <col min="9" max="9" width="6" style="1" customWidth="1"/>
    <col min="10" max="10" width="6.42578125" style="1" customWidth="1"/>
    <col min="11" max="11" width="8.85546875" style="1" customWidth="1"/>
    <col min="12" max="12" width="7" style="1" customWidth="1"/>
    <col min="13" max="13" width="7.85546875" style="1" customWidth="1"/>
    <col min="14" max="14" width="1.7109375" style="1" customWidth="1"/>
    <col min="15" max="16384" width="11.42578125" style="1"/>
  </cols>
  <sheetData>
    <row r="2" spans="2:17">
      <c r="C2" s="2" t="s">
        <v>0</v>
      </c>
      <c r="D2" s="2"/>
      <c r="E2" s="2"/>
      <c r="F2" s="2"/>
      <c r="G2" s="2"/>
      <c r="H2" s="2"/>
    </row>
    <row r="3" spans="2:17">
      <c r="C3" s="2" t="s">
        <v>1</v>
      </c>
      <c r="D3" s="2"/>
      <c r="E3" s="2"/>
      <c r="F3" s="2"/>
      <c r="G3" s="2"/>
      <c r="H3" s="2"/>
    </row>
    <row r="4" spans="2:17">
      <c r="C4" s="2" t="s">
        <v>2</v>
      </c>
      <c r="D4" s="2"/>
      <c r="E4" s="2"/>
      <c r="F4" s="2"/>
      <c r="G4" s="2"/>
      <c r="H4" s="2"/>
    </row>
    <row r="5" spans="2:17" ht="12.75" customHeight="1">
      <c r="I5" s="2"/>
      <c r="J5" s="2"/>
    </row>
    <row r="6" spans="2:17" ht="21">
      <c r="B6" s="233" t="s">
        <v>3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3"/>
      <c r="O6" s="3"/>
      <c r="P6" s="3"/>
      <c r="Q6" s="3"/>
    </row>
    <row r="7" spans="2:17" ht="21">
      <c r="B7" s="237" t="s">
        <v>4</v>
      </c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3"/>
      <c r="O7" s="3"/>
      <c r="P7" s="3"/>
      <c r="Q7" s="3"/>
    </row>
    <row r="8" spans="2:17" ht="9.75" customHeight="1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3"/>
      <c r="O8" s="3"/>
      <c r="P8" s="3"/>
      <c r="Q8" s="3"/>
    </row>
    <row r="9" spans="2:17" ht="15" customHeight="1">
      <c r="B9" s="235" t="s">
        <v>5</v>
      </c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</row>
    <row r="10" spans="2:17" ht="15.75" customHeight="1">
      <c r="B10" s="47" t="s">
        <v>6</v>
      </c>
      <c r="C10" s="238" t="s">
        <v>7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</row>
    <row r="11" spans="2:17" ht="22.5" customHeight="1">
      <c r="B11" s="48" t="s">
        <v>8</v>
      </c>
      <c r="C11" s="241" t="str">
        <f>VLOOKUP(B11,Carga!B6:H103,2,FALSE)</f>
        <v>SISTEMAS OPERATIVOS I</v>
      </c>
      <c r="D11" s="242"/>
      <c r="E11" s="242"/>
      <c r="F11" s="242"/>
      <c r="G11" s="242"/>
      <c r="H11" s="242"/>
      <c r="I11" s="242"/>
      <c r="J11" s="242"/>
      <c r="K11" s="242"/>
      <c r="L11" s="242"/>
      <c r="M11" s="243"/>
      <c r="Q11" s="187" t="s">
        <v>9</v>
      </c>
    </row>
    <row r="12" spans="2:17" ht="22.5" customHeight="1">
      <c r="B12" s="47" t="s">
        <v>10</v>
      </c>
      <c r="C12" s="98" t="s">
        <v>9</v>
      </c>
      <c r="D12" s="47" t="s">
        <v>11</v>
      </c>
      <c r="E12" s="191" t="str">
        <f>VLOOKUP(B11,Carga!B6:J103,9,FALSE)</f>
        <v>V</v>
      </c>
      <c r="F12" s="47" t="s">
        <v>12</v>
      </c>
      <c r="G12" s="190">
        <f>VLOOKUP(B11,Carga!B6:H103,3,FALSE)</f>
        <v>6</v>
      </c>
      <c r="H12" s="238" t="s">
        <v>13</v>
      </c>
      <c r="I12" s="240"/>
      <c r="J12" s="190">
        <f>VLOOKUP(B11,Carga!B6:H103,4,FALSE)</f>
        <v>4</v>
      </c>
      <c r="K12" s="97" t="s">
        <v>14</v>
      </c>
      <c r="L12" s="248" t="str">
        <f>VLOOKUP(B11,Carga!B6:H103,5,FALSE)</f>
        <v>Obligatorio</v>
      </c>
      <c r="M12" s="249"/>
      <c r="Q12" s="187" t="s">
        <v>15</v>
      </c>
    </row>
    <row r="13" spans="2:17" ht="15" customHeight="1">
      <c r="B13" s="235" t="s">
        <v>16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</row>
    <row r="14" spans="2:17" ht="22.5" customHeight="1">
      <c r="B14" s="244" t="s">
        <v>17</v>
      </c>
      <c r="C14" s="244"/>
      <c r="D14" s="245" t="str">
        <f>VLOOKUP(B11,Carga!$B$7:$J$101,MATCH(C12,Carga!H6:I6,0)+6,FALSE)</f>
        <v>ING. ENRIQUE FÉLIX LANCHIPA VALENCIA</v>
      </c>
      <c r="E14" s="245"/>
      <c r="F14" s="245"/>
      <c r="G14" s="245"/>
      <c r="H14" s="245"/>
      <c r="I14" s="245"/>
      <c r="J14" s="245"/>
      <c r="K14" s="245"/>
      <c r="L14" s="245"/>
      <c r="M14" s="245"/>
    </row>
    <row r="15" spans="2:17" ht="22.5" customHeight="1">
      <c r="B15" s="247" t="s">
        <v>18</v>
      </c>
      <c r="C15" s="247"/>
      <c r="D15" s="246"/>
      <c r="E15" s="246"/>
      <c r="F15" s="246"/>
      <c r="G15" s="246"/>
      <c r="H15" s="246"/>
      <c r="I15" s="246"/>
      <c r="J15" s="247" t="s">
        <v>19</v>
      </c>
      <c r="K15" s="247"/>
      <c r="L15" s="246"/>
      <c r="M15" s="246"/>
    </row>
    <row r="16" spans="2:17" ht="11.25" customHeight="1">
      <c r="I16" s="2"/>
      <c r="J16" s="2"/>
    </row>
    <row r="17" spans="2:15" ht="19.5" customHeight="1">
      <c r="B17" s="234" t="s">
        <v>20</v>
      </c>
      <c r="C17" s="234"/>
      <c r="E17" s="189" t="s">
        <v>21</v>
      </c>
      <c r="F17" s="54"/>
      <c r="G17" s="4"/>
      <c r="H17" s="234" t="s">
        <v>22</v>
      </c>
      <c r="I17" s="234"/>
      <c r="J17" s="236"/>
      <c r="K17" s="65"/>
      <c r="L17" s="5"/>
    </row>
    <row r="18" spans="2:15">
      <c r="C18" s="4"/>
      <c r="D18" s="4"/>
      <c r="E18" s="4"/>
      <c r="F18" s="4"/>
      <c r="G18" s="4"/>
      <c r="H18" s="4"/>
      <c r="I18" s="6"/>
      <c r="J18" s="6"/>
    </row>
    <row r="19" spans="2:15" ht="28.5" customHeight="1">
      <c r="B19" s="217" t="s">
        <v>23</v>
      </c>
      <c r="C19" s="217" t="s">
        <v>24</v>
      </c>
      <c r="D19" s="217"/>
      <c r="E19" s="217"/>
      <c r="F19" s="216" t="s">
        <v>25</v>
      </c>
      <c r="G19" s="216"/>
      <c r="H19" s="216"/>
      <c r="I19" s="216"/>
      <c r="J19" s="216"/>
      <c r="K19" s="216"/>
      <c r="L19" s="216"/>
      <c r="M19" s="216"/>
      <c r="N19" s="199" t="s">
        <v>26</v>
      </c>
    </row>
    <row r="20" spans="2:15" ht="28.5" customHeight="1">
      <c r="B20" s="218"/>
      <c r="C20" s="218"/>
      <c r="D20" s="218"/>
      <c r="E20" s="218"/>
      <c r="F20" s="194" t="s">
        <v>27</v>
      </c>
      <c r="G20" s="195" t="s">
        <v>28</v>
      </c>
      <c r="H20" s="201" t="s">
        <v>29</v>
      </c>
      <c r="I20" s="202"/>
      <c r="J20" s="195" t="s">
        <v>28</v>
      </c>
      <c r="K20" s="194" t="s">
        <v>30</v>
      </c>
      <c r="L20" s="195" t="s">
        <v>28</v>
      </c>
      <c r="M20" s="53" t="s">
        <v>31</v>
      </c>
      <c r="N20" s="200"/>
    </row>
    <row r="21" spans="2:15" ht="35.25" customHeight="1">
      <c r="B21" s="66">
        <v>1</v>
      </c>
      <c r="C21" s="219"/>
      <c r="D21" s="220"/>
      <c r="E21" s="221"/>
      <c r="F21" s="196"/>
      <c r="G21" s="49" t="e">
        <f>F21*100/$K$17</f>
        <v>#DIV/0!</v>
      </c>
      <c r="H21" s="225"/>
      <c r="I21" s="225"/>
      <c r="J21" s="49" t="e">
        <f>H21*100/$K$17</f>
        <v>#DIV/0!</v>
      </c>
      <c r="K21" s="196"/>
      <c r="L21" s="49" t="e">
        <f>K21*100/$K$17</f>
        <v>#DIV/0!</v>
      </c>
      <c r="M21" s="52" t="e">
        <f>SUM((F21*100/$K$17)+(H21*100)/$K$17)+(K21*100)/$K$17</f>
        <v>#DIV/0!</v>
      </c>
      <c r="N21" s="56" t="str">
        <f>IF((H21+K21)&gt;$K$17/2,"SI","NO")</f>
        <v>NO</v>
      </c>
      <c r="O21" s="70" t="e">
        <f>IF(M21&gt;100,"El valor obtenido no debe ser mayor a 100%",IF(M21&lt;100,"El valor obtenido no debe ser menor a 100%",""))</f>
        <v>#DIV/0!</v>
      </c>
    </row>
    <row r="22" spans="2:15" ht="35.25" customHeight="1">
      <c r="B22" s="66">
        <v>2</v>
      </c>
      <c r="C22" s="212"/>
      <c r="D22" s="213"/>
      <c r="E22" s="214"/>
      <c r="F22" s="196"/>
      <c r="G22" s="49" t="e">
        <f t="shared" ref="G22:G25" si="0">F22*100/$K$17</f>
        <v>#DIV/0!</v>
      </c>
      <c r="H22" s="215"/>
      <c r="I22" s="215"/>
      <c r="J22" s="49" t="e">
        <f t="shared" ref="J22:J25" si="1">H22*100/$K$17</f>
        <v>#DIV/0!</v>
      </c>
      <c r="K22" s="196"/>
      <c r="L22" s="49" t="e">
        <f t="shared" ref="L22:L25" si="2">K22*100/$K$17</f>
        <v>#DIV/0!</v>
      </c>
      <c r="M22" s="52" t="e">
        <f>SUM((F22*100/$K$17)+(H22*100)/$K$17)+(K22*100)/$K$17</f>
        <v>#DIV/0!</v>
      </c>
      <c r="N22" s="56" t="str">
        <f t="shared" ref="N22:N25" si="3">IF((H22+K22)&gt;$K$17/2,"SI","NO")</f>
        <v>NO</v>
      </c>
      <c r="O22" s="70" t="e">
        <f t="shared" ref="O22:O25" si="4">IF(M22&gt;100,"El valor obtenido no debe ser mayor a 100%",IF(M22&lt;100,"El valor obtenido no debe ser menor a 100%",""))</f>
        <v>#DIV/0!</v>
      </c>
    </row>
    <row r="23" spans="2:15" ht="35.25" customHeight="1">
      <c r="B23" s="67">
        <v>3</v>
      </c>
      <c r="C23" s="212"/>
      <c r="D23" s="213"/>
      <c r="E23" s="214"/>
      <c r="F23" s="196"/>
      <c r="G23" s="49" t="e">
        <f t="shared" si="0"/>
        <v>#DIV/0!</v>
      </c>
      <c r="H23" s="215"/>
      <c r="I23" s="215"/>
      <c r="J23" s="49" t="e">
        <f t="shared" si="1"/>
        <v>#DIV/0!</v>
      </c>
      <c r="K23" s="196"/>
      <c r="L23" s="49" t="e">
        <f t="shared" si="2"/>
        <v>#DIV/0!</v>
      </c>
      <c r="M23" s="52" t="e">
        <f t="shared" ref="M23:M25" si="5">SUM((F23*100/$K$17)+(H23*100)/$K$17)+(K23*100)/$K$17</f>
        <v>#DIV/0!</v>
      </c>
      <c r="N23" s="56" t="str">
        <f t="shared" si="3"/>
        <v>NO</v>
      </c>
      <c r="O23" s="70" t="e">
        <f t="shared" si="4"/>
        <v>#DIV/0!</v>
      </c>
    </row>
    <row r="24" spans="2:15" ht="35.25" customHeight="1">
      <c r="B24" s="68">
        <v>4</v>
      </c>
      <c r="C24" s="212"/>
      <c r="D24" s="213"/>
      <c r="E24" s="214"/>
      <c r="F24" s="55"/>
      <c r="G24" s="49" t="e">
        <f t="shared" si="0"/>
        <v>#DIV/0!</v>
      </c>
      <c r="H24" s="230"/>
      <c r="I24" s="231"/>
      <c r="J24" s="49" t="e">
        <f t="shared" si="1"/>
        <v>#DIV/0!</v>
      </c>
      <c r="K24" s="55"/>
      <c r="L24" s="49" t="e">
        <f t="shared" si="2"/>
        <v>#DIV/0!</v>
      </c>
      <c r="M24" s="52" t="e">
        <f t="shared" si="5"/>
        <v>#DIV/0!</v>
      </c>
      <c r="N24" s="56" t="str">
        <f t="shared" si="3"/>
        <v>NO</v>
      </c>
      <c r="O24" s="70" t="e">
        <f t="shared" si="4"/>
        <v>#DIV/0!</v>
      </c>
    </row>
    <row r="25" spans="2:15" ht="35.25" customHeight="1">
      <c r="B25" s="69">
        <v>5</v>
      </c>
      <c r="C25" s="222"/>
      <c r="D25" s="223"/>
      <c r="E25" s="224"/>
      <c r="F25" s="193"/>
      <c r="G25" s="50" t="e">
        <f t="shared" si="0"/>
        <v>#DIV/0!</v>
      </c>
      <c r="H25" s="232"/>
      <c r="I25" s="232"/>
      <c r="J25" s="50" t="e">
        <f t="shared" si="1"/>
        <v>#DIV/0!</v>
      </c>
      <c r="K25" s="193"/>
      <c r="L25" s="50" t="e">
        <f t="shared" si="2"/>
        <v>#DIV/0!</v>
      </c>
      <c r="M25" s="51" t="e">
        <f t="shared" si="5"/>
        <v>#DIV/0!</v>
      </c>
      <c r="N25" s="56" t="str">
        <f t="shared" si="3"/>
        <v>NO</v>
      </c>
      <c r="O25" s="70" t="e">
        <f t="shared" si="4"/>
        <v>#DIV/0!</v>
      </c>
    </row>
    <row r="26" spans="2:15" ht="21" customHeight="1">
      <c r="B26" s="164" t="s">
        <v>32</v>
      </c>
      <c r="C26" s="7"/>
      <c r="D26" s="7"/>
      <c r="E26" s="7"/>
      <c r="F26" s="86"/>
      <c r="G26" s="86"/>
      <c r="H26" s="87"/>
      <c r="I26" s="87"/>
      <c r="J26" s="86"/>
      <c r="K26" s="86"/>
      <c r="L26" s="86"/>
      <c r="M26" s="189"/>
    </row>
    <row r="27" spans="2:15" ht="13.5" customHeight="1">
      <c r="B27" s="71" t="s">
        <v>33</v>
      </c>
      <c r="C27" s="227" t="s">
        <v>34</v>
      </c>
      <c r="D27" s="227"/>
      <c r="E27" s="227"/>
      <c r="F27" s="227"/>
      <c r="G27" s="227"/>
      <c r="H27" s="227"/>
      <c r="I27" s="227"/>
      <c r="J27" s="227"/>
      <c r="K27" s="227"/>
      <c r="L27" s="227"/>
      <c r="M27" s="227"/>
    </row>
    <row r="28" spans="2:15" ht="15" customHeight="1">
      <c r="B28" s="71"/>
      <c r="C28" s="226" t="s">
        <v>35</v>
      </c>
      <c r="D28" s="226"/>
      <c r="E28" s="226"/>
      <c r="F28" s="226"/>
      <c r="G28" s="226"/>
      <c r="H28" s="226"/>
      <c r="I28" s="226"/>
      <c r="J28" s="226"/>
      <c r="K28" s="226"/>
      <c r="L28" s="226"/>
      <c r="M28" s="226"/>
    </row>
    <row r="29" spans="2:15" ht="15" customHeight="1">
      <c r="B29" s="72"/>
      <c r="C29" s="226" t="s">
        <v>36</v>
      </c>
      <c r="D29" s="226"/>
      <c r="E29" s="226"/>
      <c r="F29" s="226"/>
      <c r="G29" s="226"/>
      <c r="H29" s="226"/>
      <c r="I29" s="226"/>
      <c r="J29" s="226"/>
      <c r="K29" s="226"/>
      <c r="L29" s="226"/>
      <c r="M29" s="226"/>
    </row>
    <row r="30" spans="2:15" ht="15" customHeight="1">
      <c r="B30" s="8"/>
      <c r="C30" s="7"/>
      <c r="D30" s="7"/>
      <c r="E30" s="7"/>
      <c r="F30" s="86"/>
      <c r="G30" s="86"/>
      <c r="H30" s="86"/>
      <c r="I30" s="86"/>
      <c r="J30" s="86"/>
      <c r="K30" s="86"/>
      <c r="L30" s="86"/>
      <c r="M30" s="189"/>
    </row>
    <row r="31" spans="2:15" ht="15" customHeight="1">
      <c r="B31" s="8"/>
      <c r="C31" s="7"/>
      <c r="D31" s="7"/>
      <c r="E31" s="7"/>
      <c r="F31" s="86"/>
      <c r="G31" s="86"/>
      <c r="H31" s="86"/>
      <c r="I31" s="86"/>
      <c r="J31" s="86"/>
      <c r="K31" s="86"/>
      <c r="L31" s="86"/>
      <c r="M31" s="189"/>
    </row>
    <row r="32" spans="2:15" ht="15" customHeight="1">
      <c r="B32" s="8"/>
      <c r="C32" s="7"/>
      <c r="D32" s="7"/>
      <c r="E32" s="7"/>
      <c r="F32" s="86"/>
      <c r="G32" s="86"/>
      <c r="H32" s="86"/>
      <c r="I32" s="86"/>
      <c r="J32" s="86"/>
      <c r="K32" s="86"/>
      <c r="L32" s="86"/>
      <c r="M32" s="189"/>
    </row>
    <row r="33" spans="1:13" ht="15" customHeight="1">
      <c r="B33" s="8"/>
      <c r="C33" s="7"/>
      <c r="D33" s="7"/>
      <c r="E33" s="7"/>
      <c r="F33" s="86"/>
      <c r="G33" s="86"/>
      <c r="H33" s="86"/>
      <c r="I33" s="86"/>
      <c r="J33" s="86"/>
      <c r="K33" s="86"/>
      <c r="L33" s="86"/>
      <c r="M33" s="189"/>
    </row>
    <row r="34" spans="1:13" ht="15" customHeight="1">
      <c r="B34" s="8"/>
      <c r="C34" s="7"/>
      <c r="D34" s="7"/>
      <c r="E34" s="7"/>
      <c r="F34" s="86"/>
      <c r="G34" s="86"/>
      <c r="H34" s="86"/>
      <c r="I34" s="86"/>
      <c r="J34" s="86"/>
      <c r="K34" s="86"/>
      <c r="L34" s="86"/>
      <c r="M34" s="189"/>
    </row>
    <row r="35" spans="1:13" ht="15" customHeight="1">
      <c r="B35" s="8"/>
      <c r="C35" s="7"/>
      <c r="D35" s="7"/>
      <c r="E35" s="7"/>
      <c r="F35" s="86"/>
      <c r="G35" s="86"/>
      <c r="H35" s="86"/>
      <c r="I35" s="86"/>
      <c r="J35" s="86"/>
      <c r="K35" s="86"/>
      <c r="L35" s="86"/>
      <c r="M35" s="189"/>
    </row>
    <row r="36" spans="1:13" ht="15" customHeight="1">
      <c r="B36" s="8"/>
      <c r="C36" s="7"/>
      <c r="D36" s="7"/>
      <c r="E36" s="7"/>
      <c r="F36" s="86"/>
      <c r="G36" s="86"/>
      <c r="H36" s="86"/>
      <c r="I36" s="86"/>
      <c r="J36" s="86"/>
      <c r="K36" s="86"/>
      <c r="L36" s="86"/>
      <c r="M36" s="189"/>
    </row>
    <row r="37" spans="1:13" ht="15" customHeight="1">
      <c r="B37" s="8"/>
      <c r="C37" s="7"/>
      <c r="D37" s="7"/>
      <c r="E37" s="7"/>
      <c r="F37" s="86"/>
      <c r="G37" s="86"/>
      <c r="H37" s="86"/>
      <c r="I37" s="86"/>
      <c r="J37" s="86"/>
      <c r="K37" s="86"/>
      <c r="L37" s="86"/>
      <c r="M37" s="189"/>
    </row>
    <row r="38" spans="1:13" ht="15" customHeight="1">
      <c r="B38" s="8"/>
      <c r="C38" s="7"/>
      <c r="D38" s="7"/>
      <c r="E38" s="7"/>
      <c r="F38" s="86"/>
      <c r="G38" s="86"/>
      <c r="H38" s="86"/>
      <c r="I38" s="86"/>
      <c r="J38" s="86"/>
      <c r="K38" s="86"/>
      <c r="L38" s="86"/>
      <c r="M38" s="189"/>
    </row>
    <row r="39" spans="1:13" ht="15" customHeight="1">
      <c r="B39" s="8"/>
      <c r="C39" s="7"/>
      <c r="D39" s="7"/>
      <c r="E39" s="7"/>
      <c r="F39" s="86"/>
      <c r="G39" s="86"/>
      <c r="H39" s="86"/>
      <c r="I39" s="86"/>
      <c r="J39" s="86"/>
      <c r="K39" s="86"/>
      <c r="L39" s="86"/>
      <c r="M39" s="189"/>
    </row>
    <row r="40" spans="1:13" ht="15" customHeight="1">
      <c r="B40" s="8"/>
      <c r="C40" s="7"/>
      <c r="D40" s="7"/>
      <c r="E40" s="7"/>
      <c r="F40" s="86"/>
      <c r="G40" s="86"/>
      <c r="H40" s="86"/>
      <c r="I40" s="86"/>
      <c r="J40" s="86"/>
      <c r="K40" s="86"/>
      <c r="L40" s="86"/>
      <c r="M40" s="189"/>
    </row>
    <row r="41" spans="1:13" ht="15" customHeight="1">
      <c r="B41" s="8"/>
      <c r="C41" s="7"/>
      <c r="D41" s="7"/>
      <c r="E41" s="7"/>
      <c r="F41" s="86"/>
      <c r="G41" s="86"/>
      <c r="H41" s="86"/>
      <c r="I41" s="86"/>
      <c r="J41" s="86"/>
      <c r="K41" s="86"/>
      <c r="L41" s="86"/>
      <c r="M41" s="189"/>
    </row>
    <row r="42" spans="1:13" ht="15" customHeight="1">
      <c r="B42" s="8"/>
      <c r="C42" s="7"/>
      <c r="D42" s="7"/>
      <c r="E42" s="7"/>
      <c r="F42" s="86"/>
      <c r="G42" s="86"/>
      <c r="H42" s="86"/>
      <c r="I42" s="86"/>
      <c r="J42" s="86"/>
      <c r="K42" s="86"/>
      <c r="L42" s="86"/>
      <c r="M42" s="189"/>
    </row>
    <row r="43" spans="1:13" ht="15" customHeight="1">
      <c r="A43" s="80"/>
      <c r="B43" s="71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27"/>
    </row>
    <row r="44" spans="1:13" ht="15" customHeight="1">
      <c r="A44" s="80"/>
      <c r="B44" s="71"/>
      <c r="C44" s="226"/>
      <c r="D44" s="226"/>
      <c r="E44" s="226"/>
      <c r="F44" s="226"/>
      <c r="G44" s="226"/>
      <c r="H44" s="226"/>
      <c r="I44" s="226"/>
      <c r="J44" s="226"/>
      <c r="K44" s="226"/>
      <c r="L44" s="226"/>
      <c r="M44" s="226"/>
    </row>
    <row r="45" spans="1:13" ht="15" customHeight="1">
      <c r="A45" s="80"/>
      <c r="B45" s="72"/>
      <c r="C45" s="226"/>
      <c r="D45" s="226"/>
      <c r="E45" s="226"/>
      <c r="F45" s="226"/>
      <c r="G45" s="226"/>
      <c r="H45" s="226"/>
      <c r="I45" s="226"/>
      <c r="J45" s="226"/>
      <c r="K45" s="226"/>
      <c r="L45" s="226"/>
      <c r="M45" s="226"/>
    </row>
    <row r="46" spans="1:13" ht="15" customHeight="1">
      <c r="A46" s="80"/>
      <c r="B46" s="74"/>
      <c r="C46" s="75"/>
      <c r="D46" s="75"/>
      <c r="E46" s="75"/>
      <c r="F46" s="76"/>
      <c r="G46" s="76"/>
      <c r="H46" s="76"/>
      <c r="I46" s="76"/>
      <c r="J46" s="76"/>
      <c r="K46" s="76"/>
      <c r="L46" s="76"/>
      <c r="M46" s="84"/>
    </row>
    <row r="47" spans="1:13" ht="15" customHeight="1">
      <c r="A47" s="80"/>
      <c r="B47" s="74"/>
      <c r="C47" s="75"/>
      <c r="D47" s="75"/>
      <c r="E47" s="75"/>
      <c r="F47" s="76"/>
      <c r="G47" s="76"/>
      <c r="H47" s="76"/>
      <c r="I47" s="76"/>
      <c r="J47" s="76"/>
      <c r="K47" s="76"/>
      <c r="L47" s="76"/>
      <c r="M47" s="84"/>
    </row>
    <row r="48" spans="1:13" ht="21" customHeight="1">
      <c r="A48" s="80"/>
      <c r="B48" s="73" t="s">
        <v>37</v>
      </c>
      <c r="C48" s="75"/>
      <c r="D48" s="75"/>
      <c r="E48" s="75"/>
      <c r="F48" s="76"/>
      <c r="G48" s="76"/>
      <c r="H48" s="76"/>
      <c r="I48" s="76"/>
      <c r="J48" s="76"/>
      <c r="K48" s="76"/>
      <c r="L48" s="76"/>
      <c r="M48" s="84"/>
    </row>
    <row r="49" spans="1:13" ht="21" customHeight="1">
      <c r="A49" s="80"/>
      <c r="B49" s="73"/>
      <c r="C49" s="75"/>
      <c r="D49" s="75"/>
      <c r="E49" s="75"/>
      <c r="F49" s="76"/>
      <c r="G49" s="76"/>
      <c r="H49" s="76"/>
      <c r="I49" s="76"/>
      <c r="J49" s="76"/>
      <c r="K49" s="76"/>
      <c r="L49" s="76"/>
      <c r="M49" s="84"/>
    </row>
    <row r="50" spans="1:13" ht="17.25" customHeight="1">
      <c r="B50" s="74" t="s">
        <v>38</v>
      </c>
      <c r="C50" s="75"/>
      <c r="D50" s="75"/>
      <c r="E50" s="75"/>
      <c r="F50" s="46"/>
      <c r="G50" s="86"/>
      <c r="H50" s="74" t="s">
        <v>39</v>
      </c>
      <c r="I50" s="76"/>
      <c r="J50" s="76"/>
      <c r="K50" s="76"/>
      <c r="L50" s="76"/>
      <c r="M50" s="46"/>
    </row>
    <row r="51" spans="1:13" ht="17.25" customHeight="1">
      <c r="B51" s="74" t="s">
        <v>40</v>
      </c>
      <c r="C51" s="75"/>
      <c r="D51" s="75"/>
      <c r="E51" s="75"/>
      <c r="F51" s="46"/>
      <c r="G51" s="86"/>
      <c r="H51" s="74" t="s">
        <v>41</v>
      </c>
      <c r="I51" s="76"/>
      <c r="J51" s="76"/>
      <c r="K51" s="76"/>
      <c r="L51" s="76"/>
      <c r="M51" s="46"/>
    </row>
    <row r="52" spans="1:13" ht="17.25" customHeight="1">
      <c r="B52" s="74" t="s">
        <v>42</v>
      </c>
      <c r="C52" s="75"/>
      <c r="D52" s="75"/>
      <c r="E52" s="75"/>
      <c r="F52" s="46"/>
      <c r="G52" s="86"/>
      <c r="H52" s="74" t="s">
        <v>43</v>
      </c>
      <c r="I52" s="76"/>
      <c r="J52" s="76"/>
      <c r="K52" s="76"/>
      <c r="L52" s="76"/>
      <c r="M52" s="46"/>
    </row>
    <row r="53" spans="1:13" ht="13.5" customHeight="1">
      <c r="A53" s="80"/>
      <c r="B53" s="85"/>
      <c r="C53" s="75"/>
      <c r="D53" s="75"/>
      <c r="E53" s="75"/>
      <c r="F53" s="76"/>
      <c r="G53" s="76"/>
      <c r="H53" s="76"/>
      <c r="I53" s="76"/>
      <c r="J53" s="76"/>
      <c r="K53" s="76"/>
      <c r="L53" s="76"/>
      <c r="M53" s="84"/>
    </row>
    <row r="54" spans="1:13" ht="20.25" customHeight="1">
      <c r="A54" s="80"/>
      <c r="B54" s="74" t="s">
        <v>44</v>
      </c>
      <c r="C54" s="82"/>
      <c r="D54" s="82"/>
      <c r="E54" s="80"/>
      <c r="F54" s="80"/>
      <c r="G54" s="80"/>
      <c r="H54" s="82"/>
      <c r="I54" s="82"/>
      <c r="J54" s="82"/>
      <c r="K54" s="80"/>
      <c r="L54" s="80"/>
      <c r="M54" s="80"/>
    </row>
    <row r="55" spans="1:13" ht="12.75" customHeight="1">
      <c r="A55" s="80"/>
      <c r="B55" s="74"/>
      <c r="C55" s="82"/>
      <c r="D55" s="82"/>
      <c r="E55" s="80"/>
      <c r="F55" s="80"/>
      <c r="G55" s="80"/>
      <c r="H55" s="82"/>
      <c r="I55" s="82"/>
      <c r="J55" s="82"/>
      <c r="K55" s="80"/>
      <c r="L55" s="80"/>
      <c r="M55" s="80"/>
    </row>
    <row r="56" spans="1:13"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5"/>
    </row>
    <row r="57" spans="1:13">
      <c r="B57" s="206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8"/>
    </row>
    <row r="58" spans="1:13">
      <c r="B58" s="206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8"/>
    </row>
    <row r="59" spans="1:13">
      <c r="B59" s="206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8"/>
    </row>
    <row r="60" spans="1:13">
      <c r="B60" s="206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8"/>
    </row>
    <row r="61" spans="1:13">
      <c r="B61" s="209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1"/>
    </row>
    <row r="62" spans="1:13">
      <c r="A62" s="80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</row>
    <row r="63" spans="1:13">
      <c r="A63" s="80"/>
      <c r="B63" s="7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</row>
    <row r="64" spans="1:13">
      <c r="A64" s="80"/>
      <c r="B64" s="7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</row>
    <row r="65" spans="1:13">
      <c r="A65" s="80"/>
      <c r="B65" s="7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</row>
    <row r="66" spans="1:13">
      <c r="A66" s="80"/>
      <c r="B66" s="80"/>
      <c r="C66" s="80"/>
      <c r="D66" s="80"/>
      <c r="E66" s="82"/>
      <c r="F66" s="80"/>
      <c r="G66" s="80"/>
      <c r="H66" s="80"/>
      <c r="I66" s="80"/>
      <c r="J66" s="80"/>
      <c r="K66" s="80"/>
      <c r="L66" s="80"/>
      <c r="M66" s="80"/>
    </row>
    <row r="67" spans="1:13">
      <c r="A67" s="80"/>
      <c r="B67" s="77" t="s">
        <v>45</v>
      </c>
      <c r="C67" s="228"/>
      <c r="D67" s="229"/>
      <c r="F67" s="20" t="s">
        <v>46</v>
      </c>
      <c r="G67" s="80"/>
      <c r="H67" s="80"/>
      <c r="I67" s="80"/>
      <c r="J67" s="80"/>
      <c r="K67" s="80"/>
      <c r="L67" s="80"/>
      <c r="M67" s="80"/>
    </row>
    <row r="68" spans="1:13">
      <c r="A68" s="80"/>
      <c r="B68" s="80"/>
      <c r="C68" s="20"/>
      <c r="D68" s="80"/>
      <c r="F68" s="20" t="str">
        <f>PROPER(D14)</f>
        <v>Ing. Enrique Félix Lanchipa Valencia</v>
      </c>
      <c r="G68" s="80"/>
      <c r="H68" s="80"/>
      <c r="I68" s="80"/>
      <c r="J68" s="80"/>
      <c r="K68" s="80"/>
      <c r="L68" s="80"/>
      <c r="M68" s="80"/>
    </row>
    <row r="69" spans="1:13">
      <c r="A69" s="80"/>
      <c r="B69" s="80"/>
      <c r="C69" s="20"/>
      <c r="D69" s="80"/>
      <c r="E69" s="20"/>
      <c r="F69" s="80"/>
      <c r="G69" s="80"/>
      <c r="H69" s="80"/>
      <c r="I69" s="80"/>
      <c r="J69" s="80"/>
      <c r="K69" s="80"/>
      <c r="L69" s="80"/>
      <c r="M69" s="80"/>
    </row>
    <row r="70" spans="1:13">
      <c r="A70" s="80"/>
      <c r="B70" s="80"/>
      <c r="C70" s="20"/>
      <c r="D70" s="80"/>
      <c r="E70" s="20"/>
      <c r="F70" s="80"/>
      <c r="G70" s="80"/>
      <c r="H70" s="80"/>
      <c r="I70" s="80"/>
      <c r="J70" s="80"/>
      <c r="K70" s="80"/>
      <c r="L70" s="80"/>
      <c r="M70" s="80"/>
    </row>
    <row r="71" spans="1:13">
      <c r="A71" s="80"/>
      <c r="B71" s="80"/>
      <c r="C71" s="20"/>
      <c r="D71" s="80"/>
      <c r="E71" s="20"/>
      <c r="F71" s="80"/>
      <c r="G71" s="80"/>
      <c r="H71" s="80"/>
      <c r="I71" s="80"/>
      <c r="J71" s="80"/>
      <c r="K71" s="80"/>
      <c r="L71" s="80"/>
      <c r="M71" s="80"/>
    </row>
    <row r="72" spans="1:13" ht="18.75">
      <c r="A72" s="80"/>
      <c r="B72" s="79" t="s">
        <v>47</v>
      </c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1:1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1:13" ht="15.75">
      <c r="A74" s="80"/>
      <c r="B74" s="81" t="s">
        <v>48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1:13" ht="15.75">
      <c r="A75" s="80"/>
      <c r="B75" s="81" t="s">
        <v>49</v>
      </c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1:13" ht="17.25">
      <c r="A76" s="80"/>
      <c r="B76" s="78" t="s">
        <v>50</v>
      </c>
      <c r="C76" s="80"/>
      <c r="D76" s="83"/>
      <c r="E76" s="80"/>
      <c r="F76" s="80"/>
      <c r="G76" s="80"/>
      <c r="H76" s="80"/>
      <c r="I76" s="80"/>
      <c r="J76" s="80"/>
      <c r="K76" s="80"/>
      <c r="L76" s="80"/>
      <c r="M76" s="80"/>
    </row>
    <row r="77" spans="1:13" ht="17.25">
      <c r="A77" s="80"/>
      <c r="B77" s="78" t="s">
        <v>51</v>
      </c>
      <c r="C77" s="80"/>
      <c r="D77" s="83"/>
      <c r="E77" s="80"/>
      <c r="F77" s="80"/>
      <c r="G77" s="80"/>
      <c r="H77" s="80"/>
      <c r="I77" s="80"/>
      <c r="J77" s="80"/>
      <c r="K77" s="80"/>
      <c r="L77" s="80"/>
      <c r="M77" s="80"/>
    </row>
    <row r="78" spans="1:1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1:1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</sheetData>
  <sheetProtection algorithmName="SHA-512" hashValue="UOIqQUJPVEbORH4vTgygnEgroGGapMnn8TKXAY/qfHB16JXl4AkjM0Xfq2MFLzu+w4f4RyuJwebWLle4JTRoMw==" saltValue="qaXukvTpDp+UlYuavu1/Cg==" spinCount="100000" sheet="1" objects="1" scenarios="1"/>
  <mergeCells count="39">
    <mergeCell ref="B6:M6"/>
    <mergeCell ref="B17:C17"/>
    <mergeCell ref="B9:M9"/>
    <mergeCell ref="H17:J17"/>
    <mergeCell ref="B7:M7"/>
    <mergeCell ref="C10:M10"/>
    <mergeCell ref="C11:M11"/>
    <mergeCell ref="B14:C14"/>
    <mergeCell ref="D14:M14"/>
    <mergeCell ref="D15:I15"/>
    <mergeCell ref="B15:C15"/>
    <mergeCell ref="J15:K15"/>
    <mergeCell ref="L15:M15"/>
    <mergeCell ref="L12:M12"/>
    <mergeCell ref="B13:M13"/>
    <mergeCell ref="H12:I12"/>
    <mergeCell ref="C67:D67"/>
    <mergeCell ref="H24:I24"/>
    <mergeCell ref="C43:M43"/>
    <mergeCell ref="C44:M44"/>
    <mergeCell ref="H25:I25"/>
    <mergeCell ref="C28:M28"/>
    <mergeCell ref="C29:M29"/>
    <mergeCell ref="N19:N20"/>
    <mergeCell ref="H20:I20"/>
    <mergeCell ref="B56:M61"/>
    <mergeCell ref="C22:E22"/>
    <mergeCell ref="H22:I22"/>
    <mergeCell ref="F19:M19"/>
    <mergeCell ref="B19:B20"/>
    <mergeCell ref="C19:E20"/>
    <mergeCell ref="C21:E21"/>
    <mergeCell ref="C23:E23"/>
    <mergeCell ref="C25:E25"/>
    <mergeCell ref="H21:I21"/>
    <mergeCell ref="H23:I23"/>
    <mergeCell ref="C45:M45"/>
    <mergeCell ref="C24:E24"/>
    <mergeCell ref="C27:M27"/>
  </mergeCells>
  <conditionalFormatting sqref="N21:N25">
    <cfRule type="containsText" dxfId="17" priority="29" operator="containsText" text="NO">
      <formula>NOT(ISERROR(SEARCH("NO",N21)))</formula>
    </cfRule>
    <cfRule type="containsText" dxfId="16" priority="31" operator="containsText" text="SI">
      <formula>NOT(ISERROR(SEARCH("SI",N21)))</formula>
    </cfRule>
  </conditionalFormatting>
  <conditionalFormatting sqref="K17">
    <cfRule type="cellIs" dxfId="15" priority="25" operator="greaterThan">
      <formula>1</formula>
    </cfRule>
  </conditionalFormatting>
  <conditionalFormatting sqref="C11">
    <cfRule type="containsErrors" dxfId="14" priority="21">
      <formula>ISERROR(C11)</formula>
    </cfRule>
  </conditionalFormatting>
  <conditionalFormatting sqref="M21">
    <cfRule type="colorScale" priority="18">
      <colorScale>
        <cfvo type="num" val="0"/>
        <cfvo type="num" val="70"/>
        <cfvo type="num" val="100"/>
        <color rgb="FFFF0000"/>
        <color rgb="FFFFEB84"/>
        <color rgb="FF00B0F0"/>
      </colorScale>
    </cfRule>
  </conditionalFormatting>
  <conditionalFormatting sqref="M22:M24">
    <cfRule type="colorScale" priority="17">
      <colorScale>
        <cfvo type="num" val="0"/>
        <cfvo type="num" val="70"/>
        <cfvo type="num" val="100"/>
        <color rgb="FFFF0000"/>
        <color rgb="FFFFEB84"/>
        <color rgb="FF00B0F0"/>
      </colorScale>
    </cfRule>
  </conditionalFormatting>
  <conditionalFormatting sqref="M25">
    <cfRule type="colorScale" priority="16">
      <colorScale>
        <cfvo type="num" val="0"/>
        <cfvo type="num" val="70"/>
        <cfvo type="num" val="100"/>
        <color rgb="FFFF0000"/>
        <color rgb="FFFFEB84"/>
        <color rgb="FF00B0F0"/>
      </colorScale>
    </cfRule>
  </conditionalFormatting>
  <conditionalFormatting sqref="M21:M25">
    <cfRule type="cellIs" dxfId="13" priority="15" operator="equal">
      <formula>0</formula>
    </cfRule>
    <cfRule type="containsErrors" dxfId="12" priority="32">
      <formula>ISERROR(M21)</formula>
    </cfRule>
  </conditionalFormatting>
  <conditionalFormatting sqref="E12 G12 L12:M12">
    <cfRule type="containsErrors" dxfId="11" priority="14">
      <formula>ISERROR(E12)</formula>
    </cfRule>
  </conditionalFormatting>
  <conditionalFormatting sqref="G21:G25 J21:J25 L21:L25">
    <cfRule type="containsErrors" dxfId="10" priority="13">
      <formula>ISERROR(G21)</formula>
    </cfRule>
  </conditionalFormatting>
  <conditionalFormatting sqref="O21">
    <cfRule type="expression" dxfId="9" priority="10">
      <formula>$M$21=0</formula>
    </cfRule>
  </conditionalFormatting>
  <conditionalFormatting sqref="O22">
    <cfRule type="expression" dxfId="8" priority="9">
      <formula>$M$22=0</formula>
    </cfRule>
  </conditionalFormatting>
  <conditionalFormatting sqref="O23">
    <cfRule type="expression" dxfId="7" priority="8">
      <formula>$M$23=0</formula>
    </cfRule>
  </conditionalFormatting>
  <conditionalFormatting sqref="O24">
    <cfRule type="expression" dxfId="6" priority="7">
      <formula>$M$24=0</formula>
    </cfRule>
  </conditionalFormatting>
  <conditionalFormatting sqref="O25">
    <cfRule type="expression" dxfId="5" priority="6">
      <formula>$M$25=0</formula>
    </cfRule>
  </conditionalFormatting>
  <conditionalFormatting sqref="O21:O25">
    <cfRule type="containsErrors" dxfId="4" priority="5">
      <formula>ISERROR(O21)</formula>
    </cfRule>
  </conditionalFormatting>
  <conditionalFormatting sqref="F68">
    <cfRule type="containsErrors" dxfId="3" priority="4">
      <formula>ISERROR(F68)</formula>
    </cfRule>
  </conditionalFormatting>
  <conditionalFormatting sqref="J12">
    <cfRule type="containsErrors" dxfId="2" priority="3">
      <formula>ISERROR(J12)</formula>
    </cfRule>
  </conditionalFormatting>
  <conditionalFormatting sqref="D14:M14">
    <cfRule type="containsErrors" dxfId="1" priority="2">
      <formula>ISERROR(D14)</formula>
    </cfRule>
    <cfRule type="cellIs" dxfId="0" priority="1" operator="equal">
      <formula>0</formula>
    </cfRule>
  </conditionalFormatting>
  <dataValidations count="1">
    <dataValidation type="list" allowBlank="1" showInputMessage="1" showErrorMessage="1" sqref="C12" xr:uid="{00000000-0002-0000-0000-000000000000}">
      <formula1>Sección</formula1>
    </dataValidation>
  </dataValidations>
  <pageMargins left="0.19685039370078741" right="0" top="0.19685039370078741" bottom="0.19685039370078741" header="0.31496062992125984" footer="0.31496062992125984"/>
  <pageSetup paperSize="9" orientation="portrait" r:id="rId1"/>
  <headerFooter>
    <oddHeader>&amp;RPágina &amp;P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P134"/>
  <sheetViews>
    <sheetView workbookViewId="0" xr3:uid="{958C4451-9541-5A59-BF78-D2F731DF1C81}">
      <selection activeCell="C2" sqref="C2"/>
    </sheetView>
  </sheetViews>
  <sheetFormatPr defaultColWidth="11.42578125" defaultRowHeight="15"/>
  <cols>
    <col min="1" max="1" width="5.42578125" style="9" customWidth="1"/>
    <col min="2" max="2" width="7.42578125" style="35" customWidth="1"/>
    <col min="3" max="3" width="40.7109375" style="35" customWidth="1"/>
    <col min="4" max="4" width="6.28515625" style="60" customWidth="1"/>
    <col min="5" max="5" width="7" style="60" customWidth="1"/>
    <col min="6" max="6" width="9.5703125" style="35" customWidth="1"/>
    <col min="7" max="7" width="37.28515625" style="35" customWidth="1"/>
    <col min="8" max="9" width="37.85546875" style="9" customWidth="1"/>
    <col min="10" max="10" width="10.42578125" style="9" customWidth="1"/>
    <col min="11" max="11" width="11.42578125" style="9"/>
    <col min="12" max="12" width="6.85546875" style="9" customWidth="1"/>
    <col min="13" max="13" width="35" style="9" customWidth="1"/>
    <col min="14" max="14" width="7.42578125" style="9" customWidth="1"/>
    <col min="15" max="16384" width="11.42578125" style="9"/>
  </cols>
  <sheetData>
    <row r="2" spans="1:16">
      <c r="B2" s="34"/>
      <c r="C2" s="22" t="s">
        <v>52</v>
      </c>
      <c r="D2" s="59"/>
      <c r="E2" s="59"/>
      <c r="F2" s="22"/>
      <c r="G2" s="22"/>
    </row>
    <row r="5" spans="1:16" ht="15.75" thickBot="1">
      <c r="H5" s="250" t="s">
        <v>16</v>
      </c>
      <c r="I5" s="250"/>
    </row>
    <row r="6" spans="1:16" ht="15.75" thickBot="1">
      <c r="A6" s="31" t="s">
        <v>11</v>
      </c>
      <c r="B6" s="37" t="s">
        <v>6</v>
      </c>
      <c r="C6" s="38" t="s">
        <v>53</v>
      </c>
      <c r="D6" s="57" t="s">
        <v>12</v>
      </c>
      <c r="E6" s="57" t="s">
        <v>54</v>
      </c>
      <c r="F6" s="57" t="s">
        <v>55</v>
      </c>
      <c r="G6" s="57" t="s">
        <v>56</v>
      </c>
      <c r="H6" s="14" t="s">
        <v>9</v>
      </c>
      <c r="I6" s="178" t="s">
        <v>15</v>
      </c>
      <c r="J6" s="24" t="s">
        <v>11</v>
      </c>
      <c r="L6" s="13" t="s">
        <v>57</v>
      </c>
      <c r="M6" s="14" t="s">
        <v>58</v>
      </c>
      <c r="O6" s="24" t="s">
        <v>59</v>
      </c>
      <c r="P6" s="24" t="s">
        <v>60</v>
      </c>
    </row>
    <row r="7" spans="1:16">
      <c r="A7" s="254" t="s">
        <v>61</v>
      </c>
      <c r="B7" s="101" t="s">
        <v>62</v>
      </c>
      <c r="C7" s="102" t="s">
        <v>63</v>
      </c>
      <c r="D7" s="103">
        <v>4</v>
      </c>
      <c r="E7" s="103">
        <v>3</v>
      </c>
      <c r="F7" s="104" t="s">
        <v>64</v>
      </c>
      <c r="G7" s="155" t="s">
        <v>65</v>
      </c>
      <c r="H7" s="105" t="str">
        <f>UPPER(CONCATENATE(L7," ",M7))</f>
        <v>ING. LILIANA MERCEDES VEGA BERNAL</v>
      </c>
      <c r="I7" s="179"/>
      <c r="J7" s="165" t="s">
        <v>61</v>
      </c>
      <c r="L7" s="15" t="s">
        <v>66</v>
      </c>
      <c r="M7" s="16" t="s">
        <v>67</v>
      </c>
      <c r="O7" s="25" t="s">
        <v>61</v>
      </c>
      <c r="P7" s="25" t="s">
        <v>61</v>
      </c>
    </row>
    <row r="8" spans="1:16">
      <c r="A8" s="255"/>
      <c r="B8" s="106" t="s">
        <v>68</v>
      </c>
      <c r="C8" s="107" t="s">
        <v>69</v>
      </c>
      <c r="D8" s="108">
        <v>6</v>
      </c>
      <c r="E8" s="108">
        <v>4</v>
      </c>
      <c r="F8" s="109" t="s">
        <v>64</v>
      </c>
      <c r="G8" s="156" t="s">
        <v>70</v>
      </c>
      <c r="H8" s="110" t="str">
        <f t="shared" ref="H8:H13" si="0">UPPER(CONCATENATE(L8," ",M8))</f>
        <v>ING. HUGO MARTÍN  ALCÁNTARA MARTÍNEZ</v>
      </c>
      <c r="I8" s="180"/>
      <c r="J8" s="166" t="s">
        <v>61</v>
      </c>
      <c r="L8" s="15" t="s">
        <v>66</v>
      </c>
      <c r="M8" s="16" t="s">
        <v>71</v>
      </c>
      <c r="O8" s="25" t="s">
        <v>61</v>
      </c>
      <c r="P8" s="25" t="s">
        <v>61</v>
      </c>
    </row>
    <row r="9" spans="1:16">
      <c r="A9" s="255"/>
      <c r="B9" s="106" t="s">
        <v>72</v>
      </c>
      <c r="C9" s="107" t="s">
        <v>73</v>
      </c>
      <c r="D9" s="108">
        <v>6</v>
      </c>
      <c r="E9" s="108">
        <v>4</v>
      </c>
      <c r="F9" s="109" t="s">
        <v>64</v>
      </c>
      <c r="G9" s="156" t="s">
        <v>65</v>
      </c>
      <c r="H9" s="110" t="str">
        <f t="shared" si="0"/>
        <v>MAG. LUIS ALFREDO FERNÁNDEZ VIZCARRA</v>
      </c>
      <c r="I9" s="180"/>
      <c r="J9" s="166" t="s">
        <v>61</v>
      </c>
      <c r="L9" s="15" t="s">
        <v>74</v>
      </c>
      <c r="M9" s="16" t="s">
        <v>75</v>
      </c>
      <c r="O9" s="25" t="s">
        <v>61</v>
      </c>
      <c r="P9" s="25" t="s">
        <v>61</v>
      </c>
    </row>
    <row r="10" spans="1:16">
      <c r="A10" s="255"/>
      <c r="B10" s="106" t="s">
        <v>76</v>
      </c>
      <c r="C10" s="111" t="s">
        <v>77</v>
      </c>
      <c r="D10" s="112">
        <v>6</v>
      </c>
      <c r="E10" s="112">
        <v>4</v>
      </c>
      <c r="F10" s="109" t="s">
        <v>64</v>
      </c>
      <c r="G10" s="156" t="s">
        <v>78</v>
      </c>
      <c r="H10" s="110" t="str">
        <f t="shared" si="0"/>
        <v>ING. ALBERTO JOHNATAN FLOR RODRÍGUEZ</v>
      </c>
      <c r="I10" s="180"/>
      <c r="J10" s="166" t="s">
        <v>61</v>
      </c>
      <c r="L10" s="15" t="s">
        <v>66</v>
      </c>
      <c r="M10" s="15" t="s">
        <v>79</v>
      </c>
      <c r="O10" s="25" t="s">
        <v>61</v>
      </c>
      <c r="P10" s="25" t="s">
        <v>61</v>
      </c>
    </row>
    <row r="11" spans="1:16">
      <c r="A11" s="255"/>
      <c r="B11" s="106" t="s">
        <v>80</v>
      </c>
      <c r="C11" s="111" t="s">
        <v>81</v>
      </c>
      <c r="D11" s="112">
        <v>4</v>
      </c>
      <c r="E11" s="112">
        <v>3</v>
      </c>
      <c r="F11" s="109" t="s">
        <v>64</v>
      </c>
      <c r="G11" s="156" t="s">
        <v>82</v>
      </c>
      <c r="H11" s="110" t="str">
        <f t="shared" si="0"/>
        <v>ING. RICARDO MANUEL VALCÁRCEL ALVARADO</v>
      </c>
      <c r="I11" s="180"/>
      <c r="J11" s="166" t="s">
        <v>61</v>
      </c>
      <c r="L11" s="15" t="s">
        <v>66</v>
      </c>
      <c r="M11" s="16" t="s">
        <v>83</v>
      </c>
      <c r="O11" s="25" t="s">
        <v>61</v>
      </c>
      <c r="P11" s="25" t="s">
        <v>61</v>
      </c>
    </row>
    <row r="12" spans="1:16" ht="15.75" thickBot="1">
      <c r="A12" s="255"/>
      <c r="B12" s="106" t="s">
        <v>84</v>
      </c>
      <c r="C12" s="111" t="s">
        <v>85</v>
      </c>
      <c r="D12" s="112">
        <v>4</v>
      </c>
      <c r="E12" s="112">
        <v>3</v>
      </c>
      <c r="F12" s="109" t="s">
        <v>86</v>
      </c>
      <c r="G12" s="156" t="s">
        <v>82</v>
      </c>
      <c r="H12" s="110" t="str">
        <f t="shared" si="0"/>
        <v>MAG. OSCAR JUAN JÍMENEZ FLORES</v>
      </c>
      <c r="I12" s="180"/>
      <c r="J12" s="166" t="s">
        <v>61</v>
      </c>
      <c r="L12" s="17" t="s">
        <v>74</v>
      </c>
      <c r="M12" s="18" t="s">
        <v>87</v>
      </c>
      <c r="O12" s="26" t="s">
        <v>61</v>
      </c>
      <c r="P12" s="26" t="s">
        <v>61</v>
      </c>
    </row>
    <row r="13" spans="1:16" ht="15.75" thickBot="1">
      <c r="A13" s="256"/>
      <c r="B13" s="113" t="s">
        <v>88</v>
      </c>
      <c r="C13" s="114" t="s">
        <v>89</v>
      </c>
      <c r="D13" s="115">
        <v>4</v>
      </c>
      <c r="E13" s="115">
        <v>3</v>
      </c>
      <c r="F13" s="116" t="s">
        <v>86</v>
      </c>
      <c r="G13" s="157" t="s">
        <v>78</v>
      </c>
      <c r="H13" s="117" t="str">
        <f t="shared" si="0"/>
        <v xml:space="preserve"> </v>
      </c>
      <c r="I13" s="181"/>
      <c r="J13" s="167" t="s">
        <v>61</v>
      </c>
    </row>
    <row r="14" spans="1:16">
      <c r="A14" s="10"/>
      <c r="B14" s="118"/>
      <c r="C14" s="118"/>
      <c r="D14" s="119"/>
      <c r="E14" s="119"/>
      <c r="F14" s="118"/>
      <c r="G14" s="40"/>
      <c r="H14" s="120"/>
      <c r="I14" s="120"/>
      <c r="J14" s="10"/>
    </row>
    <row r="15" spans="1:16" ht="15.75" thickBot="1">
      <c r="A15" s="95"/>
      <c r="B15" s="121"/>
      <c r="C15" s="121"/>
      <c r="D15" s="121"/>
      <c r="E15" s="121"/>
      <c r="F15" s="121"/>
      <c r="G15" s="158"/>
      <c r="H15" s="121"/>
      <c r="I15" s="121"/>
      <c r="J15" s="95"/>
    </row>
    <row r="16" spans="1:16">
      <c r="A16" s="254" t="s">
        <v>26</v>
      </c>
      <c r="B16" s="101" t="s">
        <v>90</v>
      </c>
      <c r="C16" s="102" t="s">
        <v>91</v>
      </c>
      <c r="D16" s="142">
        <v>6</v>
      </c>
      <c r="E16" s="142">
        <v>5</v>
      </c>
      <c r="F16" s="104" t="s">
        <v>64</v>
      </c>
      <c r="G16" s="155" t="s">
        <v>92</v>
      </c>
      <c r="H16" s="143" t="str">
        <f t="shared" ref="H16:H26" si="1">UPPER(CONCATENATE(L16," ",M16))</f>
        <v>ING. SILVIA MARLENE CENTELLA VILDOSO</v>
      </c>
      <c r="I16" s="105" t="str">
        <f>UPPER(CONCATENATE(L17," ",M17))</f>
        <v>MAG. FELIPE REMIGIO ATENCIO MAQUERA</v>
      </c>
      <c r="J16" s="92" t="s">
        <v>26</v>
      </c>
      <c r="L16" s="19" t="s">
        <v>66</v>
      </c>
      <c r="M16" s="19" t="s">
        <v>93</v>
      </c>
      <c r="O16" s="27" t="s">
        <v>61</v>
      </c>
      <c r="P16" s="27" t="s">
        <v>61</v>
      </c>
    </row>
    <row r="17" spans="1:16">
      <c r="A17" s="255"/>
      <c r="B17" s="171" t="s">
        <v>90</v>
      </c>
      <c r="C17" s="172" t="s">
        <v>91</v>
      </c>
      <c r="D17" s="173">
        <v>6</v>
      </c>
      <c r="E17" s="173">
        <v>5</v>
      </c>
      <c r="F17" s="174" t="s">
        <v>64</v>
      </c>
      <c r="G17" s="175" t="s">
        <v>92</v>
      </c>
      <c r="H17" s="124" t="str">
        <f t="shared" si="1"/>
        <v>MAG. FELIPE REMIGIO ATENCIO MAQUERA</v>
      </c>
      <c r="I17" s="110"/>
      <c r="J17" s="176" t="s">
        <v>26</v>
      </c>
      <c r="L17" s="15" t="s">
        <v>74</v>
      </c>
      <c r="M17" s="16" t="s">
        <v>94</v>
      </c>
      <c r="O17" s="177" t="s">
        <v>61</v>
      </c>
      <c r="P17" s="177" t="s">
        <v>61</v>
      </c>
    </row>
    <row r="18" spans="1:16">
      <c r="A18" s="255" t="s">
        <v>26</v>
      </c>
      <c r="B18" s="122" t="s">
        <v>95</v>
      </c>
      <c r="C18" s="107" t="s">
        <v>96</v>
      </c>
      <c r="D18" s="123">
        <v>6</v>
      </c>
      <c r="E18" s="123">
        <v>5</v>
      </c>
      <c r="F18" s="109" t="s">
        <v>64</v>
      </c>
      <c r="G18" s="156" t="s">
        <v>92</v>
      </c>
      <c r="H18" s="124" t="str">
        <f t="shared" si="1"/>
        <v>MAG. NÉLIDA BRÍGIDA MAQUERA CÁRDENAS</v>
      </c>
      <c r="I18" s="110" t="str">
        <f>UPPER(CONCATENATE(L19," ",M19))</f>
        <v>ING. SILVIA MARLENE CENTELLA VILDOSO</v>
      </c>
      <c r="J18" s="93" t="s">
        <v>26</v>
      </c>
      <c r="L18" s="99" t="s">
        <v>74</v>
      </c>
      <c r="M18" s="99" t="s">
        <v>97</v>
      </c>
      <c r="O18" s="28" t="s">
        <v>61</v>
      </c>
      <c r="P18" s="28" t="s">
        <v>61</v>
      </c>
    </row>
    <row r="19" spans="1:16">
      <c r="A19" s="255"/>
      <c r="B19" s="122" t="s">
        <v>95</v>
      </c>
      <c r="C19" s="107" t="s">
        <v>96</v>
      </c>
      <c r="D19" s="123">
        <v>6</v>
      </c>
      <c r="E19" s="123">
        <v>5</v>
      </c>
      <c r="F19" s="109" t="s">
        <v>64</v>
      </c>
      <c r="G19" s="156" t="s">
        <v>92</v>
      </c>
      <c r="H19" s="124" t="str">
        <f t="shared" ref="H19" si="2">UPPER(CONCATENATE(L19," ",M19))</f>
        <v>ING. SILVIA MARLENE CENTELLA VILDOSO</v>
      </c>
      <c r="I19" s="110"/>
      <c r="J19" s="93" t="s">
        <v>26</v>
      </c>
      <c r="L19" s="15" t="s">
        <v>66</v>
      </c>
      <c r="M19" s="15" t="s">
        <v>93</v>
      </c>
      <c r="O19" s="28" t="s">
        <v>61</v>
      </c>
      <c r="P19" s="28" t="s">
        <v>61</v>
      </c>
    </row>
    <row r="20" spans="1:16">
      <c r="A20" s="255" t="s">
        <v>26</v>
      </c>
      <c r="B20" s="122" t="s">
        <v>98</v>
      </c>
      <c r="C20" s="107" t="s">
        <v>99</v>
      </c>
      <c r="D20" s="123">
        <v>6</v>
      </c>
      <c r="E20" s="123">
        <v>4</v>
      </c>
      <c r="F20" s="109" t="s">
        <v>64</v>
      </c>
      <c r="G20" s="156" t="s">
        <v>92</v>
      </c>
      <c r="H20" s="124" t="str">
        <f t="shared" si="1"/>
        <v>MAG. CLAUDIA SUSY ALVAREZ SANCHEZ</v>
      </c>
      <c r="I20" s="110" t="str">
        <f>UPPER(CONCATENATE(L21," ",M21))</f>
        <v>MAG. LOURDES VANESSA REVOLLAR VILDOSO</v>
      </c>
      <c r="J20" s="93" t="s">
        <v>26</v>
      </c>
      <c r="L20" s="15" t="s">
        <v>74</v>
      </c>
      <c r="M20" s="15" t="s">
        <v>100</v>
      </c>
      <c r="O20" s="28" t="s">
        <v>61</v>
      </c>
      <c r="P20" s="28" t="s">
        <v>61</v>
      </c>
    </row>
    <row r="21" spans="1:16">
      <c r="A21" s="255"/>
      <c r="B21" s="122" t="s">
        <v>98</v>
      </c>
      <c r="C21" s="107" t="s">
        <v>99</v>
      </c>
      <c r="D21" s="123">
        <v>6</v>
      </c>
      <c r="E21" s="123">
        <v>4</v>
      </c>
      <c r="F21" s="109" t="s">
        <v>64</v>
      </c>
      <c r="G21" s="156" t="s">
        <v>92</v>
      </c>
      <c r="H21" s="124" t="str">
        <f t="shared" ref="H21" si="3">UPPER(CONCATENATE(L21," ",M21))</f>
        <v>MAG. LOURDES VANESSA REVOLLAR VILDOSO</v>
      </c>
      <c r="I21" s="110"/>
      <c r="J21" s="93" t="s">
        <v>26</v>
      </c>
      <c r="L21" s="15" t="s">
        <v>74</v>
      </c>
      <c r="M21" s="15" t="s">
        <v>101</v>
      </c>
      <c r="O21" s="28" t="s">
        <v>61</v>
      </c>
      <c r="P21" s="28" t="s">
        <v>61</v>
      </c>
    </row>
    <row r="22" spans="1:16">
      <c r="A22" s="255" t="s">
        <v>26</v>
      </c>
      <c r="B22" s="122" t="s">
        <v>102</v>
      </c>
      <c r="C22" s="111" t="s">
        <v>103</v>
      </c>
      <c r="D22" s="125">
        <v>4</v>
      </c>
      <c r="E22" s="125">
        <v>3</v>
      </c>
      <c r="F22" s="109" t="s">
        <v>64</v>
      </c>
      <c r="G22" s="156" t="s">
        <v>65</v>
      </c>
      <c r="H22" s="124" t="str">
        <f t="shared" si="1"/>
        <v>MAG. AMERICO ALCA GÓMEZ</v>
      </c>
      <c r="I22" s="110" t="str">
        <f>UPPER(CONCATENATE(L23," ",M23))</f>
        <v>LIC. MARIELLA CARMEN BERRIOS FLORES</v>
      </c>
      <c r="J22" s="93" t="s">
        <v>26</v>
      </c>
      <c r="L22" s="15" t="s">
        <v>74</v>
      </c>
      <c r="M22" s="15" t="s">
        <v>104</v>
      </c>
      <c r="O22" s="28" t="s">
        <v>61</v>
      </c>
      <c r="P22" s="28" t="s">
        <v>61</v>
      </c>
    </row>
    <row r="23" spans="1:16">
      <c r="A23" s="255"/>
      <c r="B23" s="122" t="s">
        <v>102</v>
      </c>
      <c r="C23" s="111" t="s">
        <v>103</v>
      </c>
      <c r="D23" s="125">
        <v>4</v>
      </c>
      <c r="E23" s="125">
        <v>3</v>
      </c>
      <c r="F23" s="109" t="s">
        <v>64</v>
      </c>
      <c r="G23" s="156" t="s">
        <v>65</v>
      </c>
      <c r="H23" s="124" t="str">
        <f t="shared" ref="H23" si="4">UPPER(CONCATENATE(L23," ",M23))</f>
        <v>LIC. MARIELLA CARMEN BERRIOS FLORES</v>
      </c>
      <c r="I23" s="110"/>
      <c r="J23" s="93" t="s">
        <v>26</v>
      </c>
      <c r="L23" s="15" t="s">
        <v>105</v>
      </c>
      <c r="M23" s="15" t="s">
        <v>106</v>
      </c>
      <c r="O23" s="28" t="s">
        <v>61</v>
      </c>
      <c r="P23" s="28" t="s">
        <v>61</v>
      </c>
    </row>
    <row r="24" spans="1:16">
      <c r="A24" s="255" t="s">
        <v>26</v>
      </c>
      <c r="B24" s="122" t="s">
        <v>107</v>
      </c>
      <c r="C24" s="107" t="s">
        <v>108</v>
      </c>
      <c r="D24" s="123">
        <v>4</v>
      </c>
      <c r="E24" s="123">
        <v>3</v>
      </c>
      <c r="F24" s="109" t="s">
        <v>64</v>
      </c>
      <c r="G24" s="156" t="s">
        <v>65</v>
      </c>
      <c r="H24" s="124" t="str">
        <f t="shared" si="1"/>
        <v>DRA. YANIRA VALDIVIA TAPIA</v>
      </c>
      <c r="I24" s="110" t="str">
        <f>UPPER(CONCATENATE(L25," ",M25))</f>
        <v>LIC. MARIELLA CARMEN BERRIOS FLORES</v>
      </c>
      <c r="J24" s="93" t="s">
        <v>26</v>
      </c>
      <c r="L24" s="15" t="s">
        <v>109</v>
      </c>
      <c r="M24" s="15" t="s">
        <v>110</v>
      </c>
      <c r="O24" s="28" t="s">
        <v>61</v>
      </c>
      <c r="P24" s="28" t="s">
        <v>61</v>
      </c>
    </row>
    <row r="25" spans="1:16">
      <c r="A25" s="255"/>
      <c r="B25" s="122" t="s">
        <v>107</v>
      </c>
      <c r="C25" s="107" t="s">
        <v>108</v>
      </c>
      <c r="D25" s="123">
        <v>4</v>
      </c>
      <c r="E25" s="123">
        <v>3</v>
      </c>
      <c r="F25" s="109" t="s">
        <v>64</v>
      </c>
      <c r="G25" s="156" t="s">
        <v>65</v>
      </c>
      <c r="H25" s="124" t="str">
        <f t="shared" ref="H25" si="5">UPPER(CONCATENATE(L25," ",M25))</f>
        <v>LIC. MARIELLA CARMEN BERRIOS FLORES</v>
      </c>
      <c r="I25" s="110"/>
      <c r="J25" s="93" t="s">
        <v>26</v>
      </c>
      <c r="L25" s="15" t="s">
        <v>105</v>
      </c>
      <c r="M25" s="15" t="s">
        <v>106</v>
      </c>
      <c r="O25" s="28" t="s">
        <v>61</v>
      </c>
      <c r="P25" s="28" t="s">
        <v>61</v>
      </c>
    </row>
    <row r="26" spans="1:16">
      <c r="A26" s="255" t="s">
        <v>26</v>
      </c>
      <c r="B26" s="122" t="s">
        <v>111</v>
      </c>
      <c r="C26" s="107" t="s">
        <v>112</v>
      </c>
      <c r="D26" s="123">
        <v>2</v>
      </c>
      <c r="E26" s="123">
        <v>2</v>
      </c>
      <c r="F26" s="109" t="s">
        <v>64</v>
      </c>
      <c r="G26" s="156" t="s">
        <v>113</v>
      </c>
      <c r="H26" s="124" t="str">
        <f t="shared" si="1"/>
        <v>MAG. OLIVER SANTANA CARBAJAL</v>
      </c>
      <c r="I26" s="110" t="str">
        <f>UPPER(CONCATENATE(L27," ",M27))</f>
        <v>MAG. OLIVER SANTANA CARBAJAL</v>
      </c>
      <c r="J26" s="93" t="s">
        <v>26</v>
      </c>
      <c r="L26" s="15" t="s">
        <v>74</v>
      </c>
      <c r="M26" s="15" t="s">
        <v>114</v>
      </c>
      <c r="O26" s="28" t="s">
        <v>61</v>
      </c>
      <c r="P26" s="28" t="s">
        <v>115</v>
      </c>
    </row>
    <row r="27" spans="1:16" ht="15.75" thickBot="1">
      <c r="A27" s="197"/>
      <c r="B27" s="122" t="s">
        <v>111</v>
      </c>
      <c r="C27" s="107" t="s">
        <v>112</v>
      </c>
      <c r="D27" s="123">
        <v>2</v>
      </c>
      <c r="E27" s="123">
        <v>2</v>
      </c>
      <c r="F27" s="109" t="s">
        <v>64</v>
      </c>
      <c r="G27" s="156" t="s">
        <v>113</v>
      </c>
      <c r="H27" s="124" t="str">
        <f t="shared" ref="H27" si="6">UPPER(CONCATENATE(L27," ",M27))</f>
        <v>MAG. OLIVER SANTANA CARBAJAL</v>
      </c>
      <c r="I27" s="110"/>
      <c r="J27" s="93" t="s">
        <v>26</v>
      </c>
      <c r="L27" s="17" t="s">
        <v>74</v>
      </c>
      <c r="M27" s="17" t="s">
        <v>114</v>
      </c>
      <c r="O27" s="29" t="s">
        <v>61</v>
      </c>
      <c r="P27" s="29" t="s">
        <v>115</v>
      </c>
    </row>
    <row r="28" spans="1:16" ht="15.75" thickBot="1">
      <c r="A28" s="90"/>
      <c r="B28" s="126"/>
      <c r="C28" s="126"/>
      <c r="D28" s="127"/>
      <c r="E28" s="127"/>
      <c r="F28" s="126"/>
      <c r="G28" s="58"/>
      <c r="H28" s="128"/>
      <c r="I28" s="182"/>
      <c r="J28" s="90"/>
    </row>
    <row r="29" spans="1:16">
      <c r="A29" s="10"/>
      <c r="B29" s="118"/>
      <c r="C29" s="118"/>
      <c r="D29" s="119"/>
      <c r="E29" s="119"/>
      <c r="F29" s="118"/>
      <c r="G29" s="40"/>
      <c r="H29" s="120"/>
      <c r="I29" s="120"/>
      <c r="J29" s="10"/>
    </row>
    <row r="30" spans="1:16" ht="15.75" thickBot="1">
      <c r="A30" s="95"/>
      <c r="B30" s="121"/>
      <c r="C30" s="121"/>
      <c r="D30" s="121"/>
      <c r="E30" s="121"/>
      <c r="F30" s="121"/>
      <c r="G30" s="40"/>
      <c r="H30" s="121"/>
      <c r="I30" s="121"/>
      <c r="J30" s="95"/>
    </row>
    <row r="31" spans="1:16">
      <c r="A31" s="254" t="s">
        <v>116</v>
      </c>
      <c r="B31" s="129" t="s">
        <v>117</v>
      </c>
      <c r="C31" s="102" t="s">
        <v>118</v>
      </c>
      <c r="D31" s="130">
        <v>6</v>
      </c>
      <c r="E31" s="130">
        <v>5</v>
      </c>
      <c r="F31" s="104" t="s">
        <v>64</v>
      </c>
      <c r="G31" s="155" t="s">
        <v>92</v>
      </c>
      <c r="H31" s="131" t="str">
        <f t="shared" ref="H31:H36" si="7">UPPER(CONCATENATE(L31," ",M31))</f>
        <v>MAG. NÉLIDA BRÍGIDA MAQUERA CÁRDENAS</v>
      </c>
      <c r="I31" s="183"/>
      <c r="J31" s="92" t="s">
        <v>116</v>
      </c>
      <c r="L31" s="19" t="s">
        <v>74</v>
      </c>
      <c r="M31" s="15" t="s">
        <v>97</v>
      </c>
      <c r="O31" s="27" t="s">
        <v>61</v>
      </c>
      <c r="P31" s="27" t="s">
        <v>61</v>
      </c>
    </row>
    <row r="32" spans="1:16">
      <c r="A32" s="255" t="s">
        <v>116</v>
      </c>
      <c r="B32" s="111" t="s">
        <v>119</v>
      </c>
      <c r="C32" s="107" t="s">
        <v>120</v>
      </c>
      <c r="D32" s="108">
        <v>6</v>
      </c>
      <c r="E32" s="108">
        <v>5</v>
      </c>
      <c r="F32" s="109" t="s">
        <v>64</v>
      </c>
      <c r="G32" s="156" t="s">
        <v>92</v>
      </c>
      <c r="H32" s="110" t="str">
        <f t="shared" si="7"/>
        <v>MAG. FELIPE REMIGIO ATENCIO MAQUERA</v>
      </c>
      <c r="I32" s="180"/>
      <c r="J32" s="93" t="s">
        <v>116</v>
      </c>
      <c r="L32" s="15" t="s">
        <v>74</v>
      </c>
      <c r="M32" s="16" t="s">
        <v>94</v>
      </c>
      <c r="O32" s="28" t="s">
        <v>61</v>
      </c>
      <c r="P32" s="28" t="s">
        <v>61</v>
      </c>
    </row>
    <row r="33" spans="1:16">
      <c r="A33" s="255" t="s">
        <v>116</v>
      </c>
      <c r="B33" s="111" t="s">
        <v>121</v>
      </c>
      <c r="C33" s="107" t="s">
        <v>122</v>
      </c>
      <c r="D33" s="108">
        <v>6</v>
      </c>
      <c r="E33" s="108">
        <v>4</v>
      </c>
      <c r="F33" s="109" t="s">
        <v>64</v>
      </c>
      <c r="G33" s="156" t="s">
        <v>113</v>
      </c>
      <c r="H33" s="110" t="str">
        <f t="shared" si="7"/>
        <v>ING. NESTOR ANDRES SANJINEZ TICONA</v>
      </c>
      <c r="I33" s="180"/>
      <c r="J33" s="93" t="s">
        <v>116</v>
      </c>
      <c r="L33" s="15" t="s">
        <v>66</v>
      </c>
      <c r="M33" s="16" t="s">
        <v>123</v>
      </c>
      <c r="O33" s="28" t="s">
        <v>61</v>
      </c>
      <c r="P33" s="28" t="s">
        <v>61</v>
      </c>
    </row>
    <row r="34" spans="1:16">
      <c r="A34" s="255" t="s">
        <v>116</v>
      </c>
      <c r="B34" s="111" t="s">
        <v>124</v>
      </c>
      <c r="C34" s="111" t="s">
        <v>125</v>
      </c>
      <c r="D34" s="112">
        <v>3</v>
      </c>
      <c r="E34" s="112">
        <v>2</v>
      </c>
      <c r="F34" s="109" t="s">
        <v>64</v>
      </c>
      <c r="G34" s="156" t="s">
        <v>65</v>
      </c>
      <c r="H34" s="110" t="str">
        <f t="shared" si="7"/>
        <v>ING. LILIANA MERCEDES VEGA BERNAL</v>
      </c>
      <c r="I34" s="180"/>
      <c r="J34" s="93" t="s">
        <v>116</v>
      </c>
      <c r="L34" s="15" t="s">
        <v>66</v>
      </c>
      <c r="M34" s="16" t="s">
        <v>67</v>
      </c>
      <c r="O34" s="28" t="s">
        <v>61</v>
      </c>
      <c r="P34" s="28" t="s">
        <v>61</v>
      </c>
    </row>
    <row r="35" spans="1:16">
      <c r="A35" s="255" t="s">
        <v>116</v>
      </c>
      <c r="B35" s="111" t="s">
        <v>126</v>
      </c>
      <c r="C35" s="107" t="s">
        <v>127</v>
      </c>
      <c r="D35" s="132">
        <v>4</v>
      </c>
      <c r="E35" s="132">
        <v>3</v>
      </c>
      <c r="F35" s="109" t="s">
        <v>64</v>
      </c>
      <c r="G35" s="156" t="s">
        <v>65</v>
      </c>
      <c r="H35" s="133" t="str">
        <f t="shared" si="7"/>
        <v>ING. ELARD RICARDO RODRÍGUEZ MARCA</v>
      </c>
      <c r="I35" s="184"/>
      <c r="J35" s="93" t="s">
        <v>116</v>
      </c>
      <c r="L35" s="15" t="s">
        <v>66</v>
      </c>
      <c r="M35" s="16" t="s">
        <v>128</v>
      </c>
      <c r="O35" s="28" t="s">
        <v>61</v>
      </c>
      <c r="P35" s="28" t="s">
        <v>61</v>
      </c>
    </row>
    <row r="36" spans="1:16" ht="15.75" thickBot="1">
      <c r="A36" s="256" t="s">
        <v>116</v>
      </c>
      <c r="B36" s="114" t="s">
        <v>129</v>
      </c>
      <c r="C36" s="134" t="s">
        <v>130</v>
      </c>
      <c r="D36" s="135">
        <v>5</v>
      </c>
      <c r="E36" s="135">
        <v>4</v>
      </c>
      <c r="F36" s="134" t="s">
        <v>64</v>
      </c>
      <c r="G36" s="157" t="s">
        <v>92</v>
      </c>
      <c r="H36" s="117" t="str">
        <f t="shared" si="7"/>
        <v>LIC. MARITZA MARLENI CATARI CUTIPA</v>
      </c>
      <c r="I36" s="181"/>
      <c r="J36" s="168" t="s">
        <v>116</v>
      </c>
      <c r="L36" s="17" t="s">
        <v>105</v>
      </c>
      <c r="M36" s="18" t="s">
        <v>131</v>
      </c>
      <c r="O36" s="29" t="s">
        <v>61</v>
      </c>
      <c r="P36" s="29" t="s">
        <v>61</v>
      </c>
    </row>
    <row r="37" spans="1:16">
      <c r="A37" s="10"/>
      <c r="B37" s="118"/>
      <c r="C37" s="136"/>
      <c r="D37" s="137"/>
      <c r="E37" s="137"/>
      <c r="F37" s="136"/>
      <c r="G37" s="36"/>
      <c r="H37" s="138"/>
      <c r="I37" s="138"/>
      <c r="J37" s="10"/>
      <c r="L37" s="88"/>
      <c r="M37" s="88"/>
      <c r="O37" s="89"/>
      <c r="P37" s="89"/>
    </row>
    <row r="38" spans="1:16" ht="15.75" thickBot="1">
      <c r="A38" s="94"/>
      <c r="B38" s="139"/>
      <c r="C38" s="139"/>
      <c r="D38" s="140"/>
      <c r="E38" s="140"/>
      <c r="F38" s="139"/>
      <c r="H38" s="141"/>
      <c r="I38" s="141"/>
      <c r="J38" s="94"/>
    </row>
    <row r="39" spans="1:16">
      <c r="A39" s="254" t="s">
        <v>132</v>
      </c>
      <c r="B39" s="102" t="s">
        <v>133</v>
      </c>
      <c r="C39" s="102" t="s">
        <v>134</v>
      </c>
      <c r="D39" s="142">
        <v>6</v>
      </c>
      <c r="E39" s="142">
        <v>4</v>
      </c>
      <c r="F39" s="104" t="s">
        <v>64</v>
      </c>
      <c r="G39" s="155" t="s">
        <v>92</v>
      </c>
      <c r="H39" s="143" t="str">
        <f t="shared" ref="H39:H44" si="8">UPPER(CONCATENATE(L39," ",M39))</f>
        <v>ING. SILVIA MARLENE CENTELLA VILDOSO</v>
      </c>
      <c r="I39" s="179"/>
      <c r="J39" s="92" t="s">
        <v>132</v>
      </c>
      <c r="L39" s="19" t="s">
        <v>66</v>
      </c>
      <c r="M39" s="32" t="s">
        <v>93</v>
      </c>
      <c r="O39" s="27" t="s">
        <v>61</v>
      </c>
      <c r="P39" s="27" t="s">
        <v>61</v>
      </c>
    </row>
    <row r="40" spans="1:16">
      <c r="A40" s="255" t="s">
        <v>132</v>
      </c>
      <c r="B40" s="107" t="s">
        <v>135</v>
      </c>
      <c r="C40" s="107" t="s">
        <v>136</v>
      </c>
      <c r="D40" s="123">
        <v>6</v>
      </c>
      <c r="E40" s="123">
        <v>4</v>
      </c>
      <c r="F40" s="109" t="s">
        <v>64</v>
      </c>
      <c r="G40" s="156" t="s">
        <v>92</v>
      </c>
      <c r="H40" s="124" t="str">
        <f t="shared" si="8"/>
        <v>MAG. ALEX JUAN YANQUI CONSTANCIO</v>
      </c>
      <c r="I40" s="180"/>
      <c r="J40" s="93" t="s">
        <v>132</v>
      </c>
      <c r="L40" s="15" t="s">
        <v>74</v>
      </c>
      <c r="M40" s="16" t="s">
        <v>137</v>
      </c>
      <c r="O40" s="28" t="s">
        <v>61</v>
      </c>
      <c r="P40" s="28" t="s">
        <v>61</v>
      </c>
    </row>
    <row r="41" spans="1:16">
      <c r="A41" s="255" t="s">
        <v>132</v>
      </c>
      <c r="B41" s="107" t="s">
        <v>138</v>
      </c>
      <c r="C41" s="107" t="s">
        <v>139</v>
      </c>
      <c r="D41" s="123">
        <v>6</v>
      </c>
      <c r="E41" s="123">
        <v>4</v>
      </c>
      <c r="F41" s="109" t="s">
        <v>64</v>
      </c>
      <c r="G41" s="156" t="s">
        <v>113</v>
      </c>
      <c r="H41" s="124" t="str">
        <f t="shared" si="8"/>
        <v xml:space="preserve">ING. MILAGROS GLENY COHAILA GONZALES </v>
      </c>
      <c r="I41" s="180"/>
      <c r="J41" s="93" t="s">
        <v>132</v>
      </c>
      <c r="L41" s="15" t="s">
        <v>66</v>
      </c>
      <c r="M41" s="16" t="s">
        <v>140</v>
      </c>
      <c r="O41" s="28" t="s">
        <v>61</v>
      </c>
      <c r="P41" s="28" t="s">
        <v>61</v>
      </c>
    </row>
    <row r="42" spans="1:16">
      <c r="A42" s="255" t="s">
        <v>132</v>
      </c>
      <c r="B42" s="111" t="s">
        <v>141</v>
      </c>
      <c r="C42" s="111" t="s">
        <v>142</v>
      </c>
      <c r="D42" s="125">
        <v>4</v>
      </c>
      <c r="E42" s="125">
        <v>3</v>
      </c>
      <c r="F42" s="109" t="s">
        <v>64</v>
      </c>
      <c r="G42" s="156" t="s">
        <v>113</v>
      </c>
      <c r="H42" s="124" t="str">
        <f t="shared" si="8"/>
        <v>ING. NESTOR ANDRES SANJINEZ TICONA</v>
      </c>
      <c r="I42" s="180"/>
      <c r="J42" s="93" t="s">
        <v>132</v>
      </c>
      <c r="L42" s="15" t="s">
        <v>66</v>
      </c>
      <c r="M42" s="16" t="s">
        <v>123</v>
      </c>
      <c r="O42" s="28" t="s">
        <v>61</v>
      </c>
      <c r="P42" s="28" t="s">
        <v>61</v>
      </c>
    </row>
    <row r="43" spans="1:16">
      <c r="A43" s="255" t="s">
        <v>132</v>
      </c>
      <c r="B43" s="111" t="s">
        <v>143</v>
      </c>
      <c r="C43" s="107" t="s">
        <v>144</v>
      </c>
      <c r="D43" s="123">
        <v>6</v>
      </c>
      <c r="E43" s="123">
        <v>4</v>
      </c>
      <c r="F43" s="109" t="s">
        <v>64</v>
      </c>
      <c r="G43" s="156" t="s">
        <v>78</v>
      </c>
      <c r="H43" s="124" t="str">
        <f t="shared" si="8"/>
        <v>DRA. MARIELLA ROSARIO IBARRA MONTECINOS</v>
      </c>
      <c r="I43" s="180"/>
      <c r="J43" s="93" t="s">
        <v>132</v>
      </c>
      <c r="L43" s="169" t="s">
        <v>109</v>
      </c>
      <c r="M43" s="170" t="s">
        <v>145</v>
      </c>
      <c r="O43" s="28" t="s">
        <v>61</v>
      </c>
      <c r="P43" s="28" t="s">
        <v>61</v>
      </c>
    </row>
    <row r="44" spans="1:16" ht="15.75" thickBot="1">
      <c r="A44" s="258" t="s">
        <v>132</v>
      </c>
      <c r="B44" s="111" t="s">
        <v>146</v>
      </c>
      <c r="C44" s="107" t="s">
        <v>147</v>
      </c>
      <c r="D44" s="123">
        <v>4</v>
      </c>
      <c r="E44" s="123">
        <v>3</v>
      </c>
      <c r="F44" s="109" t="s">
        <v>64</v>
      </c>
      <c r="G44" s="156" t="s">
        <v>82</v>
      </c>
      <c r="H44" s="124" t="str">
        <f t="shared" si="8"/>
        <v>MAG. OLIVER SANTANA CARBAJAL</v>
      </c>
      <c r="I44" s="180"/>
      <c r="J44" s="93" t="s">
        <v>132</v>
      </c>
      <c r="L44" s="17" t="s">
        <v>74</v>
      </c>
      <c r="M44" s="18" t="s">
        <v>114</v>
      </c>
      <c r="O44" s="29" t="s">
        <v>61</v>
      </c>
      <c r="P44" s="29" t="s">
        <v>61</v>
      </c>
    </row>
    <row r="45" spans="1:16" ht="15.75" thickBot="1">
      <c r="A45" s="198"/>
      <c r="B45" s="126"/>
      <c r="C45" s="144"/>
      <c r="D45" s="145"/>
      <c r="E45" s="145"/>
      <c r="F45" s="144"/>
      <c r="G45" s="159"/>
      <c r="H45" s="146"/>
      <c r="I45" s="185"/>
      <c r="J45" s="90"/>
    </row>
    <row r="46" spans="1:16">
      <c r="A46" s="10"/>
      <c r="B46" s="118"/>
      <c r="C46" s="136"/>
      <c r="D46" s="137"/>
      <c r="E46" s="137"/>
      <c r="F46" s="136"/>
      <c r="G46" s="36"/>
      <c r="H46" s="138"/>
      <c r="I46" s="138"/>
      <c r="J46" s="10"/>
    </row>
    <row r="47" spans="1:16" ht="15.75" thickBot="1">
      <c r="A47" s="94"/>
      <c r="B47" s="139"/>
      <c r="C47" s="139"/>
      <c r="D47" s="140"/>
      <c r="E47" s="140"/>
      <c r="F47" s="139"/>
      <c r="H47" s="141"/>
      <c r="I47" s="141"/>
      <c r="J47" s="94"/>
    </row>
    <row r="48" spans="1:16">
      <c r="A48" s="254" t="s">
        <v>148</v>
      </c>
      <c r="B48" s="102" t="s">
        <v>149</v>
      </c>
      <c r="C48" s="102" t="s">
        <v>150</v>
      </c>
      <c r="D48" s="142">
        <v>4</v>
      </c>
      <c r="E48" s="142">
        <v>3</v>
      </c>
      <c r="F48" s="104" t="s">
        <v>64</v>
      </c>
      <c r="G48" s="155" t="s">
        <v>113</v>
      </c>
      <c r="H48" s="143" t="str">
        <f t="shared" ref="H48:H53" si="9">UPPER(CONCATENATE(L48," ",M48))</f>
        <v>ING. TITO FERNANDO ALE NIETO</v>
      </c>
      <c r="I48" s="179"/>
      <c r="J48" s="92" t="s">
        <v>148</v>
      </c>
      <c r="L48" s="19" t="s">
        <v>66</v>
      </c>
      <c r="M48" s="32" t="s">
        <v>151</v>
      </c>
      <c r="O48" s="27" t="s">
        <v>61</v>
      </c>
      <c r="P48" s="27" t="s">
        <v>61</v>
      </c>
    </row>
    <row r="49" spans="1:16">
      <c r="A49" s="255" t="s">
        <v>148</v>
      </c>
      <c r="B49" s="111" t="s">
        <v>152</v>
      </c>
      <c r="C49" s="107" t="s">
        <v>153</v>
      </c>
      <c r="D49" s="123">
        <v>6</v>
      </c>
      <c r="E49" s="123">
        <v>4</v>
      </c>
      <c r="F49" s="109" t="s">
        <v>64</v>
      </c>
      <c r="G49" s="156" t="s">
        <v>70</v>
      </c>
      <c r="H49" s="124" t="str">
        <f t="shared" si="9"/>
        <v>MAG. ALEX JUAN YANQUI CONSTANCIO</v>
      </c>
      <c r="I49" s="180"/>
      <c r="J49" s="93" t="s">
        <v>148</v>
      </c>
      <c r="L49" s="15" t="s">
        <v>74</v>
      </c>
      <c r="M49" s="16" t="s">
        <v>137</v>
      </c>
      <c r="O49" s="28" t="s">
        <v>61</v>
      </c>
      <c r="P49" s="28" t="s">
        <v>61</v>
      </c>
    </row>
    <row r="50" spans="1:16">
      <c r="A50" s="255" t="s">
        <v>148</v>
      </c>
      <c r="B50" s="107" t="s">
        <v>154</v>
      </c>
      <c r="C50" s="107" t="s">
        <v>155</v>
      </c>
      <c r="D50" s="123">
        <v>6</v>
      </c>
      <c r="E50" s="123">
        <v>4</v>
      </c>
      <c r="F50" s="109" t="s">
        <v>64</v>
      </c>
      <c r="G50" s="156" t="s">
        <v>113</v>
      </c>
      <c r="H50" s="124" t="str">
        <f t="shared" si="9"/>
        <v>ING. NESTOR ANDRES SANJINEZ TICONA</v>
      </c>
      <c r="I50" s="180"/>
      <c r="J50" s="93" t="s">
        <v>148</v>
      </c>
      <c r="L50" s="15" t="s">
        <v>66</v>
      </c>
      <c r="M50" s="16" t="s">
        <v>123</v>
      </c>
      <c r="O50" s="28" t="s">
        <v>61</v>
      </c>
      <c r="P50" s="28" t="s">
        <v>61</v>
      </c>
    </row>
    <row r="51" spans="1:16">
      <c r="A51" s="255" t="s">
        <v>148</v>
      </c>
      <c r="B51" s="111" t="s">
        <v>156</v>
      </c>
      <c r="C51" s="111" t="s">
        <v>157</v>
      </c>
      <c r="D51" s="125">
        <v>4</v>
      </c>
      <c r="E51" s="125">
        <v>3</v>
      </c>
      <c r="F51" s="109" t="s">
        <v>64</v>
      </c>
      <c r="G51" s="156" t="s">
        <v>82</v>
      </c>
      <c r="H51" s="124" t="str">
        <f t="shared" si="9"/>
        <v>ING. LILIANA MERCEDES VEGA BERNAL</v>
      </c>
      <c r="I51" s="180"/>
      <c r="J51" s="93" t="s">
        <v>148</v>
      </c>
      <c r="L51" s="15" t="s">
        <v>66</v>
      </c>
      <c r="M51" s="16" t="s">
        <v>67</v>
      </c>
      <c r="O51" s="28" t="s">
        <v>61</v>
      </c>
      <c r="P51" s="28" t="s">
        <v>61</v>
      </c>
    </row>
    <row r="52" spans="1:16">
      <c r="A52" s="255" t="s">
        <v>148</v>
      </c>
      <c r="B52" s="111" t="s">
        <v>158</v>
      </c>
      <c r="C52" s="111" t="s">
        <v>159</v>
      </c>
      <c r="D52" s="125">
        <v>6</v>
      </c>
      <c r="E52" s="125">
        <v>4</v>
      </c>
      <c r="F52" s="109" t="s">
        <v>64</v>
      </c>
      <c r="G52" s="156" t="s">
        <v>78</v>
      </c>
      <c r="H52" s="124" t="str">
        <f t="shared" si="9"/>
        <v>DRA. MARIELLA ROSARIO IBARRA MONTECINOS</v>
      </c>
      <c r="I52" s="180"/>
      <c r="J52" s="93" t="s">
        <v>148</v>
      </c>
      <c r="L52" s="15" t="s">
        <v>109</v>
      </c>
      <c r="M52" s="16" t="s">
        <v>145</v>
      </c>
      <c r="O52" s="28" t="s">
        <v>61</v>
      </c>
      <c r="P52" s="28" t="s">
        <v>61</v>
      </c>
    </row>
    <row r="53" spans="1:16" ht="15.75" thickBot="1">
      <c r="A53" s="258" t="s">
        <v>148</v>
      </c>
      <c r="B53" s="111" t="s">
        <v>160</v>
      </c>
      <c r="C53" s="111" t="s">
        <v>161</v>
      </c>
      <c r="D53" s="125">
        <v>6</v>
      </c>
      <c r="E53" s="125">
        <v>4</v>
      </c>
      <c r="F53" s="109" t="s">
        <v>64</v>
      </c>
      <c r="G53" s="156" t="s">
        <v>113</v>
      </c>
      <c r="H53" s="124" t="str">
        <f t="shared" si="9"/>
        <v>ING. ELARD RICARDO RODRÍGUEZ MARCA</v>
      </c>
      <c r="I53" s="180"/>
      <c r="J53" s="93" t="s">
        <v>148</v>
      </c>
      <c r="L53" s="17" t="s">
        <v>66</v>
      </c>
      <c r="M53" s="18" t="s">
        <v>128</v>
      </c>
      <c r="O53" s="29" t="s">
        <v>61</v>
      </c>
      <c r="P53" s="29" t="s">
        <v>61</v>
      </c>
    </row>
    <row r="54" spans="1:16" ht="15.75" thickBot="1">
      <c r="A54" s="198"/>
      <c r="B54" s="126"/>
      <c r="C54" s="126"/>
      <c r="D54" s="127"/>
      <c r="E54" s="127"/>
      <c r="F54" s="126"/>
      <c r="G54" s="58"/>
      <c r="H54" s="128"/>
      <c r="I54" s="182"/>
      <c r="J54" s="90"/>
    </row>
    <row r="55" spans="1:16">
      <c r="A55" s="10"/>
      <c r="B55" s="118"/>
      <c r="C55" s="118"/>
      <c r="D55" s="119"/>
      <c r="E55" s="119"/>
      <c r="F55" s="118"/>
      <c r="G55" s="40"/>
      <c r="H55" s="120"/>
      <c r="I55" s="120"/>
      <c r="J55" s="10"/>
    </row>
    <row r="56" spans="1:16" ht="15.75" thickBot="1">
      <c r="A56" s="94"/>
      <c r="B56" s="139"/>
      <c r="C56" s="139"/>
      <c r="D56" s="140"/>
      <c r="E56" s="140"/>
      <c r="F56" s="139"/>
      <c r="H56" s="141"/>
      <c r="I56" s="141"/>
      <c r="J56" s="94"/>
    </row>
    <row r="57" spans="1:16" ht="12.75" customHeight="1">
      <c r="A57" s="254" t="s">
        <v>162</v>
      </c>
      <c r="B57" s="129" t="s">
        <v>163</v>
      </c>
      <c r="C57" s="102" t="s">
        <v>164</v>
      </c>
      <c r="D57" s="142">
        <v>6</v>
      </c>
      <c r="E57" s="142">
        <v>4</v>
      </c>
      <c r="F57" s="104" t="s">
        <v>64</v>
      </c>
      <c r="G57" s="155" t="s">
        <v>165</v>
      </c>
      <c r="H57" s="143" t="str">
        <f t="shared" ref="H57:H62" si="10">UPPER(CONCATENATE(L57," ",M57))</f>
        <v>MAG. OLIVER SANTANA CARBAJAL</v>
      </c>
      <c r="I57" s="179"/>
      <c r="J57" s="92" t="s">
        <v>162</v>
      </c>
      <c r="L57" s="19" t="s">
        <v>74</v>
      </c>
      <c r="M57" s="32" t="s">
        <v>114</v>
      </c>
      <c r="O57" s="27" t="s">
        <v>61</v>
      </c>
      <c r="P57" s="27" t="s">
        <v>61</v>
      </c>
    </row>
    <row r="58" spans="1:16">
      <c r="A58" s="255" t="s">
        <v>162</v>
      </c>
      <c r="B58" s="111" t="s">
        <v>8</v>
      </c>
      <c r="C58" s="107" t="s">
        <v>166</v>
      </c>
      <c r="D58" s="123">
        <v>6</v>
      </c>
      <c r="E58" s="123">
        <v>4</v>
      </c>
      <c r="F58" s="109" t="s">
        <v>64</v>
      </c>
      <c r="G58" s="156" t="s">
        <v>70</v>
      </c>
      <c r="H58" s="124" t="str">
        <f t="shared" si="10"/>
        <v>ING. ENRIQUE FÉLIX LANCHIPA VALENCIA</v>
      </c>
      <c r="I58" s="180"/>
      <c r="J58" s="93" t="s">
        <v>162</v>
      </c>
      <c r="L58" s="15" t="s">
        <v>66</v>
      </c>
      <c r="M58" s="16" t="s">
        <v>167</v>
      </c>
      <c r="O58" s="28" t="s">
        <v>61</v>
      </c>
      <c r="P58" s="28" t="s">
        <v>61</v>
      </c>
    </row>
    <row r="59" spans="1:16">
      <c r="A59" s="255" t="s">
        <v>162</v>
      </c>
      <c r="B59" s="111" t="s">
        <v>168</v>
      </c>
      <c r="C59" s="111" t="s">
        <v>169</v>
      </c>
      <c r="D59" s="125">
        <v>6</v>
      </c>
      <c r="E59" s="125">
        <v>4</v>
      </c>
      <c r="F59" s="109" t="s">
        <v>64</v>
      </c>
      <c r="G59" s="156" t="s">
        <v>113</v>
      </c>
      <c r="H59" s="124" t="str">
        <f t="shared" si="10"/>
        <v>ING. ELARD RICARDO RODRÍGUEZ MARCA</v>
      </c>
      <c r="I59" s="180"/>
      <c r="J59" s="93" t="s">
        <v>162</v>
      </c>
      <c r="L59" s="15" t="s">
        <v>66</v>
      </c>
      <c r="M59" s="16" t="s">
        <v>128</v>
      </c>
      <c r="O59" s="28" t="s">
        <v>61</v>
      </c>
      <c r="P59" s="28" t="s">
        <v>61</v>
      </c>
    </row>
    <row r="60" spans="1:16" ht="15.75" customHeight="1">
      <c r="A60" s="255" t="s">
        <v>162</v>
      </c>
      <c r="B60" s="111" t="s">
        <v>170</v>
      </c>
      <c r="C60" s="111" t="s">
        <v>171</v>
      </c>
      <c r="D60" s="125">
        <v>4</v>
      </c>
      <c r="E60" s="125">
        <v>3</v>
      </c>
      <c r="F60" s="109" t="s">
        <v>64</v>
      </c>
      <c r="G60" s="156" t="s">
        <v>82</v>
      </c>
      <c r="H60" s="124" t="str">
        <f t="shared" si="10"/>
        <v xml:space="preserve">ING. MILAGROS GLENY COHAILA GONZALES </v>
      </c>
      <c r="I60" s="180"/>
      <c r="J60" s="93" t="s">
        <v>162</v>
      </c>
      <c r="L60" s="15" t="s">
        <v>66</v>
      </c>
      <c r="M60" s="16" t="s">
        <v>140</v>
      </c>
      <c r="O60" s="28" t="s">
        <v>61</v>
      </c>
      <c r="P60" s="28" t="s">
        <v>61</v>
      </c>
    </row>
    <row r="61" spans="1:16" ht="15.75" customHeight="1">
      <c r="A61" s="255" t="s">
        <v>162</v>
      </c>
      <c r="B61" s="111" t="s">
        <v>172</v>
      </c>
      <c r="C61" s="111" t="s">
        <v>173</v>
      </c>
      <c r="D61" s="125">
        <v>6</v>
      </c>
      <c r="E61" s="125">
        <v>4</v>
      </c>
      <c r="F61" s="109" t="s">
        <v>64</v>
      </c>
      <c r="G61" s="156" t="s">
        <v>78</v>
      </c>
      <c r="H61" s="124" t="str">
        <f t="shared" si="10"/>
        <v>ING. ALBERTO JOHNATAN FLOR RODRÍGUEZ</v>
      </c>
      <c r="I61" s="180"/>
      <c r="J61" s="93" t="s">
        <v>162</v>
      </c>
      <c r="L61" s="15" t="s">
        <v>66</v>
      </c>
      <c r="M61" s="16" t="s">
        <v>79</v>
      </c>
      <c r="O61" s="28" t="s">
        <v>61</v>
      </c>
      <c r="P61" s="28" t="s">
        <v>61</v>
      </c>
    </row>
    <row r="62" spans="1:16" ht="14.25" customHeight="1" thickBot="1">
      <c r="A62" s="258" t="s">
        <v>162</v>
      </c>
      <c r="B62" s="111" t="s">
        <v>174</v>
      </c>
      <c r="C62" s="111" t="s">
        <v>175</v>
      </c>
      <c r="D62" s="125">
        <v>4</v>
      </c>
      <c r="E62" s="125">
        <v>3</v>
      </c>
      <c r="F62" s="109" t="s">
        <v>64</v>
      </c>
      <c r="G62" s="156" t="s">
        <v>78</v>
      </c>
      <c r="H62" s="124" t="str">
        <f t="shared" si="10"/>
        <v>ING. NESTOR ANDRES SANJINEZ TICONA</v>
      </c>
      <c r="I62" s="180"/>
      <c r="J62" s="93" t="s">
        <v>162</v>
      </c>
      <c r="L62" s="99" t="s">
        <v>66</v>
      </c>
      <c r="M62" s="100" t="s">
        <v>123</v>
      </c>
      <c r="O62" s="29" t="s">
        <v>61</v>
      </c>
      <c r="P62" s="29" t="s">
        <v>61</v>
      </c>
    </row>
    <row r="63" spans="1:16" ht="15.75" thickBot="1">
      <c r="A63" s="198"/>
      <c r="B63" s="126"/>
      <c r="C63" s="144"/>
      <c r="D63" s="145"/>
      <c r="E63" s="145"/>
      <c r="F63" s="144"/>
      <c r="G63" s="159"/>
      <c r="H63" s="146"/>
      <c r="I63" s="185"/>
      <c r="J63" s="90"/>
      <c r="L63" s="17"/>
      <c r="M63" s="17"/>
    </row>
    <row r="64" spans="1:16">
      <c r="A64" s="10"/>
      <c r="B64" s="118"/>
      <c r="C64" s="136"/>
      <c r="D64" s="137"/>
      <c r="E64" s="137"/>
      <c r="F64" s="136"/>
      <c r="G64" s="36"/>
      <c r="H64" s="138"/>
      <c r="I64" s="138"/>
      <c r="J64" s="10"/>
    </row>
    <row r="65" spans="1:16" ht="15.75" thickBot="1">
      <c r="A65" s="10"/>
      <c r="B65" s="118"/>
      <c r="C65" s="136"/>
      <c r="D65" s="137"/>
      <c r="E65" s="137"/>
      <c r="F65" s="136"/>
      <c r="G65" s="36"/>
      <c r="H65" s="141"/>
      <c r="I65" s="141"/>
      <c r="J65" s="10"/>
    </row>
    <row r="66" spans="1:16">
      <c r="A66" s="254" t="s">
        <v>176</v>
      </c>
      <c r="B66" s="129" t="s">
        <v>177</v>
      </c>
      <c r="C66" s="129" t="s">
        <v>178</v>
      </c>
      <c r="D66" s="147">
        <v>6</v>
      </c>
      <c r="E66" s="147">
        <v>4</v>
      </c>
      <c r="F66" s="104" t="s">
        <v>64</v>
      </c>
      <c r="G66" s="155" t="s">
        <v>165</v>
      </c>
      <c r="H66" s="105" t="str">
        <f t="shared" ref="H66:H71" si="11">UPPER(CONCATENATE(L66," ",M66))</f>
        <v>ING. CARLOS ALBERTO RUIZ CANCINO</v>
      </c>
      <c r="I66" s="179"/>
      <c r="J66" s="92" t="s">
        <v>176</v>
      </c>
      <c r="L66" s="19" t="s">
        <v>66</v>
      </c>
      <c r="M66" s="32" t="s">
        <v>179</v>
      </c>
      <c r="O66" s="27" t="s">
        <v>61</v>
      </c>
      <c r="P66" s="27" t="s">
        <v>61</v>
      </c>
    </row>
    <row r="67" spans="1:16">
      <c r="A67" s="255" t="s">
        <v>176</v>
      </c>
      <c r="B67" s="111" t="s">
        <v>180</v>
      </c>
      <c r="C67" s="107" t="s">
        <v>181</v>
      </c>
      <c r="D67" s="108">
        <v>6</v>
      </c>
      <c r="E67" s="108">
        <v>4</v>
      </c>
      <c r="F67" s="109" t="s">
        <v>64</v>
      </c>
      <c r="G67" s="156" t="s">
        <v>70</v>
      </c>
      <c r="H67" s="110" t="str">
        <f t="shared" si="11"/>
        <v>ING. ELARD RICARDO RODRÍGUEZ MARCA</v>
      </c>
      <c r="I67" s="180"/>
      <c r="J67" s="93" t="s">
        <v>176</v>
      </c>
      <c r="L67" s="15" t="s">
        <v>66</v>
      </c>
      <c r="M67" s="16" t="s">
        <v>128</v>
      </c>
      <c r="O67" s="28" t="s">
        <v>61</v>
      </c>
      <c r="P67" s="28" t="s">
        <v>61</v>
      </c>
    </row>
    <row r="68" spans="1:16">
      <c r="A68" s="255" t="s">
        <v>176</v>
      </c>
      <c r="B68" s="111" t="s">
        <v>182</v>
      </c>
      <c r="C68" s="111" t="s">
        <v>183</v>
      </c>
      <c r="D68" s="112">
        <v>6</v>
      </c>
      <c r="E68" s="112">
        <v>4</v>
      </c>
      <c r="F68" s="109" t="s">
        <v>64</v>
      </c>
      <c r="G68" s="156" t="s">
        <v>113</v>
      </c>
      <c r="H68" s="110" t="str">
        <f t="shared" si="11"/>
        <v>ING. ENRIQUE FÉLIX LANCHIPA VALENCIA</v>
      </c>
      <c r="I68" s="180"/>
      <c r="J68" s="93" t="s">
        <v>176</v>
      </c>
      <c r="L68" s="15" t="s">
        <v>66</v>
      </c>
      <c r="M68" s="16" t="s">
        <v>167</v>
      </c>
      <c r="O68" s="28" t="s">
        <v>61</v>
      </c>
      <c r="P68" s="28" t="s">
        <v>61</v>
      </c>
    </row>
    <row r="69" spans="1:16">
      <c r="A69" s="255" t="s">
        <v>176</v>
      </c>
      <c r="B69" s="111" t="s">
        <v>184</v>
      </c>
      <c r="C69" s="111" t="s">
        <v>185</v>
      </c>
      <c r="D69" s="112">
        <v>6</v>
      </c>
      <c r="E69" s="112">
        <v>4</v>
      </c>
      <c r="F69" s="109" t="s">
        <v>64</v>
      </c>
      <c r="G69" s="156" t="s">
        <v>78</v>
      </c>
      <c r="H69" s="110" t="str">
        <f t="shared" si="11"/>
        <v>ING. TITO FERNANDO ALE NIETO</v>
      </c>
      <c r="I69" s="180"/>
      <c r="J69" s="93" t="s">
        <v>176</v>
      </c>
      <c r="L69" s="15" t="s">
        <v>66</v>
      </c>
      <c r="M69" s="16" t="s">
        <v>151</v>
      </c>
      <c r="O69" s="28" t="s">
        <v>61</v>
      </c>
      <c r="P69" s="28" t="s">
        <v>61</v>
      </c>
    </row>
    <row r="70" spans="1:16">
      <c r="A70" s="255" t="s">
        <v>176</v>
      </c>
      <c r="B70" s="111" t="s">
        <v>186</v>
      </c>
      <c r="C70" s="107" t="s">
        <v>187</v>
      </c>
      <c r="D70" s="108">
        <v>4</v>
      </c>
      <c r="E70" s="108">
        <v>3</v>
      </c>
      <c r="F70" s="109" t="s">
        <v>64</v>
      </c>
      <c r="G70" s="156" t="s">
        <v>113</v>
      </c>
      <c r="H70" s="110" t="str">
        <f t="shared" si="11"/>
        <v>DRA. MARTHA JUDITH PAREDES VIGNOLA</v>
      </c>
      <c r="I70" s="180"/>
      <c r="J70" s="93" t="s">
        <v>176</v>
      </c>
      <c r="L70" s="15" t="s">
        <v>109</v>
      </c>
      <c r="M70" s="16" t="s">
        <v>188</v>
      </c>
      <c r="O70" s="28" t="s">
        <v>61</v>
      </c>
      <c r="P70" s="28" t="s">
        <v>61</v>
      </c>
    </row>
    <row r="71" spans="1:16" ht="15.75" thickBot="1">
      <c r="A71" s="256" t="s">
        <v>176</v>
      </c>
      <c r="B71" s="114" t="s">
        <v>189</v>
      </c>
      <c r="C71" s="134" t="s">
        <v>190</v>
      </c>
      <c r="D71" s="148">
        <v>3</v>
      </c>
      <c r="E71" s="148">
        <v>3</v>
      </c>
      <c r="F71" s="134" t="s">
        <v>64</v>
      </c>
      <c r="G71" s="156" t="s">
        <v>65</v>
      </c>
      <c r="H71" s="117" t="str">
        <f t="shared" si="11"/>
        <v>DR. ERBERT FRANCISCO OSCO MAMANI</v>
      </c>
      <c r="I71" s="181"/>
      <c r="J71" s="168" t="s">
        <v>176</v>
      </c>
      <c r="L71" s="15" t="s">
        <v>191</v>
      </c>
      <c r="M71" s="18" t="s">
        <v>192</v>
      </c>
      <c r="O71" s="29" t="s">
        <v>61</v>
      </c>
      <c r="P71" s="29" t="s">
        <v>115</v>
      </c>
    </row>
    <row r="72" spans="1:16">
      <c r="A72" s="10"/>
      <c r="B72" s="118"/>
      <c r="C72" s="136"/>
      <c r="D72" s="137"/>
      <c r="E72" s="137"/>
      <c r="F72" s="136"/>
      <c r="G72" s="161"/>
      <c r="H72" s="138"/>
      <c r="I72" s="138"/>
      <c r="J72" s="10"/>
      <c r="L72" s="88"/>
      <c r="M72" s="88"/>
      <c r="O72" s="89"/>
      <c r="P72" s="89"/>
    </row>
    <row r="73" spans="1:16" ht="15.75" thickBot="1">
      <c r="A73" s="11" t="s">
        <v>193</v>
      </c>
      <c r="B73" s="118"/>
      <c r="C73" s="136"/>
      <c r="D73" s="137"/>
      <c r="E73" s="137"/>
      <c r="F73" s="136"/>
      <c r="G73" s="36"/>
      <c r="H73" s="141"/>
      <c r="I73" s="141"/>
      <c r="J73" s="11"/>
      <c r="L73" s="88"/>
      <c r="M73" s="88"/>
    </row>
    <row r="74" spans="1:16">
      <c r="A74" s="251" t="s">
        <v>194</v>
      </c>
      <c r="B74" s="129" t="s">
        <v>195</v>
      </c>
      <c r="C74" s="129" t="s">
        <v>196</v>
      </c>
      <c r="D74" s="147">
        <v>6</v>
      </c>
      <c r="E74" s="147">
        <v>4</v>
      </c>
      <c r="F74" s="104" t="s">
        <v>64</v>
      </c>
      <c r="G74" s="155" t="s">
        <v>165</v>
      </c>
      <c r="H74" s="105" t="str">
        <f t="shared" ref="H74:H80" si="12">UPPER(CONCATENATE(L74," ",M74))</f>
        <v>ING. PATRICK JOSÉ CUADROS QUIROGA</v>
      </c>
      <c r="I74" s="179"/>
      <c r="J74" s="92" t="s">
        <v>194</v>
      </c>
      <c r="L74" s="19" t="s">
        <v>66</v>
      </c>
      <c r="M74" s="32" t="s">
        <v>197</v>
      </c>
      <c r="O74" s="27" t="s">
        <v>61</v>
      </c>
      <c r="P74" s="27" t="s">
        <v>61</v>
      </c>
    </row>
    <row r="75" spans="1:16">
      <c r="A75" s="252"/>
      <c r="B75" s="111" t="s">
        <v>198</v>
      </c>
      <c r="C75" s="107" t="s">
        <v>199</v>
      </c>
      <c r="D75" s="108">
        <v>4</v>
      </c>
      <c r="E75" s="108">
        <v>3</v>
      </c>
      <c r="F75" s="109" t="s">
        <v>64</v>
      </c>
      <c r="G75" s="156" t="s">
        <v>70</v>
      </c>
      <c r="H75" s="110" t="str">
        <f t="shared" si="12"/>
        <v>ING. HUGO MARTÍN ALCÁNTARA MARTÍNEZ</v>
      </c>
      <c r="I75" s="180"/>
      <c r="J75" s="93" t="s">
        <v>194</v>
      </c>
      <c r="L75" s="15" t="s">
        <v>66</v>
      </c>
      <c r="M75" s="16" t="s">
        <v>200</v>
      </c>
      <c r="O75" s="28" t="s">
        <v>61</v>
      </c>
      <c r="P75" s="28" t="s">
        <v>61</v>
      </c>
    </row>
    <row r="76" spans="1:16">
      <c r="A76" s="252"/>
      <c r="B76" s="111" t="s">
        <v>201</v>
      </c>
      <c r="C76" s="107" t="s">
        <v>202</v>
      </c>
      <c r="D76" s="108">
        <v>6</v>
      </c>
      <c r="E76" s="108">
        <v>4</v>
      </c>
      <c r="F76" s="109" t="s">
        <v>64</v>
      </c>
      <c r="G76" s="156" t="s">
        <v>78</v>
      </c>
      <c r="H76" s="110" t="str">
        <f t="shared" si="12"/>
        <v>ING. ALBERTO JOHNATAN FLOR RODRÍGUEZ</v>
      </c>
      <c r="I76" s="180"/>
      <c r="J76" s="93" t="s">
        <v>194</v>
      </c>
      <c r="L76" s="15" t="s">
        <v>66</v>
      </c>
      <c r="M76" s="16" t="s">
        <v>79</v>
      </c>
      <c r="O76" s="28" t="s">
        <v>61</v>
      </c>
      <c r="P76" s="28" t="s">
        <v>61</v>
      </c>
    </row>
    <row r="77" spans="1:16">
      <c r="A77" s="252"/>
      <c r="B77" s="111" t="s">
        <v>203</v>
      </c>
      <c r="C77" s="111" t="s">
        <v>204</v>
      </c>
      <c r="D77" s="112">
        <v>6</v>
      </c>
      <c r="E77" s="112">
        <v>4</v>
      </c>
      <c r="F77" s="109" t="s">
        <v>64</v>
      </c>
      <c r="G77" s="156" t="s">
        <v>82</v>
      </c>
      <c r="H77" s="110" t="str">
        <f t="shared" si="12"/>
        <v>DRA. MARTHA JUDITH PAREDES VIGNOLA</v>
      </c>
      <c r="I77" s="180"/>
      <c r="J77" s="93" t="s">
        <v>194</v>
      </c>
      <c r="L77" s="15" t="s">
        <v>109</v>
      </c>
      <c r="M77" s="16" t="s">
        <v>188</v>
      </c>
      <c r="O77" s="28" t="s">
        <v>61</v>
      </c>
      <c r="P77" s="28" t="s">
        <v>61</v>
      </c>
    </row>
    <row r="78" spans="1:16">
      <c r="A78" s="252"/>
      <c r="B78" s="149" t="s">
        <v>205</v>
      </c>
      <c r="C78" s="149" t="s">
        <v>206</v>
      </c>
      <c r="D78" s="150">
        <v>6</v>
      </c>
      <c r="E78" s="150">
        <v>4</v>
      </c>
      <c r="F78" s="109" t="s">
        <v>64</v>
      </c>
      <c r="G78" s="156" t="s">
        <v>78</v>
      </c>
      <c r="H78" s="110" t="str">
        <f t="shared" si="12"/>
        <v>ING. RAFAEL HUMBERTO POMA LAURA</v>
      </c>
      <c r="I78" s="180"/>
      <c r="J78" s="93" t="s">
        <v>194</v>
      </c>
      <c r="L78" s="15" t="s">
        <v>66</v>
      </c>
      <c r="M78" s="16" t="s">
        <v>207</v>
      </c>
      <c r="O78" s="28" t="s">
        <v>61</v>
      </c>
      <c r="P78" s="28" t="s">
        <v>61</v>
      </c>
    </row>
    <row r="79" spans="1:16" ht="15.75" thickBot="1">
      <c r="A79" s="252"/>
      <c r="B79" s="149" t="s">
        <v>208</v>
      </c>
      <c r="C79" s="149" t="s">
        <v>209</v>
      </c>
      <c r="D79" s="150">
        <v>4</v>
      </c>
      <c r="E79" s="150">
        <v>3</v>
      </c>
      <c r="F79" s="109" t="s">
        <v>86</v>
      </c>
      <c r="G79" s="156" t="s">
        <v>65</v>
      </c>
      <c r="H79" s="110" t="str">
        <f t="shared" si="12"/>
        <v>DR. ERBERT FRANCISCO OSCO MAMANI</v>
      </c>
      <c r="I79" s="180"/>
      <c r="J79" s="93" t="s">
        <v>194</v>
      </c>
      <c r="K79" s="9" t="s">
        <v>210</v>
      </c>
      <c r="L79" s="15" t="s">
        <v>191</v>
      </c>
      <c r="M79" s="16" t="s">
        <v>192</v>
      </c>
      <c r="O79" s="29" t="s">
        <v>61</v>
      </c>
      <c r="P79" s="29" t="s">
        <v>61</v>
      </c>
    </row>
    <row r="80" spans="1:16">
      <c r="A80" s="252"/>
      <c r="B80" s="111" t="s">
        <v>211</v>
      </c>
      <c r="C80" s="111" t="s">
        <v>212</v>
      </c>
      <c r="D80" s="112">
        <v>4</v>
      </c>
      <c r="E80" s="112">
        <v>3</v>
      </c>
      <c r="F80" s="151" t="s">
        <v>86</v>
      </c>
      <c r="G80" s="156" t="s">
        <v>65</v>
      </c>
      <c r="H80" s="110" t="str">
        <f t="shared" si="12"/>
        <v xml:space="preserve"> </v>
      </c>
      <c r="I80" s="180"/>
      <c r="J80" s="93" t="s">
        <v>194</v>
      </c>
      <c r="K80" s="9" t="s">
        <v>210</v>
      </c>
      <c r="L80" s="15"/>
      <c r="M80" s="16"/>
    </row>
    <row r="81" spans="1:16" ht="15.75" thickBot="1">
      <c r="A81" s="257"/>
      <c r="B81" s="114" t="s">
        <v>213</v>
      </c>
      <c r="C81" s="114" t="s">
        <v>214</v>
      </c>
      <c r="D81" s="115">
        <v>4</v>
      </c>
      <c r="E81" s="115">
        <v>3</v>
      </c>
      <c r="F81" s="116" t="s">
        <v>86</v>
      </c>
      <c r="G81" s="157" t="s">
        <v>78</v>
      </c>
      <c r="H81" s="117"/>
      <c r="I81" s="185"/>
      <c r="J81" s="90" t="s">
        <v>194</v>
      </c>
      <c r="K81" s="33" t="s">
        <v>210</v>
      </c>
      <c r="L81" s="17"/>
      <c r="M81" s="18"/>
    </row>
    <row r="82" spans="1:16">
      <c r="A82" s="10"/>
      <c r="B82" s="118"/>
      <c r="C82" s="118"/>
      <c r="D82" s="119"/>
      <c r="E82" s="119"/>
      <c r="F82" s="118"/>
      <c r="G82" s="40"/>
      <c r="H82" s="138"/>
      <c r="I82" s="138"/>
      <c r="J82" s="10"/>
      <c r="K82" s="11"/>
      <c r="L82" s="88"/>
      <c r="M82" s="88"/>
    </row>
    <row r="83" spans="1:16" ht="15.75" thickBot="1">
      <c r="A83" s="10"/>
      <c r="B83" s="118"/>
      <c r="C83" s="118"/>
      <c r="D83" s="119"/>
      <c r="E83" s="119"/>
      <c r="F83" s="118"/>
      <c r="G83" s="9"/>
      <c r="H83" s="120"/>
      <c r="I83" s="120"/>
      <c r="J83" s="10"/>
    </row>
    <row r="84" spans="1:16">
      <c r="A84" s="251" t="s">
        <v>215</v>
      </c>
      <c r="B84" s="129" t="s">
        <v>216</v>
      </c>
      <c r="C84" s="102" t="s">
        <v>217</v>
      </c>
      <c r="D84" s="142">
        <v>6</v>
      </c>
      <c r="E84" s="142">
        <v>4</v>
      </c>
      <c r="F84" s="104" t="s">
        <v>64</v>
      </c>
      <c r="G84" s="155" t="s">
        <v>165</v>
      </c>
      <c r="H84" s="143" t="str">
        <f>UPPER(CONCATENATE(L84," ",M84))</f>
        <v>ING. PATRICK JOSÉ CUADROS QUIROGA</v>
      </c>
      <c r="I84" s="179"/>
      <c r="J84" s="92" t="s">
        <v>215</v>
      </c>
      <c r="L84" s="19" t="s">
        <v>66</v>
      </c>
      <c r="M84" s="32" t="s">
        <v>197</v>
      </c>
      <c r="O84" s="27" t="s">
        <v>61</v>
      </c>
      <c r="P84" s="27" t="s">
        <v>61</v>
      </c>
    </row>
    <row r="85" spans="1:16">
      <c r="A85" s="252"/>
      <c r="B85" s="111" t="s">
        <v>218</v>
      </c>
      <c r="C85" s="107" t="s">
        <v>219</v>
      </c>
      <c r="D85" s="123">
        <v>6</v>
      </c>
      <c r="E85" s="123">
        <v>4</v>
      </c>
      <c r="F85" s="109" t="s">
        <v>64</v>
      </c>
      <c r="G85" s="156" t="s">
        <v>70</v>
      </c>
      <c r="H85" s="124" t="str">
        <f t="shared" ref="H85:H89" si="13">UPPER(CONCATENATE(L85," ",M85))</f>
        <v>ING. RICARDO MANUEL SANTE ZAVALETA</v>
      </c>
      <c r="I85" s="180"/>
      <c r="J85" s="93" t="s">
        <v>215</v>
      </c>
      <c r="L85" s="15" t="s">
        <v>66</v>
      </c>
      <c r="M85" s="15" t="s">
        <v>220</v>
      </c>
      <c r="O85" s="28" t="s">
        <v>61</v>
      </c>
      <c r="P85" s="28" t="s">
        <v>61</v>
      </c>
    </row>
    <row r="86" spans="1:16">
      <c r="A86" s="252"/>
      <c r="B86" s="111" t="s">
        <v>221</v>
      </c>
      <c r="C86" s="107" t="s">
        <v>222</v>
      </c>
      <c r="D86" s="123">
        <v>6</v>
      </c>
      <c r="E86" s="123">
        <v>4</v>
      </c>
      <c r="F86" s="109" t="s">
        <v>64</v>
      </c>
      <c r="G86" s="156" t="s">
        <v>65</v>
      </c>
      <c r="H86" s="124" t="str">
        <f t="shared" si="13"/>
        <v>LIC. HIRAIDA YESENIA PACHECO QUISPE</v>
      </c>
      <c r="I86" s="180"/>
      <c r="J86" s="93" t="s">
        <v>215</v>
      </c>
      <c r="L86" s="15" t="s">
        <v>105</v>
      </c>
      <c r="M86" s="23" t="s">
        <v>223</v>
      </c>
      <c r="O86" s="28" t="s">
        <v>61</v>
      </c>
      <c r="P86" s="28" t="s">
        <v>61</v>
      </c>
    </row>
    <row r="87" spans="1:16">
      <c r="A87" s="252"/>
      <c r="B87" s="111" t="s">
        <v>224</v>
      </c>
      <c r="C87" s="111" t="s">
        <v>225</v>
      </c>
      <c r="D87" s="125">
        <v>6</v>
      </c>
      <c r="E87" s="125">
        <v>4</v>
      </c>
      <c r="F87" s="109" t="s">
        <v>64</v>
      </c>
      <c r="G87" s="156" t="s">
        <v>78</v>
      </c>
      <c r="H87" s="124" t="str">
        <f t="shared" si="13"/>
        <v>ING. ENRIQUE FÉLIX LANCHIPA VALENCIA</v>
      </c>
      <c r="I87" s="180"/>
      <c r="J87" s="93" t="s">
        <v>215</v>
      </c>
      <c r="L87" s="15" t="s">
        <v>66</v>
      </c>
      <c r="M87" s="15" t="s">
        <v>167</v>
      </c>
      <c r="O87" s="28" t="s">
        <v>61</v>
      </c>
      <c r="P87" s="28" t="s">
        <v>61</v>
      </c>
    </row>
    <row r="88" spans="1:16">
      <c r="A88" s="252"/>
      <c r="B88" s="111" t="s">
        <v>226</v>
      </c>
      <c r="C88" s="111" t="s">
        <v>227</v>
      </c>
      <c r="D88" s="125">
        <v>5</v>
      </c>
      <c r="E88" s="125">
        <v>4</v>
      </c>
      <c r="F88" s="109" t="s">
        <v>64</v>
      </c>
      <c r="G88" s="156" t="s">
        <v>82</v>
      </c>
      <c r="H88" s="124" t="str">
        <f t="shared" si="13"/>
        <v>MAG. OLIVER SANTANA CARBAJAL</v>
      </c>
      <c r="I88" s="180"/>
      <c r="J88" s="93" t="s">
        <v>215</v>
      </c>
      <c r="L88" s="15" t="s">
        <v>74</v>
      </c>
      <c r="M88" s="15" t="s">
        <v>114</v>
      </c>
      <c r="O88" s="28" t="s">
        <v>61</v>
      </c>
      <c r="P88" s="28" t="s">
        <v>61</v>
      </c>
    </row>
    <row r="89" spans="1:16" ht="15.75" thickBot="1">
      <c r="A89" s="252"/>
      <c r="B89" s="149" t="s">
        <v>228</v>
      </c>
      <c r="C89" s="149" t="s">
        <v>229</v>
      </c>
      <c r="D89" s="152">
        <v>4</v>
      </c>
      <c r="E89" s="152">
        <v>3</v>
      </c>
      <c r="F89" s="111" t="s">
        <v>86</v>
      </c>
      <c r="G89" s="156" t="s">
        <v>65</v>
      </c>
      <c r="H89" s="124" t="str">
        <f t="shared" si="13"/>
        <v>MAG. CARLOS ALBERTO PAJUELO BELTRÁN</v>
      </c>
      <c r="I89" s="180"/>
      <c r="J89" s="93" t="s">
        <v>215</v>
      </c>
      <c r="K89" s="11" t="s">
        <v>210</v>
      </c>
      <c r="L89" s="15" t="s">
        <v>74</v>
      </c>
      <c r="M89" s="15" t="s">
        <v>230</v>
      </c>
      <c r="O89" s="29" t="s">
        <v>61</v>
      </c>
      <c r="P89" s="29" t="s">
        <v>61</v>
      </c>
    </row>
    <row r="90" spans="1:16">
      <c r="A90" s="253"/>
      <c r="B90" s="111" t="s">
        <v>231</v>
      </c>
      <c r="C90" s="111" t="s">
        <v>232</v>
      </c>
      <c r="D90" s="125">
        <v>4</v>
      </c>
      <c r="E90" s="125">
        <v>3</v>
      </c>
      <c r="F90" s="111" t="s">
        <v>86</v>
      </c>
      <c r="G90" s="163" t="s">
        <v>113</v>
      </c>
      <c r="H90" s="124" t="str">
        <f>UPPER(CONCATENATE(L91," ",M91))</f>
        <v xml:space="preserve"> </v>
      </c>
      <c r="I90" s="180"/>
      <c r="J90" s="93" t="s">
        <v>215</v>
      </c>
      <c r="K90" s="11" t="s">
        <v>210</v>
      </c>
      <c r="L90" s="23"/>
      <c r="M90" s="23"/>
    </row>
    <row r="91" spans="1:16" ht="15.75" thickBot="1">
      <c r="A91" s="91"/>
      <c r="B91" s="126"/>
      <c r="C91" s="126"/>
      <c r="D91" s="127"/>
      <c r="E91" s="127"/>
      <c r="F91" s="126"/>
      <c r="G91" s="162"/>
      <c r="H91" s="128"/>
      <c r="I91" s="182"/>
      <c r="J91" s="188"/>
      <c r="L91" s="17"/>
      <c r="M91" s="17"/>
    </row>
    <row r="92" spans="1:16">
      <c r="A92" s="10"/>
      <c r="B92" s="118"/>
      <c r="C92" s="118"/>
      <c r="D92" s="119"/>
      <c r="E92" s="119"/>
      <c r="F92" s="118"/>
      <c r="G92" s="40"/>
      <c r="H92" s="120"/>
      <c r="I92" s="120"/>
      <c r="J92" s="10"/>
      <c r="L92" s="88"/>
      <c r="M92" s="88"/>
    </row>
    <row r="93" spans="1:16" ht="15.75" thickBot="1">
      <c r="A93" s="10"/>
      <c r="B93" s="118"/>
      <c r="C93" s="118"/>
      <c r="D93" s="119"/>
      <c r="E93" s="119"/>
      <c r="F93" s="118"/>
      <c r="G93" s="40"/>
      <c r="H93" s="120"/>
      <c r="I93" s="120"/>
      <c r="J93" s="10"/>
    </row>
    <row r="94" spans="1:16">
      <c r="A94" s="251" t="s">
        <v>233</v>
      </c>
      <c r="B94" s="153" t="s">
        <v>234</v>
      </c>
      <c r="C94" s="102" t="s">
        <v>235</v>
      </c>
      <c r="D94" s="103">
        <v>4</v>
      </c>
      <c r="E94" s="103">
        <v>3</v>
      </c>
      <c r="F94" s="104" t="s">
        <v>64</v>
      </c>
      <c r="G94" s="160" t="s">
        <v>82</v>
      </c>
      <c r="H94" s="105" t="str">
        <f t="shared" ref="H94:H100" si="14">UPPER(CONCATENATE(L94," ",M94))</f>
        <v>MAG. OSCAR JUAN JÍMENEZ FLORES</v>
      </c>
      <c r="I94" s="179"/>
      <c r="J94" s="92" t="s">
        <v>233</v>
      </c>
      <c r="L94" s="19" t="s">
        <v>74</v>
      </c>
      <c r="M94" s="32" t="s">
        <v>87</v>
      </c>
      <c r="O94" s="27" t="s">
        <v>61</v>
      </c>
      <c r="P94" s="27" t="s">
        <v>61</v>
      </c>
    </row>
    <row r="95" spans="1:16">
      <c r="A95" s="252"/>
      <c r="B95" s="154" t="s">
        <v>236</v>
      </c>
      <c r="C95" s="107" t="s">
        <v>237</v>
      </c>
      <c r="D95" s="108">
        <v>6</v>
      </c>
      <c r="E95" s="108">
        <v>4</v>
      </c>
      <c r="F95" s="109" t="s">
        <v>64</v>
      </c>
      <c r="G95" s="156" t="s">
        <v>70</v>
      </c>
      <c r="H95" s="110" t="str">
        <f t="shared" si="14"/>
        <v>ING. HUGO MARTÍN ALCÁNTARA MARTÍNEZ</v>
      </c>
      <c r="I95" s="180"/>
      <c r="J95" s="93" t="s">
        <v>233</v>
      </c>
      <c r="L95" s="169" t="s">
        <v>66</v>
      </c>
      <c r="M95" s="170" t="s">
        <v>200</v>
      </c>
      <c r="O95" s="28" t="s">
        <v>61</v>
      </c>
      <c r="P95" s="28" t="s">
        <v>61</v>
      </c>
    </row>
    <row r="96" spans="1:16">
      <c r="A96" s="252"/>
      <c r="B96" s="154" t="s">
        <v>238</v>
      </c>
      <c r="C96" s="107" t="s">
        <v>239</v>
      </c>
      <c r="D96" s="108">
        <v>4</v>
      </c>
      <c r="E96" s="108">
        <v>3</v>
      </c>
      <c r="F96" s="109" t="s">
        <v>64</v>
      </c>
      <c r="G96" s="156" t="s">
        <v>65</v>
      </c>
      <c r="H96" s="110" t="str">
        <f t="shared" si="14"/>
        <v>MAG. LUIS ALFREDO FERNÁNDEZ VIZCARRA</v>
      </c>
      <c r="I96" s="180"/>
      <c r="J96" s="93" t="s">
        <v>233</v>
      </c>
      <c r="L96" s="15" t="s">
        <v>74</v>
      </c>
      <c r="M96" s="16" t="s">
        <v>75</v>
      </c>
      <c r="O96" s="28" t="s">
        <v>61</v>
      </c>
      <c r="P96" s="28" t="s">
        <v>61</v>
      </c>
    </row>
    <row r="97" spans="1:16">
      <c r="A97" s="252"/>
      <c r="B97" s="154" t="s">
        <v>240</v>
      </c>
      <c r="C97" s="111" t="s">
        <v>241</v>
      </c>
      <c r="D97" s="112">
        <v>6</v>
      </c>
      <c r="E97" s="112">
        <v>4</v>
      </c>
      <c r="F97" s="109" t="s">
        <v>64</v>
      </c>
      <c r="G97" s="156" t="s">
        <v>78</v>
      </c>
      <c r="H97" s="110" t="str">
        <f t="shared" si="14"/>
        <v>ING. RAFAEL HUMBERTO POMA LAURA</v>
      </c>
      <c r="I97" s="180"/>
      <c r="J97" s="93" t="s">
        <v>233</v>
      </c>
      <c r="L97" s="15" t="s">
        <v>66</v>
      </c>
      <c r="M97" s="16" t="s">
        <v>207</v>
      </c>
      <c r="O97" s="28" t="s">
        <v>61</v>
      </c>
      <c r="P97" s="28" t="s">
        <v>61</v>
      </c>
    </row>
    <row r="98" spans="1:16">
      <c r="A98" s="252"/>
      <c r="B98" s="154" t="s">
        <v>242</v>
      </c>
      <c r="C98" s="111" t="s">
        <v>243</v>
      </c>
      <c r="D98" s="112">
        <v>5</v>
      </c>
      <c r="E98" s="112">
        <v>4</v>
      </c>
      <c r="F98" s="109" t="s">
        <v>64</v>
      </c>
      <c r="G98" s="156" t="s">
        <v>82</v>
      </c>
      <c r="H98" s="110" t="str">
        <f t="shared" si="14"/>
        <v>ING. RAFAEL HUMBERTO POMA LAURA</v>
      </c>
      <c r="I98" s="180"/>
      <c r="J98" s="93" t="s">
        <v>233</v>
      </c>
      <c r="L98" s="15" t="s">
        <v>66</v>
      </c>
      <c r="M98" s="16" t="s">
        <v>207</v>
      </c>
      <c r="O98" s="28" t="s">
        <v>61</v>
      </c>
      <c r="P98" s="28" t="s">
        <v>61</v>
      </c>
    </row>
    <row r="99" spans="1:16">
      <c r="A99" s="252"/>
      <c r="B99" s="154" t="s">
        <v>244</v>
      </c>
      <c r="C99" s="111" t="s">
        <v>245</v>
      </c>
      <c r="D99" s="112">
        <v>4</v>
      </c>
      <c r="E99" s="112">
        <v>3</v>
      </c>
      <c r="F99" s="109" t="s">
        <v>64</v>
      </c>
      <c r="G99" s="156" t="s">
        <v>78</v>
      </c>
      <c r="H99" s="110" t="str">
        <f t="shared" si="14"/>
        <v>ING. RICARDO MANUEL VALCÁRCEL ALVARADO</v>
      </c>
      <c r="I99" s="180"/>
      <c r="J99" s="93" t="s">
        <v>233</v>
      </c>
      <c r="L99" s="15" t="s">
        <v>66</v>
      </c>
      <c r="M99" s="100" t="s">
        <v>83</v>
      </c>
      <c r="O99" s="28" t="s">
        <v>61</v>
      </c>
      <c r="P99" s="28" t="s">
        <v>61</v>
      </c>
    </row>
    <row r="100" spans="1:16" ht="15.75" thickBot="1">
      <c r="A100" s="252"/>
      <c r="B100" s="154" t="s">
        <v>246</v>
      </c>
      <c r="C100" s="111" t="s">
        <v>247</v>
      </c>
      <c r="D100" s="112">
        <v>4</v>
      </c>
      <c r="E100" s="125">
        <v>3</v>
      </c>
      <c r="F100" s="111" t="s">
        <v>86</v>
      </c>
      <c r="G100" s="156" t="s">
        <v>65</v>
      </c>
      <c r="H100" s="117" t="str">
        <f t="shared" si="14"/>
        <v>ING. CARLOS ALBERTO RUIZ CANCINO</v>
      </c>
      <c r="I100" s="184"/>
      <c r="J100" s="93" t="s">
        <v>233</v>
      </c>
      <c r="K100" s="9" t="s">
        <v>210</v>
      </c>
      <c r="L100" s="15" t="s">
        <v>66</v>
      </c>
      <c r="M100" s="15" t="s">
        <v>179</v>
      </c>
      <c r="O100" s="29" t="s">
        <v>61</v>
      </c>
      <c r="P100" s="29" t="s">
        <v>61</v>
      </c>
    </row>
    <row r="101" spans="1:16" ht="15.75" thickBot="1">
      <c r="A101" s="257"/>
      <c r="B101" s="96" t="s">
        <v>248</v>
      </c>
      <c r="C101" s="39" t="s">
        <v>249</v>
      </c>
      <c r="D101" s="63">
        <v>4</v>
      </c>
      <c r="E101" s="63">
        <v>3</v>
      </c>
      <c r="F101" s="58" t="s">
        <v>86</v>
      </c>
      <c r="G101" s="58" t="s">
        <v>165</v>
      </c>
      <c r="H101" s="30" t="str">
        <f>UPPER(CONCATENATE(L102," ",M102))</f>
        <v xml:space="preserve"> </v>
      </c>
      <c r="I101" s="186"/>
      <c r="J101" s="168" t="s">
        <v>233</v>
      </c>
      <c r="K101" s="33" t="s">
        <v>210</v>
      </c>
      <c r="L101" s="17"/>
      <c r="M101" s="18"/>
    </row>
    <row r="102" spans="1:16">
      <c r="A102" s="10"/>
      <c r="B102" s="40"/>
      <c r="C102" s="40"/>
      <c r="D102" s="61"/>
      <c r="E102" s="61"/>
      <c r="F102" s="40"/>
      <c r="G102" s="40"/>
      <c r="H102" s="11"/>
      <c r="I102" s="11"/>
      <c r="J102" s="11"/>
      <c r="K102" s="11"/>
    </row>
    <row r="103" spans="1:16">
      <c r="K103" s="11"/>
    </row>
    <row r="104" spans="1:16">
      <c r="K104" s="11"/>
    </row>
    <row r="105" spans="1:16">
      <c r="K105" s="11"/>
    </row>
    <row r="106" spans="1:16">
      <c r="K106" s="11"/>
    </row>
    <row r="107" spans="1:16">
      <c r="K107" s="11"/>
    </row>
    <row r="108" spans="1:16">
      <c r="K108" s="11"/>
    </row>
    <row r="109" spans="1:16">
      <c r="K109" s="11"/>
    </row>
    <row r="110" spans="1:16">
      <c r="A110" s="10"/>
      <c r="B110" s="40"/>
      <c r="C110" s="40"/>
      <c r="D110" s="61"/>
      <c r="E110" s="61"/>
      <c r="F110" s="40"/>
      <c r="G110" s="40"/>
      <c r="H110" s="11"/>
      <c r="I110" s="11"/>
      <c r="J110" s="11"/>
      <c r="K110" s="11"/>
    </row>
    <row r="111" spans="1:16">
      <c r="A111" s="10"/>
      <c r="B111" s="40"/>
      <c r="C111" s="40"/>
      <c r="D111" s="61"/>
      <c r="E111" s="61"/>
      <c r="F111" s="40"/>
      <c r="G111" s="40"/>
      <c r="H111" s="11"/>
      <c r="I111" s="11"/>
      <c r="J111" s="11"/>
    </row>
    <row r="112" spans="1:16">
      <c r="A112" s="12"/>
    </row>
    <row r="113" spans="1:7">
      <c r="A113" s="12"/>
    </row>
    <row r="114" spans="1:7">
      <c r="A114" s="12"/>
      <c r="B114" s="42"/>
      <c r="C114" s="42"/>
      <c r="D114" s="64"/>
      <c r="E114" s="64"/>
      <c r="F114" s="42"/>
      <c r="G114" s="42"/>
    </row>
    <row r="115" spans="1:7" ht="15.75" thickBot="1">
      <c r="A115" s="12"/>
      <c r="B115" s="42"/>
      <c r="C115" s="40"/>
      <c r="D115" s="61"/>
      <c r="E115" s="61"/>
      <c r="F115" s="40"/>
      <c r="G115" s="40"/>
    </row>
    <row r="116" spans="1:7">
      <c r="A116" s="12"/>
      <c r="B116" s="42"/>
      <c r="C116" s="43" t="s">
        <v>250</v>
      </c>
      <c r="D116" s="61"/>
      <c r="E116" s="61"/>
      <c r="F116" s="40"/>
      <c r="G116" s="40"/>
    </row>
    <row r="117" spans="1:7">
      <c r="A117" s="12"/>
      <c r="B117" s="42"/>
      <c r="C117" s="41" t="s">
        <v>251</v>
      </c>
      <c r="D117" s="61"/>
      <c r="E117" s="61"/>
      <c r="F117" s="40"/>
      <c r="G117" s="40"/>
    </row>
    <row r="118" spans="1:7" ht="15.75" thickBot="1">
      <c r="A118" s="12"/>
      <c r="B118" s="42"/>
      <c r="C118" s="44" t="s">
        <v>252</v>
      </c>
      <c r="D118" s="61"/>
      <c r="E118" s="61"/>
      <c r="F118" s="40"/>
      <c r="G118" s="40"/>
    </row>
    <row r="119" spans="1:7" ht="15.75" thickBot="1">
      <c r="A119" s="12"/>
      <c r="B119" s="42"/>
      <c r="C119" s="45" t="s">
        <v>253</v>
      </c>
      <c r="D119" s="61"/>
      <c r="E119" s="61"/>
      <c r="F119" s="40"/>
      <c r="G119" s="40"/>
    </row>
    <row r="121" spans="1:7">
      <c r="A121" s="9" t="s">
        <v>254</v>
      </c>
      <c r="B121" s="35" t="s">
        <v>255</v>
      </c>
    </row>
    <row r="134" spans="3:7">
      <c r="C134" s="36"/>
      <c r="D134" s="62"/>
      <c r="E134" s="62"/>
      <c r="F134" s="36"/>
      <c r="G134" s="36"/>
    </row>
  </sheetData>
  <mergeCells count="11">
    <mergeCell ref="H5:I5"/>
    <mergeCell ref="A84:A90"/>
    <mergeCell ref="A66:A71"/>
    <mergeCell ref="A74:A81"/>
    <mergeCell ref="A94:A101"/>
    <mergeCell ref="A7:A13"/>
    <mergeCell ref="A31:A36"/>
    <mergeCell ref="A16:A26"/>
    <mergeCell ref="A39:A44"/>
    <mergeCell ref="A48:A53"/>
    <mergeCell ref="A57:A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MInelly Ysabel</dc:creator>
  <cp:keywords/>
  <dc:description/>
  <cp:lastModifiedBy>Usuario invitado</cp:lastModifiedBy>
  <cp:revision/>
  <dcterms:created xsi:type="dcterms:W3CDTF">2014-06-20T02:21:12Z</dcterms:created>
  <dcterms:modified xsi:type="dcterms:W3CDTF">2019-05-10T04:04:54Z</dcterms:modified>
  <cp:category/>
  <cp:contentStatus/>
</cp:coreProperties>
</file>