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Nube_Cloud\Box\Box Sync\EPIS\Formatos_Portafolio\2019-I\Bat_Crear_Cursos_Portafolio\"/>
    </mc:Choice>
  </mc:AlternateContent>
  <xr:revisionPtr revIDLastSave="0" documentId="13_ncr:1_{1E428E8A-27CE-49C2-8F52-83C92163DA32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Portafolio" sheetId="1" r:id="rId1"/>
    <sheet name="Carga" sheetId="2" state="hidden" r:id="rId2"/>
  </sheets>
  <definedNames>
    <definedName name="_xlnm.Print_Area" localSheetId="0">Portafolio!$A$1:$H$76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2" i="1"/>
  <c r="F8" i="1"/>
  <c r="I26" i="2" l="1"/>
  <c r="I24" i="2"/>
  <c r="I22" i="2"/>
  <c r="I20" i="2"/>
  <c r="I18" i="2"/>
  <c r="I16" i="2"/>
  <c r="H27" i="2"/>
  <c r="H25" i="2"/>
  <c r="H23" i="2"/>
  <c r="H21" i="2"/>
  <c r="H19" i="2"/>
  <c r="H17" i="2"/>
  <c r="B75" i="1" l="1"/>
  <c r="B26" i="1" l="1"/>
  <c r="H27" i="1" s="1"/>
  <c r="H100" i="2" l="1"/>
  <c r="H99" i="2"/>
  <c r="H98" i="2"/>
  <c r="H97" i="2"/>
  <c r="H96" i="2"/>
  <c r="H95" i="2"/>
  <c r="H94" i="2"/>
  <c r="H90" i="2"/>
  <c r="H89" i="2"/>
  <c r="H88" i="2"/>
  <c r="H87" i="2"/>
  <c r="H86" i="2"/>
  <c r="H85" i="2"/>
  <c r="H80" i="2"/>
  <c r="H79" i="2"/>
  <c r="H78" i="2"/>
  <c r="H77" i="2"/>
  <c r="H76" i="2"/>
  <c r="H75" i="2"/>
  <c r="D12" i="1" l="1"/>
  <c r="F12" i="1"/>
  <c r="B14" i="1"/>
  <c r="B28" i="1" l="1"/>
  <c r="H28" i="1" s="1"/>
  <c r="H43" i="2" l="1"/>
  <c r="H62" i="2" l="1"/>
  <c r="H61" i="2"/>
  <c r="H60" i="2"/>
  <c r="H59" i="2"/>
  <c r="H58" i="2"/>
  <c r="H57" i="2"/>
  <c r="H81" i="2" l="1"/>
  <c r="H91" i="2"/>
  <c r="H101" i="2" l="1"/>
  <c r="H71" i="2"/>
  <c r="H70" i="2"/>
  <c r="H69" i="2"/>
  <c r="H68" i="2"/>
  <c r="H67" i="2"/>
  <c r="H66" i="2"/>
  <c r="H53" i="2"/>
  <c r="H52" i="2"/>
  <c r="H51" i="2"/>
  <c r="H50" i="2"/>
  <c r="H49" i="2"/>
  <c r="H48" i="2"/>
  <c r="H44" i="2"/>
  <c r="H42" i="2"/>
  <c r="H41" i="2"/>
  <c r="H40" i="2"/>
  <c r="H39" i="2"/>
  <c r="H36" i="2"/>
  <c r="H35" i="2"/>
  <c r="H34" i="2"/>
  <c r="H33" i="2"/>
  <c r="H32" i="2"/>
  <c r="H31" i="2"/>
  <c r="H26" i="2"/>
  <c r="H24" i="2"/>
  <c r="H22" i="2"/>
  <c r="H20" i="2"/>
  <c r="H18" i="2"/>
  <c r="H16" i="2"/>
  <c r="H13" i="2"/>
  <c r="H12" i="2"/>
  <c r="H11" i="2"/>
  <c r="H10" i="2"/>
  <c r="H9" i="2"/>
  <c r="H8" i="2"/>
  <c r="H7" i="2"/>
  <c r="C25" i="1"/>
  <c r="C24" i="1"/>
  <c r="B10" i="1"/>
  <c r="C26" i="1" l="1"/>
  <c r="C27" i="1" s="1"/>
  <c r="C28" i="1" l="1"/>
</calcChain>
</file>

<file path=xl/sharedStrings.xml><?xml version="1.0" encoding="utf-8"?>
<sst xmlns="http://schemas.openxmlformats.org/spreadsheetml/2006/main" count="590" uniqueCount="262">
  <si>
    <t>MATERIALES A CONSIGNAR PARA EL PORTAFOLIO</t>
  </si>
  <si>
    <t>Resumen del Curso para la Unidad:</t>
  </si>
  <si>
    <t>Estudiantes</t>
  </si>
  <si>
    <t>Porcentaje</t>
  </si>
  <si>
    <t>Matriculados</t>
  </si>
  <si>
    <t>Retirados</t>
  </si>
  <si>
    <t>Abandono</t>
  </si>
  <si>
    <t>Asisten</t>
  </si>
  <si>
    <t>Aprobados</t>
  </si>
  <si>
    <t>Desaprobados</t>
  </si>
  <si>
    <t>Material Docente Entregado</t>
  </si>
  <si>
    <t>Digital</t>
  </si>
  <si>
    <t>Impreso</t>
  </si>
  <si>
    <t>Cantidad</t>
  </si>
  <si>
    <t>Material del Curso (Texto, Diapositivas)</t>
  </si>
  <si>
    <t>Guías de laboratorio y talleres</t>
  </si>
  <si>
    <t>Enunciado y resolución de exámenes</t>
  </si>
  <si>
    <t>Enunciado de las practicas o casos practicos</t>
  </si>
  <si>
    <t>Registro de Asistencia</t>
  </si>
  <si>
    <t>Registro de Notas</t>
  </si>
  <si>
    <t>El material deberá estar asociado a los resultados del aprendizaje definidos en la planificacion del curso.</t>
  </si>
  <si>
    <t>Copias de cuadernos o apuntes de clases (Cursos que lo requieran) opcional</t>
  </si>
  <si>
    <t>Original de exámenes de unidad, ordenado por notas de mayor a menor</t>
  </si>
  <si>
    <t>Original de evaluaciones practicas (pruebas)</t>
  </si>
  <si>
    <t>Original de informes de laboratorios</t>
  </si>
  <si>
    <t>trabajos encargado (investigación, tareas, asignaciones)</t>
  </si>
  <si>
    <t>Constancia de Entrega y Recepción:</t>
  </si>
  <si>
    <t>Nombres y Apellidos</t>
  </si>
  <si>
    <t>Fecha 
de Entrega</t>
  </si>
  <si>
    <t>Firma</t>
  </si>
  <si>
    <t>Entregado por:</t>
  </si>
  <si>
    <t>Recepcionado por:</t>
  </si>
  <si>
    <t>Ciclo</t>
  </si>
  <si>
    <t>Código</t>
  </si>
  <si>
    <t>Asignatura</t>
  </si>
  <si>
    <t>Docente</t>
  </si>
  <si>
    <t>Grado</t>
  </si>
  <si>
    <t>E</t>
  </si>
  <si>
    <t>Ing.</t>
  </si>
  <si>
    <t>Rafael Humberto Poma Laura</t>
  </si>
  <si>
    <t>Hugo Martín  Alcántara Martínez</t>
  </si>
  <si>
    <t>TALLER DE LIDERAZGO Y EMPRENDIMIENTO</t>
  </si>
  <si>
    <t>Mag.</t>
  </si>
  <si>
    <t>Erbert Francisco Osco Mamani</t>
  </si>
  <si>
    <t>SISTEMAS DE INFORMACION DE BANCA Y FINANZAS</t>
  </si>
  <si>
    <t>I</t>
  </si>
  <si>
    <t>Lic.</t>
  </si>
  <si>
    <t>Silvia Marlene Centella Vildoso</t>
  </si>
  <si>
    <t>INTRODUCCION A LA INGENIERIA DE SISTEMAS</t>
  </si>
  <si>
    <t>Liliana Mercedes Vega Bernal</t>
  </si>
  <si>
    <t>COMUNICACIÓN ORAL Y ESCRITA</t>
  </si>
  <si>
    <t>Americo Alca Gómez</t>
  </si>
  <si>
    <t>METODOLOGIA DEL TRABAJO UNIVERSITARIO</t>
  </si>
  <si>
    <t>Dra.</t>
  </si>
  <si>
    <t>Yanira Valdivia Tapia</t>
  </si>
  <si>
    <t>II</t>
  </si>
  <si>
    <t>SISTEMAS DE INFORMACION</t>
  </si>
  <si>
    <t>PROGRAMACION I</t>
  </si>
  <si>
    <t>Elard Ricardo Rodríguez Marca</t>
  </si>
  <si>
    <t>III</t>
  </si>
  <si>
    <t>MODELO DE PROCESOS DE NEGOCIOS</t>
  </si>
  <si>
    <t>PROGRAMACION ORIENTADA A OBJETOS</t>
  </si>
  <si>
    <t>PROGRAMACION II</t>
  </si>
  <si>
    <t>IV</t>
  </si>
  <si>
    <t>INTRODUCCION AL DESARROLLO WEB</t>
  </si>
  <si>
    <t>Tito Fernando Ale Nieto</t>
  </si>
  <si>
    <t>INGENIERIA DE REQUERIMIENTOS</t>
  </si>
  <si>
    <t>Mariella Rosario Ibarra Montecinos</t>
  </si>
  <si>
    <t>DISEÑO Y MODELAMIENTO VIRTUAL</t>
  </si>
  <si>
    <t>V</t>
  </si>
  <si>
    <t>DISEÑO Y ARQUITECTURA DE SOFTWARE</t>
  </si>
  <si>
    <t>SISTEMAS OPERATIVOS I</t>
  </si>
  <si>
    <t>Enrique Félix Lanchipa Valencia</t>
  </si>
  <si>
    <t>DISEÑO DE BASE DE DATOS</t>
  </si>
  <si>
    <t>VI</t>
  </si>
  <si>
    <t>Alberto Johnatan Flor Rodríguez</t>
  </si>
  <si>
    <t>ARQUITECTURA DEL COMPUTADOR</t>
  </si>
  <si>
    <t>Carlos Alberto Ruiz Cancino</t>
  </si>
  <si>
    <t>INGENIERIA DE SOFTWARE</t>
  </si>
  <si>
    <t>Martha Judith Paredes Vignola</t>
  </si>
  <si>
    <t>SISTEMAS OPERATIVOS II</t>
  </si>
  <si>
    <t>VII</t>
  </si>
  <si>
    <t>REDES Y COMUNICACIONES DE DATOS I</t>
  </si>
  <si>
    <t>Ricardo Manuel Sante Zavaleta</t>
  </si>
  <si>
    <t>DERECHO INFORMATICO</t>
  </si>
  <si>
    <t>Carlos Alberto Pajuelo Beltrán</t>
  </si>
  <si>
    <t>VIII</t>
  </si>
  <si>
    <t>REDES Y COMUNICACIONES DE DATOS II</t>
  </si>
  <si>
    <t>Patrick José Cuadros Quiroga</t>
  </si>
  <si>
    <t>SEGURIDAD INFORMATICA</t>
  </si>
  <si>
    <t>ETICA PROFESIONAL</t>
  </si>
  <si>
    <t>IX</t>
  </si>
  <si>
    <t>REDES Y COMUNICACIONES DE DATOS III</t>
  </si>
  <si>
    <t>Hugo Martín Alcántara Martínez</t>
  </si>
  <si>
    <t>CONSTRUCCION DE SOFTWARE II</t>
  </si>
  <si>
    <t>Ricardo Manuel Valcárcel Alvarado</t>
  </si>
  <si>
    <t>Luis Alfredo Fernández Vizcarra</t>
  </si>
  <si>
    <t>AUDITORIA DE SISTEMAS</t>
  </si>
  <si>
    <t>CREDITOS OBLIGATORIOS</t>
  </si>
  <si>
    <t>CREDITOS ELECTIVOS</t>
  </si>
  <si>
    <t>CREDITOS PRACTICAS PREPROFESIONALES*</t>
  </si>
  <si>
    <t>TOTAL DE CREDITOS PARA EGRESAR**</t>
  </si>
  <si>
    <t xml:space="preserve"> </t>
  </si>
  <si>
    <t>(**) CERTIFICADO DE INGLES AVANZADO</t>
  </si>
  <si>
    <t>SI-071</t>
  </si>
  <si>
    <t>SI-072</t>
  </si>
  <si>
    <t>TALLER DE REDES Y COMUNICACIÓN DE DATOS</t>
  </si>
  <si>
    <t>SI-073</t>
  </si>
  <si>
    <t xml:space="preserve">PROYECTO DE TESIS </t>
  </si>
  <si>
    <t>SI-074</t>
  </si>
  <si>
    <t>SI-075</t>
  </si>
  <si>
    <t>GERENCIA DE TI</t>
  </si>
  <si>
    <t>SI-076</t>
  </si>
  <si>
    <t>SI-077</t>
  </si>
  <si>
    <t>SOLUCIONES MOVILES II</t>
  </si>
  <si>
    <t>ING-101</t>
  </si>
  <si>
    <t>MATEMATICA I</t>
  </si>
  <si>
    <t>ING-102</t>
  </si>
  <si>
    <t>MATEMATICA BASICA I</t>
  </si>
  <si>
    <t>ING-103</t>
  </si>
  <si>
    <t>DISEÑO EN INGENIERIA</t>
  </si>
  <si>
    <t>ING-104</t>
  </si>
  <si>
    <t>ING-105</t>
  </si>
  <si>
    <t>SI-171</t>
  </si>
  <si>
    <t>ING-201</t>
  </si>
  <si>
    <t>MATEMATICA II</t>
  </si>
  <si>
    <t>ING-202</t>
  </si>
  <si>
    <t>FISICA I</t>
  </si>
  <si>
    <t>ING-203</t>
  </si>
  <si>
    <t>TECNICAS DE PROGRAMACIÓN</t>
  </si>
  <si>
    <t>ING-204</t>
  </si>
  <si>
    <t>ECONOMIA I</t>
  </si>
  <si>
    <t>ING-205</t>
  </si>
  <si>
    <t>ESTADISTICA I</t>
  </si>
  <si>
    <t>ING-206</t>
  </si>
  <si>
    <t>QUIMICA I</t>
  </si>
  <si>
    <t>SI-371</t>
  </si>
  <si>
    <t>MATEMATICA DISCRETA</t>
  </si>
  <si>
    <t>SI-372</t>
  </si>
  <si>
    <t>SISTEMAS ELECTRONICOS DIGITALES</t>
  </si>
  <si>
    <t>SI-373</t>
  </si>
  <si>
    <t>ALGORITMOS Y ESTRUCTURA DE DATOS</t>
  </si>
  <si>
    <t>SI-374</t>
  </si>
  <si>
    <t>SI-375</t>
  </si>
  <si>
    <t>SI-376</t>
  </si>
  <si>
    <t>SI-471</t>
  </si>
  <si>
    <t>SI-472</t>
  </si>
  <si>
    <t>SI-473</t>
  </si>
  <si>
    <t>SI-474</t>
  </si>
  <si>
    <t>INGENIERIA ECONOMICA Y FINANCIERA</t>
  </si>
  <si>
    <t>SI-475</t>
  </si>
  <si>
    <t>SI-476</t>
  </si>
  <si>
    <t>SI-571</t>
  </si>
  <si>
    <t>SI-572</t>
  </si>
  <si>
    <t>SI-573</t>
  </si>
  <si>
    <t>SI-574</t>
  </si>
  <si>
    <t>INVESTIGACION DE OPERACIONES</t>
  </si>
  <si>
    <t>SI-575</t>
  </si>
  <si>
    <t>SI-576</t>
  </si>
  <si>
    <t>INTERACCION Y DISEÑO DE INTERFACES</t>
  </si>
  <si>
    <t>SI-671</t>
  </si>
  <si>
    <t>BASE DE DATOS I</t>
  </si>
  <si>
    <t>SI-672</t>
  </si>
  <si>
    <t>SI-673</t>
  </si>
  <si>
    <t xml:space="preserve">PROGRAMACION III </t>
  </si>
  <si>
    <t>SI-674</t>
  </si>
  <si>
    <t>DESARROLLO DE APLICACIONES WEB I</t>
  </si>
  <si>
    <t>SI-675</t>
  </si>
  <si>
    <t>SI-676</t>
  </si>
  <si>
    <t>SI-771</t>
  </si>
  <si>
    <t>BASE DE DATOS II</t>
  </si>
  <si>
    <t>SI-772</t>
  </si>
  <si>
    <t>SI-773</t>
  </si>
  <si>
    <t>SOLUCIONES MOVILES I</t>
  </si>
  <si>
    <t>SI-774</t>
  </si>
  <si>
    <t>GESTION DE PROYECTOS DE TI</t>
  </si>
  <si>
    <t>SI-775</t>
  </si>
  <si>
    <t>CALIDAD Y PRUEBAS DE SOFTWARE</t>
  </si>
  <si>
    <t>SI-871</t>
  </si>
  <si>
    <t>INTELIGENCIA DE NEGOCIOS</t>
  </si>
  <si>
    <t>SI-872</t>
  </si>
  <si>
    <t>SI-873</t>
  </si>
  <si>
    <t>INGLES TECNICO</t>
  </si>
  <si>
    <t>SI-874</t>
  </si>
  <si>
    <t>DESARROLLO DE APLICACIONES WEB II</t>
  </si>
  <si>
    <t>SI-875</t>
  </si>
  <si>
    <t>SI-971</t>
  </si>
  <si>
    <t>SI-972</t>
  </si>
  <si>
    <t>SI-973</t>
  </si>
  <si>
    <t xml:space="preserve">METODOLOGÍA DE LA INVESTIGACIÓN APLICADA </t>
  </si>
  <si>
    <t>SI-974</t>
  </si>
  <si>
    <t xml:space="preserve">CONSTRUCCION DE SOFTWARE I </t>
  </si>
  <si>
    <t>SI-975</t>
  </si>
  <si>
    <t>PLANEAMIENTO ESTRATEGICO DE TI</t>
  </si>
  <si>
    <t>SI-976</t>
  </si>
  <si>
    <t>GESTION DE LA CONFIGURACION Y ADMINISTRACION DE SOFTWARE</t>
  </si>
  <si>
    <t>SI-776</t>
  </si>
  <si>
    <t xml:space="preserve">MEDIO AMBIENTE Y DESARROLLO SOSTENIBLE </t>
  </si>
  <si>
    <t>SI-777</t>
  </si>
  <si>
    <t>CONTABILIDAD GENERAL</t>
  </si>
  <si>
    <t>SI-778</t>
  </si>
  <si>
    <t>PATRONES DE SOFTWARE</t>
  </si>
  <si>
    <t>SI-876</t>
  </si>
  <si>
    <t>SI-877</t>
  </si>
  <si>
    <t>DISEÑO Y CREACION DE VIDEOJUEGOS</t>
  </si>
  <si>
    <t>SI-977</t>
  </si>
  <si>
    <t>NEGOCIOS Y MARKETING POR INTERNET</t>
  </si>
  <si>
    <t>SI-978</t>
  </si>
  <si>
    <t>TOPICOS DE BASE DE DATOS AVANZADOS</t>
  </si>
  <si>
    <t>Nestor Andres Sanjinez Ticona</t>
  </si>
  <si>
    <t>Hiraida Yesenia Pacheco Quispe</t>
  </si>
  <si>
    <t>PLAN DE ESTUDIOS 2016-I</t>
  </si>
  <si>
    <t>Curriculum Vitae formato ICACIT</t>
  </si>
  <si>
    <t>Sílabo formato UPT (Impreso y Digital)</t>
  </si>
  <si>
    <t>Sílabo formato ICACIT (Impreso y Digital)</t>
  </si>
  <si>
    <t>Código de Curso :</t>
  </si>
  <si>
    <t>Nombre de Curso :</t>
  </si>
  <si>
    <t>Docente :</t>
  </si>
  <si>
    <t>Semestre :</t>
  </si>
  <si>
    <t>Sección :</t>
  </si>
  <si>
    <t xml:space="preserve">Ciclo : </t>
  </si>
  <si>
    <t xml:space="preserve">Horas: </t>
  </si>
  <si>
    <t xml:space="preserve">Créditos: </t>
  </si>
  <si>
    <t xml:space="preserve">Tipo curso :  </t>
  </si>
  <si>
    <t>Obligatorio</t>
  </si>
  <si>
    <t>Electivo</t>
  </si>
  <si>
    <t>A</t>
  </si>
  <si>
    <t>X</t>
  </si>
  <si>
    <t>Horas</t>
  </si>
  <si>
    <t>Creditos</t>
  </si>
  <si>
    <t>Tipo</t>
  </si>
  <si>
    <t>Claudia Susy Alvarez Sanchez</t>
  </si>
  <si>
    <t>Maritza Marleni Catari Cutipa</t>
  </si>
  <si>
    <t xml:space="preserve">Milagros Gleny Cohaila Gonzales </t>
  </si>
  <si>
    <t>Dr.</t>
  </si>
  <si>
    <t>Trabajos y/o proyectos finales del curso</t>
  </si>
  <si>
    <t>(Marcar con un X en las columnas Digital y/o Impreso siempre y cuando tenga evidencia)</t>
  </si>
  <si>
    <t>Fichas de evaluaciones (Rúbricas)</t>
  </si>
  <si>
    <r>
      <t xml:space="preserve">(Marcar con un X en las columnas </t>
    </r>
    <r>
      <rPr>
        <b/>
        <sz val="11"/>
        <color rgb="FFC00000"/>
        <rFont val="Calibri"/>
        <family val="2"/>
        <scheme val="minor"/>
      </rPr>
      <t>Digital</t>
    </r>
    <r>
      <rPr>
        <i/>
        <sz val="11"/>
        <color rgb="FFC00000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 xml:space="preserve">y/o </t>
    </r>
    <r>
      <rPr>
        <b/>
        <sz val="11"/>
        <color rgb="FFC00000"/>
        <rFont val="Calibri"/>
        <family val="2"/>
        <scheme val="minor"/>
      </rPr>
      <t>Impreso</t>
    </r>
    <r>
      <rPr>
        <sz val="11"/>
        <color rgb="FFC00000"/>
        <rFont val="Calibri"/>
        <family val="2"/>
        <scheme val="minor"/>
      </rPr>
      <t xml:space="preserve"> siempre y cuando tenga evidencia)</t>
    </r>
  </si>
  <si>
    <r>
      <t xml:space="preserve">I. </t>
    </r>
    <r>
      <rPr>
        <b/>
        <sz val="11"/>
        <color theme="1"/>
        <rFont val="Calibri"/>
        <family val="2"/>
        <scheme val="minor"/>
      </rPr>
      <t>Material que el docente prepara y entrega a los estudiantes durante la ejecución de los cursos:</t>
    </r>
    <r>
      <rPr>
        <sz val="11"/>
        <color theme="1"/>
        <rFont val="Calibri"/>
        <family val="2"/>
        <scheme val="minor"/>
      </rPr>
      <t xml:space="preserve"> E</t>
    </r>
    <r>
      <rPr>
        <sz val="10"/>
        <color theme="1"/>
        <rFont val="Calibri"/>
        <family val="2"/>
        <scheme val="minor"/>
      </rPr>
      <t>l material deberá estar asociado a los resultados del aprendizaje definidos en la planificación del curso</t>
    </r>
  </si>
  <si>
    <t xml:space="preserve">II. Material generado por el estudiante en el transcurso del semestre: </t>
  </si>
  <si>
    <t>Area Académica</t>
  </si>
  <si>
    <t>Educación General</t>
  </si>
  <si>
    <t>Administración de Redes e Infraestructura de TI</t>
  </si>
  <si>
    <t>Desarrollo De Software</t>
  </si>
  <si>
    <t>Gestión de Proyectos</t>
  </si>
  <si>
    <t>Area Básica Formativa I</t>
  </si>
  <si>
    <t>Area Básica Formativa II</t>
  </si>
  <si>
    <t>Administración de Base de Datos e Inteligencia de Negocios</t>
  </si>
  <si>
    <t>Area :</t>
  </si>
  <si>
    <t>DGC - PORTAFOLIO - 001 - EPIS - 2019-I</t>
  </si>
  <si>
    <t>2019-I</t>
  </si>
  <si>
    <t>B</t>
  </si>
  <si>
    <t>DOCENTE</t>
  </si>
  <si>
    <t>Felipe Remigio Atencio Maquera</t>
  </si>
  <si>
    <t>Nélida Brígida Maquera Cárdenas</t>
  </si>
  <si>
    <t>Lourdes Vanessa Revollar Vildoso</t>
  </si>
  <si>
    <t>Mariella Carmen Berrios Flores</t>
  </si>
  <si>
    <t>Oliver Santana Carbajal</t>
  </si>
  <si>
    <t>Oscar Juan Jímenez Flores</t>
  </si>
  <si>
    <t>Alex Juan Yanqui Constancio</t>
  </si>
  <si>
    <t>II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</si>
</sst>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5DA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0" xfId="0" applyBorder="1"/>
    <xf numFmtId="0" fontId="4" fillId="5" borderId="25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46" xfId="0" applyFont="1" applyFill="1" applyBorder="1" applyAlignment="1">
      <alignment horizontal="center"/>
    </xf>
    <xf numFmtId="164" fontId="0" fillId="4" borderId="8" xfId="1" applyFont="1" applyFill="1" applyBorder="1" applyAlignment="1">
      <alignment horizontal="center" vertical="center"/>
    </xf>
    <xf numFmtId="164" fontId="0" fillId="4" borderId="17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8" fillId="0" borderId="0" xfId="0" applyFont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0" borderId="0" xfId="0" applyFont="1" applyAlignment="1">
      <alignment horizontal="left" indent="15"/>
    </xf>
    <xf numFmtId="0" fontId="0" fillId="0" borderId="32" xfId="0" applyBorder="1"/>
    <xf numFmtId="0" fontId="5" fillId="0" borderId="52" xfId="0" applyFont="1" applyBorder="1"/>
    <xf numFmtId="0" fontId="0" fillId="0" borderId="52" xfId="0" applyBorder="1"/>
    <xf numFmtId="0" fontId="0" fillId="0" borderId="0" xfId="0" applyAlignment="1">
      <alignment horizontal="left" indent="15"/>
    </xf>
    <xf numFmtId="0" fontId="0" fillId="0" borderId="37" xfId="0" applyBorder="1"/>
    <xf numFmtId="0" fontId="0" fillId="0" borderId="1" xfId="0" applyBorder="1"/>
    <xf numFmtId="0" fontId="0" fillId="0" borderId="24" xfId="0" applyBorder="1"/>
    <xf numFmtId="0" fontId="0" fillId="0" borderId="38" xfId="0" applyBorder="1"/>
    <xf numFmtId="0" fontId="9" fillId="5" borderId="26" xfId="0" applyFont="1" applyFill="1" applyBorder="1" applyAlignment="1">
      <alignment horizontal="center"/>
    </xf>
    <xf numFmtId="49" fontId="10" fillId="0" borderId="37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49" fontId="10" fillId="0" borderId="24" xfId="0" applyNumberFormat="1" applyFont="1" applyBorder="1"/>
    <xf numFmtId="0" fontId="10" fillId="0" borderId="24" xfId="0" applyFont="1" applyBorder="1"/>
    <xf numFmtId="0" fontId="10" fillId="0" borderId="0" xfId="0" applyFont="1"/>
    <xf numFmtId="0" fontId="10" fillId="0" borderId="37" xfId="0" applyFont="1" applyBorder="1"/>
    <xf numFmtId="0" fontId="10" fillId="0" borderId="38" xfId="0" applyFont="1" applyBorder="1"/>
    <xf numFmtId="0" fontId="10" fillId="0" borderId="40" xfId="0" applyFont="1" applyBorder="1"/>
    <xf numFmtId="0" fontId="10" fillId="0" borderId="39" xfId="0" applyFont="1" applyBorder="1"/>
    <xf numFmtId="0" fontId="10" fillId="0" borderId="41" xfId="0" applyFont="1" applyBorder="1"/>
    <xf numFmtId="0" fontId="10" fillId="0" borderId="25" xfId="0" applyFont="1" applyBorder="1"/>
    <xf numFmtId="0" fontId="5" fillId="0" borderId="53" xfId="0" applyFont="1" applyBorder="1"/>
    <xf numFmtId="0" fontId="0" fillId="3" borderId="14" xfId="0" applyFill="1" applyBorder="1" applyAlignment="1" applyProtection="1">
      <alignment horizontal="left" vertic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4" xfId="0" applyFill="1" applyBorder="1" applyAlignment="1" applyProtection="1">
      <alignment horizontal="center"/>
      <protection locked="0"/>
    </xf>
    <xf numFmtId="0" fontId="0" fillId="0" borderId="31" xfId="0" applyBorder="1"/>
    <xf numFmtId="0" fontId="0" fillId="0" borderId="2" xfId="0" applyBorder="1"/>
    <xf numFmtId="0" fontId="10" fillId="0" borderId="2" xfId="0" applyFont="1" applyBorder="1"/>
    <xf numFmtId="0" fontId="10" fillId="0" borderId="29" xfId="0" applyFont="1" applyBorder="1"/>
    <xf numFmtId="0" fontId="10" fillId="0" borderId="57" xfId="0" applyFont="1" applyBorder="1"/>
    <xf numFmtId="0" fontId="9" fillId="5" borderId="33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58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4" fillId="5" borderId="62" xfId="0" applyFont="1" applyFill="1" applyBorder="1" applyAlignment="1">
      <alignment horizontal="center"/>
    </xf>
    <xf numFmtId="49" fontId="10" fillId="0" borderId="39" xfId="0" applyNumberFormat="1" applyFont="1" applyBorder="1" applyAlignment="1">
      <alignment horizontal="center"/>
    </xf>
    <xf numFmtId="49" fontId="10" fillId="0" borderId="40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60" xfId="0" applyBorder="1"/>
    <xf numFmtId="0" fontId="0" fillId="0" borderId="24" xfId="0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0" fillId="0" borderId="64" xfId="0" applyBorder="1"/>
    <xf numFmtId="0" fontId="0" fillId="0" borderId="65" xfId="0" applyBorder="1"/>
    <xf numFmtId="0" fontId="0" fillId="4" borderId="14" xfId="0" applyFill="1" applyBorder="1" applyAlignment="1">
      <alignment horizontal="center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11" fillId="7" borderId="18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6" fillId="4" borderId="54" xfId="0" applyFont="1" applyFill="1" applyBorder="1" applyAlignment="1" applyProtection="1">
      <alignment vertical="center"/>
      <protection locked="0"/>
    </xf>
    <xf numFmtId="0" fontId="16" fillId="4" borderId="55" xfId="0" applyFont="1" applyFill="1" applyBorder="1" applyAlignment="1" applyProtection="1">
      <alignment vertical="center"/>
      <protection locked="0"/>
    </xf>
    <xf numFmtId="0" fontId="16" fillId="4" borderId="19" xfId="0" applyFont="1" applyFill="1" applyBorder="1" applyAlignment="1" applyProtection="1">
      <alignment horizontal="left" vertical="center"/>
      <protection locked="0"/>
    </xf>
    <xf numFmtId="0" fontId="16" fillId="4" borderId="20" xfId="0" applyFont="1" applyFill="1" applyBorder="1" applyAlignment="1" applyProtection="1">
      <alignment horizontal="left" vertical="center"/>
      <protection locked="0"/>
    </xf>
    <xf numFmtId="0" fontId="1" fillId="0" borderId="6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14" fontId="0" fillId="4" borderId="67" xfId="0" applyNumberFormat="1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7" xfId="0" applyBorder="1"/>
    <xf numFmtId="0" fontId="0" fillId="0" borderId="29" xfId="0" applyBorder="1"/>
    <xf numFmtId="2" fontId="17" fillId="0" borderId="0" xfId="0" applyNumberFormat="1" applyFont="1"/>
    <xf numFmtId="0" fontId="0" fillId="3" borderId="72" xfId="0" applyFill="1" applyBorder="1" applyAlignment="1" applyProtection="1">
      <alignment horizontal="center" vertical="center"/>
      <protection locked="0"/>
    </xf>
    <xf numFmtId="0" fontId="0" fillId="3" borderId="69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4" fillId="5" borderId="73" xfId="0" applyFont="1" applyFill="1" applyBorder="1" applyAlignment="1">
      <alignment horizontal="center"/>
    </xf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58" xfId="0" applyBorder="1"/>
    <xf numFmtId="0" fontId="5" fillId="0" borderId="58" xfId="0" applyFont="1" applyBorder="1"/>
    <xf numFmtId="0" fontId="0" fillId="0" borderId="77" xfId="0" applyBorder="1"/>
    <xf numFmtId="0" fontId="0" fillId="0" borderId="80" xfId="0" applyBorder="1"/>
    <xf numFmtId="0" fontId="0" fillId="0" borderId="81" xfId="0" applyBorder="1"/>
    <xf numFmtId="0" fontId="5" fillId="0" borderId="82" xfId="0" applyFont="1" applyBorder="1" applyAlignment="1">
      <alignment horizontal="center" vertical="center"/>
    </xf>
    <xf numFmtId="0" fontId="0" fillId="0" borderId="82" xfId="0" applyBorder="1"/>
    <xf numFmtId="49" fontId="10" fillId="4" borderId="79" xfId="0" applyNumberFormat="1" applyFont="1" applyFill="1" applyBorder="1"/>
    <xf numFmtId="0" fontId="0" fillId="4" borderId="79" xfId="0" applyFill="1" applyBorder="1"/>
    <xf numFmtId="0" fontId="0" fillId="4" borderId="80" xfId="0" applyFill="1" applyBorder="1"/>
    <xf numFmtId="49" fontId="10" fillId="4" borderId="1" xfId="0" applyNumberFormat="1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5" fillId="0" borderId="29" xfId="0" applyFont="1" applyBorder="1"/>
    <xf numFmtId="0" fontId="0" fillId="4" borderId="42" xfId="0" applyFill="1" applyBorder="1"/>
    <xf numFmtId="0" fontId="0" fillId="4" borderId="43" xfId="0" applyFill="1" applyBorder="1"/>
    <xf numFmtId="0" fontId="5" fillId="4" borderId="63" xfId="0" applyFont="1" applyFill="1" applyBorder="1"/>
    <xf numFmtId="0" fontId="0" fillId="4" borderId="56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16" fillId="4" borderId="19" xfId="0" applyFont="1" applyFill="1" applyBorder="1" applyAlignment="1" applyProtection="1">
      <alignment horizontal="left" vertical="center" wrapText="1"/>
      <protection locked="0"/>
    </xf>
    <xf numFmtId="0" fontId="16" fillId="4" borderId="20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0" fillId="4" borderId="69" xfId="0" applyFill="1" applyBorder="1" applyAlignment="1">
      <alignment horizontal="left" vertical="center" wrapText="1"/>
    </xf>
    <xf numFmtId="0" fontId="0" fillId="4" borderId="67" xfId="0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67" xfId="0" applyBorder="1" applyAlignment="1" applyProtection="1">
      <alignment horizontal="left" vertical="center"/>
      <protection locked="0"/>
    </xf>
    <xf numFmtId="0" fontId="0" fillId="0" borderId="68" xfId="0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16" fillId="4" borderId="70" xfId="0" applyFont="1" applyFill="1" applyBorder="1" applyAlignment="1" applyProtection="1">
      <alignment horizontal="left" vertical="center" wrapText="1"/>
      <protection locked="0"/>
    </xf>
    <xf numFmtId="0" fontId="16" fillId="4" borderId="71" xfId="0" applyFont="1" applyFill="1" applyBorder="1" applyAlignment="1" applyProtection="1">
      <alignment horizontal="left" vertical="center" wrapText="1"/>
      <protection locked="0"/>
    </xf>
    <xf numFmtId="0" fontId="11" fillId="7" borderId="2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16" fillId="4" borderId="21" xfId="0" applyFont="1" applyFill="1" applyBorder="1" applyAlignment="1" applyProtection="1">
      <alignment horizontal="left" vertical="center" wrapText="1"/>
      <protection locked="0"/>
    </xf>
    <xf numFmtId="0" fontId="16" fillId="4" borderId="22" xfId="0" applyFont="1" applyFill="1" applyBorder="1" applyAlignment="1" applyProtection="1">
      <alignment horizontal="left" vertical="center" wrapText="1"/>
      <protection locked="0"/>
    </xf>
    <xf numFmtId="0" fontId="16" fillId="4" borderId="19" xfId="0" applyFont="1" applyFill="1" applyBorder="1" applyAlignment="1" applyProtection="1">
      <alignment horizontal="left" vertical="center"/>
      <protection locked="0"/>
    </xf>
    <xf numFmtId="0" fontId="16" fillId="4" borderId="20" xfId="0" applyFont="1" applyFill="1" applyBorder="1" applyAlignment="1" applyProtection="1">
      <alignment horizontal="left" vertical="center"/>
      <protection locked="0"/>
    </xf>
    <xf numFmtId="0" fontId="16" fillId="4" borderId="70" xfId="0" applyFont="1" applyFill="1" applyBorder="1" applyAlignment="1" applyProtection="1">
      <alignment horizontal="left" vertical="center"/>
      <protection locked="0"/>
    </xf>
    <xf numFmtId="0" fontId="16" fillId="4" borderId="71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wrapText="1"/>
    </xf>
    <xf numFmtId="0" fontId="16" fillId="4" borderId="21" xfId="0" applyFont="1" applyFill="1" applyBorder="1" applyAlignment="1" applyProtection="1">
      <alignment horizontal="left" vertical="center"/>
      <protection locked="0"/>
    </xf>
    <xf numFmtId="0" fontId="16" fillId="4" borderId="22" xfId="0" applyFont="1" applyFill="1" applyBorder="1" applyAlignment="1" applyProtection="1">
      <alignment horizontal="left" vertical="center"/>
      <protection locked="0"/>
    </xf>
    <xf numFmtId="0" fontId="0" fillId="4" borderId="5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1" fillId="0" borderId="58" xfId="0" applyFont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5DA2"/>
      <color rgb="FF0069B8"/>
      <color rgb="FFFFF4D5"/>
      <color rgb="FFFFFAEB"/>
      <color rgb="FFDFF1F5"/>
      <color rgb="FFBCF1F2"/>
      <color rgb="FFD5F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Gráfico 1</a:t>
            </a:r>
          </a:p>
          <a:p>
            <a:pPr>
              <a:defRPr/>
            </a:pP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Asistencia</a:t>
            </a:r>
            <a:r>
              <a:rPr lang="es-PE" sz="1200" u="sng"/>
              <a:t> </a:t>
            </a: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de</a:t>
            </a:r>
            <a:r>
              <a:rPr lang="es-PE" sz="1200" u="sng"/>
              <a:t> </a:t>
            </a: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5319544981690232E-2"/>
          <c:y val="0.23229453087531141"/>
          <c:w val="0.69073485665952272"/>
          <c:h val="0.52279719984020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Portafolio!$A$23</c:f>
              <c:strCache>
                <c:ptCount val="1"/>
                <c:pt idx="0">
                  <c:v>Matriculados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Portafolio!$B$22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Portafolio!$B$23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97E-4660-B81C-F0FCDA449778}"/>
            </c:ext>
          </c:extLst>
        </c:ser>
        <c:ser>
          <c:idx val="1"/>
          <c:order val="1"/>
          <c:tx>
            <c:strRef>
              <c:f>Portafolio!$A$26</c:f>
              <c:strCache>
                <c:ptCount val="1"/>
                <c:pt idx="0">
                  <c:v>Asisten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Portafolio!$B$22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Portafolio!$B$26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E-4660-B81C-F0FCDA4497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9792992"/>
        <c:axId val="219783008"/>
      </c:barChart>
      <c:catAx>
        <c:axId val="2197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783008"/>
        <c:crosses val="autoZero"/>
        <c:auto val="1"/>
        <c:lblAlgn val="ctr"/>
        <c:lblOffset val="100"/>
        <c:noMultiLvlLbl val="0"/>
      </c:catAx>
      <c:valAx>
        <c:axId val="219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7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u="sng">
                <a:solidFill>
                  <a:schemeClr val="accent5"/>
                </a:solidFill>
              </a:rPr>
              <a:t>Gráfico 2</a:t>
            </a:r>
          </a:p>
          <a:p>
            <a:pPr>
              <a:defRPr sz="1200" u="sng"/>
            </a:pPr>
            <a:r>
              <a:rPr lang="es-PE" sz="1200" u="sng">
                <a:solidFill>
                  <a:schemeClr val="accent5"/>
                </a:solidFill>
              </a:rPr>
              <a:t>Situación</a:t>
            </a:r>
            <a:r>
              <a:rPr lang="es-PE" sz="1200" u="sng" baseline="0">
                <a:solidFill>
                  <a:schemeClr val="accent5"/>
                </a:solidFill>
              </a:rPr>
              <a:t> General</a:t>
            </a:r>
            <a:r>
              <a:rPr lang="es-PE" sz="1200" u="sng">
                <a:solidFill>
                  <a:schemeClr val="accent5"/>
                </a:solidFill>
              </a:rPr>
              <a:t>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068841946435305"/>
          <c:y val="0.22129415619095497"/>
          <c:w val="0.56368115805356467"/>
          <c:h val="0.613340992832683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280-4609-AAF5-07D05C31B701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280-4609-AAF5-07D05C31B70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89-45C3-8655-75801A833ED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80-4609-AAF5-07D05C31B7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(Portafolio!$A$24:$A$25,Portafolio!$A$27:$A$28)</c:f>
              <c:strCache>
                <c:ptCount val="4"/>
                <c:pt idx="0">
                  <c:v>Retirados</c:v>
                </c:pt>
                <c:pt idx="1">
                  <c:v>Abandono</c:v>
                </c:pt>
                <c:pt idx="2">
                  <c:v>Aprobados</c:v>
                </c:pt>
                <c:pt idx="3">
                  <c:v>Desaprobados</c:v>
                </c:pt>
              </c:strCache>
            </c:strRef>
          </c:cat>
          <c:val>
            <c:numRef>
              <c:f>(Portafolio!$C$24:$C$25,Portafolio!$C$27:$C$28)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E0-4920-B145-B85626053C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u="sng">
                <a:solidFill>
                  <a:schemeClr val="accent5"/>
                </a:solidFill>
              </a:rPr>
              <a:t>Gráfico 3</a:t>
            </a:r>
          </a:p>
          <a:p>
            <a:pPr>
              <a:defRPr sz="1200" u="sng"/>
            </a:pPr>
            <a:r>
              <a:rPr lang="es-PE" sz="1200" u="sng">
                <a:solidFill>
                  <a:schemeClr val="accent5"/>
                </a:solidFill>
              </a:rPr>
              <a:t>Rendimiento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954520442792708"/>
          <c:y val="0.23295587397197326"/>
          <c:w val="0.77400636589598226"/>
          <c:h val="0.46458001545278221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Portafolio!$A$27</c:f>
              <c:strCache>
                <c:ptCount val="1"/>
                <c:pt idx="0">
                  <c:v>Aprobados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Portafolio!$H$27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9-4AF9-891B-A1D36C07AD31}"/>
            </c:ext>
          </c:extLst>
        </c:ser>
        <c:ser>
          <c:idx val="3"/>
          <c:order val="1"/>
          <c:tx>
            <c:strRef>
              <c:f>Portafolio!$A$28</c:f>
              <c:strCache>
                <c:ptCount val="1"/>
                <c:pt idx="0">
                  <c:v>Desaprobados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Portafolio!$H$28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9-4AF9-891B-A1D36C07AD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4014831"/>
        <c:axId val="734011503"/>
        <c:extLst/>
      </c:barChart>
      <c:catAx>
        <c:axId val="734014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011503"/>
        <c:crosses val="autoZero"/>
        <c:auto val="1"/>
        <c:lblAlgn val="ctr"/>
        <c:lblOffset val="100"/>
        <c:noMultiLvlLbl val="0"/>
      </c:catAx>
      <c:valAx>
        <c:axId val="7340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0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102052</xdr:colOff>
      <xdr:row>3</xdr:row>
      <xdr:rowOff>17017</xdr:rowOff>
    </xdr:from>
    <xdr:to>
      <xdr:col>0</xdr:col>
      <xdr:colOff>654843</xdr:colOff>
      <xdr:row>6</xdr:row>
      <xdr:rowOff>17698</xdr:rowOff>
    </xdr:to>
    <xdr:pic>
      <xdr:nvPicPr>
        <xdr:cNvPr id="5" name="Imagen 1" descr="Descripción: D:\Minelly\LOGO EPIS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2" y="637843"/>
          <a:ext cx="552791" cy="561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76540</xdr:colOff>
      <xdr:row>17</xdr:row>
      <xdr:rowOff>8505</xdr:rowOff>
    </xdr:from>
    <xdr:to>
      <xdr:col>6</xdr:col>
      <xdr:colOff>399709</xdr:colOff>
      <xdr:row>27</xdr:row>
      <xdr:rowOff>187098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17010</xdr:colOff>
      <xdr:row>28</xdr:row>
      <xdr:rowOff>34018</xdr:rowOff>
    </xdr:from>
    <xdr:to>
      <xdr:col>2</xdr:col>
      <xdr:colOff>467746</xdr:colOff>
      <xdr:row>39</xdr:row>
      <xdr:rowOff>76540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527275</xdr:colOff>
      <xdr:row>28</xdr:row>
      <xdr:rowOff>34020</xdr:rowOff>
    </xdr:from>
    <xdr:to>
      <xdr:col>7</xdr:col>
      <xdr:colOff>0</xdr:colOff>
      <xdr:row>39</xdr:row>
      <xdr:rowOff>76542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95250</xdr:rowOff>
    </xdr:from>
    <xdr:to>
      <xdr:col>1</xdr:col>
      <xdr:colOff>419100</xdr:colOff>
      <xdr:row>3</xdr:row>
      <xdr:rowOff>38100</xdr:rowOff>
    </xdr:to>
    <xdr:pic>
      <xdr:nvPicPr>
        <xdr:cNvPr id="11" name="Picture 268" descr="Epis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0"/>
          <a:ext cx="561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6"/>
  <sheetViews>
    <sheetView showGridLines="0" tabSelected="1" zoomScale="112" zoomScaleNormal="112" zoomScalePageLayoutView="115" workbookViewId="0">
      <selection activeCell="B8" sqref="B8"/>
    </sheetView>
  </sheetViews>
  <sheetFormatPr baseColWidth="10" defaultColWidth="11.42578125" defaultRowHeight="15" x14ac:dyDescent="0.25"/>
  <cols>
    <col min="1" max="1" width="17" customWidth="1"/>
    <col min="2" max="2" width="15.28515625" customWidth="1"/>
    <col min="3" max="3" width="12.85546875" customWidth="1"/>
    <col min="7" max="7" width="5.42578125" customWidth="1"/>
    <col min="8" max="8" width="9.7109375" customWidth="1"/>
  </cols>
  <sheetData>
    <row r="2" spans="1:7" ht="9.75" customHeight="1" thickBot="1" x14ac:dyDescent="0.3"/>
    <row r="3" spans="1:7" ht="18" thickBot="1" x14ac:dyDescent="0.35">
      <c r="A3" s="186" t="s">
        <v>250</v>
      </c>
      <c r="B3" s="187"/>
      <c r="C3" s="187"/>
      <c r="D3" s="187"/>
      <c r="E3" s="187"/>
      <c r="F3" s="187"/>
      <c r="G3" s="188"/>
    </row>
    <row r="5" spans="1:7" x14ac:dyDescent="0.25">
      <c r="A5" s="189" t="s">
        <v>0</v>
      </c>
      <c r="B5" s="189"/>
      <c r="C5" s="189"/>
      <c r="D5" s="189"/>
      <c r="E5" s="189"/>
      <c r="F5" s="189"/>
      <c r="G5" s="189"/>
    </row>
    <row r="6" spans="1:7" x14ac:dyDescent="0.25">
      <c r="A6" s="185" t="s">
        <v>261</v>
      </c>
      <c r="B6" s="185"/>
      <c r="C6" s="185"/>
      <c r="D6" s="185"/>
      <c r="E6" s="185"/>
      <c r="F6" s="185"/>
      <c r="G6" s="185"/>
    </row>
    <row r="7" spans="1:7" ht="15" customHeight="1" x14ac:dyDescent="0.25">
      <c r="A7" s="25"/>
      <c r="B7" s="25"/>
      <c r="C7" s="25"/>
      <c r="D7" s="25"/>
      <c r="E7" s="25"/>
      <c r="F7" s="25"/>
    </row>
    <row r="8" spans="1:7" x14ac:dyDescent="0.25">
      <c r="A8" s="59" t="s">
        <v>215</v>
      </c>
      <c r="B8" s="55"/>
      <c r="C8" s="57" t="s">
        <v>219</v>
      </c>
      <c r="D8" s="61"/>
      <c r="E8" s="57" t="s">
        <v>220</v>
      </c>
      <c r="F8" s="183" t="e">
        <f>VLOOKUP($B$8,Carga!$B$6:$J$112,9,FALSE)</f>
        <v>#N/A</v>
      </c>
      <c r="G8" s="184"/>
    </row>
    <row r="9" spans="1:7" ht="5.0999999999999996" customHeight="1" x14ac:dyDescent="0.25">
      <c r="A9" s="60"/>
      <c r="C9" s="59"/>
      <c r="D9" s="56"/>
      <c r="E9" s="1"/>
    </row>
    <row r="10" spans="1:7" x14ac:dyDescent="0.25">
      <c r="A10" s="59" t="s">
        <v>216</v>
      </c>
      <c r="B10" s="157" t="e">
        <f>VLOOKUP($B$8,Carga!$B$6:$H$112,2,FALSE)</f>
        <v>#N/A</v>
      </c>
      <c r="C10" s="158"/>
      <c r="D10" s="158"/>
      <c r="E10" s="158"/>
      <c r="F10" s="158"/>
      <c r="G10" s="159"/>
    </row>
    <row r="11" spans="1:7" ht="5.0999999999999996" customHeight="1" x14ac:dyDescent="0.25">
      <c r="A11" s="60"/>
    </row>
    <row r="12" spans="1:7" ht="15" customHeight="1" x14ac:dyDescent="0.25">
      <c r="A12" s="59" t="s">
        <v>221</v>
      </c>
      <c r="B12" s="105" t="e">
        <f>VLOOKUP($B$8,Carga!$B$6:$J$112,3,FALSE)</f>
        <v>#N/A</v>
      </c>
      <c r="C12" s="57" t="s">
        <v>222</v>
      </c>
      <c r="D12" s="105" t="e">
        <f>VLOOKUP($B$8,Carga!$B$6:$J$112,4,FALSE)</f>
        <v>#N/A</v>
      </c>
      <c r="E12" s="57" t="s">
        <v>223</v>
      </c>
      <c r="F12" s="183" t="e">
        <f>VLOOKUP($B$8,Carga!$B$6:$J$112,5,FALSE)</f>
        <v>#N/A</v>
      </c>
      <c r="G12" s="184"/>
    </row>
    <row r="13" spans="1:7" ht="5.0999999999999996" customHeight="1" x14ac:dyDescent="0.25">
      <c r="A13" s="60"/>
    </row>
    <row r="14" spans="1:7" x14ac:dyDescent="0.25">
      <c r="A14" s="59" t="s">
        <v>249</v>
      </c>
      <c r="B14" s="157" t="e">
        <f>VLOOKUP($B$8,Carga!$B$6:$J$112,6,FALSE)</f>
        <v>#N/A</v>
      </c>
      <c r="C14" s="158"/>
      <c r="D14" s="158"/>
      <c r="E14" s="158"/>
      <c r="F14" s="158"/>
      <c r="G14" s="159"/>
    </row>
    <row r="15" spans="1:7" ht="5.0999999999999996" customHeight="1" x14ac:dyDescent="0.25">
      <c r="A15" s="60"/>
    </row>
    <row r="16" spans="1:7" ht="15" customHeight="1" x14ac:dyDescent="0.25">
      <c r="A16" s="59" t="s">
        <v>217</v>
      </c>
      <c r="B16" s="157" t="e">
        <f>VLOOKUP($B$8,Carga!$B$6:$J$112,MATCH(D8,Carga!H6:I6,0)+6,FALSE)</f>
        <v>#N/A</v>
      </c>
      <c r="C16" s="158"/>
      <c r="D16" s="158"/>
      <c r="E16" s="158"/>
      <c r="F16" s="158"/>
      <c r="G16" s="159"/>
    </row>
    <row r="17" spans="1:8" ht="5.0999999999999996" customHeight="1" x14ac:dyDescent="0.25">
      <c r="A17" s="60"/>
    </row>
    <row r="18" spans="1:8" x14ac:dyDescent="0.25">
      <c r="A18" s="59" t="s">
        <v>218</v>
      </c>
      <c r="B18" s="58" t="s">
        <v>251</v>
      </c>
      <c r="D18" s="1"/>
      <c r="E18" s="1"/>
      <c r="F18" s="1"/>
    </row>
    <row r="20" spans="1:8" x14ac:dyDescent="0.25">
      <c r="A20" s="1" t="s">
        <v>1</v>
      </c>
    </row>
    <row r="21" spans="1:8" ht="8.1" customHeight="1" thickBot="1" x14ac:dyDescent="0.3"/>
    <row r="22" spans="1:8" ht="15.75" thickBot="1" x14ac:dyDescent="0.3">
      <c r="A22" s="2" t="s">
        <v>2</v>
      </c>
      <c r="B22" s="3" t="s">
        <v>13</v>
      </c>
      <c r="C22" s="4" t="s">
        <v>3</v>
      </c>
    </row>
    <row r="23" spans="1:8" x14ac:dyDescent="0.25">
      <c r="A23" s="8" t="s">
        <v>4</v>
      </c>
      <c r="B23" s="12"/>
      <c r="C23" s="23">
        <v>100</v>
      </c>
    </row>
    <row r="24" spans="1:8" x14ac:dyDescent="0.25">
      <c r="A24" s="9" t="s">
        <v>5</v>
      </c>
      <c r="B24" s="12"/>
      <c r="C24" s="23" t="e">
        <f>(B24*$C$23)/$B$23</f>
        <v>#DIV/0!</v>
      </c>
    </row>
    <row r="25" spans="1:8" x14ac:dyDescent="0.25">
      <c r="A25" s="10" t="s">
        <v>6</v>
      </c>
      <c r="B25" s="12"/>
      <c r="C25" s="23" t="e">
        <f>(B25*$C$23)/$B$23</f>
        <v>#DIV/0!</v>
      </c>
    </row>
    <row r="26" spans="1:8" x14ac:dyDescent="0.25">
      <c r="A26" s="10" t="s">
        <v>7</v>
      </c>
      <c r="B26" s="13">
        <f>B23-B24-B25</f>
        <v>0</v>
      </c>
      <c r="C26" s="23" t="e">
        <f>(B26*$C$23)/$B$23</f>
        <v>#DIV/0!</v>
      </c>
    </row>
    <row r="27" spans="1:8" x14ac:dyDescent="0.25">
      <c r="A27" s="10" t="s">
        <v>8</v>
      </c>
      <c r="B27" s="12"/>
      <c r="C27" s="23" t="e">
        <f>(B27*$C$26)/$B$26</f>
        <v>#DIV/0!</v>
      </c>
      <c r="H27" s="129" t="e">
        <f>($B$27*100)/$B$26</f>
        <v>#DIV/0!</v>
      </c>
    </row>
    <row r="28" spans="1:8" ht="15.75" thickBot="1" x14ac:dyDescent="0.3">
      <c r="A28" s="11" t="s">
        <v>9</v>
      </c>
      <c r="B28" s="14">
        <f>B26-B27</f>
        <v>0</v>
      </c>
      <c r="C28" s="24" t="e">
        <f>(B28*$C$26)/$B$26</f>
        <v>#DIV/0!</v>
      </c>
      <c r="H28" s="129" t="e">
        <f>($B$28*100)/$B$26</f>
        <v>#DIV/0!</v>
      </c>
    </row>
    <row r="41" spans="1:6" ht="8.25" customHeight="1" x14ac:dyDescent="0.25"/>
    <row r="42" spans="1:6" ht="25.5" customHeight="1" x14ac:dyDescent="0.25">
      <c r="A42" s="180" t="s">
        <v>239</v>
      </c>
      <c r="B42" s="180"/>
      <c r="C42" s="180"/>
      <c r="D42" s="180"/>
      <c r="E42" s="180"/>
      <c r="F42" s="180"/>
    </row>
    <row r="43" spans="1:6" ht="13.5" customHeight="1" thickBot="1" x14ac:dyDescent="0.3">
      <c r="A43" s="114" t="s">
        <v>238</v>
      </c>
    </row>
    <row r="44" spans="1:6" ht="16.5" thickBot="1" x14ac:dyDescent="0.3">
      <c r="A44" s="172" t="s">
        <v>10</v>
      </c>
      <c r="B44" s="173"/>
      <c r="C44" s="111" t="s">
        <v>11</v>
      </c>
      <c r="D44" s="112" t="s">
        <v>12</v>
      </c>
      <c r="E44" s="113" t="s">
        <v>13</v>
      </c>
    </row>
    <row r="45" spans="1:6" ht="18.95" customHeight="1" x14ac:dyDescent="0.25">
      <c r="A45" s="181" t="s">
        <v>213</v>
      </c>
      <c r="B45" s="182"/>
      <c r="C45" s="106"/>
      <c r="D45" s="12"/>
      <c r="E45" s="109"/>
    </row>
    <row r="46" spans="1:6" ht="18.95" customHeight="1" x14ac:dyDescent="0.25">
      <c r="A46" s="116" t="s">
        <v>214</v>
      </c>
      <c r="B46" s="117"/>
      <c r="C46" s="107"/>
      <c r="D46" s="108"/>
      <c r="E46" s="110"/>
    </row>
    <row r="47" spans="1:6" ht="18.95" customHeight="1" x14ac:dyDescent="0.25">
      <c r="A47" s="118" t="s">
        <v>212</v>
      </c>
      <c r="B47" s="119"/>
      <c r="C47" s="107"/>
      <c r="D47" s="108"/>
      <c r="E47" s="110"/>
    </row>
    <row r="48" spans="1:6" ht="18.95" customHeight="1" x14ac:dyDescent="0.25">
      <c r="A48" s="176" t="s">
        <v>14</v>
      </c>
      <c r="B48" s="177"/>
      <c r="C48" s="107"/>
      <c r="D48" s="108"/>
      <c r="E48" s="110"/>
    </row>
    <row r="49" spans="1:5" ht="18.95" customHeight="1" x14ac:dyDescent="0.25">
      <c r="A49" s="118" t="s">
        <v>15</v>
      </c>
      <c r="B49" s="119"/>
      <c r="C49" s="107"/>
      <c r="D49" s="108"/>
      <c r="E49" s="110"/>
    </row>
    <row r="50" spans="1:5" ht="18.95" customHeight="1" x14ac:dyDescent="0.25">
      <c r="A50" s="176" t="s">
        <v>16</v>
      </c>
      <c r="B50" s="177"/>
      <c r="C50" s="107"/>
      <c r="D50" s="108"/>
      <c r="E50" s="110"/>
    </row>
    <row r="51" spans="1:5" ht="18.95" customHeight="1" x14ac:dyDescent="0.25">
      <c r="A51" s="118" t="s">
        <v>17</v>
      </c>
      <c r="B51" s="119"/>
      <c r="C51" s="107"/>
      <c r="D51" s="108"/>
      <c r="E51" s="110"/>
    </row>
    <row r="52" spans="1:5" ht="18.95" customHeight="1" x14ac:dyDescent="0.25">
      <c r="A52" s="176" t="s">
        <v>18</v>
      </c>
      <c r="B52" s="177"/>
      <c r="C52" s="107"/>
      <c r="D52" s="108"/>
      <c r="E52" s="110"/>
    </row>
    <row r="53" spans="1:5" ht="18.95" customHeight="1" x14ac:dyDescent="0.25">
      <c r="A53" s="118" t="s">
        <v>19</v>
      </c>
      <c r="B53" s="119"/>
      <c r="C53" s="107"/>
      <c r="D53" s="108"/>
      <c r="E53" s="110"/>
    </row>
    <row r="54" spans="1:5" ht="18.95" customHeight="1" thickBot="1" x14ac:dyDescent="0.3">
      <c r="A54" s="178" t="s">
        <v>237</v>
      </c>
      <c r="B54" s="179"/>
      <c r="C54" s="130"/>
      <c r="D54" s="131"/>
      <c r="E54" s="132"/>
    </row>
    <row r="55" spans="1:5" x14ac:dyDescent="0.25">
      <c r="A55" s="114"/>
    </row>
    <row r="59" spans="1:5" x14ac:dyDescent="0.25">
      <c r="A59" s="1" t="s">
        <v>240</v>
      </c>
    </row>
    <row r="60" spans="1:5" x14ac:dyDescent="0.25">
      <c r="A60" s="5" t="s">
        <v>20</v>
      </c>
    </row>
    <row r="61" spans="1:5" ht="15.75" thickBot="1" x14ac:dyDescent="0.3">
      <c r="A61" s="115" t="s">
        <v>236</v>
      </c>
    </row>
    <row r="62" spans="1:5" ht="16.5" thickBot="1" x14ac:dyDescent="0.3">
      <c r="A62" s="172" t="s">
        <v>10</v>
      </c>
      <c r="B62" s="173"/>
      <c r="C62" s="111" t="s">
        <v>11</v>
      </c>
      <c r="D62" s="112" t="s">
        <v>12</v>
      </c>
      <c r="E62" s="113" t="s">
        <v>13</v>
      </c>
    </row>
    <row r="63" spans="1:5" ht="33.950000000000003" customHeight="1" x14ac:dyDescent="0.25">
      <c r="A63" s="174" t="s">
        <v>21</v>
      </c>
      <c r="B63" s="175"/>
      <c r="C63" s="106"/>
      <c r="D63" s="12"/>
      <c r="E63" s="109"/>
    </row>
    <row r="64" spans="1:5" ht="33.950000000000003" customHeight="1" x14ac:dyDescent="0.25">
      <c r="A64" s="160" t="s">
        <v>22</v>
      </c>
      <c r="B64" s="161"/>
      <c r="C64" s="107"/>
      <c r="D64" s="108"/>
      <c r="E64" s="110"/>
    </row>
    <row r="65" spans="1:6" ht="33.950000000000003" customHeight="1" x14ac:dyDescent="0.25">
      <c r="A65" s="160" t="s">
        <v>23</v>
      </c>
      <c r="B65" s="161"/>
      <c r="C65" s="107"/>
      <c r="D65" s="108"/>
      <c r="E65" s="110"/>
    </row>
    <row r="66" spans="1:6" ht="33.950000000000003" customHeight="1" x14ac:dyDescent="0.25">
      <c r="A66" s="160" t="s">
        <v>24</v>
      </c>
      <c r="B66" s="161"/>
      <c r="C66" s="107"/>
      <c r="D66" s="108"/>
      <c r="E66" s="110"/>
    </row>
    <row r="67" spans="1:6" ht="33.950000000000003" customHeight="1" x14ac:dyDescent="0.25">
      <c r="A67" s="160" t="s">
        <v>25</v>
      </c>
      <c r="B67" s="161"/>
      <c r="C67" s="107"/>
      <c r="D67" s="108"/>
      <c r="E67" s="110"/>
    </row>
    <row r="68" spans="1:6" ht="33.950000000000003" customHeight="1" thickBot="1" x14ac:dyDescent="0.3">
      <c r="A68" s="170" t="s">
        <v>235</v>
      </c>
      <c r="B68" s="171"/>
      <c r="C68" s="130"/>
      <c r="D68" s="131"/>
      <c r="E68" s="132"/>
    </row>
    <row r="72" spans="1:6" x14ac:dyDescent="0.25">
      <c r="A72" s="1" t="s">
        <v>26</v>
      </c>
    </row>
    <row r="73" spans="1:6" ht="15.75" thickBot="1" x14ac:dyDescent="0.3"/>
    <row r="74" spans="1:6" ht="33.950000000000003" customHeight="1" thickBot="1" x14ac:dyDescent="0.3">
      <c r="A74" s="122"/>
      <c r="B74" s="162" t="s">
        <v>27</v>
      </c>
      <c r="C74" s="162"/>
      <c r="D74" s="123" t="s">
        <v>28</v>
      </c>
      <c r="E74" s="162" t="s">
        <v>29</v>
      </c>
      <c r="F74" s="165"/>
    </row>
    <row r="75" spans="1:6" ht="42.75" customHeight="1" x14ac:dyDescent="0.25">
      <c r="A75" s="120" t="s">
        <v>30</v>
      </c>
      <c r="B75" s="164" t="e">
        <f>PROPER(B16)</f>
        <v>#N/A</v>
      </c>
      <c r="C75" s="164"/>
      <c r="D75" s="124"/>
      <c r="E75" s="166"/>
      <c r="F75" s="167"/>
    </row>
    <row r="76" spans="1:6" ht="42.75" customHeight="1" thickBot="1" x14ac:dyDescent="0.3">
      <c r="A76" s="121" t="s">
        <v>31</v>
      </c>
      <c r="B76" s="163"/>
      <c r="C76" s="163"/>
      <c r="D76" s="125"/>
      <c r="E76" s="168"/>
      <c r="F76" s="169"/>
    </row>
  </sheetData>
  <sheetProtection algorithmName="SHA-512" hashValue="u76CZDlGMrVGbd9Qly6IDh3MQ1SoJj/bhTnmKbaEarfH0dhWUZvj56PR1mDXTwB/NMzJ45/iM7qEYOAavsZPWQ==" saltValue="8X5M+vnGddXoys2HHYdhyg==" spinCount="100000" sheet="1" objects="1" scenarios="1"/>
  <mergeCells count="28">
    <mergeCell ref="B14:G14"/>
    <mergeCell ref="F8:G8"/>
    <mergeCell ref="F12:G12"/>
    <mergeCell ref="A6:G6"/>
    <mergeCell ref="A3:G3"/>
    <mergeCell ref="A5:G5"/>
    <mergeCell ref="B10:G10"/>
    <mergeCell ref="A42:F42"/>
    <mergeCell ref="A44:B44"/>
    <mergeCell ref="A45:B45"/>
    <mergeCell ref="A48:B48"/>
    <mergeCell ref="A50:B50"/>
    <mergeCell ref="B16:G16"/>
    <mergeCell ref="A64:B64"/>
    <mergeCell ref="B74:C74"/>
    <mergeCell ref="B76:C76"/>
    <mergeCell ref="B75:C75"/>
    <mergeCell ref="E74:F74"/>
    <mergeCell ref="E75:F75"/>
    <mergeCell ref="E76:F76"/>
    <mergeCell ref="A65:B65"/>
    <mergeCell ref="A66:B66"/>
    <mergeCell ref="A67:B67"/>
    <mergeCell ref="A68:B68"/>
    <mergeCell ref="A62:B62"/>
    <mergeCell ref="A63:B63"/>
    <mergeCell ref="A52:B52"/>
    <mergeCell ref="A54:B54"/>
  </mergeCells>
  <conditionalFormatting sqref="C23">
    <cfRule type="containsErrors" dxfId="7" priority="7">
      <formula>ISERROR(C23)</formula>
    </cfRule>
  </conditionalFormatting>
  <conditionalFormatting sqref="B75:C75">
    <cfRule type="containsErrors" dxfId="6" priority="9">
      <formula>ISERROR(B75)</formula>
    </cfRule>
  </conditionalFormatting>
  <conditionalFormatting sqref="B76:C76">
    <cfRule type="containsErrors" dxfId="5" priority="8">
      <formula>ISERROR(B76)</formula>
    </cfRule>
  </conditionalFormatting>
  <conditionalFormatting sqref="C24:C28">
    <cfRule type="containsErrors" dxfId="4" priority="6">
      <formula>ISERROR(C24)</formula>
    </cfRule>
  </conditionalFormatting>
  <conditionalFormatting sqref="B10">
    <cfRule type="containsErrors" dxfId="3" priority="4">
      <formula>ISERROR(B10)</formula>
    </cfRule>
  </conditionalFormatting>
  <conditionalFormatting sqref="B14">
    <cfRule type="containsErrors" dxfId="2" priority="3">
      <formula>ISERROR(B14)</formula>
    </cfRule>
  </conditionalFormatting>
  <conditionalFormatting sqref="B12 D12 F12:G12 F8:G8">
    <cfRule type="containsErrors" dxfId="1" priority="2">
      <formula>ISERROR(B8)</formula>
    </cfRule>
  </conditionalFormatting>
  <conditionalFormatting sqref="B16">
    <cfRule type="containsErrors" dxfId="0" priority="1">
      <formula>ISERROR(B16)</formula>
    </cfRule>
  </conditionalFormatting>
  <pageMargins left="0.59055118110236227" right="0.19685039370078741" top="0.19685039370078741" bottom="0.74803149606299213" header="0.31496062992125984" footer="0.31496062992125984"/>
  <pageSetup paperSize="9" orientation="portrait" r:id="rId1"/>
  <headerFooter>
    <oddFooter>&amp;RPágina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21"/>
  <sheetViews>
    <sheetView workbookViewId="0">
      <selection activeCell="F15" sqref="F15"/>
    </sheetView>
  </sheetViews>
  <sheetFormatPr baseColWidth="10" defaultColWidth="11.42578125" defaultRowHeight="15" x14ac:dyDescent="0.25"/>
  <cols>
    <col min="1" max="1" width="5.42578125" customWidth="1"/>
    <col min="2" max="2" width="7.42578125" customWidth="1"/>
    <col min="3" max="3" width="53.85546875" customWidth="1"/>
    <col min="4" max="5" width="10.42578125" customWidth="1"/>
    <col min="6" max="6" width="13.42578125" customWidth="1"/>
    <col min="7" max="7" width="45.7109375" customWidth="1"/>
    <col min="8" max="9" width="43.42578125" customWidth="1"/>
    <col min="10" max="10" width="9.42578125" customWidth="1"/>
    <col min="12" max="12" width="6.42578125" customWidth="1"/>
    <col min="13" max="13" width="32.140625" customWidth="1"/>
  </cols>
  <sheetData>
    <row r="2" spans="1:13" x14ac:dyDescent="0.25">
      <c r="B2" s="36"/>
      <c r="C2" s="32" t="s">
        <v>211</v>
      </c>
      <c r="D2" s="32"/>
      <c r="E2" s="32"/>
      <c r="F2" s="32"/>
      <c r="G2" s="32"/>
    </row>
    <row r="5" spans="1:13" ht="15.75" thickBot="1" x14ac:dyDescent="0.3">
      <c r="H5" s="190" t="s">
        <v>253</v>
      </c>
      <c r="I5" s="190"/>
    </row>
    <row r="6" spans="1:13" ht="15.75" thickBot="1" x14ac:dyDescent="0.3">
      <c r="A6" s="20" t="s">
        <v>32</v>
      </c>
      <c r="B6" s="41" t="s">
        <v>33</v>
      </c>
      <c r="C6" s="41" t="s">
        <v>34</v>
      </c>
      <c r="D6" s="67" t="s">
        <v>228</v>
      </c>
      <c r="E6" s="67" t="s">
        <v>229</v>
      </c>
      <c r="F6" s="67" t="s">
        <v>230</v>
      </c>
      <c r="G6" s="67" t="s">
        <v>241</v>
      </c>
      <c r="H6" s="21" t="s">
        <v>226</v>
      </c>
      <c r="I6" s="133" t="s">
        <v>252</v>
      </c>
      <c r="J6" s="87" t="s">
        <v>32</v>
      </c>
      <c r="L6" s="20" t="s">
        <v>36</v>
      </c>
      <c r="M6" s="22" t="s">
        <v>35</v>
      </c>
    </row>
    <row r="7" spans="1:13" x14ac:dyDescent="0.25">
      <c r="A7" s="191" t="s">
        <v>227</v>
      </c>
      <c r="B7" s="42" t="s">
        <v>104</v>
      </c>
      <c r="C7" s="37" t="s">
        <v>41</v>
      </c>
      <c r="D7" s="68">
        <v>4</v>
      </c>
      <c r="E7" s="68">
        <v>3</v>
      </c>
      <c r="F7" s="62" t="s">
        <v>224</v>
      </c>
      <c r="G7" s="62" t="s">
        <v>242</v>
      </c>
      <c r="H7" s="29" t="str">
        <f>UPPER(CONCATENATE(L7," ",M7))</f>
        <v>ING. LILIANA MERCEDES VEGA BERNAL</v>
      </c>
      <c r="I7" s="134"/>
      <c r="J7" s="88" t="s">
        <v>227</v>
      </c>
      <c r="L7" s="16" t="s">
        <v>38</v>
      </c>
      <c r="M7" s="17" t="s">
        <v>49</v>
      </c>
    </row>
    <row r="8" spans="1:13" x14ac:dyDescent="0.25">
      <c r="A8" s="192"/>
      <c r="B8" s="43" t="s">
        <v>105</v>
      </c>
      <c r="C8" s="38" t="s">
        <v>106</v>
      </c>
      <c r="D8" s="69">
        <v>6</v>
      </c>
      <c r="E8" s="69">
        <v>4</v>
      </c>
      <c r="F8" s="63" t="s">
        <v>224</v>
      </c>
      <c r="G8" s="63" t="s">
        <v>243</v>
      </c>
      <c r="H8" s="30" t="str">
        <f t="shared" ref="H8:H13" si="0">UPPER(CONCATENATE(L8," ",M8))</f>
        <v>ING. HUGO MARTÍN  ALCÁNTARA MARTÍNEZ</v>
      </c>
      <c r="I8" s="135"/>
      <c r="J8" s="89" t="s">
        <v>227</v>
      </c>
      <c r="L8" s="16" t="s">
        <v>38</v>
      </c>
      <c r="M8" s="17" t="s">
        <v>40</v>
      </c>
    </row>
    <row r="9" spans="1:13" x14ac:dyDescent="0.25">
      <c r="A9" s="192"/>
      <c r="B9" s="43" t="s">
        <v>107</v>
      </c>
      <c r="C9" s="38" t="s">
        <v>108</v>
      </c>
      <c r="D9" s="69">
        <v>6</v>
      </c>
      <c r="E9" s="69">
        <v>4</v>
      </c>
      <c r="F9" s="63" t="s">
        <v>224</v>
      </c>
      <c r="G9" s="63" t="s">
        <v>242</v>
      </c>
      <c r="H9" s="30" t="str">
        <f t="shared" si="0"/>
        <v>MAG. LUIS ALFREDO FERNÁNDEZ VIZCARRA</v>
      </c>
      <c r="I9" s="135"/>
      <c r="J9" s="89" t="s">
        <v>227</v>
      </c>
      <c r="L9" s="16" t="s">
        <v>42</v>
      </c>
      <c r="M9" s="17" t="s">
        <v>96</v>
      </c>
    </row>
    <row r="10" spans="1:13" x14ac:dyDescent="0.25">
      <c r="A10" s="192"/>
      <c r="B10" s="43" t="s">
        <v>109</v>
      </c>
      <c r="C10" s="44" t="s">
        <v>94</v>
      </c>
      <c r="D10" s="70">
        <v>6</v>
      </c>
      <c r="E10" s="70">
        <v>4</v>
      </c>
      <c r="F10" s="63" t="s">
        <v>224</v>
      </c>
      <c r="G10" s="63" t="s">
        <v>244</v>
      </c>
      <c r="H10" s="30" t="str">
        <f t="shared" si="0"/>
        <v>ING. ALBERTO JOHNATAN FLOR RODRÍGUEZ</v>
      </c>
      <c r="I10" s="135"/>
      <c r="J10" s="89" t="s">
        <v>227</v>
      </c>
      <c r="L10" s="16" t="s">
        <v>38</v>
      </c>
      <c r="M10" s="16" t="s">
        <v>75</v>
      </c>
    </row>
    <row r="11" spans="1:13" x14ac:dyDescent="0.25">
      <c r="A11" s="192"/>
      <c r="B11" s="43" t="s">
        <v>110</v>
      </c>
      <c r="C11" s="44" t="s">
        <v>111</v>
      </c>
      <c r="D11" s="70">
        <v>4</v>
      </c>
      <c r="E11" s="70">
        <v>3</v>
      </c>
      <c r="F11" s="63" t="s">
        <v>224</v>
      </c>
      <c r="G11" s="63" t="s">
        <v>245</v>
      </c>
      <c r="H11" s="30" t="str">
        <f t="shared" si="0"/>
        <v>ING. RICARDO MANUEL VALCÁRCEL ALVARADO</v>
      </c>
      <c r="I11" s="135"/>
      <c r="J11" s="89" t="s">
        <v>227</v>
      </c>
      <c r="L11" s="16" t="s">
        <v>38</v>
      </c>
      <c r="M11" s="17" t="s">
        <v>95</v>
      </c>
    </row>
    <row r="12" spans="1:13" ht="15.75" thickBot="1" x14ac:dyDescent="0.3">
      <c r="A12" s="192"/>
      <c r="B12" s="43" t="s">
        <v>112</v>
      </c>
      <c r="C12" s="44" t="s">
        <v>44</v>
      </c>
      <c r="D12" s="70">
        <v>4</v>
      </c>
      <c r="E12" s="70">
        <v>3</v>
      </c>
      <c r="F12" s="63" t="s">
        <v>225</v>
      </c>
      <c r="G12" s="63" t="s">
        <v>245</v>
      </c>
      <c r="H12" s="30" t="str">
        <f t="shared" si="0"/>
        <v>MAG. OSCAR JUAN JÍMENEZ FLORES</v>
      </c>
      <c r="I12" s="135"/>
      <c r="J12" s="89" t="s">
        <v>227</v>
      </c>
      <c r="L12" s="18" t="s">
        <v>42</v>
      </c>
      <c r="M12" s="19" t="s">
        <v>259</v>
      </c>
    </row>
    <row r="13" spans="1:13" ht="15.75" thickBot="1" x14ac:dyDescent="0.3">
      <c r="A13" s="193"/>
      <c r="B13" s="45" t="s">
        <v>113</v>
      </c>
      <c r="C13" s="46" t="s">
        <v>114</v>
      </c>
      <c r="D13" s="71">
        <v>4</v>
      </c>
      <c r="E13" s="71">
        <v>3</v>
      </c>
      <c r="F13" s="65" t="s">
        <v>225</v>
      </c>
      <c r="G13" s="39" t="s">
        <v>244</v>
      </c>
      <c r="H13" s="31" t="str">
        <f t="shared" si="0"/>
        <v xml:space="preserve"> </v>
      </c>
      <c r="I13" s="136"/>
      <c r="J13" s="90" t="s">
        <v>227</v>
      </c>
      <c r="L13" s="18"/>
      <c r="M13" s="18"/>
    </row>
    <row r="14" spans="1:13" x14ac:dyDescent="0.25">
      <c r="A14" s="7"/>
      <c r="B14" s="47"/>
      <c r="C14" s="47"/>
      <c r="D14" s="72"/>
      <c r="E14" s="72"/>
      <c r="F14" s="47"/>
      <c r="G14" s="47"/>
      <c r="H14" s="6"/>
      <c r="I14" s="6"/>
      <c r="J14" s="7"/>
    </row>
    <row r="15" spans="1:13" ht="15.75" thickBot="1" x14ac:dyDescent="0.3">
      <c r="A15" s="7"/>
      <c r="B15" s="47"/>
      <c r="C15" s="47"/>
      <c r="D15" s="73"/>
      <c r="E15" s="73"/>
      <c r="F15" s="73"/>
      <c r="G15" s="126"/>
      <c r="H15" s="6"/>
      <c r="I15" s="6"/>
      <c r="J15" s="73"/>
    </row>
    <row r="16" spans="1:13" x14ac:dyDescent="0.25">
      <c r="A16" s="191" t="s">
        <v>45</v>
      </c>
      <c r="B16" s="42" t="s">
        <v>115</v>
      </c>
      <c r="C16" s="37" t="s">
        <v>116</v>
      </c>
      <c r="D16" s="81">
        <v>6</v>
      </c>
      <c r="E16" s="81">
        <v>5</v>
      </c>
      <c r="F16" s="62" t="s">
        <v>224</v>
      </c>
      <c r="G16" s="62" t="s">
        <v>246</v>
      </c>
      <c r="H16" s="62" t="str">
        <f t="shared" ref="H16:H27" si="1">UPPER(CONCATENATE(L16," ",M16))</f>
        <v>ING. SILVIA MARLENE CENTELLA VILDOSO</v>
      </c>
      <c r="I16" s="154" t="str">
        <f>UPPER(CONCATENATE(L17," ",M17))</f>
        <v>MAG. FELIPE REMIGIO ATENCIO MAQUERA</v>
      </c>
      <c r="J16" s="91" t="s">
        <v>45</v>
      </c>
      <c r="L16" s="15" t="s">
        <v>38</v>
      </c>
      <c r="M16" s="15" t="s">
        <v>47</v>
      </c>
    </row>
    <row r="17" spans="1:14" x14ac:dyDescent="0.25">
      <c r="A17" s="194"/>
      <c r="B17" s="144" t="s">
        <v>115</v>
      </c>
      <c r="C17" s="145" t="s">
        <v>116</v>
      </c>
      <c r="D17" s="149">
        <v>6</v>
      </c>
      <c r="E17" s="149">
        <v>5</v>
      </c>
      <c r="F17" s="146" t="s">
        <v>224</v>
      </c>
      <c r="G17" s="140" t="s">
        <v>246</v>
      </c>
      <c r="H17" s="150" t="str">
        <f t="shared" si="1"/>
        <v>MAG. FELIPE REMIGIO ATENCIO MAQUERA</v>
      </c>
      <c r="I17" s="155"/>
      <c r="J17" s="142" t="s">
        <v>45</v>
      </c>
      <c r="L17" s="16" t="s">
        <v>42</v>
      </c>
      <c r="M17" s="17" t="s">
        <v>254</v>
      </c>
    </row>
    <row r="18" spans="1:14" x14ac:dyDescent="0.25">
      <c r="A18" s="192"/>
      <c r="B18" s="43" t="s">
        <v>117</v>
      </c>
      <c r="C18" s="38" t="s">
        <v>118</v>
      </c>
      <c r="D18" s="74">
        <v>6</v>
      </c>
      <c r="E18" s="74">
        <v>5</v>
      </c>
      <c r="F18" s="63" t="s">
        <v>224</v>
      </c>
      <c r="G18" s="63" t="s">
        <v>246</v>
      </c>
      <c r="H18" s="63" t="str">
        <f t="shared" si="1"/>
        <v>MAG. NÉLIDA BRÍGIDA MAQUERA CÁRDENAS</v>
      </c>
      <c r="I18" s="155" t="str">
        <f>UPPER(CONCATENATE(L19," ",M19))</f>
        <v>ING. SILVIA MARLENE CENTELLA VILDOSO</v>
      </c>
      <c r="J18" s="92" t="s">
        <v>45</v>
      </c>
      <c r="L18" s="103" t="s">
        <v>42</v>
      </c>
      <c r="M18" s="103" t="s">
        <v>255</v>
      </c>
    </row>
    <row r="19" spans="1:14" x14ac:dyDescent="0.25">
      <c r="A19" s="192"/>
      <c r="B19" s="147" t="s">
        <v>117</v>
      </c>
      <c r="C19" s="148" t="s">
        <v>118</v>
      </c>
      <c r="D19" s="149">
        <v>6</v>
      </c>
      <c r="E19" s="149">
        <v>5</v>
      </c>
      <c r="F19" s="150" t="s">
        <v>224</v>
      </c>
      <c r="G19" s="63" t="s">
        <v>246</v>
      </c>
      <c r="H19" s="150" t="str">
        <f t="shared" si="1"/>
        <v>ING. SILVIA MARLENE CENTELLA VILDOSO</v>
      </c>
      <c r="I19" s="155"/>
      <c r="J19" s="92" t="s">
        <v>45</v>
      </c>
      <c r="L19" s="16" t="s">
        <v>38</v>
      </c>
      <c r="M19" s="16" t="s">
        <v>47</v>
      </c>
    </row>
    <row r="20" spans="1:14" x14ac:dyDescent="0.25">
      <c r="A20" s="192"/>
      <c r="B20" s="43" t="s">
        <v>119</v>
      </c>
      <c r="C20" s="38" t="s">
        <v>120</v>
      </c>
      <c r="D20" s="74">
        <v>6</v>
      </c>
      <c r="E20" s="74">
        <v>4</v>
      </c>
      <c r="F20" s="63" t="s">
        <v>224</v>
      </c>
      <c r="G20" s="63" t="s">
        <v>246</v>
      </c>
      <c r="H20" s="63" t="str">
        <f t="shared" si="1"/>
        <v>MAG. CLAUDIA SUSY ALVAREZ SANCHEZ</v>
      </c>
      <c r="I20" s="155" t="str">
        <f>UPPER(CONCATENATE(L21," ",M21))</f>
        <v>MAG. LOURDES VANESSA REVOLLAR VILDOSO</v>
      </c>
      <c r="J20" s="92" t="s">
        <v>45</v>
      </c>
      <c r="L20" s="16" t="s">
        <v>42</v>
      </c>
      <c r="M20" s="16" t="s">
        <v>231</v>
      </c>
    </row>
    <row r="21" spans="1:14" x14ac:dyDescent="0.25">
      <c r="A21" s="192"/>
      <c r="B21" s="147" t="s">
        <v>119</v>
      </c>
      <c r="C21" s="148" t="s">
        <v>120</v>
      </c>
      <c r="D21" s="149">
        <v>6</v>
      </c>
      <c r="E21" s="149">
        <v>4</v>
      </c>
      <c r="F21" s="150" t="s">
        <v>224</v>
      </c>
      <c r="G21" s="63" t="s">
        <v>246</v>
      </c>
      <c r="H21" s="150" t="str">
        <f t="shared" si="1"/>
        <v>MAG. LOURDES VANESSA REVOLLAR VILDOSO</v>
      </c>
      <c r="I21" s="155"/>
      <c r="J21" s="92" t="s">
        <v>45</v>
      </c>
      <c r="L21" s="16" t="s">
        <v>42</v>
      </c>
      <c r="M21" s="16" t="s">
        <v>256</v>
      </c>
    </row>
    <row r="22" spans="1:14" x14ac:dyDescent="0.25">
      <c r="A22" s="192"/>
      <c r="B22" s="43" t="s">
        <v>121</v>
      </c>
      <c r="C22" s="44" t="s">
        <v>50</v>
      </c>
      <c r="D22" s="75">
        <v>4</v>
      </c>
      <c r="E22" s="75">
        <v>3</v>
      </c>
      <c r="F22" s="63" t="s">
        <v>224</v>
      </c>
      <c r="G22" s="63" t="s">
        <v>242</v>
      </c>
      <c r="H22" s="63" t="str">
        <f t="shared" si="1"/>
        <v>MAG. AMERICO ALCA GÓMEZ</v>
      </c>
      <c r="I22" s="155" t="str">
        <f>UPPER(CONCATENATE(L23," ",M23))</f>
        <v>LIC. MARIELLA CARMEN BERRIOS FLORES</v>
      </c>
      <c r="J22" s="92" t="s">
        <v>45</v>
      </c>
      <c r="L22" s="16" t="s">
        <v>42</v>
      </c>
      <c r="M22" s="16" t="s">
        <v>51</v>
      </c>
    </row>
    <row r="23" spans="1:14" x14ac:dyDescent="0.25">
      <c r="A23" s="192"/>
      <c r="B23" s="147" t="s">
        <v>121</v>
      </c>
      <c r="C23" s="151" t="s">
        <v>50</v>
      </c>
      <c r="D23" s="152">
        <v>4</v>
      </c>
      <c r="E23" s="152">
        <v>3</v>
      </c>
      <c r="F23" s="150" t="s">
        <v>224</v>
      </c>
      <c r="G23" s="63" t="s">
        <v>242</v>
      </c>
      <c r="H23" s="150" t="str">
        <f t="shared" si="1"/>
        <v>LIC. MARIELLA CARMEN BERRIOS FLORES</v>
      </c>
      <c r="I23" s="155"/>
      <c r="J23" s="92" t="s">
        <v>45</v>
      </c>
      <c r="L23" s="16" t="s">
        <v>46</v>
      </c>
      <c r="M23" s="16" t="s">
        <v>257</v>
      </c>
    </row>
    <row r="24" spans="1:14" x14ac:dyDescent="0.25">
      <c r="A24" s="192"/>
      <c r="B24" s="43" t="s">
        <v>122</v>
      </c>
      <c r="C24" s="38" t="s">
        <v>52</v>
      </c>
      <c r="D24" s="74">
        <v>4</v>
      </c>
      <c r="E24" s="74">
        <v>3</v>
      </c>
      <c r="F24" s="63" t="s">
        <v>224</v>
      </c>
      <c r="G24" s="63" t="s">
        <v>242</v>
      </c>
      <c r="H24" s="63" t="str">
        <f t="shared" si="1"/>
        <v>DRA. YANIRA VALDIVIA TAPIA</v>
      </c>
      <c r="I24" s="155" t="str">
        <f>UPPER(CONCATENATE(L25," ",M25))</f>
        <v>LIC. MARIELLA CARMEN BERRIOS FLORES</v>
      </c>
      <c r="J24" s="92" t="s">
        <v>45</v>
      </c>
      <c r="L24" s="16" t="s">
        <v>53</v>
      </c>
      <c r="M24" s="16" t="s">
        <v>54</v>
      </c>
    </row>
    <row r="25" spans="1:14" x14ac:dyDescent="0.25">
      <c r="A25" s="192"/>
      <c r="B25" s="147" t="s">
        <v>122</v>
      </c>
      <c r="C25" s="148" t="s">
        <v>52</v>
      </c>
      <c r="D25" s="149">
        <v>4</v>
      </c>
      <c r="E25" s="149">
        <v>3</v>
      </c>
      <c r="F25" s="150" t="s">
        <v>224</v>
      </c>
      <c r="G25" s="63" t="s">
        <v>242</v>
      </c>
      <c r="H25" s="150" t="str">
        <f t="shared" si="1"/>
        <v>LIC. MARIELLA CARMEN BERRIOS FLORES</v>
      </c>
      <c r="I25" s="155"/>
      <c r="J25" s="92" t="s">
        <v>45</v>
      </c>
      <c r="L25" s="16" t="s">
        <v>46</v>
      </c>
      <c r="M25" s="16" t="s">
        <v>257</v>
      </c>
    </row>
    <row r="26" spans="1:14" x14ac:dyDescent="0.25">
      <c r="A26" s="192"/>
      <c r="B26" s="43" t="s">
        <v>123</v>
      </c>
      <c r="C26" s="38" t="s">
        <v>48</v>
      </c>
      <c r="D26" s="74">
        <v>2</v>
      </c>
      <c r="E26" s="74">
        <v>2</v>
      </c>
      <c r="F26" s="63" t="s">
        <v>224</v>
      </c>
      <c r="G26" s="63" t="s">
        <v>247</v>
      </c>
      <c r="H26" s="63" t="str">
        <f t="shared" si="1"/>
        <v>MAG. OLIVER SANTANA CARBAJAL</v>
      </c>
      <c r="I26" s="155" t="str">
        <f>UPPER(CONCATENATE(L27," ",M27))</f>
        <v>MAG. OLIVER SANTANA CARBAJAL</v>
      </c>
      <c r="J26" s="92" t="s">
        <v>45</v>
      </c>
      <c r="L26" s="16" t="s">
        <v>42</v>
      </c>
      <c r="M26" s="16" t="s">
        <v>258</v>
      </c>
      <c r="N26" s="26"/>
    </row>
    <row r="27" spans="1:14" ht="15.75" thickBot="1" x14ac:dyDescent="0.3">
      <c r="A27" s="195"/>
      <c r="B27" s="147" t="s">
        <v>123</v>
      </c>
      <c r="C27" s="148" t="s">
        <v>48</v>
      </c>
      <c r="D27" s="149">
        <v>2</v>
      </c>
      <c r="E27" s="149">
        <v>2</v>
      </c>
      <c r="F27" s="150" t="s">
        <v>224</v>
      </c>
      <c r="G27" s="63" t="s">
        <v>247</v>
      </c>
      <c r="H27" s="150" t="str">
        <f t="shared" si="1"/>
        <v>MAG. OLIVER SANTANA CARBAJAL</v>
      </c>
      <c r="I27" s="155"/>
      <c r="J27" s="92" t="s">
        <v>45</v>
      </c>
      <c r="L27" s="18" t="s">
        <v>42</v>
      </c>
      <c r="M27" s="18" t="s">
        <v>258</v>
      </c>
      <c r="N27" s="26"/>
    </row>
    <row r="28" spans="1:14" ht="15.75" thickBot="1" x14ac:dyDescent="0.3">
      <c r="A28" s="193"/>
      <c r="B28" s="46"/>
      <c r="C28" s="46"/>
      <c r="D28" s="76"/>
      <c r="E28" s="76"/>
      <c r="F28" s="49"/>
      <c r="G28" s="66"/>
      <c r="H28" s="153"/>
      <c r="I28" s="156"/>
      <c r="J28" s="93"/>
      <c r="L28" s="18"/>
      <c r="M28" s="18"/>
    </row>
    <row r="29" spans="1:14" x14ac:dyDescent="0.25">
      <c r="A29" s="7"/>
      <c r="B29" s="47"/>
      <c r="C29" s="47"/>
      <c r="D29" s="72"/>
      <c r="E29" s="72"/>
      <c r="F29" s="47"/>
      <c r="G29" s="47"/>
      <c r="H29" s="6"/>
      <c r="I29" s="6"/>
      <c r="J29" s="7"/>
    </row>
    <row r="30" spans="1:14" ht="15.75" thickBot="1" x14ac:dyDescent="0.3">
      <c r="A30" s="7"/>
      <c r="B30" s="47"/>
      <c r="C30" s="47"/>
      <c r="D30" s="72"/>
      <c r="E30" s="72"/>
      <c r="F30" s="47"/>
      <c r="G30" s="47"/>
      <c r="H30" s="6"/>
      <c r="I30" s="6"/>
      <c r="J30" s="7"/>
    </row>
    <row r="31" spans="1:14" x14ac:dyDescent="0.25">
      <c r="A31" s="196" t="s">
        <v>55</v>
      </c>
      <c r="B31" s="48" t="s">
        <v>124</v>
      </c>
      <c r="C31" s="37" t="s">
        <v>125</v>
      </c>
      <c r="D31" s="77">
        <v>6</v>
      </c>
      <c r="E31" s="77">
        <v>5</v>
      </c>
      <c r="F31" s="62" t="s">
        <v>224</v>
      </c>
      <c r="G31" s="62" t="s">
        <v>246</v>
      </c>
      <c r="H31" s="29" t="str">
        <f t="shared" ref="H31:H44" si="2">UPPER(CONCATENATE(L31," ",M31))</f>
        <v>MAG. NÉLIDA BRÍGIDA MAQUERA CÁRDENAS</v>
      </c>
      <c r="I31" s="134"/>
      <c r="J31" s="94" t="s">
        <v>55</v>
      </c>
      <c r="L31" s="15" t="s">
        <v>42</v>
      </c>
      <c r="M31" s="16" t="s">
        <v>255</v>
      </c>
    </row>
    <row r="32" spans="1:14" x14ac:dyDescent="0.25">
      <c r="A32" s="197"/>
      <c r="B32" s="44" t="s">
        <v>126</v>
      </c>
      <c r="C32" s="38" t="s">
        <v>127</v>
      </c>
      <c r="D32" s="69">
        <v>6</v>
      </c>
      <c r="E32" s="69">
        <v>5</v>
      </c>
      <c r="F32" s="63" t="s">
        <v>224</v>
      </c>
      <c r="G32" s="63" t="s">
        <v>246</v>
      </c>
      <c r="H32" s="30" t="str">
        <f t="shared" si="2"/>
        <v>MAG. FELIPE REMIGIO ATENCIO MAQUERA</v>
      </c>
      <c r="I32" s="135"/>
      <c r="J32" s="95" t="s">
        <v>55</v>
      </c>
      <c r="L32" s="16" t="s">
        <v>42</v>
      </c>
      <c r="M32" s="17" t="s">
        <v>254</v>
      </c>
    </row>
    <row r="33" spans="1:15" x14ac:dyDescent="0.25">
      <c r="A33" s="197"/>
      <c r="B33" s="44" t="s">
        <v>128</v>
      </c>
      <c r="C33" s="38" t="s">
        <v>129</v>
      </c>
      <c r="D33" s="69">
        <v>6</v>
      </c>
      <c r="E33" s="69">
        <v>4</v>
      </c>
      <c r="F33" s="63" t="s">
        <v>224</v>
      </c>
      <c r="G33" s="63" t="s">
        <v>247</v>
      </c>
      <c r="H33" s="30" t="str">
        <f t="shared" si="2"/>
        <v>ING. NESTOR ANDRES SANJINEZ TICONA</v>
      </c>
      <c r="I33" s="135"/>
      <c r="J33" s="95" t="s">
        <v>55</v>
      </c>
      <c r="L33" s="16" t="s">
        <v>38</v>
      </c>
      <c r="M33" s="17" t="s">
        <v>209</v>
      </c>
    </row>
    <row r="34" spans="1:15" x14ac:dyDescent="0.25">
      <c r="A34" s="197"/>
      <c r="B34" s="44" t="s">
        <v>130</v>
      </c>
      <c r="C34" s="44" t="s">
        <v>131</v>
      </c>
      <c r="D34" s="70">
        <v>3</v>
      </c>
      <c r="E34" s="70">
        <v>2</v>
      </c>
      <c r="F34" s="63" t="s">
        <v>224</v>
      </c>
      <c r="G34" s="63" t="s">
        <v>242</v>
      </c>
      <c r="H34" s="30" t="str">
        <f t="shared" si="2"/>
        <v>ING. LILIANA MERCEDES VEGA BERNAL</v>
      </c>
      <c r="I34" s="135"/>
      <c r="J34" s="95" t="s">
        <v>55</v>
      </c>
      <c r="L34" s="16" t="s">
        <v>38</v>
      </c>
      <c r="M34" s="17" t="s">
        <v>49</v>
      </c>
    </row>
    <row r="35" spans="1:15" ht="15.75" x14ac:dyDescent="0.25">
      <c r="A35" s="197"/>
      <c r="B35" s="44" t="s">
        <v>132</v>
      </c>
      <c r="C35" s="38" t="s">
        <v>133</v>
      </c>
      <c r="D35" s="78">
        <v>4</v>
      </c>
      <c r="E35" s="78">
        <v>3</v>
      </c>
      <c r="F35" s="63" t="s">
        <v>224</v>
      </c>
      <c r="G35" s="63" t="s">
        <v>242</v>
      </c>
      <c r="H35" s="30" t="str">
        <f t="shared" si="2"/>
        <v>ING. ELARD RICARDO RODRÍGUEZ MARCA</v>
      </c>
      <c r="I35" s="135"/>
      <c r="J35" s="95" t="s">
        <v>55</v>
      </c>
      <c r="L35" s="16" t="s">
        <v>38</v>
      </c>
      <c r="M35" s="17" t="s">
        <v>58</v>
      </c>
      <c r="O35" s="27"/>
    </row>
    <row r="36" spans="1:15" ht="15.75" thickBot="1" x14ac:dyDescent="0.3">
      <c r="A36" s="198"/>
      <c r="B36" s="46" t="s">
        <v>134</v>
      </c>
      <c r="C36" s="39" t="s">
        <v>135</v>
      </c>
      <c r="D36" s="79">
        <v>5</v>
      </c>
      <c r="E36" s="79">
        <v>4</v>
      </c>
      <c r="F36" s="63" t="s">
        <v>224</v>
      </c>
      <c r="G36" s="39" t="s">
        <v>246</v>
      </c>
      <c r="H36" s="31" t="str">
        <f t="shared" si="2"/>
        <v>LIC. MARITZA MARLENI CATARI CUTIPA</v>
      </c>
      <c r="I36" s="136"/>
      <c r="J36" s="96" t="s">
        <v>55</v>
      </c>
      <c r="L36" s="18" t="s">
        <v>46</v>
      </c>
      <c r="M36" s="19" t="s">
        <v>232</v>
      </c>
    </row>
    <row r="37" spans="1:15" x14ac:dyDescent="0.25">
      <c r="A37" s="7"/>
      <c r="B37" s="47"/>
      <c r="D37" s="80"/>
      <c r="E37" s="80"/>
      <c r="J37" s="7"/>
    </row>
    <row r="38" spans="1:15" ht="15.75" thickBot="1" x14ac:dyDescent="0.3">
      <c r="D38" s="80"/>
      <c r="E38" s="80"/>
      <c r="J38" s="97"/>
    </row>
    <row r="39" spans="1:15" x14ac:dyDescent="0.25">
      <c r="A39" s="196" t="s">
        <v>59</v>
      </c>
      <c r="B39" s="37" t="s">
        <v>136</v>
      </c>
      <c r="C39" s="37" t="s">
        <v>137</v>
      </c>
      <c r="D39" s="81">
        <v>6</v>
      </c>
      <c r="E39" s="81">
        <v>4</v>
      </c>
      <c r="F39" s="62" t="s">
        <v>224</v>
      </c>
      <c r="G39" s="62" t="s">
        <v>246</v>
      </c>
      <c r="H39" s="29" t="str">
        <f t="shared" si="2"/>
        <v>ING. SILVIA MARLENE CENTELLA VILDOSO</v>
      </c>
      <c r="I39" s="134"/>
      <c r="J39" s="94" t="s">
        <v>59</v>
      </c>
      <c r="L39" s="15" t="s">
        <v>38</v>
      </c>
      <c r="M39" s="33" t="s">
        <v>47</v>
      </c>
    </row>
    <row r="40" spans="1:15" x14ac:dyDescent="0.25">
      <c r="A40" s="197"/>
      <c r="B40" s="38" t="s">
        <v>138</v>
      </c>
      <c r="C40" s="38" t="s">
        <v>139</v>
      </c>
      <c r="D40" s="74">
        <v>6</v>
      </c>
      <c r="E40" s="74">
        <v>4</v>
      </c>
      <c r="F40" s="63" t="s">
        <v>224</v>
      </c>
      <c r="G40" s="63" t="s">
        <v>246</v>
      </c>
      <c r="H40" s="30" t="str">
        <f t="shared" si="2"/>
        <v>MAG. ALEX JUAN YANQUI CONSTANCIO</v>
      </c>
      <c r="I40" s="135"/>
      <c r="J40" s="95" t="s">
        <v>59</v>
      </c>
      <c r="L40" s="16" t="s">
        <v>42</v>
      </c>
      <c r="M40" s="17" t="s">
        <v>260</v>
      </c>
    </row>
    <row r="41" spans="1:15" x14ac:dyDescent="0.25">
      <c r="A41" s="197"/>
      <c r="B41" s="38" t="s">
        <v>140</v>
      </c>
      <c r="C41" s="38" t="s">
        <v>141</v>
      </c>
      <c r="D41" s="74">
        <v>6</v>
      </c>
      <c r="E41" s="74">
        <v>4</v>
      </c>
      <c r="F41" s="63" t="s">
        <v>224</v>
      </c>
      <c r="G41" s="63" t="s">
        <v>247</v>
      </c>
      <c r="H41" s="30" t="str">
        <f t="shared" si="2"/>
        <v xml:space="preserve">ING. MILAGROS GLENY COHAILA GONZALES </v>
      </c>
      <c r="I41" s="135"/>
      <c r="J41" s="95" t="s">
        <v>59</v>
      </c>
      <c r="L41" s="16" t="s">
        <v>38</v>
      </c>
      <c r="M41" s="17" t="s">
        <v>233</v>
      </c>
      <c r="N41" s="26"/>
    </row>
    <row r="42" spans="1:15" x14ac:dyDescent="0.25">
      <c r="A42" s="197"/>
      <c r="B42" s="44" t="s">
        <v>142</v>
      </c>
      <c r="C42" s="44" t="s">
        <v>68</v>
      </c>
      <c r="D42" s="75">
        <v>4</v>
      </c>
      <c r="E42" s="75">
        <v>3</v>
      </c>
      <c r="F42" s="63" t="s">
        <v>224</v>
      </c>
      <c r="G42" s="63" t="s">
        <v>247</v>
      </c>
      <c r="H42" s="30" t="str">
        <f t="shared" si="2"/>
        <v>ING. NESTOR ANDRES SANJINEZ TICONA</v>
      </c>
      <c r="I42" s="135"/>
      <c r="J42" s="95" t="s">
        <v>59</v>
      </c>
      <c r="L42" s="16" t="s">
        <v>38</v>
      </c>
      <c r="M42" s="17" t="s">
        <v>209</v>
      </c>
    </row>
    <row r="43" spans="1:15" x14ac:dyDescent="0.25">
      <c r="A43" s="197"/>
      <c r="B43" s="44" t="s">
        <v>143</v>
      </c>
      <c r="C43" s="38" t="s">
        <v>60</v>
      </c>
      <c r="D43" s="74">
        <v>6</v>
      </c>
      <c r="E43" s="74">
        <v>4</v>
      </c>
      <c r="F43" s="63" t="s">
        <v>224</v>
      </c>
      <c r="G43" s="63" t="s">
        <v>244</v>
      </c>
      <c r="H43" s="30" t="str">
        <f t="shared" si="2"/>
        <v>DRA. MARIELLA ROSARIO IBARRA MONTECINOS</v>
      </c>
      <c r="I43" s="135"/>
      <c r="J43" s="95" t="s">
        <v>59</v>
      </c>
      <c r="L43" s="143" t="s">
        <v>53</v>
      </c>
      <c r="M43" s="141" t="s">
        <v>67</v>
      </c>
      <c r="N43" s="26"/>
    </row>
    <row r="44" spans="1:15" ht="15.75" thickBot="1" x14ac:dyDescent="0.3">
      <c r="A44" s="197"/>
      <c r="B44" s="44" t="s">
        <v>144</v>
      </c>
      <c r="C44" s="38" t="s">
        <v>56</v>
      </c>
      <c r="D44" s="74">
        <v>4</v>
      </c>
      <c r="E44" s="74">
        <v>3</v>
      </c>
      <c r="F44" s="63" t="s">
        <v>224</v>
      </c>
      <c r="G44" s="63" t="s">
        <v>245</v>
      </c>
      <c r="H44" s="30" t="str">
        <f t="shared" si="2"/>
        <v>MAG. OLIVER SANTANA CARBAJAL</v>
      </c>
      <c r="I44" s="135"/>
      <c r="J44" s="95" t="s">
        <v>59</v>
      </c>
      <c r="L44" s="18" t="s">
        <v>42</v>
      </c>
      <c r="M44" s="19" t="s">
        <v>258</v>
      </c>
    </row>
    <row r="45" spans="1:15" ht="15.75" thickBot="1" x14ac:dyDescent="0.3">
      <c r="A45" s="198"/>
      <c r="B45" s="49"/>
      <c r="C45" s="40"/>
      <c r="D45" s="82"/>
      <c r="E45" s="82"/>
      <c r="F45" s="40"/>
      <c r="G45" s="127"/>
      <c r="H45" s="35"/>
      <c r="I45" s="137"/>
      <c r="J45" s="98"/>
      <c r="L45" s="18"/>
      <c r="M45" s="18"/>
    </row>
    <row r="46" spans="1:15" x14ac:dyDescent="0.25">
      <c r="A46" s="7"/>
      <c r="B46" s="47"/>
      <c r="D46" s="80"/>
      <c r="E46" s="80"/>
      <c r="J46" s="7"/>
    </row>
    <row r="47" spans="1:15" ht="15.75" thickBot="1" x14ac:dyDescent="0.3">
      <c r="D47" s="80"/>
      <c r="E47" s="80"/>
      <c r="J47" s="97"/>
    </row>
    <row r="48" spans="1:15" x14ac:dyDescent="0.25">
      <c r="A48" s="196" t="s">
        <v>63</v>
      </c>
      <c r="B48" s="37" t="s">
        <v>145</v>
      </c>
      <c r="C48" s="37" t="s">
        <v>64</v>
      </c>
      <c r="D48" s="81">
        <v>4</v>
      </c>
      <c r="E48" s="81">
        <v>3</v>
      </c>
      <c r="F48" s="62" t="s">
        <v>224</v>
      </c>
      <c r="G48" s="62" t="s">
        <v>247</v>
      </c>
      <c r="H48" s="29" t="str">
        <f t="shared" ref="H48:H53" si="3">UPPER(CONCATENATE(L48," ",M48))</f>
        <v>ING. TITO FERNANDO ALE NIETO</v>
      </c>
      <c r="I48" s="134"/>
      <c r="J48" s="94" t="s">
        <v>63</v>
      </c>
      <c r="L48" s="15" t="s">
        <v>38</v>
      </c>
      <c r="M48" s="33" t="s">
        <v>65</v>
      </c>
    </row>
    <row r="49" spans="1:14" x14ac:dyDescent="0.25">
      <c r="A49" s="197"/>
      <c r="B49" s="44" t="s">
        <v>146</v>
      </c>
      <c r="C49" s="38" t="s">
        <v>76</v>
      </c>
      <c r="D49" s="74">
        <v>6</v>
      </c>
      <c r="E49" s="74">
        <v>4</v>
      </c>
      <c r="F49" s="63" t="s">
        <v>224</v>
      </c>
      <c r="G49" s="63" t="s">
        <v>243</v>
      </c>
      <c r="H49" s="30" t="str">
        <f t="shared" si="3"/>
        <v>MAG. ALEX JUAN YANQUI CONSTANCIO</v>
      </c>
      <c r="I49" s="135"/>
      <c r="J49" s="95" t="s">
        <v>63</v>
      </c>
      <c r="L49" s="16" t="s">
        <v>42</v>
      </c>
      <c r="M49" s="17" t="s">
        <v>260</v>
      </c>
    </row>
    <row r="50" spans="1:14" x14ac:dyDescent="0.25">
      <c r="A50" s="197"/>
      <c r="B50" s="38" t="s">
        <v>147</v>
      </c>
      <c r="C50" s="38" t="s">
        <v>57</v>
      </c>
      <c r="D50" s="74">
        <v>6</v>
      </c>
      <c r="E50" s="74">
        <v>4</v>
      </c>
      <c r="F50" s="63" t="s">
        <v>224</v>
      </c>
      <c r="G50" s="63" t="s">
        <v>247</v>
      </c>
      <c r="H50" s="30" t="str">
        <f t="shared" si="3"/>
        <v>ING. NESTOR ANDRES SANJINEZ TICONA</v>
      </c>
      <c r="I50" s="135"/>
      <c r="J50" s="95" t="s">
        <v>63</v>
      </c>
      <c r="L50" s="16" t="s">
        <v>38</v>
      </c>
      <c r="M50" s="17" t="s">
        <v>209</v>
      </c>
      <c r="N50" s="26"/>
    </row>
    <row r="51" spans="1:14" x14ac:dyDescent="0.25">
      <c r="A51" s="197"/>
      <c r="B51" s="44" t="s">
        <v>148</v>
      </c>
      <c r="C51" s="44" t="s">
        <v>149</v>
      </c>
      <c r="D51" s="75">
        <v>4</v>
      </c>
      <c r="E51" s="75">
        <v>3</v>
      </c>
      <c r="F51" s="63" t="s">
        <v>224</v>
      </c>
      <c r="G51" s="63" t="s">
        <v>245</v>
      </c>
      <c r="H51" s="30" t="str">
        <f t="shared" si="3"/>
        <v>ING. LILIANA MERCEDES VEGA BERNAL</v>
      </c>
      <c r="I51" s="135"/>
      <c r="J51" s="95" t="s">
        <v>63</v>
      </c>
      <c r="L51" s="16" t="s">
        <v>38</v>
      </c>
      <c r="M51" s="17" t="s">
        <v>49</v>
      </c>
    </row>
    <row r="52" spans="1:14" x14ac:dyDescent="0.25">
      <c r="A52" s="197"/>
      <c r="B52" s="44" t="s">
        <v>150</v>
      </c>
      <c r="C52" s="44" t="s">
        <v>66</v>
      </c>
      <c r="D52" s="75">
        <v>6</v>
      </c>
      <c r="E52" s="75">
        <v>4</v>
      </c>
      <c r="F52" s="63" t="s">
        <v>224</v>
      </c>
      <c r="G52" s="63" t="s">
        <v>244</v>
      </c>
      <c r="H52" s="30" t="str">
        <f t="shared" si="3"/>
        <v>DRA. MARIELLA ROSARIO IBARRA MONTECINOS</v>
      </c>
      <c r="I52" s="135"/>
      <c r="J52" s="95" t="s">
        <v>63</v>
      </c>
      <c r="L52" s="16" t="s">
        <v>53</v>
      </c>
      <c r="M52" s="17" t="s">
        <v>67</v>
      </c>
    </row>
    <row r="53" spans="1:14" ht="15.75" thickBot="1" x14ac:dyDescent="0.3">
      <c r="A53" s="197"/>
      <c r="B53" s="44" t="s">
        <v>151</v>
      </c>
      <c r="C53" s="44" t="s">
        <v>61</v>
      </c>
      <c r="D53" s="75">
        <v>6</v>
      </c>
      <c r="E53" s="75">
        <v>4</v>
      </c>
      <c r="F53" s="63" t="s">
        <v>224</v>
      </c>
      <c r="G53" s="63" t="s">
        <v>247</v>
      </c>
      <c r="H53" s="30" t="str">
        <f t="shared" si="3"/>
        <v>ING. ELARD RICARDO RODRÍGUEZ MARCA</v>
      </c>
      <c r="I53" s="135"/>
      <c r="J53" s="95" t="s">
        <v>63</v>
      </c>
      <c r="L53" s="18" t="s">
        <v>38</v>
      </c>
      <c r="M53" s="19" t="s">
        <v>58</v>
      </c>
    </row>
    <row r="54" spans="1:14" ht="15.75" thickBot="1" x14ac:dyDescent="0.3">
      <c r="A54" s="198"/>
      <c r="B54" s="49"/>
      <c r="C54" s="49"/>
      <c r="D54" s="76"/>
      <c r="E54" s="76"/>
      <c r="F54" s="49"/>
      <c r="G54" s="66"/>
      <c r="H54" s="34"/>
      <c r="I54" s="138"/>
      <c r="J54" s="98"/>
      <c r="L54" s="18"/>
      <c r="M54" s="18"/>
    </row>
    <row r="55" spans="1:14" x14ac:dyDescent="0.25">
      <c r="A55" s="7"/>
      <c r="B55" s="47"/>
      <c r="C55" s="47"/>
      <c r="D55" s="72"/>
      <c r="E55" s="72"/>
      <c r="F55" s="47"/>
      <c r="G55" s="47"/>
      <c r="H55" s="6"/>
      <c r="I55" s="6"/>
      <c r="J55" s="7"/>
    </row>
    <row r="56" spans="1:14" ht="15.75" thickBot="1" x14ac:dyDescent="0.3">
      <c r="D56" s="80"/>
      <c r="E56" s="80"/>
      <c r="J56" s="97"/>
    </row>
    <row r="57" spans="1:14" ht="12.75" customHeight="1" x14ac:dyDescent="0.25">
      <c r="A57" s="196" t="s">
        <v>69</v>
      </c>
      <c r="B57" s="48" t="s">
        <v>152</v>
      </c>
      <c r="C57" s="37" t="s">
        <v>73</v>
      </c>
      <c r="D57" s="81">
        <v>6</v>
      </c>
      <c r="E57" s="81">
        <v>4</v>
      </c>
      <c r="F57" s="62" t="s">
        <v>224</v>
      </c>
      <c r="G57" s="62" t="s">
        <v>248</v>
      </c>
      <c r="H57" s="29" t="str">
        <f t="shared" ref="H57:H62" si="4">UPPER(CONCATENATE(L57," ",M57))</f>
        <v>MAG. OLIVER SANTANA CARBAJAL</v>
      </c>
      <c r="I57" s="134"/>
      <c r="J57" s="94" t="s">
        <v>69</v>
      </c>
      <c r="L57" s="15" t="s">
        <v>42</v>
      </c>
      <c r="M57" s="33" t="s">
        <v>258</v>
      </c>
    </row>
    <row r="58" spans="1:14" x14ac:dyDescent="0.25">
      <c r="A58" s="197"/>
      <c r="B58" s="44" t="s">
        <v>153</v>
      </c>
      <c r="C58" s="38" t="s">
        <v>71</v>
      </c>
      <c r="D58" s="74">
        <v>6</v>
      </c>
      <c r="E58" s="74">
        <v>4</v>
      </c>
      <c r="F58" s="63" t="s">
        <v>224</v>
      </c>
      <c r="G58" s="63" t="s">
        <v>243</v>
      </c>
      <c r="H58" s="30" t="str">
        <f t="shared" si="4"/>
        <v>ING. ENRIQUE FÉLIX LANCHIPA VALENCIA</v>
      </c>
      <c r="I58" s="135"/>
      <c r="J58" s="95" t="s">
        <v>69</v>
      </c>
      <c r="L58" s="16" t="s">
        <v>38</v>
      </c>
      <c r="M58" s="17" t="s">
        <v>72</v>
      </c>
    </row>
    <row r="59" spans="1:14" x14ac:dyDescent="0.25">
      <c r="A59" s="197"/>
      <c r="B59" s="44" t="s">
        <v>154</v>
      </c>
      <c r="C59" s="44" t="s">
        <v>62</v>
      </c>
      <c r="D59" s="75">
        <v>6</v>
      </c>
      <c r="E59" s="75">
        <v>4</v>
      </c>
      <c r="F59" s="63" t="s">
        <v>224</v>
      </c>
      <c r="G59" s="63" t="s">
        <v>247</v>
      </c>
      <c r="H59" s="30" t="str">
        <f t="shared" si="4"/>
        <v>ING. ELARD RICARDO RODRÍGUEZ MARCA</v>
      </c>
      <c r="I59" s="135"/>
      <c r="J59" s="95" t="s">
        <v>69</v>
      </c>
      <c r="L59" s="16" t="s">
        <v>38</v>
      </c>
      <c r="M59" s="17" t="s">
        <v>58</v>
      </c>
    </row>
    <row r="60" spans="1:14" ht="14.25" customHeight="1" x14ac:dyDescent="0.25">
      <c r="A60" s="197"/>
      <c r="B60" s="44" t="s">
        <v>155</v>
      </c>
      <c r="C60" s="44" t="s">
        <v>156</v>
      </c>
      <c r="D60" s="75">
        <v>4</v>
      </c>
      <c r="E60" s="75">
        <v>3</v>
      </c>
      <c r="F60" s="63" t="s">
        <v>224</v>
      </c>
      <c r="G60" s="63" t="s">
        <v>245</v>
      </c>
      <c r="H60" s="30" t="str">
        <f t="shared" si="4"/>
        <v xml:space="preserve">ING. MILAGROS GLENY COHAILA GONZALES </v>
      </c>
      <c r="I60" s="135"/>
      <c r="J60" s="95" t="s">
        <v>69</v>
      </c>
      <c r="L60" s="16" t="s">
        <v>38</v>
      </c>
      <c r="M60" s="17" t="s">
        <v>233</v>
      </c>
    </row>
    <row r="61" spans="1:14" ht="14.25" customHeight="1" x14ac:dyDescent="0.25">
      <c r="A61" s="197"/>
      <c r="B61" s="44" t="s">
        <v>157</v>
      </c>
      <c r="C61" s="44" t="s">
        <v>70</v>
      </c>
      <c r="D61" s="75">
        <v>6</v>
      </c>
      <c r="E61" s="75">
        <v>4</v>
      </c>
      <c r="F61" s="63" t="s">
        <v>224</v>
      </c>
      <c r="G61" s="63" t="s">
        <v>244</v>
      </c>
      <c r="H61" s="30" t="str">
        <f t="shared" si="4"/>
        <v>ING. ALBERTO JOHNATAN FLOR RODRÍGUEZ</v>
      </c>
      <c r="I61" s="135"/>
      <c r="J61" s="95" t="s">
        <v>69</v>
      </c>
      <c r="L61" s="16" t="s">
        <v>38</v>
      </c>
      <c r="M61" s="17" t="s">
        <v>75</v>
      </c>
    </row>
    <row r="62" spans="1:14" ht="12.75" customHeight="1" x14ac:dyDescent="0.25">
      <c r="A62" s="197"/>
      <c r="B62" s="44" t="s">
        <v>158</v>
      </c>
      <c r="C62" s="44" t="s">
        <v>159</v>
      </c>
      <c r="D62" s="75">
        <v>4</v>
      </c>
      <c r="E62" s="75">
        <v>3</v>
      </c>
      <c r="F62" s="63" t="s">
        <v>224</v>
      </c>
      <c r="G62" s="63" t="s">
        <v>244</v>
      </c>
      <c r="H62" s="30" t="str">
        <f t="shared" si="4"/>
        <v>ING. NESTOR ANDRES SANJINEZ TICONA</v>
      </c>
      <c r="I62" s="135"/>
      <c r="J62" s="95" t="s">
        <v>69</v>
      </c>
      <c r="L62" s="103" t="s">
        <v>38</v>
      </c>
      <c r="M62" s="104" t="s">
        <v>209</v>
      </c>
    </row>
    <row r="63" spans="1:14" ht="15.75" thickBot="1" x14ac:dyDescent="0.3">
      <c r="A63" s="198"/>
      <c r="B63" s="49"/>
      <c r="C63" s="40"/>
      <c r="D63" s="82"/>
      <c r="E63" s="82"/>
      <c r="F63" s="40"/>
      <c r="G63" s="127"/>
      <c r="H63" s="35"/>
      <c r="I63" s="137"/>
      <c r="J63" s="98"/>
      <c r="L63" s="18"/>
      <c r="M63" s="18"/>
    </row>
    <row r="64" spans="1:14" x14ac:dyDescent="0.25">
      <c r="A64" s="7"/>
      <c r="B64" s="47"/>
      <c r="D64" s="80"/>
      <c r="E64" s="80"/>
      <c r="J64" s="7"/>
    </row>
    <row r="65" spans="1:14" ht="15.75" thickBot="1" x14ac:dyDescent="0.3">
      <c r="A65" s="7"/>
      <c r="B65" s="47"/>
      <c r="D65" s="80"/>
      <c r="E65" s="80"/>
      <c r="J65" s="7"/>
    </row>
    <row r="66" spans="1:14" x14ac:dyDescent="0.25">
      <c r="A66" s="191" t="s">
        <v>74</v>
      </c>
      <c r="B66" s="48" t="s">
        <v>160</v>
      </c>
      <c r="C66" s="48" t="s">
        <v>161</v>
      </c>
      <c r="D66" s="83">
        <v>6</v>
      </c>
      <c r="E66" s="83">
        <v>4</v>
      </c>
      <c r="F66" s="62" t="s">
        <v>224</v>
      </c>
      <c r="G66" s="62" t="s">
        <v>248</v>
      </c>
      <c r="H66" s="29" t="str">
        <f t="shared" ref="H66:H91" si="5">UPPER(CONCATENATE(L66," ",M66))</f>
        <v>ING. CARLOS ALBERTO RUIZ CANCINO</v>
      </c>
      <c r="I66" s="33"/>
      <c r="J66" s="91" t="s">
        <v>74</v>
      </c>
      <c r="L66" s="15" t="s">
        <v>38</v>
      </c>
      <c r="M66" s="33" t="s">
        <v>77</v>
      </c>
    </row>
    <row r="67" spans="1:14" x14ac:dyDescent="0.25">
      <c r="A67" s="192"/>
      <c r="B67" s="44" t="s">
        <v>162</v>
      </c>
      <c r="C67" s="38" t="s">
        <v>80</v>
      </c>
      <c r="D67" s="69">
        <v>6</v>
      </c>
      <c r="E67" s="69">
        <v>4</v>
      </c>
      <c r="F67" s="63" t="s">
        <v>224</v>
      </c>
      <c r="G67" s="63" t="s">
        <v>243</v>
      </c>
      <c r="H67" s="30" t="str">
        <f t="shared" si="5"/>
        <v>ING. ELARD RICARDO RODRÍGUEZ MARCA</v>
      </c>
      <c r="I67" s="17"/>
      <c r="J67" s="92" t="s">
        <v>74</v>
      </c>
      <c r="L67" s="16" t="s">
        <v>38</v>
      </c>
      <c r="M67" s="17" t="s">
        <v>58</v>
      </c>
    </row>
    <row r="68" spans="1:14" x14ac:dyDescent="0.25">
      <c r="A68" s="192"/>
      <c r="B68" s="44" t="s">
        <v>163</v>
      </c>
      <c r="C68" s="44" t="s">
        <v>164</v>
      </c>
      <c r="D68" s="70">
        <v>6</v>
      </c>
      <c r="E68" s="70">
        <v>4</v>
      </c>
      <c r="F68" s="63" t="s">
        <v>224</v>
      </c>
      <c r="G68" s="63" t="s">
        <v>247</v>
      </c>
      <c r="H68" s="30" t="str">
        <f t="shared" si="5"/>
        <v>ING. ENRIQUE FÉLIX LANCHIPA VALENCIA</v>
      </c>
      <c r="I68" s="17"/>
      <c r="J68" s="92" t="s">
        <v>74</v>
      </c>
      <c r="L68" s="16" t="s">
        <v>38</v>
      </c>
      <c r="M68" s="17" t="s">
        <v>72</v>
      </c>
    </row>
    <row r="69" spans="1:14" x14ac:dyDescent="0.25">
      <c r="A69" s="192"/>
      <c r="B69" s="44" t="s">
        <v>165</v>
      </c>
      <c r="C69" s="44" t="s">
        <v>166</v>
      </c>
      <c r="D69" s="70">
        <v>6</v>
      </c>
      <c r="E69" s="70">
        <v>4</v>
      </c>
      <c r="F69" s="63" t="s">
        <v>224</v>
      </c>
      <c r="G69" s="63" t="s">
        <v>244</v>
      </c>
      <c r="H69" s="30" t="str">
        <f t="shared" si="5"/>
        <v>ING. TITO FERNANDO ALE NIETO</v>
      </c>
      <c r="I69" s="17"/>
      <c r="J69" s="92" t="s">
        <v>74</v>
      </c>
      <c r="L69" s="16" t="s">
        <v>38</v>
      </c>
      <c r="M69" s="17" t="s">
        <v>65</v>
      </c>
    </row>
    <row r="70" spans="1:14" x14ac:dyDescent="0.25">
      <c r="A70" s="192"/>
      <c r="B70" s="44" t="s">
        <v>167</v>
      </c>
      <c r="C70" s="38" t="s">
        <v>78</v>
      </c>
      <c r="D70" s="69">
        <v>4</v>
      </c>
      <c r="E70" s="69">
        <v>3</v>
      </c>
      <c r="F70" s="63" t="s">
        <v>224</v>
      </c>
      <c r="G70" s="63" t="s">
        <v>247</v>
      </c>
      <c r="H70" s="30" t="str">
        <f t="shared" si="5"/>
        <v>DRA. MARTHA JUDITH PAREDES VIGNOLA</v>
      </c>
      <c r="I70" s="17"/>
      <c r="J70" s="92" t="s">
        <v>74</v>
      </c>
      <c r="L70" s="16" t="s">
        <v>53</v>
      </c>
      <c r="M70" s="17" t="s">
        <v>79</v>
      </c>
    </row>
    <row r="71" spans="1:14" ht="15.75" thickBot="1" x14ac:dyDescent="0.3">
      <c r="A71" s="192"/>
      <c r="B71" s="44" t="s">
        <v>168</v>
      </c>
      <c r="C71" s="38" t="s">
        <v>90</v>
      </c>
      <c r="D71" s="78">
        <v>3</v>
      </c>
      <c r="E71" s="78">
        <v>3</v>
      </c>
      <c r="F71" s="99" t="s">
        <v>224</v>
      </c>
      <c r="G71" s="63" t="s">
        <v>242</v>
      </c>
      <c r="H71" s="30" t="str">
        <f t="shared" si="5"/>
        <v>DR. ERBERT FRANCISCO OSCO MAMANI</v>
      </c>
      <c r="I71" s="17"/>
      <c r="J71" s="92" t="s">
        <v>74</v>
      </c>
      <c r="L71" s="16" t="s">
        <v>234</v>
      </c>
      <c r="M71" s="19" t="s">
        <v>43</v>
      </c>
      <c r="N71" s="26"/>
    </row>
    <row r="72" spans="1:14" ht="15.75" thickBot="1" x14ac:dyDescent="0.3">
      <c r="A72" s="193"/>
      <c r="B72" s="46"/>
      <c r="C72" s="46"/>
      <c r="D72" s="100"/>
      <c r="E72" s="100"/>
      <c r="F72" s="39"/>
      <c r="G72" s="128"/>
      <c r="H72" s="31"/>
      <c r="I72" s="19"/>
      <c r="J72" s="102"/>
      <c r="K72" s="6"/>
      <c r="L72" s="18"/>
      <c r="M72" s="18"/>
    </row>
    <row r="73" spans="1:14" x14ac:dyDescent="0.25">
      <c r="A73" s="7"/>
      <c r="B73" s="47"/>
      <c r="C73" s="47"/>
      <c r="D73" s="80"/>
      <c r="E73" s="80"/>
      <c r="J73" s="6"/>
      <c r="K73" s="6"/>
    </row>
    <row r="74" spans="1:14" ht="15.75" thickBot="1" x14ac:dyDescent="0.3">
      <c r="A74" s="6"/>
      <c r="B74" s="47"/>
    </row>
    <row r="75" spans="1:14" x14ac:dyDescent="0.25">
      <c r="A75" s="196" t="s">
        <v>81</v>
      </c>
      <c r="B75" s="48" t="s">
        <v>169</v>
      </c>
      <c r="C75" s="48" t="s">
        <v>170</v>
      </c>
      <c r="D75" s="83">
        <v>6</v>
      </c>
      <c r="E75" s="83">
        <v>4</v>
      </c>
      <c r="F75" s="62" t="s">
        <v>224</v>
      </c>
      <c r="G75" s="62" t="s">
        <v>248</v>
      </c>
      <c r="H75" s="29" t="str">
        <f t="shared" si="5"/>
        <v>ING. PATRICK JOSÉ CUADROS QUIROGA</v>
      </c>
      <c r="I75" s="134"/>
      <c r="J75" s="94" t="s">
        <v>81</v>
      </c>
      <c r="L75" s="15" t="s">
        <v>38</v>
      </c>
      <c r="M75" s="33" t="s">
        <v>88</v>
      </c>
    </row>
    <row r="76" spans="1:14" x14ac:dyDescent="0.25">
      <c r="A76" s="197"/>
      <c r="B76" s="44" t="s">
        <v>171</v>
      </c>
      <c r="C76" s="38" t="s">
        <v>82</v>
      </c>
      <c r="D76" s="69">
        <v>4</v>
      </c>
      <c r="E76" s="69">
        <v>3</v>
      </c>
      <c r="F76" s="63" t="s">
        <v>224</v>
      </c>
      <c r="G76" s="63" t="s">
        <v>243</v>
      </c>
      <c r="H76" s="30" t="str">
        <f t="shared" si="5"/>
        <v>ING. HUGO MARTÍN ALCÁNTARA MARTÍNEZ</v>
      </c>
      <c r="I76" s="135"/>
      <c r="J76" s="95" t="s">
        <v>81</v>
      </c>
      <c r="L76" s="16" t="s">
        <v>38</v>
      </c>
      <c r="M76" s="17" t="s">
        <v>93</v>
      </c>
    </row>
    <row r="77" spans="1:14" x14ac:dyDescent="0.25">
      <c r="A77" s="197"/>
      <c r="B77" s="44" t="s">
        <v>172</v>
      </c>
      <c r="C77" s="38" t="s">
        <v>173</v>
      </c>
      <c r="D77" s="69">
        <v>6</v>
      </c>
      <c r="E77" s="69">
        <v>4</v>
      </c>
      <c r="F77" s="63" t="s">
        <v>224</v>
      </c>
      <c r="G77" s="63" t="s">
        <v>244</v>
      </c>
      <c r="H77" s="30" t="str">
        <f t="shared" si="5"/>
        <v>ING. ALBERTO JOHNATAN FLOR RODRÍGUEZ</v>
      </c>
      <c r="I77" s="135"/>
      <c r="J77" s="95" t="s">
        <v>81</v>
      </c>
      <c r="L77" s="16" t="s">
        <v>38</v>
      </c>
      <c r="M77" s="17" t="s">
        <v>75</v>
      </c>
    </row>
    <row r="78" spans="1:14" x14ac:dyDescent="0.25">
      <c r="A78" s="197"/>
      <c r="B78" s="44" t="s">
        <v>174</v>
      </c>
      <c r="C78" s="44" t="s">
        <v>175</v>
      </c>
      <c r="D78" s="70">
        <v>6</v>
      </c>
      <c r="E78" s="70">
        <v>4</v>
      </c>
      <c r="F78" s="63" t="s">
        <v>224</v>
      </c>
      <c r="G78" s="63" t="s">
        <v>245</v>
      </c>
      <c r="H78" s="30" t="str">
        <f t="shared" si="5"/>
        <v>DRA. MARTHA JUDITH PAREDES VIGNOLA</v>
      </c>
      <c r="I78" s="135"/>
      <c r="J78" s="95" t="s">
        <v>81</v>
      </c>
      <c r="L78" s="16" t="s">
        <v>53</v>
      </c>
      <c r="M78" s="17" t="s">
        <v>79</v>
      </c>
    </row>
    <row r="79" spans="1:14" x14ac:dyDescent="0.25">
      <c r="A79" s="197"/>
      <c r="B79" s="44" t="s">
        <v>176</v>
      </c>
      <c r="C79" s="44" t="s">
        <v>177</v>
      </c>
      <c r="D79" s="84">
        <v>6</v>
      </c>
      <c r="E79" s="84">
        <v>4</v>
      </c>
      <c r="F79" s="63" t="s">
        <v>224</v>
      </c>
      <c r="G79" s="63" t="s">
        <v>244</v>
      </c>
      <c r="H79" s="30" t="str">
        <f t="shared" si="5"/>
        <v>ING. RAFAEL HUMBERTO POMA LAURA</v>
      </c>
      <c r="I79" s="135"/>
      <c r="J79" s="95" t="s">
        <v>81</v>
      </c>
      <c r="L79" s="16" t="s">
        <v>38</v>
      </c>
      <c r="M79" s="17" t="s">
        <v>39</v>
      </c>
    </row>
    <row r="80" spans="1:14" x14ac:dyDescent="0.25">
      <c r="A80" s="197"/>
      <c r="B80" s="44" t="s">
        <v>196</v>
      </c>
      <c r="C80" s="44" t="s">
        <v>197</v>
      </c>
      <c r="D80" s="84">
        <v>4</v>
      </c>
      <c r="E80" s="84">
        <v>3</v>
      </c>
      <c r="F80" s="63" t="s">
        <v>225</v>
      </c>
      <c r="G80" s="63" t="s">
        <v>242</v>
      </c>
      <c r="H80" s="30" t="str">
        <f t="shared" si="5"/>
        <v>DR. ERBERT FRANCISCO OSCO MAMANI</v>
      </c>
      <c r="I80" s="135"/>
      <c r="J80" s="95" t="s">
        <v>81</v>
      </c>
      <c r="K80" t="s">
        <v>37</v>
      </c>
      <c r="L80" s="16" t="s">
        <v>234</v>
      </c>
      <c r="M80" s="17" t="s">
        <v>43</v>
      </c>
    </row>
    <row r="81" spans="1:13" x14ac:dyDescent="0.25">
      <c r="A81" s="197"/>
      <c r="B81" s="44" t="s">
        <v>198</v>
      </c>
      <c r="C81" s="44" t="s">
        <v>199</v>
      </c>
      <c r="D81" s="70">
        <v>4</v>
      </c>
      <c r="E81" s="70">
        <v>3</v>
      </c>
      <c r="F81" s="64" t="s">
        <v>225</v>
      </c>
      <c r="G81" s="63" t="s">
        <v>242</v>
      </c>
      <c r="H81" s="30" t="str">
        <f>UPPER(CONCATENATE(L82," ",M82))</f>
        <v xml:space="preserve"> </v>
      </c>
      <c r="I81" s="135"/>
      <c r="J81" s="95" t="s">
        <v>81</v>
      </c>
      <c r="K81" t="s">
        <v>37</v>
      </c>
      <c r="L81" s="16"/>
      <c r="M81" s="17"/>
    </row>
    <row r="82" spans="1:13" ht="15.75" thickBot="1" x14ac:dyDescent="0.3">
      <c r="A82" s="198"/>
      <c r="B82" s="46" t="s">
        <v>200</v>
      </c>
      <c r="C82" s="46" t="s">
        <v>201</v>
      </c>
      <c r="D82" s="71">
        <v>4</v>
      </c>
      <c r="E82" s="71">
        <v>3</v>
      </c>
      <c r="F82" s="65" t="s">
        <v>225</v>
      </c>
      <c r="G82" s="39" t="s">
        <v>244</v>
      </c>
      <c r="H82" s="31"/>
      <c r="I82" s="137"/>
      <c r="J82" s="98" t="s">
        <v>81</v>
      </c>
      <c r="K82" s="54" t="s">
        <v>37</v>
      </c>
      <c r="L82" s="18"/>
      <c r="M82" s="19"/>
    </row>
    <row r="83" spans="1:13" x14ac:dyDescent="0.25">
      <c r="A83" s="7"/>
      <c r="B83" s="47"/>
      <c r="C83" s="47"/>
      <c r="D83" s="72"/>
      <c r="E83" s="72"/>
      <c r="F83" s="47"/>
      <c r="G83" s="47"/>
      <c r="J83" s="7"/>
      <c r="K83" s="6"/>
    </row>
    <row r="84" spans="1:13" ht="15.75" thickBot="1" x14ac:dyDescent="0.3">
      <c r="A84" s="7"/>
      <c r="B84" s="47"/>
      <c r="C84" s="47"/>
      <c r="H84" s="6"/>
      <c r="I84" s="6"/>
    </row>
    <row r="85" spans="1:13" x14ac:dyDescent="0.25">
      <c r="A85" s="196" t="s">
        <v>86</v>
      </c>
      <c r="B85" s="48" t="s">
        <v>178</v>
      </c>
      <c r="C85" s="37" t="s">
        <v>179</v>
      </c>
      <c r="D85" s="81">
        <v>6</v>
      </c>
      <c r="E85" s="81">
        <v>4</v>
      </c>
      <c r="F85" s="62" t="s">
        <v>224</v>
      </c>
      <c r="G85" s="62" t="s">
        <v>248</v>
      </c>
      <c r="H85" s="29" t="str">
        <f t="shared" si="5"/>
        <v>ING. PATRICK JOSÉ CUADROS QUIROGA</v>
      </c>
      <c r="I85" s="134"/>
      <c r="J85" s="94" t="s">
        <v>86</v>
      </c>
      <c r="L85" s="15" t="s">
        <v>38</v>
      </c>
      <c r="M85" s="33" t="s">
        <v>88</v>
      </c>
    </row>
    <row r="86" spans="1:13" x14ac:dyDescent="0.25">
      <c r="A86" s="197"/>
      <c r="B86" s="44" t="s">
        <v>180</v>
      </c>
      <c r="C86" s="38" t="s">
        <v>87</v>
      </c>
      <c r="D86" s="74">
        <v>6</v>
      </c>
      <c r="E86" s="74">
        <v>4</v>
      </c>
      <c r="F86" s="63" t="s">
        <v>224</v>
      </c>
      <c r="G86" s="63" t="s">
        <v>243</v>
      </c>
      <c r="H86" s="30" t="str">
        <f t="shared" si="5"/>
        <v>ING. RICARDO MANUEL SANTE ZAVALETA</v>
      </c>
      <c r="I86" s="135"/>
      <c r="J86" s="95" t="s">
        <v>86</v>
      </c>
      <c r="L86" s="16" t="s">
        <v>38</v>
      </c>
      <c r="M86" s="16" t="s">
        <v>83</v>
      </c>
    </row>
    <row r="87" spans="1:13" x14ac:dyDescent="0.25">
      <c r="A87" s="197"/>
      <c r="B87" s="44" t="s">
        <v>181</v>
      </c>
      <c r="C87" s="38" t="s">
        <v>182</v>
      </c>
      <c r="D87" s="74">
        <v>6</v>
      </c>
      <c r="E87" s="74">
        <v>4</v>
      </c>
      <c r="F87" s="63" t="s">
        <v>224</v>
      </c>
      <c r="G87" s="63" t="s">
        <v>242</v>
      </c>
      <c r="H87" s="30" t="str">
        <f t="shared" si="5"/>
        <v>LIC. HIRAIDA YESENIA PACHECO QUISPE</v>
      </c>
      <c r="I87" s="135"/>
      <c r="J87" s="95" t="s">
        <v>86</v>
      </c>
      <c r="L87" s="16" t="s">
        <v>46</v>
      </c>
      <c r="M87" s="28" t="s">
        <v>210</v>
      </c>
    </row>
    <row r="88" spans="1:13" x14ac:dyDescent="0.25">
      <c r="A88" s="197"/>
      <c r="B88" s="44" t="s">
        <v>183</v>
      </c>
      <c r="C88" s="44" t="s">
        <v>184</v>
      </c>
      <c r="D88" s="75">
        <v>6</v>
      </c>
      <c r="E88" s="75">
        <v>4</v>
      </c>
      <c r="F88" s="63" t="s">
        <v>224</v>
      </c>
      <c r="G88" s="63" t="s">
        <v>244</v>
      </c>
      <c r="H88" s="30" t="str">
        <f t="shared" si="5"/>
        <v>ING. ENRIQUE FÉLIX LANCHIPA VALENCIA</v>
      </c>
      <c r="I88" s="135"/>
      <c r="J88" s="95" t="s">
        <v>86</v>
      </c>
      <c r="L88" s="16" t="s">
        <v>38</v>
      </c>
      <c r="M88" s="16" t="s">
        <v>72</v>
      </c>
    </row>
    <row r="89" spans="1:13" x14ac:dyDescent="0.25">
      <c r="A89" s="197"/>
      <c r="B89" s="44" t="s">
        <v>185</v>
      </c>
      <c r="C89" s="44" t="s">
        <v>89</v>
      </c>
      <c r="D89" s="75">
        <v>5</v>
      </c>
      <c r="E89" s="75">
        <v>4</v>
      </c>
      <c r="F89" s="63" t="s">
        <v>224</v>
      </c>
      <c r="G89" s="63" t="s">
        <v>245</v>
      </c>
      <c r="H89" s="30" t="str">
        <f t="shared" si="5"/>
        <v>MAG. OLIVER SANTANA CARBAJAL</v>
      </c>
      <c r="I89" s="135"/>
      <c r="J89" s="95" t="s">
        <v>86</v>
      </c>
      <c r="L89" s="16" t="s">
        <v>42</v>
      </c>
      <c r="M89" s="16" t="s">
        <v>258</v>
      </c>
    </row>
    <row r="90" spans="1:13" x14ac:dyDescent="0.25">
      <c r="A90" s="197"/>
      <c r="B90" s="44" t="s">
        <v>202</v>
      </c>
      <c r="C90" s="44" t="s">
        <v>84</v>
      </c>
      <c r="D90" s="85">
        <v>4</v>
      </c>
      <c r="E90" s="85">
        <v>3</v>
      </c>
      <c r="F90" s="44" t="s">
        <v>225</v>
      </c>
      <c r="G90" s="63" t="s">
        <v>242</v>
      </c>
      <c r="H90" s="30" t="str">
        <f t="shared" si="5"/>
        <v>MAG. CARLOS ALBERTO PAJUELO BELTRÁN</v>
      </c>
      <c r="I90" s="135"/>
      <c r="J90" s="95" t="s">
        <v>86</v>
      </c>
      <c r="K90" s="6" t="s">
        <v>37</v>
      </c>
      <c r="L90" s="16" t="s">
        <v>42</v>
      </c>
      <c r="M90" s="16" t="s">
        <v>85</v>
      </c>
    </row>
    <row r="91" spans="1:13" ht="15.75" thickBot="1" x14ac:dyDescent="0.3">
      <c r="A91" s="198"/>
      <c r="B91" s="46" t="s">
        <v>203</v>
      </c>
      <c r="C91" s="46" t="s">
        <v>204</v>
      </c>
      <c r="D91" s="101">
        <v>4</v>
      </c>
      <c r="E91" s="101">
        <v>3</v>
      </c>
      <c r="F91" s="46" t="s">
        <v>225</v>
      </c>
      <c r="G91" s="39" t="s">
        <v>247</v>
      </c>
      <c r="H91" s="31" t="str">
        <f t="shared" si="5"/>
        <v xml:space="preserve"> </v>
      </c>
      <c r="I91" s="139"/>
      <c r="J91" s="95" t="s">
        <v>86</v>
      </c>
      <c r="K91" s="6" t="s">
        <v>37</v>
      </c>
      <c r="L91" s="18"/>
      <c r="M91" s="18"/>
    </row>
    <row r="92" spans="1:13" x14ac:dyDescent="0.25">
      <c r="A92" s="7"/>
      <c r="B92" s="47"/>
      <c r="C92" s="47"/>
      <c r="D92" s="72"/>
      <c r="E92" s="72"/>
      <c r="F92" s="47"/>
      <c r="G92" s="47"/>
      <c r="J92" s="7"/>
      <c r="K92" s="6"/>
    </row>
    <row r="93" spans="1:13" ht="15.75" thickBot="1" x14ac:dyDescent="0.3">
      <c r="A93" s="7"/>
      <c r="B93" s="47"/>
      <c r="C93" s="47"/>
      <c r="D93" s="72"/>
      <c r="E93" s="72"/>
      <c r="F93" s="47"/>
      <c r="G93" s="47"/>
      <c r="H93" s="6"/>
      <c r="I93" s="6"/>
      <c r="J93" s="7"/>
    </row>
    <row r="94" spans="1:13" x14ac:dyDescent="0.25">
      <c r="A94" s="191" t="s">
        <v>91</v>
      </c>
      <c r="B94" s="48" t="s">
        <v>186</v>
      </c>
      <c r="C94" s="37" t="s">
        <v>97</v>
      </c>
      <c r="D94" s="68">
        <v>4</v>
      </c>
      <c r="E94" s="68">
        <v>3</v>
      </c>
      <c r="F94" s="62" t="s">
        <v>224</v>
      </c>
      <c r="G94" s="37" t="s">
        <v>245</v>
      </c>
      <c r="H94" s="29" t="str">
        <f t="shared" ref="H94:H100" si="6">UPPER(CONCATENATE(L94," ",M94))</f>
        <v>MAG. OSCAR JUAN JÍMENEZ FLORES</v>
      </c>
      <c r="I94" s="134"/>
      <c r="J94" s="94" t="s">
        <v>91</v>
      </c>
      <c r="L94" s="15" t="s">
        <v>42</v>
      </c>
      <c r="M94" s="33" t="s">
        <v>259</v>
      </c>
    </row>
    <row r="95" spans="1:13" x14ac:dyDescent="0.25">
      <c r="A95" s="192"/>
      <c r="B95" s="44" t="s">
        <v>187</v>
      </c>
      <c r="C95" s="38" t="s">
        <v>92</v>
      </c>
      <c r="D95" s="69">
        <v>6</v>
      </c>
      <c r="E95" s="69">
        <v>4</v>
      </c>
      <c r="F95" s="63" t="s">
        <v>224</v>
      </c>
      <c r="G95" s="63" t="s">
        <v>243</v>
      </c>
      <c r="H95" s="30" t="str">
        <f t="shared" si="6"/>
        <v>ING. HUGO MARTÍN ALCÁNTARA MARTÍNEZ</v>
      </c>
      <c r="I95" s="135"/>
      <c r="J95" s="95" t="s">
        <v>91</v>
      </c>
      <c r="L95" s="143" t="s">
        <v>38</v>
      </c>
      <c r="M95" s="141" t="s">
        <v>93</v>
      </c>
    </row>
    <row r="96" spans="1:13" x14ac:dyDescent="0.25">
      <c r="A96" s="192"/>
      <c r="B96" s="44" t="s">
        <v>188</v>
      </c>
      <c r="C96" s="38" t="s">
        <v>189</v>
      </c>
      <c r="D96" s="69">
        <v>4</v>
      </c>
      <c r="E96" s="69">
        <v>3</v>
      </c>
      <c r="F96" s="63" t="s">
        <v>224</v>
      </c>
      <c r="G96" s="63" t="s">
        <v>242</v>
      </c>
      <c r="H96" s="30" t="str">
        <f t="shared" si="6"/>
        <v>MAG. LUIS ALFREDO FERNÁNDEZ VIZCARRA</v>
      </c>
      <c r="I96" s="135"/>
      <c r="J96" s="95" t="s">
        <v>91</v>
      </c>
      <c r="L96" s="16" t="s">
        <v>42</v>
      </c>
      <c r="M96" s="17" t="s">
        <v>96</v>
      </c>
    </row>
    <row r="97" spans="1:13" x14ac:dyDescent="0.25">
      <c r="A97" s="192"/>
      <c r="B97" s="44" t="s">
        <v>190</v>
      </c>
      <c r="C97" s="44" t="s">
        <v>191</v>
      </c>
      <c r="D97" s="70">
        <v>6</v>
      </c>
      <c r="E97" s="70">
        <v>4</v>
      </c>
      <c r="F97" s="63" t="s">
        <v>224</v>
      </c>
      <c r="G97" s="63" t="s">
        <v>244</v>
      </c>
      <c r="H97" s="30" t="str">
        <f t="shared" si="6"/>
        <v>ING. RAFAEL HUMBERTO POMA LAURA</v>
      </c>
      <c r="I97" s="135"/>
      <c r="J97" s="95" t="s">
        <v>91</v>
      </c>
      <c r="L97" s="16" t="s">
        <v>38</v>
      </c>
      <c r="M97" s="17" t="s">
        <v>39</v>
      </c>
    </row>
    <row r="98" spans="1:13" x14ac:dyDescent="0.25">
      <c r="A98" s="192"/>
      <c r="B98" s="44" t="s">
        <v>192</v>
      </c>
      <c r="C98" s="44" t="s">
        <v>193</v>
      </c>
      <c r="D98" s="70">
        <v>5</v>
      </c>
      <c r="E98" s="70">
        <v>4</v>
      </c>
      <c r="F98" s="63" t="s">
        <v>224</v>
      </c>
      <c r="G98" s="63" t="s">
        <v>245</v>
      </c>
      <c r="H98" s="30" t="str">
        <f t="shared" si="6"/>
        <v>ING. RAFAEL HUMBERTO POMA LAURA</v>
      </c>
      <c r="I98" s="135"/>
      <c r="J98" s="95" t="s">
        <v>91</v>
      </c>
      <c r="L98" s="16" t="s">
        <v>38</v>
      </c>
      <c r="M98" s="17" t="s">
        <v>39</v>
      </c>
    </row>
    <row r="99" spans="1:13" x14ac:dyDescent="0.25">
      <c r="A99" s="192"/>
      <c r="B99" s="44" t="s">
        <v>194</v>
      </c>
      <c r="C99" s="44" t="s">
        <v>195</v>
      </c>
      <c r="D99" s="70">
        <v>4</v>
      </c>
      <c r="E99" s="70">
        <v>3</v>
      </c>
      <c r="F99" s="63" t="s">
        <v>224</v>
      </c>
      <c r="G99" s="63" t="s">
        <v>244</v>
      </c>
      <c r="H99" s="30" t="str">
        <f t="shared" si="6"/>
        <v>ING. RICARDO MANUEL VALCÁRCEL ALVARADO</v>
      </c>
      <c r="I99" s="135"/>
      <c r="J99" s="95" t="s">
        <v>91</v>
      </c>
      <c r="L99" s="16" t="s">
        <v>38</v>
      </c>
      <c r="M99" s="104" t="s">
        <v>95</v>
      </c>
    </row>
    <row r="100" spans="1:13" x14ac:dyDescent="0.25">
      <c r="A100" s="192"/>
      <c r="B100" s="44" t="s">
        <v>205</v>
      </c>
      <c r="C100" s="44" t="s">
        <v>206</v>
      </c>
      <c r="D100" s="70">
        <v>4</v>
      </c>
      <c r="E100" s="75">
        <v>3</v>
      </c>
      <c r="F100" s="44" t="s">
        <v>225</v>
      </c>
      <c r="G100" s="63" t="s">
        <v>242</v>
      </c>
      <c r="H100" s="30" t="str">
        <f t="shared" si="6"/>
        <v>ING. CARLOS ALBERTO RUIZ CANCINO</v>
      </c>
      <c r="I100" s="135"/>
      <c r="J100" s="95" t="s">
        <v>91</v>
      </c>
      <c r="K100" t="s">
        <v>37</v>
      </c>
      <c r="L100" s="16" t="s">
        <v>38</v>
      </c>
      <c r="M100" s="16" t="s">
        <v>77</v>
      </c>
    </row>
    <row r="101" spans="1:13" ht="15.75" thickBot="1" x14ac:dyDescent="0.3">
      <c r="A101" s="193"/>
      <c r="B101" s="46" t="s">
        <v>207</v>
      </c>
      <c r="C101" s="46" t="s">
        <v>208</v>
      </c>
      <c r="D101" s="86">
        <v>4</v>
      </c>
      <c r="E101" s="86">
        <v>3</v>
      </c>
      <c r="F101" s="66" t="s">
        <v>225</v>
      </c>
      <c r="G101" s="66" t="s">
        <v>248</v>
      </c>
      <c r="H101" s="31" t="str">
        <f t="shared" ref="H101" si="7">UPPER(CONCATENATE(L101," ",M101))</f>
        <v xml:space="preserve"> </v>
      </c>
      <c r="I101" s="136"/>
      <c r="J101" s="96" t="s">
        <v>91</v>
      </c>
      <c r="K101" s="54" t="s">
        <v>37</v>
      </c>
      <c r="L101" s="18"/>
      <c r="M101" s="19"/>
    </row>
    <row r="102" spans="1:13" x14ac:dyDescent="0.25">
      <c r="A102" s="7"/>
      <c r="B102" s="47"/>
      <c r="C102" s="47"/>
      <c r="H102" s="6"/>
      <c r="I102" s="6"/>
      <c r="K102" s="6"/>
    </row>
    <row r="103" spans="1:13" x14ac:dyDescent="0.25">
      <c r="J103" s="6"/>
      <c r="K103" s="6"/>
    </row>
    <row r="104" spans="1:13" x14ac:dyDescent="0.25">
      <c r="J104" s="6"/>
      <c r="K104" s="6"/>
    </row>
    <row r="105" spans="1:13" x14ac:dyDescent="0.25">
      <c r="J105" s="6"/>
      <c r="K105" s="6"/>
    </row>
    <row r="106" spans="1:13" x14ac:dyDescent="0.25">
      <c r="J106" s="6"/>
      <c r="K106" s="6"/>
    </row>
    <row r="107" spans="1:13" x14ac:dyDescent="0.25">
      <c r="J107" s="6"/>
      <c r="K107" s="6"/>
    </row>
    <row r="108" spans="1:13" x14ac:dyDescent="0.25">
      <c r="J108" s="6"/>
      <c r="K108" s="6"/>
    </row>
    <row r="109" spans="1:13" x14ac:dyDescent="0.25">
      <c r="J109" s="6"/>
      <c r="K109" s="6"/>
    </row>
    <row r="110" spans="1:13" x14ac:dyDescent="0.25">
      <c r="A110" s="7"/>
      <c r="B110" s="47"/>
      <c r="C110" s="47"/>
      <c r="D110" s="47"/>
      <c r="E110" s="47"/>
      <c r="F110" s="47"/>
      <c r="G110" s="47"/>
      <c r="H110" s="6"/>
      <c r="I110" s="6"/>
      <c r="J110" s="6"/>
      <c r="K110" s="6"/>
    </row>
    <row r="111" spans="1:13" x14ac:dyDescent="0.25">
      <c r="A111" s="7"/>
      <c r="B111" s="47"/>
      <c r="C111" s="47"/>
      <c r="D111" s="47"/>
      <c r="E111" s="47"/>
      <c r="F111" s="47"/>
      <c r="G111" s="47"/>
      <c r="H111" s="6"/>
      <c r="I111" s="6"/>
    </row>
    <row r="112" spans="1:13" x14ac:dyDescent="0.25">
      <c r="A112" s="6"/>
    </row>
    <row r="113" spans="1:7" x14ac:dyDescent="0.25">
      <c r="A113" s="6"/>
    </row>
    <row r="114" spans="1:7" x14ac:dyDescent="0.25">
      <c r="A114" s="6"/>
      <c r="B114" s="47"/>
      <c r="C114" s="47"/>
      <c r="D114" s="47"/>
      <c r="E114" s="47"/>
      <c r="F114" s="47"/>
      <c r="G114" s="47"/>
    </row>
    <row r="115" spans="1:7" ht="15.75" thickBot="1" x14ac:dyDescent="0.3">
      <c r="A115" s="6"/>
      <c r="B115" s="47"/>
      <c r="C115" s="47"/>
      <c r="D115" s="47"/>
      <c r="E115" s="47"/>
      <c r="F115" s="47"/>
      <c r="G115" s="47"/>
    </row>
    <row r="116" spans="1:7" x14ac:dyDescent="0.25">
      <c r="A116" s="6"/>
      <c r="B116" s="47"/>
      <c r="C116" s="51" t="s">
        <v>98</v>
      </c>
      <c r="D116" s="47"/>
      <c r="E116" s="47"/>
      <c r="F116" s="47"/>
      <c r="G116" s="47"/>
    </row>
    <row r="117" spans="1:7" x14ac:dyDescent="0.25">
      <c r="A117" s="6"/>
      <c r="B117" s="47"/>
      <c r="C117" s="50" t="s">
        <v>99</v>
      </c>
      <c r="D117" s="47"/>
      <c r="E117" s="47"/>
      <c r="F117" s="47"/>
      <c r="G117" s="47"/>
    </row>
    <row r="118" spans="1:7" ht="15.75" thickBot="1" x14ac:dyDescent="0.3">
      <c r="A118" s="6"/>
      <c r="B118" s="47"/>
      <c r="C118" s="52" t="s">
        <v>100</v>
      </c>
      <c r="D118" s="47"/>
      <c r="E118" s="47"/>
      <c r="F118" s="47"/>
      <c r="G118" s="47"/>
    </row>
    <row r="119" spans="1:7" ht="15.75" thickBot="1" x14ac:dyDescent="0.3">
      <c r="A119" s="6"/>
      <c r="B119" s="47"/>
      <c r="C119" s="53" t="s">
        <v>101</v>
      </c>
      <c r="D119" s="47"/>
      <c r="E119" s="47"/>
      <c r="F119" s="47"/>
      <c r="G119" s="47"/>
    </row>
    <row r="121" spans="1:7" x14ac:dyDescent="0.25">
      <c r="A121" t="s">
        <v>102</v>
      </c>
      <c r="B121" t="s">
        <v>103</v>
      </c>
    </row>
  </sheetData>
  <mergeCells count="11">
    <mergeCell ref="H5:I5"/>
    <mergeCell ref="A7:A13"/>
    <mergeCell ref="A94:A101"/>
    <mergeCell ref="A16:A28"/>
    <mergeCell ref="A75:A82"/>
    <mergeCell ref="A85:A91"/>
    <mergeCell ref="A31:A36"/>
    <mergeCell ref="A39:A45"/>
    <mergeCell ref="A48:A54"/>
    <mergeCell ref="A57:A63"/>
    <mergeCell ref="A66:A7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Portafolio</vt:lpstr>
      <vt:lpstr>Carga</vt:lpstr>
      <vt:lpstr>Portafolio!Área_de_impresión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Adm</dc:creator>
  <cp:keywords/>
  <dc:description/>
  <cp:lastModifiedBy>Enrique</cp:lastModifiedBy>
  <cp:revision/>
  <cp:lastPrinted>2018-09-19T13:51:26Z</cp:lastPrinted>
  <dcterms:created xsi:type="dcterms:W3CDTF">2014-12-10T14:11:07Z</dcterms:created>
  <dcterms:modified xsi:type="dcterms:W3CDTF">2019-04-04T04:51:18Z</dcterms:modified>
</cp:coreProperties>
</file>