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\Box Sync\EPIS\Formatos_Portafolio\2019-I\Informe_Final\"/>
    </mc:Choice>
  </mc:AlternateContent>
  <bookViews>
    <workbookView xWindow="0" yWindow="0" windowWidth="28800" windowHeight="12330"/>
  </bookViews>
  <sheets>
    <sheet name="Informe Final" sheetId="1" r:id="rId1"/>
    <sheet name="Informe Impresion" sheetId="4" state="hidden" r:id="rId2"/>
    <sheet name="Carga" sheetId="5" state="hidden" r:id="rId3"/>
  </sheets>
  <definedNames>
    <definedName name="_xlnm.Print_Area" localSheetId="0">'Informe Final'!$A$1:$P$152</definedName>
    <definedName name="_xlnm.Print_Titles" localSheetId="0">'Informe Final'!$1:$7</definedName>
    <definedName name="_xlnm.Print_Titles" localSheetId="1">'Informe Impresion'!$1:$7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I26" i="5"/>
  <c r="I24" i="5"/>
  <c r="I22" i="5"/>
  <c r="I20" i="5"/>
  <c r="I18" i="5"/>
  <c r="I16" i="5"/>
  <c r="L8" i="1" l="1"/>
  <c r="C14" i="1"/>
  <c r="H101" i="5" l="1"/>
  <c r="H100" i="5"/>
  <c r="H99" i="5"/>
  <c r="H98" i="5"/>
  <c r="H97" i="5"/>
  <c r="H96" i="5"/>
  <c r="H95" i="5"/>
  <c r="H94" i="5"/>
  <c r="H91" i="5"/>
  <c r="H90" i="5"/>
  <c r="H89" i="5"/>
  <c r="H88" i="5"/>
  <c r="H87" i="5"/>
  <c r="H86" i="5"/>
  <c r="H85" i="5"/>
  <c r="H81" i="5"/>
  <c r="H80" i="5"/>
  <c r="H79" i="5"/>
  <c r="H78" i="5"/>
  <c r="H77" i="5"/>
  <c r="H76" i="5"/>
  <c r="H75" i="5"/>
  <c r="H71" i="5"/>
  <c r="H70" i="5"/>
  <c r="H69" i="5"/>
  <c r="H68" i="5"/>
  <c r="H67" i="5"/>
  <c r="H66" i="5"/>
  <c r="H62" i="5"/>
  <c r="H61" i="5"/>
  <c r="H60" i="5"/>
  <c r="H59" i="5"/>
  <c r="H58" i="5"/>
  <c r="H57" i="5"/>
  <c r="H53" i="5"/>
  <c r="B147" i="1" s="1"/>
  <c r="H52" i="5"/>
  <c r="H51" i="5"/>
  <c r="H50" i="5"/>
  <c r="H49" i="5"/>
  <c r="H48" i="5"/>
  <c r="H44" i="5"/>
  <c r="H43" i="5"/>
  <c r="H42" i="5"/>
  <c r="H41" i="5"/>
  <c r="H40" i="5"/>
  <c r="H39" i="5"/>
  <c r="H36" i="5"/>
  <c r="H35" i="5"/>
  <c r="H34" i="5"/>
  <c r="H33" i="5"/>
  <c r="H32" i="5"/>
  <c r="H31" i="5"/>
  <c r="H26" i="5"/>
  <c r="H24" i="5"/>
  <c r="H22" i="5"/>
  <c r="H20" i="5"/>
  <c r="H18" i="5"/>
  <c r="H16" i="5"/>
  <c r="H13" i="5"/>
  <c r="H12" i="5"/>
  <c r="H11" i="5"/>
  <c r="H10" i="5"/>
  <c r="H9" i="5"/>
  <c r="H8" i="5"/>
  <c r="H7" i="5"/>
  <c r="L12" i="1"/>
  <c r="H12" i="1"/>
  <c r="C12" i="1"/>
  <c r="C10" i="1"/>
  <c r="I22" i="1" l="1"/>
  <c r="I25" i="1" l="1"/>
  <c r="I24" i="1"/>
  <c r="I23" i="1"/>
  <c r="I26" i="1"/>
  <c r="I28" i="1" l="1"/>
  <c r="I27" i="1"/>
  <c r="G29" i="1"/>
  <c r="G31" i="1" l="1"/>
  <c r="H31" i="1" s="1"/>
  <c r="H30" i="1"/>
  <c r="B6" i="4"/>
  <c r="B136" i="4"/>
  <c r="B135" i="4"/>
  <c r="B131" i="4"/>
  <c r="B130" i="4"/>
  <c r="G125" i="4" l="1"/>
  <c r="J17" i="4"/>
  <c r="B120" i="4"/>
  <c r="B113" i="4"/>
  <c r="B106" i="4"/>
  <c r="B96" i="4"/>
  <c r="B88" i="4"/>
  <c r="L84" i="4"/>
  <c r="L82" i="4"/>
  <c r="F84" i="4"/>
  <c r="F82" i="4"/>
  <c r="D84" i="4"/>
  <c r="D82" i="4"/>
  <c r="B75" i="4"/>
  <c r="B67" i="4"/>
  <c r="B60" i="4"/>
  <c r="B47" i="4"/>
  <c r="L43" i="4"/>
  <c r="L42" i="4"/>
  <c r="L41" i="4"/>
  <c r="K43" i="4"/>
  <c r="K42" i="4"/>
  <c r="K41" i="4"/>
  <c r="J43" i="4"/>
  <c r="J42" i="4"/>
  <c r="J41" i="4"/>
  <c r="I43" i="4"/>
  <c r="I42" i="4"/>
  <c r="I41" i="4"/>
  <c r="H43" i="4"/>
  <c r="H42" i="4"/>
  <c r="H41" i="4"/>
  <c r="L19" i="4"/>
  <c r="L18" i="4"/>
  <c r="L17" i="4"/>
  <c r="L16" i="4"/>
  <c r="L20" i="4" l="1"/>
  <c r="J28" i="4"/>
  <c r="J27" i="4"/>
  <c r="J26" i="4"/>
  <c r="J24" i="4"/>
  <c r="J23" i="4"/>
  <c r="J22" i="4"/>
  <c r="J21" i="4"/>
  <c r="J25" i="4"/>
  <c r="J20" i="4"/>
  <c r="J19" i="4"/>
  <c r="J18" i="4"/>
  <c r="J16" i="4"/>
  <c r="I29" i="1"/>
  <c r="E13" i="4"/>
  <c r="E12" i="4"/>
  <c r="M9" i="4"/>
  <c r="K9" i="4"/>
  <c r="I9" i="4"/>
  <c r="G9" i="4"/>
  <c r="E9" i="4"/>
  <c r="D9" i="4"/>
  <c r="B9" i="4"/>
  <c r="L21" i="4"/>
  <c r="L23" i="4" l="1"/>
  <c r="I30" i="1"/>
  <c r="L24" i="4" s="1"/>
  <c r="I31" i="1"/>
  <c r="L25" i="4" s="1"/>
  <c r="L22" i="4"/>
</calcChain>
</file>

<file path=xl/sharedStrings.xml><?xml version="1.0" encoding="utf-8"?>
<sst xmlns="http://schemas.openxmlformats.org/spreadsheetml/2006/main" count="666" uniqueCount="295">
  <si>
    <t>UNIVERSIDAD PRIVADA DE TACNA</t>
  </si>
  <si>
    <t>Escuela Profesional de Ingeniería de Sistemas</t>
  </si>
  <si>
    <t>Código</t>
  </si>
  <si>
    <t>Sec.</t>
  </si>
  <si>
    <t>Nombre del Curso</t>
  </si>
  <si>
    <t>Tipo (marcar recuadro)</t>
  </si>
  <si>
    <t>Teoría</t>
  </si>
  <si>
    <t>Pract.</t>
  </si>
  <si>
    <t>Lab.</t>
  </si>
  <si>
    <t>Taller</t>
  </si>
  <si>
    <t xml:space="preserve">Nombre del Docente </t>
  </si>
  <si>
    <t>E-mail Personal</t>
  </si>
  <si>
    <t>Teléfono</t>
  </si>
  <si>
    <t xml:space="preserve"> DEL CURSO</t>
  </si>
  <si>
    <t>Porcentaje de cumplimiento del silabo</t>
  </si>
  <si>
    <t>N°</t>
  </si>
  <si>
    <t>Practicas calificadas realizadas</t>
  </si>
  <si>
    <t>Experiencias de laboratorio realizadas</t>
  </si>
  <si>
    <t>Estudiantes  matriculados</t>
  </si>
  <si>
    <t>Estudiantes aprobados</t>
  </si>
  <si>
    <t xml:space="preserve">Estudiantes con abandono </t>
  </si>
  <si>
    <t>Estudiantes retirados</t>
  </si>
  <si>
    <t>Nota final mas alta</t>
  </si>
  <si>
    <t>Nota final promedio</t>
  </si>
  <si>
    <t>Nota final mas baja</t>
  </si>
  <si>
    <t xml:space="preserve">  FACULTAD DE INGENIERIA</t>
  </si>
  <si>
    <t>%</t>
  </si>
  <si>
    <t>Estudiantes desaprobados</t>
  </si>
  <si>
    <t>Indicaciones:</t>
  </si>
  <si>
    <t>P</t>
  </si>
  <si>
    <t>M</t>
  </si>
  <si>
    <t>Capacidades del curso </t>
  </si>
  <si>
    <t> Nivel Alcanzado</t>
  </si>
  <si>
    <t>Cuál cree que ha sido el motivo por el cual los estudiantes no alcanzaron el logro de capacidades</t>
  </si>
  <si>
    <t xml:space="preserve">Según su apreciación deberá marcar (x) el nivel que han alcanzado los estudiantes en los diferentes </t>
  </si>
  <si>
    <t>aspectos que se mencionan a continuación.</t>
  </si>
  <si>
    <t>Logros de capacidades del curso</t>
  </si>
  <si>
    <t>N</t>
  </si>
  <si>
    <t>A</t>
  </si>
  <si>
    <t>B</t>
  </si>
  <si>
    <t>OBSERVACIONES</t>
  </si>
  <si>
    <t xml:space="preserve">        aprendizaje.</t>
  </si>
  <si>
    <r>
      <t xml:space="preserve">3.    </t>
    </r>
    <r>
      <rPr>
        <b/>
        <sz val="11"/>
        <color theme="1"/>
        <rFont val="Calibri"/>
        <family val="2"/>
        <scheme val="minor"/>
      </rPr>
      <t>Del sílabo.</t>
    </r>
    <r>
      <rPr>
        <sz val="11"/>
        <color theme="1"/>
        <rFont val="Calibri"/>
        <family val="2"/>
        <scheme val="minor"/>
      </rPr>
      <t xml:space="preserve">  Qué temas del sílabo no se han completado? Considera todos los temas adecuados? </t>
    </r>
  </si>
  <si>
    <t xml:space="preserve">       Qué temas requieren más tiempo de dedicación? </t>
  </si>
  <si>
    <r>
      <rPr>
        <b/>
        <sz val="11"/>
        <color theme="1"/>
        <rFont val="Calibri"/>
        <family val="2"/>
        <scheme val="minor"/>
      </rPr>
      <t>4.  Uso del Aula Virtual.</t>
    </r>
    <r>
      <rPr>
        <sz val="11"/>
        <color theme="1"/>
        <rFont val="Calibri"/>
        <family val="2"/>
        <scheme val="minor"/>
      </rPr>
      <t xml:space="preserve">  Información colocada, uso de foros, chat  y cantidad de visitas estudiantiles.</t>
    </r>
  </si>
  <si>
    <r>
      <rPr>
        <b/>
        <sz val="11"/>
        <color theme="1"/>
        <rFont val="Calibri"/>
        <family val="2"/>
        <scheme val="minor"/>
      </rPr>
      <t>5.  Administrativas.</t>
    </r>
    <r>
      <rPr>
        <sz val="11"/>
        <color theme="1"/>
        <rFont val="Calibri"/>
        <family val="2"/>
        <scheme val="minor"/>
      </rPr>
      <t xml:space="preserve">  Disponibilidad de recursos en aulas y laboratorios.</t>
    </r>
  </si>
  <si>
    <t xml:space="preserve">competencias  de su curso,  por los estudiantes? Podría presentar una propuesta de evaluación de las </t>
  </si>
  <si>
    <t>competencias de su curso?</t>
  </si>
  <si>
    <r>
      <rPr>
        <b/>
        <sz val="11"/>
        <color theme="1"/>
        <rFont val="Calibri"/>
        <family val="2"/>
        <scheme val="minor"/>
      </rPr>
      <t>6. Sílabo por competencias</t>
    </r>
    <r>
      <rPr>
        <sz val="11"/>
        <color theme="1"/>
        <rFont val="Calibri"/>
        <family val="2"/>
        <scheme val="minor"/>
      </rPr>
      <t xml:space="preserve">.  Qué actividades realizó usted para la evaluación del cumplimiento de las </t>
    </r>
  </si>
  <si>
    <r>
      <rPr>
        <b/>
        <sz val="11"/>
        <color theme="1"/>
        <rFont val="Calibri"/>
        <family val="2"/>
        <scheme val="minor"/>
      </rPr>
      <t>7. Mejora continua.</t>
    </r>
    <r>
      <rPr>
        <sz val="11"/>
        <color theme="1"/>
        <rFont val="Calibri"/>
        <family val="2"/>
        <scheme val="minor"/>
      </rPr>
      <t xml:space="preserve"> Qué actividades de mejora continua ha realizado en el curso en este ciclo y cuales</t>
    </r>
  </si>
  <si>
    <t xml:space="preserve">     propone para el siguiente, para mejorar el rendimiento académico del estudiante. </t>
  </si>
  <si>
    <t xml:space="preserve">     últimos dos años. Indique tema del curso y duración. </t>
  </si>
  <si>
    <r>
      <rPr>
        <b/>
        <sz val="11"/>
        <color theme="1"/>
        <rFont val="Calibri"/>
        <family val="2"/>
        <scheme val="minor"/>
      </rPr>
      <t>8. Actualización docente</t>
    </r>
    <r>
      <rPr>
        <sz val="11"/>
        <color theme="1"/>
        <rFont val="Calibri"/>
        <family val="2"/>
        <scheme val="minor"/>
      </rPr>
      <t xml:space="preserve">. Ha seguido usted algún curso de actualización profesional o docente en los </t>
    </r>
  </si>
  <si>
    <t xml:space="preserve">     brindan la Escuela, la Facultad y la Universidad</t>
  </si>
  <si>
    <t>Material del curso</t>
  </si>
  <si>
    <t>Foros</t>
  </si>
  <si>
    <t xml:space="preserve">                     Cuestionarios</t>
  </si>
  <si>
    <t xml:space="preserve">                     Examenes virtuales</t>
  </si>
  <si>
    <t>Tareas Encargadas</t>
  </si>
  <si>
    <t>Slideshow</t>
  </si>
  <si>
    <r>
      <rPr>
        <b/>
        <sz val="11"/>
        <color theme="1"/>
        <rFont val="Calibri"/>
        <family val="2"/>
        <scheme val="minor"/>
      </rPr>
      <t>9. Comentarios y Recomendaciones</t>
    </r>
    <r>
      <rPr>
        <sz val="11"/>
        <color theme="1"/>
        <rFont val="Calibri"/>
        <family val="2"/>
        <scheme val="minor"/>
      </rPr>
      <t>. Serán útiles para mejorar el Plan de Estudios y los servicios que</t>
    </r>
  </si>
  <si>
    <t>Proyectos y/o trabajos de investigación realizados</t>
  </si>
  <si>
    <t>Estudiantes  que asisten</t>
  </si>
  <si>
    <t>………………………………………………………….</t>
  </si>
  <si>
    <r>
      <rPr>
        <b/>
        <sz val="11"/>
        <color theme="1"/>
        <rFont val="Calibri"/>
        <family val="2"/>
        <scheme val="minor"/>
      </rPr>
      <t>1.    De los estudiantes</t>
    </r>
    <r>
      <rPr>
        <sz val="11"/>
        <color theme="1"/>
        <rFont val="Calibri"/>
        <family val="2"/>
        <scheme val="minor"/>
      </rPr>
      <t xml:space="preserve">. Nivel académico, conocimientos previos, interés en el curso, estilos de </t>
    </r>
  </si>
  <si>
    <t xml:space="preserve">2.    Asistencia y puntualidad de los estudiantes.      </t>
  </si>
  <si>
    <t>Tacna,</t>
  </si>
  <si>
    <t>Ciclo</t>
  </si>
  <si>
    <t>Asignatura</t>
  </si>
  <si>
    <t>Docente</t>
  </si>
  <si>
    <t>Grado</t>
  </si>
  <si>
    <t>E</t>
  </si>
  <si>
    <t>Ing.</t>
  </si>
  <si>
    <t>Rafael Humberto Poma Laura</t>
  </si>
  <si>
    <t>Hugo Martín  Alcántara Martínez</t>
  </si>
  <si>
    <t>TALLER DE LIDERAZGO Y EMPRENDIMIENTO</t>
  </si>
  <si>
    <t>Mag.</t>
  </si>
  <si>
    <t>Erbert Francisco Osco Mamani</t>
  </si>
  <si>
    <t>SISTEMAS DE INFORMACION DE BANCA Y FINANZAS</t>
  </si>
  <si>
    <t xml:space="preserve"> </t>
  </si>
  <si>
    <t>I</t>
  </si>
  <si>
    <t>Lic.</t>
  </si>
  <si>
    <t>Silvia Marlene Centella Vildoso</t>
  </si>
  <si>
    <t>INTRODUCCION A LA INGENIERIA DE SISTEMAS</t>
  </si>
  <si>
    <t>Liliana Mercedes Vega Bernal</t>
  </si>
  <si>
    <t>COMUNICACIÓN ORAL Y ESCRITA</t>
  </si>
  <si>
    <t>METODOLOGIA DEL TRABAJO UNIVERSITARIO</t>
  </si>
  <si>
    <t>II</t>
  </si>
  <si>
    <t>SISTEMAS DE INFORMACION</t>
  </si>
  <si>
    <t>PROGRAMACION I</t>
  </si>
  <si>
    <t>Elard Ricardo Rodríguez Marca</t>
  </si>
  <si>
    <t>III</t>
  </si>
  <si>
    <t>MODELO DE PROCESOS DE NEGOCIOS</t>
  </si>
  <si>
    <t>PROGRAMACION ORIENTADA A OBJETOS</t>
  </si>
  <si>
    <t>PROGRAMACION II</t>
  </si>
  <si>
    <t>IV</t>
  </si>
  <si>
    <t>INTRODUCCION AL DESARROLLO WEB</t>
  </si>
  <si>
    <t>Tito Fernando Ale Nieto</t>
  </si>
  <si>
    <t>INGENIERIA DE REQUERIMIENTOS</t>
  </si>
  <si>
    <t>Mariella Rosario Ibarra Montecinos</t>
  </si>
  <si>
    <t>DISEÑO Y MODELAMIENTO VIRTUAL</t>
  </si>
  <si>
    <t>V</t>
  </si>
  <si>
    <t>DISEÑO Y ARQUITECTURA DE SOFTWARE</t>
  </si>
  <si>
    <t>SISTEMAS OPERATIVOS I</t>
  </si>
  <si>
    <t>Enrique Félix Lanchipa Valencia</t>
  </si>
  <si>
    <t>DISEÑO DE BASE DE DATOS</t>
  </si>
  <si>
    <t>VI</t>
  </si>
  <si>
    <t>Alberto Johnatan Flor Rodríguez</t>
  </si>
  <si>
    <t>ARQUITECTURA DEL COMPUTADOR</t>
  </si>
  <si>
    <t>Ricardo Manuel Sante Zavaleta</t>
  </si>
  <si>
    <t>Carlos Alberto Ruiz Cancino</t>
  </si>
  <si>
    <t>INGENIERIA DE SOFTWARE</t>
  </si>
  <si>
    <t>Martha Judith Paredes Vignola</t>
  </si>
  <si>
    <t>SISTEMAS OPERATIVOS II</t>
  </si>
  <si>
    <t>VII</t>
  </si>
  <si>
    <t>REDES Y COMUNICACIONES DE DATOS I</t>
  </si>
  <si>
    <t>DERECHO INFORMATICO</t>
  </si>
  <si>
    <t>Carlos Alberto Pajuelo Beltrán</t>
  </si>
  <si>
    <t>VIII</t>
  </si>
  <si>
    <t>Patrick José Cuadros Quiroga</t>
  </si>
  <si>
    <t>REDES Y COMUNICACIONES DE DATOS II</t>
  </si>
  <si>
    <t>SEGURIDAD INFORMATICA</t>
  </si>
  <si>
    <t>ETICA PROFESIONAL</t>
  </si>
  <si>
    <t>IX</t>
  </si>
  <si>
    <t>REDES Y COMUNICACIONES DE DATOS III</t>
  </si>
  <si>
    <t>Hugo Martín Alcántara Martínez</t>
  </si>
  <si>
    <t>CONSTRUCCION DE SOFTWARE II</t>
  </si>
  <si>
    <t>Ricardo Manuel Valcárcel Alvarado</t>
  </si>
  <si>
    <t>Luis Alfredo Fernández Vizcarra</t>
  </si>
  <si>
    <t>AUDITORIA DE SISTEMAS</t>
  </si>
  <si>
    <t>CREDITOS OBLIGATORIOS</t>
  </si>
  <si>
    <t>CREDITOS ELECTIVOS</t>
  </si>
  <si>
    <t>CREDITOS PRACTICAS PREPROFESIONALES*</t>
  </si>
  <si>
    <t>TOTAL DE CREDITOS PARA EGRESAR**</t>
  </si>
  <si>
    <t>(**) CERTIFICADO DE INGLES AVANZADO</t>
  </si>
  <si>
    <t xml:space="preserve"> RESUMEN DEL CURSO</t>
  </si>
  <si>
    <t>Estudiantes que asisten</t>
  </si>
  <si>
    <t>Estudiantes matriculados</t>
  </si>
  <si>
    <t>Yanira Valdivia Tapia</t>
  </si>
  <si>
    <t>Dra.</t>
  </si>
  <si>
    <t>Americo Alca Gómez</t>
  </si>
  <si>
    <t>SI-071</t>
  </si>
  <si>
    <t>SI-072</t>
  </si>
  <si>
    <t>TALLER DE REDES Y COMUNICACIÓN DE DATOS</t>
  </si>
  <si>
    <t>SI-073</t>
  </si>
  <si>
    <t xml:space="preserve">PROYECTO DE TESIS </t>
  </si>
  <si>
    <t>SI-074</t>
  </si>
  <si>
    <t>SI-075</t>
  </si>
  <si>
    <t>GERENCIA DE TI</t>
  </si>
  <si>
    <t>SI-076</t>
  </si>
  <si>
    <t>SI-077</t>
  </si>
  <si>
    <t>SOLUCIONES MOVILES II</t>
  </si>
  <si>
    <t>ING-101</t>
  </si>
  <si>
    <t>MATEMATICA I</t>
  </si>
  <si>
    <t>ING-102</t>
  </si>
  <si>
    <t>MATEMATICA BASICA I</t>
  </si>
  <si>
    <t>ING-103</t>
  </si>
  <si>
    <t>DISEÑO EN INGENIERIA</t>
  </si>
  <si>
    <t>ING-104</t>
  </si>
  <si>
    <t>ING-105</t>
  </si>
  <si>
    <t>SI-171</t>
  </si>
  <si>
    <t>ING-201</t>
  </si>
  <si>
    <t>MATEMATICA II</t>
  </si>
  <si>
    <t>ING-202</t>
  </si>
  <si>
    <t>FISICA I</t>
  </si>
  <si>
    <t>ING-203</t>
  </si>
  <si>
    <t>TECNICAS DE PROGRAMACIÓN</t>
  </si>
  <si>
    <t>ING-204</t>
  </si>
  <si>
    <t>ECONOMIA I</t>
  </si>
  <si>
    <t>ING-205</t>
  </si>
  <si>
    <t>ESTADISTICA I</t>
  </si>
  <si>
    <t>ING-206</t>
  </si>
  <si>
    <t>QUIMICA I</t>
  </si>
  <si>
    <t>SI-371</t>
  </si>
  <si>
    <t>MATEMATICA DISCRETA</t>
  </si>
  <si>
    <t>SI-372</t>
  </si>
  <si>
    <t>SISTEMAS ELECTRONICOS DIGITALES</t>
  </si>
  <si>
    <t>SI-373</t>
  </si>
  <si>
    <t>ALGORITMOS Y ESTRUCTURA DE DATOS</t>
  </si>
  <si>
    <t>SI-374</t>
  </si>
  <si>
    <t>SI-375</t>
  </si>
  <si>
    <t>SI-376</t>
  </si>
  <si>
    <t>SI-471</t>
  </si>
  <si>
    <t>SI-472</t>
  </si>
  <si>
    <t>SI-473</t>
  </si>
  <si>
    <t>SI-474</t>
  </si>
  <si>
    <t>INGENIERIA ECONOMICA Y FINANCIERA</t>
  </si>
  <si>
    <t>SI-475</t>
  </si>
  <si>
    <t>SI-476</t>
  </si>
  <si>
    <t>SI-571</t>
  </si>
  <si>
    <t>SI-572</t>
  </si>
  <si>
    <t>SI-573</t>
  </si>
  <si>
    <t>SI-574</t>
  </si>
  <si>
    <t>INVESTIGACION DE OPERACIONES</t>
  </si>
  <si>
    <t>SI-575</t>
  </si>
  <si>
    <t>SI-576</t>
  </si>
  <si>
    <t>INTERACCION Y DISEÑO DE INTERFACES</t>
  </si>
  <si>
    <t>SI-671</t>
  </si>
  <si>
    <t>BASE DE DATOS I</t>
  </si>
  <si>
    <t>SI-672</t>
  </si>
  <si>
    <t>SI-673</t>
  </si>
  <si>
    <t xml:space="preserve">PROGRAMACION III </t>
  </si>
  <si>
    <t>SI-674</t>
  </si>
  <si>
    <t>DESARROLLO DE APLICACIONES WEB I</t>
  </si>
  <si>
    <t>SI-675</t>
  </si>
  <si>
    <t>SI-676</t>
  </si>
  <si>
    <t>SI-771</t>
  </si>
  <si>
    <t>BASE DE DATOS II</t>
  </si>
  <si>
    <t>SI-772</t>
  </si>
  <si>
    <t>SI-773</t>
  </si>
  <si>
    <t>SOLUCIONES MOVILES I</t>
  </si>
  <si>
    <t>SI-774</t>
  </si>
  <si>
    <t>GESTION DE PROYECTOS DE TI</t>
  </si>
  <si>
    <t>SI-775</t>
  </si>
  <si>
    <t>CALIDAD Y PRUEBAS DE SOFTWARE</t>
  </si>
  <si>
    <t>SI-776</t>
  </si>
  <si>
    <t xml:space="preserve">MEDIO AMBIENTE Y DESARROLLO SOSTENIBLE </t>
  </si>
  <si>
    <t>SI-777</t>
  </si>
  <si>
    <t>CONTABILIDAD GENERAL</t>
  </si>
  <si>
    <t>SI-778</t>
  </si>
  <si>
    <t>PATRONES DE SOFTWARE</t>
  </si>
  <si>
    <t>SI-871</t>
  </si>
  <si>
    <t>INTELIGENCIA DE NEGOCIOS</t>
  </si>
  <si>
    <t>SI-872</t>
  </si>
  <si>
    <t>SI-873</t>
  </si>
  <si>
    <t>INGLES TECNICO</t>
  </si>
  <si>
    <t>SI-874</t>
  </si>
  <si>
    <t>DESARROLLO DE APLICACIONES WEB II</t>
  </si>
  <si>
    <t>SI-875</t>
  </si>
  <si>
    <t>SI-876</t>
  </si>
  <si>
    <t>SI-877</t>
  </si>
  <si>
    <t>DISEÑO Y CREACION DE VIDEOJUEGOS</t>
  </si>
  <si>
    <t>SI-971</t>
  </si>
  <si>
    <t>SI-972</t>
  </si>
  <si>
    <t>SI-973</t>
  </si>
  <si>
    <t xml:space="preserve">METODOLOGÍA DE LA INVESTIGACIÓN APLICADA </t>
  </si>
  <si>
    <t>SI-974</t>
  </si>
  <si>
    <t xml:space="preserve">CONSTRUCCION DE SOFTWARE I </t>
  </si>
  <si>
    <t>SI-975</t>
  </si>
  <si>
    <t>PLANEAMIENTO ESTRATEGICO DE TI</t>
  </si>
  <si>
    <t>SI-976</t>
  </si>
  <si>
    <t>GESTION DE LA CONFIGURACION Y ADMINISTRACION DE SOFTWARE</t>
  </si>
  <si>
    <t>SI-977</t>
  </si>
  <si>
    <t>NEGOCIOS Y MARKETING POR INTERNET</t>
  </si>
  <si>
    <t>SI-978</t>
  </si>
  <si>
    <t>TOPICOS DE BASE DE DATOS AVANZADOS</t>
  </si>
  <si>
    <t>Nestor Andres Sanjinez Ticona</t>
  </si>
  <si>
    <t>Hiraida Yesenia Pacheco Quispe</t>
  </si>
  <si>
    <t>X</t>
  </si>
  <si>
    <t>Estudiantes en abandono</t>
  </si>
  <si>
    <t>Estudiantes con retiro</t>
  </si>
  <si>
    <t>Nº</t>
  </si>
  <si>
    <t>Sección :</t>
  </si>
  <si>
    <t xml:space="preserve">Ciclo : </t>
  </si>
  <si>
    <t>Nombre de Curso :</t>
  </si>
  <si>
    <t xml:space="preserve">Horas: </t>
  </si>
  <si>
    <t>Docente :</t>
  </si>
  <si>
    <t>Semestre :</t>
  </si>
  <si>
    <t>INFORME FINAL DEL CURSO</t>
  </si>
  <si>
    <t>Código Curso :</t>
  </si>
  <si>
    <t>Examenes virtuales</t>
  </si>
  <si>
    <t>Cuestionarios</t>
  </si>
  <si>
    <t>Créditos :</t>
  </si>
  <si>
    <t xml:space="preserve">Tipo Curso : </t>
  </si>
  <si>
    <t>Proyectos y/o trabajos de  realizados</t>
  </si>
  <si>
    <r>
      <rPr>
        <b/>
        <sz val="11"/>
        <color theme="1"/>
        <rFont val="Calibri"/>
        <family val="2"/>
        <scheme val="minor"/>
      </rPr>
      <t>3.    Del sílabo.</t>
    </r>
    <r>
      <rPr>
        <sz val="11"/>
        <color theme="1"/>
        <rFont val="Calibri"/>
        <family val="2"/>
        <scheme val="minor"/>
      </rPr>
      <t xml:space="preserve">  Qué temas del sílabo no se han completado? Considera todos los temas adecuados? </t>
    </r>
  </si>
  <si>
    <t>portafolioepis@upt.pe</t>
  </si>
  <si>
    <t>portafolioepisupt@gmail.com</t>
  </si>
  <si>
    <t>Enviar el informe completo a las siguientes direcciónes electrónicas:</t>
  </si>
  <si>
    <t>Horas</t>
  </si>
  <si>
    <t>Creditos</t>
  </si>
  <si>
    <t>Tipo</t>
  </si>
  <si>
    <t>Obligatorio</t>
  </si>
  <si>
    <t>Electivo</t>
  </si>
  <si>
    <t>Claudia Susy Alvarez Sanchez</t>
  </si>
  <si>
    <t>Maritza Marleni Catari Cutipa</t>
  </si>
  <si>
    <t xml:space="preserve">Milagros Gleny Cohaila Gonzales </t>
  </si>
  <si>
    <t>Dr.</t>
  </si>
  <si>
    <t>Area Académica</t>
  </si>
  <si>
    <t>Area:</t>
  </si>
  <si>
    <t>Area Básica Formativa I</t>
  </si>
  <si>
    <t>Educación General</t>
  </si>
  <si>
    <t>Administración de Redes e Infraestructura de TI</t>
  </si>
  <si>
    <t>Gestión de Proyectos</t>
  </si>
  <si>
    <t>Administración de Base de Datos e Inteligencia de Negocios</t>
  </si>
  <si>
    <t>Area Básica Formativa II</t>
  </si>
  <si>
    <t>Desarrollo De Software</t>
  </si>
  <si>
    <t>Felipe Remigio Atencio Maquera</t>
  </si>
  <si>
    <t>Nélida Brígida Maquera Cárdenas</t>
  </si>
  <si>
    <t>Lourdes Vanessa Revollar Vildoso</t>
  </si>
  <si>
    <t>Mariella Carmen Berrios Flores</t>
  </si>
  <si>
    <t>Oliver Santana Carbajal</t>
  </si>
  <si>
    <t>2019-I</t>
  </si>
  <si>
    <t>Oscar Juan Jímenez Flores</t>
  </si>
  <si>
    <t>Alex Juan Yanqui Constancio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</si>
</sst>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_ * #,##0.0_ ;_ * \-#,##0.0_ ;_ * &quot;-&quot;??_ ;_ @_ 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rgb="FF192DE7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u/>
      <sz val="13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D3E8F9"/>
        <bgColor theme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BD1"/>
        <bgColor indexed="64"/>
      </patternFill>
    </fill>
    <fill>
      <patternFill patternType="solid">
        <fgColor rgb="FFFDFBD1"/>
        <bgColor theme="0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thin">
        <color theme="4"/>
      </top>
      <bottom style="medium">
        <color theme="4"/>
      </bottom>
      <diagonal/>
    </border>
    <border>
      <left/>
      <right/>
      <top style="thin">
        <color theme="4"/>
      </top>
      <bottom style="medium">
        <color theme="4"/>
      </bottom>
      <diagonal/>
    </border>
    <border>
      <left style="medium">
        <color theme="3" tint="0.39991454817346722"/>
      </left>
      <right style="medium">
        <color theme="3" tint="0.39991454817346722"/>
      </right>
      <top style="medium">
        <color theme="3" tint="0.39991454817346722"/>
      </top>
      <bottom style="thin">
        <color theme="3" tint="0.39994506668294322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theme="3" tint="0.39994506668294322"/>
      </top>
      <bottom style="thin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theme="3" tint="0.39991454817346722"/>
      </top>
      <bottom style="thin">
        <color theme="3" tint="0.39991454817346722"/>
      </bottom>
      <diagonal/>
    </border>
    <border>
      <left style="medium">
        <color theme="3" tint="0.39991454817346722"/>
      </left>
      <right style="medium">
        <color theme="3" tint="0.39991454817346722"/>
      </right>
      <top style="thin">
        <color theme="3" tint="0.39991454817346722"/>
      </top>
      <bottom style="medium">
        <color theme="3" tint="0.39991454817346722"/>
      </bottom>
      <diagonal/>
    </border>
    <border>
      <left style="medium">
        <color theme="3" tint="0.39991454817346722"/>
      </left>
      <right/>
      <top/>
      <bottom/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medium">
        <color theme="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28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2" borderId="0" xfId="0" applyFill="1" applyBorder="1"/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Protection="1">
      <protection locked="0"/>
    </xf>
    <xf numFmtId="0" fontId="0" fillId="3" borderId="0" xfId="0" applyFill="1" applyBorder="1" applyAlignment="1" applyProtection="1">
      <protection locked="0"/>
    </xf>
    <xf numFmtId="0" fontId="0" fillId="4" borderId="0" xfId="0" applyFill="1"/>
    <xf numFmtId="0" fontId="1" fillId="4" borderId="1" xfId="0" applyFon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0" fillId="4" borderId="0" xfId="0" applyFill="1" applyBorder="1"/>
    <xf numFmtId="0" fontId="2" fillId="4" borderId="0" xfId="0" applyFont="1" applyFill="1"/>
    <xf numFmtId="0" fontId="1" fillId="4" borderId="0" xfId="0" applyFont="1" applyFill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4" borderId="8" xfId="0" applyNumberForma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center"/>
    </xf>
    <xf numFmtId="0" fontId="3" fillId="2" borderId="0" xfId="0" applyFont="1" applyFill="1" applyAlignment="1">
      <alignment vertical="center"/>
    </xf>
    <xf numFmtId="0" fontId="6" fillId="2" borderId="0" xfId="0" applyFont="1" applyFill="1"/>
    <xf numFmtId="0" fontId="3" fillId="4" borderId="0" xfId="0" applyFont="1" applyFill="1" applyAlignment="1">
      <alignment vertical="center"/>
    </xf>
    <xf numFmtId="0" fontId="0" fillId="4" borderId="0" xfId="0" applyFill="1" applyAlignme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 indent="15"/>
    </xf>
    <xf numFmtId="0" fontId="1" fillId="5" borderId="1" xfId="0" applyFont="1" applyFill="1" applyBorder="1" applyAlignment="1">
      <alignment horizontal="center"/>
    </xf>
    <xf numFmtId="0" fontId="0" fillId="4" borderId="40" xfId="0" applyFill="1" applyBorder="1" applyAlignment="1" applyProtection="1">
      <alignment horizontal="center" vertical="center"/>
    </xf>
    <xf numFmtId="0" fontId="0" fillId="4" borderId="42" xfId="0" applyFill="1" applyBorder="1"/>
    <xf numFmtId="0" fontId="0" fillId="4" borderId="46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6" xfId="0" applyFill="1" applyBorder="1"/>
    <xf numFmtId="0" fontId="0" fillId="0" borderId="20" xfId="0" applyFill="1" applyBorder="1"/>
    <xf numFmtId="0" fontId="0" fillId="0" borderId="0" xfId="0" applyFill="1"/>
    <xf numFmtId="0" fontId="0" fillId="0" borderId="23" xfId="0" applyFill="1" applyBorder="1"/>
    <xf numFmtId="0" fontId="8" fillId="6" borderId="15" xfId="0" applyFont="1" applyFill="1" applyBorder="1" applyAlignment="1">
      <alignment horizontal="center"/>
    </xf>
    <xf numFmtId="0" fontId="8" fillId="6" borderId="17" xfId="0" applyFont="1" applyFill="1" applyBorder="1" applyAlignment="1">
      <alignment horizontal="center"/>
    </xf>
    <xf numFmtId="0" fontId="0" fillId="0" borderId="48" xfId="0" applyFill="1" applyBorder="1"/>
    <xf numFmtId="0" fontId="12" fillId="0" borderId="0" xfId="0" applyFont="1" applyFill="1" applyBorder="1"/>
    <xf numFmtId="0" fontId="12" fillId="0" borderId="30" xfId="0" applyFont="1" applyFill="1" applyBorder="1"/>
    <xf numFmtId="0" fontId="12" fillId="0" borderId="29" xfId="0" applyFont="1" applyFill="1" applyBorder="1"/>
    <xf numFmtId="0" fontId="12" fillId="0" borderId="31" xfId="0" applyFont="1" applyFill="1" applyBorder="1"/>
    <xf numFmtId="0" fontId="12" fillId="0" borderId="15" xfId="0" applyFont="1" applyFill="1" applyBorder="1"/>
    <xf numFmtId="0" fontId="0" fillId="0" borderId="50" xfId="0" applyFill="1" applyBorder="1"/>
    <xf numFmtId="0" fontId="0" fillId="0" borderId="51" xfId="0" applyFill="1" applyBorder="1"/>
    <xf numFmtId="0" fontId="0" fillId="0" borderId="52" xfId="0" applyFill="1" applyBorder="1"/>
    <xf numFmtId="0" fontId="9" fillId="0" borderId="52" xfId="0" applyFont="1" applyFill="1" applyBorder="1"/>
    <xf numFmtId="0" fontId="0" fillId="0" borderId="53" xfId="0" applyFill="1" applyBorder="1"/>
    <xf numFmtId="0" fontId="9" fillId="0" borderId="14" xfId="0" applyFont="1" applyFill="1" applyBorder="1"/>
    <xf numFmtId="0" fontId="0" fillId="4" borderId="37" xfId="0" applyFill="1" applyBorder="1" applyAlignment="1"/>
    <xf numFmtId="0" fontId="0" fillId="4" borderId="38" xfId="0" applyFill="1" applyBorder="1" applyAlignment="1"/>
    <xf numFmtId="0" fontId="0" fillId="4" borderId="43" xfId="0" applyFill="1" applyBorder="1" applyAlignment="1"/>
    <xf numFmtId="0" fontId="0" fillId="2" borderId="0" xfId="0" applyFill="1" applyAlignment="1">
      <alignment horizontal="center"/>
    </xf>
    <xf numFmtId="0" fontId="0" fillId="4" borderId="33" xfId="0" applyFill="1" applyBorder="1" applyAlignment="1"/>
    <xf numFmtId="0" fontId="0" fillId="4" borderId="34" xfId="0" applyFill="1" applyBorder="1" applyAlignment="1"/>
    <xf numFmtId="0" fontId="0" fillId="4" borderId="45" xfId="0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4" borderId="56" xfId="0" applyFont="1" applyFill="1" applyBorder="1" applyAlignment="1" applyProtection="1">
      <alignment horizontal="center"/>
    </xf>
    <xf numFmtId="0" fontId="0" fillId="4" borderId="0" xfId="0" applyFont="1" applyFill="1" applyBorder="1" applyAlignment="1" applyProtection="1">
      <alignment horizontal="center"/>
    </xf>
    <xf numFmtId="0" fontId="0" fillId="2" borderId="0" xfId="0" applyFill="1" applyBorder="1" applyAlignment="1">
      <alignment horizontal="right"/>
    </xf>
    <xf numFmtId="0" fontId="0" fillId="3" borderId="0" xfId="0" applyFill="1" applyBorder="1" applyProtection="1">
      <protection locked="0"/>
    </xf>
    <xf numFmtId="0" fontId="1" fillId="4" borderId="0" xfId="0" applyFont="1" applyFill="1" applyBorder="1" applyAlignment="1" applyProtection="1">
      <alignment horizontal="center"/>
    </xf>
    <xf numFmtId="0" fontId="0" fillId="4" borderId="32" xfId="0" applyFill="1" applyBorder="1" applyAlignment="1"/>
    <xf numFmtId="0" fontId="0" fillId="4" borderId="55" xfId="0" applyFill="1" applyBorder="1" applyAlignment="1"/>
    <xf numFmtId="0" fontId="0" fillId="4" borderId="44" xfId="0" applyFill="1" applyBorder="1" applyAlignment="1"/>
    <xf numFmtId="0" fontId="1" fillId="2" borderId="4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4" fillId="6" borderId="59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  <xf numFmtId="0" fontId="8" fillId="6" borderId="60" xfId="0" applyFont="1" applyFill="1" applyBorder="1" applyAlignment="1">
      <alignment horizontal="center"/>
    </xf>
    <xf numFmtId="49" fontId="15" fillId="0" borderId="19" xfId="0" applyNumberFormat="1" applyFont="1" applyFill="1" applyBorder="1"/>
    <xf numFmtId="0" fontId="0" fillId="0" borderId="19" xfId="0" applyFont="1" applyFill="1" applyBorder="1"/>
    <xf numFmtId="0" fontId="0" fillId="0" borderId="61" xfId="0" applyFont="1" applyFill="1" applyBorder="1" applyAlignment="1">
      <alignment horizontal="center"/>
    </xf>
    <xf numFmtId="0" fontId="0" fillId="0" borderId="61" xfId="0" applyFont="1" applyFill="1" applyBorder="1"/>
    <xf numFmtId="49" fontId="15" fillId="0" borderId="29" xfId="0" applyNumberFormat="1" applyFont="1" applyFill="1" applyBorder="1" applyAlignment="1">
      <alignment horizontal="center"/>
    </xf>
    <xf numFmtId="49" fontId="15" fillId="0" borderId="1" xfId="0" applyNumberFormat="1" applyFont="1" applyFill="1" applyBorder="1"/>
    <xf numFmtId="0" fontId="0" fillId="0" borderId="1" xfId="0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49" fontId="15" fillId="0" borderId="30" xfId="0" applyNumberFormat="1" applyFont="1" applyFill="1" applyBorder="1" applyAlignment="1">
      <alignment horizontal="center"/>
    </xf>
    <xf numFmtId="0" fontId="15" fillId="0" borderId="1" xfId="0" applyFont="1" applyFill="1" applyBorder="1"/>
    <xf numFmtId="0" fontId="15" fillId="0" borderId="4" xfId="0" applyFont="1" applyFill="1" applyBorder="1" applyAlignment="1">
      <alignment horizontal="center"/>
    </xf>
    <xf numFmtId="0" fontId="0" fillId="0" borderId="62" xfId="0" applyFill="1" applyBorder="1"/>
    <xf numFmtId="0" fontId="0" fillId="0" borderId="63" xfId="0" applyFill="1" applyBorder="1"/>
    <xf numFmtId="49" fontId="15" fillId="0" borderId="27" xfId="0" applyNumberFormat="1" applyFont="1" applyFill="1" applyBorder="1"/>
    <xf numFmtId="0" fontId="15" fillId="0" borderId="27" xfId="0" applyFont="1" applyFill="1" applyBorder="1"/>
    <xf numFmtId="0" fontId="15" fillId="0" borderId="64" xfId="0" applyFont="1" applyFill="1" applyBorder="1" applyAlignment="1">
      <alignment horizontal="center"/>
    </xf>
    <xf numFmtId="0" fontId="15" fillId="0" borderId="64" xfId="0" applyFont="1" applyFill="1" applyBorder="1"/>
    <xf numFmtId="49" fontId="15" fillId="0" borderId="49" xfId="0" applyNumberFormat="1" applyFont="1" applyFill="1" applyBorder="1" applyAlignment="1">
      <alignment horizontal="center"/>
    </xf>
    <xf numFmtId="0" fontId="15" fillId="0" borderId="0" xfId="0" applyFont="1" applyFill="1" applyBorder="1"/>
    <xf numFmtId="0" fontId="15" fillId="0" borderId="0" xfId="0" applyFont="1" applyFill="1" applyBorder="1" applyAlignment="1">
      <alignment horizontal="center"/>
    </xf>
    <xf numFmtId="0" fontId="8" fillId="0" borderId="65" xfId="0" applyFont="1" applyFill="1" applyBorder="1" applyAlignment="1">
      <alignment vertical="center"/>
    </xf>
    <xf numFmtId="0" fontId="0" fillId="0" borderId="66" xfId="0" applyFont="1" applyFill="1" applyBorder="1" applyAlignment="1">
      <alignment horizontal="center"/>
    </xf>
    <xf numFmtId="0" fontId="9" fillId="0" borderId="26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9" fillId="0" borderId="2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15" fillId="0" borderId="28" xfId="0" applyFont="1" applyFill="1" applyBorder="1"/>
    <xf numFmtId="0" fontId="9" fillId="0" borderId="67" xfId="0" applyFont="1" applyFill="1" applyBorder="1" applyAlignment="1">
      <alignment horizontal="center" vertical="center"/>
    </xf>
    <xf numFmtId="0" fontId="15" fillId="0" borderId="19" xfId="0" applyFont="1" applyFill="1" applyBorder="1"/>
    <xf numFmtId="0" fontId="0" fillId="0" borderId="68" xfId="0" applyFont="1" applyFill="1" applyBorder="1" applyAlignment="1">
      <alignment horizontal="center"/>
    </xf>
    <xf numFmtId="0" fontId="9" fillId="0" borderId="29" xfId="0" applyFont="1" applyFill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0" fillId="0" borderId="27" xfId="0" applyFont="1" applyFill="1" applyBorder="1"/>
    <xf numFmtId="0" fontId="0" fillId="0" borderId="69" xfId="0" applyFont="1" applyFill="1" applyBorder="1" applyAlignment="1">
      <alignment horizontal="center"/>
    </xf>
    <xf numFmtId="0" fontId="9" fillId="0" borderId="49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/>
    </xf>
    <xf numFmtId="0" fontId="0" fillId="0" borderId="28" xfId="0" applyFont="1" applyFill="1" applyBorder="1"/>
    <xf numFmtId="0" fontId="0" fillId="0" borderId="28" xfId="0" applyFont="1" applyFill="1" applyBorder="1" applyAlignment="1">
      <alignment horizontal="center"/>
    </xf>
    <xf numFmtId="0" fontId="0" fillId="0" borderId="54" xfId="0" applyFill="1" applyBorder="1"/>
    <xf numFmtId="0" fontId="9" fillId="0" borderId="25" xfId="0" applyFont="1" applyFill="1" applyBorder="1" applyAlignment="1">
      <alignment horizontal="center" vertical="center"/>
    </xf>
    <xf numFmtId="0" fontId="9" fillId="0" borderId="54" xfId="0" applyFont="1" applyFill="1" applyBorder="1"/>
    <xf numFmtId="0" fontId="15" fillId="0" borderId="61" xfId="0" applyFont="1" applyFill="1" applyBorder="1" applyAlignment="1">
      <alignment horizontal="center"/>
    </xf>
    <xf numFmtId="0" fontId="0" fillId="0" borderId="7" xfId="0" applyFont="1" applyFill="1" applyBorder="1"/>
    <xf numFmtId="0" fontId="0" fillId="0" borderId="27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2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69" xfId="0" applyFont="1" applyFill="1" applyBorder="1" applyAlignment="1">
      <alignment horizontal="center"/>
    </xf>
    <xf numFmtId="0" fontId="15" fillId="0" borderId="69" xfId="0" applyFont="1" applyFill="1" applyBorder="1"/>
    <xf numFmtId="0" fontId="8" fillId="0" borderId="0" xfId="0" applyFont="1" applyFill="1" applyBorder="1" applyAlignment="1">
      <alignment vertical="center"/>
    </xf>
    <xf numFmtId="0" fontId="0" fillId="0" borderId="69" xfId="0" applyFont="1" applyFill="1" applyBorder="1"/>
    <xf numFmtId="0" fontId="0" fillId="0" borderId="64" xfId="0" applyFont="1" applyFill="1" applyBorder="1"/>
    <xf numFmtId="0" fontId="0" fillId="8" borderId="35" xfId="0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0" fontId="0" fillId="8" borderId="39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8" borderId="40" xfId="0" applyFill="1" applyBorder="1" applyAlignment="1" applyProtection="1">
      <alignment horizontal="center"/>
      <protection locked="0"/>
    </xf>
    <xf numFmtId="0" fontId="0" fillId="8" borderId="41" xfId="0" applyFill="1" applyBorder="1" applyAlignment="1" applyProtection="1">
      <alignment horizontal="center"/>
      <protection locked="0"/>
    </xf>
    <xf numFmtId="0" fontId="0" fillId="8" borderId="1" xfId="0" applyFill="1" applyBorder="1" applyProtection="1">
      <protection locked="0"/>
    </xf>
    <xf numFmtId="0" fontId="0" fillId="8" borderId="4" xfId="0" applyFill="1" applyBorder="1" applyProtection="1"/>
    <xf numFmtId="0" fontId="16" fillId="4" borderId="42" xfId="0" applyFont="1" applyFill="1" applyBorder="1"/>
    <xf numFmtId="0" fontId="0" fillId="0" borderId="65" xfId="0" applyFill="1" applyBorder="1"/>
    <xf numFmtId="0" fontId="8" fillId="6" borderId="72" xfId="0" applyFont="1" applyFill="1" applyBorder="1" applyAlignment="1">
      <alignment horizontal="center"/>
    </xf>
    <xf numFmtId="0" fontId="0" fillId="4" borderId="70" xfId="0" applyFill="1" applyBorder="1"/>
    <xf numFmtId="0" fontId="0" fillId="4" borderId="71" xfId="0" applyFill="1" applyBorder="1"/>
    <xf numFmtId="0" fontId="9" fillId="4" borderId="0" xfId="0" applyFont="1" applyFill="1" applyBorder="1"/>
    <xf numFmtId="0" fontId="8" fillId="4" borderId="65" xfId="0" applyFont="1" applyFill="1" applyBorder="1" applyAlignment="1">
      <alignment vertical="center"/>
    </xf>
    <xf numFmtId="0" fontId="0" fillId="4" borderId="50" xfId="0" applyFill="1" applyBorder="1"/>
    <xf numFmtId="0" fontId="0" fillId="4" borderId="51" xfId="0" applyFill="1" applyBorder="1"/>
    <xf numFmtId="0" fontId="9" fillId="4" borderId="65" xfId="0" applyFont="1" applyFill="1" applyBorder="1"/>
    <xf numFmtId="0" fontId="0" fillId="4" borderId="73" xfId="0" applyFill="1" applyBorder="1"/>
    <xf numFmtId="0" fontId="0" fillId="4" borderId="8" xfId="0" applyFill="1" applyBorder="1"/>
    <xf numFmtId="0" fontId="0" fillId="4" borderId="65" xfId="0" applyFill="1" applyBorder="1"/>
    <xf numFmtId="0" fontId="0" fillId="0" borderId="75" xfId="0" applyFill="1" applyBorder="1"/>
    <xf numFmtId="0" fontId="9" fillId="0" borderId="76" xfId="0" applyFont="1" applyFill="1" applyBorder="1" applyAlignment="1">
      <alignment horizontal="center" vertical="center"/>
    </xf>
    <xf numFmtId="0" fontId="0" fillId="0" borderId="77" xfId="0" applyFill="1" applyBorder="1"/>
    <xf numFmtId="0" fontId="0" fillId="0" borderId="76" xfId="0" applyFill="1" applyBorder="1"/>
    <xf numFmtId="0" fontId="0" fillId="0" borderId="78" xfId="0" applyFill="1" applyBorder="1"/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8" borderId="4" xfId="0" applyFill="1" applyBorder="1" applyAlignment="1" applyProtection="1">
      <alignment vertical="top" wrapText="1"/>
      <protection locked="0"/>
    </xf>
    <xf numFmtId="0" fontId="0" fillId="8" borderId="5" xfId="0" applyFill="1" applyBorder="1" applyAlignment="1" applyProtection="1">
      <alignment vertical="top" wrapText="1"/>
      <protection locked="0"/>
    </xf>
    <xf numFmtId="0" fontId="0" fillId="8" borderId="6" xfId="0" applyFill="1" applyBorder="1" applyAlignment="1" applyProtection="1">
      <alignment vertical="top" wrapText="1"/>
      <protection locked="0"/>
    </xf>
    <xf numFmtId="0" fontId="0" fillId="8" borderId="7" xfId="0" applyFill="1" applyBorder="1" applyAlignment="1" applyProtection="1">
      <alignment vertical="top" wrapText="1"/>
      <protection locked="0"/>
    </xf>
    <xf numFmtId="0" fontId="0" fillId="8" borderId="8" xfId="0" applyFill="1" applyBorder="1" applyAlignment="1" applyProtection="1">
      <alignment vertical="top" wrapText="1"/>
      <protection locked="0"/>
    </xf>
    <xf numFmtId="0" fontId="0" fillId="8" borderId="9" xfId="0" applyFill="1" applyBorder="1" applyAlignment="1" applyProtection="1">
      <alignment vertical="top" wrapText="1"/>
      <protection locked="0"/>
    </xf>
    <xf numFmtId="0" fontId="0" fillId="8" borderId="13" xfId="0" applyFill="1" applyBorder="1" applyAlignment="1" applyProtection="1">
      <alignment vertical="top" wrapText="1"/>
      <protection locked="0"/>
    </xf>
    <xf numFmtId="0" fontId="0" fillId="8" borderId="0" xfId="0" applyFill="1" applyBorder="1" applyAlignment="1" applyProtection="1">
      <alignment vertical="top" wrapText="1"/>
      <protection locked="0"/>
    </xf>
    <xf numFmtId="0" fontId="0" fillId="8" borderId="14" xfId="0" applyFill="1" applyBorder="1" applyAlignment="1" applyProtection="1">
      <alignment vertical="top" wrapText="1"/>
      <protection locked="0"/>
    </xf>
    <xf numFmtId="0" fontId="0" fillId="8" borderId="10" xfId="0" applyFill="1" applyBorder="1" applyAlignment="1" applyProtection="1">
      <alignment vertical="top" wrapText="1"/>
      <protection locked="0"/>
    </xf>
    <xf numFmtId="0" fontId="0" fillId="8" borderId="11" xfId="0" applyFill="1" applyBorder="1" applyAlignment="1" applyProtection="1">
      <alignment vertical="top" wrapText="1"/>
      <protection locked="0"/>
    </xf>
    <xf numFmtId="0" fontId="0" fillId="8" borderId="12" xfId="0" applyFill="1" applyBorder="1" applyAlignment="1" applyProtection="1">
      <alignment vertical="top" wrapText="1"/>
      <protection locked="0"/>
    </xf>
    <xf numFmtId="0" fontId="0" fillId="2" borderId="0" xfId="0" applyFill="1" applyAlignment="1">
      <alignment horizontal="left"/>
    </xf>
    <xf numFmtId="0" fontId="0" fillId="8" borderId="7" xfId="0" applyFill="1" applyBorder="1" applyAlignment="1" applyProtection="1">
      <alignment horizontal="left" vertical="top" wrapText="1"/>
      <protection locked="0"/>
    </xf>
    <xf numFmtId="0" fontId="0" fillId="8" borderId="8" xfId="0" applyFill="1" applyBorder="1" applyAlignment="1" applyProtection="1">
      <alignment horizontal="left" vertical="top" wrapText="1"/>
      <protection locked="0"/>
    </xf>
    <xf numFmtId="0" fontId="0" fillId="8" borderId="9" xfId="0" applyFill="1" applyBorder="1" applyAlignment="1" applyProtection="1">
      <alignment horizontal="left" vertical="top" wrapText="1"/>
      <protection locked="0"/>
    </xf>
    <xf numFmtId="0" fontId="0" fillId="8" borderId="10" xfId="0" applyFill="1" applyBorder="1" applyAlignment="1" applyProtection="1">
      <alignment horizontal="left" vertical="top" wrapText="1"/>
      <protection locked="0"/>
    </xf>
    <xf numFmtId="0" fontId="0" fillId="8" borderId="11" xfId="0" applyFill="1" applyBorder="1" applyAlignment="1" applyProtection="1">
      <alignment horizontal="left" vertical="top" wrapText="1"/>
      <protection locked="0"/>
    </xf>
    <xf numFmtId="0" fontId="0" fillId="8" borderId="12" xfId="0" applyFill="1" applyBorder="1" applyAlignment="1" applyProtection="1">
      <alignment horizontal="left" vertical="top" wrapText="1"/>
      <protection locked="0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</xf>
    <xf numFmtId="0" fontId="7" fillId="2" borderId="0" xfId="1" applyFill="1" applyAlignment="1">
      <alignment horizontal="center"/>
    </xf>
    <xf numFmtId="164" fontId="0" fillId="8" borderId="5" xfId="0" applyNumberFormat="1" applyFill="1" applyBorder="1" applyAlignment="1" applyProtection="1">
      <alignment horizontal="left"/>
      <protection locked="0"/>
    </xf>
    <xf numFmtId="164" fontId="0" fillId="8" borderId="6" xfId="0" applyNumberFormat="1" applyFill="1" applyBorder="1" applyAlignment="1" applyProtection="1">
      <alignment horizontal="left"/>
      <protection locked="0"/>
    </xf>
    <xf numFmtId="0" fontId="2" fillId="2" borderId="0" xfId="0" applyFont="1" applyFill="1" applyAlignment="1">
      <alignment horizontal="center"/>
    </xf>
    <xf numFmtId="0" fontId="13" fillId="2" borderId="0" xfId="0" applyFont="1" applyFill="1" applyAlignment="1" applyProtection="1">
      <alignment horizontal="center"/>
      <protection locked="0"/>
    </xf>
    <xf numFmtId="165" fontId="0" fillId="4" borderId="32" xfId="2" applyNumberFormat="1" applyFont="1" applyFill="1" applyBorder="1" applyAlignment="1" applyProtection="1">
      <alignment horizontal="center" vertical="center"/>
    </xf>
    <xf numFmtId="165" fontId="0" fillId="4" borderId="44" xfId="2" applyNumberFormat="1" applyFont="1" applyFill="1" applyBorder="1" applyAlignment="1" applyProtection="1">
      <alignment horizontal="center" vertical="center"/>
    </xf>
    <xf numFmtId="0" fontId="0" fillId="7" borderId="57" xfId="0" applyFont="1" applyFill="1" applyBorder="1" applyAlignment="1" applyProtection="1">
      <alignment horizontal="center"/>
    </xf>
    <xf numFmtId="0" fontId="0" fillId="7" borderId="58" xfId="0" applyFont="1" applyFill="1" applyBorder="1" applyAlignment="1" applyProtection="1">
      <alignment horizontal="center"/>
    </xf>
    <xf numFmtId="0" fontId="0" fillId="7" borderId="57" xfId="0" applyFont="1" applyFill="1" applyBorder="1" applyAlignment="1" applyProtection="1">
      <alignment horizontal="center"/>
      <protection locked="0"/>
    </xf>
    <xf numFmtId="0" fontId="0" fillId="7" borderId="58" xfId="0" applyFont="1" applyFill="1" applyBorder="1" applyAlignment="1" applyProtection="1">
      <alignment horizontal="center"/>
      <protection locked="0"/>
    </xf>
    <xf numFmtId="0" fontId="0" fillId="4" borderId="57" xfId="0" applyFont="1" applyFill="1" applyBorder="1" applyAlignment="1" applyProtection="1">
      <alignment horizontal="center"/>
    </xf>
    <xf numFmtId="0" fontId="0" fillId="4" borderId="58" xfId="0" applyFont="1" applyFill="1" applyBorder="1" applyAlignment="1" applyProtection="1">
      <alignment horizontal="center"/>
    </xf>
    <xf numFmtId="0" fontId="0" fillId="4" borderId="57" xfId="0" applyFill="1" applyBorder="1" applyAlignment="1">
      <alignment horizontal="left" vertical="center"/>
    </xf>
    <xf numFmtId="0" fontId="0" fillId="4" borderId="38" xfId="0" applyFill="1" applyBorder="1" applyAlignment="1">
      <alignment horizontal="left" vertical="center"/>
    </xf>
    <xf numFmtId="0" fontId="0" fillId="4" borderId="58" xfId="0" applyFill="1" applyBorder="1" applyAlignment="1">
      <alignment horizontal="left" vertical="center"/>
    </xf>
    <xf numFmtId="165" fontId="0" fillId="4" borderId="33" xfId="2" applyNumberFormat="1" applyFont="1" applyFill="1" applyBorder="1" applyAlignment="1" applyProtection="1">
      <alignment horizontal="center" vertical="center"/>
    </xf>
    <xf numFmtId="165" fontId="0" fillId="4" borderId="45" xfId="2" applyNumberFormat="1" applyFont="1" applyFill="1" applyBorder="1" applyAlignment="1" applyProtection="1">
      <alignment horizontal="center" vertical="center"/>
    </xf>
    <xf numFmtId="165" fontId="0" fillId="4" borderId="37" xfId="2" applyNumberFormat="1" applyFont="1" applyFill="1" applyBorder="1" applyAlignment="1" applyProtection="1">
      <alignment horizontal="center" vertical="center"/>
    </xf>
    <xf numFmtId="165" fontId="0" fillId="4" borderId="43" xfId="2" applyNumberFormat="1" applyFont="1" applyFill="1" applyBorder="1" applyAlignment="1" applyProtection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7" xfId="0" applyFill="1" applyBorder="1" applyAlignment="1">
      <alignment vertical="top" wrapText="1"/>
    </xf>
    <xf numFmtId="0" fontId="0" fillId="4" borderId="8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3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0" fillId="4" borderId="14" xfId="0" applyFill="1" applyBorder="1" applyAlignment="1">
      <alignment vertical="top" wrapText="1"/>
    </xf>
    <xf numFmtId="0" fontId="0" fillId="4" borderId="10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2" xfId="0" applyFill="1" applyBorder="1" applyAlignment="1">
      <alignment vertical="top" wrapText="1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1" fillId="4" borderId="4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6" xfId="0" applyFill="1" applyBorder="1" applyAlignment="1">
      <alignment vertical="top" wrapText="1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9" xfId="0" applyFill="1" applyBorder="1" applyAlignment="1">
      <alignment horizontal="left" vertical="top" wrapText="1"/>
    </xf>
    <xf numFmtId="0" fontId="0" fillId="4" borderId="13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left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12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8" fillId="0" borderId="29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74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0" fillId="7" borderId="56" xfId="0" applyFont="1" applyFill="1" applyBorder="1" applyAlignment="1" applyProtection="1">
      <alignment horizontal="center"/>
      <protection locked="0"/>
    </xf>
  </cellXfs>
  <cellStyles count="3">
    <cellStyle name="Hipervínculo" xfId="1" builtinId="8"/>
    <cellStyle name="Normal" xfId="0" builtinId="0"/>
    <cellStyle name="Porcentaje" xfId="2" builtinId="5"/>
  </cellStyles>
  <dxfs count="2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CCECFF"/>
      <color rgb="FFD3E8F9"/>
      <color rgb="FFFDFBD1"/>
      <color rgb="FFFBF7AB"/>
      <color rgb="FFD4EDF8"/>
      <color rgb="FFDAECFA"/>
      <color rgb="FFEDF7FD"/>
      <color rgb="FFFEFDE6"/>
      <color rgb="FFC1E6F7"/>
      <color rgb="FFF3FE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u="sng"/>
              <a:t>Gráfico</a:t>
            </a:r>
            <a:r>
              <a:rPr lang="es-PE" sz="1200" u="sng" baseline="0"/>
              <a:t> 1</a:t>
            </a:r>
            <a:br>
              <a:rPr lang="es-PE" sz="1200" u="sng" baseline="0"/>
            </a:br>
            <a:r>
              <a:rPr lang="es-PE" sz="1200" u="sng"/>
              <a:t>Asistencia de Estudiantes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4.5319544981690232E-2"/>
          <c:y val="0.23229453087531141"/>
          <c:w val="0.95468045501830978"/>
          <c:h val="0.522797199840207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'Informe Final'!$B$26</c:f>
              <c:strCache>
                <c:ptCount val="1"/>
                <c:pt idx="0">
                  <c:v>Estudiantes matriculados</c:v>
                </c:pt>
              </c:strCache>
            </c:strRef>
          </c:tx>
          <c:spPr>
            <a:solidFill>
              <a:srgbClr val="FFC00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'Informe Final'!$G$26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C203-41E2-AFE0-E08577B66B98}"/>
            </c:ext>
          </c:extLst>
        </c:ser>
        <c:ser>
          <c:idx val="1"/>
          <c:order val="1"/>
          <c:tx>
            <c:strRef>
              <c:f>'Informe Final'!$B$29</c:f>
              <c:strCache>
                <c:ptCount val="1"/>
                <c:pt idx="0">
                  <c:v>Estudiantes que asisten</c:v>
                </c:pt>
              </c:strCache>
            </c:strRef>
          </c:tx>
          <c:spPr>
            <a:solidFill>
              <a:srgbClr val="00B05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val>
            <c:numRef>
              <c:f>'Informe Final'!$G$29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03-41E2-AFE0-E08577B66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951883471"/>
        <c:axId val="1951890543"/>
      </c:barChart>
      <c:catAx>
        <c:axId val="1951883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1890543"/>
        <c:crosses val="autoZero"/>
        <c:auto val="1"/>
        <c:lblAlgn val="ctr"/>
        <c:lblOffset val="100"/>
        <c:noMultiLvlLbl val="0"/>
      </c:catAx>
      <c:valAx>
        <c:axId val="195189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5188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074281711384054E-2"/>
          <c:y val="0.79680315762622467"/>
          <c:w val="0.94628429033136841"/>
          <c:h val="0.16861037757344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u="sng"/>
              <a:t>Gráfico</a:t>
            </a:r>
            <a:r>
              <a:rPr lang="es-PE" sz="1200" u="sng" baseline="0"/>
              <a:t> 2</a:t>
            </a:r>
          </a:p>
          <a:p>
            <a:pPr>
              <a:defRPr/>
            </a:pPr>
            <a:r>
              <a:rPr lang="es-PE" sz="1200" u="sng" baseline="0"/>
              <a:t>Resumen general </a:t>
            </a:r>
            <a:r>
              <a:rPr lang="es-PE" sz="1200" u="sng"/>
              <a:t>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2.8402583960549004E-2"/>
          <c:y val="0.17184038067410751"/>
          <c:w val="0.95468045501830978"/>
          <c:h val="0.5227971998402071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D3-41C8-9FE4-2C7110BA4B25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BD3-41C8-9FE4-2C7110BA4B25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D3-41C8-9FE4-2C7110BA4B2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9525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D3-41C8-9FE4-2C7110BA4B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>
                  <a:noFill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('Informe Final'!$B$27:$B$28,'Informe Final'!$B$30:$B$31)</c:f>
              <c:strCache>
                <c:ptCount val="4"/>
                <c:pt idx="0">
                  <c:v>Estudiantes con retiro</c:v>
                </c:pt>
                <c:pt idx="1">
                  <c:v>Estudiantes en abandono</c:v>
                </c:pt>
                <c:pt idx="2">
                  <c:v>Estudiantes aprobados</c:v>
                </c:pt>
                <c:pt idx="3">
                  <c:v>Estudiantes desaprobados</c:v>
                </c:pt>
              </c:strCache>
            </c:strRef>
          </c:cat>
          <c:val>
            <c:numRef>
              <c:f>('Informe Final'!$G$27:$G$28,'Informe Final'!$G$30:$G$31)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D3-41C8-9FE4-2C7110BA4B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PE" sz="1200" u="sng"/>
              <a:t>Gráfico</a:t>
            </a:r>
            <a:r>
              <a:rPr lang="es-PE" sz="1200" u="sng" baseline="0"/>
              <a:t> 3</a:t>
            </a:r>
          </a:p>
          <a:p>
            <a:pPr>
              <a:defRPr/>
            </a:pPr>
            <a:r>
              <a:rPr lang="es-PE" sz="1200" u="sng" baseline="0"/>
              <a:t>Rendimiento </a:t>
            </a:r>
            <a:r>
              <a:rPr lang="es-PE" sz="1200" u="sng"/>
              <a:t>de Estudiantes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>
        <c:manualLayout>
          <c:layoutTarget val="inner"/>
          <c:xMode val="edge"/>
          <c:yMode val="edge"/>
          <c:x val="2.8402583960549004E-2"/>
          <c:y val="0.17184038067410751"/>
          <c:w val="0.95468045501830978"/>
          <c:h val="0.5227971998402071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'Informe Final'!$B$30</c:f>
              <c:strCache>
                <c:ptCount val="1"/>
                <c:pt idx="0">
                  <c:v>Estudiantes aprobados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'Informe Final'!$H$30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F0-46A9-A1BC-9C3DE1A222C5}"/>
            </c:ext>
          </c:extLst>
        </c:ser>
        <c:ser>
          <c:idx val="3"/>
          <c:order val="1"/>
          <c:tx>
            <c:strRef>
              <c:f>'Informe Final'!$B$31</c:f>
              <c:strCache>
                <c:ptCount val="1"/>
                <c:pt idx="0">
                  <c:v>Estudiantes desaprobados</c:v>
                </c:pt>
              </c:strCache>
            </c:strRef>
          </c:tx>
          <c:spPr>
            <a:solidFill>
              <a:srgbClr val="FF0000"/>
            </a:solidFill>
            <a:ln w="9525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>
                      <a:noFill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Porcentaje</c:v>
              </c:pt>
            </c:strLit>
          </c:cat>
          <c:val>
            <c:numRef>
              <c:f>'Informe Final'!$H$31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F0-46A9-A1BC-9C3DE1A222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1802990096"/>
        <c:axId val="1802994672"/>
      </c:barChart>
      <c:valAx>
        <c:axId val="180299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Rendimiento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02990096"/>
        <c:crosses val="autoZero"/>
        <c:crossBetween val="between"/>
      </c:valAx>
      <c:catAx>
        <c:axId val="1802990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299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2448405381572E-4"/>
          <c:y val="0.86919927085929372"/>
          <c:w val="0.99801510318923681"/>
          <c:h val="0.12562055070599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2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2"/>
    </cs:fontRef>
  </cs:dropLine>
  <cs:errorBar>
    <cs:lnRef idx="0"/>
    <cs:fillRef idx="0"/>
    <cs:effectRef idx="0"/>
    <cs:fontRef idx="minor">
      <a:schemeClr val="tx2"/>
    </cs:fontRef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</cs:hiLoLine>
  <cs:leaderLine>
    <cs:lnRef idx="0"/>
    <cs:fillRef idx="0"/>
    <cs:effectRef idx="0"/>
    <cs:fontRef idx="minor">
      <a:schemeClr val="tx2"/>
    </cs:fontRef>
  </cs:leaderLine>
  <cs:legend>
    <cs:lnRef idx="0"/>
    <cs:fillRef idx="0"/>
    <cs:effectRef idx="0"/>
    <cs:fontRef idx="minor">
      <a:schemeClr val="tx2"/>
    </cs:fontRef>
    <cs:defRPr sz="900" kern="1200"/>
    <cs:bodyPr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 kern="1200"/>
    <cs:bodyPr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</xdr:col>
      <xdr:colOff>857250</xdr:colOff>
      <xdr:row>4</xdr:row>
      <xdr:rowOff>0</xdr:rowOff>
    </xdr:to>
    <xdr:pic>
      <xdr:nvPicPr>
        <xdr:cNvPr id="4" name="Imagen 2" descr="Descripción: https://pbs.twimg.com/profile_images/1613248543/epis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847725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76201</xdr:colOff>
      <xdr:row>59</xdr:row>
      <xdr:rowOff>104775</xdr:rowOff>
    </xdr:from>
    <xdr:to>
      <xdr:col>13</xdr:col>
      <xdr:colOff>107674</xdr:colOff>
      <xdr:row>61</xdr:row>
      <xdr:rowOff>72036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" b="41328"/>
        <a:stretch/>
      </xdr:blipFill>
      <xdr:spPr bwMode="auto">
        <a:xfrm>
          <a:off x="183875" y="7807601"/>
          <a:ext cx="5936974" cy="3482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49695</xdr:colOff>
      <xdr:row>20</xdr:row>
      <xdr:rowOff>190499</xdr:rowOff>
    </xdr:from>
    <xdr:to>
      <xdr:col>15</xdr:col>
      <xdr:colOff>695740</xdr:colOff>
      <xdr:row>33</xdr:row>
      <xdr:rowOff>33129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273325</xdr:colOff>
      <xdr:row>37</xdr:row>
      <xdr:rowOff>8281</xdr:rowOff>
    </xdr:from>
    <xdr:to>
      <xdr:col>6</xdr:col>
      <xdr:colOff>149087</xdr:colOff>
      <xdr:row>49</xdr:row>
      <xdr:rowOff>165653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231914</xdr:colOff>
      <xdr:row>37</xdr:row>
      <xdr:rowOff>8283</xdr:rowOff>
    </xdr:from>
    <xdr:to>
      <xdr:col>16</xdr:col>
      <xdr:colOff>1</xdr:colOff>
      <xdr:row>49</xdr:row>
      <xdr:rowOff>165655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0</xdr:rowOff>
    </xdr:from>
    <xdr:to>
      <xdr:col>1</xdr:col>
      <xdr:colOff>857250</xdr:colOff>
      <xdr:row>4</xdr:row>
      <xdr:rowOff>66675</xdr:rowOff>
    </xdr:to>
    <xdr:pic>
      <xdr:nvPicPr>
        <xdr:cNvPr id="2" name="Imagen 2" descr="Descripción: https://pbs.twimg.com/profile_images/1613248543/epis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847725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32</xdr:row>
      <xdr:rowOff>104775</xdr:rowOff>
    </xdr:from>
    <xdr:to>
      <xdr:col>11</xdr:col>
      <xdr:colOff>47625</xdr:colOff>
      <xdr:row>36</xdr:row>
      <xdr:rowOff>104775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5953125"/>
          <a:ext cx="57435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274864</xdr:colOff>
      <xdr:row>1</xdr:row>
      <xdr:rowOff>68036</xdr:rowOff>
    </xdr:from>
    <xdr:to>
      <xdr:col>3</xdr:col>
      <xdr:colOff>0</xdr:colOff>
      <xdr:row>4</xdr:row>
      <xdr:rowOff>46265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36814" y="258536"/>
          <a:ext cx="4344761" cy="5497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Escuela Profesional de Ingeniería de Sistemas</a:t>
          </a:r>
        </a:p>
        <a:p>
          <a:pPr marL="0" marR="0" lvl="0" indent="0" algn="ctr" defTabSz="914400" rtl="0" eaLnBrk="1" fontAlgn="auto" latinLnBrk="0" hangingPunct="1">
            <a:lnSpc>
              <a:spcPts val="14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s-ES" sz="1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Arial"/>
              <a:cs typeface="Arial"/>
            </a:rPr>
            <a:t>Plan de Estudios 2016 -I</a:t>
          </a:r>
        </a:p>
      </xdr:txBody>
    </xdr:sp>
    <xdr:clientData/>
  </xdr:twoCellAnchor>
  <xdr:twoCellAnchor>
    <xdr:from>
      <xdr:col>0</xdr:col>
      <xdr:colOff>219075</xdr:colOff>
      <xdr:row>0</xdr:row>
      <xdr:rowOff>95250</xdr:rowOff>
    </xdr:from>
    <xdr:to>
      <xdr:col>1</xdr:col>
      <xdr:colOff>419100</xdr:colOff>
      <xdr:row>3</xdr:row>
      <xdr:rowOff>47625</xdr:rowOff>
    </xdr:to>
    <xdr:pic>
      <xdr:nvPicPr>
        <xdr:cNvPr id="7" name="Picture 268" descr="Epis2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95250"/>
          <a:ext cx="561975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ortafolioepis@upt.pe" TargetMode="External"/><Relationship Id="rId1" Type="http://schemas.openxmlformats.org/officeDocument/2006/relationships/hyperlink" Target="mailto:portafolioepis@upt.pe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54"/>
  <sheetViews>
    <sheetView tabSelected="1" zoomScale="115" zoomScaleNormal="115" workbookViewId="0">
      <selection activeCell="C8" sqref="C8:D8"/>
    </sheetView>
  </sheetViews>
  <sheetFormatPr baseColWidth="10" defaultColWidth="11.375" defaultRowHeight="15" x14ac:dyDescent="0.25"/>
  <cols>
    <col min="1" max="1" width="3.875" style="1" customWidth="1"/>
    <col min="2" max="2" width="16.875" style="1" customWidth="1"/>
    <col min="3" max="4" width="4.75" style="1" customWidth="1"/>
    <col min="5" max="5" width="6" style="1" customWidth="1"/>
    <col min="6" max="6" width="9.25" style="1" customWidth="1"/>
    <col min="7" max="8" width="6.625" style="1" customWidth="1"/>
    <col min="9" max="9" width="5.375" style="1" customWidth="1"/>
    <col min="10" max="10" width="4" style="1" customWidth="1"/>
    <col min="11" max="11" width="4.625" style="1" customWidth="1"/>
    <col min="12" max="14" width="4.375" style="1" customWidth="1"/>
    <col min="15" max="15" width="5.125" style="1" customWidth="1"/>
    <col min="16" max="16" width="9.75" style="1" customWidth="1"/>
    <col min="17" max="16384" width="11.375" style="1"/>
  </cols>
  <sheetData>
    <row r="1" spans="2:17" ht="15.75" x14ac:dyDescent="0.25">
      <c r="B1" s="202" t="s">
        <v>0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2:17" ht="15.75" x14ac:dyDescent="0.25">
      <c r="B2" s="202" t="s">
        <v>25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</row>
    <row r="3" spans="2:17" ht="15.75" x14ac:dyDescent="0.25">
      <c r="B3" s="202" t="s">
        <v>1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</row>
    <row r="5" spans="2:17" ht="17.25" x14ac:dyDescent="0.3">
      <c r="B5" s="203" t="s">
        <v>258</v>
      </c>
      <c r="C5" s="203"/>
      <c r="D5" s="203"/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  <c r="P5" s="203"/>
    </row>
    <row r="6" spans="2:17" ht="17.25" x14ac:dyDescent="0.3">
      <c r="B6" s="203" t="s">
        <v>292</v>
      </c>
      <c r="C6" s="203"/>
      <c r="D6" s="203"/>
      <c r="E6" s="203"/>
      <c r="F6" s="203"/>
      <c r="G6" s="203"/>
      <c r="H6" s="203"/>
      <c r="I6" s="203"/>
      <c r="J6" s="203"/>
      <c r="K6" s="203"/>
      <c r="L6" s="203"/>
      <c r="M6" s="203"/>
      <c r="N6" s="203"/>
      <c r="O6" s="203"/>
      <c r="P6" s="203"/>
    </row>
    <row r="8" spans="2:17" x14ac:dyDescent="0.25">
      <c r="B8" s="67" t="s">
        <v>259</v>
      </c>
      <c r="C8" s="208"/>
      <c r="D8" s="209"/>
      <c r="E8" s="70"/>
      <c r="F8" s="73" t="s">
        <v>252</v>
      </c>
      <c r="G8" s="73"/>
      <c r="H8" s="282"/>
      <c r="J8" s="6"/>
      <c r="K8" s="6" t="s">
        <v>253</v>
      </c>
      <c r="L8" s="210" t="e">
        <f>VLOOKUP($C$8,Carga!$B$6:$J$112,8,FALSE)</f>
        <v>#N/A</v>
      </c>
      <c r="M8" s="211"/>
    </row>
    <row r="9" spans="2:17" ht="5.0999999999999996" customHeight="1" x14ac:dyDescent="0.25"/>
    <row r="10" spans="2:17" x14ac:dyDescent="0.25">
      <c r="B10" s="67" t="s">
        <v>254</v>
      </c>
      <c r="C10" s="212" t="e">
        <f>VLOOKUP($C$8,Carga!$B$6:$J$112,2,FALSE)</f>
        <v>#N/A</v>
      </c>
      <c r="D10" s="213"/>
      <c r="E10" s="213"/>
      <c r="F10" s="213"/>
      <c r="G10" s="213"/>
      <c r="H10" s="213"/>
      <c r="I10" s="213"/>
      <c r="J10" s="213"/>
      <c r="K10" s="213"/>
      <c r="L10" s="213"/>
      <c r="M10" s="214"/>
    </row>
    <row r="11" spans="2:17" ht="5.0999999999999996" customHeight="1" x14ac:dyDescent="0.25"/>
    <row r="12" spans="2:17" x14ac:dyDescent="0.25">
      <c r="B12" s="67" t="s">
        <v>255</v>
      </c>
      <c r="C12" s="210" t="e">
        <f>VLOOKUP($C$8,Carga!$B$6:$J$112,3,FALSE)</f>
        <v>#N/A</v>
      </c>
      <c r="D12" s="211"/>
      <c r="E12" s="68"/>
      <c r="F12" s="73" t="s">
        <v>262</v>
      </c>
      <c r="G12" s="73"/>
      <c r="H12" s="69" t="e">
        <f>VLOOKUP($C$8,Carga!$B$6:$J$112,4,FALSE)</f>
        <v>#N/A</v>
      </c>
      <c r="J12" s="6" t="s">
        <v>263</v>
      </c>
      <c r="L12" s="210" t="e">
        <f>VLOOKUP($C$8,Carga!$B$6:$J$112,5,FALSE)</f>
        <v>#N/A</v>
      </c>
      <c r="M12" s="211"/>
    </row>
    <row r="13" spans="2:17" ht="5.0999999999999996" customHeight="1" x14ac:dyDescent="0.25">
      <c r="Q13" s="2"/>
    </row>
    <row r="14" spans="2:17" ht="15" customHeight="1" x14ac:dyDescent="0.25">
      <c r="B14" s="6" t="s">
        <v>279</v>
      </c>
      <c r="C14" s="212" t="e">
        <f>VLOOKUP($C$8,Carga!$B$6:$J$112,6,FALSE)</f>
        <v>#N/A</v>
      </c>
      <c r="D14" s="213"/>
      <c r="E14" s="213"/>
      <c r="F14" s="213"/>
      <c r="G14" s="213"/>
      <c r="H14" s="213"/>
      <c r="I14" s="213"/>
      <c r="J14" s="213"/>
      <c r="K14" s="213"/>
      <c r="L14" s="213"/>
      <c r="M14" s="214"/>
      <c r="Q14" s="2"/>
    </row>
    <row r="15" spans="2:17" ht="5.0999999999999996" customHeight="1" x14ac:dyDescent="0.25">
      <c r="Q15" s="2"/>
    </row>
    <row r="16" spans="2:17" ht="14.25" customHeight="1" x14ac:dyDescent="0.25">
      <c r="B16" s="67" t="s">
        <v>256</v>
      </c>
      <c r="C16" s="212" t="e">
        <f>VLOOKUP(C8,Carga!$B$7:$J$101,MATCH(H8,Carga!H6:I6,0)+6,FALSE)</f>
        <v>#N/A</v>
      </c>
      <c r="D16" s="213"/>
      <c r="E16" s="213"/>
      <c r="F16" s="213"/>
      <c r="G16" s="213"/>
      <c r="H16" s="213"/>
      <c r="I16" s="213"/>
      <c r="J16" s="213"/>
      <c r="K16" s="213"/>
      <c r="L16" s="213"/>
      <c r="M16" s="214"/>
    </row>
    <row r="17" spans="2:18" ht="5.0999999999999996" customHeight="1" x14ac:dyDescent="0.25"/>
    <row r="18" spans="2:18" ht="17.25" customHeight="1" x14ac:dyDescent="0.25">
      <c r="B18" s="67" t="s">
        <v>257</v>
      </c>
      <c r="C18" s="206" t="s">
        <v>292</v>
      </c>
      <c r="D18" s="207"/>
      <c r="K18"/>
    </row>
    <row r="19" spans="2:18" ht="17.25" customHeight="1" x14ac:dyDescent="0.25"/>
    <row r="20" spans="2:18" ht="8.25" customHeight="1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2:18" ht="16.5" thickBot="1" x14ac:dyDescent="0.3">
      <c r="B21" s="4" t="s">
        <v>135</v>
      </c>
      <c r="C21" s="4"/>
      <c r="G21" s="5" t="s">
        <v>251</v>
      </c>
      <c r="I21" s="77" t="s">
        <v>26</v>
      </c>
      <c r="J21" s="77"/>
    </row>
    <row r="22" spans="2:18" x14ac:dyDescent="0.25">
      <c r="B22" s="74" t="s">
        <v>14</v>
      </c>
      <c r="C22" s="75"/>
      <c r="D22" s="75"/>
      <c r="E22" s="75"/>
      <c r="F22" s="76"/>
      <c r="G22" s="145"/>
      <c r="H22" s="38"/>
      <c r="I22" s="204">
        <f>G22</f>
        <v>0</v>
      </c>
      <c r="J22" s="205"/>
    </row>
    <row r="23" spans="2:18" x14ac:dyDescent="0.25">
      <c r="B23" s="60" t="s">
        <v>16</v>
      </c>
      <c r="C23" s="61"/>
      <c r="D23" s="61"/>
      <c r="E23" s="61"/>
      <c r="F23" s="62"/>
      <c r="G23" s="146"/>
      <c r="H23" s="38"/>
      <c r="I23" s="217">
        <f>IF(G23&gt;=1,100%*100,0%*100)</f>
        <v>0</v>
      </c>
      <c r="J23" s="218"/>
    </row>
    <row r="24" spans="2:18" x14ac:dyDescent="0.25">
      <c r="B24" s="60" t="s">
        <v>17</v>
      </c>
      <c r="C24" s="61"/>
      <c r="D24" s="61"/>
      <c r="E24" s="61"/>
      <c r="F24" s="62"/>
      <c r="G24" s="146"/>
      <c r="H24" s="38"/>
      <c r="I24" s="217">
        <f t="shared" ref="I24:I25" si="0">IF(G24&gt;=1,100%*100,0%*100)</f>
        <v>0</v>
      </c>
      <c r="J24" s="218"/>
    </row>
    <row r="25" spans="2:18" x14ac:dyDescent="0.25">
      <c r="B25" s="60" t="s">
        <v>264</v>
      </c>
      <c r="C25" s="61"/>
      <c r="D25" s="61"/>
      <c r="E25" s="61"/>
      <c r="F25" s="62"/>
      <c r="G25" s="147"/>
      <c r="H25" s="38"/>
      <c r="I25" s="217">
        <f t="shared" si="0"/>
        <v>0</v>
      </c>
      <c r="J25" s="218"/>
    </row>
    <row r="26" spans="2:18" x14ac:dyDescent="0.25">
      <c r="B26" s="60" t="s">
        <v>137</v>
      </c>
      <c r="C26" s="61"/>
      <c r="D26" s="61"/>
      <c r="E26" s="61"/>
      <c r="F26" s="62"/>
      <c r="G26" s="148"/>
      <c r="H26" s="38"/>
      <c r="I26" s="217">
        <f>IF(G26&gt;=1,100%*100,0%*100)</f>
        <v>0</v>
      </c>
      <c r="J26" s="218"/>
    </row>
    <row r="27" spans="2:18" x14ac:dyDescent="0.25">
      <c r="B27" s="60" t="s">
        <v>250</v>
      </c>
      <c r="C27" s="61"/>
      <c r="D27" s="61"/>
      <c r="E27" s="61"/>
      <c r="F27" s="62"/>
      <c r="G27" s="148"/>
      <c r="H27" s="38"/>
      <c r="I27" s="217" t="e">
        <f>(G27*$I$26)/$G$26</f>
        <v>#DIV/0!</v>
      </c>
      <c r="J27" s="218"/>
    </row>
    <row r="28" spans="2:18" x14ac:dyDescent="0.25">
      <c r="B28" s="60" t="s">
        <v>249</v>
      </c>
      <c r="C28" s="61"/>
      <c r="D28" s="61"/>
      <c r="E28" s="61"/>
      <c r="F28" s="62"/>
      <c r="G28" s="148"/>
      <c r="H28" s="38"/>
      <c r="I28" s="217" t="e">
        <f>(G28*$I$26)/$G$26</f>
        <v>#DIV/0!</v>
      </c>
      <c r="J28" s="218"/>
    </row>
    <row r="29" spans="2:18" x14ac:dyDescent="0.25">
      <c r="B29" s="60" t="s">
        <v>136</v>
      </c>
      <c r="C29" s="61"/>
      <c r="D29" s="61"/>
      <c r="E29" s="61"/>
      <c r="F29" s="62"/>
      <c r="G29" s="37">
        <f>G26-G27-G28</f>
        <v>0</v>
      </c>
      <c r="H29" s="38"/>
      <c r="I29" s="217" t="e">
        <f>(G29*$I$26)/$G$26</f>
        <v>#DIV/0!</v>
      </c>
      <c r="J29" s="218"/>
    </row>
    <row r="30" spans="2:18" x14ac:dyDescent="0.25">
      <c r="B30" s="60" t="s">
        <v>19</v>
      </c>
      <c r="C30" s="61"/>
      <c r="D30" s="61"/>
      <c r="E30" s="61"/>
      <c r="F30" s="62"/>
      <c r="G30" s="148"/>
      <c r="H30" s="153" t="e">
        <f>(G30*100)/$G$29</f>
        <v>#DIV/0!</v>
      </c>
      <c r="I30" s="217" t="e">
        <f>(G30*$I$29)/$G$29</f>
        <v>#DIV/0!</v>
      </c>
      <c r="J30" s="218"/>
    </row>
    <row r="31" spans="2:18" ht="15.75" thickBot="1" x14ac:dyDescent="0.3">
      <c r="B31" s="60" t="s">
        <v>27</v>
      </c>
      <c r="C31" s="61"/>
      <c r="D31" s="61"/>
      <c r="E31" s="61"/>
      <c r="F31" s="62"/>
      <c r="G31" s="37">
        <f>G29-G30</f>
        <v>0</v>
      </c>
      <c r="H31" s="153" t="e">
        <f>(G31*100)/$G$29</f>
        <v>#DIV/0!</v>
      </c>
      <c r="I31" s="215" t="e">
        <f>(G31*$I$29)/$G$29</f>
        <v>#DIV/0!</v>
      </c>
      <c r="J31" s="216"/>
    </row>
    <row r="32" spans="2:18" x14ac:dyDescent="0.25">
      <c r="B32" s="60" t="s">
        <v>22</v>
      </c>
      <c r="C32" s="61"/>
      <c r="D32" s="61"/>
      <c r="E32" s="61"/>
      <c r="F32" s="62"/>
      <c r="G32" s="149"/>
      <c r="H32" s="38"/>
      <c r="I32" s="39"/>
      <c r="J32" s="39"/>
      <c r="O32" s="8"/>
      <c r="R32" s="63"/>
    </row>
    <row r="33" spans="2:15" x14ac:dyDescent="0.25">
      <c r="B33" s="60" t="s">
        <v>23</v>
      </c>
      <c r="C33" s="61"/>
      <c r="D33" s="61"/>
      <c r="E33" s="61"/>
      <c r="F33" s="62"/>
      <c r="G33" s="149"/>
      <c r="H33" s="38"/>
      <c r="I33" s="16"/>
      <c r="J33" s="16"/>
      <c r="O33" s="8"/>
    </row>
    <row r="34" spans="2:15" ht="15.75" thickBot="1" x14ac:dyDescent="0.3">
      <c r="B34" s="64" t="s">
        <v>24</v>
      </c>
      <c r="C34" s="65"/>
      <c r="D34" s="65"/>
      <c r="E34" s="65"/>
      <c r="F34" s="66"/>
      <c r="G34" s="150"/>
      <c r="H34" s="38"/>
      <c r="I34" s="16"/>
      <c r="J34" s="16"/>
      <c r="O34" s="8"/>
    </row>
    <row r="35" spans="2:15" ht="6.75" customHeight="1" x14ac:dyDescent="0.25"/>
    <row r="36" spans="2:15" ht="17.25" customHeight="1" x14ac:dyDescent="0.25"/>
    <row r="37" spans="2:15" ht="17.25" customHeight="1" x14ac:dyDescent="0.25"/>
    <row r="38" spans="2:15" ht="17.25" customHeight="1" x14ac:dyDescent="0.25"/>
    <row r="39" spans="2:15" ht="17.25" customHeight="1" x14ac:dyDescent="0.25"/>
    <row r="40" spans="2:15" ht="17.25" customHeight="1" x14ac:dyDescent="0.25"/>
    <row r="41" spans="2:15" ht="17.25" customHeight="1" x14ac:dyDescent="0.25"/>
    <row r="42" spans="2:15" ht="17.25" customHeight="1" x14ac:dyDescent="0.25"/>
    <row r="43" spans="2:15" ht="17.25" customHeight="1" x14ac:dyDescent="0.25"/>
    <row r="44" spans="2:15" ht="17.25" customHeight="1" x14ac:dyDescent="0.25"/>
    <row r="45" spans="2:15" ht="17.25" customHeight="1" x14ac:dyDescent="0.25"/>
    <row r="46" spans="2:15" ht="15" customHeight="1" x14ac:dyDescent="0.25"/>
    <row r="47" spans="2:15" ht="15" customHeight="1" x14ac:dyDescent="0.25"/>
    <row r="48" spans="2:15" ht="15" customHeight="1" x14ac:dyDescent="0.25"/>
    <row r="49" spans="2:3" ht="15" customHeight="1" x14ac:dyDescent="0.25"/>
    <row r="50" spans="2:3" ht="15" customHeight="1" x14ac:dyDescent="0.25"/>
    <row r="51" spans="2:3" ht="15" customHeight="1" x14ac:dyDescent="0.25"/>
    <row r="52" spans="2:3" ht="15" customHeight="1" x14ac:dyDescent="0.25"/>
    <row r="53" spans="2:3" ht="15" customHeight="1" x14ac:dyDescent="0.25"/>
    <row r="54" spans="2:3" ht="15" customHeight="1" x14ac:dyDescent="0.25"/>
    <row r="55" spans="2:3" ht="15" customHeight="1" x14ac:dyDescent="0.25"/>
    <row r="56" spans="2:3" ht="15" customHeight="1" x14ac:dyDescent="0.25"/>
    <row r="57" spans="2:3" ht="15.75" x14ac:dyDescent="0.25">
      <c r="B57" s="4" t="s">
        <v>28</v>
      </c>
      <c r="C57" s="4"/>
    </row>
    <row r="58" spans="2:3" x14ac:dyDescent="0.25">
      <c r="B58" s="1" t="s">
        <v>34</v>
      </c>
    </row>
    <row r="59" spans="2:3" x14ac:dyDescent="0.25">
      <c r="B59" s="1" t="s">
        <v>35</v>
      </c>
    </row>
    <row r="63" spans="2:3" x14ac:dyDescent="0.25">
      <c r="B63" s="6" t="s">
        <v>36</v>
      </c>
      <c r="C63" s="6"/>
    </row>
    <row r="64" spans="2:3" ht="10.5" customHeight="1" x14ac:dyDescent="0.25">
      <c r="B64" s="6"/>
      <c r="C64" s="6"/>
    </row>
    <row r="65" spans="2:15" x14ac:dyDescent="0.25">
      <c r="B65" s="174" t="s">
        <v>31</v>
      </c>
      <c r="C65" s="175"/>
      <c r="D65" s="175"/>
      <c r="E65" s="175"/>
      <c r="F65" s="175"/>
      <c r="G65" s="175"/>
      <c r="H65" s="175"/>
      <c r="I65" s="175"/>
      <c r="J65" s="176"/>
      <c r="K65" s="171" t="s">
        <v>32</v>
      </c>
      <c r="L65" s="172"/>
      <c r="M65" s="172"/>
      <c r="N65" s="172"/>
      <c r="O65" s="173"/>
    </row>
    <row r="66" spans="2:15" ht="12.75" customHeight="1" x14ac:dyDescent="0.25">
      <c r="B66" s="174"/>
      <c r="C66" s="175"/>
      <c r="D66" s="175"/>
      <c r="E66" s="175"/>
      <c r="F66" s="175"/>
      <c r="G66" s="175"/>
      <c r="H66" s="175"/>
      <c r="I66" s="175"/>
      <c r="J66" s="176"/>
      <c r="K66" s="36" t="s">
        <v>37</v>
      </c>
      <c r="L66" s="36" t="s">
        <v>29</v>
      </c>
      <c r="M66" s="36" t="s">
        <v>38</v>
      </c>
      <c r="N66" s="36" t="s">
        <v>39</v>
      </c>
      <c r="O66" s="36" t="s">
        <v>30</v>
      </c>
    </row>
    <row r="67" spans="2:15" ht="24.75" customHeight="1" x14ac:dyDescent="0.25">
      <c r="B67" s="177"/>
      <c r="C67" s="178"/>
      <c r="D67" s="178"/>
      <c r="E67" s="178"/>
      <c r="F67" s="178"/>
      <c r="G67" s="178"/>
      <c r="H67" s="178"/>
      <c r="I67" s="178"/>
      <c r="J67" s="179"/>
      <c r="K67" s="151"/>
      <c r="L67" s="151"/>
      <c r="M67" s="151"/>
      <c r="N67" s="151"/>
      <c r="O67" s="151"/>
    </row>
    <row r="68" spans="2:15" ht="24.75" customHeight="1" x14ac:dyDescent="0.25">
      <c r="B68" s="177"/>
      <c r="C68" s="178"/>
      <c r="D68" s="178"/>
      <c r="E68" s="178"/>
      <c r="F68" s="178"/>
      <c r="G68" s="178"/>
      <c r="H68" s="178"/>
      <c r="I68" s="178"/>
      <c r="J68" s="179"/>
      <c r="K68" s="151"/>
      <c r="L68" s="151"/>
      <c r="M68" s="151"/>
      <c r="N68" s="151"/>
      <c r="O68" s="151"/>
    </row>
    <row r="69" spans="2:15" ht="24.75" customHeight="1" x14ac:dyDescent="0.25">
      <c r="B69" s="177"/>
      <c r="C69" s="178"/>
      <c r="D69" s="178"/>
      <c r="E69" s="178"/>
      <c r="F69" s="178"/>
      <c r="G69" s="178"/>
      <c r="H69" s="178"/>
      <c r="I69" s="178"/>
      <c r="J69" s="179"/>
      <c r="K69" s="151"/>
      <c r="L69" s="151"/>
      <c r="M69" s="151"/>
      <c r="N69" s="151"/>
      <c r="O69" s="151"/>
    </row>
    <row r="70" spans="2:15" ht="7.5" customHeight="1" x14ac:dyDescent="0.25">
      <c r="B70" s="189"/>
      <c r="C70" s="189"/>
      <c r="D70" s="189"/>
      <c r="E70" s="189"/>
      <c r="F70" s="189"/>
      <c r="G70" s="189"/>
      <c r="H70" s="189"/>
    </row>
    <row r="71" spans="2:15" x14ac:dyDescent="0.25">
      <c r="B71" s="1" t="s">
        <v>33</v>
      </c>
    </row>
    <row r="72" spans="2:15" ht="8.25" customHeight="1" x14ac:dyDescent="0.25"/>
    <row r="73" spans="2:15" x14ac:dyDescent="0.25">
      <c r="B73" s="190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2"/>
    </row>
    <row r="74" spans="2:15" ht="22.5" customHeight="1" x14ac:dyDescent="0.25">
      <c r="B74" s="193"/>
      <c r="C74" s="194"/>
      <c r="D74" s="194"/>
      <c r="E74" s="194"/>
      <c r="F74" s="194"/>
      <c r="G74" s="194"/>
      <c r="H74" s="194"/>
      <c r="I74" s="194"/>
      <c r="J74" s="194"/>
      <c r="K74" s="194"/>
      <c r="L74" s="194"/>
      <c r="M74" s="194"/>
      <c r="N74" s="194"/>
      <c r="O74" s="195"/>
    </row>
    <row r="75" spans="2:15" ht="7.5" customHeight="1" x14ac:dyDescent="0.25"/>
    <row r="76" spans="2:15" ht="7.5" customHeight="1" x14ac:dyDescent="0.25"/>
    <row r="77" spans="2:15" x14ac:dyDescent="0.25">
      <c r="B77" s="6" t="s">
        <v>40</v>
      </c>
      <c r="C77" s="6"/>
    </row>
    <row r="78" spans="2:15" ht="9" customHeight="1" x14ac:dyDescent="0.25"/>
    <row r="79" spans="2:15" x14ac:dyDescent="0.25">
      <c r="B79" s="1" t="s">
        <v>64</v>
      </c>
    </row>
    <row r="80" spans="2:15" x14ac:dyDescent="0.25">
      <c r="B80" s="1" t="s">
        <v>41</v>
      </c>
    </row>
    <row r="81" spans="2:15" ht="6" customHeight="1" x14ac:dyDescent="0.25"/>
    <row r="82" spans="2:15" x14ac:dyDescent="0.25">
      <c r="B82" s="180"/>
      <c r="C82" s="181"/>
      <c r="D82" s="181"/>
      <c r="E82" s="181"/>
      <c r="F82" s="181"/>
      <c r="G82" s="181"/>
      <c r="H82" s="181"/>
      <c r="I82" s="181"/>
      <c r="J82" s="181"/>
      <c r="K82" s="181"/>
      <c r="L82" s="181"/>
      <c r="M82" s="181"/>
      <c r="N82" s="181"/>
      <c r="O82" s="182"/>
    </row>
    <row r="83" spans="2:15" x14ac:dyDescent="0.25">
      <c r="B83" s="183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4"/>
      <c r="N83" s="184"/>
      <c r="O83" s="185"/>
    </row>
    <row r="84" spans="2:15" x14ac:dyDescent="0.25">
      <c r="B84" s="183"/>
      <c r="C84" s="184"/>
      <c r="D84" s="184"/>
      <c r="E84" s="184"/>
      <c r="F84" s="184"/>
      <c r="G84" s="184"/>
      <c r="H84" s="184"/>
      <c r="I84" s="184"/>
      <c r="J84" s="184"/>
      <c r="K84" s="184"/>
      <c r="L84" s="184"/>
      <c r="M84" s="184"/>
      <c r="N84" s="184"/>
      <c r="O84" s="185"/>
    </row>
    <row r="85" spans="2:15" x14ac:dyDescent="0.25">
      <c r="B85" s="186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8"/>
    </row>
    <row r="86" spans="2:15" ht="9" customHeight="1" x14ac:dyDescent="0.25"/>
    <row r="87" spans="2:15" x14ac:dyDescent="0.25">
      <c r="B87" s="6" t="s">
        <v>65</v>
      </c>
      <c r="C87" s="6"/>
    </row>
    <row r="88" spans="2:15" x14ac:dyDescent="0.25">
      <c r="B88" s="180"/>
      <c r="C88" s="181"/>
      <c r="D88" s="181"/>
      <c r="E88" s="181"/>
      <c r="F88" s="181"/>
      <c r="G88" s="181"/>
      <c r="H88" s="181"/>
      <c r="I88" s="181"/>
      <c r="J88" s="181"/>
      <c r="K88" s="181"/>
      <c r="L88" s="181"/>
      <c r="M88" s="181"/>
      <c r="N88" s="181"/>
      <c r="O88" s="182"/>
    </row>
    <row r="89" spans="2:15" x14ac:dyDescent="0.25">
      <c r="B89" s="183"/>
      <c r="C89" s="184"/>
      <c r="D89" s="184"/>
      <c r="E89" s="184"/>
      <c r="F89" s="184"/>
      <c r="G89" s="184"/>
      <c r="H89" s="184"/>
      <c r="I89" s="184"/>
      <c r="J89" s="184"/>
      <c r="K89" s="184"/>
      <c r="L89" s="184"/>
      <c r="M89" s="184"/>
      <c r="N89" s="184"/>
      <c r="O89" s="185"/>
    </row>
    <row r="90" spans="2:15" x14ac:dyDescent="0.25">
      <c r="B90" s="186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8"/>
    </row>
    <row r="91" spans="2:15" ht="5.25" customHeight="1" x14ac:dyDescent="0.25"/>
    <row r="92" spans="2:15" ht="7.5" customHeight="1" x14ac:dyDescent="0.25"/>
    <row r="93" spans="2:15" x14ac:dyDescent="0.25">
      <c r="B93" s="1" t="s">
        <v>265</v>
      </c>
    </row>
    <row r="94" spans="2:15" x14ac:dyDescent="0.25">
      <c r="B94" s="1" t="s">
        <v>43</v>
      </c>
    </row>
    <row r="95" spans="2:15" x14ac:dyDescent="0.25">
      <c r="B95" s="180"/>
      <c r="C95" s="181"/>
      <c r="D95" s="181"/>
      <c r="E95" s="181"/>
      <c r="F95" s="181"/>
      <c r="G95" s="181"/>
      <c r="H95" s="181"/>
      <c r="I95" s="181"/>
      <c r="J95" s="181"/>
      <c r="K95" s="181"/>
      <c r="L95" s="181"/>
      <c r="M95" s="181"/>
      <c r="N95" s="181"/>
      <c r="O95" s="182"/>
    </row>
    <row r="96" spans="2:15" x14ac:dyDescent="0.25">
      <c r="B96" s="183"/>
      <c r="C96" s="184"/>
      <c r="D96" s="184"/>
      <c r="E96" s="184"/>
      <c r="F96" s="184"/>
      <c r="G96" s="184"/>
      <c r="H96" s="184"/>
      <c r="I96" s="184"/>
      <c r="J96" s="184"/>
      <c r="K96" s="184"/>
      <c r="L96" s="184"/>
      <c r="M96" s="184"/>
      <c r="N96" s="184"/>
      <c r="O96" s="185"/>
    </row>
    <row r="97" spans="2:15" x14ac:dyDescent="0.25">
      <c r="B97" s="186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8"/>
    </row>
    <row r="98" spans="2:15" ht="7.5" customHeight="1" x14ac:dyDescent="0.25"/>
    <row r="99" spans="2:15" x14ac:dyDescent="0.25">
      <c r="B99" s="1" t="s">
        <v>44</v>
      </c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</row>
    <row r="101" spans="2:15" x14ac:dyDescent="0.25">
      <c r="B101" s="3" t="s">
        <v>54</v>
      </c>
      <c r="C101" s="3"/>
      <c r="D101" s="151"/>
      <c r="E101" s="72"/>
      <c r="F101" s="72"/>
      <c r="G101" s="72"/>
      <c r="H101" s="71" t="s">
        <v>261</v>
      </c>
      <c r="I101" s="151"/>
      <c r="K101" s="3" t="s">
        <v>58</v>
      </c>
      <c r="L101" s="3"/>
      <c r="M101" s="3"/>
      <c r="N101" s="3"/>
      <c r="O101" s="151"/>
    </row>
    <row r="102" spans="2:15" x14ac:dyDescent="0.25">
      <c r="B102" s="3"/>
      <c r="C102" s="3"/>
      <c r="D102" s="3"/>
      <c r="E102" s="3"/>
      <c r="F102" s="3"/>
      <c r="G102" s="3"/>
      <c r="H102" s="3"/>
      <c r="I102" s="7"/>
      <c r="K102" s="3"/>
      <c r="L102" s="3"/>
      <c r="M102" s="3"/>
      <c r="N102" s="3"/>
      <c r="O102" s="3"/>
    </row>
    <row r="103" spans="2:15" x14ac:dyDescent="0.25">
      <c r="B103" s="3" t="s">
        <v>55</v>
      </c>
      <c r="C103" s="3"/>
      <c r="D103" s="151"/>
      <c r="E103" s="72"/>
      <c r="F103" s="72"/>
      <c r="G103" s="72"/>
      <c r="H103" s="71" t="s">
        <v>260</v>
      </c>
      <c r="I103" s="151"/>
      <c r="K103" s="3" t="s">
        <v>59</v>
      </c>
      <c r="L103" s="3"/>
      <c r="M103" s="3"/>
      <c r="N103" s="3"/>
      <c r="O103" s="151"/>
    </row>
    <row r="104" spans="2:15" ht="6" customHeight="1" x14ac:dyDescent="0.25"/>
    <row r="105" spans="2:15" ht="6" customHeight="1" x14ac:dyDescent="0.25"/>
    <row r="106" spans="2:15" x14ac:dyDescent="0.25">
      <c r="B106" s="1" t="s">
        <v>45</v>
      </c>
    </row>
    <row r="107" spans="2:15" x14ac:dyDescent="0.25">
      <c r="B107" s="180"/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2"/>
    </row>
    <row r="108" spans="2:15" x14ac:dyDescent="0.25">
      <c r="B108" s="183"/>
      <c r="C108" s="184"/>
      <c r="D108" s="184"/>
      <c r="E108" s="184"/>
      <c r="F108" s="184"/>
      <c r="G108" s="184"/>
      <c r="H108" s="184"/>
      <c r="I108" s="184"/>
      <c r="J108" s="184"/>
      <c r="K108" s="184"/>
      <c r="L108" s="184"/>
      <c r="M108" s="184"/>
      <c r="N108" s="184"/>
      <c r="O108" s="185"/>
    </row>
    <row r="109" spans="2:15" x14ac:dyDescent="0.25">
      <c r="B109" s="183"/>
      <c r="C109" s="184"/>
      <c r="D109" s="184"/>
      <c r="E109" s="184"/>
      <c r="F109" s="184"/>
      <c r="G109" s="184"/>
      <c r="H109" s="184"/>
      <c r="I109" s="184"/>
      <c r="J109" s="184"/>
      <c r="K109" s="184"/>
      <c r="L109" s="184"/>
      <c r="M109" s="184"/>
      <c r="N109" s="184"/>
      <c r="O109" s="185"/>
    </row>
    <row r="110" spans="2:15" x14ac:dyDescent="0.25">
      <c r="B110" s="186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8"/>
    </row>
    <row r="111" spans="2:15" ht="7.5" customHeight="1" x14ac:dyDescent="0.25"/>
    <row r="112" spans="2:15" x14ac:dyDescent="0.25">
      <c r="B112" s="1" t="s">
        <v>48</v>
      </c>
    </row>
    <row r="113" spans="2:15" x14ac:dyDescent="0.25">
      <c r="B113" s="1" t="s">
        <v>46</v>
      </c>
    </row>
    <row r="114" spans="2:15" x14ac:dyDescent="0.25">
      <c r="B114" s="1" t="s">
        <v>47</v>
      </c>
    </row>
    <row r="115" spans="2:15" x14ac:dyDescent="0.25">
      <c r="B115" s="180"/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2"/>
    </row>
    <row r="116" spans="2:15" x14ac:dyDescent="0.25">
      <c r="B116" s="183"/>
      <c r="C116" s="184"/>
      <c r="D116" s="184"/>
      <c r="E116" s="184"/>
      <c r="F116" s="184"/>
      <c r="G116" s="184"/>
      <c r="H116" s="184"/>
      <c r="I116" s="184"/>
      <c r="J116" s="184"/>
      <c r="K116" s="184"/>
      <c r="L116" s="184"/>
      <c r="M116" s="184"/>
      <c r="N116" s="184"/>
      <c r="O116" s="185"/>
    </row>
    <row r="117" spans="2:15" x14ac:dyDescent="0.25">
      <c r="B117" s="183"/>
      <c r="C117" s="184"/>
      <c r="D117" s="184"/>
      <c r="E117" s="184"/>
      <c r="F117" s="184"/>
      <c r="G117" s="184"/>
      <c r="H117" s="184"/>
      <c r="I117" s="184"/>
      <c r="J117" s="184"/>
      <c r="K117" s="184"/>
      <c r="L117" s="184"/>
      <c r="M117" s="184"/>
      <c r="N117" s="184"/>
      <c r="O117" s="185"/>
    </row>
    <row r="118" spans="2:15" x14ac:dyDescent="0.25">
      <c r="B118" s="186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8"/>
    </row>
    <row r="119" spans="2:15" ht="7.5" customHeight="1" x14ac:dyDescent="0.25"/>
    <row r="120" spans="2:15" x14ac:dyDescent="0.25">
      <c r="B120" s="1" t="s">
        <v>49</v>
      </c>
    </row>
    <row r="121" spans="2:15" x14ac:dyDescent="0.25">
      <c r="B121" s="1" t="s">
        <v>50</v>
      </c>
    </row>
    <row r="122" spans="2:15" x14ac:dyDescent="0.25">
      <c r="B122" s="180"/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2"/>
    </row>
    <row r="123" spans="2:15" x14ac:dyDescent="0.25">
      <c r="B123" s="183"/>
      <c r="C123" s="184"/>
      <c r="D123" s="184"/>
      <c r="E123" s="184"/>
      <c r="F123" s="184"/>
      <c r="G123" s="184"/>
      <c r="H123" s="184"/>
      <c r="I123" s="184"/>
      <c r="J123" s="184"/>
      <c r="K123" s="184"/>
      <c r="L123" s="184"/>
      <c r="M123" s="184"/>
      <c r="N123" s="184"/>
      <c r="O123" s="185"/>
    </row>
    <row r="124" spans="2:15" x14ac:dyDescent="0.25">
      <c r="B124" s="183"/>
      <c r="C124" s="184"/>
      <c r="D124" s="184"/>
      <c r="E124" s="184"/>
      <c r="F124" s="184"/>
      <c r="G124" s="184"/>
      <c r="H124" s="184"/>
      <c r="I124" s="184"/>
      <c r="J124" s="184"/>
      <c r="K124" s="184"/>
      <c r="L124" s="184"/>
      <c r="M124" s="184"/>
      <c r="N124" s="184"/>
      <c r="O124" s="185"/>
    </row>
    <row r="125" spans="2:15" x14ac:dyDescent="0.25">
      <c r="B125" s="186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8"/>
    </row>
    <row r="126" spans="2:15" ht="7.5" customHeight="1" x14ac:dyDescent="0.25"/>
    <row r="127" spans="2:15" x14ac:dyDescent="0.25">
      <c r="B127" s="1" t="s">
        <v>52</v>
      </c>
    </row>
    <row r="128" spans="2:15" x14ac:dyDescent="0.25">
      <c r="B128" s="1" t="s">
        <v>51</v>
      </c>
    </row>
    <row r="129" spans="2:15" x14ac:dyDescent="0.25">
      <c r="B129" s="180"/>
      <c r="C129" s="181"/>
      <c r="D129" s="181"/>
      <c r="E129" s="181"/>
      <c r="F129" s="181"/>
      <c r="G129" s="181"/>
      <c r="H129" s="181"/>
      <c r="I129" s="181"/>
      <c r="J129" s="181"/>
      <c r="K129" s="181"/>
      <c r="L129" s="181"/>
      <c r="M129" s="181"/>
      <c r="N129" s="181"/>
      <c r="O129" s="182"/>
    </row>
    <row r="130" spans="2:15" x14ac:dyDescent="0.25">
      <c r="B130" s="183"/>
      <c r="C130" s="184"/>
      <c r="D130" s="184"/>
      <c r="E130" s="184"/>
      <c r="F130" s="184"/>
      <c r="G130" s="184"/>
      <c r="H130" s="184"/>
      <c r="I130" s="184"/>
      <c r="J130" s="184"/>
      <c r="K130" s="184"/>
      <c r="L130" s="184"/>
      <c r="M130" s="184"/>
      <c r="N130" s="184"/>
      <c r="O130" s="185"/>
    </row>
    <row r="131" spans="2:15" x14ac:dyDescent="0.25">
      <c r="B131" s="183"/>
      <c r="C131" s="184"/>
      <c r="D131" s="184"/>
      <c r="E131" s="184"/>
      <c r="F131" s="184"/>
      <c r="G131" s="184"/>
      <c r="H131" s="184"/>
      <c r="I131" s="184"/>
      <c r="J131" s="184"/>
      <c r="K131" s="184"/>
      <c r="L131" s="184"/>
      <c r="M131" s="184"/>
      <c r="N131" s="184"/>
      <c r="O131" s="185"/>
    </row>
    <row r="132" spans="2:15" x14ac:dyDescent="0.25">
      <c r="B132" s="186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8"/>
    </row>
    <row r="133" spans="2:15" ht="10.5" customHeight="1" x14ac:dyDescent="0.25"/>
    <row r="134" spans="2:15" x14ac:dyDescent="0.25">
      <c r="B134" s="1" t="s">
        <v>60</v>
      </c>
    </row>
    <row r="135" spans="2:15" x14ac:dyDescent="0.25">
      <c r="B135" s="1" t="s">
        <v>53</v>
      </c>
    </row>
    <row r="136" spans="2:15" x14ac:dyDescent="0.25">
      <c r="B136" s="180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2"/>
    </row>
    <row r="137" spans="2:15" x14ac:dyDescent="0.25">
      <c r="B137" s="183"/>
      <c r="C137" s="184"/>
      <c r="D137" s="184"/>
      <c r="E137" s="184"/>
      <c r="F137" s="184"/>
      <c r="G137" s="184"/>
      <c r="H137" s="184"/>
      <c r="I137" s="184"/>
      <c r="J137" s="184"/>
      <c r="K137" s="184"/>
      <c r="L137" s="184"/>
      <c r="M137" s="184"/>
      <c r="N137" s="184"/>
      <c r="O137" s="185"/>
    </row>
    <row r="138" spans="2:15" x14ac:dyDescent="0.25">
      <c r="B138" s="183"/>
      <c r="C138" s="184"/>
      <c r="D138" s="184"/>
      <c r="E138" s="184"/>
      <c r="F138" s="184"/>
      <c r="G138" s="184"/>
      <c r="H138" s="184"/>
      <c r="I138" s="184"/>
      <c r="J138" s="184"/>
      <c r="K138" s="184"/>
      <c r="L138" s="184"/>
      <c r="M138" s="184"/>
      <c r="N138" s="184"/>
      <c r="O138" s="185"/>
    </row>
    <row r="139" spans="2:15" x14ac:dyDescent="0.25">
      <c r="B139" s="186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8"/>
    </row>
    <row r="141" spans="2:15" x14ac:dyDescent="0.25">
      <c r="I141" s="152" t="s">
        <v>66</v>
      </c>
      <c r="J141" s="200"/>
      <c r="K141" s="200"/>
      <c r="L141" s="200"/>
      <c r="M141" s="200"/>
      <c r="N141" s="200"/>
      <c r="O141" s="201"/>
    </row>
    <row r="144" spans="2:1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2:16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2:16" x14ac:dyDescent="0.25">
      <c r="B146" s="197" t="s">
        <v>63</v>
      </c>
      <c r="C146" s="197"/>
      <c r="D146" s="197"/>
      <c r="E146" s="197"/>
      <c r="F146" s="197"/>
      <c r="G146" s="197"/>
      <c r="H146" s="197"/>
      <c r="I146" s="197"/>
      <c r="J146" s="197"/>
      <c r="K146" s="197"/>
      <c r="L146" s="197"/>
      <c r="M146" s="197"/>
      <c r="N146" s="197"/>
      <c r="O146" s="197"/>
    </row>
    <row r="147" spans="2:16" x14ac:dyDescent="0.25">
      <c r="B147" s="198" t="e">
        <f>PROPER(C16)</f>
        <v>#N/A</v>
      </c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</row>
    <row r="150" spans="2:16" x14ac:dyDescent="0.25">
      <c r="B150" s="196" t="s">
        <v>268</v>
      </c>
      <c r="C150" s="196"/>
      <c r="D150" s="196"/>
      <c r="E150" s="196"/>
      <c r="F150" s="196"/>
      <c r="G150" s="196"/>
      <c r="H150" s="196"/>
      <c r="I150" s="196"/>
      <c r="J150" s="196"/>
      <c r="K150" s="196"/>
      <c r="L150" s="196"/>
      <c r="M150" s="196"/>
      <c r="N150" s="196"/>
      <c r="O150" s="196"/>
    </row>
    <row r="151" spans="2:16" x14ac:dyDescent="0.25">
      <c r="B151" s="199" t="s">
        <v>266</v>
      </c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28"/>
    </row>
    <row r="152" spans="2:16" x14ac:dyDescent="0.25">
      <c r="B152" s="199" t="s">
        <v>267</v>
      </c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</row>
    <row r="153" spans="2:16" x14ac:dyDescent="0.25">
      <c r="B153" s="196"/>
      <c r="C153" s="196"/>
      <c r="D153" s="196"/>
      <c r="E153" s="196"/>
      <c r="F153" s="196"/>
      <c r="G153" s="196"/>
      <c r="H153" s="196"/>
      <c r="I153" s="196"/>
      <c r="J153" s="196"/>
      <c r="K153" s="196"/>
      <c r="L153" s="196"/>
      <c r="M153" s="196"/>
      <c r="N153" s="196"/>
      <c r="O153" s="196"/>
    </row>
    <row r="154" spans="2:16" x14ac:dyDescent="0.25">
      <c r="B154" s="29"/>
    </row>
  </sheetData>
  <sheetProtection algorithmName="SHA-512" hashValue="VzkS73WCXBCXJ1QcKWfxKJd2J4f5dSK4a95V2tJUqllufa5C1k1GxUUzbKkPBu4XeHL27BnbaO7ISZ+yg3iLzw==" saltValue="MYGzt5TeTGg/mP2/DZLCIw==" spinCount="100000" sheet="1" objects="1" scenarios="1"/>
  <mergeCells count="45">
    <mergeCell ref="I31:J31"/>
    <mergeCell ref="C14:M14"/>
    <mergeCell ref="I26:J26"/>
    <mergeCell ref="I27:J27"/>
    <mergeCell ref="I28:J28"/>
    <mergeCell ref="I29:J29"/>
    <mergeCell ref="I30:J30"/>
    <mergeCell ref="I23:J23"/>
    <mergeCell ref="I24:J24"/>
    <mergeCell ref="I25:J25"/>
    <mergeCell ref="B1:P1"/>
    <mergeCell ref="B2:P2"/>
    <mergeCell ref="B3:P3"/>
    <mergeCell ref="B5:P5"/>
    <mergeCell ref="I22:J22"/>
    <mergeCell ref="C18:D18"/>
    <mergeCell ref="B6:P6"/>
    <mergeCell ref="C8:D8"/>
    <mergeCell ref="L8:M8"/>
    <mergeCell ref="C10:M10"/>
    <mergeCell ref="C12:D12"/>
    <mergeCell ref="L12:M12"/>
    <mergeCell ref="C16:M16"/>
    <mergeCell ref="B153:O153"/>
    <mergeCell ref="B146:O146"/>
    <mergeCell ref="B147:O147"/>
    <mergeCell ref="B151:O151"/>
    <mergeCell ref="J141:O141"/>
    <mergeCell ref="B150:O150"/>
    <mergeCell ref="B152:O152"/>
    <mergeCell ref="K65:O65"/>
    <mergeCell ref="B65:J66"/>
    <mergeCell ref="B67:J67"/>
    <mergeCell ref="B136:O139"/>
    <mergeCell ref="B129:O132"/>
    <mergeCell ref="B122:O125"/>
    <mergeCell ref="B95:O97"/>
    <mergeCell ref="B82:O85"/>
    <mergeCell ref="B88:O90"/>
    <mergeCell ref="B107:O110"/>
    <mergeCell ref="B70:H70"/>
    <mergeCell ref="B115:O118"/>
    <mergeCell ref="B73:O74"/>
    <mergeCell ref="B68:J68"/>
    <mergeCell ref="B69:J69"/>
  </mergeCells>
  <conditionalFormatting sqref="B147:O147">
    <cfRule type="containsErrors" dxfId="20" priority="30">
      <formula>ISERROR(B147)</formula>
    </cfRule>
  </conditionalFormatting>
  <conditionalFormatting sqref="I26">
    <cfRule type="containsErrors" dxfId="19" priority="23">
      <formula>ISERROR(I26)</formula>
    </cfRule>
  </conditionalFormatting>
  <conditionalFormatting sqref="I28">
    <cfRule type="containsErrors" dxfId="18" priority="21">
      <formula>ISERROR(I28)</formula>
    </cfRule>
  </conditionalFormatting>
  <conditionalFormatting sqref="I27">
    <cfRule type="containsErrors" dxfId="17" priority="22">
      <formula>ISERROR(I27)</formula>
    </cfRule>
  </conditionalFormatting>
  <conditionalFormatting sqref="I29">
    <cfRule type="containsErrors" dxfId="16" priority="20">
      <formula>ISERROR(I29)</formula>
    </cfRule>
  </conditionalFormatting>
  <conditionalFormatting sqref="I30">
    <cfRule type="containsErrors" dxfId="15" priority="19">
      <formula>ISERROR(I30)</formula>
    </cfRule>
  </conditionalFormatting>
  <conditionalFormatting sqref="I31">
    <cfRule type="containsErrors" dxfId="14" priority="18">
      <formula>ISERROR(I31)</formula>
    </cfRule>
  </conditionalFormatting>
  <conditionalFormatting sqref="I23">
    <cfRule type="containsErrors" dxfId="13" priority="14">
      <formula>ISERROR(I23)</formula>
    </cfRule>
  </conditionalFormatting>
  <conditionalFormatting sqref="I22">
    <cfRule type="containsErrors" dxfId="12" priority="16">
      <formula>ISERROR(I22)</formula>
    </cfRule>
  </conditionalFormatting>
  <conditionalFormatting sqref="I24:I25">
    <cfRule type="containsErrors" dxfId="11" priority="13">
      <formula>ISERROR(I24)</formula>
    </cfRule>
  </conditionalFormatting>
  <conditionalFormatting sqref="C12 H12">
    <cfRule type="containsErrors" dxfId="10" priority="10">
      <formula>ISERROR(C12)</formula>
    </cfRule>
  </conditionalFormatting>
  <conditionalFormatting sqref="C10">
    <cfRule type="containsErrors" dxfId="9" priority="12">
      <formula>ISERROR(C10)</formula>
    </cfRule>
  </conditionalFormatting>
  <conditionalFormatting sqref="C16">
    <cfRule type="containsErrors" dxfId="8" priority="11">
      <formula>ISERROR(C16)</formula>
    </cfRule>
  </conditionalFormatting>
  <conditionalFormatting sqref="C8:E8">
    <cfRule type="containsErrors" dxfId="7" priority="9">
      <formula>ISERROR(C8)</formula>
    </cfRule>
  </conditionalFormatting>
  <conditionalFormatting sqref="H8">
    <cfRule type="containsErrors" dxfId="6" priority="7">
      <formula>ISERROR(H8)</formula>
    </cfRule>
  </conditionalFormatting>
  <conditionalFormatting sqref="F12:G12">
    <cfRule type="containsErrors" dxfId="5" priority="4">
      <formula>ISERROR(F12)</formula>
    </cfRule>
  </conditionalFormatting>
  <conditionalFormatting sqref="F8:G8">
    <cfRule type="containsErrors" dxfId="4" priority="6">
      <formula>ISERROR(F8)</formula>
    </cfRule>
  </conditionalFormatting>
  <conditionalFormatting sqref="L8">
    <cfRule type="containsErrors" dxfId="3" priority="5">
      <formula>ISERROR(L8)</formula>
    </cfRule>
  </conditionalFormatting>
  <conditionalFormatting sqref="C18:D18">
    <cfRule type="containsErrors" dxfId="2" priority="2">
      <formula>ISERROR(C18)</formula>
    </cfRule>
  </conditionalFormatting>
  <conditionalFormatting sqref="L12">
    <cfRule type="containsErrors" dxfId="1" priority="3">
      <formula>ISERROR(L12)</formula>
    </cfRule>
  </conditionalFormatting>
  <conditionalFormatting sqref="C14">
    <cfRule type="containsErrors" dxfId="0" priority="1">
      <formula>ISERROR(C14)</formula>
    </cfRule>
  </conditionalFormatting>
  <hyperlinks>
    <hyperlink ref="B151" r:id="rId1"/>
    <hyperlink ref="B151:O151" r:id="rId2" display="portafolioepis@upt.pe"/>
  </hyperlinks>
  <pageMargins left="0" right="0" top="0.19685039370078741" bottom="0.78740157480314965" header="0.31496062992125984" footer="0.31496062992125984"/>
  <pageSetup paperSize="9" orientation="portrait" verticalDpi="300" r:id="rId3"/>
  <headerFooter>
    <oddFooter>Página &amp;P</oddFooter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7"/>
  <sheetViews>
    <sheetView topLeftCell="A4" workbookViewId="0">
      <selection activeCell="L20" sqref="L20"/>
    </sheetView>
  </sheetViews>
  <sheetFormatPr baseColWidth="10" defaultColWidth="11.375" defaultRowHeight="15" x14ac:dyDescent="0.25"/>
  <cols>
    <col min="1" max="1" width="1.375" style="9" customWidth="1"/>
    <col min="2" max="2" width="13.625" style="9" customWidth="1"/>
    <col min="3" max="3" width="4.75" style="9" customWidth="1"/>
    <col min="4" max="4" width="4.375" style="9" customWidth="1"/>
    <col min="5" max="5" width="34.625" style="9" customWidth="1"/>
    <col min="6" max="6" width="5.75" style="9" customWidth="1"/>
    <col min="7" max="7" width="4" style="9" customWidth="1"/>
    <col min="8" max="8" width="5.25" style="9" customWidth="1"/>
    <col min="9" max="9" width="4.125" style="9" customWidth="1"/>
    <col min="10" max="10" width="5.75" style="9" customWidth="1"/>
    <col min="11" max="11" width="4.375" style="9" customWidth="1"/>
    <col min="12" max="12" width="9" style="9" customWidth="1"/>
    <col min="13" max="13" width="3.25" style="9" customWidth="1"/>
    <col min="14" max="16384" width="11.375" style="9"/>
  </cols>
  <sheetData>
    <row r="1" spans="2:14" ht="15.75" x14ac:dyDescent="0.25">
      <c r="B1" s="272" t="s">
        <v>0</v>
      </c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</row>
    <row r="2" spans="2:14" ht="15.75" x14ac:dyDescent="0.25">
      <c r="B2" s="272" t="s">
        <v>25</v>
      </c>
      <c r="C2" s="272"/>
      <c r="D2" s="272"/>
      <c r="E2" s="272"/>
      <c r="F2" s="272"/>
      <c r="G2" s="272"/>
      <c r="H2" s="272"/>
      <c r="I2" s="272"/>
      <c r="J2" s="272"/>
      <c r="K2" s="272"/>
      <c r="L2" s="272"/>
      <c r="M2" s="272"/>
    </row>
    <row r="3" spans="2:14" ht="15.75" x14ac:dyDescent="0.25">
      <c r="B3" s="272" t="s">
        <v>1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</row>
    <row r="5" spans="2:14" ht="9.75" customHeight="1" x14ac:dyDescent="0.25"/>
    <row r="6" spans="2:14" ht="17.25" x14ac:dyDescent="0.3">
      <c r="B6" s="273" t="str">
        <f>'Informe Final'!B5:P5</f>
        <v>INFORME FINAL DEL CURSO</v>
      </c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</row>
    <row r="8" spans="2:14" x14ac:dyDescent="0.25">
      <c r="B8" s="241" t="s">
        <v>2</v>
      </c>
      <c r="C8" s="243"/>
      <c r="D8" s="10" t="s">
        <v>3</v>
      </c>
      <c r="E8" s="10" t="s">
        <v>4</v>
      </c>
      <c r="F8" s="241" t="s">
        <v>5</v>
      </c>
      <c r="G8" s="242"/>
      <c r="H8" s="242"/>
      <c r="I8" s="242"/>
      <c r="J8" s="242"/>
      <c r="K8" s="242"/>
      <c r="L8" s="242"/>
      <c r="M8" s="243"/>
    </row>
    <row r="9" spans="2:14" x14ac:dyDescent="0.25">
      <c r="B9" s="260" t="e">
        <f>'Informe Final'!B13:C16</f>
        <v>#VALUE!</v>
      </c>
      <c r="C9" s="261"/>
      <c r="D9" s="264" t="e">
        <f>'Informe Final'!D13:D16</f>
        <v>#VALUE!</v>
      </c>
      <c r="E9" s="266" t="e">
        <f>'Informe Final'!H13:H16</f>
        <v>#VALUE!</v>
      </c>
      <c r="F9" s="268" t="s">
        <v>6</v>
      </c>
      <c r="G9" s="270" t="e">
        <f>'Informe Final'!J13:J16</f>
        <v>#VALUE!</v>
      </c>
      <c r="H9" s="268" t="s">
        <v>7</v>
      </c>
      <c r="I9" s="270" t="e">
        <f>'Informe Final'!L13:L16</f>
        <v>#VALUE!</v>
      </c>
      <c r="J9" s="268" t="s">
        <v>8</v>
      </c>
      <c r="K9" s="270" t="e">
        <f>'Informe Final'!N13:N16</f>
        <v>#VALUE!</v>
      </c>
      <c r="L9" s="268" t="s">
        <v>9</v>
      </c>
      <c r="M9" s="270" t="e">
        <f>'Informe Final'!P13:P16</f>
        <v>#VALUE!</v>
      </c>
      <c r="N9" s="11"/>
    </row>
    <row r="10" spans="2:14" ht="9.75" customHeight="1" x14ac:dyDescent="0.25">
      <c r="B10" s="262"/>
      <c r="C10" s="263"/>
      <c r="D10" s="265"/>
      <c r="E10" s="267"/>
      <c r="F10" s="269"/>
      <c r="G10" s="271"/>
      <c r="H10" s="269"/>
      <c r="I10" s="271"/>
      <c r="J10" s="269"/>
      <c r="K10" s="271"/>
      <c r="L10" s="269"/>
      <c r="M10" s="271"/>
    </row>
    <row r="11" spans="2:14" ht="10.5" customHeight="1" x14ac:dyDescent="0.25">
      <c r="B11" s="12"/>
      <c r="C11" s="12"/>
      <c r="D11" s="12"/>
      <c r="E11" s="12"/>
      <c r="F11" s="13"/>
      <c r="G11" s="12"/>
      <c r="H11" s="13"/>
      <c r="I11" s="12"/>
      <c r="J11" s="13"/>
      <c r="K11" s="12"/>
      <c r="L11" s="13"/>
      <c r="M11" s="12"/>
    </row>
    <row r="12" spans="2:14" ht="17.25" customHeight="1" x14ac:dyDescent="0.25">
      <c r="B12" s="10" t="s">
        <v>10</v>
      </c>
      <c r="C12" s="10"/>
      <c r="D12" s="10"/>
      <c r="E12" s="257" t="e">
        <f>'Informe Final'!H18:P18</f>
        <v>#VALUE!</v>
      </c>
      <c r="F12" s="258"/>
      <c r="G12" s="258"/>
      <c r="H12" s="258"/>
      <c r="I12" s="258"/>
      <c r="J12" s="258"/>
      <c r="K12" s="258"/>
      <c r="L12" s="258"/>
      <c r="M12" s="259"/>
    </row>
    <row r="13" spans="2:14" ht="17.25" customHeight="1" x14ac:dyDescent="0.25">
      <c r="B13" s="232" t="s">
        <v>11</v>
      </c>
      <c r="C13" s="233"/>
      <c r="D13" s="234"/>
      <c r="E13" s="14">
        <f>'Informe Final'!H19</f>
        <v>0</v>
      </c>
      <c r="F13" s="10" t="s">
        <v>12</v>
      </c>
      <c r="G13" s="15"/>
      <c r="H13" s="235"/>
      <c r="I13" s="236"/>
      <c r="J13" s="236"/>
      <c r="K13" s="236"/>
      <c r="L13" s="236"/>
      <c r="M13" s="237"/>
    </row>
    <row r="14" spans="2:14" ht="8.25" customHeight="1" x14ac:dyDescent="0.25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  <row r="15" spans="2:14" ht="15.75" x14ac:dyDescent="0.25">
      <c r="B15" s="17" t="s">
        <v>13</v>
      </c>
      <c r="C15" s="17"/>
      <c r="J15" s="18" t="s">
        <v>15</v>
      </c>
      <c r="K15" s="18"/>
      <c r="L15" s="18" t="s">
        <v>26</v>
      </c>
    </row>
    <row r="16" spans="2:14" x14ac:dyDescent="0.25">
      <c r="B16" s="19" t="s">
        <v>14</v>
      </c>
      <c r="C16" s="20"/>
      <c r="D16" s="20"/>
      <c r="E16" s="20"/>
      <c r="F16" s="20"/>
      <c r="G16" s="20"/>
      <c r="H16" s="20"/>
      <c r="I16" s="21"/>
      <c r="J16" s="22">
        <f>'Informe Final'!G22</f>
        <v>0</v>
      </c>
      <c r="L16" s="23">
        <f>'Informe Final'!I22</f>
        <v>0</v>
      </c>
    </row>
    <row r="17" spans="2:12" x14ac:dyDescent="0.25">
      <c r="B17" s="19" t="s">
        <v>16</v>
      </c>
      <c r="C17" s="20"/>
      <c r="D17" s="20"/>
      <c r="E17" s="20"/>
      <c r="F17" s="20"/>
      <c r="G17" s="20"/>
      <c r="H17" s="20"/>
      <c r="I17" s="21"/>
      <c r="J17" s="22">
        <f>'Informe Final'!G23</f>
        <v>0</v>
      </c>
      <c r="L17" s="23">
        <f>'Informe Final'!I23</f>
        <v>0</v>
      </c>
    </row>
    <row r="18" spans="2:12" x14ac:dyDescent="0.25">
      <c r="B18" s="19" t="s">
        <v>17</v>
      </c>
      <c r="C18" s="20"/>
      <c r="D18" s="20"/>
      <c r="E18" s="20"/>
      <c r="F18" s="20"/>
      <c r="G18" s="20"/>
      <c r="H18" s="20"/>
      <c r="I18" s="21"/>
      <c r="J18" s="22">
        <f>'Informe Final'!G24</f>
        <v>0</v>
      </c>
      <c r="L18" s="23">
        <f>'Informe Final'!I24</f>
        <v>0</v>
      </c>
    </row>
    <row r="19" spans="2:12" x14ac:dyDescent="0.25">
      <c r="B19" s="19" t="s">
        <v>61</v>
      </c>
      <c r="C19" s="20"/>
      <c r="D19" s="20"/>
      <c r="E19" s="20"/>
      <c r="F19" s="20"/>
      <c r="G19" s="20"/>
      <c r="H19" s="20"/>
      <c r="I19" s="21"/>
      <c r="J19" s="22">
        <f>'Informe Final'!G25</f>
        <v>0</v>
      </c>
      <c r="L19" s="23">
        <f>'Informe Final'!I25</f>
        <v>0</v>
      </c>
    </row>
    <row r="20" spans="2:12" x14ac:dyDescent="0.25">
      <c r="B20" s="19" t="s">
        <v>18</v>
      </c>
      <c r="C20" s="20"/>
      <c r="D20" s="20"/>
      <c r="E20" s="20"/>
      <c r="F20" s="20"/>
      <c r="G20" s="20"/>
      <c r="H20" s="20"/>
      <c r="I20" s="21"/>
      <c r="J20" s="22">
        <f>'Informe Final'!G26</f>
        <v>0</v>
      </c>
      <c r="L20" s="23">
        <f>'Informe Final'!I26</f>
        <v>0</v>
      </c>
    </row>
    <row r="21" spans="2:12" x14ac:dyDescent="0.25">
      <c r="B21" s="19" t="s">
        <v>19</v>
      </c>
      <c r="C21" s="20"/>
      <c r="D21" s="20"/>
      <c r="E21" s="20"/>
      <c r="F21" s="20"/>
      <c r="G21" s="20"/>
      <c r="H21" s="20"/>
      <c r="I21" s="21"/>
      <c r="J21" s="22">
        <f>'Informe Final'!G27</f>
        <v>0</v>
      </c>
      <c r="L21" s="23" t="e">
        <f>'Informe Final'!I27</f>
        <v>#DIV/0!</v>
      </c>
    </row>
    <row r="22" spans="2:12" x14ac:dyDescent="0.25">
      <c r="B22" s="19" t="s">
        <v>27</v>
      </c>
      <c r="C22" s="20"/>
      <c r="D22" s="20"/>
      <c r="E22" s="20"/>
      <c r="F22" s="20"/>
      <c r="G22" s="20"/>
      <c r="H22" s="20"/>
      <c r="I22" s="21"/>
      <c r="J22" s="22">
        <f>'Informe Final'!G28</f>
        <v>0</v>
      </c>
      <c r="L22" s="23" t="e">
        <f>'Informe Final'!I28</f>
        <v>#DIV/0!</v>
      </c>
    </row>
    <row r="23" spans="2:12" x14ac:dyDescent="0.25">
      <c r="B23" s="19" t="s">
        <v>20</v>
      </c>
      <c r="C23" s="20"/>
      <c r="D23" s="20"/>
      <c r="E23" s="20"/>
      <c r="F23" s="20"/>
      <c r="G23" s="20"/>
      <c r="H23" s="20"/>
      <c r="I23" s="21"/>
      <c r="J23" s="22">
        <f>'Informe Final'!G29</f>
        <v>0</v>
      </c>
      <c r="L23" s="23" t="e">
        <f>'Informe Final'!I29</f>
        <v>#DIV/0!</v>
      </c>
    </row>
    <row r="24" spans="2:12" x14ac:dyDescent="0.25">
      <c r="B24" s="19" t="s">
        <v>21</v>
      </c>
      <c r="C24" s="20"/>
      <c r="D24" s="20"/>
      <c r="E24" s="20"/>
      <c r="F24" s="20"/>
      <c r="G24" s="20"/>
      <c r="H24" s="20"/>
      <c r="I24" s="21"/>
      <c r="J24" s="22">
        <f>'Informe Final'!G30</f>
        <v>0</v>
      </c>
      <c r="L24" s="23" t="e">
        <f>'Informe Final'!I30</f>
        <v>#DIV/0!</v>
      </c>
    </row>
    <row r="25" spans="2:12" x14ac:dyDescent="0.25">
      <c r="B25" s="19" t="s">
        <v>62</v>
      </c>
      <c r="C25" s="20"/>
      <c r="D25" s="20"/>
      <c r="E25" s="20"/>
      <c r="F25" s="20"/>
      <c r="G25" s="20"/>
      <c r="H25" s="20"/>
      <c r="I25" s="21"/>
      <c r="J25" s="22">
        <f>'Informe Final'!G31</f>
        <v>0</v>
      </c>
      <c r="L25" s="23" t="e">
        <f>'Informe Final'!I31</f>
        <v>#DIV/0!</v>
      </c>
    </row>
    <row r="26" spans="2:12" x14ac:dyDescent="0.25">
      <c r="B26" s="19" t="s">
        <v>22</v>
      </c>
      <c r="C26" s="20"/>
      <c r="D26" s="20"/>
      <c r="E26" s="20"/>
      <c r="F26" s="20"/>
      <c r="G26" s="20"/>
      <c r="H26" s="20"/>
      <c r="I26" s="21"/>
      <c r="J26" s="22">
        <f>'Informe Final'!G32</f>
        <v>0</v>
      </c>
      <c r="L26" s="24"/>
    </row>
    <row r="27" spans="2:12" x14ac:dyDescent="0.25">
      <c r="B27" s="19" t="s">
        <v>23</v>
      </c>
      <c r="C27" s="20"/>
      <c r="D27" s="20"/>
      <c r="E27" s="20"/>
      <c r="F27" s="20"/>
      <c r="G27" s="20"/>
      <c r="H27" s="20"/>
      <c r="I27" s="21"/>
      <c r="J27" s="22">
        <f>'Informe Final'!G33</f>
        <v>0</v>
      </c>
      <c r="L27" s="25"/>
    </row>
    <row r="28" spans="2:12" x14ac:dyDescent="0.25">
      <c r="B28" s="19" t="s">
        <v>24</v>
      </c>
      <c r="C28" s="20"/>
      <c r="D28" s="20"/>
      <c r="E28" s="20"/>
      <c r="F28" s="20"/>
      <c r="G28" s="20"/>
      <c r="H28" s="20"/>
      <c r="I28" s="21"/>
      <c r="J28" s="22">
        <f>'Informe Final'!G34</f>
        <v>0</v>
      </c>
      <c r="L28" s="25"/>
    </row>
    <row r="29" spans="2:12" ht="6.75" customHeight="1" x14ac:dyDescent="0.25"/>
    <row r="30" spans="2:12" ht="15.75" x14ac:dyDescent="0.25">
      <c r="B30" s="17" t="s">
        <v>28</v>
      </c>
      <c r="C30" s="17"/>
    </row>
    <row r="31" spans="2:12" x14ac:dyDescent="0.25">
      <c r="B31" s="9" t="s">
        <v>34</v>
      </c>
    </row>
    <row r="32" spans="2:12" x14ac:dyDescent="0.25">
      <c r="B32" s="9" t="s">
        <v>35</v>
      </c>
    </row>
    <row r="36" spans="2:12" ht="6.75" customHeight="1" x14ac:dyDescent="0.25"/>
    <row r="37" spans="2:12" x14ac:dyDescent="0.25">
      <c r="B37" s="26" t="s">
        <v>36</v>
      </c>
      <c r="C37" s="26"/>
    </row>
    <row r="38" spans="2:12" ht="10.5" customHeight="1" x14ac:dyDescent="0.25">
      <c r="B38" s="26"/>
      <c r="C38" s="26"/>
    </row>
    <row r="39" spans="2:12" x14ac:dyDescent="0.25">
      <c r="B39" s="238" t="s">
        <v>31</v>
      </c>
      <c r="C39" s="239"/>
      <c r="D39" s="239"/>
      <c r="E39" s="239"/>
      <c r="F39" s="239"/>
      <c r="G39" s="240"/>
      <c r="H39" s="241" t="s">
        <v>32</v>
      </c>
      <c r="I39" s="242"/>
      <c r="J39" s="242"/>
      <c r="K39" s="242"/>
      <c r="L39" s="243"/>
    </row>
    <row r="40" spans="2:12" ht="12.75" customHeight="1" x14ac:dyDescent="0.25">
      <c r="B40" s="238"/>
      <c r="C40" s="239"/>
      <c r="D40" s="239"/>
      <c r="E40" s="239"/>
      <c r="F40" s="239"/>
      <c r="G40" s="240"/>
      <c r="H40" s="27" t="s">
        <v>37</v>
      </c>
      <c r="I40" s="27" t="s">
        <v>29</v>
      </c>
      <c r="J40" s="27" t="s">
        <v>38</v>
      </c>
      <c r="K40" s="27" t="s">
        <v>39</v>
      </c>
      <c r="L40" s="27" t="s">
        <v>30</v>
      </c>
    </row>
    <row r="41" spans="2:12" ht="21.75" customHeight="1" x14ac:dyDescent="0.25">
      <c r="B41" s="244"/>
      <c r="C41" s="245"/>
      <c r="D41" s="245"/>
      <c r="E41" s="245"/>
      <c r="F41" s="245"/>
      <c r="G41" s="246"/>
      <c r="H41" s="15">
        <f>'Informe Final'!K67</f>
        <v>0</v>
      </c>
      <c r="I41" s="15">
        <f>'Informe Final'!L67</f>
        <v>0</v>
      </c>
      <c r="J41" s="15">
        <f>'Informe Final'!M67</f>
        <v>0</v>
      </c>
      <c r="K41" s="15">
        <f>'Informe Final'!N67</f>
        <v>0</v>
      </c>
      <c r="L41" s="15">
        <f>'Informe Final'!O67</f>
        <v>0</v>
      </c>
    </row>
    <row r="42" spans="2:12" ht="20.25" customHeight="1" x14ac:dyDescent="0.25">
      <c r="B42" s="244"/>
      <c r="C42" s="245"/>
      <c r="D42" s="245"/>
      <c r="E42" s="245"/>
      <c r="F42" s="245"/>
      <c r="G42" s="246"/>
      <c r="H42" s="15">
        <f>'Informe Final'!K68</f>
        <v>0</v>
      </c>
      <c r="I42" s="15">
        <f>'Informe Final'!L68</f>
        <v>0</v>
      </c>
      <c r="J42" s="15">
        <f>'Informe Final'!M68</f>
        <v>0</v>
      </c>
      <c r="K42" s="15">
        <f>'Informe Final'!N68</f>
        <v>0</v>
      </c>
      <c r="L42" s="15">
        <f>'Informe Final'!O68</f>
        <v>0</v>
      </c>
    </row>
    <row r="43" spans="2:12" ht="22.5" customHeight="1" x14ac:dyDescent="0.25">
      <c r="B43" s="244"/>
      <c r="C43" s="245"/>
      <c r="D43" s="245"/>
      <c r="E43" s="245"/>
      <c r="F43" s="245"/>
      <c r="G43" s="246"/>
      <c r="H43" s="15">
        <f>'Informe Final'!K69</f>
        <v>0</v>
      </c>
      <c r="I43" s="15">
        <f>'Informe Final'!L69</f>
        <v>0</v>
      </c>
      <c r="J43" s="15">
        <f>'Informe Final'!M69</f>
        <v>0</v>
      </c>
      <c r="K43" s="15">
        <f>'Informe Final'!N69</f>
        <v>0</v>
      </c>
      <c r="L43" s="15">
        <f>'Informe Final'!O69</f>
        <v>0</v>
      </c>
    </row>
    <row r="44" spans="2:12" ht="7.5" customHeight="1" x14ac:dyDescent="0.25">
      <c r="B44" s="247"/>
      <c r="C44" s="247"/>
      <c r="D44" s="247"/>
      <c r="E44" s="247"/>
    </row>
    <row r="45" spans="2:12" x14ac:dyDescent="0.25">
      <c r="B45" s="9" t="s">
        <v>33</v>
      </c>
    </row>
    <row r="46" spans="2:12" ht="8.25" customHeight="1" x14ac:dyDescent="0.25"/>
    <row r="47" spans="2:12" x14ac:dyDescent="0.25">
      <c r="B47" s="248" t="e">
        <f>'Informe Final'!B73:O74</f>
        <v>#VALUE!</v>
      </c>
      <c r="C47" s="249"/>
      <c r="D47" s="249"/>
      <c r="E47" s="249"/>
      <c r="F47" s="249"/>
      <c r="G47" s="249"/>
      <c r="H47" s="249"/>
      <c r="I47" s="249"/>
      <c r="J47" s="249"/>
      <c r="K47" s="249"/>
      <c r="L47" s="250"/>
    </row>
    <row r="48" spans="2:12" x14ac:dyDescent="0.25">
      <c r="B48" s="251"/>
      <c r="C48" s="252"/>
      <c r="D48" s="252"/>
      <c r="E48" s="252"/>
      <c r="F48" s="252"/>
      <c r="G48" s="252"/>
      <c r="H48" s="252"/>
      <c r="I48" s="252"/>
      <c r="J48" s="252"/>
      <c r="K48" s="252"/>
      <c r="L48" s="253"/>
    </row>
    <row r="49" spans="2:12" x14ac:dyDescent="0.25">
      <c r="B49" s="254"/>
      <c r="C49" s="255"/>
      <c r="D49" s="255"/>
      <c r="E49" s="255"/>
      <c r="F49" s="255"/>
      <c r="G49" s="255"/>
      <c r="H49" s="255"/>
      <c r="I49" s="255"/>
      <c r="J49" s="255"/>
      <c r="K49" s="255"/>
      <c r="L49" s="256"/>
    </row>
    <row r="50" spans="2:12" ht="7.5" customHeight="1" x14ac:dyDescent="0.25"/>
    <row r="51" spans="2:12" ht="7.5" customHeight="1" x14ac:dyDescent="0.25"/>
    <row r="52" spans="2:12" ht="15.75" customHeight="1" x14ac:dyDescent="0.25"/>
    <row r="53" spans="2:12" ht="15.75" customHeight="1" x14ac:dyDescent="0.25"/>
    <row r="54" spans="2:12" ht="15.75" customHeight="1" x14ac:dyDescent="0.25"/>
    <row r="55" spans="2:12" x14ac:dyDescent="0.25">
      <c r="B55" s="26" t="s">
        <v>40</v>
      </c>
      <c r="C55" s="26"/>
    </row>
    <row r="56" spans="2:12" ht="9" customHeight="1" x14ac:dyDescent="0.25"/>
    <row r="57" spans="2:12" x14ac:dyDescent="0.25">
      <c r="B57" s="9" t="s">
        <v>64</v>
      </c>
    </row>
    <row r="58" spans="2:12" x14ac:dyDescent="0.25">
      <c r="B58" s="9" t="s">
        <v>41</v>
      </c>
    </row>
    <row r="59" spans="2:12" ht="6" customHeight="1" x14ac:dyDescent="0.25"/>
    <row r="60" spans="2:12" x14ac:dyDescent="0.25">
      <c r="B60" s="221" t="e">
        <f>'Informe Final'!B82:O85</f>
        <v>#VALUE!</v>
      </c>
      <c r="C60" s="222"/>
      <c r="D60" s="222"/>
      <c r="E60" s="222"/>
      <c r="F60" s="222"/>
      <c r="G60" s="222"/>
      <c r="H60" s="222"/>
      <c r="I60" s="222"/>
      <c r="J60" s="222"/>
      <c r="K60" s="222"/>
      <c r="L60" s="223"/>
    </row>
    <row r="61" spans="2:12" x14ac:dyDescent="0.25">
      <c r="B61" s="224"/>
      <c r="C61" s="225"/>
      <c r="D61" s="225"/>
      <c r="E61" s="225"/>
      <c r="F61" s="225"/>
      <c r="G61" s="225"/>
      <c r="H61" s="225"/>
      <c r="I61" s="225"/>
      <c r="J61" s="225"/>
      <c r="K61" s="225"/>
      <c r="L61" s="226"/>
    </row>
    <row r="62" spans="2:12" x14ac:dyDescent="0.25">
      <c r="B62" s="224"/>
      <c r="C62" s="225"/>
      <c r="D62" s="225"/>
      <c r="E62" s="225"/>
      <c r="F62" s="225"/>
      <c r="G62" s="225"/>
      <c r="H62" s="225"/>
      <c r="I62" s="225"/>
      <c r="J62" s="225"/>
      <c r="K62" s="225"/>
      <c r="L62" s="226"/>
    </row>
    <row r="63" spans="2:12" x14ac:dyDescent="0.25">
      <c r="B63" s="227"/>
      <c r="C63" s="228"/>
      <c r="D63" s="228"/>
      <c r="E63" s="228"/>
      <c r="F63" s="228"/>
      <c r="G63" s="228"/>
      <c r="H63" s="228"/>
      <c r="I63" s="228"/>
      <c r="J63" s="228"/>
      <c r="K63" s="228"/>
      <c r="L63" s="229"/>
    </row>
    <row r="64" spans="2:12" ht="9" customHeight="1" x14ac:dyDescent="0.25"/>
    <row r="65" spans="2:12" ht="6.75" customHeight="1" x14ac:dyDescent="0.25"/>
    <row r="66" spans="2:12" x14ac:dyDescent="0.25">
      <c r="B66" s="26" t="s">
        <v>65</v>
      </c>
      <c r="C66" s="26"/>
    </row>
    <row r="67" spans="2:12" x14ac:dyDescent="0.25">
      <c r="B67" s="221" t="e">
        <f>'Informe Final'!B88:O90</f>
        <v>#VALUE!</v>
      </c>
      <c r="C67" s="222"/>
      <c r="D67" s="222"/>
      <c r="E67" s="222"/>
      <c r="F67" s="222"/>
      <c r="G67" s="222"/>
      <c r="H67" s="222"/>
      <c r="I67" s="222"/>
      <c r="J67" s="222"/>
      <c r="K67" s="222"/>
      <c r="L67" s="223"/>
    </row>
    <row r="68" spans="2:12" x14ac:dyDescent="0.25">
      <c r="B68" s="224"/>
      <c r="C68" s="225"/>
      <c r="D68" s="225"/>
      <c r="E68" s="225"/>
      <c r="F68" s="225"/>
      <c r="G68" s="225"/>
      <c r="H68" s="225"/>
      <c r="I68" s="225"/>
      <c r="J68" s="225"/>
      <c r="K68" s="225"/>
      <c r="L68" s="226"/>
    </row>
    <row r="69" spans="2:12" x14ac:dyDescent="0.25">
      <c r="B69" s="224"/>
      <c r="C69" s="225"/>
      <c r="D69" s="225"/>
      <c r="E69" s="225"/>
      <c r="F69" s="225"/>
      <c r="G69" s="225"/>
      <c r="H69" s="225"/>
      <c r="I69" s="225"/>
      <c r="J69" s="225"/>
      <c r="K69" s="225"/>
      <c r="L69" s="226"/>
    </row>
    <row r="70" spans="2:12" x14ac:dyDescent="0.25">
      <c r="B70" s="227"/>
      <c r="C70" s="228"/>
      <c r="D70" s="228"/>
      <c r="E70" s="228"/>
      <c r="F70" s="228"/>
      <c r="G70" s="228"/>
      <c r="H70" s="228"/>
      <c r="I70" s="228"/>
      <c r="J70" s="228"/>
      <c r="K70" s="228"/>
      <c r="L70" s="229"/>
    </row>
    <row r="71" spans="2:12" ht="5.25" customHeight="1" x14ac:dyDescent="0.25"/>
    <row r="72" spans="2:12" ht="7.5" customHeight="1" x14ac:dyDescent="0.25"/>
    <row r="73" spans="2:12" x14ac:dyDescent="0.25">
      <c r="B73" s="9" t="s">
        <v>42</v>
      </c>
    </row>
    <row r="74" spans="2:12" x14ac:dyDescent="0.25">
      <c r="B74" s="9" t="s">
        <v>43</v>
      </c>
    </row>
    <row r="75" spans="2:12" x14ac:dyDescent="0.25">
      <c r="B75" s="221" t="e">
        <f>'Informe Final'!B95:O97</f>
        <v>#VALUE!</v>
      </c>
      <c r="C75" s="222"/>
      <c r="D75" s="222"/>
      <c r="E75" s="222"/>
      <c r="F75" s="222"/>
      <c r="G75" s="222"/>
      <c r="H75" s="222"/>
      <c r="I75" s="222"/>
      <c r="J75" s="222"/>
      <c r="K75" s="222"/>
      <c r="L75" s="223"/>
    </row>
    <row r="76" spans="2:12" x14ac:dyDescent="0.25">
      <c r="B76" s="224"/>
      <c r="C76" s="225"/>
      <c r="D76" s="225"/>
      <c r="E76" s="225"/>
      <c r="F76" s="225"/>
      <c r="G76" s="225"/>
      <c r="H76" s="225"/>
      <c r="I76" s="225"/>
      <c r="J76" s="225"/>
      <c r="K76" s="225"/>
      <c r="L76" s="226"/>
    </row>
    <row r="77" spans="2:12" x14ac:dyDescent="0.25">
      <c r="B77" s="224"/>
      <c r="C77" s="225"/>
      <c r="D77" s="225"/>
      <c r="E77" s="225"/>
      <c r="F77" s="225"/>
      <c r="G77" s="225"/>
      <c r="H77" s="225"/>
      <c r="I77" s="225"/>
      <c r="J77" s="225"/>
      <c r="K77" s="225"/>
      <c r="L77" s="226"/>
    </row>
    <row r="78" spans="2:12" x14ac:dyDescent="0.25">
      <c r="B78" s="227"/>
      <c r="C78" s="228"/>
      <c r="D78" s="228"/>
      <c r="E78" s="228"/>
      <c r="F78" s="228"/>
      <c r="G78" s="228"/>
      <c r="H78" s="228"/>
      <c r="I78" s="228"/>
      <c r="J78" s="228"/>
      <c r="K78" s="228"/>
      <c r="L78" s="229"/>
    </row>
    <row r="79" spans="2:12" ht="5.25" customHeight="1" x14ac:dyDescent="0.25"/>
    <row r="80" spans="2:12" x14ac:dyDescent="0.25">
      <c r="B80" s="9" t="s">
        <v>44</v>
      </c>
    </row>
    <row r="81" spans="2:12" x14ac:dyDescent="0.25"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</row>
    <row r="82" spans="2:12" x14ac:dyDescent="0.25">
      <c r="B82" s="16" t="s">
        <v>54</v>
      </c>
      <c r="C82" s="16"/>
      <c r="D82" s="15">
        <f>'Informe Final'!D101</f>
        <v>0</v>
      </c>
      <c r="E82" s="12" t="s">
        <v>56</v>
      </c>
      <c r="F82" s="15">
        <f>'Informe Final'!I101</f>
        <v>0</v>
      </c>
      <c r="H82" s="16" t="s">
        <v>58</v>
      </c>
      <c r="I82" s="16"/>
      <c r="J82" s="16"/>
      <c r="K82" s="16"/>
      <c r="L82" s="15">
        <f>'Informe Final'!O101</f>
        <v>0</v>
      </c>
    </row>
    <row r="83" spans="2:12" x14ac:dyDescent="0.25">
      <c r="B83" s="16"/>
      <c r="C83" s="16"/>
      <c r="D83" s="16"/>
      <c r="E83" s="16"/>
      <c r="H83" s="16"/>
      <c r="I83" s="16"/>
      <c r="J83" s="16"/>
      <c r="K83" s="16"/>
      <c r="L83" s="16"/>
    </row>
    <row r="84" spans="2:12" x14ac:dyDescent="0.25">
      <c r="B84" s="16" t="s">
        <v>55</v>
      </c>
      <c r="C84" s="16"/>
      <c r="D84" s="15">
        <f>'Informe Final'!D103</f>
        <v>0</v>
      </c>
      <c r="E84" s="12" t="s">
        <v>57</v>
      </c>
      <c r="F84" s="15">
        <f>'Informe Final'!I103</f>
        <v>0</v>
      </c>
      <c r="H84" s="16" t="s">
        <v>59</v>
      </c>
      <c r="I84" s="16"/>
      <c r="J84" s="16"/>
      <c r="K84" s="16"/>
      <c r="L84" s="15">
        <f>'Informe Final'!O103</f>
        <v>0</v>
      </c>
    </row>
    <row r="85" spans="2:12" ht="6" customHeight="1" x14ac:dyDescent="0.25"/>
    <row r="86" spans="2:12" ht="6" customHeight="1" x14ac:dyDescent="0.25"/>
    <row r="87" spans="2:12" x14ac:dyDescent="0.25">
      <c r="B87" s="9" t="s">
        <v>45</v>
      </c>
    </row>
    <row r="88" spans="2:12" x14ac:dyDescent="0.25">
      <c r="B88" s="221" t="e">
        <f>'Informe Final'!B107:O110</f>
        <v>#VALUE!</v>
      </c>
      <c r="C88" s="222"/>
      <c r="D88" s="222"/>
      <c r="E88" s="222"/>
      <c r="F88" s="222"/>
      <c r="G88" s="222"/>
      <c r="H88" s="222"/>
      <c r="I88" s="222"/>
      <c r="J88" s="222"/>
      <c r="K88" s="222"/>
      <c r="L88" s="223"/>
    </row>
    <row r="89" spans="2:12" x14ac:dyDescent="0.25">
      <c r="B89" s="224"/>
      <c r="C89" s="225"/>
      <c r="D89" s="225"/>
      <c r="E89" s="225"/>
      <c r="F89" s="225"/>
      <c r="G89" s="225"/>
      <c r="H89" s="225"/>
      <c r="I89" s="225"/>
      <c r="J89" s="225"/>
      <c r="K89" s="225"/>
      <c r="L89" s="226"/>
    </row>
    <row r="90" spans="2:12" x14ac:dyDescent="0.25">
      <c r="B90" s="224"/>
      <c r="C90" s="225"/>
      <c r="D90" s="225"/>
      <c r="E90" s="225"/>
      <c r="F90" s="225"/>
      <c r="G90" s="225"/>
      <c r="H90" s="225"/>
      <c r="I90" s="225"/>
      <c r="J90" s="225"/>
      <c r="K90" s="225"/>
      <c r="L90" s="226"/>
    </row>
    <row r="91" spans="2:12" x14ac:dyDescent="0.25">
      <c r="B91" s="227"/>
      <c r="C91" s="228"/>
      <c r="D91" s="228"/>
      <c r="E91" s="228"/>
      <c r="F91" s="228"/>
      <c r="G91" s="228"/>
      <c r="H91" s="228"/>
      <c r="I91" s="228"/>
      <c r="J91" s="228"/>
      <c r="K91" s="228"/>
      <c r="L91" s="229"/>
    </row>
    <row r="92" spans="2:12" ht="7.5" customHeight="1" x14ac:dyDescent="0.25"/>
    <row r="93" spans="2:12" x14ac:dyDescent="0.25">
      <c r="B93" s="9" t="s">
        <v>48</v>
      </c>
    </row>
    <row r="94" spans="2:12" x14ac:dyDescent="0.25">
      <c r="B94" s="9" t="s">
        <v>46</v>
      </c>
    </row>
    <row r="95" spans="2:12" x14ac:dyDescent="0.25">
      <c r="B95" s="9" t="s">
        <v>47</v>
      </c>
    </row>
    <row r="96" spans="2:12" x14ac:dyDescent="0.25">
      <c r="B96" s="221" t="e">
        <f>'Informe Final'!B115:O118</f>
        <v>#VALUE!</v>
      </c>
      <c r="C96" s="222"/>
      <c r="D96" s="222"/>
      <c r="E96" s="222"/>
      <c r="F96" s="222"/>
      <c r="G96" s="222"/>
      <c r="H96" s="222"/>
      <c r="I96" s="222"/>
      <c r="J96" s="222"/>
      <c r="K96" s="222"/>
      <c r="L96" s="223"/>
    </row>
    <row r="97" spans="2:12" x14ac:dyDescent="0.25">
      <c r="B97" s="224"/>
      <c r="C97" s="225"/>
      <c r="D97" s="225"/>
      <c r="E97" s="225"/>
      <c r="F97" s="225"/>
      <c r="G97" s="225"/>
      <c r="H97" s="225"/>
      <c r="I97" s="225"/>
      <c r="J97" s="225"/>
      <c r="K97" s="225"/>
      <c r="L97" s="226"/>
    </row>
    <row r="98" spans="2:12" x14ac:dyDescent="0.25">
      <c r="B98" s="224"/>
      <c r="C98" s="225"/>
      <c r="D98" s="225"/>
      <c r="E98" s="225"/>
      <c r="F98" s="225"/>
      <c r="G98" s="225"/>
      <c r="H98" s="225"/>
      <c r="I98" s="225"/>
      <c r="J98" s="225"/>
      <c r="K98" s="225"/>
      <c r="L98" s="226"/>
    </row>
    <row r="99" spans="2:12" x14ac:dyDescent="0.25">
      <c r="B99" s="227"/>
      <c r="C99" s="228"/>
      <c r="D99" s="228"/>
      <c r="E99" s="228"/>
      <c r="F99" s="228"/>
      <c r="G99" s="228"/>
      <c r="H99" s="228"/>
      <c r="I99" s="228"/>
      <c r="J99" s="228"/>
      <c r="K99" s="228"/>
      <c r="L99" s="229"/>
    </row>
    <row r="100" spans="2:12" ht="5.25" customHeight="1" x14ac:dyDescent="0.25"/>
    <row r="101" spans="2:12" ht="15" customHeight="1" x14ac:dyDescent="0.25"/>
    <row r="102" spans="2:12" ht="14.25" customHeight="1" x14ac:dyDescent="0.25"/>
    <row r="103" spans="2:12" ht="12.75" customHeight="1" x14ac:dyDescent="0.25"/>
    <row r="104" spans="2:12" x14ac:dyDescent="0.25">
      <c r="B104" s="9" t="s">
        <v>49</v>
      </c>
    </row>
    <row r="105" spans="2:12" x14ac:dyDescent="0.25">
      <c r="B105" s="9" t="s">
        <v>50</v>
      </c>
    </row>
    <row r="106" spans="2:12" x14ac:dyDescent="0.25">
      <c r="B106" s="221" t="e">
        <f>'Informe Final'!B122:O125</f>
        <v>#VALUE!</v>
      </c>
      <c r="C106" s="222"/>
      <c r="D106" s="222"/>
      <c r="E106" s="222"/>
      <c r="F106" s="222"/>
      <c r="G106" s="222"/>
      <c r="H106" s="222"/>
      <c r="I106" s="222"/>
      <c r="J106" s="222"/>
      <c r="K106" s="222"/>
      <c r="L106" s="223"/>
    </row>
    <row r="107" spans="2:12" x14ac:dyDescent="0.25">
      <c r="B107" s="224"/>
      <c r="C107" s="225"/>
      <c r="D107" s="225"/>
      <c r="E107" s="225"/>
      <c r="F107" s="225"/>
      <c r="G107" s="225"/>
      <c r="H107" s="225"/>
      <c r="I107" s="225"/>
      <c r="J107" s="225"/>
      <c r="K107" s="225"/>
      <c r="L107" s="226"/>
    </row>
    <row r="108" spans="2:12" x14ac:dyDescent="0.25">
      <c r="B108" s="224"/>
      <c r="C108" s="225"/>
      <c r="D108" s="225"/>
      <c r="E108" s="225"/>
      <c r="F108" s="225"/>
      <c r="G108" s="225"/>
      <c r="H108" s="225"/>
      <c r="I108" s="225"/>
      <c r="J108" s="225"/>
      <c r="K108" s="225"/>
      <c r="L108" s="226"/>
    </row>
    <row r="109" spans="2:12" x14ac:dyDescent="0.25">
      <c r="B109" s="227"/>
      <c r="C109" s="228"/>
      <c r="D109" s="228"/>
      <c r="E109" s="228"/>
      <c r="F109" s="228"/>
      <c r="G109" s="228"/>
      <c r="H109" s="228"/>
      <c r="I109" s="228"/>
      <c r="J109" s="228"/>
      <c r="K109" s="228"/>
      <c r="L109" s="229"/>
    </row>
    <row r="110" spans="2:12" ht="7.5" customHeight="1" x14ac:dyDescent="0.25"/>
    <row r="111" spans="2:12" x14ac:dyDescent="0.25">
      <c r="B111" s="9" t="s">
        <v>52</v>
      </c>
    </row>
    <row r="112" spans="2:12" x14ac:dyDescent="0.25">
      <c r="B112" s="9" t="s">
        <v>51</v>
      </c>
    </row>
    <row r="113" spans="2:12" x14ac:dyDescent="0.25">
      <c r="B113" s="221" t="e">
        <f>'Informe Final'!B129:O132</f>
        <v>#VALUE!</v>
      </c>
      <c r="C113" s="222"/>
      <c r="D113" s="222"/>
      <c r="E113" s="222"/>
      <c r="F113" s="222"/>
      <c r="G113" s="222"/>
      <c r="H113" s="222"/>
      <c r="I113" s="222"/>
      <c r="J113" s="222"/>
      <c r="K113" s="222"/>
      <c r="L113" s="223"/>
    </row>
    <row r="114" spans="2:12" x14ac:dyDescent="0.25">
      <c r="B114" s="224"/>
      <c r="C114" s="225"/>
      <c r="D114" s="225"/>
      <c r="E114" s="225"/>
      <c r="F114" s="225"/>
      <c r="G114" s="225"/>
      <c r="H114" s="225"/>
      <c r="I114" s="225"/>
      <c r="J114" s="225"/>
      <c r="K114" s="225"/>
      <c r="L114" s="226"/>
    </row>
    <row r="115" spans="2:12" x14ac:dyDescent="0.25">
      <c r="B115" s="224"/>
      <c r="C115" s="225"/>
      <c r="D115" s="225"/>
      <c r="E115" s="225"/>
      <c r="F115" s="225"/>
      <c r="G115" s="225"/>
      <c r="H115" s="225"/>
      <c r="I115" s="225"/>
      <c r="J115" s="225"/>
      <c r="K115" s="225"/>
      <c r="L115" s="226"/>
    </row>
    <row r="116" spans="2:12" x14ac:dyDescent="0.25">
      <c r="B116" s="227"/>
      <c r="C116" s="228"/>
      <c r="D116" s="228"/>
      <c r="E116" s="228"/>
      <c r="F116" s="228"/>
      <c r="G116" s="228"/>
      <c r="H116" s="228"/>
      <c r="I116" s="228"/>
      <c r="J116" s="228"/>
      <c r="K116" s="228"/>
      <c r="L116" s="229"/>
    </row>
    <row r="117" spans="2:12" ht="10.5" customHeight="1" x14ac:dyDescent="0.25"/>
    <row r="118" spans="2:12" x14ac:dyDescent="0.25">
      <c r="B118" s="9" t="s">
        <v>60</v>
      </c>
    </row>
    <row r="119" spans="2:12" x14ac:dyDescent="0.25">
      <c r="B119" s="9" t="s">
        <v>53</v>
      </c>
    </row>
    <row r="120" spans="2:12" x14ac:dyDescent="0.25">
      <c r="B120" s="221" t="e">
        <f>'Informe Final'!B136:O139</f>
        <v>#VALUE!</v>
      </c>
      <c r="C120" s="222"/>
      <c r="D120" s="222"/>
      <c r="E120" s="222"/>
      <c r="F120" s="222"/>
      <c r="G120" s="222"/>
      <c r="H120" s="222"/>
      <c r="I120" s="222"/>
      <c r="J120" s="222"/>
      <c r="K120" s="222"/>
      <c r="L120" s="223"/>
    </row>
    <row r="121" spans="2:12" x14ac:dyDescent="0.25">
      <c r="B121" s="224"/>
      <c r="C121" s="225"/>
      <c r="D121" s="225"/>
      <c r="E121" s="225"/>
      <c r="F121" s="225"/>
      <c r="G121" s="225"/>
      <c r="H121" s="225"/>
      <c r="I121" s="225"/>
      <c r="J121" s="225"/>
      <c r="K121" s="225"/>
      <c r="L121" s="226"/>
    </row>
    <row r="122" spans="2:12" x14ac:dyDescent="0.25">
      <c r="B122" s="224"/>
      <c r="C122" s="225"/>
      <c r="D122" s="225"/>
      <c r="E122" s="225"/>
      <c r="F122" s="225"/>
      <c r="G122" s="225"/>
      <c r="H122" s="225"/>
      <c r="I122" s="225"/>
      <c r="J122" s="225"/>
      <c r="K122" s="225"/>
      <c r="L122" s="226"/>
    </row>
    <row r="123" spans="2:12" x14ac:dyDescent="0.25">
      <c r="B123" s="227"/>
      <c r="C123" s="228"/>
      <c r="D123" s="228"/>
      <c r="E123" s="228"/>
      <c r="F123" s="228"/>
      <c r="G123" s="228"/>
      <c r="H123" s="228"/>
      <c r="I123" s="228"/>
      <c r="J123" s="228"/>
      <c r="K123" s="228"/>
      <c r="L123" s="229"/>
    </row>
    <row r="125" spans="2:12" x14ac:dyDescent="0.25">
      <c r="G125" s="220" t="e">
        <f>'Informe Final'!J141:O141</f>
        <v>#VALUE!</v>
      </c>
      <c r="H125" s="220"/>
      <c r="I125" s="220"/>
      <c r="J125" s="220"/>
      <c r="K125" s="220"/>
      <c r="L125" s="220"/>
    </row>
    <row r="130" spans="1:13" x14ac:dyDescent="0.25">
      <c r="B130" s="219" t="str">
        <f>'Informe Final'!B146</f>
        <v>………………………………………………………….</v>
      </c>
      <c r="C130" s="219"/>
      <c r="D130" s="219"/>
      <c r="E130" s="219"/>
      <c r="F130" s="219"/>
      <c r="G130" s="219"/>
      <c r="H130" s="219"/>
      <c r="I130" s="219"/>
      <c r="J130" s="219"/>
      <c r="K130" s="219"/>
      <c r="L130" s="219"/>
    </row>
    <row r="131" spans="1:13" x14ac:dyDescent="0.25">
      <c r="B131" s="219" t="e">
        <f>'Informe Final'!B147</f>
        <v>#N/A</v>
      </c>
      <c r="C131" s="219"/>
      <c r="D131" s="219"/>
      <c r="E131" s="219"/>
      <c r="F131" s="219"/>
      <c r="G131" s="219"/>
      <c r="H131" s="219"/>
      <c r="I131" s="219"/>
      <c r="J131" s="219"/>
      <c r="K131" s="219"/>
      <c r="L131" s="219"/>
      <c r="M131" s="31"/>
    </row>
    <row r="135" spans="1:13" x14ac:dyDescent="0.25">
      <c r="A135" s="30"/>
      <c r="B135" s="230" t="str">
        <f>'Informe Final'!B150:O150</f>
        <v>Enviar el informe completo a las siguientes direcciónes electrónicas:</v>
      </c>
      <c r="C135" s="230"/>
      <c r="D135" s="230"/>
      <c r="E135" s="230"/>
      <c r="F135" s="230"/>
      <c r="G135" s="230"/>
      <c r="H135" s="230"/>
      <c r="I135" s="230"/>
      <c r="J135" s="230"/>
      <c r="K135" s="230"/>
      <c r="L135" s="230"/>
      <c r="M135" s="30"/>
    </row>
    <row r="136" spans="1:13" x14ac:dyDescent="0.25">
      <c r="B136" s="231" t="str">
        <f>'Informe Final'!B151:J151</f>
        <v>portafolioepis@upt.pe</v>
      </c>
      <c r="C136" s="231"/>
      <c r="D136" s="231"/>
      <c r="E136" s="231"/>
      <c r="F136" s="231"/>
      <c r="G136" s="231"/>
      <c r="H136" s="231"/>
      <c r="I136" s="231"/>
      <c r="J136" s="231"/>
      <c r="K136" s="231"/>
      <c r="L136" s="231"/>
    </row>
    <row r="137" spans="1:13" x14ac:dyDescent="0.25"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9"/>
    </row>
  </sheetData>
  <mergeCells count="41">
    <mergeCell ref="B1:M1"/>
    <mergeCell ref="B2:M2"/>
    <mergeCell ref="B3:M3"/>
    <mergeCell ref="B6:M6"/>
    <mergeCell ref="B8:C8"/>
    <mergeCell ref="F8:M8"/>
    <mergeCell ref="E12:M12"/>
    <mergeCell ref="B9:C10"/>
    <mergeCell ref="D9:D10"/>
    <mergeCell ref="E9:E10"/>
    <mergeCell ref="F9:F10"/>
    <mergeCell ref="G9:G10"/>
    <mergeCell ref="H9:H10"/>
    <mergeCell ref="I9:I10"/>
    <mergeCell ref="J9:J10"/>
    <mergeCell ref="K9:K10"/>
    <mergeCell ref="L9:L10"/>
    <mergeCell ref="M9:M10"/>
    <mergeCell ref="B67:L70"/>
    <mergeCell ref="B13:D13"/>
    <mergeCell ref="H13:M13"/>
    <mergeCell ref="B39:G40"/>
    <mergeCell ref="H39:L39"/>
    <mergeCell ref="B41:G41"/>
    <mergeCell ref="B42:G42"/>
    <mergeCell ref="B43:G43"/>
    <mergeCell ref="B44:E44"/>
    <mergeCell ref="B47:L49"/>
    <mergeCell ref="B60:L63"/>
    <mergeCell ref="B137:L137"/>
    <mergeCell ref="B130:L130"/>
    <mergeCell ref="B131:L131"/>
    <mergeCell ref="G125:L125"/>
    <mergeCell ref="B75:L78"/>
    <mergeCell ref="B88:L91"/>
    <mergeCell ref="B96:L99"/>
    <mergeCell ref="B106:L109"/>
    <mergeCell ref="B113:L116"/>
    <mergeCell ref="B120:L123"/>
    <mergeCell ref="B135:L135"/>
    <mergeCell ref="B136:L136"/>
  </mergeCells>
  <pageMargins left="0" right="0" top="0.78740157480314965" bottom="0.78740157480314965" header="0.31496062992125984" footer="0.31496062992125984"/>
  <pageSetup paperSize="9" orientation="portrait" verticalDpi="300" r:id="rId1"/>
  <headerFooter>
    <oddFooter>Página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6"/>
  <sheetViews>
    <sheetView workbookViewId="0">
      <selection activeCell="A2" sqref="A2"/>
    </sheetView>
  </sheetViews>
  <sheetFormatPr baseColWidth="10" defaultColWidth="11.375" defaultRowHeight="15" x14ac:dyDescent="0.25"/>
  <cols>
    <col min="1" max="1" width="5.375" style="34" customWidth="1"/>
    <col min="2" max="2" width="7.375" style="34" customWidth="1"/>
    <col min="3" max="3" width="61.875" style="34" customWidth="1"/>
    <col min="4" max="5" width="8.25" style="34" customWidth="1"/>
    <col min="6" max="6" width="9.375" style="34" customWidth="1"/>
    <col min="7" max="7" width="45.75" style="34" customWidth="1"/>
    <col min="8" max="9" width="38.375" style="34" customWidth="1"/>
    <col min="10" max="12" width="11.375" style="34"/>
    <col min="13" max="13" width="29.375" style="34" customWidth="1"/>
    <col min="14" max="16384" width="11.375" style="34"/>
  </cols>
  <sheetData>
    <row r="2" spans="1:13" x14ac:dyDescent="0.25">
      <c r="B2" s="35"/>
      <c r="C2" s="35"/>
    </row>
    <row r="5" spans="1:13" ht="15.75" thickBot="1" x14ac:dyDescent="0.3"/>
    <row r="6" spans="1:13" ht="15.75" thickBot="1" x14ac:dyDescent="0.3">
      <c r="A6" s="46" t="s">
        <v>67</v>
      </c>
      <c r="B6" s="78" t="s">
        <v>2</v>
      </c>
      <c r="C6" s="78" t="s">
        <v>68</v>
      </c>
      <c r="D6" s="79" t="s">
        <v>269</v>
      </c>
      <c r="E6" s="79" t="s">
        <v>270</v>
      </c>
      <c r="F6" s="79" t="s">
        <v>271</v>
      </c>
      <c r="G6" s="79" t="s">
        <v>278</v>
      </c>
      <c r="H6" s="80" t="s">
        <v>38</v>
      </c>
      <c r="I6" s="155" t="s">
        <v>39</v>
      </c>
      <c r="J6" s="81" t="s">
        <v>67</v>
      </c>
      <c r="K6" s="44"/>
      <c r="L6" s="46" t="s">
        <v>70</v>
      </c>
      <c r="M6" s="47" t="s">
        <v>69</v>
      </c>
    </row>
    <row r="7" spans="1:13" x14ac:dyDescent="0.25">
      <c r="A7" s="274" t="s">
        <v>248</v>
      </c>
      <c r="B7" s="82" t="s">
        <v>141</v>
      </c>
      <c r="C7" s="83" t="s">
        <v>75</v>
      </c>
      <c r="D7" s="84">
        <v>4</v>
      </c>
      <c r="E7" s="84">
        <v>3</v>
      </c>
      <c r="F7" s="85" t="s">
        <v>272</v>
      </c>
      <c r="G7" s="85" t="s">
        <v>281</v>
      </c>
      <c r="H7" s="54" t="str">
        <f>UPPER(CONCATENATE(L7," ",M7))</f>
        <v>ING. LILIANA MERCEDES VEGA BERNAL</v>
      </c>
      <c r="I7" s="156"/>
      <c r="J7" s="86" t="s">
        <v>248</v>
      </c>
      <c r="K7" s="44"/>
      <c r="L7" s="43" t="s">
        <v>72</v>
      </c>
      <c r="M7" s="40" t="s">
        <v>84</v>
      </c>
    </row>
    <row r="8" spans="1:13" x14ac:dyDescent="0.25">
      <c r="A8" s="275"/>
      <c r="B8" s="87" t="s">
        <v>142</v>
      </c>
      <c r="C8" s="88" t="s">
        <v>143</v>
      </c>
      <c r="D8" s="89">
        <v>6</v>
      </c>
      <c r="E8" s="89">
        <v>4</v>
      </c>
      <c r="F8" s="90" t="s">
        <v>272</v>
      </c>
      <c r="G8" s="90" t="s">
        <v>282</v>
      </c>
      <c r="H8" s="55" t="str">
        <f t="shared" ref="H8:H13" si="0">UPPER(CONCATENATE(L8," ",M8))</f>
        <v>ING. HUGO MARTÍN  ALCÁNTARA MARTÍNEZ</v>
      </c>
      <c r="I8" s="20"/>
      <c r="J8" s="91" t="s">
        <v>248</v>
      </c>
      <c r="K8" s="44"/>
      <c r="L8" s="43" t="s">
        <v>72</v>
      </c>
      <c r="M8" s="40" t="s">
        <v>74</v>
      </c>
    </row>
    <row r="9" spans="1:13" x14ac:dyDescent="0.25">
      <c r="A9" s="275"/>
      <c r="B9" s="87" t="s">
        <v>144</v>
      </c>
      <c r="C9" s="88" t="s">
        <v>145</v>
      </c>
      <c r="D9" s="89">
        <v>6</v>
      </c>
      <c r="E9" s="89">
        <v>4</v>
      </c>
      <c r="F9" s="90" t="s">
        <v>272</v>
      </c>
      <c r="G9" s="90" t="s">
        <v>281</v>
      </c>
      <c r="H9" s="55" t="str">
        <f t="shared" si="0"/>
        <v>MAG. LUIS ALFREDO FERNÁNDEZ VIZCARRA</v>
      </c>
      <c r="I9" s="20"/>
      <c r="J9" s="91" t="s">
        <v>248</v>
      </c>
      <c r="K9" s="44"/>
      <c r="L9" s="43" t="s">
        <v>76</v>
      </c>
      <c r="M9" s="40" t="s">
        <v>128</v>
      </c>
    </row>
    <row r="10" spans="1:13" x14ac:dyDescent="0.25">
      <c r="A10" s="275"/>
      <c r="B10" s="87" t="s">
        <v>146</v>
      </c>
      <c r="C10" s="92" t="s">
        <v>126</v>
      </c>
      <c r="D10" s="93">
        <v>6</v>
      </c>
      <c r="E10" s="93">
        <v>4</v>
      </c>
      <c r="F10" s="90" t="s">
        <v>272</v>
      </c>
      <c r="G10" s="90" t="s">
        <v>286</v>
      </c>
      <c r="H10" s="55" t="str">
        <f t="shared" si="0"/>
        <v>ING. ALBERTO JOHNATAN FLOR RODRÍGUEZ</v>
      </c>
      <c r="I10" s="20"/>
      <c r="J10" s="91" t="s">
        <v>248</v>
      </c>
      <c r="K10" s="44"/>
      <c r="L10" s="43" t="s">
        <v>72</v>
      </c>
      <c r="M10" s="43" t="s">
        <v>107</v>
      </c>
    </row>
    <row r="11" spans="1:13" x14ac:dyDescent="0.25">
      <c r="A11" s="275"/>
      <c r="B11" s="87" t="s">
        <v>147</v>
      </c>
      <c r="C11" s="92" t="s">
        <v>148</v>
      </c>
      <c r="D11" s="93">
        <v>4</v>
      </c>
      <c r="E11" s="93">
        <v>3</v>
      </c>
      <c r="F11" s="90" t="s">
        <v>272</v>
      </c>
      <c r="G11" s="90" t="s">
        <v>283</v>
      </c>
      <c r="H11" s="55" t="str">
        <f t="shared" si="0"/>
        <v>ING. RICARDO MANUEL VALCÁRCEL ALVARADO</v>
      </c>
      <c r="I11" s="20"/>
      <c r="J11" s="91" t="s">
        <v>248</v>
      </c>
      <c r="K11" s="44"/>
      <c r="L11" s="43" t="s">
        <v>72</v>
      </c>
      <c r="M11" s="40" t="s">
        <v>127</v>
      </c>
    </row>
    <row r="12" spans="1:13" ht="15.75" thickBot="1" x14ac:dyDescent="0.3">
      <c r="A12" s="275"/>
      <c r="B12" s="87" t="s">
        <v>149</v>
      </c>
      <c r="C12" s="92" t="s">
        <v>78</v>
      </c>
      <c r="D12" s="93">
        <v>4</v>
      </c>
      <c r="E12" s="93">
        <v>3</v>
      </c>
      <c r="F12" s="90" t="s">
        <v>273</v>
      </c>
      <c r="G12" s="90" t="s">
        <v>283</v>
      </c>
      <c r="H12" s="55" t="str">
        <f t="shared" si="0"/>
        <v>MAG. OSCAR JUAN JÍMENEZ FLORES</v>
      </c>
      <c r="I12" s="20"/>
      <c r="J12" s="91" t="s">
        <v>248</v>
      </c>
      <c r="K12" s="44"/>
      <c r="L12" s="45" t="s">
        <v>76</v>
      </c>
      <c r="M12" s="41" t="s">
        <v>293</v>
      </c>
    </row>
    <row r="13" spans="1:13" ht="15.75" thickBot="1" x14ac:dyDescent="0.3">
      <c r="A13" s="276"/>
      <c r="B13" s="96" t="s">
        <v>150</v>
      </c>
      <c r="C13" s="97" t="s">
        <v>151</v>
      </c>
      <c r="D13" s="98">
        <v>4</v>
      </c>
      <c r="E13" s="98">
        <v>3</v>
      </c>
      <c r="F13" s="99" t="s">
        <v>273</v>
      </c>
      <c r="G13" s="117" t="s">
        <v>286</v>
      </c>
      <c r="H13" s="56" t="str">
        <f t="shared" si="0"/>
        <v xml:space="preserve"> </v>
      </c>
      <c r="I13" s="157"/>
      <c r="J13" s="100" t="s">
        <v>248</v>
      </c>
      <c r="K13" s="44"/>
      <c r="L13" s="45"/>
      <c r="M13" s="45"/>
    </row>
    <row r="14" spans="1:13" x14ac:dyDescent="0.25">
      <c r="A14" s="32"/>
      <c r="B14" s="101"/>
      <c r="C14" s="101"/>
      <c r="D14" s="102"/>
      <c r="E14" s="102"/>
      <c r="F14" s="101"/>
      <c r="G14" s="101"/>
      <c r="H14" s="33"/>
      <c r="I14" s="158"/>
      <c r="J14" s="32"/>
      <c r="K14" s="44"/>
      <c r="L14" s="44"/>
      <c r="M14" s="44"/>
    </row>
    <row r="15" spans="1:13" ht="15.75" thickBot="1" x14ac:dyDescent="0.3">
      <c r="A15" s="32"/>
      <c r="B15" s="101"/>
      <c r="C15" s="101"/>
      <c r="D15" s="103"/>
      <c r="E15" s="103"/>
      <c r="F15" s="103"/>
      <c r="G15" s="142"/>
      <c r="H15" s="33"/>
      <c r="I15" s="159"/>
      <c r="J15" s="103"/>
      <c r="K15" s="44"/>
      <c r="L15" s="44"/>
      <c r="M15" s="44"/>
    </row>
    <row r="16" spans="1:13" ht="15.75" thickBot="1" x14ac:dyDescent="0.3">
      <c r="A16" s="274" t="s">
        <v>80</v>
      </c>
      <c r="B16" s="82" t="s">
        <v>152</v>
      </c>
      <c r="C16" s="83" t="s">
        <v>153</v>
      </c>
      <c r="D16" s="104">
        <v>6</v>
      </c>
      <c r="E16" s="104">
        <v>5</v>
      </c>
      <c r="F16" s="85" t="s">
        <v>272</v>
      </c>
      <c r="G16" s="85" t="s">
        <v>280</v>
      </c>
      <c r="H16" s="54" t="str">
        <f t="shared" ref="H16:H26" si="1">UPPER(CONCATENATE(L16," ",M16))</f>
        <v>ING. SILVIA MARLENE CENTELLA VILDOSO</v>
      </c>
      <c r="I16" s="160" t="str">
        <f>UPPER(CONCATENATE(L17," ",M17))</f>
        <v>MAG. FELIPE REMIGIO ATENCIO MAQUERA</v>
      </c>
      <c r="J16" s="105" t="s">
        <v>80</v>
      </c>
      <c r="K16" s="44"/>
      <c r="L16" s="42" t="s">
        <v>72</v>
      </c>
      <c r="M16" s="42" t="s">
        <v>82</v>
      </c>
    </row>
    <row r="17" spans="1:13" x14ac:dyDescent="0.25">
      <c r="A17" s="277"/>
      <c r="B17" s="82" t="s">
        <v>152</v>
      </c>
      <c r="C17" s="83" t="s">
        <v>153</v>
      </c>
      <c r="D17" s="104">
        <v>6</v>
      </c>
      <c r="E17" s="104">
        <v>5</v>
      </c>
      <c r="F17" s="85" t="s">
        <v>272</v>
      </c>
      <c r="G17" s="85" t="s">
        <v>280</v>
      </c>
      <c r="H17" s="166"/>
      <c r="I17" s="161"/>
      <c r="J17" s="167" t="s">
        <v>80</v>
      </c>
      <c r="K17" s="44"/>
      <c r="L17" s="43" t="s">
        <v>76</v>
      </c>
      <c r="M17" s="40" t="s">
        <v>287</v>
      </c>
    </row>
    <row r="18" spans="1:13" x14ac:dyDescent="0.25">
      <c r="A18" s="275"/>
      <c r="B18" s="87" t="s">
        <v>154</v>
      </c>
      <c r="C18" s="88" t="s">
        <v>155</v>
      </c>
      <c r="D18" s="106">
        <v>6</v>
      </c>
      <c r="E18" s="106">
        <v>5</v>
      </c>
      <c r="F18" s="90" t="s">
        <v>272</v>
      </c>
      <c r="G18" s="90" t="s">
        <v>280</v>
      </c>
      <c r="H18" s="55" t="str">
        <f t="shared" si="1"/>
        <v>MAG. NÉLIDA BRÍGIDA MAQUERA CÁRDENAS</v>
      </c>
      <c r="I18" s="161" t="str">
        <f>UPPER(CONCATENATE(L19," ",M19))</f>
        <v>ING. SILVIA MARLENE CENTELLA VILDOSO</v>
      </c>
      <c r="J18" s="107" t="s">
        <v>80</v>
      </c>
      <c r="K18" s="44"/>
      <c r="L18" s="94" t="s">
        <v>76</v>
      </c>
      <c r="M18" s="94" t="s">
        <v>288</v>
      </c>
    </row>
    <row r="19" spans="1:13" x14ac:dyDescent="0.25">
      <c r="A19" s="275"/>
      <c r="B19" s="87" t="s">
        <v>154</v>
      </c>
      <c r="C19" s="88" t="s">
        <v>155</v>
      </c>
      <c r="D19" s="106">
        <v>6</v>
      </c>
      <c r="E19" s="106">
        <v>5</v>
      </c>
      <c r="F19" s="90" t="s">
        <v>272</v>
      </c>
      <c r="G19" s="90" t="s">
        <v>280</v>
      </c>
      <c r="H19" s="55"/>
      <c r="I19" s="161"/>
      <c r="J19" s="167" t="s">
        <v>80</v>
      </c>
      <c r="K19" s="44"/>
      <c r="L19" s="43" t="s">
        <v>72</v>
      </c>
      <c r="M19" s="43" t="s">
        <v>82</v>
      </c>
    </row>
    <row r="20" spans="1:13" x14ac:dyDescent="0.25">
      <c r="A20" s="275"/>
      <c r="B20" s="87" t="s">
        <v>156</v>
      </c>
      <c r="C20" s="88" t="s">
        <v>157</v>
      </c>
      <c r="D20" s="106">
        <v>6</v>
      </c>
      <c r="E20" s="106">
        <v>4</v>
      </c>
      <c r="F20" s="90" t="s">
        <v>272</v>
      </c>
      <c r="G20" s="90" t="s">
        <v>280</v>
      </c>
      <c r="H20" s="55" t="str">
        <f t="shared" si="1"/>
        <v>MAG. CLAUDIA SUSY ALVAREZ SANCHEZ</v>
      </c>
      <c r="I20" s="161" t="str">
        <f>UPPER(CONCATENATE(L21," ",M21))</f>
        <v>MAG. LOURDES VANESSA REVOLLAR VILDOSO</v>
      </c>
      <c r="J20" s="167" t="s">
        <v>80</v>
      </c>
      <c r="K20" s="44"/>
      <c r="L20" s="43" t="s">
        <v>76</v>
      </c>
      <c r="M20" s="43" t="s">
        <v>274</v>
      </c>
    </row>
    <row r="21" spans="1:13" x14ac:dyDescent="0.25">
      <c r="A21" s="275"/>
      <c r="B21" s="87" t="s">
        <v>156</v>
      </c>
      <c r="C21" s="88" t="s">
        <v>157</v>
      </c>
      <c r="D21" s="106">
        <v>6</v>
      </c>
      <c r="E21" s="106">
        <v>4</v>
      </c>
      <c r="F21" s="90" t="s">
        <v>272</v>
      </c>
      <c r="G21" s="90" t="s">
        <v>280</v>
      </c>
      <c r="H21" s="55"/>
      <c r="I21" s="161"/>
      <c r="J21" s="167" t="s">
        <v>80</v>
      </c>
      <c r="K21" s="44"/>
      <c r="L21" s="43" t="s">
        <v>76</v>
      </c>
      <c r="M21" s="43" t="s">
        <v>289</v>
      </c>
    </row>
    <row r="22" spans="1:13" x14ac:dyDescent="0.25">
      <c r="A22" s="275"/>
      <c r="B22" s="87" t="s">
        <v>158</v>
      </c>
      <c r="C22" s="92" t="s">
        <v>85</v>
      </c>
      <c r="D22" s="108">
        <v>4</v>
      </c>
      <c r="E22" s="108">
        <v>3</v>
      </c>
      <c r="F22" s="90" t="s">
        <v>272</v>
      </c>
      <c r="G22" s="90" t="s">
        <v>281</v>
      </c>
      <c r="H22" s="55" t="str">
        <f t="shared" si="1"/>
        <v>MAG. AMERICO ALCA GÓMEZ</v>
      </c>
      <c r="I22" s="161" t="str">
        <f>UPPER(CONCATENATE(L23," ",M23))</f>
        <v>LIC. MARIELLA CARMEN BERRIOS FLORES</v>
      </c>
      <c r="J22" s="167" t="s">
        <v>80</v>
      </c>
      <c r="K22" s="44"/>
      <c r="L22" s="43" t="s">
        <v>76</v>
      </c>
      <c r="M22" s="43" t="s">
        <v>140</v>
      </c>
    </row>
    <row r="23" spans="1:13" x14ac:dyDescent="0.25">
      <c r="A23" s="275"/>
      <c r="B23" s="87" t="s">
        <v>158</v>
      </c>
      <c r="C23" s="92" t="s">
        <v>85</v>
      </c>
      <c r="D23" s="108">
        <v>4</v>
      </c>
      <c r="E23" s="108">
        <v>3</v>
      </c>
      <c r="F23" s="90" t="s">
        <v>272</v>
      </c>
      <c r="G23" s="90" t="s">
        <v>281</v>
      </c>
      <c r="H23" s="55"/>
      <c r="I23" s="161"/>
      <c r="J23" s="167" t="s">
        <v>80</v>
      </c>
      <c r="K23" s="44"/>
      <c r="L23" s="43" t="s">
        <v>81</v>
      </c>
      <c r="M23" s="43" t="s">
        <v>290</v>
      </c>
    </row>
    <row r="24" spans="1:13" x14ac:dyDescent="0.25">
      <c r="A24" s="275"/>
      <c r="B24" s="87" t="s">
        <v>159</v>
      </c>
      <c r="C24" s="88" t="s">
        <v>86</v>
      </c>
      <c r="D24" s="106">
        <v>4</v>
      </c>
      <c r="E24" s="106">
        <v>3</v>
      </c>
      <c r="F24" s="90" t="s">
        <v>272</v>
      </c>
      <c r="G24" s="90" t="s">
        <v>281</v>
      </c>
      <c r="H24" s="55" t="str">
        <f t="shared" si="1"/>
        <v>DRA. YANIRA VALDIVIA TAPIA</v>
      </c>
      <c r="I24" s="161" t="str">
        <f>UPPER(CONCATENATE(L25," ",M25))</f>
        <v>LIC. MARIELLA CARMEN BERRIOS FLORES</v>
      </c>
      <c r="J24" s="167" t="s">
        <v>80</v>
      </c>
      <c r="K24" s="44"/>
      <c r="L24" s="43" t="s">
        <v>139</v>
      </c>
      <c r="M24" s="43" t="s">
        <v>138</v>
      </c>
    </row>
    <row r="25" spans="1:13" x14ac:dyDescent="0.25">
      <c r="A25" s="275"/>
      <c r="B25" s="87" t="s">
        <v>159</v>
      </c>
      <c r="C25" s="88" t="s">
        <v>86</v>
      </c>
      <c r="D25" s="106">
        <v>4</v>
      </c>
      <c r="E25" s="106">
        <v>3</v>
      </c>
      <c r="F25" s="90" t="s">
        <v>272</v>
      </c>
      <c r="G25" s="90" t="s">
        <v>281</v>
      </c>
      <c r="H25" s="55"/>
      <c r="I25" s="161"/>
      <c r="J25" s="167" t="s">
        <v>80</v>
      </c>
      <c r="K25" s="44"/>
      <c r="L25" s="43" t="s">
        <v>81</v>
      </c>
      <c r="M25" s="43" t="s">
        <v>290</v>
      </c>
    </row>
    <row r="26" spans="1:13" x14ac:dyDescent="0.25">
      <c r="A26" s="275"/>
      <c r="B26" s="87" t="s">
        <v>160</v>
      </c>
      <c r="C26" s="88" t="s">
        <v>83</v>
      </c>
      <c r="D26" s="106">
        <v>2</v>
      </c>
      <c r="E26" s="106">
        <v>2</v>
      </c>
      <c r="F26" s="90" t="s">
        <v>272</v>
      </c>
      <c r="G26" s="90" t="s">
        <v>285</v>
      </c>
      <c r="H26" s="55" t="str">
        <f t="shared" si="1"/>
        <v>MAG. OLIVER SANTANA CARBAJAL</v>
      </c>
      <c r="I26" s="161" t="str">
        <f>UPPER(CONCATENATE(L27," ",M27))</f>
        <v>MAG. OLIVER SANTANA CARBAJAL</v>
      </c>
      <c r="J26" s="167" t="s">
        <v>80</v>
      </c>
      <c r="K26" s="44"/>
      <c r="L26" s="43" t="s">
        <v>76</v>
      </c>
      <c r="M26" s="43" t="s">
        <v>291</v>
      </c>
    </row>
    <row r="27" spans="1:13" ht="15.75" thickBot="1" x14ac:dyDescent="0.3">
      <c r="A27" s="278"/>
      <c r="B27" s="87" t="s">
        <v>160</v>
      </c>
      <c r="C27" s="88" t="s">
        <v>83</v>
      </c>
      <c r="D27" s="106">
        <v>2</v>
      </c>
      <c r="E27" s="106">
        <v>2</v>
      </c>
      <c r="F27" s="90" t="s">
        <v>272</v>
      </c>
      <c r="G27" s="90" t="s">
        <v>285</v>
      </c>
      <c r="H27" s="168"/>
      <c r="I27" s="161"/>
      <c r="J27" s="167" t="s">
        <v>80</v>
      </c>
      <c r="K27" s="44"/>
      <c r="L27" s="45" t="s">
        <v>76</v>
      </c>
      <c r="M27" s="45" t="s">
        <v>291</v>
      </c>
    </row>
    <row r="28" spans="1:13" ht="15.75" thickBot="1" x14ac:dyDescent="0.3">
      <c r="A28" s="276"/>
      <c r="B28" s="97"/>
      <c r="C28" s="97"/>
      <c r="D28" s="109"/>
      <c r="E28" s="109"/>
      <c r="F28" s="110"/>
      <c r="G28" s="141"/>
      <c r="H28" s="57"/>
      <c r="I28" s="162"/>
      <c r="J28" s="111"/>
      <c r="K28" s="44"/>
      <c r="L28" s="45"/>
      <c r="M28" s="45"/>
    </row>
    <row r="29" spans="1:13" x14ac:dyDescent="0.25">
      <c r="A29" s="32"/>
      <c r="B29" s="101"/>
      <c r="C29" s="101"/>
      <c r="D29" s="102"/>
      <c r="E29" s="102"/>
      <c r="F29" s="101"/>
      <c r="G29" s="101"/>
      <c r="H29" s="33"/>
      <c r="I29" s="158"/>
      <c r="J29" s="32"/>
      <c r="K29" s="44"/>
      <c r="L29" s="44"/>
      <c r="M29" s="44"/>
    </row>
    <row r="30" spans="1:13" ht="15.75" thickBot="1" x14ac:dyDescent="0.3">
      <c r="A30" s="32"/>
      <c r="B30" s="101"/>
      <c r="C30" s="101"/>
      <c r="D30" s="102"/>
      <c r="E30" s="102"/>
      <c r="F30" s="101"/>
      <c r="G30" s="101"/>
      <c r="H30" s="33"/>
      <c r="I30" s="159"/>
      <c r="J30" s="32"/>
      <c r="K30" s="44"/>
      <c r="L30" s="44"/>
      <c r="M30" s="44"/>
    </row>
    <row r="31" spans="1:13" x14ac:dyDescent="0.25">
      <c r="A31" s="279" t="s">
        <v>87</v>
      </c>
      <c r="B31" s="112" t="s">
        <v>161</v>
      </c>
      <c r="C31" s="83" t="s">
        <v>162</v>
      </c>
      <c r="D31" s="113">
        <v>6</v>
      </c>
      <c r="E31" s="113">
        <v>5</v>
      </c>
      <c r="F31" s="85" t="s">
        <v>272</v>
      </c>
      <c r="G31" s="85" t="s">
        <v>280</v>
      </c>
      <c r="H31" s="54" t="str">
        <f t="shared" ref="H31:H44" si="2">UPPER(CONCATENATE(L31," ",M31))</f>
        <v>MAG. NÉLIDA BRÍGIDA MAQUERA CÁRDENAS</v>
      </c>
      <c r="I31" s="163"/>
      <c r="J31" s="114" t="s">
        <v>87</v>
      </c>
      <c r="K31" s="44"/>
      <c r="L31" s="42" t="s">
        <v>76</v>
      </c>
      <c r="M31" s="43" t="s">
        <v>288</v>
      </c>
    </row>
    <row r="32" spans="1:13" x14ac:dyDescent="0.25">
      <c r="A32" s="280"/>
      <c r="B32" s="92" t="s">
        <v>163</v>
      </c>
      <c r="C32" s="88" t="s">
        <v>164</v>
      </c>
      <c r="D32" s="89">
        <v>6</v>
      </c>
      <c r="E32" s="89">
        <v>5</v>
      </c>
      <c r="F32" s="90" t="s">
        <v>272</v>
      </c>
      <c r="G32" s="90" t="s">
        <v>280</v>
      </c>
      <c r="H32" s="55" t="str">
        <f t="shared" si="2"/>
        <v>MAG. FELIPE REMIGIO ATENCIO MAQUERA</v>
      </c>
      <c r="I32" s="20"/>
      <c r="J32" s="115" t="s">
        <v>87</v>
      </c>
      <c r="K32" s="44"/>
      <c r="L32" s="43" t="s">
        <v>76</v>
      </c>
      <c r="M32" s="40" t="s">
        <v>287</v>
      </c>
    </row>
    <row r="33" spans="1:13" x14ac:dyDescent="0.25">
      <c r="A33" s="280"/>
      <c r="B33" s="92" t="s">
        <v>165</v>
      </c>
      <c r="C33" s="88" t="s">
        <v>166</v>
      </c>
      <c r="D33" s="89">
        <v>6</v>
      </c>
      <c r="E33" s="89">
        <v>4</v>
      </c>
      <c r="F33" s="90" t="s">
        <v>272</v>
      </c>
      <c r="G33" s="90" t="s">
        <v>285</v>
      </c>
      <c r="H33" s="55" t="str">
        <f t="shared" si="2"/>
        <v>ING. NESTOR ANDRES SANJINEZ TICONA</v>
      </c>
      <c r="I33" s="20"/>
      <c r="J33" s="115" t="s">
        <v>87</v>
      </c>
      <c r="K33" s="44"/>
      <c r="L33" s="43" t="s">
        <v>72</v>
      </c>
      <c r="M33" s="40" t="s">
        <v>246</v>
      </c>
    </row>
    <row r="34" spans="1:13" x14ac:dyDescent="0.25">
      <c r="A34" s="280"/>
      <c r="B34" s="92" t="s">
        <v>167</v>
      </c>
      <c r="C34" s="92" t="s">
        <v>168</v>
      </c>
      <c r="D34" s="93">
        <v>3</v>
      </c>
      <c r="E34" s="93">
        <v>2</v>
      </c>
      <c r="F34" s="90" t="s">
        <v>272</v>
      </c>
      <c r="G34" s="90" t="s">
        <v>281</v>
      </c>
      <c r="H34" s="55" t="str">
        <f t="shared" si="2"/>
        <v>ING. LILIANA MERCEDES VEGA BERNAL</v>
      </c>
      <c r="I34" s="20"/>
      <c r="J34" s="115" t="s">
        <v>87</v>
      </c>
      <c r="K34" s="44"/>
      <c r="L34" s="43" t="s">
        <v>72</v>
      </c>
      <c r="M34" s="40" t="s">
        <v>84</v>
      </c>
    </row>
    <row r="35" spans="1:13" x14ac:dyDescent="0.25">
      <c r="A35" s="280"/>
      <c r="B35" s="92" t="s">
        <v>169</v>
      </c>
      <c r="C35" s="88" t="s">
        <v>170</v>
      </c>
      <c r="D35" s="116">
        <v>4</v>
      </c>
      <c r="E35" s="116">
        <v>3</v>
      </c>
      <c r="F35" s="90" t="s">
        <v>272</v>
      </c>
      <c r="G35" s="90" t="s">
        <v>281</v>
      </c>
      <c r="H35" s="55" t="str">
        <f t="shared" si="2"/>
        <v>ING. ELARD RICARDO RODRÍGUEZ MARCA</v>
      </c>
      <c r="I35" s="164"/>
      <c r="J35" s="115" t="s">
        <v>87</v>
      </c>
      <c r="K35" s="44"/>
      <c r="L35" s="43" t="s">
        <v>72</v>
      </c>
      <c r="M35" s="40" t="s">
        <v>90</v>
      </c>
    </row>
    <row r="36" spans="1:13" ht="15.75" thickBot="1" x14ac:dyDescent="0.3">
      <c r="A36" s="281"/>
      <c r="B36" s="97" t="s">
        <v>171</v>
      </c>
      <c r="C36" s="117" t="s">
        <v>172</v>
      </c>
      <c r="D36" s="118">
        <v>5</v>
      </c>
      <c r="E36" s="118">
        <v>4</v>
      </c>
      <c r="F36" s="144" t="s">
        <v>272</v>
      </c>
      <c r="G36" s="117" t="s">
        <v>280</v>
      </c>
      <c r="H36" s="56" t="str">
        <f t="shared" si="2"/>
        <v>LIC. MARITZA MARLENI CATARI CUTIPA</v>
      </c>
      <c r="I36" s="157"/>
      <c r="J36" s="119" t="s">
        <v>87</v>
      </c>
      <c r="K36" s="44"/>
      <c r="L36" s="45" t="s">
        <v>81</v>
      </c>
      <c r="M36" s="41" t="s">
        <v>275</v>
      </c>
    </row>
    <row r="37" spans="1:13" x14ac:dyDescent="0.25">
      <c r="A37" s="32"/>
      <c r="B37" s="101"/>
      <c r="C37" s="120"/>
      <c r="D37" s="121"/>
      <c r="E37" s="121"/>
      <c r="F37" s="120"/>
      <c r="G37" s="120"/>
      <c r="H37" s="122"/>
      <c r="I37" s="16"/>
      <c r="J37" s="32"/>
      <c r="K37" s="44"/>
      <c r="L37" s="122"/>
      <c r="M37" s="122"/>
    </row>
    <row r="38" spans="1:13" ht="15.75" thickBot="1" x14ac:dyDescent="0.3">
      <c r="A38" s="44"/>
      <c r="B38" s="123"/>
      <c r="C38" s="123"/>
      <c r="D38" s="124"/>
      <c r="E38" s="124"/>
      <c r="F38" s="123"/>
      <c r="G38" s="123"/>
      <c r="H38" s="44"/>
      <c r="I38" s="9"/>
      <c r="J38" s="125"/>
      <c r="K38" s="44"/>
      <c r="L38" s="44"/>
      <c r="M38" s="44"/>
    </row>
    <row r="39" spans="1:13" x14ac:dyDescent="0.25">
      <c r="A39" s="279" t="s">
        <v>91</v>
      </c>
      <c r="B39" s="83" t="s">
        <v>173</v>
      </c>
      <c r="C39" s="83" t="s">
        <v>174</v>
      </c>
      <c r="D39" s="126">
        <v>6</v>
      </c>
      <c r="E39" s="126">
        <v>4</v>
      </c>
      <c r="F39" s="85" t="s">
        <v>272</v>
      </c>
      <c r="G39" s="85" t="s">
        <v>280</v>
      </c>
      <c r="H39" s="54" t="str">
        <f t="shared" si="2"/>
        <v>ING. SILVIA MARLENE CENTELLA VILDOSO</v>
      </c>
      <c r="I39" s="156"/>
      <c r="J39" s="114" t="s">
        <v>91</v>
      </c>
      <c r="K39" s="44"/>
      <c r="L39" s="42" t="s">
        <v>72</v>
      </c>
      <c r="M39" s="58" t="s">
        <v>82</v>
      </c>
    </row>
    <row r="40" spans="1:13" x14ac:dyDescent="0.25">
      <c r="A40" s="280"/>
      <c r="B40" s="88" t="s">
        <v>175</v>
      </c>
      <c r="C40" s="88" t="s">
        <v>176</v>
      </c>
      <c r="D40" s="106">
        <v>6</v>
      </c>
      <c r="E40" s="106">
        <v>4</v>
      </c>
      <c r="F40" s="90" t="s">
        <v>272</v>
      </c>
      <c r="G40" s="90" t="s">
        <v>280</v>
      </c>
      <c r="H40" s="55" t="str">
        <f t="shared" si="2"/>
        <v>MAG. ALEX JUAN YANQUI CONSTANCIO</v>
      </c>
      <c r="I40" s="20"/>
      <c r="J40" s="115" t="s">
        <v>91</v>
      </c>
      <c r="K40" s="44"/>
      <c r="L40" s="43" t="s">
        <v>76</v>
      </c>
      <c r="M40" s="40" t="s">
        <v>294</v>
      </c>
    </row>
    <row r="41" spans="1:13" x14ac:dyDescent="0.25">
      <c r="A41" s="280"/>
      <c r="B41" s="88" t="s">
        <v>177</v>
      </c>
      <c r="C41" s="88" t="s">
        <v>178</v>
      </c>
      <c r="D41" s="106">
        <v>6</v>
      </c>
      <c r="E41" s="106">
        <v>4</v>
      </c>
      <c r="F41" s="90" t="s">
        <v>272</v>
      </c>
      <c r="G41" s="90" t="s">
        <v>285</v>
      </c>
      <c r="H41" s="55" t="str">
        <f t="shared" si="2"/>
        <v xml:space="preserve">ING. MILAGROS GLENY COHAILA GONZALES </v>
      </c>
      <c r="I41" s="20"/>
      <c r="J41" s="115" t="s">
        <v>91</v>
      </c>
      <c r="K41" s="44"/>
      <c r="L41" s="43" t="s">
        <v>72</v>
      </c>
      <c r="M41" s="40" t="s">
        <v>276</v>
      </c>
    </row>
    <row r="42" spans="1:13" x14ac:dyDescent="0.25">
      <c r="A42" s="280"/>
      <c r="B42" s="92" t="s">
        <v>179</v>
      </c>
      <c r="C42" s="92" t="s">
        <v>100</v>
      </c>
      <c r="D42" s="108">
        <v>4</v>
      </c>
      <c r="E42" s="108">
        <v>3</v>
      </c>
      <c r="F42" s="90" t="s">
        <v>272</v>
      </c>
      <c r="G42" s="90" t="s">
        <v>285</v>
      </c>
      <c r="H42" s="55" t="str">
        <f t="shared" si="2"/>
        <v>ING. NESTOR ANDRES SANJINEZ TICONA</v>
      </c>
      <c r="I42" s="20"/>
      <c r="J42" s="115" t="s">
        <v>91</v>
      </c>
      <c r="K42" s="44"/>
      <c r="L42" s="43" t="s">
        <v>72</v>
      </c>
      <c r="M42" s="40" t="s">
        <v>246</v>
      </c>
    </row>
    <row r="43" spans="1:13" x14ac:dyDescent="0.25">
      <c r="A43" s="280"/>
      <c r="B43" s="92" t="s">
        <v>180</v>
      </c>
      <c r="C43" s="88" t="s">
        <v>92</v>
      </c>
      <c r="D43" s="106">
        <v>6</v>
      </c>
      <c r="E43" s="106">
        <v>4</v>
      </c>
      <c r="F43" s="90" t="s">
        <v>272</v>
      </c>
      <c r="G43" s="90" t="s">
        <v>286</v>
      </c>
      <c r="H43" s="55" t="str">
        <f t="shared" si="2"/>
        <v>DRA. MARIELLA ROSARIO IBARRA MONTECINOS</v>
      </c>
      <c r="I43" s="20"/>
      <c r="J43" s="115" t="s">
        <v>91</v>
      </c>
      <c r="K43" s="44"/>
      <c r="L43" s="169" t="s">
        <v>139</v>
      </c>
      <c r="M43" s="170" t="s">
        <v>99</v>
      </c>
    </row>
    <row r="44" spans="1:13" ht="15.75" thickBot="1" x14ac:dyDescent="0.3">
      <c r="A44" s="280"/>
      <c r="B44" s="92" t="s">
        <v>181</v>
      </c>
      <c r="C44" s="88" t="s">
        <v>88</v>
      </c>
      <c r="D44" s="106">
        <v>4</v>
      </c>
      <c r="E44" s="106">
        <v>3</v>
      </c>
      <c r="F44" s="90" t="s">
        <v>272</v>
      </c>
      <c r="G44" s="90" t="s">
        <v>283</v>
      </c>
      <c r="H44" s="55" t="str">
        <f t="shared" si="2"/>
        <v>MAG. OLIVER SANTANA CARBAJAL</v>
      </c>
      <c r="I44" s="20"/>
      <c r="J44" s="115" t="s">
        <v>91</v>
      </c>
      <c r="K44" s="44"/>
      <c r="L44" s="45" t="s">
        <v>76</v>
      </c>
      <c r="M44" s="41" t="s">
        <v>291</v>
      </c>
    </row>
    <row r="45" spans="1:13" ht="15.75" thickBot="1" x14ac:dyDescent="0.3">
      <c r="A45" s="281"/>
      <c r="B45" s="110"/>
      <c r="C45" s="127"/>
      <c r="D45" s="128"/>
      <c r="E45" s="128"/>
      <c r="F45" s="127"/>
      <c r="G45" s="143"/>
      <c r="H45" s="129"/>
      <c r="I45" s="165"/>
      <c r="J45" s="130"/>
      <c r="K45" s="44"/>
      <c r="L45" s="45"/>
      <c r="M45" s="45"/>
    </row>
    <row r="46" spans="1:13" x14ac:dyDescent="0.25">
      <c r="A46" s="32"/>
      <c r="B46" s="101"/>
      <c r="C46" s="120"/>
      <c r="D46" s="121"/>
      <c r="E46" s="121"/>
      <c r="F46" s="120"/>
      <c r="G46" s="120"/>
      <c r="H46" s="122"/>
      <c r="I46" s="16"/>
      <c r="J46" s="32"/>
      <c r="K46" s="44"/>
      <c r="L46" s="44"/>
      <c r="M46" s="44"/>
    </row>
    <row r="47" spans="1:13" ht="15.75" thickBot="1" x14ac:dyDescent="0.3">
      <c r="A47" s="44"/>
      <c r="B47" s="123"/>
      <c r="C47" s="123"/>
      <c r="D47" s="124"/>
      <c r="E47" s="124"/>
      <c r="F47" s="123"/>
      <c r="G47" s="123"/>
      <c r="H47" s="44"/>
      <c r="I47" s="9"/>
      <c r="J47" s="125"/>
      <c r="K47" s="44"/>
      <c r="L47" s="44"/>
      <c r="M47" s="44"/>
    </row>
    <row r="48" spans="1:13" x14ac:dyDescent="0.25">
      <c r="A48" s="279" t="s">
        <v>95</v>
      </c>
      <c r="B48" s="83" t="s">
        <v>182</v>
      </c>
      <c r="C48" s="83" t="s">
        <v>96</v>
      </c>
      <c r="D48" s="126">
        <v>4</v>
      </c>
      <c r="E48" s="126">
        <v>3</v>
      </c>
      <c r="F48" s="85" t="s">
        <v>272</v>
      </c>
      <c r="G48" s="85" t="s">
        <v>285</v>
      </c>
      <c r="H48" s="54" t="str">
        <f t="shared" ref="H48:H53" si="3">UPPER(CONCATENATE(L48," ",M48))</f>
        <v>ING. TITO FERNANDO ALE NIETO</v>
      </c>
      <c r="I48" s="156"/>
      <c r="J48" s="114" t="s">
        <v>95</v>
      </c>
      <c r="K48" s="44"/>
      <c r="L48" s="42" t="s">
        <v>72</v>
      </c>
      <c r="M48" s="58" t="s">
        <v>97</v>
      </c>
    </row>
    <row r="49" spans="1:13" x14ac:dyDescent="0.25">
      <c r="A49" s="280"/>
      <c r="B49" s="92" t="s">
        <v>183</v>
      </c>
      <c r="C49" s="88" t="s">
        <v>108</v>
      </c>
      <c r="D49" s="106">
        <v>6</v>
      </c>
      <c r="E49" s="106">
        <v>4</v>
      </c>
      <c r="F49" s="90" t="s">
        <v>272</v>
      </c>
      <c r="G49" s="90" t="s">
        <v>282</v>
      </c>
      <c r="H49" s="55" t="str">
        <f t="shared" si="3"/>
        <v>MAG. ALEX JUAN YANQUI CONSTANCIO</v>
      </c>
      <c r="I49" s="20"/>
      <c r="J49" s="115" t="s">
        <v>95</v>
      </c>
      <c r="K49" s="44"/>
      <c r="L49" s="43" t="s">
        <v>76</v>
      </c>
      <c r="M49" s="40" t="s">
        <v>294</v>
      </c>
    </row>
    <row r="50" spans="1:13" x14ac:dyDescent="0.25">
      <c r="A50" s="280"/>
      <c r="B50" s="88" t="s">
        <v>184</v>
      </c>
      <c r="C50" s="88" t="s">
        <v>89</v>
      </c>
      <c r="D50" s="106">
        <v>6</v>
      </c>
      <c r="E50" s="106">
        <v>4</v>
      </c>
      <c r="F50" s="90" t="s">
        <v>272</v>
      </c>
      <c r="G50" s="90" t="s">
        <v>285</v>
      </c>
      <c r="H50" s="55" t="str">
        <f t="shared" si="3"/>
        <v>ING. NESTOR ANDRES SANJINEZ TICONA</v>
      </c>
      <c r="I50" s="20"/>
      <c r="J50" s="115" t="s">
        <v>95</v>
      </c>
      <c r="K50" s="44"/>
      <c r="L50" s="43" t="s">
        <v>72</v>
      </c>
      <c r="M50" s="40" t="s">
        <v>246</v>
      </c>
    </row>
    <row r="51" spans="1:13" x14ac:dyDescent="0.25">
      <c r="A51" s="280"/>
      <c r="B51" s="92" t="s">
        <v>185</v>
      </c>
      <c r="C51" s="92" t="s">
        <v>186</v>
      </c>
      <c r="D51" s="108">
        <v>4</v>
      </c>
      <c r="E51" s="108">
        <v>3</v>
      </c>
      <c r="F51" s="90" t="s">
        <v>272</v>
      </c>
      <c r="G51" s="90" t="s">
        <v>283</v>
      </c>
      <c r="H51" s="55" t="str">
        <f t="shared" si="3"/>
        <v>ING. LILIANA MERCEDES VEGA BERNAL</v>
      </c>
      <c r="I51" s="20"/>
      <c r="J51" s="115" t="s">
        <v>95</v>
      </c>
      <c r="K51" s="44"/>
      <c r="L51" s="43" t="s">
        <v>72</v>
      </c>
      <c r="M51" s="40" t="s">
        <v>84</v>
      </c>
    </row>
    <row r="52" spans="1:13" x14ac:dyDescent="0.25">
      <c r="A52" s="280"/>
      <c r="B52" s="92" t="s">
        <v>187</v>
      </c>
      <c r="C52" s="92" t="s">
        <v>98</v>
      </c>
      <c r="D52" s="108">
        <v>6</v>
      </c>
      <c r="E52" s="108">
        <v>4</v>
      </c>
      <c r="F52" s="90" t="s">
        <v>272</v>
      </c>
      <c r="G52" s="90" t="s">
        <v>286</v>
      </c>
      <c r="H52" s="55" t="str">
        <f t="shared" si="3"/>
        <v>DRA. MARIELLA ROSARIO IBARRA MONTECINOS</v>
      </c>
      <c r="I52" s="20"/>
      <c r="J52" s="115" t="s">
        <v>95</v>
      </c>
      <c r="K52" s="44"/>
      <c r="L52" s="43" t="s">
        <v>139</v>
      </c>
      <c r="M52" s="40" t="s">
        <v>99</v>
      </c>
    </row>
    <row r="53" spans="1:13" ht="15.75" thickBot="1" x14ac:dyDescent="0.3">
      <c r="A53" s="280"/>
      <c r="B53" s="92" t="s">
        <v>188</v>
      </c>
      <c r="C53" s="92" t="s">
        <v>93</v>
      </c>
      <c r="D53" s="108">
        <v>6</v>
      </c>
      <c r="E53" s="108">
        <v>4</v>
      </c>
      <c r="F53" s="90" t="s">
        <v>272</v>
      </c>
      <c r="G53" s="90" t="s">
        <v>285</v>
      </c>
      <c r="H53" s="55" t="str">
        <f t="shared" si="3"/>
        <v>ING. ELARD RICARDO RODRÍGUEZ MARCA</v>
      </c>
      <c r="I53" s="20"/>
      <c r="J53" s="115" t="s">
        <v>95</v>
      </c>
      <c r="K53" s="44"/>
      <c r="L53" s="45" t="s">
        <v>72</v>
      </c>
      <c r="M53" s="41" t="s">
        <v>90</v>
      </c>
    </row>
    <row r="54" spans="1:13" ht="15.75" thickBot="1" x14ac:dyDescent="0.3">
      <c r="A54" s="281"/>
      <c r="B54" s="110"/>
      <c r="C54" s="110"/>
      <c r="D54" s="109"/>
      <c r="E54" s="109"/>
      <c r="F54" s="110"/>
      <c r="G54" s="141"/>
      <c r="H54" s="131"/>
      <c r="I54" s="162"/>
      <c r="J54" s="130"/>
      <c r="K54" s="44"/>
      <c r="L54" s="45"/>
      <c r="M54" s="45"/>
    </row>
    <row r="55" spans="1:13" ht="12.75" customHeight="1" x14ac:dyDescent="0.25">
      <c r="A55" s="32"/>
      <c r="B55" s="101"/>
      <c r="C55" s="101"/>
      <c r="D55" s="102"/>
      <c r="E55" s="102"/>
      <c r="F55" s="101"/>
      <c r="G55" s="101"/>
      <c r="H55" s="33"/>
      <c r="I55" s="158"/>
      <c r="J55" s="32"/>
      <c r="K55" s="44"/>
      <c r="L55" s="44"/>
      <c r="M55" s="44"/>
    </row>
    <row r="56" spans="1:13" ht="16.5" customHeight="1" thickBot="1" x14ac:dyDescent="0.3">
      <c r="A56" s="44"/>
      <c r="B56" s="123"/>
      <c r="C56" s="123"/>
      <c r="D56" s="124"/>
      <c r="E56" s="124"/>
      <c r="F56" s="123"/>
      <c r="G56" s="123"/>
      <c r="H56" s="44"/>
      <c r="I56" s="9"/>
      <c r="J56" s="125"/>
      <c r="K56" s="44"/>
      <c r="L56" s="44"/>
      <c r="M56" s="44"/>
    </row>
    <row r="57" spans="1:13" ht="16.5" customHeight="1" x14ac:dyDescent="0.25">
      <c r="A57" s="279" t="s">
        <v>101</v>
      </c>
      <c r="B57" s="112" t="s">
        <v>189</v>
      </c>
      <c r="C57" s="83" t="s">
        <v>105</v>
      </c>
      <c r="D57" s="126">
        <v>6</v>
      </c>
      <c r="E57" s="126">
        <v>4</v>
      </c>
      <c r="F57" s="85" t="s">
        <v>272</v>
      </c>
      <c r="G57" s="85" t="s">
        <v>284</v>
      </c>
      <c r="H57" s="54" t="str">
        <f t="shared" ref="H57:H62" si="4">UPPER(CONCATENATE(L57," ",M57))</f>
        <v>MAG. OLIVER SANTANA CARBAJAL</v>
      </c>
      <c r="I57" s="156"/>
      <c r="J57" s="114" t="s">
        <v>101</v>
      </c>
      <c r="K57" s="44"/>
      <c r="L57" s="42" t="s">
        <v>76</v>
      </c>
      <c r="M57" s="58" t="s">
        <v>291</v>
      </c>
    </row>
    <row r="58" spans="1:13" ht="16.5" customHeight="1" x14ac:dyDescent="0.25">
      <c r="A58" s="280"/>
      <c r="B58" s="92" t="s">
        <v>190</v>
      </c>
      <c r="C58" s="88" t="s">
        <v>103</v>
      </c>
      <c r="D58" s="106">
        <v>6</v>
      </c>
      <c r="E58" s="106">
        <v>4</v>
      </c>
      <c r="F58" s="90" t="s">
        <v>272</v>
      </c>
      <c r="G58" s="90" t="s">
        <v>282</v>
      </c>
      <c r="H58" s="55" t="str">
        <f t="shared" si="4"/>
        <v>ING. ENRIQUE FÉLIX LANCHIPA VALENCIA</v>
      </c>
      <c r="I58" s="20"/>
      <c r="J58" s="115" t="s">
        <v>101</v>
      </c>
      <c r="K58" s="44"/>
      <c r="L58" s="43" t="s">
        <v>72</v>
      </c>
      <c r="M58" s="40" t="s">
        <v>104</v>
      </c>
    </row>
    <row r="59" spans="1:13" ht="16.5" customHeight="1" x14ac:dyDescent="0.25">
      <c r="A59" s="280"/>
      <c r="B59" s="92" t="s">
        <v>191</v>
      </c>
      <c r="C59" s="92" t="s">
        <v>94</v>
      </c>
      <c r="D59" s="108">
        <v>6</v>
      </c>
      <c r="E59" s="108">
        <v>4</v>
      </c>
      <c r="F59" s="90" t="s">
        <v>272</v>
      </c>
      <c r="G59" s="90" t="s">
        <v>285</v>
      </c>
      <c r="H59" s="55" t="str">
        <f t="shared" si="4"/>
        <v>ING. ELARD RICARDO RODRÍGUEZ MARCA</v>
      </c>
      <c r="I59" s="20"/>
      <c r="J59" s="115" t="s">
        <v>101</v>
      </c>
      <c r="K59" s="44"/>
      <c r="L59" s="43" t="s">
        <v>72</v>
      </c>
      <c r="M59" s="40" t="s">
        <v>90</v>
      </c>
    </row>
    <row r="60" spans="1:13" ht="16.5" customHeight="1" x14ac:dyDescent="0.25">
      <c r="A60" s="280"/>
      <c r="B60" s="92" t="s">
        <v>192</v>
      </c>
      <c r="C60" s="92" t="s">
        <v>193</v>
      </c>
      <c r="D60" s="108">
        <v>4</v>
      </c>
      <c r="E60" s="108">
        <v>3</v>
      </c>
      <c r="F60" s="90" t="s">
        <v>272</v>
      </c>
      <c r="G60" s="90" t="s">
        <v>283</v>
      </c>
      <c r="H60" s="55" t="str">
        <f t="shared" si="4"/>
        <v xml:space="preserve">ING. MILAGROS GLENY COHAILA GONZALES </v>
      </c>
      <c r="I60" s="20"/>
      <c r="J60" s="115" t="s">
        <v>101</v>
      </c>
      <c r="K60" s="44"/>
      <c r="L60" s="43" t="s">
        <v>72</v>
      </c>
      <c r="M60" s="40" t="s">
        <v>276</v>
      </c>
    </row>
    <row r="61" spans="1:13" x14ac:dyDescent="0.25">
      <c r="A61" s="280"/>
      <c r="B61" s="92" t="s">
        <v>194</v>
      </c>
      <c r="C61" s="92" t="s">
        <v>102</v>
      </c>
      <c r="D61" s="108">
        <v>6</v>
      </c>
      <c r="E61" s="108">
        <v>4</v>
      </c>
      <c r="F61" s="90" t="s">
        <v>272</v>
      </c>
      <c r="G61" s="90" t="s">
        <v>286</v>
      </c>
      <c r="H61" s="55" t="str">
        <f t="shared" si="4"/>
        <v>ING. ALBERTO JOHNATAN FLOR RODRÍGUEZ</v>
      </c>
      <c r="I61" s="20"/>
      <c r="J61" s="115" t="s">
        <v>101</v>
      </c>
      <c r="K61" s="44"/>
      <c r="L61" s="43" t="s">
        <v>72</v>
      </c>
      <c r="M61" s="40" t="s">
        <v>107</v>
      </c>
    </row>
    <row r="62" spans="1:13" x14ac:dyDescent="0.25">
      <c r="A62" s="280"/>
      <c r="B62" s="92" t="s">
        <v>195</v>
      </c>
      <c r="C62" s="92" t="s">
        <v>196</v>
      </c>
      <c r="D62" s="108">
        <v>4</v>
      </c>
      <c r="E62" s="108">
        <v>3</v>
      </c>
      <c r="F62" s="90" t="s">
        <v>272</v>
      </c>
      <c r="G62" s="90" t="s">
        <v>286</v>
      </c>
      <c r="H62" s="55" t="str">
        <f t="shared" si="4"/>
        <v>ING. NESTOR ANDRES SANJINEZ TICONA</v>
      </c>
      <c r="I62" s="20"/>
      <c r="J62" s="115" t="s">
        <v>101</v>
      </c>
      <c r="K62" s="44"/>
      <c r="L62" s="94" t="s">
        <v>72</v>
      </c>
      <c r="M62" s="95" t="s">
        <v>246</v>
      </c>
    </row>
    <row r="63" spans="1:13" ht="15.75" thickBot="1" x14ac:dyDescent="0.3">
      <c r="A63" s="281"/>
      <c r="B63" s="110"/>
      <c r="C63" s="127"/>
      <c r="D63" s="128"/>
      <c r="E63" s="128"/>
      <c r="F63" s="127"/>
      <c r="G63" s="143"/>
      <c r="H63" s="129"/>
      <c r="I63" s="165"/>
      <c r="J63" s="130"/>
      <c r="K63" s="44"/>
      <c r="L63" s="45"/>
      <c r="M63" s="45"/>
    </row>
    <row r="64" spans="1:13" x14ac:dyDescent="0.25">
      <c r="A64" s="32"/>
      <c r="B64" s="101"/>
      <c r="C64" s="120"/>
      <c r="D64" s="121"/>
      <c r="E64" s="121"/>
      <c r="F64" s="120"/>
      <c r="G64" s="120"/>
      <c r="H64" s="122"/>
      <c r="I64" s="16"/>
      <c r="J64" s="32"/>
      <c r="K64" s="44"/>
      <c r="L64" s="44"/>
      <c r="M64" s="44"/>
    </row>
    <row r="65" spans="1:13" ht="15.75" thickBot="1" x14ac:dyDescent="0.3">
      <c r="A65" s="32"/>
      <c r="B65" s="101"/>
      <c r="C65" s="120"/>
      <c r="D65" s="121"/>
      <c r="E65" s="121"/>
      <c r="F65" s="120"/>
      <c r="G65" s="120"/>
      <c r="H65" s="44"/>
      <c r="I65" s="9"/>
      <c r="J65" s="32"/>
      <c r="K65" s="44"/>
      <c r="L65" s="44"/>
      <c r="M65" s="44"/>
    </row>
    <row r="66" spans="1:13" x14ac:dyDescent="0.25">
      <c r="A66" s="274" t="s">
        <v>106</v>
      </c>
      <c r="B66" s="112" t="s">
        <v>197</v>
      </c>
      <c r="C66" s="112" t="s">
        <v>198</v>
      </c>
      <c r="D66" s="132">
        <v>6</v>
      </c>
      <c r="E66" s="132">
        <v>4</v>
      </c>
      <c r="F66" s="85" t="s">
        <v>272</v>
      </c>
      <c r="G66" s="85" t="s">
        <v>284</v>
      </c>
      <c r="H66" s="54" t="str">
        <f t="shared" ref="H66:H91" si="5">UPPER(CONCATENATE(L66," ",M66))</f>
        <v>ING. CARLOS ALBERTO RUIZ CANCINO</v>
      </c>
      <c r="I66" s="156"/>
      <c r="J66" s="105" t="s">
        <v>106</v>
      </c>
      <c r="K66" s="44"/>
      <c r="L66" s="42" t="s">
        <v>72</v>
      </c>
      <c r="M66" s="58" t="s">
        <v>110</v>
      </c>
    </row>
    <row r="67" spans="1:13" x14ac:dyDescent="0.25">
      <c r="A67" s="275"/>
      <c r="B67" s="92" t="s">
        <v>199</v>
      </c>
      <c r="C67" s="88" t="s">
        <v>113</v>
      </c>
      <c r="D67" s="89">
        <v>6</v>
      </c>
      <c r="E67" s="89">
        <v>4</v>
      </c>
      <c r="F67" s="90" t="s">
        <v>272</v>
      </c>
      <c r="G67" s="90" t="s">
        <v>282</v>
      </c>
      <c r="H67" s="55" t="str">
        <f t="shared" si="5"/>
        <v>ING. ELARD RICARDO RODRÍGUEZ MARCA</v>
      </c>
      <c r="I67" s="20"/>
      <c r="J67" s="107" t="s">
        <v>106</v>
      </c>
      <c r="K67" s="44"/>
      <c r="L67" s="43" t="s">
        <v>72</v>
      </c>
      <c r="M67" s="40" t="s">
        <v>90</v>
      </c>
    </row>
    <row r="68" spans="1:13" x14ac:dyDescent="0.25">
      <c r="A68" s="275"/>
      <c r="B68" s="92" t="s">
        <v>200</v>
      </c>
      <c r="C68" s="92" t="s">
        <v>201</v>
      </c>
      <c r="D68" s="93">
        <v>6</v>
      </c>
      <c r="E68" s="93">
        <v>4</v>
      </c>
      <c r="F68" s="90" t="s">
        <v>272</v>
      </c>
      <c r="G68" s="90" t="s">
        <v>285</v>
      </c>
      <c r="H68" s="55" t="str">
        <f t="shared" si="5"/>
        <v>ING. ENRIQUE FÉLIX LANCHIPA VALENCIA</v>
      </c>
      <c r="I68" s="20"/>
      <c r="J68" s="107" t="s">
        <v>106</v>
      </c>
      <c r="K68" s="44"/>
      <c r="L68" s="43" t="s">
        <v>72</v>
      </c>
      <c r="M68" s="40" t="s">
        <v>104</v>
      </c>
    </row>
    <row r="69" spans="1:13" x14ac:dyDescent="0.25">
      <c r="A69" s="275"/>
      <c r="B69" s="92" t="s">
        <v>202</v>
      </c>
      <c r="C69" s="92" t="s">
        <v>203</v>
      </c>
      <c r="D69" s="93">
        <v>6</v>
      </c>
      <c r="E69" s="93">
        <v>4</v>
      </c>
      <c r="F69" s="90" t="s">
        <v>272</v>
      </c>
      <c r="G69" s="90" t="s">
        <v>286</v>
      </c>
      <c r="H69" s="55" t="str">
        <f t="shared" si="5"/>
        <v>ING. TITO FERNANDO ALE NIETO</v>
      </c>
      <c r="I69" s="20"/>
      <c r="J69" s="107" t="s">
        <v>106</v>
      </c>
      <c r="K69" s="44"/>
      <c r="L69" s="43" t="s">
        <v>72</v>
      </c>
      <c r="M69" s="40" t="s">
        <v>97</v>
      </c>
    </row>
    <row r="70" spans="1:13" x14ac:dyDescent="0.25">
      <c r="A70" s="275"/>
      <c r="B70" s="92" t="s">
        <v>204</v>
      </c>
      <c r="C70" s="88" t="s">
        <v>111</v>
      </c>
      <c r="D70" s="89">
        <v>4</v>
      </c>
      <c r="E70" s="89">
        <v>3</v>
      </c>
      <c r="F70" s="90" t="s">
        <v>272</v>
      </c>
      <c r="G70" s="90" t="s">
        <v>285</v>
      </c>
      <c r="H70" s="55" t="str">
        <f t="shared" si="5"/>
        <v>DRA. MARTHA JUDITH PAREDES VIGNOLA</v>
      </c>
      <c r="I70" s="20"/>
      <c r="J70" s="107" t="s">
        <v>106</v>
      </c>
      <c r="K70" s="44"/>
      <c r="L70" s="43" t="s">
        <v>139</v>
      </c>
      <c r="M70" s="40" t="s">
        <v>112</v>
      </c>
    </row>
    <row r="71" spans="1:13" ht="15.75" thickBot="1" x14ac:dyDescent="0.3">
      <c r="A71" s="275"/>
      <c r="B71" s="92" t="s">
        <v>205</v>
      </c>
      <c r="C71" s="88" t="s">
        <v>122</v>
      </c>
      <c r="D71" s="116">
        <v>3</v>
      </c>
      <c r="E71" s="116">
        <v>3</v>
      </c>
      <c r="F71" s="133" t="s">
        <v>272</v>
      </c>
      <c r="G71" s="90" t="s">
        <v>281</v>
      </c>
      <c r="H71" s="55" t="str">
        <f t="shared" si="5"/>
        <v>DR. ERBERT FRANCISCO OSCO MAMANI</v>
      </c>
      <c r="I71" s="157"/>
      <c r="J71" s="107" t="s">
        <v>106</v>
      </c>
      <c r="K71" s="44"/>
      <c r="L71" s="43" t="s">
        <v>277</v>
      </c>
      <c r="M71" s="41" t="s">
        <v>77</v>
      </c>
    </row>
    <row r="72" spans="1:13" ht="15.75" thickBot="1" x14ac:dyDescent="0.3">
      <c r="A72" s="276"/>
      <c r="B72" s="97"/>
      <c r="C72" s="97"/>
      <c r="D72" s="134"/>
      <c r="E72" s="134"/>
      <c r="F72" s="117"/>
      <c r="G72" s="144"/>
      <c r="H72" s="56"/>
      <c r="I72" s="16"/>
      <c r="J72" s="135"/>
      <c r="K72" s="33"/>
      <c r="L72" s="45"/>
      <c r="M72" s="45"/>
    </row>
    <row r="73" spans="1:13" ht="15.75" thickBot="1" x14ac:dyDescent="0.3">
      <c r="A73" s="32"/>
      <c r="B73" s="101"/>
      <c r="C73" s="101"/>
      <c r="D73" s="121"/>
      <c r="E73" s="121"/>
      <c r="F73" s="120"/>
      <c r="G73" s="120"/>
      <c r="H73" s="122"/>
      <c r="I73" s="9"/>
      <c r="J73" s="33"/>
      <c r="K73" s="33"/>
      <c r="L73" s="122"/>
      <c r="M73" s="122"/>
    </row>
    <row r="74" spans="1:13" ht="15.75" thickBot="1" x14ac:dyDescent="0.3">
      <c r="A74" s="33"/>
      <c r="B74" s="101"/>
      <c r="C74" s="120"/>
      <c r="D74" s="44"/>
      <c r="E74" s="44"/>
      <c r="F74" s="44"/>
      <c r="G74" s="44"/>
      <c r="H74" s="44"/>
      <c r="I74" s="156"/>
      <c r="J74" s="44"/>
      <c r="K74" s="44"/>
      <c r="L74" s="44"/>
      <c r="M74" s="44"/>
    </row>
    <row r="75" spans="1:13" x14ac:dyDescent="0.25">
      <c r="A75" s="279" t="s">
        <v>114</v>
      </c>
      <c r="B75" s="112" t="s">
        <v>206</v>
      </c>
      <c r="C75" s="112" t="s">
        <v>207</v>
      </c>
      <c r="D75" s="132">
        <v>6</v>
      </c>
      <c r="E75" s="132">
        <v>4</v>
      </c>
      <c r="F75" s="85" t="s">
        <v>272</v>
      </c>
      <c r="G75" s="85" t="s">
        <v>284</v>
      </c>
      <c r="H75" s="54" t="str">
        <f t="shared" si="5"/>
        <v>ING. PATRICK JOSÉ CUADROS QUIROGA</v>
      </c>
      <c r="I75" s="20"/>
      <c r="J75" s="114" t="s">
        <v>114</v>
      </c>
      <c r="K75" s="44"/>
      <c r="L75" s="42" t="s">
        <v>72</v>
      </c>
      <c r="M75" s="58" t="s">
        <v>119</v>
      </c>
    </row>
    <row r="76" spans="1:13" x14ac:dyDescent="0.25">
      <c r="A76" s="280"/>
      <c r="B76" s="92" t="s">
        <v>208</v>
      </c>
      <c r="C76" s="88" t="s">
        <v>115</v>
      </c>
      <c r="D76" s="89">
        <v>4</v>
      </c>
      <c r="E76" s="89">
        <v>3</v>
      </c>
      <c r="F76" s="90" t="s">
        <v>272</v>
      </c>
      <c r="G76" s="90" t="s">
        <v>282</v>
      </c>
      <c r="H76" s="55" t="str">
        <f t="shared" si="5"/>
        <v>ING. HUGO MARTÍN ALCÁNTARA MARTÍNEZ</v>
      </c>
      <c r="I76" s="20"/>
      <c r="J76" s="115" t="s">
        <v>114</v>
      </c>
      <c r="K76" s="44"/>
      <c r="L76" s="43" t="s">
        <v>72</v>
      </c>
      <c r="M76" s="40" t="s">
        <v>125</v>
      </c>
    </row>
    <row r="77" spans="1:13" x14ac:dyDescent="0.25">
      <c r="A77" s="280"/>
      <c r="B77" s="92" t="s">
        <v>209</v>
      </c>
      <c r="C77" s="88" t="s">
        <v>210</v>
      </c>
      <c r="D77" s="89">
        <v>6</v>
      </c>
      <c r="E77" s="89">
        <v>4</v>
      </c>
      <c r="F77" s="90" t="s">
        <v>272</v>
      </c>
      <c r="G77" s="90" t="s">
        <v>286</v>
      </c>
      <c r="H77" s="55" t="str">
        <f t="shared" si="5"/>
        <v>ING. ALBERTO JOHNATAN FLOR RODRÍGUEZ</v>
      </c>
      <c r="I77" s="20"/>
      <c r="J77" s="115" t="s">
        <v>114</v>
      </c>
      <c r="K77" s="44"/>
      <c r="L77" s="43" t="s">
        <v>72</v>
      </c>
      <c r="M77" s="40" t="s">
        <v>107</v>
      </c>
    </row>
    <row r="78" spans="1:13" x14ac:dyDescent="0.25">
      <c r="A78" s="280"/>
      <c r="B78" s="92" t="s">
        <v>211</v>
      </c>
      <c r="C78" s="92" t="s">
        <v>212</v>
      </c>
      <c r="D78" s="93">
        <v>6</v>
      </c>
      <c r="E78" s="93">
        <v>4</v>
      </c>
      <c r="F78" s="90" t="s">
        <v>272</v>
      </c>
      <c r="G78" s="90" t="s">
        <v>283</v>
      </c>
      <c r="H78" s="55" t="str">
        <f t="shared" si="5"/>
        <v>DRA. MARTHA JUDITH PAREDES VIGNOLA</v>
      </c>
      <c r="I78" s="20"/>
      <c r="J78" s="115" t="s">
        <v>114</v>
      </c>
      <c r="K78" s="44"/>
      <c r="L78" s="43" t="s">
        <v>139</v>
      </c>
      <c r="M78" s="40" t="s">
        <v>112</v>
      </c>
    </row>
    <row r="79" spans="1:13" x14ac:dyDescent="0.25">
      <c r="A79" s="280"/>
      <c r="B79" s="92" t="s">
        <v>213</v>
      </c>
      <c r="C79" s="92" t="s">
        <v>214</v>
      </c>
      <c r="D79" s="136">
        <v>6</v>
      </c>
      <c r="E79" s="136">
        <v>4</v>
      </c>
      <c r="F79" s="90" t="s">
        <v>272</v>
      </c>
      <c r="G79" s="90" t="s">
        <v>286</v>
      </c>
      <c r="H79" s="55" t="str">
        <f t="shared" si="5"/>
        <v>ING. RAFAEL HUMBERTO POMA LAURA</v>
      </c>
      <c r="I79" s="20"/>
      <c r="J79" s="115" t="s">
        <v>114</v>
      </c>
      <c r="K79" s="44"/>
      <c r="L79" s="43" t="s">
        <v>72</v>
      </c>
      <c r="M79" s="40" t="s">
        <v>73</v>
      </c>
    </row>
    <row r="80" spans="1:13" x14ac:dyDescent="0.25">
      <c r="A80" s="280"/>
      <c r="B80" s="92" t="s">
        <v>215</v>
      </c>
      <c r="C80" s="92" t="s">
        <v>216</v>
      </c>
      <c r="D80" s="136">
        <v>4</v>
      </c>
      <c r="E80" s="136">
        <v>3</v>
      </c>
      <c r="F80" s="90" t="s">
        <v>273</v>
      </c>
      <c r="G80" s="90" t="s">
        <v>281</v>
      </c>
      <c r="H80" s="55" t="str">
        <f t="shared" si="5"/>
        <v>DR. ERBERT FRANCISCO OSCO MAMANI</v>
      </c>
      <c r="I80" s="20"/>
      <c r="J80" s="115" t="s">
        <v>114</v>
      </c>
      <c r="K80" s="44" t="s">
        <v>71</v>
      </c>
      <c r="L80" s="43" t="s">
        <v>277</v>
      </c>
      <c r="M80" s="40" t="s">
        <v>77</v>
      </c>
    </row>
    <row r="81" spans="1:13" ht="15.75" thickBot="1" x14ac:dyDescent="0.3">
      <c r="A81" s="280"/>
      <c r="B81" s="92" t="s">
        <v>217</v>
      </c>
      <c r="C81" s="92" t="s">
        <v>218</v>
      </c>
      <c r="D81" s="93">
        <v>4</v>
      </c>
      <c r="E81" s="93">
        <v>3</v>
      </c>
      <c r="F81" s="137" t="s">
        <v>273</v>
      </c>
      <c r="G81" s="90" t="s">
        <v>281</v>
      </c>
      <c r="H81" s="55" t="str">
        <f>UPPER(CONCATENATE(L82," ",M82))</f>
        <v xml:space="preserve"> </v>
      </c>
      <c r="I81" s="165"/>
      <c r="J81" s="115" t="s">
        <v>114</v>
      </c>
      <c r="K81" s="44" t="s">
        <v>71</v>
      </c>
      <c r="L81" s="43"/>
      <c r="M81" s="40"/>
    </row>
    <row r="82" spans="1:13" ht="15.75" thickBot="1" x14ac:dyDescent="0.3">
      <c r="A82" s="281"/>
      <c r="B82" s="97" t="s">
        <v>219</v>
      </c>
      <c r="C82" s="97" t="s">
        <v>220</v>
      </c>
      <c r="D82" s="98">
        <v>4</v>
      </c>
      <c r="E82" s="98">
        <v>3</v>
      </c>
      <c r="F82" s="99" t="s">
        <v>273</v>
      </c>
      <c r="G82" s="117" t="s">
        <v>286</v>
      </c>
      <c r="H82" s="56"/>
      <c r="I82" s="16"/>
      <c r="J82" s="130" t="s">
        <v>114</v>
      </c>
      <c r="K82" s="59" t="s">
        <v>71</v>
      </c>
      <c r="L82" s="45"/>
      <c r="M82" s="41"/>
    </row>
    <row r="83" spans="1:13" ht="15.75" thickBot="1" x14ac:dyDescent="0.3">
      <c r="A83" s="32"/>
      <c r="B83" s="101"/>
      <c r="C83" s="101"/>
      <c r="D83" s="102"/>
      <c r="E83" s="102"/>
      <c r="F83" s="101"/>
      <c r="G83" s="101"/>
      <c r="H83" s="122"/>
      <c r="I83" s="158"/>
      <c r="J83" s="32"/>
      <c r="K83" s="33"/>
      <c r="L83" s="122"/>
      <c r="M83" s="122"/>
    </row>
    <row r="84" spans="1:13" ht="15.75" thickBot="1" x14ac:dyDescent="0.3">
      <c r="A84" s="32"/>
      <c r="B84" s="101"/>
      <c r="C84" s="101"/>
      <c r="D84" s="44"/>
      <c r="E84" s="44"/>
      <c r="F84" s="44"/>
      <c r="G84" s="44"/>
      <c r="H84" s="33"/>
      <c r="I84" s="156"/>
      <c r="J84" s="44"/>
      <c r="K84" s="44"/>
      <c r="L84" s="44"/>
      <c r="M84" s="44"/>
    </row>
    <row r="85" spans="1:13" x14ac:dyDescent="0.25">
      <c r="A85" s="279" t="s">
        <v>118</v>
      </c>
      <c r="B85" s="112" t="s">
        <v>221</v>
      </c>
      <c r="C85" s="83" t="s">
        <v>222</v>
      </c>
      <c r="D85" s="126">
        <v>6</v>
      </c>
      <c r="E85" s="126">
        <v>4</v>
      </c>
      <c r="F85" s="85" t="s">
        <v>272</v>
      </c>
      <c r="G85" s="85" t="s">
        <v>284</v>
      </c>
      <c r="H85" s="54" t="str">
        <f t="shared" si="5"/>
        <v>ING. PATRICK JOSÉ CUADROS QUIROGA</v>
      </c>
      <c r="I85" s="20"/>
      <c r="J85" s="114" t="s">
        <v>118</v>
      </c>
      <c r="K85" s="44"/>
      <c r="L85" s="42" t="s">
        <v>72</v>
      </c>
      <c r="M85" s="58" t="s">
        <v>119</v>
      </c>
    </row>
    <row r="86" spans="1:13" x14ac:dyDescent="0.25">
      <c r="A86" s="280"/>
      <c r="B86" s="92" t="s">
        <v>223</v>
      </c>
      <c r="C86" s="88" t="s">
        <v>120</v>
      </c>
      <c r="D86" s="106">
        <v>6</v>
      </c>
      <c r="E86" s="106">
        <v>4</v>
      </c>
      <c r="F86" s="90" t="s">
        <v>272</v>
      </c>
      <c r="G86" s="90" t="s">
        <v>282</v>
      </c>
      <c r="H86" s="55" t="str">
        <f t="shared" si="5"/>
        <v>ING. RICARDO MANUEL SANTE ZAVALETA</v>
      </c>
      <c r="I86" s="20"/>
      <c r="J86" s="115" t="s">
        <v>118</v>
      </c>
      <c r="K86" s="44"/>
      <c r="L86" s="43" t="s">
        <v>72</v>
      </c>
      <c r="M86" s="43" t="s">
        <v>109</v>
      </c>
    </row>
    <row r="87" spans="1:13" x14ac:dyDescent="0.25">
      <c r="A87" s="280"/>
      <c r="B87" s="92" t="s">
        <v>224</v>
      </c>
      <c r="C87" s="88" t="s">
        <v>225</v>
      </c>
      <c r="D87" s="106">
        <v>6</v>
      </c>
      <c r="E87" s="106">
        <v>4</v>
      </c>
      <c r="F87" s="90" t="s">
        <v>272</v>
      </c>
      <c r="G87" s="90" t="s">
        <v>281</v>
      </c>
      <c r="H87" s="55" t="str">
        <f t="shared" si="5"/>
        <v>LIC. HIRAIDA YESENIA PACHECO QUISPE</v>
      </c>
      <c r="I87" s="20"/>
      <c r="J87" s="115" t="s">
        <v>118</v>
      </c>
      <c r="K87" s="44"/>
      <c r="L87" s="43" t="s">
        <v>81</v>
      </c>
      <c r="M87" s="48" t="s">
        <v>247</v>
      </c>
    </row>
    <row r="88" spans="1:13" x14ac:dyDescent="0.25">
      <c r="A88" s="280"/>
      <c r="B88" s="92" t="s">
        <v>226</v>
      </c>
      <c r="C88" s="92" t="s">
        <v>227</v>
      </c>
      <c r="D88" s="108">
        <v>6</v>
      </c>
      <c r="E88" s="108">
        <v>4</v>
      </c>
      <c r="F88" s="90" t="s">
        <v>272</v>
      </c>
      <c r="G88" s="90" t="s">
        <v>286</v>
      </c>
      <c r="H88" s="55" t="str">
        <f t="shared" si="5"/>
        <v>ING. ENRIQUE FÉLIX LANCHIPA VALENCIA</v>
      </c>
      <c r="I88" s="20"/>
      <c r="J88" s="115" t="s">
        <v>118</v>
      </c>
      <c r="K88" s="44"/>
      <c r="L88" s="43" t="s">
        <v>72</v>
      </c>
      <c r="M88" s="43" t="s">
        <v>104</v>
      </c>
    </row>
    <row r="89" spans="1:13" x14ac:dyDescent="0.25">
      <c r="A89" s="280"/>
      <c r="B89" s="92" t="s">
        <v>228</v>
      </c>
      <c r="C89" s="92" t="s">
        <v>121</v>
      </c>
      <c r="D89" s="108">
        <v>5</v>
      </c>
      <c r="E89" s="108">
        <v>4</v>
      </c>
      <c r="F89" s="90" t="s">
        <v>272</v>
      </c>
      <c r="G89" s="90" t="s">
        <v>283</v>
      </c>
      <c r="H89" s="55" t="str">
        <f t="shared" si="5"/>
        <v>MAG. OLIVER SANTANA CARBAJAL</v>
      </c>
      <c r="I89" s="20"/>
      <c r="J89" s="115" t="s">
        <v>118</v>
      </c>
      <c r="K89" s="44"/>
      <c r="L89" s="43" t="s">
        <v>76</v>
      </c>
      <c r="M89" s="43" t="s">
        <v>291</v>
      </c>
    </row>
    <row r="90" spans="1:13" x14ac:dyDescent="0.25">
      <c r="A90" s="280"/>
      <c r="B90" s="92" t="s">
        <v>229</v>
      </c>
      <c r="C90" s="92" t="s">
        <v>116</v>
      </c>
      <c r="D90" s="138">
        <v>4</v>
      </c>
      <c r="E90" s="138">
        <v>3</v>
      </c>
      <c r="F90" s="92" t="s">
        <v>273</v>
      </c>
      <c r="G90" s="90" t="s">
        <v>281</v>
      </c>
      <c r="H90" s="55" t="str">
        <f t="shared" si="5"/>
        <v>MAG. CARLOS ALBERTO PAJUELO BELTRÁN</v>
      </c>
      <c r="I90" s="20"/>
      <c r="J90" s="115" t="s">
        <v>118</v>
      </c>
      <c r="K90" s="33" t="s">
        <v>71</v>
      </c>
      <c r="L90" s="43" t="s">
        <v>76</v>
      </c>
      <c r="M90" s="43" t="s">
        <v>117</v>
      </c>
    </row>
    <row r="91" spans="1:13" ht="15.75" thickBot="1" x14ac:dyDescent="0.3">
      <c r="A91" s="281"/>
      <c r="B91" s="97" t="s">
        <v>230</v>
      </c>
      <c r="C91" s="97" t="s">
        <v>231</v>
      </c>
      <c r="D91" s="139">
        <v>4</v>
      </c>
      <c r="E91" s="139">
        <v>3</v>
      </c>
      <c r="F91" s="97" t="s">
        <v>273</v>
      </c>
      <c r="G91" s="117" t="s">
        <v>285</v>
      </c>
      <c r="H91" s="56" t="str">
        <f t="shared" si="5"/>
        <v xml:space="preserve"> </v>
      </c>
      <c r="I91" s="162"/>
      <c r="J91" s="115" t="s">
        <v>118</v>
      </c>
      <c r="K91" s="33" t="s">
        <v>71</v>
      </c>
      <c r="L91" s="45"/>
      <c r="M91" s="45"/>
    </row>
    <row r="92" spans="1:13" x14ac:dyDescent="0.25">
      <c r="A92" s="32"/>
      <c r="B92" s="101"/>
      <c r="C92" s="101"/>
      <c r="D92" s="102"/>
      <c r="E92" s="102"/>
      <c r="F92" s="101"/>
      <c r="G92" s="101"/>
      <c r="H92" s="122"/>
      <c r="I92" s="158"/>
      <c r="J92" s="32"/>
      <c r="K92" s="33"/>
      <c r="L92" s="122"/>
      <c r="M92" s="122"/>
    </row>
    <row r="93" spans="1:13" ht="15.75" thickBot="1" x14ac:dyDescent="0.3">
      <c r="A93" s="32"/>
      <c r="B93" s="101"/>
      <c r="C93" s="101"/>
      <c r="D93" s="102"/>
      <c r="E93" s="102"/>
      <c r="F93" s="101"/>
      <c r="G93" s="101"/>
      <c r="H93" s="33"/>
      <c r="I93" s="158"/>
      <c r="J93" s="32"/>
      <c r="K93" s="44"/>
      <c r="L93" s="44"/>
      <c r="M93" s="44"/>
    </row>
    <row r="94" spans="1:13" x14ac:dyDescent="0.25">
      <c r="A94" s="274" t="s">
        <v>123</v>
      </c>
      <c r="B94" s="112" t="s">
        <v>232</v>
      </c>
      <c r="C94" s="83" t="s">
        <v>129</v>
      </c>
      <c r="D94" s="84">
        <v>4</v>
      </c>
      <c r="E94" s="84">
        <v>3</v>
      </c>
      <c r="F94" s="85" t="s">
        <v>272</v>
      </c>
      <c r="G94" s="83" t="s">
        <v>283</v>
      </c>
      <c r="H94" s="54" t="str">
        <f t="shared" ref="H94:H101" si="6">UPPER(CONCATENATE(L94," ",M94))</f>
        <v>MAG. OSCAR JUAN JÍMENEZ FLORES</v>
      </c>
      <c r="I94" s="156"/>
      <c r="J94" s="114" t="s">
        <v>123</v>
      </c>
      <c r="K94" s="44"/>
      <c r="L94" s="42" t="s">
        <v>76</v>
      </c>
      <c r="M94" s="58" t="s">
        <v>293</v>
      </c>
    </row>
    <row r="95" spans="1:13" x14ac:dyDescent="0.25">
      <c r="A95" s="275"/>
      <c r="B95" s="92" t="s">
        <v>233</v>
      </c>
      <c r="C95" s="88" t="s">
        <v>124</v>
      </c>
      <c r="D95" s="89">
        <v>6</v>
      </c>
      <c r="E95" s="89">
        <v>4</v>
      </c>
      <c r="F95" s="90" t="s">
        <v>272</v>
      </c>
      <c r="G95" s="90" t="s">
        <v>282</v>
      </c>
      <c r="H95" s="55" t="str">
        <f t="shared" si="6"/>
        <v>ING. HUGO MARTÍN ALCÁNTARA MARTÍNEZ</v>
      </c>
      <c r="I95" s="20"/>
      <c r="J95" s="115" t="s">
        <v>123</v>
      </c>
      <c r="K95" s="44"/>
      <c r="L95" s="169" t="s">
        <v>72</v>
      </c>
      <c r="M95" s="170" t="s">
        <v>125</v>
      </c>
    </row>
    <row r="96" spans="1:13" x14ac:dyDescent="0.25">
      <c r="A96" s="275"/>
      <c r="B96" s="92" t="s">
        <v>234</v>
      </c>
      <c r="C96" s="88" t="s">
        <v>235</v>
      </c>
      <c r="D96" s="89">
        <v>4</v>
      </c>
      <c r="E96" s="89">
        <v>3</v>
      </c>
      <c r="F96" s="90" t="s">
        <v>272</v>
      </c>
      <c r="G96" s="90" t="s">
        <v>281</v>
      </c>
      <c r="H96" s="55" t="str">
        <f t="shared" si="6"/>
        <v>MAG. LUIS ALFREDO FERNÁNDEZ VIZCARRA</v>
      </c>
      <c r="I96" s="20"/>
      <c r="J96" s="115" t="s">
        <v>123</v>
      </c>
      <c r="K96" s="44"/>
      <c r="L96" s="43" t="s">
        <v>76</v>
      </c>
      <c r="M96" s="40" t="s">
        <v>128</v>
      </c>
    </row>
    <row r="97" spans="1:13" x14ac:dyDescent="0.25">
      <c r="A97" s="275"/>
      <c r="B97" s="92" t="s">
        <v>236</v>
      </c>
      <c r="C97" s="92" t="s">
        <v>237</v>
      </c>
      <c r="D97" s="93">
        <v>6</v>
      </c>
      <c r="E97" s="93">
        <v>4</v>
      </c>
      <c r="F97" s="90" t="s">
        <v>272</v>
      </c>
      <c r="G97" s="90" t="s">
        <v>286</v>
      </c>
      <c r="H97" s="55" t="str">
        <f t="shared" si="6"/>
        <v>ING. RAFAEL HUMBERTO POMA LAURA</v>
      </c>
      <c r="I97" s="20"/>
      <c r="J97" s="115" t="s">
        <v>123</v>
      </c>
      <c r="K97" s="44"/>
      <c r="L97" s="43" t="s">
        <v>72</v>
      </c>
      <c r="M97" s="40" t="s">
        <v>73</v>
      </c>
    </row>
    <row r="98" spans="1:13" x14ac:dyDescent="0.25">
      <c r="A98" s="275"/>
      <c r="B98" s="92" t="s">
        <v>238</v>
      </c>
      <c r="C98" s="92" t="s">
        <v>239</v>
      </c>
      <c r="D98" s="93">
        <v>5</v>
      </c>
      <c r="E98" s="93">
        <v>4</v>
      </c>
      <c r="F98" s="90" t="s">
        <v>272</v>
      </c>
      <c r="G98" s="90" t="s">
        <v>283</v>
      </c>
      <c r="H98" s="55" t="str">
        <f t="shared" si="6"/>
        <v>ING. RAFAEL HUMBERTO POMA LAURA</v>
      </c>
      <c r="I98" s="20"/>
      <c r="J98" s="115" t="s">
        <v>123</v>
      </c>
      <c r="K98" s="44"/>
      <c r="L98" s="43" t="s">
        <v>72</v>
      </c>
      <c r="M98" s="40" t="s">
        <v>73</v>
      </c>
    </row>
    <row r="99" spans="1:13" x14ac:dyDescent="0.25">
      <c r="A99" s="275"/>
      <c r="B99" s="92" t="s">
        <v>240</v>
      </c>
      <c r="C99" s="92" t="s">
        <v>241</v>
      </c>
      <c r="D99" s="93">
        <v>4</v>
      </c>
      <c r="E99" s="93">
        <v>3</v>
      </c>
      <c r="F99" s="90" t="s">
        <v>272</v>
      </c>
      <c r="G99" s="90" t="s">
        <v>286</v>
      </c>
      <c r="H99" s="55" t="str">
        <f t="shared" si="6"/>
        <v>ING. RICARDO MANUEL VALCÁRCEL ALVARADO</v>
      </c>
      <c r="I99" s="20"/>
      <c r="J99" s="115" t="s">
        <v>123</v>
      </c>
      <c r="K99" s="44"/>
      <c r="L99" s="43" t="s">
        <v>72</v>
      </c>
      <c r="M99" s="95" t="s">
        <v>127</v>
      </c>
    </row>
    <row r="100" spans="1:13" x14ac:dyDescent="0.25">
      <c r="A100" s="275"/>
      <c r="B100" s="92" t="s">
        <v>242</v>
      </c>
      <c r="C100" s="92" t="s">
        <v>243</v>
      </c>
      <c r="D100" s="93">
        <v>4</v>
      </c>
      <c r="E100" s="108">
        <v>3</v>
      </c>
      <c r="F100" s="92" t="s">
        <v>273</v>
      </c>
      <c r="G100" s="90" t="s">
        <v>281</v>
      </c>
      <c r="H100" s="55" t="str">
        <f t="shared" si="6"/>
        <v>ING. CARLOS ALBERTO RUIZ CANCINO</v>
      </c>
      <c r="I100" s="164"/>
      <c r="J100" s="115" t="s">
        <v>123</v>
      </c>
      <c r="K100" s="44" t="s">
        <v>71</v>
      </c>
      <c r="L100" s="43" t="s">
        <v>72</v>
      </c>
      <c r="M100" s="43" t="s">
        <v>110</v>
      </c>
    </row>
    <row r="101" spans="1:13" ht="15.75" thickBot="1" x14ac:dyDescent="0.3">
      <c r="A101" s="276"/>
      <c r="B101" s="97" t="s">
        <v>244</v>
      </c>
      <c r="C101" s="97" t="s">
        <v>245</v>
      </c>
      <c r="D101" s="140">
        <v>4</v>
      </c>
      <c r="E101" s="140">
        <v>3</v>
      </c>
      <c r="F101" s="141" t="s">
        <v>273</v>
      </c>
      <c r="G101" s="141" t="s">
        <v>284</v>
      </c>
      <c r="H101" s="56" t="str">
        <f t="shared" si="6"/>
        <v xml:space="preserve"> </v>
      </c>
      <c r="I101" s="154"/>
      <c r="J101" s="119" t="s">
        <v>123</v>
      </c>
      <c r="K101" s="59" t="s">
        <v>71</v>
      </c>
      <c r="L101" s="45"/>
      <c r="M101" s="41"/>
    </row>
    <row r="102" spans="1:13" x14ac:dyDescent="0.25">
      <c r="E102" s="33"/>
    </row>
    <row r="103" spans="1:13" x14ac:dyDescent="0.25">
      <c r="E103" s="33"/>
    </row>
    <row r="104" spans="1:13" x14ac:dyDescent="0.25">
      <c r="E104" s="33"/>
    </row>
    <row r="105" spans="1:13" x14ac:dyDescent="0.25">
      <c r="A105" s="32"/>
      <c r="B105" s="49"/>
      <c r="C105" s="49"/>
      <c r="D105" s="33"/>
      <c r="E105" s="33"/>
    </row>
    <row r="106" spans="1:13" x14ac:dyDescent="0.25">
      <c r="A106" s="32"/>
      <c r="B106" s="49"/>
      <c r="C106" s="49"/>
      <c r="D106" s="33"/>
    </row>
    <row r="107" spans="1:13" x14ac:dyDescent="0.25">
      <c r="A107" s="33"/>
    </row>
    <row r="108" spans="1:13" x14ac:dyDescent="0.25">
      <c r="A108" s="33"/>
    </row>
    <row r="109" spans="1:13" x14ac:dyDescent="0.25">
      <c r="A109" s="33"/>
      <c r="B109" s="49"/>
      <c r="C109" s="49"/>
    </row>
    <row r="110" spans="1:13" ht="15.75" thickBot="1" x14ac:dyDescent="0.3">
      <c r="A110" s="33"/>
      <c r="B110" s="49"/>
      <c r="C110" s="49"/>
    </row>
    <row r="111" spans="1:13" x14ac:dyDescent="0.25">
      <c r="A111" s="33"/>
      <c r="B111" s="49"/>
      <c r="C111" s="51" t="s">
        <v>130</v>
      </c>
    </row>
    <row r="112" spans="1:13" x14ac:dyDescent="0.25">
      <c r="A112" s="33"/>
      <c r="B112" s="49"/>
      <c r="C112" s="50" t="s">
        <v>131</v>
      </c>
    </row>
    <row r="113" spans="1:3" ht="15.75" thickBot="1" x14ac:dyDescent="0.3">
      <c r="A113" s="33"/>
      <c r="B113" s="49"/>
      <c r="C113" s="52" t="s">
        <v>132</v>
      </c>
    </row>
    <row r="114" spans="1:3" ht="15.75" thickBot="1" x14ac:dyDescent="0.3">
      <c r="A114" s="33"/>
      <c r="B114" s="49"/>
      <c r="C114" s="53" t="s">
        <v>133</v>
      </c>
    </row>
    <row r="116" spans="1:3" x14ac:dyDescent="0.25">
      <c r="A116" s="34" t="s">
        <v>79</v>
      </c>
      <c r="B116" s="34" t="s">
        <v>134</v>
      </c>
    </row>
  </sheetData>
  <mergeCells count="10">
    <mergeCell ref="A94:A101"/>
    <mergeCell ref="A7:A13"/>
    <mergeCell ref="A16:A28"/>
    <mergeCell ref="A39:A45"/>
    <mergeCell ref="A31:A36"/>
    <mergeCell ref="A48:A54"/>
    <mergeCell ref="A57:A63"/>
    <mergeCell ref="A66:A72"/>
    <mergeCell ref="A75:A82"/>
    <mergeCell ref="A85:A9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Informe Final</vt:lpstr>
      <vt:lpstr>Informe Impresion</vt:lpstr>
      <vt:lpstr>Carga</vt:lpstr>
      <vt:lpstr>'Informe Final'!Área_de_impresión</vt:lpstr>
      <vt:lpstr>'Informe Final'!Títulos_a_imprimir</vt:lpstr>
      <vt:lpstr>'Informe Impresion'!Títulos_a_imprimir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EPIS</dc:creator>
  <cp:lastModifiedBy>Usuario de Windows</cp:lastModifiedBy>
  <cp:lastPrinted>2018-09-18T16:21:22Z</cp:lastPrinted>
  <dcterms:created xsi:type="dcterms:W3CDTF">2014-04-11T14:06:26Z</dcterms:created>
  <dcterms:modified xsi:type="dcterms:W3CDTF">2019-04-03T22:47:46Z</dcterms:modified>
</cp:coreProperties>
</file>