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nmax\Documents\Excel Financial Analysis\Assignments\"/>
    </mc:Choice>
  </mc:AlternateContent>
  <xr:revisionPtr revIDLastSave="0" documentId="8_{19EB1B9A-8F29-4E21-B633-F1EC742714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sOrders" sheetId="1" r:id="rId1"/>
    <sheet name="Transpose Data" sheetId="16" r:id="rId2"/>
    <sheet name="Sheet2" sheetId="14" r:id="rId3"/>
    <sheet name="Sheet3" sheetId="15" r:id="rId4"/>
    <sheet name="MyLinks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5" l="1" a="1"/>
  <c r="A2" i="15" s="1"/>
  <c r="A1" i="15" a="1"/>
  <c r="A1" i="15" s="1"/>
  <c r="K4" i="14"/>
  <c r="K24" i="14"/>
  <c r="K28" i="14"/>
  <c r="K34" i="14"/>
  <c r="K21" i="14"/>
  <c r="K18" i="14"/>
  <c r="K12" i="14"/>
  <c r="K6" i="14"/>
  <c r="K30" i="14"/>
  <c r="K19" i="14"/>
  <c r="K7" i="14"/>
  <c r="K31" i="14"/>
  <c r="K9" i="14"/>
  <c r="K29" i="14"/>
  <c r="K44" i="14"/>
  <c r="K35" i="14"/>
  <c r="K32" i="14"/>
  <c r="K16" i="14"/>
  <c r="K36" i="14"/>
  <c r="K2" i="14"/>
  <c r="K14" i="14"/>
  <c r="K13" i="14"/>
  <c r="K26" i="14"/>
  <c r="K8" i="14"/>
  <c r="K42" i="14"/>
  <c r="K39" i="14"/>
  <c r="K25" i="14"/>
  <c r="K15" i="14"/>
  <c r="K3" i="14"/>
  <c r="K23" i="14"/>
  <c r="K10" i="14"/>
  <c r="K41" i="14"/>
  <c r="K17" i="14"/>
  <c r="K22" i="14"/>
  <c r="K27" i="14"/>
  <c r="K43" i="14"/>
  <c r="K40" i="14"/>
  <c r="K11" i="14"/>
  <c r="K20" i="14"/>
  <c r="K37" i="14"/>
  <c r="K38" i="14"/>
  <c r="K5" i="14"/>
  <c r="K33" i="14"/>
  <c r="J33" i="14"/>
  <c r="D33" i="14"/>
  <c r="E33" i="14" s="1"/>
  <c r="J5" i="14"/>
  <c r="D5" i="14"/>
  <c r="E5" i="14" s="1"/>
  <c r="J38" i="14"/>
  <c r="D38" i="14"/>
  <c r="E38" i="14" s="1"/>
  <c r="J37" i="14"/>
  <c r="D37" i="14"/>
  <c r="E37" i="14" s="1"/>
  <c r="J20" i="14"/>
  <c r="D20" i="14"/>
  <c r="E20" i="14" s="1"/>
  <c r="J11" i="14"/>
  <c r="D11" i="14"/>
  <c r="E11" i="14" s="1"/>
  <c r="J40" i="14"/>
  <c r="D40" i="14"/>
  <c r="E40" i="14" s="1"/>
  <c r="J43" i="14"/>
  <c r="D43" i="14"/>
  <c r="E43" i="14" s="1"/>
  <c r="J27" i="14"/>
  <c r="D27" i="14"/>
  <c r="E27" i="14" s="1"/>
  <c r="J22" i="14"/>
  <c r="D22" i="14"/>
  <c r="E22" i="14" s="1"/>
  <c r="J17" i="14"/>
  <c r="D17" i="14"/>
  <c r="E17" i="14" s="1"/>
  <c r="J41" i="14"/>
  <c r="D41" i="14"/>
  <c r="E41" i="14" s="1"/>
  <c r="J10" i="14"/>
  <c r="D10" i="14"/>
  <c r="E10" i="14" s="1"/>
  <c r="J23" i="14"/>
  <c r="E23" i="14"/>
  <c r="D23" i="14"/>
  <c r="J3" i="14"/>
  <c r="D3" i="14"/>
  <c r="E3" i="14" s="1"/>
  <c r="J15" i="14"/>
  <c r="D15" i="14"/>
  <c r="E15" i="14" s="1"/>
  <c r="J25" i="14"/>
  <c r="D25" i="14"/>
  <c r="E25" i="14" s="1"/>
  <c r="J39" i="14"/>
  <c r="D39" i="14"/>
  <c r="E39" i="14" s="1"/>
  <c r="J42" i="14"/>
  <c r="D42" i="14"/>
  <c r="E42" i="14" s="1"/>
  <c r="J8" i="14"/>
  <c r="D8" i="14"/>
  <c r="E8" i="14" s="1"/>
  <c r="J26" i="14"/>
  <c r="D26" i="14"/>
  <c r="E26" i="14" s="1"/>
  <c r="J13" i="14"/>
  <c r="D13" i="14"/>
  <c r="E13" i="14" s="1"/>
  <c r="J14" i="14"/>
  <c r="D14" i="14"/>
  <c r="E14" i="14" s="1"/>
  <c r="J2" i="14"/>
  <c r="D2" i="14"/>
  <c r="E2" i="14" s="1"/>
  <c r="J36" i="14"/>
  <c r="D36" i="14"/>
  <c r="E36" i="14" s="1"/>
  <c r="J16" i="14"/>
  <c r="D16" i="14"/>
  <c r="E16" i="14" s="1"/>
  <c r="J32" i="14"/>
  <c r="D32" i="14"/>
  <c r="E32" i="14" s="1"/>
  <c r="J35" i="14"/>
  <c r="D35" i="14"/>
  <c r="E35" i="14" s="1"/>
  <c r="J44" i="14"/>
  <c r="D44" i="14"/>
  <c r="E44" i="14" s="1"/>
  <c r="J29" i="14"/>
  <c r="D29" i="14"/>
  <c r="E29" i="14" s="1"/>
  <c r="J9" i="14"/>
  <c r="D9" i="14"/>
  <c r="E9" i="14" s="1"/>
  <c r="J31" i="14"/>
  <c r="D31" i="14"/>
  <c r="E31" i="14" s="1"/>
  <c r="J7" i="14"/>
  <c r="D7" i="14"/>
  <c r="E7" i="14" s="1"/>
  <c r="J19" i="14"/>
  <c r="D19" i="14"/>
  <c r="E19" i="14" s="1"/>
  <c r="J30" i="14"/>
  <c r="D30" i="14"/>
  <c r="E30" i="14" s="1"/>
  <c r="J6" i="14"/>
  <c r="D6" i="14"/>
  <c r="E6" i="14" s="1"/>
  <c r="J12" i="14"/>
  <c r="D12" i="14"/>
  <c r="E12" i="14" s="1"/>
  <c r="J18" i="14"/>
  <c r="D18" i="14"/>
  <c r="E18" i="14" s="1"/>
  <c r="J21" i="14"/>
  <c r="D21" i="14"/>
  <c r="E21" i="14" s="1"/>
  <c r="J34" i="14"/>
  <c r="D34" i="14"/>
  <c r="E34" i="14" s="1"/>
  <c r="J28" i="14"/>
  <c r="D28" i="14"/>
  <c r="E28" i="14" s="1"/>
  <c r="J24" i="14"/>
  <c r="D24" i="14"/>
  <c r="E24" i="14" s="1"/>
  <c r="J4" i="14"/>
  <c r="D4" i="14"/>
  <c r="E4" i="14" s="1"/>
  <c r="B49" i="1" l="1"/>
  <c r="E49" i="1"/>
  <c r="E48" i="1"/>
  <c r="E47" i="1"/>
  <c r="E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<sst xmlns="http://schemas.openxmlformats.org/spreadsheetml/2006/main" count="293" uniqueCount="47">
  <si>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</si>
  <si>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</si>
  <si>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</si>
  <si>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</si>
  <si>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</si>
  <si>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</si>
  <si>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</si>
  <si>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</si>
  <si>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</si>
  <si>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</si>
  <si>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</si>
  <si>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</si>
  <si>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</si>
  <si>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</si>
  <si>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</si>
  <si>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</si>
  <si>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</si>
  <si>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</si>
  <si>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</si>
  <si>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</si>
  <si>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</si>
  <si>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</si>
  <si>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</si>
  <si>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</si>
  <si>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</si>
  <si>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</si>
  <si>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</si>
  <si>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</si>
  <si>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</si>
  <si>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</si>
  <si>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</si>
  <si>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</si>
  <si>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</si>
  <si>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</si>
  <si>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Get emails with Excel tips, links, and news</t>
  </si>
  <si>
    <t>Excel tools and training, recommended by Debra</t>
  </si>
  <si>
    <t>Excel Products</t>
  </si>
  <si>
    <t>Excel tutorials and tips, with comments and questions</t>
  </si>
  <si>
    <t>SUM</t>
  </si>
  <si>
    <t>AVERAGE</t>
  </si>
  <si>
    <t>COUNT</t>
  </si>
  <si>
    <t>COUNTA</t>
  </si>
  <si>
    <t>COUNTING TEXT</t>
  </si>
  <si>
    <t>Performance</t>
  </si>
  <si>
    <t>Trimmed Data</t>
  </si>
  <si>
    <t>JOINED Region + Rep</t>
  </si>
  <si>
    <t>RANK by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</si>
</sst>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\(0.00\)"/>
  </numFmts>
  <fonts count="11" x14ac:knownFonts="1"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1" applyNumberFormat="0" applyFill="0" applyBorder="0" applyAlignment="0" applyProtection="0"/>
    <xf numFmtId="0" fontId="6" fillId="0" borderId="0" applyNumberFormat="0" applyFill="0" applyAlignment="0" applyProtection="0"/>
  </cellStyleXfs>
  <cellXfs count="29">
    <xf numFmtId="0" fontId="0" fillId="0" borderId="0" xfId="0"/>
    <xf numFmtId="0" fontId="5" fillId="0" borderId="0" xfId="2" applyAlignment="1"/>
    <xf numFmtId="0" fontId="6" fillId="0" borderId="0" xfId="5"/>
    <xf numFmtId="0" fontId="6" fillId="0" borderId="0" xfId="5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5" fillId="0" borderId="0" xfId="2" applyAlignment="1" applyProtection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164" fontId="9" fillId="0" borderId="2" xfId="1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9" fillId="0" borderId="2" xfId="0" applyNumberFormat="1" applyFont="1" applyBorder="1" applyAlignment="1">
      <alignment vertical="center"/>
    </xf>
    <xf numFmtId="0" fontId="9" fillId="0" borderId="2" xfId="0" applyFont="1" applyBorder="1"/>
    <xf numFmtId="0" fontId="10" fillId="2" borderId="0" xfId="0" applyFont="1" applyFill="1" applyBorder="1" applyAlignment="1">
      <alignment horizontal="center" vertical="center"/>
    </xf>
    <xf numFmtId="1" fontId="10" fillId="2" borderId="0" xfId="0" applyNumberFormat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10" fillId="2" borderId="0" xfId="0" applyFont="1" applyFill="1" applyBorder="1"/>
    <xf numFmtId="14" fontId="0" fillId="0" borderId="0" xfId="0" applyNumberFormat="1" applyFont="1"/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_);\(0.00\)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_);\(0.00\)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164" formatCode="0.00_);\(0.00\)"/>
    </dxf>
    <dxf>
      <numFmt numFmtId="164" formatCode="0.00_);\(0.00\)"/>
      <alignment horizontal="general" vertical="center" textRotation="0" wrapText="0" indent="0" justifyLastLine="0" shrinkToFit="0" readingOrder="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15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14"/>
    <tableColumn id="7" xr3:uid="{00000000-0010-0000-0000-000007000000}" name="Total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5DCE4-818D-4AFA-ADE9-10D474CA08BA}" name="Items_Table" displayName="Items_Table" ref="A1:K44" totalsRowShown="0" headerRowDxfId="0" tableBorderDxfId="12">
  <autoFilter ref="A1:K44" xr:uid="{AC65DCE4-818D-4AFA-ADE9-10D474CA08BA}"/>
  <tableColumns count="11">
    <tableColumn id="1" xr3:uid="{E624E085-19D4-4F1D-A5C3-DC8C4C181E0B}" name="OrderDate" dataDxfId="11"/>
    <tableColumn id="2" xr3:uid="{ABC9F50E-3437-49EC-829D-10962C3D5D0D}" name="Region" dataDxfId="10"/>
    <tableColumn id="3" xr3:uid="{93887C04-3B4E-4DB2-9E57-4EED2972B44E}" name="Rep" dataDxfId="9"/>
    <tableColumn id="4" xr3:uid="{3FEF41C0-CD58-4551-A3BE-7682E07DF345}" name="JOINED Region + Rep" dataDxfId="8">
      <calculatedColumnFormula>_xlfn.CONCAT(Sheet2!$B2,"        ",Sheet2!$C2, "   ")</calculatedColumnFormula>
    </tableColumn>
    <tableColumn id="5" xr3:uid="{5B696ED5-514B-4D37-ABD1-12F6741DE7D1}" name="Trimmed Data" dataDxfId="7">
      <calculatedColumnFormula>TRIM(Sheet2!$D2)</calculatedColumnFormula>
    </tableColumn>
    <tableColumn id="6" xr3:uid="{D197BE49-52F6-46CB-BE18-8BB91CC6AC80}" name="Item" dataDxfId="6"/>
    <tableColumn id="7" xr3:uid="{8F18F58D-9C90-49BD-824A-9DDA54F0375D}" name="Units" dataDxfId="5"/>
    <tableColumn id="8" xr3:uid="{677D8C71-7D7F-4BE9-8125-60DB3D9DF46A}" name="Unit Cost" dataDxfId="4" dataCellStyle="Comma"/>
    <tableColumn id="9" xr3:uid="{F36FAC42-7C57-4EA4-AE82-905373EFB99A}" name="Total" dataDxfId="3" dataCellStyle="Comma"/>
    <tableColumn id="10" xr3:uid="{04179E13-D1BE-42E3-853E-B82738D434D4}" name="Performance" dataDxfId="2">
      <calculatedColumnFormula>IF(Sheet2!$I2&lt;650,"LOW", IF(AND(Sheet2!$I2&gt;650,Sheet2!$I2&lt;1300),"MID","HIGH"))</calculatedColumnFormula>
    </tableColumn>
    <tableColumn id="11" xr3:uid="{E98F5E3C-B2A4-45B2-AB64-75C88BFC9C79}" name="RANK by UNITS SOLD" dataDxfId="1">
      <calculatedColumnFormula>RANK(Sheet2!$G2,Sheet2!$G$2:$G$44,0)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9"/>
  <sheetViews>
    <sheetView showGridLines="0" tabSelected="1" zoomScale="75" zoomScaleNormal="75" workbookViewId="0">
      <pane ySplit="1" topLeftCell="A2" activePane="bottomLeft" state="frozen"/>
      <selection pane="bottomLeft" activeCell="F13" sqref="F13"/>
    </sheetView>
  </sheetViews>
  <sheetFormatPr defaultColWidth="9.09765625" defaultRowHeight="15" x14ac:dyDescent="0.3"/>
  <cols>
    <col min="1" max="1" width="11.59765625" style="4" customWidth="1"/>
    <col min="2" max="2" width="10.59765625" style="4" bestFit="1" customWidth="1"/>
    <col min="3" max="3" width="9.59765625" style="4" customWidth="1"/>
    <col min="4" max="4" width="7.69921875" style="4" customWidth="1"/>
    <col min="5" max="5" width="7.296875" style="5" customWidth="1"/>
    <col min="6" max="6" width="10.59765625" style="4" customWidth="1"/>
    <col min="7" max="7" width="10.09765625" style="4" customWidth="1"/>
    <col min="8" max="16384" width="9.09765625" style="4"/>
  </cols>
  <sheetData>
    <row r="1" spans="1:7" ht="18.75" x14ac:dyDescent="0.3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ht="18.75" x14ac:dyDescent="0.3">
      <c r="A2" s="16">
        <v>45297</v>
      </c>
      <c r="B2" s="10" t="s">
        <v>29</v>
      </c>
      <c r="C2" s="10" t="s">
        <v>7</v>
      </c>
      <c r="D2" s="8" t="s">
        <v>15</v>
      </c>
      <c r="E2" s="11">
        <v>95</v>
      </c>
      <c r="F2" s="15">
        <v>1.99</v>
      </c>
      <c r="G2" s="15">
        <v>189.05</v>
      </c>
    </row>
    <row r="3" spans="1:7" ht="18.75" x14ac:dyDescent="0.3">
      <c r="A3" s="16">
        <v>45314</v>
      </c>
      <c r="B3" s="10" t="s">
        <v>27</v>
      </c>
      <c r="C3" s="10" t="s">
        <v>8</v>
      </c>
      <c r="D3" s="8" t="s">
        <v>16</v>
      </c>
      <c r="E3" s="11">
        <v>50</v>
      </c>
      <c r="F3" s="15">
        <v>19.989999999999998</v>
      </c>
      <c r="G3" s="15">
        <v>999.49999999999989</v>
      </c>
    </row>
    <row r="4" spans="1:7" ht="18.75" x14ac:dyDescent="0.3">
      <c r="A4" s="16">
        <v>45331</v>
      </c>
      <c r="B4" s="10" t="s">
        <v>27</v>
      </c>
      <c r="C4" s="10" t="s">
        <v>6</v>
      </c>
      <c r="D4" s="8" t="s">
        <v>15</v>
      </c>
      <c r="E4" s="11">
        <v>36</v>
      </c>
      <c r="F4" s="15">
        <v>4.99</v>
      </c>
      <c r="G4" s="15">
        <v>179.64000000000001</v>
      </c>
    </row>
    <row r="5" spans="1:7" ht="18.75" x14ac:dyDescent="0.3">
      <c r="A5" s="16">
        <v>45348</v>
      </c>
      <c r="B5" s="10" t="s">
        <v>27</v>
      </c>
      <c r="C5" s="10" t="s">
        <v>5</v>
      </c>
      <c r="D5" s="8" t="s">
        <v>17</v>
      </c>
      <c r="E5" s="11">
        <v>27</v>
      </c>
      <c r="F5" s="15">
        <v>19.989999999999998</v>
      </c>
      <c r="G5" s="15">
        <v>539.7299999999999</v>
      </c>
    </row>
    <row r="6" spans="1:7" ht="18.75" x14ac:dyDescent="0.3">
      <c r="A6" s="16">
        <v>45366</v>
      </c>
      <c r="B6" s="10" t="s">
        <v>28</v>
      </c>
      <c r="C6" s="10" t="s">
        <v>13</v>
      </c>
      <c r="D6" s="8" t="s">
        <v>15</v>
      </c>
      <c r="E6" s="11">
        <v>56</v>
      </c>
      <c r="F6" s="15">
        <v>2.99</v>
      </c>
      <c r="G6" s="15">
        <v>167.44</v>
      </c>
    </row>
    <row r="7" spans="1:7" ht="18.75" x14ac:dyDescent="0.3">
      <c r="A7" s="16">
        <v>45383</v>
      </c>
      <c r="B7" s="10" t="s">
        <v>29</v>
      </c>
      <c r="C7" s="10" t="s">
        <v>7</v>
      </c>
      <c r="D7" s="8" t="s">
        <v>16</v>
      </c>
      <c r="E7" s="11">
        <v>60</v>
      </c>
      <c r="F7" s="15">
        <v>4.99</v>
      </c>
      <c r="G7" s="15">
        <v>299.40000000000003</v>
      </c>
    </row>
    <row r="8" spans="1:7" ht="18.75" x14ac:dyDescent="0.3">
      <c r="A8" s="16">
        <v>45400</v>
      </c>
      <c r="B8" s="10" t="s">
        <v>27</v>
      </c>
      <c r="C8" s="10" t="s">
        <v>18</v>
      </c>
      <c r="D8" s="8" t="s">
        <v>15</v>
      </c>
      <c r="E8" s="11">
        <v>75</v>
      </c>
      <c r="F8" s="15">
        <v>1.99</v>
      </c>
      <c r="G8" s="15">
        <v>149.25</v>
      </c>
    </row>
    <row r="9" spans="1:7" ht="18.75" x14ac:dyDescent="0.3">
      <c r="A9" s="16">
        <v>45417</v>
      </c>
      <c r="B9" s="10" t="s">
        <v>27</v>
      </c>
      <c r="C9" s="10" t="s">
        <v>6</v>
      </c>
      <c r="D9" s="8" t="s">
        <v>15</v>
      </c>
      <c r="E9" s="11">
        <v>90</v>
      </c>
      <c r="F9" s="15">
        <v>4.99</v>
      </c>
      <c r="G9" s="15">
        <v>449.1</v>
      </c>
    </row>
    <row r="10" spans="1:7" ht="18.75" x14ac:dyDescent="0.3">
      <c r="A10" s="16">
        <v>45434</v>
      </c>
      <c r="B10" s="10" t="s">
        <v>28</v>
      </c>
      <c r="C10" s="10" t="s">
        <v>9</v>
      </c>
      <c r="D10" s="8" t="s">
        <v>15</v>
      </c>
      <c r="E10" s="11">
        <v>32</v>
      </c>
      <c r="F10" s="15">
        <v>1.99</v>
      </c>
      <c r="G10" s="15">
        <v>63.68</v>
      </c>
    </row>
    <row r="11" spans="1:7" ht="18.75" x14ac:dyDescent="0.3">
      <c r="A11" s="16">
        <v>45451</v>
      </c>
      <c r="B11" s="10" t="s">
        <v>29</v>
      </c>
      <c r="C11" s="10" t="s">
        <v>7</v>
      </c>
      <c r="D11" s="8" t="s">
        <v>16</v>
      </c>
      <c r="E11" s="11">
        <v>60</v>
      </c>
      <c r="F11" s="15">
        <v>8.99</v>
      </c>
      <c r="G11" s="15">
        <v>539.4</v>
      </c>
    </row>
    <row r="12" spans="1:7" ht="18.75" x14ac:dyDescent="0.3">
      <c r="A12" s="16">
        <v>45468</v>
      </c>
      <c r="B12" s="10" t="s">
        <v>27</v>
      </c>
      <c r="C12" s="10" t="s">
        <v>12</v>
      </c>
      <c r="D12" s="8" t="s">
        <v>15</v>
      </c>
      <c r="E12" s="11">
        <v>90</v>
      </c>
      <c r="F12" s="15">
        <v>4.99</v>
      </c>
      <c r="G12" s="15">
        <v>449.1</v>
      </c>
    </row>
    <row r="13" spans="1:7" ht="18.75" x14ac:dyDescent="0.3">
      <c r="A13" s="16">
        <v>45485</v>
      </c>
      <c r="B13" s="10" t="s">
        <v>29</v>
      </c>
      <c r="C13" s="10" t="s">
        <v>11</v>
      </c>
      <c r="D13" s="8" t="s">
        <v>16</v>
      </c>
      <c r="E13" s="11">
        <v>29</v>
      </c>
      <c r="F13" s="15">
        <v>1.99</v>
      </c>
      <c r="G13" s="15">
        <v>57.71</v>
      </c>
    </row>
    <row r="14" spans="1:7" ht="18.75" x14ac:dyDescent="0.3">
      <c r="A14" s="16">
        <v>45502</v>
      </c>
      <c r="B14" s="10" t="s">
        <v>29</v>
      </c>
      <c r="C14" s="10" t="s">
        <v>19</v>
      </c>
      <c r="D14" s="8" t="s">
        <v>16</v>
      </c>
      <c r="E14" s="11">
        <v>81</v>
      </c>
      <c r="F14" s="15">
        <v>19.989999999999998</v>
      </c>
      <c r="G14" s="15">
        <v>1619.1899999999998</v>
      </c>
    </row>
    <row r="15" spans="1:7" ht="18.75" x14ac:dyDescent="0.3">
      <c r="A15" s="16">
        <v>45519</v>
      </c>
      <c r="B15" s="10" t="s">
        <v>29</v>
      </c>
      <c r="C15" s="10" t="s">
        <v>7</v>
      </c>
      <c r="D15" s="8" t="s">
        <v>15</v>
      </c>
      <c r="E15" s="11">
        <v>35</v>
      </c>
      <c r="F15" s="15">
        <v>4.99</v>
      </c>
      <c r="G15" s="15">
        <v>174.65</v>
      </c>
    </row>
    <row r="16" spans="1:7" ht="18.75" x14ac:dyDescent="0.3">
      <c r="A16" s="16">
        <v>45536</v>
      </c>
      <c r="B16" s="10" t="s">
        <v>27</v>
      </c>
      <c r="C16" s="10" t="s">
        <v>10</v>
      </c>
      <c r="D16" s="8" t="s">
        <v>20</v>
      </c>
      <c r="E16" s="11">
        <v>2</v>
      </c>
      <c r="F16" s="15">
        <v>125</v>
      </c>
      <c r="G16" s="15">
        <v>250</v>
      </c>
    </row>
    <row r="17" spans="1:7" ht="18.75" x14ac:dyDescent="0.3">
      <c r="A17" s="16">
        <v>45553</v>
      </c>
      <c r="B17" s="10" t="s">
        <v>29</v>
      </c>
      <c r="C17" s="10" t="s">
        <v>7</v>
      </c>
      <c r="D17" s="8" t="s">
        <v>21</v>
      </c>
      <c r="E17" s="11">
        <v>16</v>
      </c>
      <c r="F17" s="15">
        <v>15.99</v>
      </c>
      <c r="G17" s="15">
        <v>255.84</v>
      </c>
    </row>
    <row r="18" spans="1:7" ht="18.75" x14ac:dyDescent="0.3">
      <c r="A18" s="16">
        <v>45570</v>
      </c>
      <c r="B18" s="10" t="s">
        <v>27</v>
      </c>
      <c r="C18" s="10" t="s">
        <v>12</v>
      </c>
      <c r="D18" s="8" t="s">
        <v>16</v>
      </c>
      <c r="E18" s="11">
        <v>28</v>
      </c>
      <c r="F18" s="15">
        <v>8.99</v>
      </c>
      <c r="G18" s="15">
        <v>251.72</v>
      </c>
    </row>
    <row r="19" spans="1:7" ht="18.75" x14ac:dyDescent="0.3">
      <c r="A19" s="16">
        <v>45587</v>
      </c>
      <c r="B19" s="10" t="s">
        <v>29</v>
      </c>
      <c r="C19" s="10" t="s">
        <v>7</v>
      </c>
      <c r="D19" s="8" t="s">
        <v>17</v>
      </c>
      <c r="E19" s="11">
        <v>64</v>
      </c>
      <c r="F19" s="15">
        <v>8.99</v>
      </c>
      <c r="G19" s="15">
        <v>575.36</v>
      </c>
    </row>
    <row r="20" spans="1:7" ht="18.75" x14ac:dyDescent="0.3">
      <c r="A20" s="16">
        <v>45604</v>
      </c>
      <c r="B20" s="10" t="s">
        <v>29</v>
      </c>
      <c r="C20" s="10" t="s">
        <v>19</v>
      </c>
      <c r="D20" s="8" t="s">
        <v>17</v>
      </c>
      <c r="E20" s="11">
        <v>15</v>
      </c>
      <c r="F20" s="15">
        <v>19.989999999999998</v>
      </c>
      <c r="G20" s="15">
        <v>299.84999999999997</v>
      </c>
    </row>
    <row r="21" spans="1:7" ht="18.75" x14ac:dyDescent="0.3">
      <c r="A21" s="16">
        <v>45621</v>
      </c>
      <c r="B21" s="10" t="s">
        <v>27</v>
      </c>
      <c r="C21" s="10" t="s">
        <v>8</v>
      </c>
      <c r="D21" s="8" t="s">
        <v>21</v>
      </c>
      <c r="E21" s="11">
        <v>96</v>
      </c>
      <c r="F21" s="15">
        <v>4.99</v>
      </c>
      <c r="G21" s="15">
        <v>479.04</v>
      </c>
    </row>
    <row r="22" spans="1:7" ht="18.75" x14ac:dyDescent="0.3">
      <c r="A22" s="16">
        <v>45638</v>
      </c>
      <c r="B22" s="10" t="s">
        <v>27</v>
      </c>
      <c r="C22" s="10" t="s">
        <v>10</v>
      </c>
      <c r="D22" s="8" t="s">
        <v>15</v>
      </c>
      <c r="E22" s="11">
        <v>67</v>
      </c>
      <c r="F22" s="15">
        <v>1.29</v>
      </c>
      <c r="G22" s="15">
        <v>86.43</v>
      </c>
    </row>
    <row r="23" spans="1:7" ht="18.75" x14ac:dyDescent="0.3">
      <c r="A23" s="16">
        <v>45655</v>
      </c>
      <c r="B23" s="10" t="s">
        <v>29</v>
      </c>
      <c r="C23" s="10" t="s">
        <v>19</v>
      </c>
      <c r="D23" s="8" t="s">
        <v>21</v>
      </c>
      <c r="E23" s="11">
        <v>74</v>
      </c>
      <c r="F23" s="15">
        <v>15.99</v>
      </c>
      <c r="G23" s="15">
        <v>1183.26</v>
      </c>
    </row>
    <row r="24" spans="1:7" ht="18.75" x14ac:dyDescent="0.3">
      <c r="A24" s="16">
        <v>45672</v>
      </c>
      <c r="B24" s="10" t="s">
        <v>27</v>
      </c>
      <c r="C24" s="10" t="s">
        <v>5</v>
      </c>
      <c r="D24" s="8" t="s">
        <v>16</v>
      </c>
      <c r="E24" s="11">
        <v>46</v>
      </c>
      <c r="F24" s="15">
        <v>8.99</v>
      </c>
      <c r="G24" s="15">
        <v>413.54</v>
      </c>
    </row>
    <row r="25" spans="1:7" ht="18.75" x14ac:dyDescent="0.3">
      <c r="A25" s="16">
        <v>45689</v>
      </c>
      <c r="B25" s="10" t="s">
        <v>27</v>
      </c>
      <c r="C25" s="10" t="s">
        <v>10</v>
      </c>
      <c r="D25" s="8" t="s">
        <v>16</v>
      </c>
      <c r="E25" s="11">
        <v>87</v>
      </c>
      <c r="F25" s="15">
        <v>15</v>
      </c>
      <c r="G25" s="15">
        <v>1305</v>
      </c>
    </row>
    <row r="26" spans="1:7" ht="18.75" x14ac:dyDescent="0.3">
      <c r="A26" s="16">
        <v>45706</v>
      </c>
      <c r="B26" s="10" t="s">
        <v>29</v>
      </c>
      <c r="C26" s="10" t="s">
        <v>7</v>
      </c>
      <c r="D26" s="8" t="s">
        <v>16</v>
      </c>
      <c r="E26" s="11">
        <v>4</v>
      </c>
      <c r="F26" s="15">
        <v>4.99</v>
      </c>
      <c r="G26" s="15">
        <v>19.96</v>
      </c>
    </row>
    <row r="27" spans="1:7" ht="18.75" x14ac:dyDescent="0.3">
      <c r="A27" s="16">
        <v>45723</v>
      </c>
      <c r="B27" s="10" t="s">
        <v>28</v>
      </c>
      <c r="C27" s="10" t="s">
        <v>13</v>
      </c>
      <c r="D27" s="8" t="s">
        <v>16</v>
      </c>
      <c r="E27" s="11">
        <v>7</v>
      </c>
      <c r="F27" s="15">
        <v>19.989999999999998</v>
      </c>
      <c r="G27" s="15">
        <v>139.92999999999998</v>
      </c>
    </row>
    <row r="28" spans="1:7" ht="18.75" x14ac:dyDescent="0.3">
      <c r="A28" s="16">
        <v>45740</v>
      </c>
      <c r="B28" s="10" t="s">
        <v>27</v>
      </c>
      <c r="C28" s="10" t="s">
        <v>6</v>
      </c>
      <c r="D28" s="8" t="s">
        <v>21</v>
      </c>
      <c r="E28" s="11">
        <v>50</v>
      </c>
      <c r="F28" s="15">
        <v>4.99</v>
      </c>
      <c r="G28" s="15">
        <v>249.5</v>
      </c>
    </row>
    <row r="29" spans="1:7" ht="18.75" x14ac:dyDescent="0.3">
      <c r="A29" s="16">
        <v>45757</v>
      </c>
      <c r="B29" s="10" t="s">
        <v>27</v>
      </c>
      <c r="C29" s="10" t="s">
        <v>18</v>
      </c>
      <c r="D29" s="8" t="s">
        <v>15</v>
      </c>
      <c r="E29" s="11">
        <v>66</v>
      </c>
      <c r="F29" s="15">
        <v>1.99</v>
      </c>
      <c r="G29" s="15">
        <v>131.34</v>
      </c>
    </row>
    <row r="30" spans="1:7" ht="18.75" x14ac:dyDescent="0.3">
      <c r="A30" s="16">
        <v>45774</v>
      </c>
      <c r="B30" s="10" t="s">
        <v>29</v>
      </c>
      <c r="C30" s="10" t="s">
        <v>11</v>
      </c>
      <c r="D30" s="8" t="s">
        <v>17</v>
      </c>
      <c r="E30" s="11">
        <v>96</v>
      </c>
      <c r="F30" s="15">
        <v>4.99</v>
      </c>
      <c r="G30" s="15">
        <v>479.04</v>
      </c>
    </row>
    <row r="31" spans="1:7" ht="18.75" x14ac:dyDescent="0.3">
      <c r="A31" s="16">
        <v>45791</v>
      </c>
      <c r="B31" s="10" t="s">
        <v>27</v>
      </c>
      <c r="C31" s="10" t="s">
        <v>5</v>
      </c>
      <c r="D31" s="8" t="s">
        <v>15</v>
      </c>
      <c r="E31" s="11">
        <v>53</v>
      </c>
      <c r="F31" s="15">
        <v>1.29</v>
      </c>
      <c r="G31" s="15">
        <v>68.37</v>
      </c>
    </row>
    <row r="32" spans="1:7" ht="18.75" x14ac:dyDescent="0.3">
      <c r="A32" s="16">
        <v>45808</v>
      </c>
      <c r="B32" s="10" t="s">
        <v>27</v>
      </c>
      <c r="C32" s="10" t="s">
        <v>5</v>
      </c>
      <c r="D32" s="8" t="s">
        <v>16</v>
      </c>
      <c r="E32" s="11">
        <v>80</v>
      </c>
      <c r="F32" s="15">
        <v>8.99</v>
      </c>
      <c r="G32" s="15">
        <v>719.2</v>
      </c>
    </row>
    <row r="33" spans="1:7" ht="18.75" x14ac:dyDescent="0.3">
      <c r="A33" s="16">
        <v>45825</v>
      </c>
      <c r="B33" s="10" t="s">
        <v>27</v>
      </c>
      <c r="C33" s="10" t="s">
        <v>8</v>
      </c>
      <c r="D33" s="8" t="s">
        <v>20</v>
      </c>
      <c r="E33" s="11">
        <v>5</v>
      </c>
      <c r="F33" s="15">
        <v>125</v>
      </c>
      <c r="G33" s="15">
        <v>625</v>
      </c>
    </row>
    <row r="34" spans="1:7" ht="18.75" x14ac:dyDescent="0.3">
      <c r="A34" s="16">
        <v>45842</v>
      </c>
      <c r="B34" s="10" t="s">
        <v>29</v>
      </c>
      <c r="C34" s="10" t="s">
        <v>7</v>
      </c>
      <c r="D34" s="8" t="s">
        <v>21</v>
      </c>
      <c r="E34" s="11">
        <v>62</v>
      </c>
      <c r="F34" s="15">
        <v>4.99</v>
      </c>
      <c r="G34" s="15">
        <v>309.38</v>
      </c>
    </row>
    <row r="35" spans="1:7" ht="18.75" x14ac:dyDescent="0.3">
      <c r="A35" s="16">
        <v>45859</v>
      </c>
      <c r="B35" s="10" t="s">
        <v>27</v>
      </c>
      <c r="C35" s="10" t="s">
        <v>12</v>
      </c>
      <c r="D35" s="8" t="s">
        <v>21</v>
      </c>
      <c r="E35" s="11">
        <v>55</v>
      </c>
      <c r="F35" s="15">
        <v>12.49</v>
      </c>
      <c r="G35" s="15">
        <v>686.95</v>
      </c>
    </row>
    <row r="36" spans="1:7" ht="18.75" x14ac:dyDescent="0.3">
      <c r="A36" s="16">
        <v>45876</v>
      </c>
      <c r="B36" s="10" t="s">
        <v>27</v>
      </c>
      <c r="C36" s="10" t="s">
        <v>8</v>
      </c>
      <c r="D36" s="8" t="s">
        <v>21</v>
      </c>
      <c r="E36" s="11">
        <v>42</v>
      </c>
      <c r="F36" s="15">
        <v>23.95</v>
      </c>
      <c r="G36" s="15">
        <v>1005.9</v>
      </c>
    </row>
    <row r="37" spans="1:7" ht="18.75" x14ac:dyDescent="0.3">
      <c r="A37" s="16">
        <v>45893</v>
      </c>
      <c r="B37" s="10" t="s">
        <v>28</v>
      </c>
      <c r="C37" s="10" t="s">
        <v>13</v>
      </c>
      <c r="D37" s="8" t="s">
        <v>20</v>
      </c>
      <c r="E37" s="11">
        <v>3</v>
      </c>
      <c r="F37" s="15">
        <v>275</v>
      </c>
      <c r="G37" s="15">
        <v>825</v>
      </c>
    </row>
    <row r="38" spans="1:7" ht="18.75" x14ac:dyDescent="0.3">
      <c r="A38" s="16">
        <v>45910</v>
      </c>
      <c r="B38" s="10" t="s">
        <v>27</v>
      </c>
      <c r="C38" s="10" t="s">
        <v>5</v>
      </c>
      <c r="D38" s="8" t="s">
        <v>15</v>
      </c>
      <c r="E38" s="11">
        <v>7</v>
      </c>
      <c r="F38" s="15">
        <v>1.29</v>
      </c>
      <c r="G38" s="15">
        <v>9.0300000000000011</v>
      </c>
    </row>
    <row r="39" spans="1:7" ht="18.75" x14ac:dyDescent="0.3">
      <c r="A39" s="16">
        <v>45927</v>
      </c>
      <c r="B39" s="10" t="s">
        <v>28</v>
      </c>
      <c r="C39" s="10" t="s">
        <v>13</v>
      </c>
      <c r="D39" s="8" t="s">
        <v>17</v>
      </c>
      <c r="E39" s="11">
        <v>76</v>
      </c>
      <c r="F39" s="15">
        <v>1.99</v>
      </c>
      <c r="G39" s="15">
        <v>151.24</v>
      </c>
    </row>
    <row r="40" spans="1:7" ht="18.75" x14ac:dyDescent="0.3">
      <c r="A40" s="16">
        <v>45944</v>
      </c>
      <c r="B40" s="10" t="s">
        <v>28</v>
      </c>
      <c r="C40" s="10" t="s">
        <v>9</v>
      </c>
      <c r="D40" s="8" t="s">
        <v>16</v>
      </c>
      <c r="E40" s="11">
        <v>57</v>
      </c>
      <c r="F40" s="15">
        <v>19.989999999999998</v>
      </c>
      <c r="G40" s="15">
        <v>1139.4299999999998</v>
      </c>
    </row>
    <row r="41" spans="1:7" ht="18.75" x14ac:dyDescent="0.3">
      <c r="A41" s="16">
        <v>45961</v>
      </c>
      <c r="B41" s="10" t="s">
        <v>27</v>
      </c>
      <c r="C41" s="10" t="s">
        <v>18</v>
      </c>
      <c r="D41" s="8" t="s">
        <v>15</v>
      </c>
      <c r="E41" s="11">
        <v>14</v>
      </c>
      <c r="F41" s="15">
        <v>1.29</v>
      </c>
      <c r="G41" s="15">
        <v>18.060000000000002</v>
      </c>
    </row>
    <row r="42" spans="1:7" ht="18.75" x14ac:dyDescent="0.3">
      <c r="A42" s="16">
        <v>45978</v>
      </c>
      <c r="B42" s="10" t="s">
        <v>27</v>
      </c>
      <c r="C42" s="10" t="s">
        <v>6</v>
      </c>
      <c r="D42" s="8" t="s">
        <v>16</v>
      </c>
      <c r="E42" s="11">
        <v>11</v>
      </c>
      <c r="F42" s="15">
        <v>4.99</v>
      </c>
      <c r="G42" s="15">
        <v>54.89</v>
      </c>
    </row>
    <row r="43" spans="1:7" ht="18.75" x14ac:dyDescent="0.3">
      <c r="A43" s="16">
        <v>45995</v>
      </c>
      <c r="B43" s="10" t="s">
        <v>27</v>
      </c>
      <c r="C43" s="10" t="s">
        <v>6</v>
      </c>
      <c r="D43" s="8" t="s">
        <v>16</v>
      </c>
      <c r="E43" s="11">
        <v>94</v>
      </c>
      <c r="F43" s="15">
        <v>19.989999999999998</v>
      </c>
      <c r="G43" s="15">
        <v>1879.06</v>
      </c>
    </row>
    <row r="44" spans="1:7" ht="18.75" x14ac:dyDescent="0.3">
      <c r="A44" s="16">
        <v>46012</v>
      </c>
      <c r="B44" s="10" t="s">
        <v>27</v>
      </c>
      <c r="C44" s="10" t="s">
        <v>18</v>
      </c>
      <c r="D44" s="8" t="s">
        <v>16</v>
      </c>
      <c r="E44" s="11">
        <v>28</v>
      </c>
      <c r="F44" s="15">
        <v>4.99</v>
      </c>
      <c r="G44" s="15">
        <v>139.72</v>
      </c>
    </row>
    <row r="46" spans="1:7" x14ac:dyDescent="0.3">
      <c r="D46" s="4" t="s">
        <v>38</v>
      </c>
      <c r="E46" s="5">
        <f>SUM(E2:E45)</f>
        <v>2121</v>
      </c>
    </row>
    <row r="47" spans="1:7" x14ac:dyDescent="0.3">
      <c r="D47" s="4" t="s">
        <v>39</v>
      </c>
      <c r="E47" s="5">
        <f>AVERAGE(Table1[Units])</f>
        <v>49.325581395348834</v>
      </c>
    </row>
    <row r="48" spans="1:7" x14ac:dyDescent="0.3">
      <c r="B48" s="4" t="s">
        <v>42</v>
      </c>
      <c r="D48" s="4" t="s">
        <v>40</v>
      </c>
      <c r="E48" s="5">
        <f>COUNT(Table1[Units])</f>
        <v>43</v>
      </c>
    </row>
    <row r="49" spans="2:5" x14ac:dyDescent="0.3">
      <c r="B49" s="4">
        <f>COUNT(Table1[Rep])</f>
        <v>0</v>
      </c>
      <c r="D49" s="4" t="s">
        <v>41</v>
      </c>
      <c r="E49" s="5">
        <f>COUNTA(Table1[Rep])</f>
        <v>43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6693-8A56-4474-AFF9-5CBAE94A17C3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27D5-9AEF-4F90-B736-F490D7525B37}">
  <dimension ref="A1:K44"/>
  <sheetViews>
    <sheetView workbookViewId="0">
      <selection activeCell="A2" sqref="A2"/>
    </sheetView>
  </sheetViews>
  <sheetFormatPr defaultRowHeight="18.75" x14ac:dyDescent="0.3"/>
  <cols>
    <col min="1" max="1" width="12.59765625" bestFit="1" customWidth="1"/>
    <col min="4" max="4" width="18.69921875" customWidth="1"/>
    <col min="5" max="5" width="13.3984375" customWidth="1"/>
    <col min="8" max="8" width="9.5" customWidth="1"/>
    <col min="10" max="10" width="10.19921875" customWidth="1"/>
    <col min="11" max="11" width="13.59765625" customWidth="1"/>
  </cols>
  <sheetData>
    <row r="1" spans="1:11" x14ac:dyDescent="0.3">
      <c r="A1" s="23" t="s">
        <v>22</v>
      </c>
      <c r="B1" s="24" t="s">
        <v>0</v>
      </c>
      <c r="C1" s="24" t="s">
        <v>1</v>
      </c>
      <c r="D1" s="24" t="s">
        <v>45</v>
      </c>
      <c r="E1" s="24" t="s">
        <v>44</v>
      </c>
      <c r="F1" s="25" t="s">
        <v>2</v>
      </c>
      <c r="G1" s="25" t="s">
        <v>3</v>
      </c>
      <c r="H1" s="25" t="s">
        <v>14</v>
      </c>
      <c r="I1" s="25" t="s">
        <v>4</v>
      </c>
      <c r="J1" s="26" t="s">
        <v>43</v>
      </c>
      <c r="K1" s="27" t="s">
        <v>46</v>
      </c>
    </row>
    <row r="2" spans="1:11" x14ac:dyDescent="0.3">
      <c r="A2" s="21">
        <v>45621</v>
      </c>
      <c r="B2" s="17" t="s">
        <v>27</v>
      </c>
      <c r="C2" s="17" t="s">
        <v>8</v>
      </c>
      <c r="D2" s="17" t="str">
        <f>_xlfn.CONCAT(Sheet2!$B2,"        ",Sheet2!$C2, "   ")</f>
        <v xml:space="preserve">Central        Kivell   </v>
      </c>
      <c r="E2" s="17" t="str">
        <f>TRIM(Sheet2!$D2)</f>
        <v>Central Kivell</v>
      </c>
      <c r="F2" s="18" t="s">
        <v>21</v>
      </c>
      <c r="G2" s="17">
        <v>96</v>
      </c>
      <c r="H2" s="19">
        <v>4.99</v>
      </c>
      <c r="I2" s="19">
        <v>479.04</v>
      </c>
      <c r="J2" s="20" t="str">
        <f>IF(Sheet2!$I2&lt;650,"LOW", IF(AND(Sheet2!$I2&gt;650,Sheet2!$I2&lt;1300),"MID","HIGH"))</f>
        <v>LOW</v>
      </c>
      <c r="K2" s="22">
        <f>RANK(Sheet2!$G2,Sheet2!$G$2:$G$44,0)</f>
        <v>1</v>
      </c>
    </row>
    <row r="3" spans="1:11" x14ac:dyDescent="0.3">
      <c r="A3" s="21">
        <v>45774</v>
      </c>
      <c r="B3" s="17" t="s">
        <v>29</v>
      </c>
      <c r="C3" s="17" t="s">
        <v>11</v>
      </c>
      <c r="D3" s="17" t="str">
        <f>_xlfn.CONCAT(Sheet2!$B3,"        ",Sheet2!$C3, "   ")</f>
        <v xml:space="preserve">East        Howard   </v>
      </c>
      <c r="E3" s="17" t="str">
        <f>TRIM(Sheet2!$D3)</f>
        <v>East Howard</v>
      </c>
      <c r="F3" s="18" t="s">
        <v>17</v>
      </c>
      <c r="G3" s="17">
        <v>96</v>
      </c>
      <c r="H3" s="19">
        <v>4.99</v>
      </c>
      <c r="I3" s="19">
        <v>479.04</v>
      </c>
      <c r="J3" s="20" t="str">
        <f>IF(Sheet2!$I3&lt;650,"LOW", IF(AND(Sheet2!$I3&gt;650,Sheet2!$I3&lt;1300),"MID","HIGH"))</f>
        <v>LOW</v>
      </c>
      <c r="K3" s="22">
        <f>RANK(Sheet2!$G3,Sheet2!$G$2:$G$44,0)</f>
        <v>1</v>
      </c>
    </row>
    <row r="4" spans="1:11" x14ac:dyDescent="0.3">
      <c r="A4" s="21">
        <v>45297</v>
      </c>
      <c r="B4" s="17" t="s">
        <v>29</v>
      </c>
      <c r="C4" s="17" t="s">
        <v>7</v>
      </c>
      <c r="D4" s="17" t="str">
        <f>_xlfn.CONCAT(Sheet2!$B4,"        ",Sheet2!$C4, "   ")</f>
        <v xml:space="preserve">East        Jones   </v>
      </c>
      <c r="E4" s="17" t="str">
        <f>TRIM(Sheet2!$D4)</f>
        <v>East Jones</v>
      </c>
      <c r="F4" s="18" t="s">
        <v>15</v>
      </c>
      <c r="G4" s="17">
        <v>95</v>
      </c>
      <c r="H4" s="19">
        <v>1.99</v>
      </c>
      <c r="I4" s="19">
        <v>189.05</v>
      </c>
      <c r="J4" s="20" t="str">
        <f>IF(Sheet2!$I4&lt;650,"LOW", IF(AND(Sheet2!$I4&gt;650,Sheet2!$I4&lt;1300),"MID","HIGH"))</f>
        <v>LOW</v>
      </c>
      <c r="K4" s="22">
        <f>RANK(Sheet2!$G4,Sheet2!$G$2:$G$44,0)</f>
        <v>3</v>
      </c>
    </row>
    <row r="5" spans="1:11" x14ac:dyDescent="0.3">
      <c r="A5" s="21">
        <v>45995</v>
      </c>
      <c r="B5" s="17" t="s">
        <v>27</v>
      </c>
      <c r="C5" s="17" t="s">
        <v>6</v>
      </c>
      <c r="D5" s="17" t="str">
        <f>_xlfn.CONCAT(Sheet2!$B5,"        ",Sheet2!$C5, "   ")</f>
        <v xml:space="preserve">Central        Jardine   </v>
      </c>
      <c r="E5" s="17" t="str">
        <f>TRIM(Sheet2!$D5)</f>
        <v>Central Jardine</v>
      </c>
      <c r="F5" s="18" t="s">
        <v>16</v>
      </c>
      <c r="G5" s="17">
        <v>94</v>
      </c>
      <c r="H5" s="19">
        <v>19.989999999999998</v>
      </c>
      <c r="I5" s="19">
        <v>1879.06</v>
      </c>
      <c r="J5" s="20" t="str">
        <f>IF(Sheet2!$I5&lt;650,"LOW", IF(AND(Sheet2!$I5&gt;650,Sheet2!$I5&lt;1300),"MID","HIGH"))</f>
        <v>HIGH</v>
      </c>
      <c r="K5" s="22">
        <f>RANK(Sheet2!$G5,Sheet2!$G$2:$G$44,0)</f>
        <v>4</v>
      </c>
    </row>
    <row r="6" spans="1:11" x14ac:dyDescent="0.3">
      <c r="A6" s="21">
        <v>45417</v>
      </c>
      <c r="B6" s="17" t="s">
        <v>27</v>
      </c>
      <c r="C6" s="17" t="s">
        <v>6</v>
      </c>
      <c r="D6" s="17" t="str">
        <f>_xlfn.CONCAT(Sheet2!$B6,"        ",Sheet2!$C6, "   ")</f>
        <v xml:space="preserve">Central        Jardine   </v>
      </c>
      <c r="E6" s="17" t="str">
        <f>TRIM(Sheet2!$D6)</f>
        <v>Central Jardine</v>
      </c>
      <c r="F6" s="18" t="s">
        <v>15</v>
      </c>
      <c r="G6" s="17">
        <v>90</v>
      </c>
      <c r="H6" s="19">
        <v>4.99</v>
      </c>
      <c r="I6" s="19">
        <v>449.1</v>
      </c>
      <c r="J6" s="20" t="str">
        <f>IF(Sheet2!$I6&lt;650,"LOW", IF(AND(Sheet2!$I6&gt;650,Sheet2!$I6&lt;1300),"MID","HIGH"))</f>
        <v>LOW</v>
      </c>
      <c r="K6" s="22">
        <f>RANK(Sheet2!$G6,Sheet2!$G$2:$G$44,0)</f>
        <v>5</v>
      </c>
    </row>
    <row r="7" spans="1:11" x14ac:dyDescent="0.3">
      <c r="A7" s="21">
        <v>45468</v>
      </c>
      <c r="B7" s="17" t="s">
        <v>27</v>
      </c>
      <c r="C7" s="17" t="s">
        <v>12</v>
      </c>
      <c r="D7" s="17" t="str">
        <f>_xlfn.CONCAT(Sheet2!$B7,"        ",Sheet2!$C7, "   ")</f>
        <v xml:space="preserve">Central        Morgan   </v>
      </c>
      <c r="E7" s="17" t="str">
        <f>TRIM(Sheet2!$D7)</f>
        <v>Central Morgan</v>
      </c>
      <c r="F7" s="18" t="s">
        <v>15</v>
      </c>
      <c r="G7" s="17">
        <v>90</v>
      </c>
      <c r="H7" s="19">
        <v>4.99</v>
      </c>
      <c r="I7" s="19">
        <v>449.1</v>
      </c>
      <c r="J7" s="20" t="str">
        <f>IF(Sheet2!$I7&lt;650,"LOW", IF(AND(Sheet2!$I7&gt;650,Sheet2!$I7&lt;1300),"MID","HIGH"))</f>
        <v>LOW</v>
      </c>
      <c r="K7" s="22">
        <f>RANK(Sheet2!$G7,Sheet2!$G$2:$G$44,0)</f>
        <v>5</v>
      </c>
    </row>
    <row r="8" spans="1:11" x14ac:dyDescent="0.3">
      <c r="A8" s="21">
        <v>45689</v>
      </c>
      <c r="B8" s="17" t="s">
        <v>27</v>
      </c>
      <c r="C8" s="17" t="s">
        <v>10</v>
      </c>
      <c r="D8" s="17" t="str">
        <f>_xlfn.CONCAT(Sheet2!$B8,"        ",Sheet2!$C8, "   ")</f>
        <v xml:space="preserve">Central        Smith   </v>
      </c>
      <c r="E8" s="17" t="str">
        <f>TRIM(Sheet2!$D8)</f>
        <v>Central Smith</v>
      </c>
      <c r="F8" s="18" t="s">
        <v>16</v>
      </c>
      <c r="G8" s="17">
        <v>87</v>
      </c>
      <c r="H8" s="19">
        <v>15</v>
      </c>
      <c r="I8" s="19">
        <v>1305</v>
      </c>
      <c r="J8" s="20" t="str">
        <f>IF(Sheet2!$I8&lt;650,"LOW", IF(AND(Sheet2!$I8&gt;650,Sheet2!$I8&lt;1300),"MID","HIGH"))</f>
        <v>HIGH</v>
      </c>
      <c r="K8" s="22">
        <f>RANK(Sheet2!$G8,Sheet2!$G$2:$G$44,0)</f>
        <v>7</v>
      </c>
    </row>
    <row r="9" spans="1:11" x14ac:dyDescent="0.3">
      <c r="A9" s="21">
        <v>45502</v>
      </c>
      <c r="B9" s="17" t="s">
        <v>29</v>
      </c>
      <c r="C9" s="17" t="s">
        <v>19</v>
      </c>
      <c r="D9" s="17" t="str">
        <f>_xlfn.CONCAT(Sheet2!$B9,"        ",Sheet2!$C9, "   ")</f>
        <v xml:space="preserve">East        Parent   </v>
      </c>
      <c r="E9" s="17" t="str">
        <f>TRIM(Sheet2!$D9)</f>
        <v>East Parent</v>
      </c>
      <c r="F9" s="18" t="s">
        <v>16</v>
      </c>
      <c r="G9" s="17">
        <v>81</v>
      </c>
      <c r="H9" s="19">
        <v>19.989999999999998</v>
      </c>
      <c r="I9" s="19">
        <v>1619.1899999999998</v>
      </c>
      <c r="J9" s="20" t="str">
        <f>IF(Sheet2!$I9&lt;650,"LOW", IF(AND(Sheet2!$I9&gt;650,Sheet2!$I9&lt;1300),"MID","HIGH"))</f>
        <v>HIGH</v>
      </c>
      <c r="K9" s="22">
        <f>RANK(Sheet2!$G9,Sheet2!$G$2:$G$44,0)</f>
        <v>8</v>
      </c>
    </row>
    <row r="10" spans="1:11" x14ac:dyDescent="0.3">
      <c r="A10" s="21">
        <v>45808</v>
      </c>
      <c r="B10" s="17" t="s">
        <v>27</v>
      </c>
      <c r="C10" s="17" t="s">
        <v>5</v>
      </c>
      <c r="D10" s="17" t="str">
        <f>_xlfn.CONCAT(Sheet2!$B10,"        ",Sheet2!$C10, "   ")</f>
        <v xml:space="preserve">Central        Gill   </v>
      </c>
      <c r="E10" s="17" t="str">
        <f>TRIM(Sheet2!$D10)</f>
        <v>Central Gill</v>
      </c>
      <c r="F10" s="18" t="s">
        <v>16</v>
      </c>
      <c r="G10" s="17">
        <v>80</v>
      </c>
      <c r="H10" s="19">
        <v>8.99</v>
      </c>
      <c r="I10" s="19">
        <v>719.2</v>
      </c>
      <c r="J10" s="20" t="str">
        <f>IF(Sheet2!$I10&lt;650,"LOW", IF(AND(Sheet2!$I10&gt;650,Sheet2!$I10&lt;1300),"MID","HIGH"))</f>
        <v>MID</v>
      </c>
      <c r="K10" s="22">
        <f>RANK(Sheet2!$G10,Sheet2!$G$2:$G$44,0)</f>
        <v>9</v>
      </c>
    </row>
    <row r="11" spans="1:11" x14ac:dyDescent="0.3">
      <c r="A11" s="21">
        <v>45927</v>
      </c>
      <c r="B11" s="17" t="s">
        <v>28</v>
      </c>
      <c r="C11" s="17" t="s">
        <v>13</v>
      </c>
      <c r="D11" s="17" t="str">
        <f>_xlfn.CONCAT(Sheet2!$B11,"        ",Sheet2!$C11, "   ")</f>
        <v xml:space="preserve">West        Sorvino   </v>
      </c>
      <c r="E11" s="17" t="str">
        <f>TRIM(Sheet2!$D11)</f>
        <v>West Sorvino</v>
      </c>
      <c r="F11" s="18" t="s">
        <v>17</v>
      </c>
      <c r="G11" s="17">
        <v>76</v>
      </c>
      <c r="H11" s="19">
        <v>1.99</v>
      </c>
      <c r="I11" s="19">
        <v>151.24</v>
      </c>
      <c r="J11" s="20" t="str">
        <f>IF(Sheet2!$I11&lt;650,"LOW", IF(AND(Sheet2!$I11&gt;650,Sheet2!$I11&lt;1300),"MID","HIGH"))</f>
        <v>LOW</v>
      </c>
      <c r="K11" s="22">
        <f>RANK(Sheet2!$G11,Sheet2!$G$2:$G$44,0)</f>
        <v>10</v>
      </c>
    </row>
    <row r="12" spans="1:11" x14ac:dyDescent="0.3">
      <c r="A12" s="21">
        <v>45400</v>
      </c>
      <c r="B12" s="17" t="s">
        <v>27</v>
      </c>
      <c r="C12" s="17" t="s">
        <v>18</v>
      </c>
      <c r="D12" s="17" t="str">
        <f>_xlfn.CONCAT(Sheet2!$B12,"        ",Sheet2!$C12, "   ")</f>
        <v xml:space="preserve">Central        Andrews   </v>
      </c>
      <c r="E12" s="17" t="str">
        <f>TRIM(Sheet2!$D12)</f>
        <v>Central Andrews</v>
      </c>
      <c r="F12" s="18" t="s">
        <v>15</v>
      </c>
      <c r="G12" s="17">
        <v>75</v>
      </c>
      <c r="H12" s="19">
        <v>1.99</v>
      </c>
      <c r="I12" s="19">
        <v>149.25</v>
      </c>
      <c r="J12" s="20" t="str">
        <f>IF(Sheet2!$I12&lt;650,"LOW", IF(AND(Sheet2!$I12&gt;650,Sheet2!$I12&lt;1300),"MID","HIGH"))</f>
        <v>LOW</v>
      </c>
      <c r="K12" s="22">
        <f>RANK(Sheet2!$G12,Sheet2!$G$2:$G$44,0)</f>
        <v>11</v>
      </c>
    </row>
    <row r="13" spans="1:11" x14ac:dyDescent="0.3">
      <c r="A13" s="21">
        <v>45655</v>
      </c>
      <c r="B13" s="17" t="s">
        <v>29</v>
      </c>
      <c r="C13" s="17" t="s">
        <v>19</v>
      </c>
      <c r="D13" s="17" t="str">
        <f>_xlfn.CONCAT(Sheet2!$B13,"        ",Sheet2!$C13, "   ")</f>
        <v xml:space="preserve">East        Parent   </v>
      </c>
      <c r="E13" s="17" t="str">
        <f>TRIM(Sheet2!$D13)</f>
        <v>East Parent</v>
      </c>
      <c r="F13" s="18" t="s">
        <v>21</v>
      </c>
      <c r="G13" s="17">
        <v>74</v>
      </c>
      <c r="H13" s="19">
        <v>15.99</v>
      </c>
      <c r="I13" s="19">
        <v>1183.26</v>
      </c>
      <c r="J13" s="20" t="str">
        <f>IF(Sheet2!$I13&lt;650,"LOW", IF(AND(Sheet2!$I13&gt;650,Sheet2!$I13&lt;1300),"MID","HIGH"))</f>
        <v>MID</v>
      </c>
      <c r="K13" s="22">
        <f>RANK(Sheet2!$G13,Sheet2!$G$2:$G$44,0)</f>
        <v>12</v>
      </c>
    </row>
    <row r="14" spans="1:11" x14ac:dyDescent="0.3">
      <c r="A14" s="21">
        <v>45638</v>
      </c>
      <c r="B14" s="17" t="s">
        <v>27</v>
      </c>
      <c r="C14" s="17" t="s">
        <v>10</v>
      </c>
      <c r="D14" s="17" t="str">
        <f>_xlfn.CONCAT(Sheet2!$B14,"        ",Sheet2!$C14, "   ")</f>
        <v xml:space="preserve">Central        Smith   </v>
      </c>
      <c r="E14" s="17" t="str">
        <f>TRIM(Sheet2!$D14)</f>
        <v>Central Smith</v>
      </c>
      <c r="F14" s="18" t="s">
        <v>15</v>
      </c>
      <c r="G14" s="17">
        <v>67</v>
      </c>
      <c r="H14" s="19">
        <v>1.29</v>
      </c>
      <c r="I14" s="19">
        <v>86.43</v>
      </c>
      <c r="J14" s="20" t="str">
        <f>IF(Sheet2!$I14&lt;650,"LOW", IF(AND(Sheet2!$I14&gt;650,Sheet2!$I14&lt;1300),"MID","HIGH"))</f>
        <v>LOW</v>
      </c>
      <c r="K14" s="22">
        <f>RANK(Sheet2!$G14,Sheet2!$G$2:$G$44,0)</f>
        <v>13</v>
      </c>
    </row>
    <row r="15" spans="1:11" x14ac:dyDescent="0.3">
      <c r="A15" s="21">
        <v>45757</v>
      </c>
      <c r="B15" s="17" t="s">
        <v>27</v>
      </c>
      <c r="C15" s="17" t="s">
        <v>18</v>
      </c>
      <c r="D15" s="17" t="str">
        <f>_xlfn.CONCAT(Sheet2!$B15,"        ",Sheet2!$C15, "   ")</f>
        <v xml:space="preserve">Central        Andrews   </v>
      </c>
      <c r="E15" s="17" t="str">
        <f>TRIM(Sheet2!$D15)</f>
        <v>Central Andrews</v>
      </c>
      <c r="F15" s="18" t="s">
        <v>15</v>
      </c>
      <c r="G15" s="17">
        <v>66</v>
      </c>
      <c r="H15" s="19">
        <v>1.99</v>
      </c>
      <c r="I15" s="19">
        <v>131.34</v>
      </c>
      <c r="J15" s="20" t="str">
        <f>IF(Sheet2!$I15&lt;650,"LOW", IF(AND(Sheet2!$I15&gt;650,Sheet2!$I15&lt;1300),"MID","HIGH"))</f>
        <v>LOW</v>
      </c>
      <c r="K15" s="22">
        <f>RANK(Sheet2!$G15,Sheet2!$G$2:$G$44,0)</f>
        <v>14</v>
      </c>
    </row>
    <row r="16" spans="1:11" x14ac:dyDescent="0.3">
      <c r="A16" s="21">
        <v>45587</v>
      </c>
      <c r="B16" s="17" t="s">
        <v>29</v>
      </c>
      <c r="C16" s="17" t="s">
        <v>7</v>
      </c>
      <c r="D16" s="17" t="str">
        <f>_xlfn.CONCAT(Sheet2!$B16,"        ",Sheet2!$C16, "   ")</f>
        <v xml:space="preserve">East        Jones   </v>
      </c>
      <c r="E16" s="17" t="str">
        <f>TRIM(Sheet2!$D16)</f>
        <v>East Jones</v>
      </c>
      <c r="F16" s="18" t="s">
        <v>17</v>
      </c>
      <c r="G16" s="17">
        <v>64</v>
      </c>
      <c r="H16" s="19">
        <v>8.99</v>
      </c>
      <c r="I16" s="19">
        <v>575.36</v>
      </c>
      <c r="J16" s="20" t="str">
        <f>IF(Sheet2!$I16&lt;650,"LOW", IF(AND(Sheet2!$I16&gt;650,Sheet2!$I16&lt;1300),"MID","HIGH"))</f>
        <v>LOW</v>
      </c>
      <c r="K16" s="22">
        <f>RANK(Sheet2!$G16,Sheet2!$G$2:$G$44,0)</f>
        <v>15</v>
      </c>
    </row>
    <row r="17" spans="1:11" x14ac:dyDescent="0.3">
      <c r="A17" s="21">
        <v>45842</v>
      </c>
      <c r="B17" s="17" t="s">
        <v>29</v>
      </c>
      <c r="C17" s="17" t="s">
        <v>7</v>
      </c>
      <c r="D17" s="17" t="str">
        <f>_xlfn.CONCAT(Sheet2!$B17,"        ",Sheet2!$C17, "   ")</f>
        <v xml:space="preserve">East        Jones   </v>
      </c>
      <c r="E17" s="17" t="str">
        <f>TRIM(Sheet2!$D17)</f>
        <v>East Jones</v>
      </c>
      <c r="F17" s="18" t="s">
        <v>21</v>
      </c>
      <c r="G17" s="17">
        <v>62</v>
      </c>
      <c r="H17" s="19">
        <v>4.99</v>
      </c>
      <c r="I17" s="19">
        <v>309.38</v>
      </c>
      <c r="J17" s="20" t="str">
        <f>IF(Sheet2!$I17&lt;650,"LOW", IF(AND(Sheet2!$I17&gt;650,Sheet2!$I17&lt;1300),"MID","HIGH"))</f>
        <v>LOW</v>
      </c>
      <c r="K17" s="22">
        <f>RANK(Sheet2!$G17,Sheet2!$G$2:$G$44,0)</f>
        <v>16</v>
      </c>
    </row>
    <row r="18" spans="1:11" x14ac:dyDescent="0.3">
      <c r="A18" s="21">
        <v>45383</v>
      </c>
      <c r="B18" s="17" t="s">
        <v>29</v>
      </c>
      <c r="C18" s="17" t="s">
        <v>7</v>
      </c>
      <c r="D18" s="17" t="str">
        <f>_xlfn.CONCAT(Sheet2!$B18,"        ",Sheet2!$C18, "   ")</f>
        <v xml:space="preserve">East        Jones   </v>
      </c>
      <c r="E18" s="17" t="str">
        <f>TRIM(Sheet2!$D18)</f>
        <v>East Jones</v>
      </c>
      <c r="F18" s="18" t="s">
        <v>16</v>
      </c>
      <c r="G18" s="17">
        <v>60</v>
      </c>
      <c r="H18" s="19">
        <v>4.99</v>
      </c>
      <c r="I18" s="19">
        <v>299.40000000000003</v>
      </c>
      <c r="J18" s="20" t="str">
        <f>IF(Sheet2!$I18&lt;650,"LOW", IF(AND(Sheet2!$I18&gt;650,Sheet2!$I18&lt;1300),"MID","HIGH"))</f>
        <v>LOW</v>
      </c>
      <c r="K18" s="22">
        <f>RANK(Sheet2!$G18,Sheet2!$G$2:$G$44,0)</f>
        <v>17</v>
      </c>
    </row>
    <row r="19" spans="1:11" x14ac:dyDescent="0.3">
      <c r="A19" s="21">
        <v>45451</v>
      </c>
      <c r="B19" s="17" t="s">
        <v>29</v>
      </c>
      <c r="C19" s="17" t="s">
        <v>7</v>
      </c>
      <c r="D19" s="17" t="str">
        <f>_xlfn.CONCAT(Sheet2!$B19,"        ",Sheet2!$C19, "   ")</f>
        <v xml:space="preserve">East        Jones   </v>
      </c>
      <c r="E19" s="17" t="str">
        <f>TRIM(Sheet2!$D19)</f>
        <v>East Jones</v>
      </c>
      <c r="F19" s="18" t="s">
        <v>16</v>
      </c>
      <c r="G19" s="17">
        <v>60</v>
      </c>
      <c r="H19" s="19">
        <v>8.99</v>
      </c>
      <c r="I19" s="19">
        <v>539.4</v>
      </c>
      <c r="J19" s="20" t="str">
        <f>IF(Sheet2!$I19&lt;650,"LOW", IF(AND(Sheet2!$I19&gt;650,Sheet2!$I19&lt;1300),"MID","HIGH"))</f>
        <v>LOW</v>
      </c>
      <c r="K19" s="22">
        <f>RANK(Sheet2!$G19,Sheet2!$G$2:$G$44,0)</f>
        <v>17</v>
      </c>
    </row>
    <row r="20" spans="1:11" x14ac:dyDescent="0.3">
      <c r="A20" s="21">
        <v>45944</v>
      </c>
      <c r="B20" s="17" t="s">
        <v>28</v>
      </c>
      <c r="C20" s="17" t="s">
        <v>9</v>
      </c>
      <c r="D20" s="17" t="str">
        <f>_xlfn.CONCAT(Sheet2!$B20,"        ",Sheet2!$C20, "   ")</f>
        <v xml:space="preserve">West        Thompson   </v>
      </c>
      <c r="E20" s="17" t="str">
        <f>TRIM(Sheet2!$D20)</f>
        <v>West Thompson</v>
      </c>
      <c r="F20" s="18" t="s">
        <v>16</v>
      </c>
      <c r="G20" s="17">
        <v>57</v>
      </c>
      <c r="H20" s="19">
        <v>19.989999999999998</v>
      </c>
      <c r="I20" s="19">
        <v>1139.4299999999998</v>
      </c>
      <c r="J20" s="20" t="str">
        <f>IF(Sheet2!$I20&lt;650,"LOW", IF(AND(Sheet2!$I20&gt;650,Sheet2!$I20&lt;1300),"MID","HIGH"))</f>
        <v>MID</v>
      </c>
      <c r="K20" s="22">
        <f>RANK(Sheet2!$G20,Sheet2!$G$2:$G$44,0)</f>
        <v>19</v>
      </c>
    </row>
    <row r="21" spans="1:11" x14ac:dyDescent="0.3">
      <c r="A21" s="21">
        <v>45366</v>
      </c>
      <c r="B21" s="17" t="s">
        <v>28</v>
      </c>
      <c r="C21" s="17" t="s">
        <v>13</v>
      </c>
      <c r="D21" s="17" t="str">
        <f>_xlfn.CONCAT(Sheet2!$B21,"        ",Sheet2!$C21, "   ")</f>
        <v xml:space="preserve">West        Sorvino   </v>
      </c>
      <c r="E21" s="17" t="str">
        <f>TRIM(Sheet2!$D21)</f>
        <v>West Sorvino</v>
      </c>
      <c r="F21" s="18" t="s">
        <v>15</v>
      </c>
      <c r="G21" s="17">
        <v>56</v>
      </c>
      <c r="H21" s="19">
        <v>2.99</v>
      </c>
      <c r="I21" s="19">
        <v>167.44</v>
      </c>
      <c r="J21" s="20" t="str">
        <f>IF(Sheet2!$I21&lt;650,"LOW", IF(AND(Sheet2!$I21&gt;650,Sheet2!$I21&lt;1300),"MID","HIGH"))</f>
        <v>LOW</v>
      </c>
      <c r="K21" s="22">
        <f>RANK(Sheet2!$G21,Sheet2!$G$2:$G$44,0)</f>
        <v>20</v>
      </c>
    </row>
    <row r="22" spans="1:11" x14ac:dyDescent="0.3">
      <c r="A22" s="21">
        <v>45859</v>
      </c>
      <c r="B22" s="17" t="s">
        <v>27</v>
      </c>
      <c r="C22" s="17" t="s">
        <v>12</v>
      </c>
      <c r="D22" s="17" t="str">
        <f>_xlfn.CONCAT(Sheet2!$B22,"        ",Sheet2!$C22, "   ")</f>
        <v xml:space="preserve">Central        Morgan   </v>
      </c>
      <c r="E22" s="17" t="str">
        <f>TRIM(Sheet2!$D22)</f>
        <v>Central Morgan</v>
      </c>
      <c r="F22" s="18" t="s">
        <v>21</v>
      </c>
      <c r="G22" s="17">
        <v>55</v>
      </c>
      <c r="H22" s="19">
        <v>12.49</v>
      </c>
      <c r="I22" s="19">
        <v>686.95</v>
      </c>
      <c r="J22" s="20" t="str">
        <f>IF(Sheet2!$I22&lt;650,"LOW", IF(AND(Sheet2!$I22&gt;650,Sheet2!$I22&lt;1300),"MID","HIGH"))</f>
        <v>MID</v>
      </c>
      <c r="K22" s="22">
        <f>RANK(Sheet2!$G22,Sheet2!$G$2:$G$44,0)</f>
        <v>21</v>
      </c>
    </row>
    <row r="23" spans="1:11" x14ac:dyDescent="0.3">
      <c r="A23" s="21">
        <v>45791</v>
      </c>
      <c r="B23" s="17" t="s">
        <v>27</v>
      </c>
      <c r="C23" s="17" t="s">
        <v>5</v>
      </c>
      <c r="D23" s="17" t="str">
        <f>_xlfn.CONCAT(Sheet2!$B23,"        ",Sheet2!$C23, "   ")</f>
        <v xml:space="preserve">Central        Gill   </v>
      </c>
      <c r="E23" s="17" t="str">
        <f>TRIM(Sheet2!$D23)</f>
        <v>Central Gill</v>
      </c>
      <c r="F23" s="18" t="s">
        <v>15</v>
      </c>
      <c r="G23" s="17">
        <v>53</v>
      </c>
      <c r="H23" s="19">
        <v>1.29</v>
      </c>
      <c r="I23" s="19">
        <v>68.37</v>
      </c>
      <c r="J23" s="20" t="str">
        <f>IF(Sheet2!$I23&lt;650,"LOW", IF(AND(Sheet2!$I23&gt;650,Sheet2!$I23&lt;1300),"MID","HIGH"))</f>
        <v>LOW</v>
      </c>
      <c r="K23" s="22">
        <f>RANK(Sheet2!$G23,Sheet2!$G$2:$G$44,0)</f>
        <v>22</v>
      </c>
    </row>
    <row r="24" spans="1:11" x14ac:dyDescent="0.3">
      <c r="A24" s="21">
        <v>45314</v>
      </c>
      <c r="B24" s="17" t="s">
        <v>27</v>
      </c>
      <c r="C24" s="17" t="s">
        <v>8</v>
      </c>
      <c r="D24" s="17" t="str">
        <f>_xlfn.CONCAT(Sheet2!$B24,"        ",Sheet2!$C24, "   ")</f>
        <v xml:space="preserve">Central        Kivell   </v>
      </c>
      <c r="E24" s="17" t="str">
        <f>TRIM(Sheet2!$D24)</f>
        <v>Central Kivell</v>
      </c>
      <c r="F24" s="18" t="s">
        <v>16</v>
      </c>
      <c r="G24" s="17">
        <v>50</v>
      </c>
      <c r="H24" s="19">
        <v>19.989999999999998</v>
      </c>
      <c r="I24" s="19">
        <v>999.49999999999989</v>
      </c>
      <c r="J24" s="20" t="str">
        <f>IF(Sheet2!$I24&lt;650,"LOW", IF(AND(Sheet2!$I24&gt;650,Sheet2!$I24&lt;1300),"MID","HIGH"))</f>
        <v>MID</v>
      </c>
      <c r="K24" s="22">
        <f>RANK(Sheet2!$G24,Sheet2!$G$2:$G$44,0)</f>
        <v>23</v>
      </c>
    </row>
    <row r="25" spans="1:11" x14ac:dyDescent="0.3">
      <c r="A25" s="21">
        <v>45740</v>
      </c>
      <c r="B25" s="17" t="s">
        <v>27</v>
      </c>
      <c r="C25" s="17" t="s">
        <v>6</v>
      </c>
      <c r="D25" s="17" t="str">
        <f>_xlfn.CONCAT(Sheet2!$B25,"        ",Sheet2!$C25, "   ")</f>
        <v xml:space="preserve">Central        Jardine   </v>
      </c>
      <c r="E25" s="17" t="str">
        <f>TRIM(Sheet2!$D25)</f>
        <v>Central Jardine</v>
      </c>
      <c r="F25" s="18" t="s">
        <v>21</v>
      </c>
      <c r="G25" s="17">
        <v>50</v>
      </c>
      <c r="H25" s="19">
        <v>4.99</v>
      </c>
      <c r="I25" s="19">
        <v>249.5</v>
      </c>
      <c r="J25" s="20" t="str">
        <f>IF(Sheet2!$I25&lt;650,"LOW", IF(AND(Sheet2!$I25&gt;650,Sheet2!$I25&lt;1300),"MID","HIGH"))</f>
        <v>LOW</v>
      </c>
      <c r="K25" s="22">
        <f>RANK(Sheet2!$G25,Sheet2!$G$2:$G$44,0)</f>
        <v>23</v>
      </c>
    </row>
    <row r="26" spans="1:11" x14ac:dyDescent="0.3">
      <c r="A26" s="21">
        <v>45672</v>
      </c>
      <c r="B26" s="17" t="s">
        <v>27</v>
      </c>
      <c r="C26" s="17" t="s">
        <v>5</v>
      </c>
      <c r="D26" s="17" t="str">
        <f>_xlfn.CONCAT(Sheet2!$B26,"        ",Sheet2!$C26, "   ")</f>
        <v xml:space="preserve">Central        Gill   </v>
      </c>
      <c r="E26" s="17" t="str">
        <f>TRIM(Sheet2!$D26)</f>
        <v>Central Gill</v>
      </c>
      <c r="F26" s="18" t="s">
        <v>16</v>
      </c>
      <c r="G26" s="17">
        <v>46</v>
      </c>
      <c r="H26" s="19">
        <v>8.99</v>
      </c>
      <c r="I26" s="19">
        <v>413.54</v>
      </c>
      <c r="J26" s="20" t="str">
        <f>IF(Sheet2!$I26&lt;650,"LOW", IF(AND(Sheet2!$I26&gt;650,Sheet2!$I26&lt;1300),"MID","HIGH"))</f>
        <v>LOW</v>
      </c>
      <c r="K26" s="22">
        <f>RANK(Sheet2!$G26,Sheet2!$G$2:$G$44,0)</f>
        <v>25</v>
      </c>
    </row>
    <row r="27" spans="1:11" x14ac:dyDescent="0.3">
      <c r="A27" s="21">
        <v>45876</v>
      </c>
      <c r="B27" s="17" t="s">
        <v>27</v>
      </c>
      <c r="C27" s="17" t="s">
        <v>8</v>
      </c>
      <c r="D27" s="17" t="str">
        <f>_xlfn.CONCAT(Sheet2!$B27,"        ",Sheet2!$C27, "   ")</f>
        <v xml:space="preserve">Central        Kivell   </v>
      </c>
      <c r="E27" s="17" t="str">
        <f>TRIM(Sheet2!$D27)</f>
        <v>Central Kivell</v>
      </c>
      <c r="F27" s="18" t="s">
        <v>21</v>
      </c>
      <c r="G27" s="17">
        <v>42</v>
      </c>
      <c r="H27" s="19">
        <v>23.95</v>
      </c>
      <c r="I27" s="19">
        <v>1005.9</v>
      </c>
      <c r="J27" s="20" t="str">
        <f>IF(Sheet2!$I27&lt;650,"LOW", IF(AND(Sheet2!$I27&gt;650,Sheet2!$I27&lt;1300),"MID","HIGH"))</f>
        <v>MID</v>
      </c>
      <c r="K27" s="22">
        <f>RANK(Sheet2!$G27,Sheet2!$G$2:$G$44,0)</f>
        <v>26</v>
      </c>
    </row>
    <row r="28" spans="1:11" x14ac:dyDescent="0.3">
      <c r="A28" s="21">
        <v>45331</v>
      </c>
      <c r="B28" s="17" t="s">
        <v>27</v>
      </c>
      <c r="C28" s="17" t="s">
        <v>6</v>
      </c>
      <c r="D28" s="17" t="str">
        <f>_xlfn.CONCAT(Sheet2!$B28,"        ",Sheet2!$C28, "   ")</f>
        <v xml:space="preserve">Central        Jardine   </v>
      </c>
      <c r="E28" s="17" t="str">
        <f>TRIM(Sheet2!$D28)</f>
        <v>Central Jardine</v>
      </c>
      <c r="F28" s="18" t="s">
        <v>15</v>
      </c>
      <c r="G28" s="17">
        <v>36</v>
      </c>
      <c r="H28" s="19">
        <v>4.99</v>
      </c>
      <c r="I28" s="19">
        <v>179.64000000000001</v>
      </c>
      <c r="J28" s="20" t="str">
        <f>IF(Sheet2!$I28&lt;650,"LOW", IF(AND(Sheet2!$I28&gt;650,Sheet2!$I28&lt;1300),"MID","HIGH"))</f>
        <v>LOW</v>
      </c>
      <c r="K28" s="22">
        <f>RANK(Sheet2!$G28,Sheet2!$G$2:$G$44,0)</f>
        <v>27</v>
      </c>
    </row>
    <row r="29" spans="1:11" x14ac:dyDescent="0.3">
      <c r="A29" s="21">
        <v>45519</v>
      </c>
      <c r="B29" s="17" t="s">
        <v>29</v>
      </c>
      <c r="C29" s="17" t="s">
        <v>7</v>
      </c>
      <c r="D29" s="17" t="str">
        <f>_xlfn.CONCAT(Sheet2!$B29,"        ",Sheet2!$C29, "   ")</f>
        <v xml:space="preserve">East        Jones   </v>
      </c>
      <c r="E29" s="17" t="str">
        <f>TRIM(Sheet2!$D29)</f>
        <v>East Jones</v>
      </c>
      <c r="F29" s="18" t="s">
        <v>15</v>
      </c>
      <c r="G29" s="17">
        <v>35</v>
      </c>
      <c r="H29" s="19">
        <v>4.99</v>
      </c>
      <c r="I29" s="19">
        <v>174.65</v>
      </c>
      <c r="J29" s="20" t="str">
        <f>IF(Sheet2!$I29&lt;650,"LOW", IF(AND(Sheet2!$I29&gt;650,Sheet2!$I29&lt;1300),"MID","HIGH"))</f>
        <v>LOW</v>
      </c>
      <c r="K29" s="22">
        <f>RANK(Sheet2!$G29,Sheet2!$G$2:$G$44,0)</f>
        <v>28</v>
      </c>
    </row>
    <row r="30" spans="1:11" x14ac:dyDescent="0.3">
      <c r="A30" s="21">
        <v>45434</v>
      </c>
      <c r="B30" s="17" t="s">
        <v>28</v>
      </c>
      <c r="C30" s="17" t="s">
        <v>9</v>
      </c>
      <c r="D30" s="17" t="str">
        <f>_xlfn.CONCAT(Sheet2!$B30,"        ",Sheet2!$C30, "   ")</f>
        <v xml:space="preserve">West        Thompson   </v>
      </c>
      <c r="E30" s="17" t="str">
        <f>TRIM(Sheet2!$D30)</f>
        <v>West Thompson</v>
      </c>
      <c r="F30" s="18" t="s">
        <v>15</v>
      </c>
      <c r="G30" s="17">
        <v>32</v>
      </c>
      <c r="H30" s="19">
        <v>1.99</v>
      </c>
      <c r="I30" s="19">
        <v>63.68</v>
      </c>
      <c r="J30" s="20" t="str">
        <f>IF(Sheet2!$I30&lt;650,"LOW", IF(AND(Sheet2!$I30&gt;650,Sheet2!$I30&lt;1300),"MID","HIGH"))</f>
        <v>LOW</v>
      </c>
      <c r="K30" s="22">
        <f>RANK(Sheet2!$G30,Sheet2!$G$2:$G$44,0)</f>
        <v>29</v>
      </c>
    </row>
    <row r="31" spans="1:11" x14ac:dyDescent="0.3">
      <c r="A31" s="21">
        <v>45485</v>
      </c>
      <c r="B31" s="17" t="s">
        <v>29</v>
      </c>
      <c r="C31" s="17" t="s">
        <v>11</v>
      </c>
      <c r="D31" s="17" t="str">
        <f>_xlfn.CONCAT(Sheet2!$B31,"        ",Sheet2!$C31, "   ")</f>
        <v xml:space="preserve">East        Howard   </v>
      </c>
      <c r="E31" s="17" t="str">
        <f>TRIM(Sheet2!$D31)</f>
        <v>East Howard</v>
      </c>
      <c r="F31" s="18" t="s">
        <v>16</v>
      </c>
      <c r="G31" s="17">
        <v>29</v>
      </c>
      <c r="H31" s="19">
        <v>1.99</v>
      </c>
      <c r="I31" s="19">
        <v>57.71</v>
      </c>
      <c r="J31" s="20" t="str">
        <f>IF(Sheet2!$I31&lt;650,"LOW", IF(AND(Sheet2!$I31&gt;650,Sheet2!$I31&lt;1300),"MID","HIGH"))</f>
        <v>LOW</v>
      </c>
      <c r="K31" s="22">
        <f>RANK(Sheet2!$G31,Sheet2!$G$2:$G$44,0)</f>
        <v>30</v>
      </c>
    </row>
    <row r="32" spans="1:11" x14ac:dyDescent="0.3">
      <c r="A32" s="21">
        <v>45570</v>
      </c>
      <c r="B32" s="17" t="s">
        <v>27</v>
      </c>
      <c r="C32" s="17" t="s">
        <v>12</v>
      </c>
      <c r="D32" s="17" t="str">
        <f>_xlfn.CONCAT(Sheet2!$B32,"        ",Sheet2!$C32, "   ")</f>
        <v xml:space="preserve">Central        Morgan   </v>
      </c>
      <c r="E32" s="17" t="str">
        <f>TRIM(Sheet2!$D32)</f>
        <v>Central Morgan</v>
      </c>
      <c r="F32" s="18" t="s">
        <v>16</v>
      </c>
      <c r="G32" s="17">
        <v>28</v>
      </c>
      <c r="H32" s="19">
        <v>8.99</v>
      </c>
      <c r="I32" s="19">
        <v>251.72</v>
      </c>
      <c r="J32" s="20" t="str">
        <f>IF(Sheet2!$I32&lt;650,"LOW", IF(AND(Sheet2!$I32&gt;650,Sheet2!$I32&lt;1300),"MID","HIGH"))</f>
        <v>LOW</v>
      </c>
      <c r="K32" s="22">
        <f>RANK(Sheet2!$G32,Sheet2!$G$2:$G$44,0)</f>
        <v>31</v>
      </c>
    </row>
    <row r="33" spans="1:11" x14ac:dyDescent="0.3">
      <c r="A33" s="21">
        <v>46012</v>
      </c>
      <c r="B33" s="17" t="s">
        <v>27</v>
      </c>
      <c r="C33" s="17" t="s">
        <v>18</v>
      </c>
      <c r="D33" s="17" t="str">
        <f>_xlfn.CONCAT(Sheet2!$B33,"        ",Sheet2!$C33, "   ")</f>
        <v xml:space="preserve">Central        Andrews   </v>
      </c>
      <c r="E33" s="17" t="str">
        <f>TRIM(Sheet2!$D33)</f>
        <v>Central Andrews</v>
      </c>
      <c r="F33" s="18" t="s">
        <v>16</v>
      </c>
      <c r="G33" s="17">
        <v>28</v>
      </c>
      <c r="H33" s="19">
        <v>4.99</v>
      </c>
      <c r="I33" s="19">
        <v>139.72</v>
      </c>
      <c r="J33" s="20" t="str">
        <f>IF(Sheet2!$I33&lt;650,"LOW", IF(AND(Sheet2!$I33&gt;650,Sheet2!$I33&lt;1300),"MID","HIGH"))</f>
        <v>LOW</v>
      </c>
      <c r="K33" s="22">
        <f>RANK(Sheet2!$G33,Sheet2!$G$2:$G$44,0)</f>
        <v>31</v>
      </c>
    </row>
    <row r="34" spans="1:11" x14ac:dyDescent="0.3">
      <c r="A34" s="21">
        <v>45348</v>
      </c>
      <c r="B34" s="17" t="s">
        <v>27</v>
      </c>
      <c r="C34" s="17" t="s">
        <v>5</v>
      </c>
      <c r="D34" s="17" t="str">
        <f>_xlfn.CONCAT(Sheet2!$B34,"        ",Sheet2!$C34, "   ")</f>
        <v xml:space="preserve">Central        Gill   </v>
      </c>
      <c r="E34" s="17" t="str">
        <f>TRIM(Sheet2!$D34)</f>
        <v>Central Gill</v>
      </c>
      <c r="F34" s="18" t="s">
        <v>17</v>
      </c>
      <c r="G34" s="17">
        <v>27</v>
      </c>
      <c r="H34" s="19">
        <v>19.989999999999998</v>
      </c>
      <c r="I34" s="19">
        <v>539.7299999999999</v>
      </c>
      <c r="J34" s="20" t="str">
        <f>IF(Sheet2!$I34&lt;650,"LOW", IF(AND(Sheet2!$I34&gt;650,Sheet2!$I34&lt;1300),"MID","HIGH"))</f>
        <v>LOW</v>
      </c>
      <c r="K34" s="22">
        <f>RANK(Sheet2!$G34,Sheet2!$G$2:$G$44,0)</f>
        <v>33</v>
      </c>
    </row>
    <row r="35" spans="1:11" x14ac:dyDescent="0.3">
      <c r="A35" s="21">
        <v>45553</v>
      </c>
      <c r="B35" s="17" t="s">
        <v>29</v>
      </c>
      <c r="C35" s="17" t="s">
        <v>7</v>
      </c>
      <c r="D35" s="17" t="str">
        <f>_xlfn.CONCAT(Sheet2!$B35,"        ",Sheet2!$C35, "   ")</f>
        <v xml:space="preserve">East        Jones   </v>
      </c>
      <c r="E35" s="17" t="str">
        <f>TRIM(Sheet2!$D35)</f>
        <v>East Jones</v>
      </c>
      <c r="F35" s="18" t="s">
        <v>21</v>
      </c>
      <c r="G35" s="17">
        <v>16</v>
      </c>
      <c r="H35" s="19">
        <v>15.99</v>
      </c>
      <c r="I35" s="19">
        <v>255.84</v>
      </c>
      <c r="J35" s="20" t="str">
        <f>IF(Sheet2!$I35&lt;650,"LOW", IF(AND(Sheet2!$I35&gt;650,Sheet2!$I35&lt;1300),"MID","HIGH"))</f>
        <v>LOW</v>
      </c>
      <c r="K35" s="22">
        <f>RANK(Sheet2!$G35,Sheet2!$G$2:$G$44,0)</f>
        <v>34</v>
      </c>
    </row>
    <row r="36" spans="1:11" x14ac:dyDescent="0.3">
      <c r="A36" s="21">
        <v>45604</v>
      </c>
      <c r="B36" s="17" t="s">
        <v>29</v>
      </c>
      <c r="C36" s="17" t="s">
        <v>19</v>
      </c>
      <c r="D36" s="17" t="str">
        <f>_xlfn.CONCAT(Sheet2!$B36,"        ",Sheet2!$C36, "   ")</f>
        <v xml:space="preserve">East        Parent   </v>
      </c>
      <c r="E36" s="17" t="str">
        <f>TRIM(Sheet2!$D36)</f>
        <v>East Parent</v>
      </c>
      <c r="F36" s="18" t="s">
        <v>17</v>
      </c>
      <c r="G36" s="17">
        <v>15</v>
      </c>
      <c r="H36" s="19">
        <v>19.989999999999998</v>
      </c>
      <c r="I36" s="19">
        <v>299.84999999999997</v>
      </c>
      <c r="J36" s="20" t="str">
        <f>IF(Sheet2!$I36&lt;650,"LOW", IF(AND(Sheet2!$I36&gt;650,Sheet2!$I36&lt;1300),"MID","HIGH"))</f>
        <v>LOW</v>
      </c>
      <c r="K36" s="22">
        <f>RANK(Sheet2!$G36,Sheet2!$G$2:$G$44,0)</f>
        <v>35</v>
      </c>
    </row>
    <row r="37" spans="1:11" x14ac:dyDescent="0.3">
      <c r="A37" s="21">
        <v>45961</v>
      </c>
      <c r="B37" s="17" t="s">
        <v>27</v>
      </c>
      <c r="C37" s="17" t="s">
        <v>18</v>
      </c>
      <c r="D37" s="17" t="str">
        <f>_xlfn.CONCAT(Sheet2!$B37,"        ",Sheet2!$C37, "   ")</f>
        <v xml:space="preserve">Central        Andrews   </v>
      </c>
      <c r="E37" s="17" t="str">
        <f>TRIM(Sheet2!$D37)</f>
        <v>Central Andrews</v>
      </c>
      <c r="F37" s="18" t="s">
        <v>15</v>
      </c>
      <c r="G37" s="17">
        <v>14</v>
      </c>
      <c r="H37" s="19">
        <v>1.29</v>
      </c>
      <c r="I37" s="19">
        <v>18.060000000000002</v>
      </c>
      <c r="J37" s="20" t="str">
        <f>IF(Sheet2!$I37&lt;650,"LOW", IF(AND(Sheet2!$I37&gt;650,Sheet2!$I37&lt;1300),"MID","HIGH"))</f>
        <v>LOW</v>
      </c>
      <c r="K37" s="22">
        <f>RANK(Sheet2!$G37,Sheet2!$G$2:$G$44,0)</f>
        <v>36</v>
      </c>
    </row>
    <row r="38" spans="1:11" x14ac:dyDescent="0.3">
      <c r="A38" s="21">
        <v>45978</v>
      </c>
      <c r="B38" s="17" t="s">
        <v>27</v>
      </c>
      <c r="C38" s="17" t="s">
        <v>6</v>
      </c>
      <c r="D38" s="17" t="str">
        <f>_xlfn.CONCAT(Sheet2!$B38,"        ",Sheet2!$C38, "   ")</f>
        <v xml:space="preserve">Central        Jardine   </v>
      </c>
      <c r="E38" s="17" t="str">
        <f>TRIM(Sheet2!$D38)</f>
        <v>Central Jardine</v>
      </c>
      <c r="F38" s="18" t="s">
        <v>16</v>
      </c>
      <c r="G38" s="17">
        <v>11</v>
      </c>
      <c r="H38" s="19">
        <v>4.99</v>
      </c>
      <c r="I38" s="19">
        <v>54.89</v>
      </c>
      <c r="J38" s="20" t="str">
        <f>IF(Sheet2!$I38&lt;650,"LOW", IF(AND(Sheet2!$I38&gt;650,Sheet2!$I38&lt;1300),"MID","HIGH"))</f>
        <v>LOW</v>
      </c>
      <c r="K38" s="22">
        <f>RANK(Sheet2!$G38,Sheet2!$G$2:$G$44,0)</f>
        <v>37</v>
      </c>
    </row>
    <row r="39" spans="1:11" x14ac:dyDescent="0.3">
      <c r="A39" s="21">
        <v>45723</v>
      </c>
      <c r="B39" s="17" t="s">
        <v>28</v>
      </c>
      <c r="C39" s="17" t="s">
        <v>13</v>
      </c>
      <c r="D39" s="17" t="str">
        <f>_xlfn.CONCAT(Sheet2!$B39,"        ",Sheet2!$C39, "   ")</f>
        <v xml:space="preserve">West        Sorvino   </v>
      </c>
      <c r="E39" s="17" t="str">
        <f>TRIM(Sheet2!$D39)</f>
        <v>West Sorvino</v>
      </c>
      <c r="F39" s="18" t="s">
        <v>16</v>
      </c>
      <c r="G39" s="17">
        <v>7</v>
      </c>
      <c r="H39" s="19">
        <v>19.989999999999998</v>
      </c>
      <c r="I39" s="19">
        <v>139.92999999999998</v>
      </c>
      <c r="J39" s="20" t="str">
        <f>IF(Sheet2!$I39&lt;650,"LOW", IF(AND(Sheet2!$I39&gt;650,Sheet2!$I39&lt;1300),"MID","HIGH"))</f>
        <v>LOW</v>
      </c>
      <c r="K39" s="22">
        <f>RANK(Sheet2!$G39,Sheet2!$G$2:$G$44,0)</f>
        <v>38</v>
      </c>
    </row>
    <row r="40" spans="1:11" x14ac:dyDescent="0.3">
      <c r="A40" s="21">
        <v>45910</v>
      </c>
      <c r="B40" s="17" t="s">
        <v>27</v>
      </c>
      <c r="C40" s="17" t="s">
        <v>5</v>
      </c>
      <c r="D40" s="17" t="str">
        <f>_xlfn.CONCAT(Sheet2!$B40,"        ",Sheet2!$C40, "   ")</f>
        <v xml:space="preserve">Central        Gill   </v>
      </c>
      <c r="E40" s="17" t="str">
        <f>TRIM(Sheet2!$D40)</f>
        <v>Central Gill</v>
      </c>
      <c r="F40" s="18" t="s">
        <v>15</v>
      </c>
      <c r="G40" s="17">
        <v>7</v>
      </c>
      <c r="H40" s="19">
        <v>1.29</v>
      </c>
      <c r="I40" s="19">
        <v>9.0300000000000011</v>
      </c>
      <c r="J40" s="20" t="str">
        <f>IF(Sheet2!$I40&lt;650,"LOW", IF(AND(Sheet2!$I40&gt;650,Sheet2!$I40&lt;1300),"MID","HIGH"))</f>
        <v>LOW</v>
      </c>
      <c r="K40" s="22">
        <f>RANK(Sheet2!$G40,Sheet2!$G$2:$G$44,0)</f>
        <v>38</v>
      </c>
    </row>
    <row r="41" spans="1:11" x14ac:dyDescent="0.3">
      <c r="A41" s="21">
        <v>45825</v>
      </c>
      <c r="B41" s="17" t="s">
        <v>27</v>
      </c>
      <c r="C41" s="17" t="s">
        <v>8</v>
      </c>
      <c r="D41" s="17" t="str">
        <f>_xlfn.CONCAT(Sheet2!$B41,"        ",Sheet2!$C41, "   ")</f>
        <v xml:space="preserve">Central        Kivell   </v>
      </c>
      <c r="E41" s="17" t="str">
        <f>TRIM(Sheet2!$D41)</f>
        <v>Central Kivell</v>
      </c>
      <c r="F41" s="18" t="s">
        <v>20</v>
      </c>
      <c r="G41" s="17">
        <v>5</v>
      </c>
      <c r="H41" s="19">
        <v>125</v>
      </c>
      <c r="I41" s="19">
        <v>625</v>
      </c>
      <c r="J41" s="20" t="str">
        <f>IF(Sheet2!$I41&lt;650,"LOW", IF(AND(Sheet2!$I41&gt;650,Sheet2!$I41&lt;1300),"MID","HIGH"))</f>
        <v>LOW</v>
      </c>
      <c r="K41" s="22">
        <f>RANK(Sheet2!$G41,Sheet2!$G$2:$G$44,0)</f>
        <v>40</v>
      </c>
    </row>
    <row r="42" spans="1:11" x14ac:dyDescent="0.3">
      <c r="A42" s="21">
        <v>45706</v>
      </c>
      <c r="B42" s="17" t="s">
        <v>29</v>
      </c>
      <c r="C42" s="17" t="s">
        <v>7</v>
      </c>
      <c r="D42" s="17" t="str">
        <f>_xlfn.CONCAT(Sheet2!$B42,"        ",Sheet2!$C42, "   ")</f>
        <v xml:space="preserve">East        Jones   </v>
      </c>
      <c r="E42" s="17" t="str">
        <f>TRIM(Sheet2!$D42)</f>
        <v>East Jones</v>
      </c>
      <c r="F42" s="18" t="s">
        <v>16</v>
      </c>
      <c r="G42" s="17">
        <v>4</v>
      </c>
      <c r="H42" s="19">
        <v>4.99</v>
      </c>
      <c r="I42" s="19">
        <v>19.96</v>
      </c>
      <c r="J42" s="20" t="str">
        <f>IF(Sheet2!$I42&lt;650,"LOW", IF(AND(Sheet2!$I42&gt;650,Sheet2!$I42&lt;1300),"MID","HIGH"))</f>
        <v>LOW</v>
      </c>
      <c r="K42" s="22">
        <f>RANK(Sheet2!$G42,Sheet2!$G$2:$G$44,0)</f>
        <v>41</v>
      </c>
    </row>
    <row r="43" spans="1:11" x14ac:dyDescent="0.3">
      <c r="A43" s="21">
        <v>45893</v>
      </c>
      <c r="B43" s="17" t="s">
        <v>28</v>
      </c>
      <c r="C43" s="17" t="s">
        <v>13</v>
      </c>
      <c r="D43" s="17" t="str">
        <f>_xlfn.CONCAT(Sheet2!$B43,"        ",Sheet2!$C43, "   ")</f>
        <v xml:space="preserve">West        Sorvino   </v>
      </c>
      <c r="E43" s="17" t="str">
        <f>TRIM(Sheet2!$D43)</f>
        <v>West Sorvino</v>
      </c>
      <c r="F43" s="18" t="s">
        <v>20</v>
      </c>
      <c r="G43" s="17">
        <v>3</v>
      </c>
      <c r="H43" s="19">
        <v>275</v>
      </c>
      <c r="I43" s="19">
        <v>825</v>
      </c>
      <c r="J43" s="20" t="str">
        <f>IF(Sheet2!$I43&lt;650,"LOW", IF(AND(Sheet2!$I43&gt;650,Sheet2!$I43&lt;1300),"MID","HIGH"))</f>
        <v>MID</v>
      </c>
      <c r="K43" s="22">
        <f>RANK(Sheet2!$G43,Sheet2!$G$2:$G$44,0)</f>
        <v>42</v>
      </c>
    </row>
    <row r="44" spans="1:11" x14ac:dyDescent="0.3">
      <c r="A44" s="21">
        <v>45536</v>
      </c>
      <c r="B44" s="17" t="s">
        <v>27</v>
      </c>
      <c r="C44" s="17" t="s">
        <v>10</v>
      </c>
      <c r="D44" s="17" t="str">
        <f>_xlfn.CONCAT(Sheet2!$B44,"        ",Sheet2!$C44, "   ")</f>
        <v xml:space="preserve">Central        Smith   </v>
      </c>
      <c r="E44" s="17" t="str">
        <f>TRIM(Sheet2!$D44)</f>
        <v>Central Smith</v>
      </c>
      <c r="F44" s="18" t="s">
        <v>20</v>
      </c>
      <c r="G44" s="17">
        <v>2</v>
      </c>
      <c r="H44" s="19">
        <v>125</v>
      </c>
      <c r="I44" s="19">
        <v>250</v>
      </c>
      <c r="J44" s="20" t="str">
        <f>IF(Sheet2!$I44&lt;650,"LOW", IF(AND(Sheet2!$I44&gt;650,Sheet2!$I44&lt;1300),"MID","HIGH"))</f>
        <v>LOW</v>
      </c>
      <c r="K44" s="22">
        <f>RANK(Sheet2!$G44,Sheet2!$G$2:$G$44,0)</f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F377-8C72-4C09-85BA-1A7969D7637F}">
  <dimension ref="A1:K44"/>
  <sheetViews>
    <sheetView workbookViewId="0">
      <selection sqref="A1:K1"/>
    </sheetView>
  </sheetViews>
  <sheetFormatPr defaultRowHeight="18.75" x14ac:dyDescent="0.3"/>
  <cols>
    <col min="1" max="1" width="10.296875" bestFit="1" customWidth="1"/>
    <col min="2" max="2" width="6.3984375" bestFit="1" customWidth="1"/>
    <col min="3" max="3" width="9.09765625" bestFit="1" customWidth="1"/>
    <col min="4" max="4" width="17.8984375" bestFit="1" customWidth="1"/>
    <col min="5" max="5" width="13.796875" bestFit="1" customWidth="1"/>
    <col min="6" max="6" width="6.59765625" bestFit="1" customWidth="1"/>
    <col min="7" max="7" width="4.8984375" bestFit="1" customWidth="1"/>
    <col min="8" max="9" width="7.8984375" bestFit="1" customWidth="1"/>
    <col min="10" max="10" width="10.8984375" bestFit="1" customWidth="1"/>
    <col min="11" max="11" width="17.5" bestFit="1" customWidth="1"/>
  </cols>
  <sheetData>
    <row r="1" spans="1:11" x14ac:dyDescent="0.3">
      <c r="A1" t="str" cm="1">
        <f t="array" ref="A1:K1">Items_Table[#Headers]</f>
        <v>OrderDate</v>
      </c>
      <c r="B1" t="str">
        <v>Region</v>
      </c>
      <c r="C1" t="str">
        <v>Rep</v>
      </c>
      <c r="D1" t="str">
        <v>JOINED Region + Rep</v>
      </c>
      <c r="E1" t="str">
        <v>Trimmed Data</v>
      </c>
      <c r="F1" t="str">
        <v>Item</v>
      </c>
      <c r="G1" t="str">
        <v>Units</v>
      </c>
      <c r="H1" t="str">
        <v>Unit Cost</v>
      </c>
      <c r="I1" t="str">
        <v>Total</v>
      </c>
      <c r="J1" t="str">
        <v>Performance</v>
      </c>
      <c r="K1" t="str">
        <v>RANK by UNITS SOLD</v>
      </c>
    </row>
    <row r="2" spans="1:11" x14ac:dyDescent="0.3">
      <c r="A2" s="28" cm="1">
        <f t="array" ref="A2:K44">Items_Table[#Data]</f>
        <v>45621</v>
      </c>
      <c r="B2" t="str">
        <v>Central</v>
      </c>
      <c r="C2" t="str">
        <v>Kivell</v>
      </c>
      <c r="D2" t="str">
        <v xml:space="preserve">Central        Kivell   </v>
      </c>
      <c r="E2" t="str">
        <v>Central Kivell</v>
      </c>
      <c r="F2" t="str">
        <v>Pen Set</v>
      </c>
      <c r="G2">
        <v>96</v>
      </c>
      <c r="H2">
        <v>4.99</v>
      </c>
      <c r="I2">
        <v>479.04</v>
      </c>
      <c r="J2" t="str">
        <v>LOW</v>
      </c>
      <c r="K2">
        <v>1</v>
      </c>
    </row>
    <row r="3" spans="1:11" x14ac:dyDescent="0.3">
      <c r="A3">
        <v>45774</v>
      </c>
      <c r="B3" t="str">
        <v>East</v>
      </c>
      <c r="C3" t="str">
        <v>Howard</v>
      </c>
      <c r="D3" t="str">
        <v xml:space="preserve">East        Howard   </v>
      </c>
      <c r="E3" t="str">
        <v>East Howard</v>
      </c>
      <c r="F3" t="str">
        <v>Pen</v>
      </c>
      <c r="G3">
        <v>96</v>
      </c>
      <c r="H3">
        <v>4.99</v>
      </c>
      <c r="I3">
        <v>479.04</v>
      </c>
      <c r="J3" t="str">
        <v>LOW</v>
      </c>
      <c r="K3">
        <v>1</v>
      </c>
    </row>
    <row r="4" spans="1:11" x14ac:dyDescent="0.3">
      <c r="A4">
        <v>45297</v>
      </c>
      <c r="B4" t="str">
        <v>East</v>
      </c>
      <c r="C4" t="str">
        <v>Jones</v>
      </c>
      <c r="D4" t="str">
        <v xml:space="preserve">East        Jones   </v>
      </c>
      <c r="E4" t="str">
        <v>East Jones</v>
      </c>
      <c r="F4" t="str">
        <v>Pencil</v>
      </c>
      <c r="G4">
        <v>95</v>
      </c>
      <c r="H4">
        <v>1.99</v>
      </c>
      <c r="I4">
        <v>189.05</v>
      </c>
      <c r="J4" t="str">
        <v>LOW</v>
      </c>
      <c r="K4">
        <v>3</v>
      </c>
    </row>
    <row r="5" spans="1:11" x14ac:dyDescent="0.3">
      <c r="A5">
        <v>45995</v>
      </c>
      <c r="B5" t="str">
        <v>Central</v>
      </c>
      <c r="C5" t="str">
        <v>Jardine</v>
      </c>
      <c r="D5" t="str">
        <v xml:space="preserve">Central        Jardine   </v>
      </c>
      <c r="E5" t="str">
        <v>Central Jardine</v>
      </c>
      <c r="F5" t="str">
        <v>Binder</v>
      </c>
      <c r="G5">
        <v>94</v>
      </c>
      <c r="H5">
        <v>19.989999999999998</v>
      </c>
      <c r="I5">
        <v>1879.06</v>
      </c>
      <c r="J5" t="str">
        <v>HIGH</v>
      </c>
      <c r="K5">
        <v>4</v>
      </c>
    </row>
    <row r="6" spans="1:11" x14ac:dyDescent="0.3">
      <c r="A6">
        <v>45417</v>
      </c>
      <c r="B6" t="str">
        <v>Central</v>
      </c>
      <c r="C6" t="str">
        <v>Jardine</v>
      </c>
      <c r="D6" t="str">
        <v xml:space="preserve">Central        Jardine   </v>
      </c>
      <c r="E6" t="str">
        <v>Central Jardine</v>
      </c>
      <c r="F6" t="str">
        <v>Pencil</v>
      </c>
      <c r="G6">
        <v>90</v>
      </c>
      <c r="H6">
        <v>4.99</v>
      </c>
      <c r="I6">
        <v>449.1</v>
      </c>
      <c r="J6" t="str">
        <v>LOW</v>
      </c>
      <c r="K6">
        <v>5</v>
      </c>
    </row>
    <row r="7" spans="1:11" x14ac:dyDescent="0.3">
      <c r="A7">
        <v>45468</v>
      </c>
      <c r="B7" t="str">
        <v>Central</v>
      </c>
      <c r="C7" t="str">
        <v>Morgan</v>
      </c>
      <c r="D7" t="str">
        <v xml:space="preserve">Central        Morgan   </v>
      </c>
      <c r="E7" t="str">
        <v>Central Morgan</v>
      </c>
      <c r="F7" t="str">
        <v>Pencil</v>
      </c>
      <c r="G7">
        <v>90</v>
      </c>
      <c r="H7">
        <v>4.99</v>
      </c>
      <c r="I7">
        <v>449.1</v>
      </c>
      <c r="J7" t="str">
        <v>LOW</v>
      </c>
      <c r="K7">
        <v>5</v>
      </c>
    </row>
    <row r="8" spans="1:11" x14ac:dyDescent="0.3">
      <c r="A8">
        <v>45689</v>
      </c>
      <c r="B8" t="str">
        <v>Central</v>
      </c>
      <c r="C8" t="str">
        <v>Smith</v>
      </c>
      <c r="D8" t="str">
        <v xml:space="preserve">Central        Smith   </v>
      </c>
      <c r="E8" t="str">
        <v>Central Smith</v>
      </c>
      <c r="F8" t="str">
        <v>Binder</v>
      </c>
      <c r="G8">
        <v>87</v>
      </c>
      <c r="H8">
        <v>15</v>
      </c>
      <c r="I8">
        <v>1305</v>
      </c>
      <c r="J8" t="str">
        <v>HIGH</v>
      </c>
      <c r="K8">
        <v>7</v>
      </c>
    </row>
    <row r="9" spans="1:11" x14ac:dyDescent="0.3">
      <c r="A9">
        <v>45502</v>
      </c>
      <c r="B9" t="str">
        <v>East</v>
      </c>
      <c r="C9" t="str">
        <v>Parent</v>
      </c>
      <c r="D9" t="str">
        <v xml:space="preserve">East        Parent   </v>
      </c>
      <c r="E9" t="str">
        <v>East Parent</v>
      </c>
      <c r="F9" t="str">
        <v>Binder</v>
      </c>
      <c r="G9">
        <v>81</v>
      </c>
      <c r="H9">
        <v>19.989999999999998</v>
      </c>
      <c r="I9">
        <v>1619.1899999999998</v>
      </c>
      <c r="J9" t="str">
        <v>HIGH</v>
      </c>
      <c r="K9">
        <v>8</v>
      </c>
    </row>
    <row r="10" spans="1:11" x14ac:dyDescent="0.3">
      <c r="A10">
        <v>45808</v>
      </c>
      <c r="B10" t="str">
        <v>Central</v>
      </c>
      <c r="C10" t="str">
        <v>Gill</v>
      </c>
      <c r="D10" t="str">
        <v xml:space="preserve">Central        Gill   </v>
      </c>
      <c r="E10" t="str">
        <v>Central Gill</v>
      </c>
      <c r="F10" t="str">
        <v>Binder</v>
      </c>
      <c r="G10">
        <v>80</v>
      </c>
      <c r="H10">
        <v>8.99</v>
      </c>
      <c r="I10">
        <v>719.2</v>
      </c>
      <c r="J10" t="str">
        <v>MID</v>
      </c>
      <c r="K10">
        <v>9</v>
      </c>
    </row>
    <row r="11" spans="1:11" x14ac:dyDescent="0.3">
      <c r="A11">
        <v>45927</v>
      </c>
      <c r="B11" t="str">
        <v>West</v>
      </c>
      <c r="C11" t="str">
        <v>Sorvino</v>
      </c>
      <c r="D11" t="str">
        <v xml:space="preserve">West        Sorvino   </v>
      </c>
      <c r="E11" t="str">
        <v>West Sorvino</v>
      </c>
      <c r="F11" t="str">
        <v>Pen</v>
      </c>
      <c r="G11">
        <v>76</v>
      </c>
      <c r="H11">
        <v>1.99</v>
      </c>
      <c r="I11">
        <v>151.24</v>
      </c>
      <c r="J11" t="str">
        <v>LOW</v>
      </c>
      <c r="K11">
        <v>10</v>
      </c>
    </row>
    <row r="12" spans="1:11" x14ac:dyDescent="0.3">
      <c r="A12">
        <v>45400</v>
      </c>
      <c r="B12" t="str">
        <v>Central</v>
      </c>
      <c r="C12" t="str">
        <v>Andrews</v>
      </c>
      <c r="D12" t="str">
        <v xml:space="preserve">Central        Andrews   </v>
      </c>
      <c r="E12" t="str">
        <v>Central Andrews</v>
      </c>
      <c r="F12" t="str">
        <v>Pencil</v>
      </c>
      <c r="G12">
        <v>75</v>
      </c>
      <c r="H12">
        <v>1.99</v>
      </c>
      <c r="I12">
        <v>149.25</v>
      </c>
      <c r="J12" t="str">
        <v>LOW</v>
      </c>
      <c r="K12">
        <v>11</v>
      </c>
    </row>
    <row r="13" spans="1:11" x14ac:dyDescent="0.3">
      <c r="A13">
        <v>45655</v>
      </c>
      <c r="B13" t="str">
        <v>East</v>
      </c>
      <c r="C13" t="str">
        <v>Parent</v>
      </c>
      <c r="D13" t="str">
        <v xml:space="preserve">East        Parent   </v>
      </c>
      <c r="E13" t="str">
        <v>East Parent</v>
      </c>
      <c r="F13" t="str">
        <v>Pen Set</v>
      </c>
      <c r="G13">
        <v>74</v>
      </c>
      <c r="H13">
        <v>15.99</v>
      </c>
      <c r="I13">
        <v>1183.26</v>
      </c>
      <c r="J13" t="str">
        <v>MID</v>
      </c>
      <c r="K13">
        <v>12</v>
      </c>
    </row>
    <row r="14" spans="1:11" x14ac:dyDescent="0.3">
      <c r="A14">
        <v>45638</v>
      </c>
      <c r="B14" t="str">
        <v>Central</v>
      </c>
      <c r="C14" t="str">
        <v>Smith</v>
      </c>
      <c r="D14" t="str">
        <v xml:space="preserve">Central        Smith   </v>
      </c>
      <c r="E14" t="str">
        <v>Central Smith</v>
      </c>
      <c r="F14" t="str">
        <v>Pencil</v>
      </c>
      <c r="G14">
        <v>67</v>
      </c>
      <c r="H14">
        <v>1.29</v>
      </c>
      <c r="I14">
        <v>86.43</v>
      </c>
      <c r="J14" t="str">
        <v>LOW</v>
      </c>
      <c r="K14">
        <v>13</v>
      </c>
    </row>
    <row r="15" spans="1:11" x14ac:dyDescent="0.3">
      <c r="A15">
        <v>45757</v>
      </c>
      <c r="B15" t="str">
        <v>Central</v>
      </c>
      <c r="C15" t="str">
        <v>Andrews</v>
      </c>
      <c r="D15" t="str">
        <v xml:space="preserve">Central        Andrews   </v>
      </c>
      <c r="E15" t="str">
        <v>Central Andrews</v>
      </c>
      <c r="F15" t="str">
        <v>Pencil</v>
      </c>
      <c r="G15">
        <v>66</v>
      </c>
      <c r="H15">
        <v>1.99</v>
      </c>
      <c r="I15">
        <v>131.34</v>
      </c>
      <c r="J15" t="str">
        <v>LOW</v>
      </c>
      <c r="K15">
        <v>14</v>
      </c>
    </row>
    <row r="16" spans="1:11" x14ac:dyDescent="0.3">
      <c r="A16">
        <v>45587</v>
      </c>
      <c r="B16" t="str">
        <v>East</v>
      </c>
      <c r="C16" t="str">
        <v>Jones</v>
      </c>
      <c r="D16" t="str">
        <v xml:space="preserve">East        Jones   </v>
      </c>
      <c r="E16" t="str">
        <v>East Jones</v>
      </c>
      <c r="F16" t="str">
        <v>Pen</v>
      </c>
      <c r="G16">
        <v>64</v>
      </c>
      <c r="H16">
        <v>8.99</v>
      </c>
      <c r="I16">
        <v>575.36</v>
      </c>
      <c r="J16" t="str">
        <v>LOW</v>
      </c>
      <c r="K16">
        <v>15</v>
      </c>
    </row>
    <row r="17" spans="1:11" x14ac:dyDescent="0.3">
      <c r="A17">
        <v>45842</v>
      </c>
      <c r="B17" t="str">
        <v>East</v>
      </c>
      <c r="C17" t="str">
        <v>Jones</v>
      </c>
      <c r="D17" t="str">
        <v xml:space="preserve">East        Jones   </v>
      </c>
      <c r="E17" t="str">
        <v>East Jones</v>
      </c>
      <c r="F17" t="str">
        <v>Pen Set</v>
      </c>
      <c r="G17">
        <v>62</v>
      </c>
      <c r="H17">
        <v>4.99</v>
      </c>
      <c r="I17">
        <v>309.38</v>
      </c>
      <c r="J17" t="str">
        <v>LOW</v>
      </c>
      <c r="K17">
        <v>16</v>
      </c>
    </row>
    <row r="18" spans="1:11" x14ac:dyDescent="0.3">
      <c r="A18">
        <v>45383</v>
      </c>
      <c r="B18" t="str">
        <v>East</v>
      </c>
      <c r="C18" t="str">
        <v>Jones</v>
      </c>
      <c r="D18" t="str">
        <v xml:space="preserve">East        Jones   </v>
      </c>
      <c r="E18" t="str">
        <v>East Jones</v>
      </c>
      <c r="F18" t="str">
        <v>Binder</v>
      </c>
      <c r="G18">
        <v>60</v>
      </c>
      <c r="H18">
        <v>4.99</v>
      </c>
      <c r="I18">
        <v>299.40000000000003</v>
      </c>
      <c r="J18" t="str">
        <v>LOW</v>
      </c>
      <c r="K18">
        <v>17</v>
      </c>
    </row>
    <row r="19" spans="1:11" x14ac:dyDescent="0.3">
      <c r="A19">
        <v>45451</v>
      </c>
      <c r="B19" t="str">
        <v>East</v>
      </c>
      <c r="C19" t="str">
        <v>Jones</v>
      </c>
      <c r="D19" t="str">
        <v xml:space="preserve">East        Jones   </v>
      </c>
      <c r="E19" t="str">
        <v>East Jones</v>
      </c>
      <c r="F19" t="str">
        <v>Binder</v>
      </c>
      <c r="G19">
        <v>60</v>
      </c>
      <c r="H19">
        <v>8.99</v>
      </c>
      <c r="I19">
        <v>539.4</v>
      </c>
      <c r="J19" t="str">
        <v>LOW</v>
      </c>
      <c r="K19">
        <v>17</v>
      </c>
    </row>
    <row r="20" spans="1:11" x14ac:dyDescent="0.3">
      <c r="A20">
        <v>45944</v>
      </c>
      <c r="B20" t="str">
        <v>West</v>
      </c>
      <c r="C20" t="str">
        <v>Thompson</v>
      </c>
      <c r="D20" t="str">
        <v xml:space="preserve">West        Thompson   </v>
      </c>
      <c r="E20" t="str">
        <v>West Thompson</v>
      </c>
      <c r="F20" t="str">
        <v>Binder</v>
      </c>
      <c r="G20">
        <v>57</v>
      </c>
      <c r="H20">
        <v>19.989999999999998</v>
      </c>
      <c r="I20">
        <v>1139.4299999999998</v>
      </c>
      <c r="J20" t="str">
        <v>MID</v>
      </c>
      <c r="K20">
        <v>19</v>
      </c>
    </row>
    <row r="21" spans="1:11" x14ac:dyDescent="0.3">
      <c r="A21">
        <v>45366</v>
      </c>
      <c r="B21" t="str">
        <v>West</v>
      </c>
      <c r="C21" t="str">
        <v>Sorvino</v>
      </c>
      <c r="D21" t="str">
        <v xml:space="preserve">West        Sorvino   </v>
      </c>
      <c r="E21" t="str">
        <v>West Sorvino</v>
      </c>
      <c r="F21" t="str">
        <v>Pencil</v>
      </c>
      <c r="G21">
        <v>56</v>
      </c>
      <c r="H21">
        <v>2.99</v>
      </c>
      <c r="I21">
        <v>167.44</v>
      </c>
      <c r="J21" t="str">
        <v>LOW</v>
      </c>
      <c r="K21">
        <v>20</v>
      </c>
    </row>
    <row r="22" spans="1:11" x14ac:dyDescent="0.3">
      <c r="A22">
        <v>45859</v>
      </c>
      <c r="B22" t="str">
        <v>Central</v>
      </c>
      <c r="C22" t="str">
        <v>Morgan</v>
      </c>
      <c r="D22" t="str">
        <v xml:space="preserve">Central        Morgan   </v>
      </c>
      <c r="E22" t="str">
        <v>Central Morgan</v>
      </c>
      <c r="F22" t="str">
        <v>Pen Set</v>
      </c>
      <c r="G22">
        <v>55</v>
      </c>
      <c r="H22">
        <v>12.49</v>
      </c>
      <c r="I22">
        <v>686.95</v>
      </c>
      <c r="J22" t="str">
        <v>MID</v>
      </c>
      <c r="K22">
        <v>21</v>
      </c>
    </row>
    <row r="23" spans="1:11" x14ac:dyDescent="0.3">
      <c r="A23">
        <v>45791</v>
      </c>
      <c r="B23" t="str">
        <v>Central</v>
      </c>
      <c r="C23" t="str">
        <v>Gill</v>
      </c>
      <c r="D23" t="str">
        <v xml:space="preserve">Central        Gill   </v>
      </c>
      <c r="E23" t="str">
        <v>Central Gill</v>
      </c>
      <c r="F23" t="str">
        <v>Pencil</v>
      </c>
      <c r="G23">
        <v>53</v>
      </c>
      <c r="H23">
        <v>1.29</v>
      </c>
      <c r="I23">
        <v>68.37</v>
      </c>
      <c r="J23" t="str">
        <v>LOW</v>
      </c>
      <c r="K23">
        <v>22</v>
      </c>
    </row>
    <row r="24" spans="1:11" x14ac:dyDescent="0.3">
      <c r="A24">
        <v>45314</v>
      </c>
      <c r="B24" t="str">
        <v>Central</v>
      </c>
      <c r="C24" t="str">
        <v>Kivell</v>
      </c>
      <c r="D24" t="str">
        <v xml:space="preserve">Central        Kivell   </v>
      </c>
      <c r="E24" t="str">
        <v>Central Kivell</v>
      </c>
      <c r="F24" t="str">
        <v>Binder</v>
      </c>
      <c r="G24">
        <v>50</v>
      </c>
      <c r="H24">
        <v>19.989999999999998</v>
      </c>
      <c r="I24">
        <v>999.49999999999989</v>
      </c>
      <c r="J24" t="str">
        <v>MID</v>
      </c>
      <c r="K24">
        <v>23</v>
      </c>
    </row>
    <row r="25" spans="1:11" x14ac:dyDescent="0.3">
      <c r="A25">
        <v>45740</v>
      </c>
      <c r="B25" t="str">
        <v>Central</v>
      </c>
      <c r="C25" t="str">
        <v>Jardine</v>
      </c>
      <c r="D25" t="str">
        <v xml:space="preserve">Central        Jardine   </v>
      </c>
      <c r="E25" t="str">
        <v>Central Jardine</v>
      </c>
      <c r="F25" t="str">
        <v>Pen Set</v>
      </c>
      <c r="G25">
        <v>50</v>
      </c>
      <c r="H25">
        <v>4.99</v>
      </c>
      <c r="I25">
        <v>249.5</v>
      </c>
      <c r="J25" t="str">
        <v>LOW</v>
      </c>
      <c r="K25">
        <v>23</v>
      </c>
    </row>
    <row r="26" spans="1:11" x14ac:dyDescent="0.3">
      <c r="A26">
        <v>45672</v>
      </c>
      <c r="B26" t="str">
        <v>Central</v>
      </c>
      <c r="C26" t="str">
        <v>Gill</v>
      </c>
      <c r="D26" t="str">
        <v xml:space="preserve">Central        Gill   </v>
      </c>
      <c r="E26" t="str">
        <v>Central Gill</v>
      </c>
      <c r="F26" t="str">
        <v>Binder</v>
      </c>
      <c r="G26">
        <v>46</v>
      </c>
      <c r="H26">
        <v>8.99</v>
      </c>
      <c r="I26">
        <v>413.54</v>
      </c>
      <c r="J26" t="str">
        <v>LOW</v>
      </c>
      <c r="K26">
        <v>25</v>
      </c>
    </row>
    <row r="27" spans="1:11" x14ac:dyDescent="0.3">
      <c r="A27">
        <v>45876</v>
      </c>
      <c r="B27" t="str">
        <v>Central</v>
      </c>
      <c r="C27" t="str">
        <v>Kivell</v>
      </c>
      <c r="D27" t="str">
        <v xml:space="preserve">Central        Kivell   </v>
      </c>
      <c r="E27" t="str">
        <v>Central Kivell</v>
      </c>
      <c r="F27" t="str">
        <v>Pen Set</v>
      </c>
      <c r="G27">
        <v>42</v>
      </c>
      <c r="H27">
        <v>23.95</v>
      </c>
      <c r="I27">
        <v>1005.9</v>
      </c>
      <c r="J27" t="str">
        <v>MID</v>
      </c>
      <c r="K27">
        <v>26</v>
      </c>
    </row>
    <row r="28" spans="1:11" x14ac:dyDescent="0.3">
      <c r="A28">
        <v>45331</v>
      </c>
      <c r="B28" t="str">
        <v>Central</v>
      </c>
      <c r="C28" t="str">
        <v>Jardine</v>
      </c>
      <c r="D28" t="str">
        <v xml:space="preserve">Central        Jardine   </v>
      </c>
      <c r="E28" t="str">
        <v>Central Jardine</v>
      </c>
      <c r="F28" t="str">
        <v>Pencil</v>
      </c>
      <c r="G28">
        <v>36</v>
      </c>
      <c r="H28">
        <v>4.99</v>
      </c>
      <c r="I28">
        <v>179.64000000000001</v>
      </c>
      <c r="J28" t="str">
        <v>LOW</v>
      </c>
      <c r="K28">
        <v>27</v>
      </c>
    </row>
    <row r="29" spans="1:11" x14ac:dyDescent="0.3">
      <c r="A29">
        <v>45519</v>
      </c>
      <c r="B29" t="str">
        <v>East</v>
      </c>
      <c r="C29" t="str">
        <v>Jones</v>
      </c>
      <c r="D29" t="str">
        <v xml:space="preserve">East        Jones   </v>
      </c>
      <c r="E29" t="str">
        <v>East Jones</v>
      </c>
      <c r="F29" t="str">
        <v>Pencil</v>
      </c>
      <c r="G29">
        <v>35</v>
      </c>
      <c r="H29">
        <v>4.99</v>
      </c>
      <c r="I29">
        <v>174.65</v>
      </c>
      <c r="J29" t="str">
        <v>LOW</v>
      </c>
      <c r="K29">
        <v>28</v>
      </c>
    </row>
    <row r="30" spans="1:11" x14ac:dyDescent="0.3">
      <c r="A30">
        <v>45434</v>
      </c>
      <c r="B30" t="str">
        <v>West</v>
      </c>
      <c r="C30" t="str">
        <v>Thompson</v>
      </c>
      <c r="D30" t="str">
        <v xml:space="preserve">West        Thompson   </v>
      </c>
      <c r="E30" t="str">
        <v>West Thompson</v>
      </c>
      <c r="F30" t="str">
        <v>Pencil</v>
      </c>
      <c r="G30">
        <v>32</v>
      </c>
      <c r="H30">
        <v>1.99</v>
      </c>
      <c r="I30">
        <v>63.68</v>
      </c>
      <c r="J30" t="str">
        <v>LOW</v>
      </c>
      <c r="K30">
        <v>29</v>
      </c>
    </row>
    <row r="31" spans="1:11" x14ac:dyDescent="0.3">
      <c r="A31">
        <v>45485</v>
      </c>
      <c r="B31" t="str">
        <v>East</v>
      </c>
      <c r="C31" t="str">
        <v>Howard</v>
      </c>
      <c r="D31" t="str">
        <v xml:space="preserve">East        Howard   </v>
      </c>
      <c r="E31" t="str">
        <v>East Howard</v>
      </c>
      <c r="F31" t="str">
        <v>Binder</v>
      </c>
      <c r="G31">
        <v>29</v>
      </c>
      <c r="H31">
        <v>1.99</v>
      </c>
      <c r="I31">
        <v>57.71</v>
      </c>
      <c r="J31" t="str">
        <v>LOW</v>
      </c>
      <c r="K31">
        <v>30</v>
      </c>
    </row>
    <row r="32" spans="1:11" x14ac:dyDescent="0.3">
      <c r="A32">
        <v>45570</v>
      </c>
      <c r="B32" t="str">
        <v>Central</v>
      </c>
      <c r="C32" t="str">
        <v>Morgan</v>
      </c>
      <c r="D32" t="str">
        <v xml:space="preserve">Central        Morgan   </v>
      </c>
      <c r="E32" t="str">
        <v>Central Morgan</v>
      </c>
      <c r="F32" t="str">
        <v>Binder</v>
      </c>
      <c r="G32">
        <v>28</v>
      </c>
      <c r="H32">
        <v>8.99</v>
      </c>
      <c r="I32">
        <v>251.72</v>
      </c>
      <c r="J32" t="str">
        <v>LOW</v>
      </c>
      <c r="K32">
        <v>31</v>
      </c>
    </row>
    <row r="33" spans="1:11" x14ac:dyDescent="0.3">
      <c r="A33">
        <v>46012</v>
      </c>
      <c r="B33" t="str">
        <v>Central</v>
      </c>
      <c r="C33" t="str">
        <v>Andrews</v>
      </c>
      <c r="D33" t="str">
        <v xml:space="preserve">Central        Andrews   </v>
      </c>
      <c r="E33" t="str">
        <v>Central Andrews</v>
      </c>
      <c r="F33" t="str">
        <v>Binder</v>
      </c>
      <c r="G33">
        <v>28</v>
      </c>
      <c r="H33">
        <v>4.99</v>
      </c>
      <c r="I33">
        <v>139.72</v>
      </c>
      <c r="J33" t="str">
        <v>LOW</v>
      </c>
      <c r="K33">
        <v>31</v>
      </c>
    </row>
    <row r="34" spans="1:11" x14ac:dyDescent="0.3">
      <c r="A34">
        <v>45348</v>
      </c>
      <c r="B34" t="str">
        <v>Central</v>
      </c>
      <c r="C34" t="str">
        <v>Gill</v>
      </c>
      <c r="D34" t="str">
        <v xml:space="preserve">Central        Gill   </v>
      </c>
      <c r="E34" t="str">
        <v>Central Gill</v>
      </c>
      <c r="F34" t="str">
        <v>Pen</v>
      </c>
      <c r="G34">
        <v>27</v>
      </c>
      <c r="H34">
        <v>19.989999999999998</v>
      </c>
      <c r="I34">
        <v>539.7299999999999</v>
      </c>
      <c r="J34" t="str">
        <v>LOW</v>
      </c>
      <c r="K34">
        <v>33</v>
      </c>
    </row>
    <row r="35" spans="1:11" x14ac:dyDescent="0.3">
      <c r="A35">
        <v>45553</v>
      </c>
      <c r="B35" t="str">
        <v>East</v>
      </c>
      <c r="C35" t="str">
        <v>Jones</v>
      </c>
      <c r="D35" t="str">
        <v xml:space="preserve">East        Jones   </v>
      </c>
      <c r="E35" t="str">
        <v>East Jones</v>
      </c>
      <c r="F35" t="str">
        <v>Pen Set</v>
      </c>
      <c r="G35">
        <v>16</v>
      </c>
      <c r="H35">
        <v>15.99</v>
      </c>
      <c r="I35">
        <v>255.84</v>
      </c>
      <c r="J35" t="str">
        <v>LOW</v>
      </c>
      <c r="K35">
        <v>34</v>
      </c>
    </row>
    <row r="36" spans="1:11" x14ac:dyDescent="0.3">
      <c r="A36">
        <v>45604</v>
      </c>
      <c r="B36" t="str">
        <v>East</v>
      </c>
      <c r="C36" t="str">
        <v>Parent</v>
      </c>
      <c r="D36" t="str">
        <v xml:space="preserve">East        Parent   </v>
      </c>
      <c r="E36" t="str">
        <v>East Parent</v>
      </c>
      <c r="F36" t="str">
        <v>Pen</v>
      </c>
      <c r="G36">
        <v>15</v>
      </c>
      <c r="H36">
        <v>19.989999999999998</v>
      </c>
      <c r="I36">
        <v>299.84999999999997</v>
      </c>
      <c r="J36" t="str">
        <v>LOW</v>
      </c>
      <c r="K36">
        <v>35</v>
      </c>
    </row>
    <row r="37" spans="1:11" x14ac:dyDescent="0.3">
      <c r="A37">
        <v>45961</v>
      </c>
      <c r="B37" t="str">
        <v>Central</v>
      </c>
      <c r="C37" t="str">
        <v>Andrews</v>
      </c>
      <c r="D37" t="str">
        <v xml:space="preserve">Central        Andrews   </v>
      </c>
      <c r="E37" t="str">
        <v>Central Andrews</v>
      </c>
      <c r="F37" t="str">
        <v>Pencil</v>
      </c>
      <c r="G37">
        <v>14</v>
      </c>
      <c r="H37">
        <v>1.29</v>
      </c>
      <c r="I37">
        <v>18.060000000000002</v>
      </c>
      <c r="J37" t="str">
        <v>LOW</v>
      </c>
      <c r="K37">
        <v>36</v>
      </c>
    </row>
    <row r="38" spans="1:11" x14ac:dyDescent="0.3">
      <c r="A38">
        <v>45978</v>
      </c>
      <c r="B38" t="str">
        <v>Central</v>
      </c>
      <c r="C38" t="str">
        <v>Jardine</v>
      </c>
      <c r="D38" t="str">
        <v xml:space="preserve">Central        Jardine   </v>
      </c>
      <c r="E38" t="str">
        <v>Central Jardine</v>
      </c>
      <c r="F38" t="str">
        <v>Binder</v>
      </c>
      <c r="G38">
        <v>11</v>
      </c>
      <c r="H38">
        <v>4.99</v>
      </c>
      <c r="I38">
        <v>54.89</v>
      </c>
      <c r="J38" t="str">
        <v>LOW</v>
      </c>
      <c r="K38">
        <v>37</v>
      </c>
    </row>
    <row r="39" spans="1:11" x14ac:dyDescent="0.3">
      <c r="A39">
        <v>45723</v>
      </c>
      <c r="B39" t="str">
        <v>West</v>
      </c>
      <c r="C39" t="str">
        <v>Sorvino</v>
      </c>
      <c r="D39" t="str">
        <v xml:space="preserve">West        Sorvino   </v>
      </c>
      <c r="E39" t="str">
        <v>West Sorvino</v>
      </c>
      <c r="F39" t="str">
        <v>Binder</v>
      </c>
      <c r="G39">
        <v>7</v>
      </c>
      <c r="H39">
        <v>19.989999999999998</v>
      </c>
      <c r="I39">
        <v>139.92999999999998</v>
      </c>
      <c r="J39" t="str">
        <v>LOW</v>
      </c>
      <c r="K39">
        <v>38</v>
      </c>
    </row>
    <row r="40" spans="1:11" x14ac:dyDescent="0.3">
      <c r="A40">
        <v>45910</v>
      </c>
      <c r="B40" t="str">
        <v>Central</v>
      </c>
      <c r="C40" t="str">
        <v>Gill</v>
      </c>
      <c r="D40" t="str">
        <v xml:space="preserve">Central        Gill   </v>
      </c>
      <c r="E40" t="str">
        <v>Central Gill</v>
      </c>
      <c r="F40" t="str">
        <v>Pencil</v>
      </c>
      <c r="G40">
        <v>7</v>
      </c>
      <c r="H40">
        <v>1.29</v>
      </c>
      <c r="I40">
        <v>9.0300000000000011</v>
      </c>
      <c r="J40" t="str">
        <v>LOW</v>
      </c>
      <c r="K40">
        <v>38</v>
      </c>
    </row>
    <row r="41" spans="1:11" x14ac:dyDescent="0.3">
      <c r="A41">
        <v>45825</v>
      </c>
      <c r="B41" t="str">
        <v>Central</v>
      </c>
      <c r="C41" t="str">
        <v>Kivell</v>
      </c>
      <c r="D41" t="str">
        <v xml:space="preserve">Central        Kivell   </v>
      </c>
      <c r="E41" t="str">
        <v>Central Kivell</v>
      </c>
      <c r="F41" t="str">
        <v>Desk</v>
      </c>
      <c r="G41">
        <v>5</v>
      </c>
      <c r="H41">
        <v>125</v>
      </c>
      <c r="I41">
        <v>625</v>
      </c>
      <c r="J41" t="str">
        <v>LOW</v>
      </c>
      <c r="K41">
        <v>40</v>
      </c>
    </row>
    <row r="42" spans="1:11" x14ac:dyDescent="0.3">
      <c r="A42">
        <v>45706</v>
      </c>
      <c r="B42" t="str">
        <v>East</v>
      </c>
      <c r="C42" t="str">
        <v>Jones</v>
      </c>
      <c r="D42" t="str">
        <v xml:space="preserve">East        Jones   </v>
      </c>
      <c r="E42" t="str">
        <v>East Jones</v>
      </c>
      <c r="F42" t="str">
        <v>Binder</v>
      </c>
      <c r="G42">
        <v>4</v>
      </c>
      <c r="H42">
        <v>4.99</v>
      </c>
      <c r="I42">
        <v>19.96</v>
      </c>
      <c r="J42" t="str">
        <v>LOW</v>
      </c>
      <c r="K42">
        <v>41</v>
      </c>
    </row>
    <row r="43" spans="1:11" x14ac:dyDescent="0.3">
      <c r="A43">
        <v>45893</v>
      </c>
      <c r="B43" t="str">
        <v>West</v>
      </c>
      <c r="C43" t="str">
        <v>Sorvino</v>
      </c>
      <c r="D43" t="str">
        <v xml:space="preserve">West        Sorvino   </v>
      </c>
      <c r="E43" t="str">
        <v>West Sorvino</v>
      </c>
      <c r="F43" t="str">
        <v>Desk</v>
      </c>
      <c r="G43">
        <v>3</v>
      </c>
      <c r="H43">
        <v>275</v>
      </c>
      <c r="I43">
        <v>825</v>
      </c>
      <c r="J43" t="str">
        <v>MID</v>
      </c>
      <c r="K43">
        <v>42</v>
      </c>
    </row>
    <row r="44" spans="1:11" x14ac:dyDescent="0.3">
      <c r="A44">
        <v>45536</v>
      </c>
      <c r="B44" t="str">
        <v>Central</v>
      </c>
      <c r="C44" t="str">
        <v>Smith</v>
      </c>
      <c r="D44" t="str">
        <v xml:space="preserve">Central        Smith   </v>
      </c>
      <c r="E44" t="str">
        <v>Central Smith</v>
      </c>
      <c r="F44" t="str">
        <v>Desk</v>
      </c>
      <c r="G44">
        <v>2</v>
      </c>
      <c r="H44">
        <v>125</v>
      </c>
      <c r="I44">
        <v>250</v>
      </c>
      <c r="J44" t="str">
        <v>LOW</v>
      </c>
      <c r="K44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796875" defaultRowHeight="18.75" x14ac:dyDescent="0.3"/>
  <cols>
    <col min="1" max="1" width="3.5" customWidth="1"/>
    <col min="2" max="2" width="28.19921875" style="14" customWidth="1"/>
    <col min="3" max="3" width="64" customWidth="1"/>
  </cols>
  <sheetData>
    <row r="2" spans="1:3" ht="21" x14ac:dyDescent="0.35">
      <c r="B2" s="3" t="s">
        <v>30</v>
      </c>
    </row>
    <row r="3" spans="1:3" ht="21" x14ac:dyDescent="0.35">
      <c r="A3" s="2"/>
      <c r="B3" s="1" t="s">
        <v>26</v>
      </c>
      <c r="C3" t="s">
        <v>32</v>
      </c>
    </row>
    <row r="4" spans="1:3" x14ac:dyDescent="0.3">
      <c r="B4" s="1" t="s">
        <v>25</v>
      </c>
      <c r="C4" t="s">
        <v>37</v>
      </c>
    </row>
    <row r="5" spans="1:3" x14ac:dyDescent="0.3">
      <c r="B5" s="1" t="s">
        <v>24</v>
      </c>
      <c r="C5" t="s">
        <v>33</v>
      </c>
    </row>
    <row r="6" spans="1:3" x14ac:dyDescent="0.3">
      <c r="B6" s="1" t="s">
        <v>31</v>
      </c>
      <c r="C6" t="s">
        <v>34</v>
      </c>
    </row>
    <row r="7" spans="1:3" x14ac:dyDescent="0.3">
      <c r="B7" s="13"/>
    </row>
    <row r="8" spans="1:3" ht="21" x14ac:dyDescent="0.35">
      <c r="B8" s="3" t="s">
        <v>36</v>
      </c>
    </row>
    <row r="9" spans="1:3" x14ac:dyDescent="0.3">
      <c r="B9" s="12" t="s">
        <v>23</v>
      </c>
      <c r="C9" t="s">
        <v>35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SalesOrders</vt:lpstr>
      <vt:lpstr>Transpose Data</vt:lpstr>
      <vt:lpstr>Sheet2</vt:lpstr>
      <vt:lpstr>Sheet3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Mary Anne</cp:lastModifiedBy>
  <dcterms:created xsi:type="dcterms:W3CDTF">2004-05-01T18:16:56Z</dcterms:created>
  <dcterms:modified xsi:type="dcterms:W3CDTF">2025-04-15T17:47:26Z</dcterms:modified>
  <cp:category>Excel</cp:category>
</cp:coreProperties>
</file>