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ror404\Desktop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I3" i="2" l="1"/>
  <c r="L3" i="2" s="1"/>
  <c r="N3" i="2" s="1"/>
  <c r="N4" i="2"/>
  <c r="N5" i="2"/>
  <c r="N6" i="2"/>
  <c r="N7" i="2"/>
  <c r="N8" i="2"/>
  <c r="N9" i="2"/>
  <c r="N10" i="2"/>
  <c r="N11" i="2"/>
  <c r="N2" i="2"/>
  <c r="M3" i="2"/>
  <c r="M4" i="2"/>
  <c r="M5" i="2"/>
  <c r="M6" i="2"/>
  <c r="M7" i="2"/>
  <c r="M8" i="2"/>
  <c r="M9" i="2"/>
  <c r="M10" i="2"/>
  <c r="M11" i="2"/>
  <c r="M2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F2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H3" i="1"/>
  <c r="I3" i="1" s="1"/>
  <c r="H4" i="1"/>
  <c r="I4" i="1" s="1"/>
  <c r="H5" i="1"/>
  <c r="I5" i="1" s="1"/>
  <c r="H6" i="1"/>
  <c r="J6" i="1" s="1"/>
  <c r="H2" i="1"/>
  <c r="J2" i="1" s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J3" i="1" l="1"/>
  <c r="J5" i="1"/>
  <c r="I6" i="1"/>
  <c r="J4" i="1"/>
  <c r="I2" i="1"/>
</calcChain>
</file>

<file path=xl/sharedStrings.xml><?xml version="1.0" encoding="utf-8"?>
<sst xmlns="http://schemas.openxmlformats.org/spreadsheetml/2006/main" count="80" uniqueCount="56">
  <si>
    <t>No</t>
  </si>
  <si>
    <t>Kode</t>
  </si>
  <si>
    <t>Nama</t>
  </si>
  <si>
    <t>Gapok</t>
  </si>
  <si>
    <t>Tunjangan</t>
  </si>
  <si>
    <t>Asruransi</t>
  </si>
  <si>
    <t>Total</t>
  </si>
  <si>
    <t>Pajak</t>
  </si>
  <si>
    <t>Gaji Bersih</t>
  </si>
  <si>
    <t>A1</t>
  </si>
  <si>
    <t>B2</t>
  </si>
  <si>
    <t>C1</t>
  </si>
  <si>
    <t>Andi</t>
  </si>
  <si>
    <t>Budi</t>
  </si>
  <si>
    <t>Charly</t>
  </si>
  <si>
    <t>Didi</t>
  </si>
  <si>
    <t>Eni</t>
  </si>
  <si>
    <t>Asuransi</t>
  </si>
  <si>
    <t>Tabel Gaji</t>
  </si>
  <si>
    <t>Tabel Pajak</t>
  </si>
  <si>
    <t>Golongan</t>
  </si>
  <si>
    <t>Total Pajak</t>
  </si>
  <si>
    <t>Pangkat</t>
  </si>
  <si>
    <t>Gaji Pokok</t>
  </si>
  <si>
    <t>Transportasi</t>
  </si>
  <si>
    <t>Jumlah Lembur</t>
  </si>
  <si>
    <t>Tabel Golongan</t>
  </si>
  <si>
    <t>I</t>
  </si>
  <si>
    <t>II</t>
  </si>
  <si>
    <t>III</t>
  </si>
  <si>
    <t>IV</t>
  </si>
  <si>
    <t>Tabel Pangkat</t>
  </si>
  <si>
    <t>Lembur</t>
  </si>
  <si>
    <t>DIR</t>
  </si>
  <si>
    <t>STAFF</t>
  </si>
  <si>
    <t>DIR4</t>
  </si>
  <si>
    <t>DIR3</t>
  </si>
  <si>
    <t>MGR3</t>
  </si>
  <si>
    <t>MGR2</t>
  </si>
  <si>
    <t>STAFF1</t>
  </si>
  <si>
    <t>STAFF2</t>
  </si>
  <si>
    <t>STAFF3</t>
  </si>
  <si>
    <t>DIR2</t>
  </si>
  <si>
    <t>MGR4</t>
  </si>
  <si>
    <t>STAFF4</t>
  </si>
  <si>
    <t>Evi</t>
  </si>
  <si>
    <t>Fani</t>
  </si>
  <si>
    <t>Gami</t>
  </si>
  <si>
    <t>Heni</t>
  </si>
  <si>
    <t>Intan</t>
  </si>
  <si>
    <t>Jodi</t>
  </si>
  <si>
    <t>TOTAL LEMBUR</t>
  </si>
  <si>
    <t>TOTAL PENDAPATAN</t>
  </si>
  <si>
    <t>PAJAK</t>
  </si>
  <si>
    <t>GAJI BERSIH</t>
  </si>
  <si>
    <t>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</si>
</sst>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9" fontId="0" fillId="0" borderId="1" xfId="1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4" sqref="H4"/>
    </sheetView>
  </sheetViews>
  <sheetFormatPr defaultRowHeight="15" x14ac:dyDescent="0.25"/>
  <cols>
    <col min="1" max="1" width="13.42578125" customWidth="1"/>
    <col min="2" max="2" width="13.7109375" customWidth="1"/>
    <col min="3" max="3" width="13.42578125" customWidth="1"/>
    <col min="4" max="4" width="21.42578125" customWidth="1"/>
    <col min="5" max="5" width="17.5703125" customWidth="1"/>
    <col min="6" max="6" width="15.85546875" customWidth="1"/>
    <col min="7" max="7" width="17.7109375" customWidth="1"/>
    <col min="8" max="9" width="18.28515625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21</v>
      </c>
      <c r="J1" s="2" t="s">
        <v>8</v>
      </c>
    </row>
    <row r="2" spans="1:10" x14ac:dyDescent="0.25">
      <c r="A2" s="2">
        <v>1</v>
      </c>
      <c r="B2" s="2" t="s">
        <v>9</v>
      </c>
      <c r="C2" s="2" t="s">
        <v>12</v>
      </c>
      <c r="D2" s="6">
        <f>VLOOKUP($B$2:$B$6,$A$11:$D$13,2,TRUE)</f>
        <v>1500000</v>
      </c>
      <c r="E2" s="6">
        <f>VLOOKUP($B$2:$B$6,$A$11:$D$13,3,1)</f>
        <v>500000</v>
      </c>
      <c r="F2" s="6">
        <f>VLOOKUP($B$2:$B$6,$A$11:$D$13,4,1)</f>
        <v>100000</v>
      </c>
      <c r="G2" s="6">
        <f>SUM(D2:F2)</f>
        <v>2100000</v>
      </c>
      <c r="H2" s="5">
        <f>HLOOKUP($B$2:$B$6,$G$10:$I$11,2,1)</f>
        <v>0.02</v>
      </c>
      <c r="I2" s="7">
        <f>G2*H2</f>
        <v>42000</v>
      </c>
      <c r="J2" s="6">
        <f>G2-(G2*H2)</f>
        <v>2058000</v>
      </c>
    </row>
    <row r="3" spans="1:10" x14ac:dyDescent="0.25">
      <c r="A3" s="2">
        <v>2</v>
      </c>
      <c r="B3" s="2" t="s">
        <v>10</v>
      </c>
      <c r="C3" s="2" t="s">
        <v>13</v>
      </c>
      <c r="D3" s="6">
        <f t="shared" ref="D3:D6" si="0">VLOOKUP($B$2:$B$6,$A$11:$D$13,2,TRUE)</f>
        <v>2000000</v>
      </c>
      <c r="E3" s="6">
        <f t="shared" ref="E3:E6" si="1">VLOOKUP($B$2:$B$6,$A$11:$D$13,3,1)</f>
        <v>600000</v>
      </c>
      <c r="F3" s="6">
        <f t="shared" ref="F3:F6" si="2">VLOOKUP($B$2:$B$6,$A$11:$D$13,4,1)</f>
        <v>150000</v>
      </c>
      <c r="G3" s="6">
        <f t="shared" ref="G3:G6" si="3">SUM(D3:F3)</f>
        <v>2750000</v>
      </c>
      <c r="H3" s="5">
        <f>HLOOKUP($B$2:$B$6,$G$10:$I$11,2,1)</f>
        <v>0.05</v>
      </c>
      <c r="I3" s="7">
        <f t="shared" ref="I3:I6" si="4">G3*H3</f>
        <v>137500</v>
      </c>
      <c r="J3" s="6">
        <f t="shared" ref="J3:J6" si="5">G3-(G3*H3)</f>
        <v>2612500</v>
      </c>
    </row>
    <row r="4" spans="1:10" x14ac:dyDescent="0.25">
      <c r="A4" s="2">
        <v>3</v>
      </c>
      <c r="B4" s="2" t="s">
        <v>10</v>
      </c>
      <c r="C4" s="2" t="s">
        <v>14</v>
      </c>
      <c r="D4" s="6">
        <f t="shared" si="0"/>
        <v>2000000</v>
      </c>
      <c r="E4" s="6">
        <f t="shared" si="1"/>
        <v>600000</v>
      </c>
      <c r="F4" s="6">
        <f t="shared" si="2"/>
        <v>150000</v>
      </c>
      <c r="G4" s="6">
        <f t="shared" si="3"/>
        <v>2750000</v>
      </c>
      <c r="H4" s="5">
        <f>HLOOKUP($B$2:$B$6,$G$10:$I$11,2,1)</f>
        <v>0.05</v>
      </c>
      <c r="I4" s="7">
        <f t="shared" si="4"/>
        <v>137500</v>
      </c>
      <c r="J4" s="6">
        <f t="shared" si="5"/>
        <v>2612500</v>
      </c>
    </row>
    <row r="5" spans="1:10" x14ac:dyDescent="0.25">
      <c r="A5" s="2">
        <v>4</v>
      </c>
      <c r="B5" s="2" t="s">
        <v>11</v>
      </c>
      <c r="C5" s="2" t="s">
        <v>15</v>
      </c>
      <c r="D5" s="6">
        <f t="shared" si="0"/>
        <v>1000000</v>
      </c>
      <c r="E5" s="6">
        <f t="shared" si="1"/>
        <v>700000</v>
      </c>
      <c r="F5" s="6">
        <f t="shared" si="2"/>
        <v>100000</v>
      </c>
      <c r="G5" s="6">
        <f t="shared" si="3"/>
        <v>1800000</v>
      </c>
      <c r="H5" s="5">
        <f>HLOOKUP($B$2:$B$6,$G$10:$I$11,2,1)</f>
        <v>0.03</v>
      </c>
      <c r="I5" s="7">
        <f t="shared" si="4"/>
        <v>54000</v>
      </c>
      <c r="J5" s="6">
        <f t="shared" si="5"/>
        <v>1746000</v>
      </c>
    </row>
    <row r="6" spans="1:10" x14ac:dyDescent="0.25">
      <c r="A6" s="2">
        <v>5</v>
      </c>
      <c r="B6" s="2" t="s">
        <v>9</v>
      </c>
      <c r="C6" s="2" t="s">
        <v>16</v>
      </c>
      <c r="D6" s="6">
        <f t="shared" si="0"/>
        <v>1500000</v>
      </c>
      <c r="E6" s="6">
        <f t="shared" si="1"/>
        <v>500000</v>
      </c>
      <c r="F6" s="6">
        <f t="shared" si="2"/>
        <v>100000</v>
      </c>
      <c r="G6" s="6">
        <f t="shared" si="3"/>
        <v>2100000</v>
      </c>
      <c r="H6" s="5">
        <f>HLOOKUP($B$2:$B$6,$G$10:$I$11,2,1)</f>
        <v>0.02</v>
      </c>
      <c r="I6" s="7">
        <f t="shared" si="4"/>
        <v>42000</v>
      </c>
      <c r="J6" s="6">
        <f t="shared" si="5"/>
        <v>2058000</v>
      </c>
    </row>
    <row r="7" spans="1:10" x14ac:dyDescent="0.25">
      <c r="G7" s="2"/>
    </row>
    <row r="9" spans="1:10" x14ac:dyDescent="0.25">
      <c r="A9" s="1" t="s">
        <v>18</v>
      </c>
      <c r="B9" s="1"/>
      <c r="C9" s="1"/>
      <c r="D9" s="1"/>
      <c r="G9" t="s">
        <v>19</v>
      </c>
    </row>
    <row r="10" spans="1:10" x14ac:dyDescent="0.25">
      <c r="A10" s="2" t="s">
        <v>20</v>
      </c>
      <c r="B10" s="2" t="s">
        <v>3</v>
      </c>
      <c r="C10" s="2" t="s">
        <v>4</v>
      </c>
      <c r="D10" s="2" t="s">
        <v>17</v>
      </c>
      <c r="G10" s="4" t="s">
        <v>9</v>
      </c>
      <c r="H10" s="4" t="s">
        <v>10</v>
      </c>
      <c r="I10" s="4" t="s">
        <v>11</v>
      </c>
    </row>
    <row r="11" spans="1:10" x14ac:dyDescent="0.25">
      <c r="A11" s="2" t="s">
        <v>9</v>
      </c>
      <c r="B11" s="2">
        <v>1500000</v>
      </c>
      <c r="C11" s="2">
        <v>500000</v>
      </c>
      <c r="D11" s="2">
        <v>100000</v>
      </c>
      <c r="G11" s="3">
        <v>0.02</v>
      </c>
      <c r="H11" s="3">
        <v>0.05</v>
      </c>
      <c r="I11" s="3">
        <v>0.03</v>
      </c>
    </row>
    <row r="12" spans="1:10" x14ac:dyDescent="0.25">
      <c r="A12" s="2" t="s">
        <v>10</v>
      </c>
      <c r="B12" s="2">
        <v>2000000</v>
      </c>
      <c r="C12" s="2">
        <v>600000</v>
      </c>
      <c r="D12" s="2">
        <v>150000</v>
      </c>
    </row>
    <row r="13" spans="1:10" x14ac:dyDescent="0.25">
      <c r="A13" s="2" t="s">
        <v>11</v>
      </c>
      <c r="B13" s="2">
        <v>1000000</v>
      </c>
      <c r="C13" s="2">
        <v>700000</v>
      </c>
      <c r="D13" s="2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H1" workbookViewId="0">
      <selection activeCell="N12" sqref="N12"/>
    </sheetView>
  </sheetViews>
  <sheetFormatPr defaultRowHeight="15" x14ac:dyDescent="0.25"/>
  <cols>
    <col min="2" max="2" width="18.28515625" customWidth="1"/>
    <col min="3" max="3" width="15.42578125" customWidth="1"/>
    <col min="4" max="5" width="15.7109375" customWidth="1"/>
    <col min="6" max="6" width="15.28515625" customWidth="1"/>
    <col min="7" max="7" width="16" customWidth="1"/>
    <col min="8" max="8" width="15.28515625" customWidth="1"/>
    <col min="9" max="9" width="17.42578125" customWidth="1"/>
    <col min="10" max="10" width="20.5703125" customWidth="1"/>
    <col min="11" max="11" width="17.140625" customWidth="1"/>
    <col min="12" max="12" width="16.28515625" customWidth="1"/>
    <col min="13" max="13" width="16.7109375" customWidth="1"/>
    <col min="14" max="14" width="17.7109375" customWidth="1"/>
  </cols>
  <sheetData>
    <row r="1" spans="1:14" ht="30" x14ac:dyDescent="0.25">
      <c r="A1" s="2" t="s">
        <v>0</v>
      </c>
      <c r="B1" s="2" t="s">
        <v>1</v>
      </c>
      <c r="C1" s="2" t="s">
        <v>2</v>
      </c>
      <c r="D1" s="2" t="s">
        <v>20</v>
      </c>
      <c r="E1" s="2" t="s">
        <v>22</v>
      </c>
      <c r="F1" s="2" t="s">
        <v>23</v>
      </c>
      <c r="G1" s="2" t="s">
        <v>4</v>
      </c>
      <c r="H1" s="2" t="s">
        <v>17</v>
      </c>
      <c r="I1" s="2" t="s">
        <v>24</v>
      </c>
      <c r="J1" s="2" t="s">
        <v>25</v>
      </c>
      <c r="K1" s="2" t="s">
        <v>51</v>
      </c>
      <c r="L1" s="8" t="s">
        <v>52</v>
      </c>
      <c r="M1" s="2" t="s">
        <v>53</v>
      </c>
      <c r="N1" s="8" t="s">
        <v>54</v>
      </c>
    </row>
    <row r="2" spans="1:14" x14ac:dyDescent="0.25">
      <c r="A2" s="2">
        <v>1</v>
      </c>
      <c r="B2" s="2" t="s">
        <v>35</v>
      </c>
      <c r="C2" s="2" t="s">
        <v>12</v>
      </c>
      <c r="D2" s="2" t="str">
        <f>IF(RIGHT(B2,1)="1","I",IF(RIGHT(B2,1)="2","II",IF(RIGHT(B2,1)="3","III","IV")))</f>
        <v>IV</v>
      </c>
      <c r="E2" s="2" t="str">
        <f>IF(LEFT(B2,3)="DIR","DIR",IF(LEFT(B2,3)="MGR","MGR","STAFF"))</f>
        <v>DIR</v>
      </c>
      <c r="F2" s="2">
        <f t="shared" ref="F2:F11" si="0">HLOOKUP($D$2:$D$11,$B$16:$E$18,2,1)</f>
        <v>7000000</v>
      </c>
      <c r="G2" s="2">
        <f>VLOOKUP($E$2:$E$11,$I$17:$K$19,2,1)</f>
        <v>2500000</v>
      </c>
      <c r="H2" s="2">
        <f>HLOOKUP($D$2:$D$11,$B$16:$E$18,3,1)</f>
        <v>500000</v>
      </c>
      <c r="I2" s="2">
        <f>IF(OR(B2="DIR3",B2="DIR4"),300000,IF(OR(B2="MGR3",B2="MGR4"),400000,IF(OR(B2="STAFF1",B2="STAFF2"),600000,500000)))</f>
        <v>300000</v>
      </c>
      <c r="J2" s="2">
        <v>10</v>
      </c>
      <c r="K2" s="6">
        <f>IF(E2="DIR",J2*500000,IF(E2="MGR",J2*300000,IF(E2="STAFF",J2*250000,0)))</f>
        <v>5000000</v>
      </c>
      <c r="L2" s="6">
        <f>F2+G2+H2+I2+K2</f>
        <v>15300000</v>
      </c>
      <c r="M2" s="3">
        <f>IF(E2="DIR",5%,IF(E2="MGR",4%,IF(E2="STAFF",3%, )))</f>
        <v>0.05</v>
      </c>
      <c r="N2" s="6">
        <f>L2-(L2*M2)</f>
        <v>14535000</v>
      </c>
    </row>
    <row r="3" spans="1:14" x14ac:dyDescent="0.25">
      <c r="A3" s="2">
        <v>2</v>
      </c>
      <c r="B3" s="2" t="s">
        <v>36</v>
      </c>
      <c r="C3" s="2" t="s">
        <v>13</v>
      </c>
      <c r="D3" s="2" t="str">
        <f t="shared" ref="D3:D11" si="1">IF(RIGHT(B3,1)="1","I",IF(RIGHT(B3,1)="2","II",IF(RIGHT(B3,1)="3","III","IV")))</f>
        <v>III</v>
      </c>
      <c r="E3" s="2" t="str">
        <f t="shared" ref="E3:E11" si="2">IF(LEFT(B3,3)="DIR","DIR",IF(LEFT(B3,3)="MGR","MGR","STAFF"))</f>
        <v>DIR</v>
      </c>
      <c r="F3" s="2">
        <f t="shared" si="0"/>
        <v>6000000</v>
      </c>
      <c r="G3" s="2">
        <f t="shared" ref="G3:G11" si="3">VLOOKUP($E$2:$E$11,$I$17:$K$19,2,1)</f>
        <v>2500000</v>
      </c>
      <c r="H3" s="2">
        <f t="shared" ref="H3:H11" si="4">HLOOKUP($D$2:$D$11,$B$16:$E$18,3,1)</f>
        <v>750000</v>
      </c>
      <c r="I3" s="2">
        <f>IF(OR(B3="DIR3",B3="DIR4"),300000,IF(OR(B3="MGR3",B3="MGR4"),400000,IF(OR(B3="STAFF1",B3="STAFF2"),600000,500000)))</f>
        <v>300000</v>
      </c>
      <c r="J3" s="2">
        <v>12</v>
      </c>
      <c r="K3" s="6">
        <f t="shared" ref="K3:K11" si="5">IF(E3="DIR",J3*500000,IF(E3="MGR",J3*300000,IF(E3="STAFF",J3*250000,0)))</f>
        <v>6000000</v>
      </c>
      <c r="L3" s="6">
        <f t="shared" ref="L3:L11" si="6">F3+G3+H3+I3+K3</f>
        <v>15550000</v>
      </c>
      <c r="M3" s="3">
        <f t="shared" ref="M3:M11" si="7">IF(E3="DIR",5%,IF(E3="MGR",4%,IF(E3="STAFF",3%, )))</f>
        <v>0.05</v>
      </c>
      <c r="N3" s="6">
        <f t="shared" ref="N3:N11" si="8">L3-(L3*M3)</f>
        <v>14772500</v>
      </c>
    </row>
    <row r="4" spans="1:14" x14ac:dyDescent="0.25">
      <c r="A4" s="2">
        <v>3</v>
      </c>
      <c r="B4" s="2" t="s">
        <v>37</v>
      </c>
      <c r="C4" s="2" t="s">
        <v>14</v>
      </c>
      <c r="D4" s="2" t="str">
        <f t="shared" si="1"/>
        <v>III</v>
      </c>
      <c r="E4" s="2" t="str">
        <f t="shared" si="2"/>
        <v>MGR</v>
      </c>
      <c r="F4" s="2">
        <f t="shared" si="0"/>
        <v>6000000</v>
      </c>
      <c r="G4" s="2">
        <f t="shared" si="3"/>
        <v>2000000</v>
      </c>
      <c r="H4" s="2">
        <f t="shared" si="4"/>
        <v>750000</v>
      </c>
      <c r="I4" s="2">
        <f t="shared" ref="I4:I11" si="9">IF(OR(B4="DIR3",B4="DIR4"),300000,IF(OR(B4="MGR3",B4="MGR4"),400000,IF(OR(B4="STAFF1",B4="STAFF2"),600000,500000)))</f>
        <v>400000</v>
      </c>
      <c r="J4" s="2">
        <v>5</v>
      </c>
      <c r="K4" s="6">
        <f t="shared" si="5"/>
        <v>1500000</v>
      </c>
      <c r="L4" s="6">
        <f t="shared" si="6"/>
        <v>10650000</v>
      </c>
      <c r="M4" s="3">
        <f t="shared" si="7"/>
        <v>0.04</v>
      </c>
      <c r="N4" s="6">
        <f t="shared" si="8"/>
        <v>10224000</v>
      </c>
    </row>
    <row r="5" spans="1:14" x14ac:dyDescent="0.25">
      <c r="A5" s="2">
        <v>4</v>
      </c>
      <c r="B5" s="2" t="s">
        <v>38</v>
      </c>
      <c r="C5" s="2" t="s">
        <v>15</v>
      </c>
      <c r="D5" s="2" t="str">
        <f t="shared" si="1"/>
        <v>II</v>
      </c>
      <c r="E5" s="2" t="str">
        <f t="shared" si="2"/>
        <v>MGR</v>
      </c>
      <c r="F5" s="2">
        <f t="shared" si="0"/>
        <v>4500000</v>
      </c>
      <c r="G5" s="2">
        <f t="shared" si="3"/>
        <v>2000000</v>
      </c>
      <c r="H5" s="2">
        <f t="shared" si="4"/>
        <v>1000000</v>
      </c>
      <c r="I5" s="2">
        <f t="shared" si="9"/>
        <v>500000</v>
      </c>
      <c r="J5" s="2">
        <v>8</v>
      </c>
      <c r="K5" s="6">
        <f t="shared" si="5"/>
        <v>2400000</v>
      </c>
      <c r="L5" s="6">
        <f t="shared" si="6"/>
        <v>10400000</v>
      </c>
      <c r="M5" s="3">
        <f t="shared" si="7"/>
        <v>0.04</v>
      </c>
      <c r="N5" s="6">
        <f t="shared" si="8"/>
        <v>9984000</v>
      </c>
    </row>
    <row r="6" spans="1:14" x14ac:dyDescent="0.25">
      <c r="A6" s="2">
        <v>5</v>
      </c>
      <c r="B6" s="2" t="s">
        <v>39</v>
      </c>
      <c r="C6" s="2" t="s">
        <v>45</v>
      </c>
      <c r="D6" s="2" t="str">
        <f t="shared" si="1"/>
        <v>I</v>
      </c>
      <c r="E6" s="2" t="str">
        <f t="shared" si="2"/>
        <v>STAFF</v>
      </c>
      <c r="F6" s="2">
        <f t="shared" si="0"/>
        <v>4000000</v>
      </c>
      <c r="G6" s="2">
        <f t="shared" si="3"/>
        <v>1500000</v>
      </c>
      <c r="H6" s="2">
        <f t="shared" si="4"/>
        <v>1500000</v>
      </c>
      <c r="I6" s="2">
        <f t="shared" si="9"/>
        <v>600000</v>
      </c>
      <c r="J6" s="2">
        <v>5</v>
      </c>
      <c r="K6" s="6">
        <f t="shared" si="5"/>
        <v>1250000</v>
      </c>
      <c r="L6" s="6">
        <f t="shared" si="6"/>
        <v>8850000</v>
      </c>
      <c r="M6" s="3">
        <f t="shared" si="7"/>
        <v>0.03</v>
      </c>
      <c r="N6" s="6">
        <f t="shared" si="8"/>
        <v>8584500</v>
      </c>
    </row>
    <row r="7" spans="1:14" x14ac:dyDescent="0.25">
      <c r="A7" s="2">
        <v>6</v>
      </c>
      <c r="B7" s="2" t="s">
        <v>40</v>
      </c>
      <c r="C7" s="2" t="s">
        <v>46</v>
      </c>
      <c r="D7" s="2" t="str">
        <f t="shared" si="1"/>
        <v>II</v>
      </c>
      <c r="E7" s="2" t="str">
        <f t="shared" si="2"/>
        <v>STAFF</v>
      </c>
      <c r="F7" s="2">
        <f t="shared" si="0"/>
        <v>4500000</v>
      </c>
      <c r="G7" s="2">
        <f t="shared" si="3"/>
        <v>1500000</v>
      </c>
      <c r="H7" s="2">
        <f t="shared" si="4"/>
        <v>1000000</v>
      </c>
      <c r="I7" s="2">
        <f t="shared" si="9"/>
        <v>600000</v>
      </c>
      <c r="J7" s="2">
        <v>9</v>
      </c>
      <c r="K7" s="6">
        <f t="shared" si="5"/>
        <v>2250000</v>
      </c>
      <c r="L7" s="6">
        <f t="shared" si="6"/>
        <v>9850000</v>
      </c>
      <c r="M7" s="3">
        <f t="shared" si="7"/>
        <v>0.03</v>
      </c>
      <c r="N7" s="6">
        <f t="shared" si="8"/>
        <v>9554500</v>
      </c>
    </row>
    <row r="8" spans="1:14" x14ac:dyDescent="0.25">
      <c r="A8" s="2">
        <v>7</v>
      </c>
      <c r="B8" s="2" t="s">
        <v>41</v>
      </c>
      <c r="C8" s="2" t="s">
        <v>47</v>
      </c>
      <c r="D8" s="2" t="str">
        <f t="shared" si="1"/>
        <v>III</v>
      </c>
      <c r="E8" s="2" t="str">
        <f t="shared" si="2"/>
        <v>STAFF</v>
      </c>
      <c r="F8" s="2">
        <f t="shared" si="0"/>
        <v>6000000</v>
      </c>
      <c r="G8" s="2">
        <f t="shared" si="3"/>
        <v>1500000</v>
      </c>
      <c r="H8" s="2">
        <f t="shared" si="4"/>
        <v>750000</v>
      </c>
      <c r="I8" s="2">
        <f t="shared" si="9"/>
        <v>500000</v>
      </c>
      <c r="J8" s="2">
        <v>10</v>
      </c>
      <c r="K8" s="6">
        <f t="shared" si="5"/>
        <v>2500000</v>
      </c>
      <c r="L8" s="6">
        <f t="shared" si="6"/>
        <v>11250000</v>
      </c>
      <c r="M8" s="3">
        <f t="shared" si="7"/>
        <v>0.03</v>
      </c>
      <c r="N8" s="6">
        <f t="shared" si="8"/>
        <v>10912500</v>
      </c>
    </row>
    <row r="9" spans="1:14" x14ac:dyDescent="0.25">
      <c r="A9" s="2">
        <v>8</v>
      </c>
      <c r="B9" s="2" t="s">
        <v>42</v>
      </c>
      <c r="C9" s="2" t="s">
        <v>48</v>
      </c>
      <c r="D9" s="2" t="str">
        <f t="shared" si="1"/>
        <v>II</v>
      </c>
      <c r="E9" s="2" t="str">
        <f t="shared" si="2"/>
        <v>DIR</v>
      </c>
      <c r="F9" s="2">
        <f t="shared" si="0"/>
        <v>4500000</v>
      </c>
      <c r="G9" s="2">
        <f t="shared" si="3"/>
        <v>2500000</v>
      </c>
      <c r="H9" s="2">
        <f t="shared" si="4"/>
        <v>1000000</v>
      </c>
      <c r="I9" s="2">
        <f t="shared" si="9"/>
        <v>500000</v>
      </c>
      <c r="J9" s="2">
        <v>7</v>
      </c>
      <c r="K9" s="6">
        <f t="shared" si="5"/>
        <v>3500000</v>
      </c>
      <c r="L9" s="6">
        <f t="shared" si="6"/>
        <v>12000000</v>
      </c>
      <c r="M9" s="3">
        <f t="shared" si="7"/>
        <v>0.05</v>
      </c>
      <c r="N9" s="6">
        <f t="shared" si="8"/>
        <v>11400000</v>
      </c>
    </row>
    <row r="10" spans="1:14" x14ac:dyDescent="0.25">
      <c r="A10" s="2">
        <v>9</v>
      </c>
      <c r="B10" s="2" t="s">
        <v>43</v>
      </c>
      <c r="C10" s="2" t="s">
        <v>49</v>
      </c>
      <c r="D10" s="2" t="str">
        <f t="shared" si="1"/>
        <v>IV</v>
      </c>
      <c r="E10" s="2" t="str">
        <f t="shared" si="2"/>
        <v>MGR</v>
      </c>
      <c r="F10" s="2">
        <f t="shared" si="0"/>
        <v>7000000</v>
      </c>
      <c r="G10" s="2">
        <f t="shared" si="3"/>
        <v>2000000</v>
      </c>
      <c r="H10" s="2">
        <f t="shared" si="4"/>
        <v>500000</v>
      </c>
      <c r="I10" s="2">
        <f t="shared" si="9"/>
        <v>400000</v>
      </c>
      <c r="J10" s="2">
        <v>17</v>
      </c>
      <c r="K10" s="6">
        <f t="shared" si="5"/>
        <v>5100000</v>
      </c>
      <c r="L10" s="6">
        <f t="shared" si="6"/>
        <v>15000000</v>
      </c>
      <c r="M10" s="3">
        <f t="shared" si="7"/>
        <v>0.04</v>
      </c>
      <c r="N10" s="6">
        <f t="shared" si="8"/>
        <v>14400000</v>
      </c>
    </row>
    <row r="11" spans="1:14" x14ac:dyDescent="0.25">
      <c r="A11" s="2">
        <v>10</v>
      </c>
      <c r="B11" s="2" t="s">
        <v>44</v>
      </c>
      <c r="C11" s="2" t="s">
        <v>50</v>
      </c>
      <c r="D11" s="2" t="str">
        <f t="shared" si="1"/>
        <v>IV</v>
      </c>
      <c r="E11" s="2" t="str">
        <f t="shared" si="2"/>
        <v>STAFF</v>
      </c>
      <c r="F11" s="2">
        <f t="shared" si="0"/>
        <v>7000000</v>
      </c>
      <c r="G11" s="2">
        <f t="shared" si="3"/>
        <v>1500000</v>
      </c>
      <c r="H11" s="2">
        <f t="shared" si="4"/>
        <v>500000</v>
      </c>
      <c r="I11" s="2">
        <f t="shared" si="9"/>
        <v>500000</v>
      </c>
      <c r="J11" s="2">
        <v>18</v>
      </c>
      <c r="K11" s="6">
        <f t="shared" si="5"/>
        <v>4500000</v>
      </c>
      <c r="L11" s="6">
        <f t="shared" si="6"/>
        <v>14000000</v>
      </c>
      <c r="M11" s="3">
        <f t="shared" si="7"/>
        <v>0.03</v>
      </c>
      <c r="N11" s="6">
        <f t="shared" si="8"/>
        <v>13580000</v>
      </c>
    </row>
    <row r="12" spans="1:14" x14ac:dyDescent="0.25">
      <c r="N12" s="9">
        <f>SUM(N2:N11)</f>
        <v>117947000</v>
      </c>
    </row>
    <row r="15" spans="1:14" x14ac:dyDescent="0.25">
      <c r="A15" s="2"/>
      <c r="B15" s="2" t="s">
        <v>26</v>
      </c>
      <c r="C15" s="2"/>
      <c r="D15" s="2"/>
      <c r="E15" s="2"/>
      <c r="I15" s="2" t="s">
        <v>31</v>
      </c>
      <c r="J15" s="2"/>
      <c r="K15" s="2"/>
    </row>
    <row r="16" spans="1:14" x14ac:dyDescent="0.25">
      <c r="A16" s="2"/>
      <c r="B16" s="2" t="s">
        <v>27</v>
      </c>
      <c r="C16" s="2" t="s">
        <v>28</v>
      </c>
      <c r="D16" s="2" t="s">
        <v>29</v>
      </c>
      <c r="E16" s="2" t="s">
        <v>30</v>
      </c>
      <c r="I16" s="2" t="s">
        <v>22</v>
      </c>
      <c r="J16" s="2" t="s">
        <v>4</v>
      </c>
      <c r="K16" s="2" t="s">
        <v>32</v>
      </c>
    </row>
    <row r="17" spans="1:11" x14ac:dyDescent="0.25">
      <c r="A17" s="2" t="s">
        <v>3</v>
      </c>
      <c r="B17" s="2">
        <v>4000000</v>
      </c>
      <c r="C17" s="2">
        <v>4500000</v>
      </c>
      <c r="D17" s="2">
        <v>6000000</v>
      </c>
      <c r="E17" s="2">
        <v>7000000</v>
      </c>
      <c r="I17" s="2" t="s">
        <v>33</v>
      </c>
      <c r="J17" s="2">
        <v>2500000</v>
      </c>
      <c r="K17" s="2">
        <v>500000</v>
      </c>
    </row>
    <row r="18" spans="1:11" x14ac:dyDescent="0.25">
      <c r="A18" s="2" t="s">
        <v>17</v>
      </c>
      <c r="B18" s="2">
        <v>1500000</v>
      </c>
      <c r="C18" s="2">
        <v>1000000</v>
      </c>
      <c r="D18" s="2">
        <v>750000</v>
      </c>
      <c r="E18" s="2">
        <v>500000</v>
      </c>
      <c r="I18" s="2" t="s">
        <v>55</v>
      </c>
      <c r="J18" s="2">
        <v>2000000</v>
      </c>
      <c r="K18" s="2">
        <v>300000</v>
      </c>
    </row>
    <row r="19" spans="1:11" x14ac:dyDescent="0.25">
      <c r="I19" s="2" t="s">
        <v>34</v>
      </c>
      <c r="J19" s="2">
        <v>1500000</v>
      </c>
      <c r="K19" s="2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error404</dc:creator>
  <cp:lastModifiedBy>error404</cp:lastModifiedBy>
  <dcterms:created xsi:type="dcterms:W3CDTF">2015-09-22T06:18:22Z</dcterms:created>
  <dcterms:modified xsi:type="dcterms:W3CDTF">2015-09-22T08:14:43Z</dcterms:modified>
</cp:coreProperties>
</file>