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0C39B8C7-762A-4AF2-8415-2A48627C96DF}" xr6:coauthVersionLast="47" xr6:coauthVersionMax="47" xr10:uidLastSave="{00000000-0000-0000-0000-000000000000}"/>
  <bookViews>
    <workbookView xWindow="-108" yWindow="-108" windowWidth="23256" windowHeight="13896" firstSheet="7" activeTab="7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得意先マスタ" sheetId="4" state="hidden" r:id="rId4"/>
    <sheet name="数出表_Excel" sheetId="5" state="hidden" r:id="rId5"/>
    <sheet name="納品書まとめ" sheetId="6" state="hidden" r:id="rId6"/>
    <sheet name="webまとめ" sheetId="7" state="hidden" r:id="rId7"/>
    <sheet name="納品書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E2" i="8"/>
  <c r="P2" i="8" s="1"/>
  <c r="P27" i="8" s="1"/>
  <c r="C1" i="6" a="1"/>
  <c r="C1" i="6" s="1"/>
  <c r="A1" i="6" a="1"/>
  <c r="A1" i="6" s="1"/>
  <c r="A2" i="6" s="1" a="1"/>
  <c r="A2" i="6" s="1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 s="1"/>
  <c r="T146" i="5" a="1"/>
  <c r="T146" i="5" s="1"/>
  <c r="S146" i="5" a="1"/>
  <c r="S146" i="5" s="1"/>
  <c r="R146" i="5" a="1"/>
  <c r="R146" i="5" s="1"/>
  <c r="Q146" i="5" a="1"/>
  <c r="Q146" i="5" s="1"/>
  <c r="P146" i="5" a="1"/>
  <c r="P146" i="5" s="1"/>
  <c r="O146" i="5" a="1"/>
  <c r="O146" i="5" s="1"/>
  <c r="N146" i="5" a="1"/>
  <c r="N146" i="5" s="1"/>
  <c r="M146" i="5" a="1"/>
  <c r="M146" i="5" s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 s="1"/>
  <c r="D146" i="5" a="1"/>
  <c r="D146" i="5" s="1"/>
  <c r="C146" i="5" a="1"/>
  <c r="C146" i="5" s="1"/>
  <c r="B146" i="5" a="1"/>
  <c r="B146" i="5" s="1"/>
  <c r="A146" i="5" a="1"/>
  <c r="A146" i="5" s="1"/>
  <c r="V145" i="5"/>
  <c r="T145" i="5"/>
  <c r="R145" i="5"/>
  <c r="P145" i="5"/>
  <c r="L145" i="5"/>
  <c r="K145" i="5"/>
  <c r="H145" i="5"/>
  <c r="G145" i="5"/>
  <c r="C145" i="5"/>
  <c r="B145" i="5"/>
  <c r="A145" i="5"/>
  <c r="Q145" i="5" s="1"/>
  <c r="T143" i="5"/>
  <c r="O143" i="5"/>
  <c r="D143" i="5"/>
  <c r="A143" i="5"/>
  <c r="V143" i="5" s="1"/>
  <c r="W141" i="5"/>
  <c r="T141" i="5"/>
  <c r="R141" i="5"/>
  <c r="N141" i="5"/>
  <c r="M141" i="5"/>
  <c r="H141" i="5"/>
  <c r="E141" i="5"/>
  <c r="D141" i="5"/>
  <c r="A141" i="5"/>
  <c r="Q141" i="5" s="1"/>
  <c r="T139" i="5"/>
  <c r="A139" i="5"/>
  <c r="T137" i="5"/>
  <c r="N137" i="5"/>
  <c r="K137" i="5"/>
  <c r="E137" i="5"/>
  <c r="B137" i="5"/>
  <c r="A137" i="5"/>
  <c r="Q137" i="5" s="1"/>
  <c r="T135" i="5"/>
  <c r="R135" i="5"/>
  <c r="G135" i="5"/>
  <c r="A135" i="5"/>
  <c r="V135" i="5" s="1"/>
  <c r="W133" i="5"/>
  <c r="T133" i="5"/>
  <c r="P133" i="5"/>
  <c r="O133" i="5"/>
  <c r="N133" i="5"/>
  <c r="M133" i="5"/>
  <c r="K133" i="5"/>
  <c r="G133" i="5"/>
  <c r="F133" i="5"/>
  <c r="E133" i="5"/>
  <c r="D133" i="5"/>
  <c r="B133" i="5"/>
  <c r="A133" i="5"/>
  <c r="Q133" i="5" s="1"/>
  <c r="T131" i="5"/>
  <c r="R131" i="5"/>
  <c r="N131" i="5"/>
  <c r="J131" i="5"/>
  <c r="G131" i="5"/>
  <c r="C131" i="5"/>
  <c r="A131" i="5"/>
  <c r="V131" i="5" s="1"/>
  <c r="T129" i="5"/>
  <c r="P129" i="5"/>
  <c r="K129" i="5"/>
  <c r="G129" i="5"/>
  <c r="D129" i="5"/>
  <c r="B129" i="5"/>
  <c r="A129" i="5"/>
  <c r="Q129" i="5" s="1"/>
  <c r="T127" i="5"/>
  <c r="P127" i="5"/>
  <c r="N127" i="5"/>
  <c r="L127" i="5"/>
  <c r="J127" i="5"/>
  <c r="F127" i="5"/>
  <c r="C127" i="5"/>
  <c r="B127" i="5"/>
  <c r="A127" i="5"/>
  <c r="V127" i="5" s="1"/>
  <c r="W125" i="5"/>
  <c r="T125" i="5"/>
  <c r="P125" i="5"/>
  <c r="M125" i="5"/>
  <c r="G125" i="5"/>
  <c r="D125" i="5"/>
  <c r="B125" i="5"/>
  <c r="A125" i="5"/>
  <c r="Q125" i="5" s="1"/>
  <c r="T123" i="5"/>
  <c r="P123" i="5"/>
  <c r="J123" i="5"/>
  <c r="F123" i="5"/>
  <c r="A123" i="5"/>
  <c r="V123" i="5" s="1"/>
  <c r="T121" i="5"/>
  <c r="S121" i="5"/>
  <c r="J121" i="5"/>
  <c r="A121" i="5"/>
  <c r="T119" i="5"/>
  <c r="R119" i="5"/>
  <c r="P119" i="5"/>
  <c r="N119" i="5"/>
  <c r="L119" i="5"/>
  <c r="G119" i="5"/>
  <c r="F119" i="5"/>
  <c r="C119" i="5"/>
  <c r="B119" i="5"/>
  <c r="A119" i="5"/>
  <c r="V119" i="5" s="1"/>
  <c r="T117" i="5"/>
  <c r="O117" i="5"/>
  <c r="F117" i="5"/>
  <c r="A117" i="5"/>
  <c r="Q117" i="5" s="1"/>
  <c r="A115" i="5"/>
  <c r="A114" i="5"/>
  <c r="S114" i="5" s="1"/>
  <c r="T113" i="5"/>
  <c r="M113" i="5"/>
  <c r="H113" i="5"/>
  <c r="C113" i="5"/>
  <c r="A113" i="5"/>
  <c r="R113" i="5" s="1"/>
  <c r="A112" i="5"/>
  <c r="A111" i="5"/>
  <c r="G110" i="5"/>
  <c r="A110" i="5"/>
  <c r="V110" i="5" s="1"/>
  <c r="T109" i="5"/>
  <c r="L109" i="5"/>
  <c r="A109" i="5"/>
  <c r="K108" i="5"/>
  <c r="C108" i="5"/>
  <c r="A108" i="5"/>
  <c r="Q108" i="5" s="1"/>
  <c r="A107" i="5"/>
  <c r="F106" i="5"/>
  <c r="A106" i="5"/>
  <c r="V106" i="5" s="1"/>
  <c r="T105" i="5"/>
  <c r="N105" i="5"/>
  <c r="D105" i="5"/>
  <c r="A105" i="5"/>
  <c r="R105" i="5" s="1"/>
  <c r="J104" i="5"/>
  <c r="E104" i="5"/>
  <c r="C104" i="5"/>
  <c r="A104" i="5"/>
  <c r="Q104" i="5" s="1"/>
  <c r="A103" i="5"/>
  <c r="S103" i="5" s="1"/>
  <c r="A102" i="5"/>
  <c r="W102" i="5" s="1"/>
  <c r="T101" i="5"/>
  <c r="M101" i="5"/>
  <c r="C101" i="5"/>
  <c r="A101" i="5"/>
  <c r="R101" i="5" s="1"/>
  <c r="E100" i="5"/>
  <c r="A100" i="5"/>
  <c r="Q100" i="5" s="1"/>
  <c r="A99" i="5"/>
  <c r="S99" i="5" s="1"/>
  <c r="I98" i="5"/>
  <c r="A98" i="5"/>
  <c r="W98" i="5" s="1"/>
  <c r="T97" i="5"/>
  <c r="M97" i="5"/>
  <c r="A97" i="5"/>
  <c r="C96" i="5"/>
  <c r="A96" i="5"/>
  <c r="Q96" i="5" s="1"/>
  <c r="A95" i="5"/>
  <c r="S95" i="5" s="1"/>
  <c r="A94" i="5"/>
  <c r="T93" i="5"/>
  <c r="K93" i="5"/>
  <c r="G93" i="5"/>
  <c r="E93" i="5"/>
  <c r="A93" i="5"/>
  <c r="R93" i="5" s="1"/>
  <c r="A92" i="5"/>
  <c r="A91" i="5"/>
  <c r="P91" i="5" s="1"/>
  <c r="A90" i="5"/>
  <c r="O90" i="5" s="1"/>
  <c r="T89" i="5"/>
  <c r="G89" i="5"/>
  <c r="A89" i="5"/>
  <c r="R89" i="5" s="1"/>
  <c r="C88" i="5"/>
  <c r="A88" i="5"/>
  <c r="K88" i="5" s="1"/>
  <c r="A87" i="5"/>
  <c r="N86" i="5"/>
  <c r="I86" i="5"/>
  <c r="A86" i="5"/>
  <c r="O86" i="5" s="1"/>
  <c r="T85" i="5"/>
  <c r="S85" i="5"/>
  <c r="O85" i="5"/>
  <c r="L85" i="5"/>
  <c r="G85" i="5"/>
  <c r="E85" i="5"/>
  <c r="C85" i="5"/>
  <c r="A85" i="5"/>
  <c r="R85" i="5" s="1"/>
  <c r="A84" i="5"/>
  <c r="R84" i="5" s="1"/>
  <c r="A83" i="5"/>
  <c r="P83" i="5" s="1"/>
  <c r="W82" i="5"/>
  <c r="O82" i="5"/>
  <c r="N82" i="5"/>
  <c r="M82" i="5"/>
  <c r="F82" i="5"/>
  <c r="E82" i="5"/>
  <c r="A82" i="5"/>
  <c r="V82" i="5" s="1"/>
  <c r="T81" i="5"/>
  <c r="L81" i="5"/>
  <c r="G81" i="5"/>
  <c r="E81" i="5"/>
  <c r="A81" i="5"/>
  <c r="R81" i="5" s="1"/>
  <c r="M80" i="5"/>
  <c r="A80" i="5"/>
  <c r="P79" i="5"/>
  <c r="G79" i="5"/>
  <c r="A79" i="5"/>
  <c r="O79" i="5" s="1"/>
  <c r="M78" i="5"/>
  <c r="A78" i="5"/>
  <c r="O78" i="5" s="1"/>
  <c r="T77" i="5"/>
  <c r="P77" i="5"/>
  <c r="L77" i="5"/>
  <c r="K77" i="5"/>
  <c r="G77" i="5"/>
  <c r="E77" i="5"/>
  <c r="D77" i="5"/>
  <c r="A77" i="5"/>
  <c r="R77" i="5" s="1"/>
  <c r="S76" i="5"/>
  <c r="M76" i="5"/>
  <c r="J76" i="5"/>
  <c r="I76" i="5"/>
  <c r="C76" i="5"/>
  <c r="A76" i="5"/>
  <c r="K76" i="5" s="1"/>
  <c r="A75" i="5"/>
  <c r="K75" i="5" s="1"/>
  <c r="V74" i="5"/>
  <c r="G74" i="5"/>
  <c r="A74" i="5"/>
  <c r="N74" i="5" s="1"/>
  <c r="T73" i="5"/>
  <c r="O73" i="5"/>
  <c r="C73" i="5"/>
  <c r="A73" i="5"/>
  <c r="R73" i="5" s="1"/>
  <c r="I72" i="5"/>
  <c r="A72" i="5"/>
  <c r="E72" i="5" s="1"/>
  <c r="A71" i="5"/>
  <c r="S71" i="5" s="1"/>
  <c r="G70" i="5"/>
  <c r="A70" i="5"/>
  <c r="O70" i="5" s="1"/>
  <c r="T69" i="5"/>
  <c r="A69" i="5"/>
  <c r="S68" i="5"/>
  <c r="I68" i="5"/>
  <c r="A68" i="5"/>
  <c r="M68" i="5" s="1"/>
  <c r="P67" i="5"/>
  <c r="K67" i="5"/>
  <c r="I67" i="5"/>
  <c r="G67" i="5"/>
  <c r="A67" i="5"/>
  <c r="O67" i="5" s="1"/>
  <c r="O66" i="5"/>
  <c r="A66" i="5"/>
  <c r="N66" i="5" s="1"/>
  <c r="V65" i="5"/>
  <c r="T65" i="5"/>
  <c r="P65" i="5"/>
  <c r="O65" i="5"/>
  <c r="L65" i="5"/>
  <c r="K65" i="5"/>
  <c r="H65" i="5"/>
  <c r="G65" i="5"/>
  <c r="D65" i="5"/>
  <c r="C65" i="5"/>
  <c r="A65" i="5"/>
  <c r="R65" i="5" s="1"/>
  <c r="E64" i="5"/>
  <c r="A64" i="5"/>
  <c r="K64" i="5" s="1"/>
  <c r="I63" i="5"/>
  <c r="C63" i="5"/>
  <c r="A63" i="5"/>
  <c r="H63" i="5" s="1"/>
  <c r="A62" i="5"/>
  <c r="G62" i="5" s="1"/>
  <c r="T61" i="5"/>
  <c r="S61" i="5"/>
  <c r="E61" i="5"/>
  <c r="A61" i="5"/>
  <c r="R61" i="5" s="1"/>
  <c r="A60" i="5"/>
  <c r="A59" i="5"/>
  <c r="P59" i="5" s="1"/>
  <c r="A58" i="5"/>
  <c r="G58" i="5" s="1"/>
  <c r="V57" i="5"/>
  <c r="T57" i="5"/>
  <c r="H57" i="5"/>
  <c r="A57" i="5"/>
  <c r="R57" i="5" s="1"/>
  <c r="M56" i="5"/>
  <c r="A56" i="5"/>
  <c r="K56" i="5" s="1"/>
  <c r="P55" i="5"/>
  <c r="H55" i="5"/>
  <c r="G55" i="5"/>
  <c r="A55" i="5"/>
  <c r="O55" i="5" s="1"/>
  <c r="W54" i="5"/>
  <c r="N54" i="5"/>
  <c r="I54" i="5"/>
  <c r="F54" i="5"/>
  <c r="A54" i="5"/>
  <c r="O54" i="5" s="1"/>
  <c r="T53" i="5"/>
  <c r="L53" i="5"/>
  <c r="G53" i="5"/>
  <c r="A53" i="5"/>
  <c r="R53" i="5" s="1"/>
  <c r="A52" i="5"/>
  <c r="A51" i="5"/>
  <c r="P51" i="5" s="1"/>
  <c r="N50" i="5"/>
  <c r="M50" i="5"/>
  <c r="F50" i="5"/>
  <c r="A50" i="5"/>
  <c r="I50" i="5" s="1"/>
  <c r="T49" i="5"/>
  <c r="A49" i="5"/>
  <c r="P49" i="5" s="1"/>
  <c r="A48" i="5"/>
  <c r="J48" i="5" s="1"/>
  <c r="T47" i="5"/>
  <c r="Q47" i="5"/>
  <c r="P47" i="5"/>
  <c r="L47" i="5"/>
  <c r="I47" i="5"/>
  <c r="H47" i="5"/>
  <c r="D47" i="5"/>
  <c r="A47" i="5"/>
  <c r="K47" i="5" s="1"/>
  <c r="Q46" i="5"/>
  <c r="O46" i="5"/>
  <c r="A46" i="5"/>
  <c r="J46" i="5" s="1"/>
  <c r="V45" i="5"/>
  <c r="T45" i="5"/>
  <c r="P45" i="5"/>
  <c r="K45" i="5"/>
  <c r="H45" i="5"/>
  <c r="G45" i="5"/>
  <c r="D45" i="5"/>
  <c r="A45" i="5"/>
  <c r="R45" i="5" s="1"/>
  <c r="A44" i="5"/>
  <c r="T43" i="5"/>
  <c r="S43" i="5"/>
  <c r="Q43" i="5"/>
  <c r="L43" i="5"/>
  <c r="I43" i="5"/>
  <c r="H43" i="5"/>
  <c r="G43" i="5"/>
  <c r="D43" i="5"/>
  <c r="C43" i="5"/>
  <c r="A43" i="5"/>
  <c r="P43" i="5" s="1"/>
  <c r="V42" i="5"/>
  <c r="Q42" i="5"/>
  <c r="O42" i="5"/>
  <c r="M42" i="5"/>
  <c r="G42" i="5"/>
  <c r="F42" i="5"/>
  <c r="E42" i="5"/>
  <c r="B42" i="5"/>
  <c r="A42" i="5"/>
  <c r="J42" i="5" s="1"/>
  <c r="V41" i="5"/>
  <c r="T41" i="5"/>
  <c r="S41" i="5"/>
  <c r="P41" i="5"/>
  <c r="O41" i="5"/>
  <c r="L41" i="5"/>
  <c r="H41" i="5"/>
  <c r="G41" i="5"/>
  <c r="E41" i="5"/>
  <c r="D41" i="5"/>
  <c r="C41" i="5"/>
  <c r="A41" i="5"/>
  <c r="R41" i="5" s="1"/>
  <c r="A40" i="5"/>
  <c r="V40" i="5" s="1"/>
  <c r="M3" i="5"/>
  <c r="N3" i="5" s="1"/>
  <c r="O3" i="5" s="1"/>
  <c r="P3" i="5" s="1"/>
  <c r="Q3" i="5" s="1"/>
  <c r="R3" i="5" s="1"/>
  <c r="S3" i="5" s="1"/>
  <c r="L3" i="5"/>
  <c r="V2" i="5"/>
  <c r="A2" i="5"/>
  <c r="S1" i="5" a="1"/>
  <c r="S1" i="5" s="1"/>
  <c r="R1" i="5" a="1"/>
  <c r="R1" i="5" s="1"/>
  <c r="I2" i="2"/>
  <c r="I3" i="2" s="1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6" i="5" a="1"/>
  <c r="A7" i="5" a="1"/>
  <c r="R46" i="5" l="1"/>
  <c r="L45" i="5"/>
  <c r="V46" i="5"/>
  <c r="M45" i="5"/>
  <c r="E46" i="5"/>
  <c r="M60" i="5"/>
  <c r="V60" i="5"/>
  <c r="S60" i="5"/>
  <c r="E60" i="5"/>
  <c r="C60" i="5"/>
  <c r="R69" i="5"/>
  <c r="L69" i="5"/>
  <c r="K69" i="5"/>
  <c r="V69" i="5"/>
  <c r="H69" i="5"/>
  <c r="G69" i="5"/>
  <c r="S69" i="5"/>
  <c r="E69" i="5"/>
  <c r="P69" i="5"/>
  <c r="D69" i="5"/>
  <c r="O69" i="5"/>
  <c r="C69" i="5"/>
  <c r="K41" i="5"/>
  <c r="R42" i="5"/>
  <c r="K43" i="5"/>
  <c r="C45" i="5"/>
  <c r="O45" i="5"/>
  <c r="F46" i="5"/>
  <c r="C47" i="5"/>
  <c r="S47" i="5"/>
  <c r="M49" i="5"/>
  <c r="M69" i="5"/>
  <c r="R97" i="5"/>
  <c r="L97" i="5"/>
  <c r="K97" i="5"/>
  <c r="V97" i="5"/>
  <c r="H97" i="5"/>
  <c r="G97" i="5"/>
  <c r="S97" i="5"/>
  <c r="E97" i="5"/>
  <c r="P97" i="5"/>
  <c r="D97" i="5"/>
  <c r="O97" i="5"/>
  <c r="C97" i="5"/>
  <c r="T115" i="5"/>
  <c r="S115" i="5"/>
  <c r="K115" i="5"/>
  <c r="V139" i="5"/>
  <c r="J139" i="5"/>
  <c r="S139" i="5"/>
  <c r="H139" i="5"/>
  <c r="R139" i="5"/>
  <c r="G139" i="5"/>
  <c r="P139" i="5"/>
  <c r="F139" i="5"/>
  <c r="O139" i="5"/>
  <c r="D139" i="5"/>
  <c r="N139" i="5"/>
  <c r="C139" i="5"/>
  <c r="L139" i="5"/>
  <c r="B139" i="5"/>
  <c r="R49" i="5"/>
  <c r="O49" i="5"/>
  <c r="C49" i="5"/>
  <c r="L49" i="5"/>
  <c r="K49" i="5"/>
  <c r="V49" i="5"/>
  <c r="G46" i="5"/>
  <c r="M41" i="5"/>
  <c r="E45" i="5"/>
  <c r="S45" i="5"/>
  <c r="M46" i="5"/>
  <c r="G47" i="5"/>
  <c r="S49" i="5"/>
  <c r="Q121" i="5"/>
  <c r="R121" i="5"/>
  <c r="H121" i="5"/>
  <c r="P121" i="5"/>
  <c r="G121" i="5"/>
  <c r="O121" i="5"/>
  <c r="F121" i="5"/>
  <c r="N121" i="5"/>
  <c r="E121" i="5"/>
  <c r="W121" i="5"/>
  <c r="M121" i="5"/>
  <c r="D121" i="5"/>
  <c r="V121" i="5"/>
  <c r="L121" i="5"/>
  <c r="C121" i="5"/>
  <c r="K121" i="5"/>
  <c r="B121" i="5"/>
  <c r="K139" i="5"/>
  <c r="Q112" i="5"/>
  <c r="R112" i="5"/>
  <c r="M112" i="5"/>
  <c r="K112" i="5"/>
  <c r="J112" i="5"/>
  <c r="E112" i="5"/>
  <c r="C112" i="5"/>
  <c r="V112" i="5"/>
  <c r="B112" i="5"/>
  <c r="W94" i="5"/>
  <c r="I94" i="5"/>
  <c r="G94" i="5"/>
  <c r="R109" i="5"/>
  <c r="V109" i="5"/>
  <c r="K109" i="5"/>
  <c r="H109" i="5"/>
  <c r="S109" i="5"/>
  <c r="G109" i="5"/>
  <c r="P109" i="5"/>
  <c r="F109" i="5"/>
  <c r="O109" i="5"/>
  <c r="E109" i="5"/>
  <c r="N109" i="5"/>
  <c r="D109" i="5"/>
  <c r="M109" i="5"/>
  <c r="C109" i="5"/>
  <c r="S112" i="5"/>
  <c r="W139" i="5"/>
  <c r="E49" i="5"/>
  <c r="Q92" i="5"/>
  <c r="R92" i="5"/>
  <c r="M92" i="5"/>
  <c r="K92" i="5"/>
  <c r="J92" i="5"/>
  <c r="E92" i="5"/>
  <c r="C92" i="5"/>
  <c r="V92" i="5"/>
  <c r="B92" i="5"/>
  <c r="B46" i="5"/>
  <c r="G49" i="5"/>
  <c r="S92" i="5"/>
  <c r="D49" i="5"/>
  <c r="P87" i="5"/>
  <c r="S87" i="5"/>
  <c r="I87" i="5"/>
  <c r="H87" i="5"/>
  <c r="G87" i="5"/>
  <c r="C87" i="5"/>
  <c r="H49" i="5"/>
  <c r="W109" i="5"/>
  <c r="M53" i="5"/>
  <c r="R56" i="5"/>
  <c r="K57" i="5"/>
  <c r="G61" i="5"/>
  <c r="K63" i="5"/>
  <c r="I64" i="5"/>
  <c r="V66" i="5"/>
  <c r="W70" i="5"/>
  <c r="J72" i="5"/>
  <c r="D73" i="5"/>
  <c r="P73" i="5"/>
  <c r="I74" i="5"/>
  <c r="S77" i="5"/>
  <c r="W78" i="5"/>
  <c r="M81" i="5"/>
  <c r="M88" i="5"/>
  <c r="H89" i="5"/>
  <c r="V89" i="5"/>
  <c r="L93" i="5"/>
  <c r="E96" i="5"/>
  <c r="J100" i="5"/>
  <c r="D101" i="5"/>
  <c r="N101" i="5"/>
  <c r="K104" i="5"/>
  <c r="E105" i="5"/>
  <c r="O105" i="5"/>
  <c r="G106" i="5"/>
  <c r="E108" i="5"/>
  <c r="K113" i="5"/>
  <c r="V113" i="5"/>
  <c r="G117" i="5"/>
  <c r="P117" i="5"/>
  <c r="G123" i="5"/>
  <c r="R123" i="5"/>
  <c r="E125" i="5"/>
  <c r="N125" i="5"/>
  <c r="K127" i="5"/>
  <c r="W127" i="5"/>
  <c r="H129" i="5"/>
  <c r="R129" i="5"/>
  <c r="D131" i="5"/>
  <c r="O131" i="5"/>
  <c r="C133" i="5"/>
  <c r="L133" i="5"/>
  <c r="V133" i="5"/>
  <c r="H135" i="5"/>
  <c r="S135" i="5"/>
  <c r="F137" i="5"/>
  <c r="O137" i="5"/>
  <c r="J141" i="5"/>
  <c r="S141" i="5"/>
  <c r="F143" i="5"/>
  <c r="P143" i="5"/>
  <c r="D145" i="5"/>
  <c r="M145" i="5"/>
  <c r="W145" i="5"/>
  <c r="O50" i="5"/>
  <c r="C53" i="5"/>
  <c r="O53" i="5"/>
  <c r="M54" i="5"/>
  <c r="I55" i="5"/>
  <c r="S56" i="5"/>
  <c r="L57" i="5"/>
  <c r="O58" i="5"/>
  <c r="H61" i="5"/>
  <c r="V61" i="5"/>
  <c r="O63" i="5"/>
  <c r="J64" i="5"/>
  <c r="E65" i="5"/>
  <c r="S65" i="5"/>
  <c r="W66" i="5"/>
  <c r="C68" i="5"/>
  <c r="K72" i="5"/>
  <c r="E73" i="5"/>
  <c r="S73" i="5"/>
  <c r="M74" i="5"/>
  <c r="C81" i="5"/>
  <c r="O81" i="5"/>
  <c r="G82" i="5"/>
  <c r="G83" i="5"/>
  <c r="H85" i="5"/>
  <c r="V85" i="5"/>
  <c r="R88" i="5"/>
  <c r="K89" i="5"/>
  <c r="M93" i="5"/>
  <c r="J96" i="5"/>
  <c r="H99" i="5"/>
  <c r="K100" i="5"/>
  <c r="E101" i="5"/>
  <c r="O101" i="5"/>
  <c r="M104" i="5"/>
  <c r="F105" i="5"/>
  <c r="P105" i="5"/>
  <c r="N106" i="5"/>
  <c r="J108" i="5"/>
  <c r="F110" i="5"/>
  <c r="L113" i="5"/>
  <c r="W113" i="5"/>
  <c r="H117" i="5"/>
  <c r="R117" i="5"/>
  <c r="D119" i="5"/>
  <c r="O119" i="5"/>
  <c r="H123" i="5"/>
  <c r="S123" i="5"/>
  <c r="F125" i="5"/>
  <c r="O125" i="5"/>
  <c r="J129" i="5"/>
  <c r="S129" i="5"/>
  <c r="F131" i="5"/>
  <c r="P131" i="5"/>
  <c r="J135" i="5"/>
  <c r="G137" i="5"/>
  <c r="P137" i="5"/>
  <c r="B141" i="5"/>
  <c r="K141" i="5"/>
  <c r="G143" i="5"/>
  <c r="R143" i="5"/>
  <c r="E145" i="5"/>
  <c r="N145" i="5"/>
  <c r="B1" i="6"/>
  <c r="V50" i="5"/>
  <c r="D53" i="5"/>
  <c r="P53" i="5"/>
  <c r="M57" i="5"/>
  <c r="K61" i="5"/>
  <c r="P63" i="5"/>
  <c r="M64" i="5"/>
  <c r="E68" i="5"/>
  <c r="P71" i="5"/>
  <c r="M72" i="5"/>
  <c r="G73" i="5"/>
  <c r="O74" i="5"/>
  <c r="H77" i="5"/>
  <c r="V77" i="5"/>
  <c r="C79" i="5"/>
  <c r="D81" i="5"/>
  <c r="P81" i="5"/>
  <c r="I82" i="5"/>
  <c r="H83" i="5"/>
  <c r="K85" i="5"/>
  <c r="S88" i="5"/>
  <c r="L89" i="5"/>
  <c r="C93" i="5"/>
  <c r="O93" i="5"/>
  <c r="K96" i="5"/>
  <c r="I99" i="5"/>
  <c r="M100" i="5"/>
  <c r="F101" i="5"/>
  <c r="P101" i="5"/>
  <c r="R104" i="5"/>
  <c r="G105" i="5"/>
  <c r="S105" i="5"/>
  <c r="O106" i="5"/>
  <c r="J117" i="5"/>
  <c r="S117" i="5"/>
  <c r="K135" i="5"/>
  <c r="W135" i="5"/>
  <c r="H137" i="5"/>
  <c r="R137" i="5"/>
  <c r="C141" i="5"/>
  <c r="L141" i="5"/>
  <c r="V141" i="5"/>
  <c r="H143" i="5"/>
  <c r="S143" i="5"/>
  <c r="F145" i="5"/>
  <c r="O145" i="5"/>
  <c r="E50" i="5"/>
  <c r="W50" i="5"/>
  <c r="E53" i="5"/>
  <c r="S53" i="5"/>
  <c r="S55" i="5"/>
  <c r="C57" i="5"/>
  <c r="O57" i="5"/>
  <c r="G59" i="5"/>
  <c r="L61" i="5"/>
  <c r="S63" i="5"/>
  <c r="R64" i="5"/>
  <c r="R72" i="5"/>
  <c r="H73" i="5"/>
  <c r="V73" i="5"/>
  <c r="S81" i="5"/>
  <c r="M89" i="5"/>
  <c r="D93" i="5"/>
  <c r="P93" i="5"/>
  <c r="H95" i="5"/>
  <c r="M96" i="5"/>
  <c r="K99" i="5"/>
  <c r="R100" i="5"/>
  <c r="G101" i="5"/>
  <c r="S101" i="5"/>
  <c r="S104" i="5"/>
  <c r="H105" i="5"/>
  <c r="W106" i="5"/>
  <c r="M108" i="5"/>
  <c r="N110" i="5"/>
  <c r="D113" i="5"/>
  <c r="N113" i="5"/>
  <c r="F114" i="5"/>
  <c r="B117" i="5"/>
  <c r="K117" i="5"/>
  <c r="K123" i="5"/>
  <c r="W123" i="5"/>
  <c r="H125" i="5"/>
  <c r="R125" i="5"/>
  <c r="D127" i="5"/>
  <c r="O127" i="5"/>
  <c r="C129" i="5"/>
  <c r="L129" i="5"/>
  <c r="V129" i="5"/>
  <c r="H131" i="5"/>
  <c r="S131" i="5"/>
  <c r="B135" i="5"/>
  <c r="L135" i="5"/>
  <c r="J137" i="5"/>
  <c r="S137" i="5"/>
  <c r="J143" i="5"/>
  <c r="D57" i="5"/>
  <c r="P57" i="5"/>
  <c r="H59" i="5"/>
  <c r="M61" i="5"/>
  <c r="S64" i="5"/>
  <c r="J68" i="5"/>
  <c r="B72" i="5"/>
  <c r="S72" i="5"/>
  <c r="K73" i="5"/>
  <c r="W74" i="5"/>
  <c r="F78" i="5"/>
  <c r="M85" i="5"/>
  <c r="M86" i="5"/>
  <c r="C89" i="5"/>
  <c r="O89" i="5"/>
  <c r="G91" i="5"/>
  <c r="S93" i="5"/>
  <c r="I95" i="5"/>
  <c r="R96" i="5"/>
  <c r="S100" i="5"/>
  <c r="H101" i="5"/>
  <c r="B104" i="5"/>
  <c r="V104" i="5"/>
  <c r="K105" i="5"/>
  <c r="V105" i="5"/>
  <c r="R108" i="5"/>
  <c r="O110" i="5"/>
  <c r="E113" i="5"/>
  <c r="O113" i="5"/>
  <c r="G114" i="5"/>
  <c r="C117" i="5"/>
  <c r="L117" i="5"/>
  <c r="V117" i="5"/>
  <c r="H119" i="5"/>
  <c r="S119" i="5"/>
  <c r="B123" i="5"/>
  <c r="L123" i="5"/>
  <c r="J125" i="5"/>
  <c r="S125" i="5"/>
  <c r="M129" i="5"/>
  <c r="W129" i="5"/>
  <c r="C135" i="5"/>
  <c r="N135" i="5"/>
  <c r="K143" i="5"/>
  <c r="W143" i="5"/>
  <c r="G50" i="5"/>
  <c r="G51" i="5"/>
  <c r="H53" i="5"/>
  <c r="V53" i="5"/>
  <c r="B56" i="5"/>
  <c r="E57" i="5"/>
  <c r="S57" i="5"/>
  <c r="I59" i="5"/>
  <c r="C61" i="5"/>
  <c r="O61" i="5"/>
  <c r="G63" i="5"/>
  <c r="B64" i="5"/>
  <c r="V64" i="5"/>
  <c r="E66" i="5"/>
  <c r="C72" i="5"/>
  <c r="V72" i="5"/>
  <c r="L73" i="5"/>
  <c r="E74" i="5"/>
  <c r="M77" i="5"/>
  <c r="G78" i="5"/>
  <c r="S79" i="5"/>
  <c r="H81" i="5"/>
  <c r="V81" i="5"/>
  <c r="D89" i="5"/>
  <c r="P89" i="5"/>
  <c r="I91" i="5"/>
  <c r="S96" i="5"/>
  <c r="B100" i="5"/>
  <c r="V100" i="5"/>
  <c r="K101" i="5"/>
  <c r="V101" i="5"/>
  <c r="L105" i="5"/>
  <c r="W105" i="5"/>
  <c r="S108" i="5"/>
  <c r="W110" i="5"/>
  <c r="F113" i="5"/>
  <c r="P113" i="5"/>
  <c r="N114" i="5"/>
  <c r="D117" i="5"/>
  <c r="M117" i="5"/>
  <c r="W117" i="5"/>
  <c r="J119" i="5"/>
  <c r="C123" i="5"/>
  <c r="N123" i="5"/>
  <c r="K125" i="5"/>
  <c r="G127" i="5"/>
  <c r="R127" i="5"/>
  <c r="E129" i="5"/>
  <c r="N129" i="5"/>
  <c r="K131" i="5"/>
  <c r="W131" i="5"/>
  <c r="H133" i="5"/>
  <c r="R133" i="5"/>
  <c r="D135" i="5"/>
  <c r="O135" i="5"/>
  <c r="C137" i="5"/>
  <c r="L137" i="5"/>
  <c r="V137" i="5"/>
  <c r="F141" i="5"/>
  <c r="O141" i="5"/>
  <c r="B143" i="5"/>
  <c r="L143" i="5"/>
  <c r="J145" i="5"/>
  <c r="S145" i="5"/>
  <c r="H51" i="5"/>
  <c r="K53" i="5"/>
  <c r="C55" i="5"/>
  <c r="C56" i="5"/>
  <c r="G57" i="5"/>
  <c r="K59" i="5"/>
  <c r="D61" i="5"/>
  <c r="P61" i="5"/>
  <c r="C64" i="5"/>
  <c r="M65" i="5"/>
  <c r="F66" i="5"/>
  <c r="V68" i="5"/>
  <c r="F70" i="5"/>
  <c r="M73" i="5"/>
  <c r="F74" i="5"/>
  <c r="C77" i="5"/>
  <c r="O77" i="5"/>
  <c r="I78" i="5"/>
  <c r="K81" i="5"/>
  <c r="D85" i="5"/>
  <c r="P85" i="5"/>
  <c r="B88" i="5"/>
  <c r="E89" i="5"/>
  <c r="S89" i="5"/>
  <c r="K91" i="5"/>
  <c r="H93" i="5"/>
  <c r="V93" i="5"/>
  <c r="B96" i="5"/>
  <c r="V96" i="5"/>
  <c r="G98" i="5"/>
  <c r="C100" i="5"/>
  <c r="L101" i="5"/>
  <c r="W101" i="5"/>
  <c r="C105" i="5"/>
  <c r="M105" i="5"/>
  <c r="B108" i="5"/>
  <c r="V108" i="5"/>
  <c r="G113" i="5"/>
  <c r="S113" i="5"/>
  <c r="O114" i="5"/>
  <c r="E117" i="5"/>
  <c r="N117" i="5"/>
  <c r="K119" i="5"/>
  <c r="W119" i="5"/>
  <c r="D123" i="5"/>
  <c r="O123" i="5"/>
  <c r="C125" i="5"/>
  <c r="L125" i="5"/>
  <c r="V125" i="5"/>
  <c r="H127" i="5"/>
  <c r="S127" i="5"/>
  <c r="F129" i="5"/>
  <c r="O129" i="5"/>
  <c r="B131" i="5"/>
  <c r="L131" i="5"/>
  <c r="J133" i="5"/>
  <c r="S133" i="5"/>
  <c r="F135" i="5"/>
  <c r="P135" i="5"/>
  <c r="D137" i="5"/>
  <c r="M137" i="5"/>
  <c r="W137" i="5"/>
  <c r="G141" i="5"/>
  <c r="P141" i="5"/>
  <c r="C143" i="5"/>
  <c r="N143" i="5"/>
  <c r="AA2" i="8"/>
  <c r="B2" i="6"/>
  <c r="C2" i="6" a="1"/>
  <c r="C2" i="6" s="1"/>
  <c r="A3" i="6" a="1"/>
  <c r="A3" i="6" s="1"/>
  <c r="A7" i="5"/>
  <c r="A6" i="5"/>
  <c r="I4" i="2"/>
  <c r="P44" i="5"/>
  <c r="H44" i="5"/>
  <c r="O44" i="5"/>
  <c r="G44" i="5"/>
  <c r="T44" i="5"/>
  <c r="L44" i="5"/>
  <c r="D44" i="5"/>
  <c r="M44" i="5"/>
  <c r="O111" i="5"/>
  <c r="G111" i="5"/>
  <c r="W111" i="5"/>
  <c r="N111" i="5"/>
  <c r="F111" i="5"/>
  <c r="V111" i="5"/>
  <c r="M111" i="5"/>
  <c r="E111" i="5"/>
  <c r="T111" i="5"/>
  <c r="L111" i="5"/>
  <c r="D111" i="5"/>
  <c r="S111" i="5"/>
  <c r="K111" i="5"/>
  <c r="C111" i="5"/>
  <c r="R111" i="5"/>
  <c r="J111" i="5"/>
  <c r="B111" i="5"/>
  <c r="B84" i="5"/>
  <c r="V102" i="5"/>
  <c r="M102" i="5"/>
  <c r="E102" i="5"/>
  <c r="T102" i="5"/>
  <c r="L102" i="5"/>
  <c r="D102" i="5"/>
  <c r="S102" i="5"/>
  <c r="K102" i="5"/>
  <c r="C102" i="5"/>
  <c r="R102" i="5"/>
  <c r="J102" i="5"/>
  <c r="B102" i="5"/>
  <c r="P102" i="5"/>
  <c r="H102" i="5"/>
  <c r="O103" i="5"/>
  <c r="G103" i="5"/>
  <c r="W103" i="5"/>
  <c r="N103" i="5"/>
  <c r="F103" i="5"/>
  <c r="V103" i="5"/>
  <c r="M103" i="5"/>
  <c r="E103" i="5"/>
  <c r="T103" i="5"/>
  <c r="L103" i="5"/>
  <c r="D103" i="5"/>
  <c r="R103" i="5"/>
  <c r="J103" i="5"/>
  <c r="B103" i="5"/>
  <c r="H111" i="5"/>
  <c r="P52" i="5"/>
  <c r="H52" i="5"/>
  <c r="O52" i="5"/>
  <c r="G52" i="5"/>
  <c r="W52" i="5"/>
  <c r="N52" i="5"/>
  <c r="F52" i="5"/>
  <c r="T52" i="5"/>
  <c r="L52" i="5"/>
  <c r="D52" i="5"/>
  <c r="Q52" i="5"/>
  <c r="P84" i="5"/>
  <c r="H84" i="5"/>
  <c r="O84" i="5"/>
  <c r="G84" i="5"/>
  <c r="W84" i="5"/>
  <c r="N84" i="5"/>
  <c r="F84" i="5"/>
  <c r="T84" i="5"/>
  <c r="L84" i="5"/>
  <c r="D84" i="5"/>
  <c r="Q84" i="5"/>
  <c r="N40" i="5"/>
  <c r="B44" i="5"/>
  <c r="N44" i="5"/>
  <c r="B48" i="5"/>
  <c r="Q48" i="5"/>
  <c r="P80" i="5"/>
  <c r="H80" i="5"/>
  <c r="O80" i="5"/>
  <c r="G80" i="5"/>
  <c r="W80" i="5"/>
  <c r="N80" i="5"/>
  <c r="F80" i="5"/>
  <c r="T80" i="5"/>
  <c r="L80" i="5"/>
  <c r="D80" i="5"/>
  <c r="Q80" i="5"/>
  <c r="T90" i="5"/>
  <c r="L90" i="5"/>
  <c r="D90" i="5"/>
  <c r="S90" i="5"/>
  <c r="K90" i="5"/>
  <c r="C90" i="5"/>
  <c r="R90" i="5"/>
  <c r="J90" i="5"/>
  <c r="B90" i="5"/>
  <c r="P90" i="5"/>
  <c r="H90" i="5"/>
  <c r="C40" i="5"/>
  <c r="Q40" i="5"/>
  <c r="I42" i="5"/>
  <c r="W42" i="5"/>
  <c r="C44" i="5"/>
  <c r="Q44" i="5"/>
  <c r="I46" i="5"/>
  <c r="W46" i="5"/>
  <c r="C48" i="5"/>
  <c r="R48" i="5"/>
  <c r="I51" i="5"/>
  <c r="C52" i="5"/>
  <c r="S52" i="5"/>
  <c r="T54" i="5"/>
  <c r="L54" i="5"/>
  <c r="D54" i="5"/>
  <c r="S54" i="5"/>
  <c r="K54" i="5"/>
  <c r="C54" i="5"/>
  <c r="R54" i="5"/>
  <c r="J54" i="5"/>
  <c r="B54" i="5"/>
  <c r="P54" i="5"/>
  <c r="H54" i="5"/>
  <c r="Q54" i="5"/>
  <c r="K55" i="5"/>
  <c r="E56" i="5"/>
  <c r="V56" i="5"/>
  <c r="E58" i="5"/>
  <c r="V58" i="5"/>
  <c r="O59" i="5"/>
  <c r="I60" i="5"/>
  <c r="F62" i="5"/>
  <c r="W62" i="5"/>
  <c r="G66" i="5"/>
  <c r="W67" i="5"/>
  <c r="N67" i="5"/>
  <c r="F67" i="5"/>
  <c r="V67" i="5"/>
  <c r="M67" i="5"/>
  <c r="E67" i="5"/>
  <c r="T67" i="5"/>
  <c r="L67" i="5"/>
  <c r="D67" i="5"/>
  <c r="R67" i="5"/>
  <c r="J67" i="5"/>
  <c r="B67" i="5"/>
  <c r="Q67" i="5"/>
  <c r="K68" i="5"/>
  <c r="I70" i="5"/>
  <c r="C71" i="5"/>
  <c r="G75" i="5"/>
  <c r="P76" i="5"/>
  <c r="H76" i="5"/>
  <c r="O76" i="5"/>
  <c r="G76" i="5"/>
  <c r="W76" i="5"/>
  <c r="N76" i="5"/>
  <c r="F76" i="5"/>
  <c r="T76" i="5"/>
  <c r="L76" i="5"/>
  <c r="D76" i="5"/>
  <c r="Q76" i="5"/>
  <c r="N78" i="5"/>
  <c r="H79" i="5"/>
  <c r="B80" i="5"/>
  <c r="R80" i="5"/>
  <c r="I83" i="5"/>
  <c r="C84" i="5"/>
  <c r="S84" i="5"/>
  <c r="T86" i="5"/>
  <c r="L86" i="5"/>
  <c r="D86" i="5"/>
  <c r="S86" i="5"/>
  <c r="K86" i="5"/>
  <c r="C86" i="5"/>
  <c r="R86" i="5"/>
  <c r="J86" i="5"/>
  <c r="B86" i="5"/>
  <c r="P86" i="5"/>
  <c r="H86" i="5"/>
  <c r="Q86" i="5"/>
  <c r="K87" i="5"/>
  <c r="E88" i="5"/>
  <c r="V88" i="5"/>
  <c r="E90" i="5"/>
  <c r="V90" i="5"/>
  <c r="O91" i="5"/>
  <c r="N94" i="5"/>
  <c r="K95" i="5"/>
  <c r="N98" i="5"/>
  <c r="F102" i="5"/>
  <c r="C103" i="5"/>
  <c r="O107" i="5"/>
  <c r="G107" i="5"/>
  <c r="W107" i="5"/>
  <c r="N107" i="5"/>
  <c r="F107" i="5"/>
  <c r="V107" i="5"/>
  <c r="M107" i="5"/>
  <c r="E107" i="5"/>
  <c r="T107" i="5"/>
  <c r="L107" i="5"/>
  <c r="D107" i="5"/>
  <c r="S107" i="5"/>
  <c r="K107" i="5"/>
  <c r="C107" i="5"/>
  <c r="R107" i="5"/>
  <c r="J107" i="5"/>
  <c r="B107" i="5"/>
  <c r="I111" i="5"/>
  <c r="B40" i="5"/>
  <c r="B52" i="5"/>
  <c r="W71" i="5"/>
  <c r="N71" i="5"/>
  <c r="F71" i="5"/>
  <c r="V71" i="5"/>
  <c r="M71" i="5"/>
  <c r="E71" i="5"/>
  <c r="T71" i="5"/>
  <c r="L71" i="5"/>
  <c r="D71" i="5"/>
  <c r="R71" i="5"/>
  <c r="J71" i="5"/>
  <c r="B71" i="5"/>
  <c r="Q71" i="5"/>
  <c r="C75" i="5"/>
  <c r="S75" i="5"/>
  <c r="Q90" i="5"/>
  <c r="E40" i="5"/>
  <c r="R40" i="5"/>
  <c r="W43" i="5"/>
  <c r="N43" i="5"/>
  <c r="F43" i="5"/>
  <c r="V43" i="5"/>
  <c r="M43" i="5"/>
  <c r="E43" i="5"/>
  <c r="R43" i="5"/>
  <c r="J43" i="5"/>
  <c r="B43" i="5"/>
  <c r="O43" i="5"/>
  <c r="E44" i="5"/>
  <c r="R44" i="5"/>
  <c r="W47" i="5"/>
  <c r="N47" i="5"/>
  <c r="F47" i="5"/>
  <c r="V47" i="5"/>
  <c r="M47" i="5"/>
  <c r="E47" i="5"/>
  <c r="R47" i="5"/>
  <c r="J47" i="5"/>
  <c r="B47" i="5"/>
  <c r="O47" i="5"/>
  <c r="E48" i="5"/>
  <c r="S48" i="5"/>
  <c r="T50" i="5"/>
  <c r="L50" i="5"/>
  <c r="D50" i="5"/>
  <c r="S50" i="5"/>
  <c r="K50" i="5"/>
  <c r="C50" i="5"/>
  <c r="R50" i="5"/>
  <c r="J50" i="5"/>
  <c r="B50" i="5"/>
  <c r="P50" i="5"/>
  <c r="H50" i="5"/>
  <c r="Q50" i="5"/>
  <c r="K51" i="5"/>
  <c r="E52" i="5"/>
  <c r="V52" i="5"/>
  <c r="E54" i="5"/>
  <c r="V54" i="5"/>
  <c r="I56" i="5"/>
  <c r="F58" i="5"/>
  <c r="W58" i="5"/>
  <c r="J60" i="5"/>
  <c r="W63" i="5"/>
  <c r="N63" i="5"/>
  <c r="F63" i="5"/>
  <c r="V63" i="5"/>
  <c r="M63" i="5"/>
  <c r="E63" i="5"/>
  <c r="T63" i="5"/>
  <c r="L63" i="5"/>
  <c r="D63" i="5"/>
  <c r="R63" i="5"/>
  <c r="J63" i="5"/>
  <c r="B63" i="5"/>
  <c r="Q63" i="5"/>
  <c r="I66" i="5"/>
  <c r="C67" i="5"/>
  <c r="S67" i="5"/>
  <c r="M70" i="5"/>
  <c r="G71" i="5"/>
  <c r="P72" i="5"/>
  <c r="H72" i="5"/>
  <c r="O72" i="5"/>
  <c r="G72" i="5"/>
  <c r="W72" i="5"/>
  <c r="N72" i="5"/>
  <c r="F72" i="5"/>
  <c r="T72" i="5"/>
  <c r="L72" i="5"/>
  <c r="D72" i="5"/>
  <c r="Q72" i="5"/>
  <c r="H75" i="5"/>
  <c r="B76" i="5"/>
  <c r="R76" i="5"/>
  <c r="I79" i="5"/>
  <c r="C80" i="5"/>
  <c r="S80" i="5"/>
  <c r="T82" i="5"/>
  <c r="L82" i="5"/>
  <c r="D82" i="5"/>
  <c r="S82" i="5"/>
  <c r="K82" i="5"/>
  <c r="C82" i="5"/>
  <c r="R82" i="5"/>
  <c r="J82" i="5"/>
  <c r="B82" i="5"/>
  <c r="P82" i="5"/>
  <c r="H82" i="5"/>
  <c r="Q82" i="5"/>
  <c r="K83" i="5"/>
  <c r="E84" i="5"/>
  <c r="V84" i="5"/>
  <c r="E86" i="5"/>
  <c r="V86" i="5"/>
  <c r="O87" i="5"/>
  <c r="I88" i="5"/>
  <c r="F90" i="5"/>
  <c r="W90" i="5"/>
  <c r="O94" i="5"/>
  <c r="P95" i="5"/>
  <c r="O98" i="5"/>
  <c r="P99" i="5"/>
  <c r="G102" i="5"/>
  <c r="H103" i="5"/>
  <c r="H107" i="5"/>
  <c r="P111" i="5"/>
  <c r="T62" i="5"/>
  <c r="L62" i="5"/>
  <c r="D62" i="5"/>
  <c r="S62" i="5"/>
  <c r="K62" i="5"/>
  <c r="C62" i="5"/>
  <c r="R62" i="5"/>
  <c r="J62" i="5"/>
  <c r="B62" i="5"/>
  <c r="P62" i="5"/>
  <c r="H62" i="5"/>
  <c r="R52" i="5"/>
  <c r="F40" i="5"/>
  <c r="S40" i="5"/>
  <c r="F44" i="5"/>
  <c r="S44" i="5"/>
  <c r="F48" i="5"/>
  <c r="V48" i="5"/>
  <c r="O51" i="5"/>
  <c r="I52" i="5"/>
  <c r="J56" i="5"/>
  <c r="W59" i="5"/>
  <c r="N59" i="5"/>
  <c r="F59" i="5"/>
  <c r="V59" i="5"/>
  <c r="M59" i="5"/>
  <c r="E59" i="5"/>
  <c r="T59" i="5"/>
  <c r="L59" i="5"/>
  <c r="D59" i="5"/>
  <c r="R59" i="5"/>
  <c r="J59" i="5"/>
  <c r="B59" i="5"/>
  <c r="Q59" i="5"/>
  <c r="K60" i="5"/>
  <c r="I62" i="5"/>
  <c r="M66" i="5"/>
  <c r="P68" i="5"/>
  <c r="H68" i="5"/>
  <c r="O68" i="5"/>
  <c r="G68" i="5"/>
  <c r="W68" i="5"/>
  <c r="N68" i="5"/>
  <c r="F68" i="5"/>
  <c r="T68" i="5"/>
  <c r="L68" i="5"/>
  <c r="D68" i="5"/>
  <c r="Q68" i="5"/>
  <c r="N70" i="5"/>
  <c r="H71" i="5"/>
  <c r="I75" i="5"/>
  <c r="T78" i="5"/>
  <c r="L78" i="5"/>
  <c r="D78" i="5"/>
  <c r="S78" i="5"/>
  <c r="K78" i="5"/>
  <c r="C78" i="5"/>
  <c r="R78" i="5"/>
  <c r="J78" i="5"/>
  <c r="B78" i="5"/>
  <c r="P78" i="5"/>
  <c r="H78" i="5"/>
  <c r="Q78" i="5"/>
  <c r="K79" i="5"/>
  <c r="E80" i="5"/>
  <c r="V80" i="5"/>
  <c r="O83" i="5"/>
  <c r="I84" i="5"/>
  <c r="F86" i="5"/>
  <c r="W86" i="5"/>
  <c r="J88" i="5"/>
  <c r="G90" i="5"/>
  <c r="W91" i="5"/>
  <c r="N91" i="5"/>
  <c r="F91" i="5"/>
  <c r="V91" i="5"/>
  <c r="M91" i="5"/>
  <c r="E91" i="5"/>
  <c r="T91" i="5"/>
  <c r="L91" i="5"/>
  <c r="D91" i="5"/>
  <c r="R91" i="5"/>
  <c r="J91" i="5"/>
  <c r="B91" i="5"/>
  <c r="Q91" i="5"/>
  <c r="Q94" i="5"/>
  <c r="Q95" i="5"/>
  <c r="Q98" i="5"/>
  <c r="Q99" i="5"/>
  <c r="I102" i="5"/>
  <c r="I103" i="5"/>
  <c r="I107" i="5"/>
  <c r="Q111" i="5"/>
  <c r="T58" i="5"/>
  <c r="L58" i="5"/>
  <c r="D58" i="5"/>
  <c r="S58" i="5"/>
  <c r="K58" i="5"/>
  <c r="C58" i="5"/>
  <c r="R58" i="5"/>
  <c r="J58" i="5"/>
  <c r="B58" i="5"/>
  <c r="P58" i="5"/>
  <c r="H58" i="5"/>
  <c r="Q58" i="5"/>
  <c r="E62" i="5"/>
  <c r="V62" i="5"/>
  <c r="I40" i="5"/>
  <c r="T42" i="5"/>
  <c r="L42" i="5"/>
  <c r="D42" i="5"/>
  <c r="S42" i="5"/>
  <c r="K42" i="5"/>
  <c r="C42" i="5"/>
  <c r="P42" i="5"/>
  <c r="H42" i="5"/>
  <c r="N42" i="5"/>
  <c r="I44" i="5"/>
  <c r="V44" i="5"/>
  <c r="T46" i="5"/>
  <c r="L46" i="5"/>
  <c r="D46" i="5"/>
  <c r="S46" i="5"/>
  <c r="K46" i="5"/>
  <c r="C46" i="5"/>
  <c r="P46" i="5"/>
  <c r="H46" i="5"/>
  <c r="N46" i="5"/>
  <c r="I48" i="5"/>
  <c r="J52" i="5"/>
  <c r="G54" i="5"/>
  <c r="W55" i="5"/>
  <c r="N55" i="5"/>
  <c r="F55" i="5"/>
  <c r="V55" i="5"/>
  <c r="M55" i="5"/>
  <c r="E55" i="5"/>
  <c r="T55" i="5"/>
  <c r="L55" i="5"/>
  <c r="D55" i="5"/>
  <c r="R55" i="5"/>
  <c r="J55" i="5"/>
  <c r="B55" i="5"/>
  <c r="Q55" i="5"/>
  <c r="I58" i="5"/>
  <c r="C59" i="5"/>
  <c r="S59" i="5"/>
  <c r="M62" i="5"/>
  <c r="P64" i="5"/>
  <c r="H64" i="5"/>
  <c r="O64" i="5"/>
  <c r="G64" i="5"/>
  <c r="W64" i="5"/>
  <c r="N64" i="5"/>
  <c r="F64" i="5"/>
  <c r="T64" i="5"/>
  <c r="L64" i="5"/>
  <c r="D64" i="5"/>
  <c r="Q64" i="5"/>
  <c r="H67" i="5"/>
  <c r="B68" i="5"/>
  <c r="R68" i="5"/>
  <c r="I71" i="5"/>
  <c r="T74" i="5"/>
  <c r="L74" i="5"/>
  <c r="D74" i="5"/>
  <c r="S74" i="5"/>
  <c r="K74" i="5"/>
  <c r="C74" i="5"/>
  <c r="R74" i="5"/>
  <c r="J74" i="5"/>
  <c r="B74" i="5"/>
  <c r="P74" i="5"/>
  <c r="H74" i="5"/>
  <c r="Q74" i="5"/>
  <c r="E76" i="5"/>
  <c r="V76" i="5"/>
  <c r="E78" i="5"/>
  <c r="V78" i="5"/>
  <c r="I80" i="5"/>
  <c r="J84" i="5"/>
  <c r="G86" i="5"/>
  <c r="W87" i="5"/>
  <c r="N87" i="5"/>
  <c r="F87" i="5"/>
  <c r="V87" i="5"/>
  <c r="M87" i="5"/>
  <c r="E87" i="5"/>
  <c r="T87" i="5"/>
  <c r="L87" i="5"/>
  <c r="D87" i="5"/>
  <c r="R87" i="5"/>
  <c r="J87" i="5"/>
  <c r="B87" i="5"/>
  <c r="Q87" i="5"/>
  <c r="I90" i="5"/>
  <c r="C91" i="5"/>
  <c r="S91" i="5"/>
  <c r="N102" i="5"/>
  <c r="K103" i="5"/>
  <c r="P107" i="5"/>
  <c r="V115" i="5"/>
  <c r="M115" i="5"/>
  <c r="E115" i="5"/>
  <c r="R115" i="5"/>
  <c r="I115" i="5"/>
  <c r="Q115" i="5"/>
  <c r="H115" i="5"/>
  <c r="P115" i="5"/>
  <c r="G115" i="5"/>
  <c r="O115" i="5"/>
  <c r="F115" i="5"/>
  <c r="N115" i="5"/>
  <c r="D115" i="5"/>
  <c r="W115" i="5"/>
  <c r="L115" i="5"/>
  <c r="C115" i="5"/>
  <c r="P40" i="5"/>
  <c r="H40" i="5"/>
  <c r="O40" i="5"/>
  <c r="G40" i="5"/>
  <c r="T40" i="5"/>
  <c r="L40" i="5"/>
  <c r="D40" i="5"/>
  <c r="M40" i="5"/>
  <c r="W75" i="5"/>
  <c r="N75" i="5"/>
  <c r="F75" i="5"/>
  <c r="V75" i="5"/>
  <c r="M75" i="5"/>
  <c r="E75" i="5"/>
  <c r="T75" i="5"/>
  <c r="L75" i="5"/>
  <c r="D75" i="5"/>
  <c r="R75" i="5"/>
  <c r="J75" i="5"/>
  <c r="B75" i="5"/>
  <c r="Q75" i="5"/>
  <c r="J40" i="5"/>
  <c r="W40" i="5"/>
  <c r="J44" i="5"/>
  <c r="W44" i="5"/>
  <c r="W51" i="5"/>
  <c r="N51" i="5"/>
  <c r="F51" i="5"/>
  <c r="V51" i="5"/>
  <c r="M51" i="5"/>
  <c r="E51" i="5"/>
  <c r="T51" i="5"/>
  <c r="L51" i="5"/>
  <c r="D51" i="5"/>
  <c r="R51" i="5"/>
  <c r="J51" i="5"/>
  <c r="B51" i="5"/>
  <c r="Q51" i="5"/>
  <c r="K52" i="5"/>
  <c r="M58" i="5"/>
  <c r="P60" i="5"/>
  <c r="H60" i="5"/>
  <c r="O60" i="5"/>
  <c r="G60" i="5"/>
  <c r="W60" i="5"/>
  <c r="N60" i="5"/>
  <c r="F60" i="5"/>
  <c r="T60" i="5"/>
  <c r="L60" i="5"/>
  <c r="D60" i="5"/>
  <c r="Q60" i="5"/>
  <c r="N62" i="5"/>
  <c r="T70" i="5"/>
  <c r="L70" i="5"/>
  <c r="D70" i="5"/>
  <c r="S70" i="5"/>
  <c r="K70" i="5"/>
  <c r="C70" i="5"/>
  <c r="R70" i="5"/>
  <c r="J70" i="5"/>
  <c r="B70" i="5"/>
  <c r="P70" i="5"/>
  <c r="H70" i="5"/>
  <c r="Q70" i="5"/>
  <c r="K71" i="5"/>
  <c r="O75" i="5"/>
  <c r="J80" i="5"/>
  <c r="W83" i="5"/>
  <c r="N83" i="5"/>
  <c r="F83" i="5"/>
  <c r="V83" i="5"/>
  <c r="M83" i="5"/>
  <c r="E83" i="5"/>
  <c r="T83" i="5"/>
  <c r="L83" i="5"/>
  <c r="D83" i="5"/>
  <c r="R83" i="5"/>
  <c r="J83" i="5"/>
  <c r="B83" i="5"/>
  <c r="Q83" i="5"/>
  <c r="K84" i="5"/>
  <c r="M90" i="5"/>
  <c r="V94" i="5"/>
  <c r="M94" i="5"/>
  <c r="E94" i="5"/>
  <c r="T94" i="5"/>
  <c r="L94" i="5"/>
  <c r="D94" i="5"/>
  <c r="S94" i="5"/>
  <c r="K94" i="5"/>
  <c r="C94" i="5"/>
  <c r="R94" i="5"/>
  <c r="J94" i="5"/>
  <c r="B94" i="5"/>
  <c r="P94" i="5"/>
  <c r="H94" i="5"/>
  <c r="O95" i="5"/>
  <c r="G95" i="5"/>
  <c r="W95" i="5"/>
  <c r="N95" i="5"/>
  <c r="F95" i="5"/>
  <c r="V95" i="5"/>
  <c r="M95" i="5"/>
  <c r="E95" i="5"/>
  <c r="T95" i="5"/>
  <c r="L95" i="5"/>
  <c r="D95" i="5"/>
  <c r="R95" i="5"/>
  <c r="J95" i="5"/>
  <c r="B95" i="5"/>
  <c r="V98" i="5"/>
  <c r="M98" i="5"/>
  <c r="E98" i="5"/>
  <c r="T98" i="5"/>
  <c r="L98" i="5"/>
  <c r="D98" i="5"/>
  <c r="S98" i="5"/>
  <c r="K98" i="5"/>
  <c r="C98" i="5"/>
  <c r="R98" i="5"/>
  <c r="J98" i="5"/>
  <c r="B98" i="5"/>
  <c r="P98" i="5"/>
  <c r="H98" i="5"/>
  <c r="O99" i="5"/>
  <c r="G99" i="5"/>
  <c r="W99" i="5"/>
  <c r="N99" i="5"/>
  <c r="F99" i="5"/>
  <c r="V99" i="5"/>
  <c r="M99" i="5"/>
  <c r="E99" i="5"/>
  <c r="T99" i="5"/>
  <c r="L99" i="5"/>
  <c r="D99" i="5"/>
  <c r="R99" i="5"/>
  <c r="J99" i="5"/>
  <c r="B99" i="5"/>
  <c r="O102" i="5"/>
  <c r="P103" i="5"/>
  <c r="Q107" i="5"/>
  <c r="B115" i="5"/>
  <c r="P48" i="5"/>
  <c r="H48" i="5"/>
  <c r="O48" i="5"/>
  <c r="G48" i="5"/>
  <c r="W48" i="5"/>
  <c r="N48" i="5"/>
  <c r="T48" i="5"/>
  <c r="L48" i="5"/>
  <c r="D48" i="5"/>
  <c r="M48" i="5"/>
  <c r="Q62" i="5"/>
  <c r="K40" i="5"/>
  <c r="K44" i="5"/>
  <c r="K48" i="5"/>
  <c r="C51" i="5"/>
  <c r="S51" i="5"/>
  <c r="M52" i="5"/>
  <c r="P56" i="5"/>
  <c r="H56" i="5"/>
  <c r="O56" i="5"/>
  <c r="G56" i="5"/>
  <c r="W56" i="5"/>
  <c r="N56" i="5"/>
  <c r="F56" i="5"/>
  <c r="T56" i="5"/>
  <c r="L56" i="5"/>
  <c r="D56" i="5"/>
  <c r="Q56" i="5"/>
  <c r="N58" i="5"/>
  <c r="B60" i="5"/>
  <c r="R60" i="5"/>
  <c r="O62" i="5"/>
  <c r="T66" i="5"/>
  <c r="L66" i="5"/>
  <c r="D66" i="5"/>
  <c r="S66" i="5"/>
  <c r="K66" i="5"/>
  <c r="C66" i="5"/>
  <c r="R66" i="5"/>
  <c r="J66" i="5"/>
  <c r="B66" i="5"/>
  <c r="P66" i="5"/>
  <c r="H66" i="5"/>
  <c r="Q66" i="5"/>
  <c r="E70" i="5"/>
  <c r="V70" i="5"/>
  <c r="O71" i="5"/>
  <c r="P75" i="5"/>
  <c r="W79" i="5"/>
  <c r="N79" i="5"/>
  <c r="F79" i="5"/>
  <c r="V79" i="5"/>
  <c r="M79" i="5"/>
  <c r="E79" i="5"/>
  <c r="T79" i="5"/>
  <c r="L79" i="5"/>
  <c r="D79" i="5"/>
  <c r="R79" i="5"/>
  <c r="J79" i="5"/>
  <c r="B79" i="5"/>
  <c r="Q79" i="5"/>
  <c r="K80" i="5"/>
  <c r="C83" i="5"/>
  <c r="S83" i="5"/>
  <c r="M84" i="5"/>
  <c r="P88" i="5"/>
  <c r="H88" i="5"/>
  <c r="O88" i="5"/>
  <c r="G88" i="5"/>
  <c r="W88" i="5"/>
  <c r="N88" i="5"/>
  <c r="F88" i="5"/>
  <c r="T88" i="5"/>
  <c r="L88" i="5"/>
  <c r="D88" i="5"/>
  <c r="Q88" i="5"/>
  <c r="N90" i="5"/>
  <c r="H91" i="5"/>
  <c r="F94" i="5"/>
  <c r="C95" i="5"/>
  <c r="F98" i="5"/>
  <c r="C99" i="5"/>
  <c r="Q102" i="5"/>
  <c r="Q103" i="5"/>
  <c r="J115" i="5"/>
  <c r="F41" i="5"/>
  <c r="N41" i="5"/>
  <c r="W41" i="5"/>
  <c r="F45" i="5"/>
  <c r="N45" i="5"/>
  <c r="W45" i="5"/>
  <c r="F49" i="5"/>
  <c r="N49" i="5"/>
  <c r="W49" i="5"/>
  <c r="F53" i="5"/>
  <c r="N53" i="5"/>
  <c r="W53" i="5"/>
  <c r="F57" i="5"/>
  <c r="N57" i="5"/>
  <c r="W57" i="5"/>
  <c r="F61" i="5"/>
  <c r="N61" i="5"/>
  <c r="W61" i="5"/>
  <c r="F65" i="5"/>
  <c r="N65" i="5"/>
  <c r="W65" i="5"/>
  <c r="F69" i="5"/>
  <c r="N69" i="5"/>
  <c r="W69" i="5"/>
  <c r="F73" i="5"/>
  <c r="N73" i="5"/>
  <c r="W73" i="5"/>
  <c r="F77" i="5"/>
  <c r="N77" i="5"/>
  <c r="W77" i="5"/>
  <c r="F81" i="5"/>
  <c r="N81" i="5"/>
  <c r="W81" i="5"/>
  <c r="F85" i="5"/>
  <c r="N85" i="5"/>
  <c r="W85" i="5"/>
  <c r="F89" i="5"/>
  <c r="N89" i="5"/>
  <c r="W89" i="5"/>
  <c r="D92" i="5"/>
  <c r="L92" i="5"/>
  <c r="T92" i="5"/>
  <c r="F93" i="5"/>
  <c r="N93" i="5"/>
  <c r="W93" i="5"/>
  <c r="D96" i="5"/>
  <c r="L96" i="5"/>
  <c r="T96" i="5"/>
  <c r="F97" i="5"/>
  <c r="N97" i="5"/>
  <c r="W97" i="5"/>
  <c r="D100" i="5"/>
  <c r="L100" i="5"/>
  <c r="T100" i="5"/>
  <c r="D104" i="5"/>
  <c r="L104" i="5"/>
  <c r="T104" i="5"/>
  <c r="H106" i="5"/>
  <c r="P106" i="5"/>
  <c r="D108" i="5"/>
  <c r="L108" i="5"/>
  <c r="T108" i="5"/>
  <c r="H110" i="5"/>
  <c r="P110" i="5"/>
  <c r="D112" i="5"/>
  <c r="L112" i="5"/>
  <c r="T112" i="5"/>
  <c r="H114" i="5"/>
  <c r="P114" i="5"/>
  <c r="I106" i="5"/>
  <c r="Q106" i="5"/>
  <c r="I110" i="5"/>
  <c r="Q110" i="5"/>
  <c r="I114" i="5"/>
  <c r="Q114" i="5"/>
  <c r="A116" i="5"/>
  <c r="F92" i="5"/>
  <c r="N92" i="5"/>
  <c r="W92" i="5"/>
  <c r="F96" i="5"/>
  <c r="N96" i="5"/>
  <c r="W96" i="5"/>
  <c r="F100" i="5"/>
  <c r="N100" i="5"/>
  <c r="W100" i="5"/>
  <c r="F104" i="5"/>
  <c r="N104" i="5"/>
  <c r="W104" i="5"/>
  <c r="B106" i="5"/>
  <c r="J106" i="5"/>
  <c r="R106" i="5"/>
  <c r="F108" i="5"/>
  <c r="N108" i="5"/>
  <c r="W108" i="5"/>
  <c r="B110" i="5"/>
  <c r="J110" i="5"/>
  <c r="R110" i="5"/>
  <c r="F112" i="5"/>
  <c r="N112" i="5"/>
  <c r="W112" i="5"/>
  <c r="B114" i="5"/>
  <c r="J114" i="5"/>
  <c r="R114" i="5"/>
  <c r="I41" i="5"/>
  <c r="Q41" i="5"/>
  <c r="I49" i="5"/>
  <c r="Q49" i="5"/>
  <c r="I61" i="5"/>
  <c r="Q61" i="5"/>
  <c r="I69" i="5"/>
  <c r="Q69" i="5"/>
  <c r="I77" i="5"/>
  <c r="Q77" i="5"/>
  <c r="I85" i="5"/>
  <c r="Q85" i="5"/>
  <c r="I93" i="5"/>
  <c r="Q93" i="5"/>
  <c r="G96" i="5"/>
  <c r="I97" i="5"/>
  <c r="Q97" i="5"/>
  <c r="G100" i="5"/>
  <c r="O100" i="5"/>
  <c r="I101" i="5"/>
  <c r="Q101" i="5"/>
  <c r="G104" i="5"/>
  <c r="O104" i="5"/>
  <c r="I105" i="5"/>
  <c r="Q105" i="5"/>
  <c r="C106" i="5"/>
  <c r="K106" i="5"/>
  <c r="S106" i="5"/>
  <c r="G108" i="5"/>
  <c r="O108" i="5"/>
  <c r="I109" i="5"/>
  <c r="Q109" i="5"/>
  <c r="C110" i="5"/>
  <c r="K110" i="5"/>
  <c r="S110" i="5"/>
  <c r="G112" i="5"/>
  <c r="O112" i="5"/>
  <c r="I113" i="5"/>
  <c r="Q113" i="5"/>
  <c r="C114" i="5"/>
  <c r="K114" i="5"/>
  <c r="T114" i="5"/>
  <c r="I45" i="5"/>
  <c r="Q45" i="5"/>
  <c r="I53" i="5"/>
  <c r="Q53" i="5"/>
  <c r="I57" i="5"/>
  <c r="Q57" i="5"/>
  <c r="I65" i="5"/>
  <c r="Q65" i="5"/>
  <c r="I73" i="5"/>
  <c r="Q73" i="5"/>
  <c r="I81" i="5"/>
  <c r="Q81" i="5"/>
  <c r="I89" i="5"/>
  <c r="Q89" i="5"/>
  <c r="G92" i="5"/>
  <c r="O92" i="5"/>
  <c r="O96" i="5"/>
  <c r="B41" i="5"/>
  <c r="J41" i="5"/>
  <c r="B45" i="5"/>
  <c r="J45" i="5"/>
  <c r="B49" i="5"/>
  <c r="J49" i="5"/>
  <c r="B53" i="5"/>
  <c r="J53" i="5"/>
  <c r="B57" i="5"/>
  <c r="J57" i="5"/>
  <c r="B61" i="5"/>
  <c r="J61" i="5"/>
  <c r="B65" i="5"/>
  <c r="J65" i="5"/>
  <c r="B69" i="5"/>
  <c r="J69" i="5"/>
  <c r="B73" i="5"/>
  <c r="J73" i="5"/>
  <c r="B77" i="5"/>
  <c r="J77" i="5"/>
  <c r="B81" i="5"/>
  <c r="J81" i="5"/>
  <c r="B85" i="5"/>
  <c r="J85" i="5"/>
  <c r="B89" i="5"/>
  <c r="J89" i="5"/>
  <c r="H92" i="5"/>
  <c r="P92" i="5"/>
  <c r="B93" i="5"/>
  <c r="J93" i="5"/>
  <c r="H96" i="5"/>
  <c r="P96" i="5"/>
  <c r="B97" i="5"/>
  <c r="J97" i="5"/>
  <c r="H100" i="5"/>
  <c r="P100" i="5"/>
  <c r="B101" i="5"/>
  <c r="J101" i="5"/>
  <c r="H104" i="5"/>
  <c r="P104" i="5"/>
  <c r="B105" i="5"/>
  <c r="J105" i="5"/>
  <c r="D106" i="5"/>
  <c r="L106" i="5"/>
  <c r="T106" i="5"/>
  <c r="H108" i="5"/>
  <c r="P108" i="5"/>
  <c r="B109" i="5"/>
  <c r="J109" i="5"/>
  <c r="D110" i="5"/>
  <c r="L110" i="5"/>
  <c r="T110" i="5"/>
  <c r="H112" i="5"/>
  <c r="P112" i="5"/>
  <c r="B113" i="5"/>
  <c r="J113" i="5"/>
  <c r="D114" i="5"/>
  <c r="L114" i="5"/>
  <c r="V114" i="5"/>
  <c r="I92" i="5"/>
  <c r="I96" i="5"/>
  <c r="I100" i="5"/>
  <c r="I104" i="5"/>
  <c r="E106" i="5"/>
  <c r="M106" i="5"/>
  <c r="I108" i="5"/>
  <c r="E110" i="5"/>
  <c r="M110" i="5"/>
  <c r="I112" i="5"/>
  <c r="E114" i="5"/>
  <c r="M114" i="5"/>
  <c r="W114" i="5"/>
  <c r="I119" i="5"/>
  <c r="Q119" i="5"/>
  <c r="I123" i="5"/>
  <c r="Q123" i="5"/>
  <c r="I127" i="5"/>
  <c r="Q127" i="5"/>
  <c r="I131" i="5"/>
  <c r="Q131" i="5"/>
  <c r="I135" i="5"/>
  <c r="Q135" i="5"/>
  <c r="I139" i="5"/>
  <c r="Q139" i="5"/>
  <c r="I143" i="5"/>
  <c r="Q143" i="5"/>
  <c r="I117" i="5"/>
  <c r="E119" i="5"/>
  <c r="M119" i="5"/>
  <c r="I121" i="5"/>
  <c r="E123" i="5"/>
  <c r="M123" i="5"/>
  <c r="I125" i="5"/>
  <c r="E127" i="5"/>
  <c r="M127" i="5"/>
  <c r="I129" i="5"/>
  <c r="E131" i="5"/>
  <c r="M131" i="5"/>
  <c r="I133" i="5"/>
  <c r="E135" i="5"/>
  <c r="M135" i="5"/>
  <c r="I137" i="5"/>
  <c r="E139" i="5"/>
  <c r="M139" i="5"/>
  <c r="I141" i="5"/>
  <c r="E143" i="5"/>
  <c r="M143" i="5"/>
  <c r="I145" i="5"/>
  <c r="E27" i="8"/>
  <c r="AA27" i="8" l="1"/>
  <c r="AL2" i="8"/>
  <c r="C3" i="6" a="1"/>
  <c r="C3" i="6" s="1"/>
  <c r="B3" i="6"/>
  <c r="A4" i="6" a="1"/>
  <c r="A4" i="6" s="1"/>
  <c r="I5" i="2"/>
  <c r="W6" i="5"/>
  <c r="O6" i="5"/>
  <c r="G6" i="5"/>
  <c r="S6" i="5"/>
  <c r="K6" i="5"/>
  <c r="C6" i="5"/>
  <c r="M6" i="5"/>
  <c r="B6" i="5"/>
  <c r="V6" i="5"/>
  <c r="L6" i="5"/>
  <c r="J6" i="5"/>
  <c r="U6" i="5" s="1"/>
  <c r="T6" i="5"/>
  <c r="I6" i="5"/>
  <c r="R6" i="5"/>
  <c r="H6" i="5"/>
  <c r="N6" i="5"/>
  <c r="A8" i="5" a="1"/>
  <c r="A8" i="5" s="1"/>
  <c r="Q6" i="5"/>
  <c r="F6" i="5"/>
  <c r="D6" i="5"/>
  <c r="P6" i="5"/>
  <c r="E6" i="5"/>
  <c r="O116" i="5"/>
  <c r="G116" i="5"/>
  <c r="N116" i="5"/>
  <c r="E116" i="5"/>
  <c r="W116" i="5"/>
  <c r="M116" i="5"/>
  <c r="D116" i="5"/>
  <c r="V116" i="5"/>
  <c r="L116" i="5"/>
  <c r="C116" i="5"/>
  <c r="T116" i="5"/>
  <c r="K116" i="5"/>
  <c r="B116" i="5"/>
  <c r="A118" i="5"/>
  <c r="S116" i="5"/>
  <c r="J116" i="5"/>
  <c r="R116" i="5"/>
  <c r="I116" i="5"/>
  <c r="Q116" i="5"/>
  <c r="P116" i="5"/>
  <c r="H116" i="5"/>
  <c r="F116" i="5"/>
  <c r="W7" i="5"/>
  <c r="O7" i="5"/>
  <c r="G7" i="5"/>
  <c r="S7" i="5"/>
  <c r="K7" i="5"/>
  <c r="C7" i="5"/>
  <c r="J7" i="5"/>
  <c r="U7" i="5" s="1"/>
  <c r="I7" i="5"/>
  <c r="T7" i="5"/>
  <c r="R7" i="5"/>
  <c r="H7" i="5"/>
  <c r="Q7" i="5"/>
  <c r="F7" i="5"/>
  <c r="V7" i="5"/>
  <c r="L7" i="5"/>
  <c r="A9" i="5" a="1"/>
  <c r="A9" i="5" s="1"/>
  <c r="P7" i="5"/>
  <c r="E7" i="5"/>
  <c r="B7" i="5"/>
  <c r="N7" i="5"/>
  <c r="D7" i="5"/>
  <c r="M7" i="5"/>
  <c r="R1" i="2"/>
  <c r="Q1" i="2"/>
  <c r="P1" i="2"/>
  <c r="S1" i="2"/>
  <c r="U1" i="2"/>
  <c r="T1" i="2"/>
  <c r="AL27" i="8" l="1"/>
  <c r="AW2" i="8"/>
  <c r="B4" i="6"/>
  <c r="C4" i="6" a="1"/>
  <c r="C4" i="6" s="1"/>
  <c r="A5" i="6" a="1"/>
  <c r="A5" i="6" s="1"/>
  <c r="V1" i="6"/>
  <c r="X1" i="6" s="1"/>
  <c r="V1" i="2"/>
  <c r="I6" i="2"/>
  <c r="A10" i="5" a="1"/>
  <c r="A10" i="5" s="1"/>
  <c r="O8" i="5"/>
  <c r="G8" i="5"/>
  <c r="S8" i="5"/>
  <c r="K8" i="5"/>
  <c r="C8" i="5"/>
  <c r="R8" i="5"/>
  <c r="H8" i="5"/>
  <c r="Q8" i="5"/>
  <c r="F8" i="5"/>
  <c r="P8" i="5"/>
  <c r="E8" i="5"/>
  <c r="T8" i="5"/>
  <c r="N8" i="5"/>
  <c r="D8" i="5"/>
  <c r="V8" i="5"/>
  <c r="I8" i="5"/>
  <c r="M8" i="5"/>
  <c r="B8" i="5"/>
  <c r="J8" i="5"/>
  <c r="W8" i="5"/>
  <c r="L8" i="5"/>
  <c r="P9" i="5"/>
  <c r="H9" i="5"/>
  <c r="T9" i="5"/>
  <c r="L9" i="5"/>
  <c r="D9" i="5"/>
  <c r="Q9" i="5"/>
  <c r="F9" i="5"/>
  <c r="A11" i="5" a="1"/>
  <c r="A11" i="5" s="1"/>
  <c r="O9" i="5"/>
  <c r="E9" i="5"/>
  <c r="N9" i="5"/>
  <c r="C9" i="5"/>
  <c r="G9" i="5"/>
  <c r="M9" i="5"/>
  <c r="B9" i="5"/>
  <c r="R9" i="5"/>
  <c r="W9" i="5"/>
  <c r="K9" i="5"/>
  <c r="I9" i="5"/>
  <c r="V9" i="5"/>
  <c r="J9" i="5"/>
  <c r="S9" i="5"/>
  <c r="S118" i="5"/>
  <c r="K118" i="5"/>
  <c r="C118" i="5"/>
  <c r="A120" i="5"/>
  <c r="O118" i="5"/>
  <c r="F118" i="5"/>
  <c r="N118" i="5"/>
  <c r="E118" i="5"/>
  <c r="W118" i="5"/>
  <c r="M118" i="5"/>
  <c r="D118" i="5"/>
  <c r="V118" i="5"/>
  <c r="L118" i="5"/>
  <c r="B118" i="5"/>
  <c r="T118" i="5"/>
  <c r="J118" i="5"/>
  <c r="R118" i="5"/>
  <c r="I118" i="5"/>
  <c r="Q118" i="5"/>
  <c r="P118" i="5"/>
  <c r="H118" i="5"/>
  <c r="G118" i="5"/>
  <c r="N1" i="2" a="1"/>
  <c r="O1" i="2" a="1"/>
  <c r="M1" i="2" a="1"/>
  <c r="J1" i="2" a="1"/>
  <c r="K1" i="2" a="1"/>
  <c r="P2" i="2"/>
  <c r="R2" i="2"/>
  <c r="Q2" i="2"/>
  <c r="L1" i="2" a="1"/>
  <c r="U2" i="2"/>
  <c r="T2" i="2"/>
  <c r="S2" i="2"/>
  <c r="AW27" i="8" l="1"/>
  <c r="BH2" i="8"/>
  <c r="B5" i="6"/>
  <c r="C5" i="6" a="1"/>
  <c r="C5" i="6" s="1"/>
  <c r="A6" i="6" a="1"/>
  <c r="A6" i="6" s="1"/>
  <c r="W1" i="6"/>
  <c r="V2" i="6"/>
  <c r="W2" i="6" s="1"/>
  <c r="L1" i="2"/>
  <c r="J1" i="6" s="1"/>
  <c r="K1" i="6" s="1"/>
  <c r="V2" i="2"/>
  <c r="K1" i="2"/>
  <c r="G1" i="6" s="1"/>
  <c r="H1" i="6" s="1"/>
  <c r="J1" i="2"/>
  <c r="D1" i="6" s="1"/>
  <c r="E1" i="6" s="1"/>
  <c r="M1" i="2"/>
  <c r="M1" i="6" s="1"/>
  <c r="O1" i="2"/>
  <c r="S1" i="6" s="1"/>
  <c r="T1" i="6" s="1"/>
  <c r="N1" i="2"/>
  <c r="P1" i="6" s="1"/>
  <c r="Q1" i="6" s="1"/>
  <c r="Q10" i="5"/>
  <c r="I10" i="5"/>
  <c r="V10" i="5"/>
  <c r="M10" i="5"/>
  <c r="E10" i="5"/>
  <c r="A12" i="5" a="1"/>
  <c r="A12" i="5" s="1"/>
  <c r="O10" i="5"/>
  <c r="D10" i="5"/>
  <c r="N10" i="5"/>
  <c r="C10" i="5"/>
  <c r="L10" i="5"/>
  <c r="B10" i="5"/>
  <c r="F10" i="5"/>
  <c r="W10" i="5"/>
  <c r="K10" i="5"/>
  <c r="P10" i="5"/>
  <c r="T10" i="5"/>
  <c r="J10" i="5"/>
  <c r="G10" i="5"/>
  <c r="S10" i="5"/>
  <c r="H10" i="5"/>
  <c r="R10" i="5"/>
  <c r="AA1" i="6"/>
  <c r="Z1" i="6"/>
  <c r="Y1" i="6"/>
  <c r="I7" i="2"/>
  <c r="O120" i="5"/>
  <c r="G120" i="5"/>
  <c r="S120" i="5"/>
  <c r="K120" i="5"/>
  <c r="C120" i="5"/>
  <c r="W120" i="5"/>
  <c r="L120" i="5"/>
  <c r="V120" i="5"/>
  <c r="J120" i="5"/>
  <c r="T120" i="5"/>
  <c r="I120" i="5"/>
  <c r="A122" i="5"/>
  <c r="R120" i="5"/>
  <c r="H120" i="5"/>
  <c r="Q120" i="5"/>
  <c r="F120" i="5"/>
  <c r="P120" i="5"/>
  <c r="E120" i="5"/>
  <c r="N120" i="5"/>
  <c r="M120" i="5"/>
  <c r="D120" i="5"/>
  <c r="B120" i="5"/>
  <c r="R11" i="5"/>
  <c r="J11" i="5"/>
  <c r="B11" i="5"/>
  <c r="W11" i="5"/>
  <c r="N11" i="5"/>
  <c r="F11" i="5"/>
  <c r="M11" i="5"/>
  <c r="C11" i="5"/>
  <c r="L11" i="5"/>
  <c r="A13" i="5" a="1"/>
  <c r="A13" i="5" s="1"/>
  <c r="V11" i="5"/>
  <c r="K11" i="5"/>
  <c r="O11" i="5"/>
  <c r="T11" i="5"/>
  <c r="I11" i="5"/>
  <c r="D11" i="5"/>
  <c r="S11" i="5"/>
  <c r="H11" i="5"/>
  <c r="E11" i="5"/>
  <c r="Q11" i="5"/>
  <c r="G11" i="5"/>
  <c r="P11" i="5"/>
  <c r="M2" i="2" a="1"/>
  <c r="N2" i="2" a="1"/>
  <c r="U3" i="2"/>
  <c r="T3" i="2"/>
  <c r="S3" i="2"/>
  <c r="O2" i="2" a="1"/>
  <c r="K2" i="2" a="1"/>
  <c r="L2" i="2" a="1"/>
  <c r="J2" i="2" a="1"/>
  <c r="R3" i="2"/>
  <c r="Q3" i="2"/>
  <c r="P3" i="2"/>
  <c r="BH27" i="8" l="1"/>
  <c r="BS2" i="8"/>
  <c r="AU1" i="6"/>
  <c r="AV1" i="6"/>
  <c r="AW1" i="6"/>
  <c r="AX1" i="6"/>
  <c r="AT1" i="6"/>
  <c r="AB1" i="6"/>
  <c r="A7" i="6" a="1"/>
  <c r="A7" i="6" s="1"/>
  <c r="C6" i="6" a="1"/>
  <c r="C6" i="6" s="1"/>
  <c r="B6" i="6"/>
  <c r="U1" i="6"/>
  <c r="R1" i="6"/>
  <c r="L1" i="6"/>
  <c r="N1" i="6"/>
  <c r="O1" i="6" s="1"/>
  <c r="X2" i="6"/>
  <c r="Y2" i="6" s="1"/>
  <c r="V3" i="6"/>
  <c r="W3" i="6" s="1"/>
  <c r="V3" i="2"/>
  <c r="J2" i="2"/>
  <c r="D2" i="6" s="1"/>
  <c r="E2" i="6" s="1"/>
  <c r="L2" i="2"/>
  <c r="J2" i="6" s="1"/>
  <c r="K2" i="6" s="1"/>
  <c r="K2" i="2"/>
  <c r="G2" i="6" s="1"/>
  <c r="H2" i="6" s="1"/>
  <c r="O2" i="2"/>
  <c r="S2" i="6" s="1"/>
  <c r="N2" i="2"/>
  <c r="P2" i="6" s="1"/>
  <c r="M2" i="2"/>
  <c r="M2" i="6" s="1"/>
  <c r="S122" i="5"/>
  <c r="K122" i="5"/>
  <c r="C122" i="5"/>
  <c r="O122" i="5"/>
  <c r="G122" i="5"/>
  <c r="P122" i="5"/>
  <c r="E122" i="5"/>
  <c r="A124" i="5"/>
  <c r="N122" i="5"/>
  <c r="D122" i="5"/>
  <c r="M122" i="5"/>
  <c r="B122" i="5"/>
  <c r="W122" i="5"/>
  <c r="L122" i="5"/>
  <c r="V122" i="5"/>
  <c r="J122" i="5"/>
  <c r="T122" i="5"/>
  <c r="I122" i="5"/>
  <c r="R122" i="5"/>
  <c r="Q122" i="5"/>
  <c r="H122" i="5"/>
  <c r="F122" i="5"/>
  <c r="I8" i="2"/>
  <c r="F1" i="6"/>
  <c r="T13" i="5"/>
  <c r="L13" i="5"/>
  <c r="D13" i="5"/>
  <c r="S13" i="5"/>
  <c r="K13" i="5"/>
  <c r="C13" i="5"/>
  <c r="P13" i="5"/>
  <c r="H13" i="5"/>
  <c r="Q13" i="5"/>
  <c r="E13" i="5"/>
  <c r="O13" i="5"/>
  <c r="B13" i="5"/>
  <c r="N13" i="5"/>
  <c r="R13" i="5"/>
  <c r="M13" i="5"/>
  <c r="F13" i="5"/>
  <c r="J13" i="5"/>
  <c r="A15" i="5" a="1"/>
  <c r="A15" i="5" s="1"/>
  <c r="W13" i="5"/>
  <c r="I13" i="5"/>
  <c r="V13" i="5"/>
  <c r="G13" i="5"/>
  <c r="S12" i="5"/>
  <c r="K12" i="5"/>
  <c r="C12" i="5"/>
  <c r="R12" i="5"/>
  <c r="J12" i="5"/>
  <c r="B12" i="5"/>
  <c r="A14" i="5" a="1"/>
  <c r="A14" i="5" s="1"/>
  <c r="O12" i="5"/>
  <c r="G12" i="5"/>
  <c r="N12" i="5"/>
  <c r="M12" i="5"/>
  <c r="L12" i="5"/>
  <c r="P12" i="5"/>
  <c r="D12" i="5"/>
  <c r="W12" i="5"/>
  <c r="I12" i="5"/>
  <c r="V12" i="5"/>
  <c r="H12" i="5"/>
  <c r="Q12" i="5"/>
  <c r="T12" i="5"/>
  <c r="F12" i="5"/>
  <c r="E12" i="5"/>
  <c r="I1" i="6"/>
  <c r="J3" i="2" a="1"/>
  <c r="M3" i="2" a="1"/>
  <c r="Q4" i="2"/>
  <c r="R4" i="2"/>
  <c r="P4" i="2"/>
  <c r="N3" i="2" a="1"/>
  <c r="K3" i="2" a="1"/>
  <c r="O3" i="2" a="1"/>
  <c r="L3" i="2" a="1"/>
  <c r="S4" i="2"/>
  <c r="U4" i="2"/>
  <c r="T4" i="2"/>
  <c r="BS27" i="8" l="1"/>
  <c r="CD2" i="8"/>
  <c r="T2" i="6"/>
  <c r="U2" i="6" s="1"/>
  <c r="Q2" i="6"/>
  <c r="R2" i="6" s="1"/>
  <c r="N2" i="6"/>
  <c r="O2" i="6" s="1"/>
  <c r="L2" i="6"/>
  <c r="I2" i="6"/>
  <c r="AS2" i="6"/>
  <c r="AT2" i="6"/>
  <c r="B7" i="6"/>
  <c r="C7" i="6" a="1"/>
  <c r="C7" i="6" s="1"/>
  <c r="A8" i="6" a="1"/>
  <c r="A8" i="6" s="1"/>
  <c r="F2" i="6"/>
  <c r="X3" i="6"/>
  <c r="AA3" i="6" s="1"/>
  <c r="Z2" i="6"/>
  <c r="AA2" i="6"/>
  <c r="V4" i="6"/>
  <c r="W4" i="6" s="1"/>
  <c r="L3" i="2"/>
  <c r="J3" i="6" s="1"/>
  <c r="K3" i="6" s="1"/>
  <c r="O3" i="2"/>
  <c r="S3" i="6" s="1"/>
  <c r="K3" i="2"/>
  <c r="G3" i="6" s="1"/>
  <c r="H3" i="6" s="1"/>
  <c r="N3" i="2"/>
  <c r="P3" i="6" s="1"/>
  <c r="V4" i="2"/>
  <c r="M3" i="2"/>
  <c r="M3" i="6" s="1"/>
  <c r="J3" i="2"/>
  <c r="D3" i="6" s="1"/>
  <c r="E3" i="6" s="1"/>
  <c r="AK1" i="6" a="1"/>
  <c r="AK1" i="6" s="1"/>
  <c r="V14" i="5"/>
  <c r="M14" i="5"/>
  <c r="E14" i="5"/>
  <c r="L14" i="5"/>
  <c r="D14" i="5"/>
  <c r="T14" i="5"/>
  <c r="Q14" i="5"/>
  <c r="I14" i="5"/>
  <c r="S14" i="5"/>
  <c r="G14" i="5"/>
  <c r="R14" i="5"/>
  <c r="F14" i="5"/>
  <c r="P14" i="5"/>
  <c r="C14" i="5"/>
  <c r="W14" i="5"/>
  <c r="H14" i="5"/>
  <c r="O14" i="5"/>
  <c r="B14" i="5"/>
  <c r="N14" i="5"/>
  <c r="A16" i="5" a="1"/>
  <c r="A16" i="5" s="1"/>
  <c r="K14" i="5"/>
  <c r="J14" i="5"/>
  <c r="AP1" i="6" a="1"/>
  <c r="AP1" i="6" s="1"/>
  <c r="O124" i="5"/>
  <c r="G124" i="5"/>
  <c r="S124" i="5"/>
  <c r="K124" i="5"/>
  <c r="C124" i="5"/>
  <c r="M124" i="5"/>
  <c r="B124" i="5"/>
  <c r="W124" i="5"/>
  <c r="L124" i="5"/>
  <c r="V124" i="5"/>
  <c r="J124" i="5"/>
  <c r="T124" i="5"/>
  <c r="I124" i="5"/>
  <c r="A126" i="5"/>
  <c r="R124" i="5"/>
  <c r="H124" i="5"/>
  <c r="Q124" i="5"/>
  <c r="F124" i="5"/>
  <c r="N124" i="5"/>
  <c r="E124" i="5"/>
  <c r="D124" i="5"/>
  <c r="P124" i="5"/>
  <c r="AE1" i="6" a="1"/>
  <c r="AE1" i="6" s="1"/>
  <c r="AL1" i="6" a="1"/>
  <c r="AL1" i="6" s="1"/>
  <c r="I9" i="2"/>
  <c r="AC1" i="6" a="1"/>
  <c r="AC1" i="6" s="1"/>
  <c r="AN1" i="6" a="1"/>
  <c r="AN1" i="6" s="1"/>
  <c r="W15" i="5"/>
  <c r="N15" i="5"/>
  <c r="F15" i="5"/>
  <c r="M15" i="5"/>
  <c r="V15" i="5"/>
  <c r="E15" i="5"/>
  <c r="R15" i="5"/>
  <c r="J15" i="5"/>
  <c r="B15" i="5"/>
  <c r="I15" i="5"/>
  <c r="A17" i="5" a="1"/>
  <c r="A17" i="5" s="1"/>
  <c r="T15" i="5"/>
  <c r="H15" i="5"/>
  <c r="S15" i="5"/>
  <c r="G15" i="5"/>
  <c r="K15" i="5"/>
  <c r="Q15" i="5"/>
  <c r="D15" i="5"/>
  <c r="P15" i="5"/>
  <c r="C15" i="5"/>
  <c r="O15" i="5"/>
  <c r="L15" i="5"/>
  <c r="AH1" i="6" a="1"/>
  <c r="AH1" i="6" s="1"/>
  <c r="AJ1" i="6" a="1"/>
  <c r="AJ1" i="6" s="1"/>
  <c r="AQ1" i="6" a="1"/>
  <c r="AQ1" i="6" s="1"/>
  <c r="AF1" i="6" a="1"/>
  <c r="AF1" i="6" s="1"/>
  <c r="AD1" i="6" a="1"/>
  <c r="AD1" i="6" s="1"/>
  <c r="AO1" i="6" a="1"/>
  <c r="AO1" i="6" s="1"/>
  <c r="N4" i="2" a="1"/>
  <c r="O4" i="2" a="1"/>
  <c r="L4" i="2" a="1"/>
  <c r="M4" i="2" a="1"/>
  <c r="K4" i="2" a="1"/>
  <c r="R5" i="2"/>
  <c r="P5" i="2"/>
  <c r="Q5" i="2"/>
  <c r="S5" i="2"/>
  <c r="T5" i="2"/>
  <c r="U5" i="2"/>
  <c r="J4" i="2" a="1"/>
  <c r="CD27" i="8" l="1"/>
  <c r="CO2" i="8"/>
  <c r="T3" i="6"/>
  <c r="U3" i="6" s="1"/>
  <c r="Q3" i="6"/>
  <c r="R3" i="6" s="1"/>
  <c r="N3" i="6"/>
  <c r="O3" i="6" s="1"/>
  <c r="L3" i="6"/>
  <c r="AB2" i="6"/>
  <c r="AW3" i="6"/>
  <c r="AX3" i="6"/>
  <c r="AW2" i="6"/>
  <c r="AX2" i="6"/>
  <c r="AU2" i="6"/>
  <c r="AV2" i="6"/>
  <c r="B8" i="6"/>
  <c r="C8" i="6" a="1"/>
  <c r="C8" i="6" s="1"/>
  <c r="A9" i="6" a="1"/>
  <c r="A9" i="6" s="1"/>
  <c r="Z3" i="6"/>
  <c r="Y3" i="6"/>
  <c r="X4" i="6"/>
  <c r="Y4" i="6" s="1"/>
  <c r="V5" i="6"/>
  <c r="X5" i="6" s="1"/>
  <c r="J4" i="2"/>
  <c r="D4" i="6" s="1"/>
  <c r="E4" i="6" s="1"/>
  <c r="V5" i="2"/>
  <c r="K4" i="2"/>
  <c r="G4" i="6" s="1"/>
  <c r="H4" i="6" s="1"/>
  <c r="M4" i="2"/>
  <c r="M4" i="6" s="1"/>
  <c r="L4" i="2"/>
  <c r="J4" i="6" s="1"/>
  <c r="K4" i="6" s="1"/>
  <c r="O4" i="2"/>
  <c r="S4" i="6" s="1"/>
  <c r="N4" i="2"/>
  <c r="P4" i="6" s="1"/>
  <c r="I10" i="2"/>
  <c r="P17" i="5"/>
  <c r="H17" i="5"/>
  <c r="A19" i="5" a="1"/>
  <c r="A19" i="5" s="1"/>
  <c r="O17" i="5"/>
  <c r="G17" i="5"/>
  <c r="T17" i="5"/>
  <c r="L17" i="5"/>
  <c r="D17" i="5"/>
  <c r="N17" i="5"/>
  <c r="B17" i="5"/>
  <c r="M17" i="5"/>
  <c r="K17" i="5"/>
  <c r="Q17" i="5"/>
  <c r="W17" i="5"/>
  <c r="J17" i="5"/>
  <c r="V17" i="5"/>
  <c r="I17" i="5"/>
  <c r="C17" i="5"/>
  <c r="S17" i="5"/>
  <c r="F17" i="5"/>
  <c r="R17" i="5"/>
  <c r="E17" i="5"/>
  <c r="AO2" i="6" a="1"/>
  <c r="AO2" i="6" s="1"/>
  <c r="A18" i="5" a="1"/>
  <c r="A18" i="5" s="1"/>
  <c r="O16" i="5"/>
  <c r="G16" i="5"/>
  <c r="W16" i="5"/>
  <c r="N16" i="5"/>
  <c r="F16" i="5"/>
  <c r="S16" i="5"/>
  <c r="K16" i="5"/>
  <c r="C16" i="5"/>
  <c r="L16" i="5"/>
  <c r="J16" i="5"/>
  <c r="V16" i="5"/>
  <c r="I16" i="5"/>
  <c r="M16" i="5"/>
  <c r="T16" i="5"/>
  <c r="H16" i="5"/>
  <c r="R16" i="5"/>
  <c r="E16" i="5"/>
  <c r="B16" i="5"/>
  <c r="Q16" i="5"/>
  <c r="D16" i="5"/>
  <c r="P16" i="5"/>
  <c r="AM1" i="6" a="1"/>
  <c r="AM1" i="6" s="1"/>
  <c r="AP2" i="6" a="1"/>
  <c r="AP2" i="6" s="1"/>
  <c r="AG1" i="6" a="1"/>
  <c r="AG1" i="6" s="1"/>
  <c r="AI1" i="6" a="1"/>
  <c r="AI1" i="6" s="1"/>
  <c r="AN2" i="6" a="1"/>
  <c r="AN2" i="6" s="1"/>
  <c r="S126" i="5"/>
  <c r="K126" i="5"/>
  <c r="C126" i="5"/>
  <c r="O126" i="5"/>
  <c r="G126" i="5"/>
  <c r="Q126" i="5"/>
  <c r="F126" i="5"/>
  <c r="P126" i="5"/>
  <c r="E126" i="5"/>
  <c r="A128" i="5"/>
  <c r="N126" i="5"/>
  <c r="D126" i="5"/>
  <c r="M126" i="5"/>
  <c r="B126" i="5"/>
  <c r="W126" i="5"/>
  <c r="L126" i="5"/>
  <c r="V126" i="5"/>
  <c r="J126" i="5"/>
  <c r="R126" i="5"/>
  <c r="I126" i="5"/>
  <c r="H126" i="5"/>
  <c r="T126" i="5"/>
  <c r="P6" i="2"/>
  <c r="Q6" i="2"/>
  <c r="R6" i="2"/>
  <c r="O5" i="2" a="1"/>
  <c r="N5" i="2" a="1"/>
  <c r="T6" i="2"/>
  <c r="S6" i="2"/>
  <c r="U6" i="2"/>
  <c r="M5" i="2" a="1"/>
  <c r="K5" i="2" a="1"/>
  <c r="L5" i="2" a="1"/>
  <c r="J5" i="2" a="1"/>
  <c r="CO27" i="8" l="1"/>
  <c r="CZ2" i="8"/>
  <c r="T4" i="6"/>
  <c r="U4" i="6" s="1"/>
  <c r="Q4" i="6"/>
  <c r="R4" i="6" s="1"/>
  <c r="N4" i="6"/>
  <c r="O4" i="6" s="1"/>
  <c r="AB3" i="6"/>
  <c r="L4" i="6"/>
  <c r="I3" i="6"/>
  <c r="I4" i="6"/>
  <c r="AS3" i="6"/>
  <c r="AT3" i="6"/>
  <c r="AU3" i="6"/>
  <c r="AV3" i="6"/>
  <c r="AT4" i="6"/>
  <c r="F3" i="6"/>
  <c r="A10" i="6" a="1"/>
  <c r="A10" i="6" s="1"/>
  <c r="B9" i="6"/>
  <c r="C9" i="6" a="1"/>
  <c r="C9" i="6" s="1"/>
  <c r="F4" i="6"/>
  <c r="Z4" i="6"/>
  <c r="AA4" i="6"/>
  <c r="W5" i="6"/>
  <c r="AE2" i="6" a="1"/>
  <c r="AE2" i="6" s="1"/>
  <c r="AD2" i="6" a="1"/>
  <c r="AD2" i="6" s="1"/>
  <c r="AJ2" i="6" a="1"/>
  <c r="AJ2" i="6" s="1"/>
  <c r="AG2" i="6" a="1"/>
  <c r="AG2" i="6" s="1"/>
  <c r="AL2" i="6" a="1"/>
  <c r="AL2" i="6" s="1"/>
  <c r="AK2" i="6" a="1"/>
  <c r="AK2" i="6" s="1"/>
  <c r="AQ2" i="6" a="1"/>
  <c r="AQ2" i="6" s="1"/>
  <c r="AC2" i="6" a="1"/>
  <c r="AC2" i="6" s="1"/>
  <c r="AI2" i="6" a="1"/>
  <c r="AI2" i="6" s="1"/>
  <c r="J5" i="2"/>
  <c r="D5" i="6" s="1"/>
  <c r="E5" i="6" s="1"/>
  <c r="L5" i="2"/>
  <c r="J5" i="6" s="1"/>
  <c r="K5" i="6" s="1"/>
  <c r="K5" i="2"/>
  <c r="G5" i="6" s="1"/>
  <c r="H5" i="6" s="1"/>
  <c r="M5" i="2"/>
  <c r="M5" i="6" s="1"/>
  <c r="N5" i="2"/>
  <c r="P5" i="6" s="1"/>
  <c r="O5" i="2"/>
  <c r="S5" i="6" s="1"/>
  <c r="V6" i="2"/>
  <c r="Q18" i="5"/>
  <c r="I18" i="5"/>
  <c r="P18" i="5"/>
  <c r="H18" i="5"/>
  <c r="V18" i="5"/>
  <c r="M18" i="5"/>
  <c r="E18" i="5"/>
  <c r="R18" i="5"/>
  <c r="D18" i="5"/>
  <c r="O18" i="5"/>
  <c r="C18" i="5"/>
  <c r="N18" i="5"/>
  <c r="B18" i="5"/>
  <c r="F18" i="5"/>
  <c r="L18" i="5"/>
  <c r="T18" i="5"/>
  <c r="K18" i="5"/>
  <c r="S18" i="5"/>
  <c r="A20" i="5" a="1"/>
  <c r="A20" i="5" s="1"/>
  <c r="W18" i="5"/>
  <c r="J18" i="5"/>
  <c r="G18" i="5"/>
  <c r="AA5" i="6"/>
  <c r="Z5" i="6"/>
  <c r="Y5" i="6"/>
  <c r="R19" i="5"/>
  <c r="J19" i="5"/>
  <c r="B19" i="5"/>
  <c r="Q19" i="5"/>
  <c r="I19" i="5"/>
  <c r="W19" i="5"/>
  <c r="N19" i="5"/>
  <c r="F19" i="5"/>
  <c r="T19" i="5"/>
  <c r="G19" i="5"/>
  <c r="S19" i="5"/>
  <c r="E19" i="5"/>
  <c r="P19" i="5"/>
  <c r="D19" i="5"/>
  <c r="H19" i="5"/>
  <c r="O19" i="5"/>
  <c r="C19" i="5"/>
  <c r="A21" i="5" a="1"/>
  <c r="A21" i="5" s="1"/>
  <c r="M19" i="5"/>
  <c r="V19" i="5"/>
  <c r="L19" i="5"/>
  <c r="K19" i="5"/>
  <c r="I11" i="2"/>
  <c r="AH2" i="6" a="1"/>
  <c r="AH2" i="6" s="1"/>
  <c r="AF2" i="6" a="1"/>
  <c r="AF2" i="6" s="1"/>
  <c r="O128" i="5"/>
  <c r="G128" i="5"/>
  <c r="A130" i="5"/>
  <c r="S128" i="5"/>
  <c r="K128" i="5"/>
  <c r="C128" i="5"/>
  <c r="N128" i="5"/>
  <c r="D128" i="5"/>
  <c r="M128" i="5"/>
  <c r="B128" i="5"/>
  <c r="W128" i="5"/>
  <c r="L128" i="5"/>
  <c r="V128" i="5"/>
  <c r="J128" i="5"/>
  <c r="T128" i="5"/>
  <c r="I128" i="5"/>
  <c r="R128" i="5"/>
  <c r="H128" i="5"/>
  <c r="Q128" i="5"/>
  <c r="P128" i="5"/>
  <c r="F128" i="5"/>
  <c r="E128" i="5"/>
  <c r="AM2" i="6" a="1"/>
  <c r="AM2" i="6" s="1"/>
  <c r="L6" i="2" a="1"/>
  <c r="K6" i="2" a="1"/>
  <c r="T7" i="2"/>
  <c r="S7" i="2"/>
  <c r="U7" i="2"/>
  <c r="J6" i="2" a="1"/>
  <c r="O6" i="2" a="1"/>
  <c r="P7" i="2"/>
  <c r="Q7" i="2"/>
  <c r="R7" i="2"/>
  <c r="M6" i="2" a="1"/>
  <c r="N6" i="2" a="1"/>
  <c r="CZ27" i="8" l="1"/>
  <c r="DK2" i="8"/>
  <c r="T5" i="6"/>
  <c r="U5" i="6" s="1"/>
  <c r="Q5" i="6"/>
  <c r="R5" i="6" s="1"/>
  <c r="AD3" i="6" a="1"/>
  <c r="AD3" i="6" s="1"/>
  <c r="N5" i="6"/>
  <c r="O5" i="6" s="1"/>
  <c r="L5" i="6"/>
  <c r="AB4" i="6"/>
  <c r="I5" i="6"/>
  <c r="AU4" i="6"/>
  <c r="AV4" i="6"/>
  <c r="AU5" i="6"/>
  <c r="AV5" i="6"/>
  <c r="AW5" i="6"/>
  <c r="AX5" i="6"/>
  <c r="AW4" i="6"/>
  <c r="AX4" i="6"/>
  <c r="AT5" i="6"/>
  <c r="AS5" i="6"/>
  <c r="F5" i="6"/>
  <c r="B10" i="6"/>
  <c r="C10" i="6" a="1"/>
  <c r="C10" i="6" s="1"/>
  <c r="A11" i="6" a="1"/>
  <c r="A11" i="6" s="1"/>
  <c r="AC3" i="6" a="1"/>
  <c r="AC3" i="6" s="1"/>
  <c r="AZ2" i="6" a="1"/>
  <c r="AZ2" i="6" s="1"/>
  <c r="AE3" i="6" a="1"/>
  <c r="AE3" i="6" s="1"/>
  <c r="AL3" i="6" a="1"/>
  <c r="AL3" i="6" s="1"/>
  <c r="AJ3" i="6" a="1"/>
  <c r="AJ3" i="6" s="1"/>
  <c r="BL2" i="6" a="1"/>
  <c r="BL2" i="6" s="1"/>
  <c r="AK3" i="6" a="1"/>
  <c r="AK3" i="6" s="1"/>
  <c r="AH3" i="6" a="1"/>
  <c r="AH3" i="6" s="1"/>
  <c r="AN3" i="6" a="1"/>
  <c r="AN3" i="6" s="1"/>
  <c r="N6" i="2"/>
  <c r="P6" i="6" s="1"/>
  <c r="M6" i="2"/>
  <c r="M6" i="6" s="1"/>
  <c r="V7" i="2"/>
  <c r="O6" i="2"/>
  <c r="S6" i="6" s="1"/>
  <c r="J6" i="2"/>
  <c r="D6" i="6" s="1"/>
  <c r="E6" i="6" s="1"/>
  <c r="K6" i="2"/>
  <c r="G6" i="6" s="1"/>
  <c r="H6" i="6" s="1"/>
  <c r="L6" i="2"/>
  <c r="J6" i="6" s="1"/>
  <c r="K6" i="6" s="1"/>
  <c r="AE4" i="6" a="1"/>
  <c r="AE4" i="6" s="1"/>
  <c r="BJ2" i="6" a="1"/>
  <c r="BJ2" i="6" s="1"/>
  <c r="BC2" i="6" a="1"/>
  <c r="BC2" i="6" s="1"/>
  <c r="AI3" i="6" a="1"/>
  <c r="AI3" i="6" s="1"/>
  <c r="AO3" i="6" a="1"/>
  <c r="AO3" i="6" s="1"/>
  <c r="BD2" i="6" a="1"/>
  <c r="BD2" i="6" s="1"/>
  <c r="BF2" i="6" a="1"/>
  <c r="BF2" i="6" s="1"/>
  <c r="BH2" i="6" a="1"/>
  <c r="BH2" i="6" s="1"/>
  <c r="AP3" i="6" a="1"/>
  <c r="AP3" i="6" s="1"/>
  <c r="AM3" i="6" a="1"/>
  <c r="AM3" i="6" s="1"/>
  <c r="A132" i="5"/>
  <c r="S130" i="5"/>
  <c r="K130" i="5"/>
  <c r="C130" i="5"/>
  <c r="Q130" i="5"/>
  <c r="I130" i="5"/>
  <c r="O130" i="5"/>
  <c r="G130" i="5"/>
  <c r="W130" i="5"/>
  <c r="J130" i="5"/>
  <c r="V130" i="5"/>
  <c r="H130" i="5"/>
  <c r="T130" i="5"/>
  <c r="F130" i="5"/>
  <c r="R130" i="5"/>
  <c r="E130" i="5"/>
  <c r="P130" i="5"/>
  <c r="D130" i="5"/>
  <c r="N130" i="5"/>
  <c r="B130" i="5"/>
  <c r="M130" i="5"/>
  <c r="L130" i="5"/>
  <c r="BO2" i="6" a="1"/>
  <c r="BO2" i="6" s="1"/>
  <c r="BQ2" i="6" a="1"/>
  <c r="BQ2" i="6" s="1"/>
  <c r="AG3" i="6" a="1"/>
  <c r="AG3" i="6" s="1"/>
  <c r="BB2" i="6" a="1"/>
  <c r="BB2" i="6" s="1"/>
  <c r="BI2" i="6" a="1"/>
  <c r="BI2" i="6" s="1"/>
  <c r="BK2" i="6" a="1"/>
  <c r="BK2" i="6" s="1"/>
  <c r="BM2" i="6" a="1"/>
  <c r="BM2" i="6" s="1"/>
  <c r="BE2" i="6" a="1"/>
  <c r="BE2" i="6" s="1"/>
  <c r="BP2" i="6" a="1"/>
  <c r="BP2" i="6" s="1"/>
  <c r="S20" i="5"/>
  <c r="K20" i="5"/>
  <c r="C20" i="5"/>
  <c r="R20" i="5"/>
  <c r="J20" i="5"/>
  <c r="B20" i="5"/>
  <c r="A22" i="5" a="1"/>
  <c r="A22" i="5" s="1"/>
  <c r="O20" i="5"/>
  <c r="G20" i="5"/>
  <c r="W20" i="5"/>
  <c r="I20" i="5"/>
  <c r="H20" i="5"/>
  <c r="V20" i="5"/>
  <c r="T20" i="5"/>
  <c r="F20" i="5"/>
  <c r="L20" i="5"/>
  <c r="Q20" i="5"/>
  <c r="E20" i="5"/>
  <c r="P20" i="5"/>
  <c r="D20" i="5"/>
  <c r="N20" i="5"/>
  <c r="M20" i="5"/>
  <c r="BN2" i="6" a="1"/>
  <c r="BN2" i="6" s="1"/>
  <c r="BG2" i="6" a="1"/>
  <c r="BG2" i="6" s="1"/>
  <c r="T21" i="5"/>
  <c r="L21" i="5"/>
  <c r="D21" i="5"/>
  <c r="S21" i="5"/>
  <c r="K21" i="5"/>
  <c r="C21" i="5"/>
  <c r="P21" i="5"/>
  <c r="H21" i="5"/>
  <c r="M21" i="5"/>
  <c r="J21" i="5"/>
  <c r="A23" i="5" a="1"/>
  <c r="A23" i="5" s="1"/>
  <c r="W21" i="5"/>
  <c r="I21" i="5"/>
  <c r="N21" i="5"/>
  <c r="V21" i="5"/>
  <c r="G21" i="5"/>
  <c r="B21" i="5"/>
  <c r="R21" i="5"/>
  <c r="F21" i="5"/>
  <c r="Q21" i="5"/>
  <c r="E21" i="5"/>
  <c r="O21" i="5"/>
  <c r="AI4" i="6" a="1"/>
  <c r="AI4" i="6" s="1"/>
  <c r="BA2" i="6" a="1"/>
  <c r="BA2" i="6" s="1"/>
  <c r="I12" i="2"/>
  <c r="AF3" i="6" a="1"/>
  <c r="AF3" i="6" s="1"/>
  <c r="AQ3" i="6" a="1"/>
  <c r="AQ3" i="6" s="1"/>
  <c r="O7" i="2" a="1"/>
  <c r="M7" i="2" a="1"/>
  <c r="T8" i="2"/>
  <c r="S8" i="2"/>
  <c r="U8" i="2"/>
  <c r="L7" i="2" a="1"/>
  <c r="N7" i="2" a="1"/>
  <c r="K7" i="2" a="1"/>
  <c r="P8" i="2"/>
  <c r="Q8" i="2"/>
  <c r="R8" i="2"/>
  <c r="J7" i="2" a="1"/>
  <c r="DK27" i="8" l="1"/>
  <c r="DV2" i="8"/>
  <c r="T6" i="6"/>
  <c r="U6" i="6" s="1"/>
  <c r="Q6" i="6"/>
  <c r="R6" i="6" s="1"/>
  <c r="N6" i="6"/>
  <c r="O6" i="6" s="1"/>
  <c r="L6" i="6"/>
  <c r="AB5" i="6"/>
  <c r="I6" i="6"/>
  <c r="C11" i="6" a="1"/>
  <c r="C11" i="6" s="1"/>
  <c r="A12" i="6" a="1"/>
  <c r="A12" i="6" s="1"/>
  <c r="B11" i="6"/>
  <c r="AP4" i="6" a="1"/>
  <c r="AP4" i="6" s="1"/>
  <c r="BF3" i="6" a="1"/>
  <c r="BF3" i="6" s="1"/>
  <c r="BO3" i="6" a="1"/>
  <c r="BO3" i="6" s="1"/>
  <c r="J7" i="2"/>
  <c r="D7" i="6" s="1"/>
  <c r="E7" i="6" s="1"/>
  <c r="V8" i="2"/>
  <c r="K7" i="2"/>
  <c r="G7" i="6" s="1"/>
  <c r="H7" i="6" s="1"/>
  <c r="N7" i="2"/>
  <c r="P7" i="6" s="1"/>
  <c r="L7" i="2"/>
  <c r="J7" i="6" s="1"/>
  <c r="K7" i="6" s="1"/>
  <c r="M7" i="2"/>
  <c r="M7" i="6" s="1"/>
  <c r="O7" i="2"/>
  <c r="S7" i="6" s="1"/>
  <c r="BD3" i="6" a="1"/>
  <c r="BD3" i="6" s="1"/>
  <c r="Q132" i="5"/>
  <c r="I132" i="5"/>
  <c r="O132" i="5"/>
  <c r="G132" i="5"/>
  <c r="A134" i="5"/>
  <c r="V132" i="5"/>
  <c r="M132" i="5"/>
  <c r="E132" i="5"/>
  <c r="S132" i="5"/>
  <c r="K132" i="5"/>
  <c r="C132" i="5"/>
  <c r="N132" i="5"/>
  <c r="L132" i="5"/>
  <c r="J132" i="5"/>
  <c r="H132" i="5"/>
  <c r="W132" i="5"/>
  <c r="F132" i="5"/>
  <c r="T132" i="5"/>
  <c r="D132" i="5"/>
  <c r="R132" i="5"/>
  <c r="P132" i="5"/>
  <c r="B132" i="5"/>
  <c r="AL4" i="6" a="1"/>
  <c r="AL4" i="6" s="1"/>
  <c r="AZ3" i="6" a="1"/>
  <c r="AZ3" i="6" s="1"/>
  <c r="BK3" i="6" a="1"/>
  <c r="BK3" i="6" s="1"/>
  <c r="BE3" i="6" a="1"/>
  <c r="BE3" i="6" s="1"/>
  <c r="BG3" i="6" a="1"/>
  <c r="BG3" i="6" s="1"/>
  <c r="V22" i="5"/>
  <c r="M22" i="5"/>
  <c r="E22" i="5"/>
  <c r="T22" i="5"/>
  <c r="D22" i="5"/>
  <c r="L22" i="5"/>
  <c r="Q22" i="5"/>
  <c r="I22" i="5"/>
  <c r="O22" i="5"/>
  <c r="B22" i="5"/>
  <c r="N22" i="5"/>
  <c r="K22" i="5"/>
  <c r="P22" i="5"/>
  <c r="J22" i="5"/>
  <c r="A24" i="5" a="1"/>
  <c r="A24" i="5" s="1"/>
  <c r="W22" i="5"/>
  <c r="H22" i="5"/>
  <c r="C22" i="5"/>
  <c r="S22" i="5"/>
  <c r="G22" i="5"/>
  <c r="R22" i="5"/>
  <c r="F22" i="5"/>
  <c r="BC3" i="6" a="1"/>
  <c r="BC3" i="6" s="1"/>
  <c r="BL3" i="6" a="1"/>
  <c r="BL3" i="6" s="1"/>
  <c r="BN3" i="6" a="1"/>
  <c r="BN3" i="6" s="1"/>
  <c r="BP3" i="6" a="1"/>
  <c r="BP3" i="6" s="1"/>
  <c r="AM4" i="6" a="1"/>
  <c r="AM4" i="6" s="1"/>
  <c r="AG4" i="6" a="1"/>
  <c r="AG4" i="6" s="1"/>
  <c r="AK4" i="6" a="1"/>
  <c r="AK4" i="6" s="1"/>
  <c r="AJ4" i="6" a="1"/>
  <c r="AJ4" i="6" s="1"/>
  <c r="AD4" i="6" a="1"/>
  <c r="AD4" i="6" s="1"/>
  <c r="AF4" i="6" a="1"/>
  <c r="AF4" i="6" s="1"/>
  <c r="AO4" i="6" a="1"/>
  <c r="AO4" i="6" s="1"/>
  <c r="AH4" i="6" a="1"/>
  <c r="AH4" i="6" s="1"/>
  <c r="AQ4" i="6" a="1"/>
  <c r="AQ4" i="6" s="1"/>
  <c r="AN4" i="6" a="1"/>
  <c r="AN4" i="6" s="1"/>
  <c r="I13" i="2"/>
  <c r="BQ3" i="6" a="1"/>
  <c r="BQ3" i="6" s="1"/>
  <c r="BA3" i="6" a="1"/>
  <c r="BA3" i="6" s="1"/>
  <c r="BI3" i="6" a="1"/>
  <c r="BI3" i="6" s="1"/>
  <c r="BH3" i="6" a="1"/>
  <c r="BH3" i="6" s="1"/>
  <c r="BJ3" i="6" a="1"/>
  <c r="BJ3" i="6" s="1"/>
  <c r="BB3" i="6" a="1"/>
  <c r="BB3" i="6" s="1"/>
  <c r="AG5" i="6" a="1"/>
  <c r="AG5" i="6" s="1"/>
  <c r="W23" i="5"/>
  <c r="N23" i="5"/>
  <c r="F23" i="5"/>
  <c r="V23" i="5"/>
  <c r="M23" i="5"/>
  <c r="E23" i="5"/>
  <c r="R23" i="5"/>
  <c r="J23" i="5"/>
  <c r="B23" i="5"/>
  <c r="Q23" i="5"/>
  <c r="D23" i="5"/>
  <c r="P23" i="5"/>
  <c r="C23" i="5"/>
  <c r="O23" i="5"/>
  <c r="S23" i="5"/>
  <c r="L23" i="5"/>
  <c r="H23" i="5"/>
  <c r="G23" i="5"/>
  <c r="K23" i="5"/>
  <c r="T23" i="5"/>
  <c r="I23" i="5"/>
  <c r="A25" i="5" a="1"/>
  <c r="A25" i="5" s="1"/>
  <c r="BM3" i="6" a="1"/>
  <c r="BM3" i="6" s="1"/>
  <c r="AC4" i="6" a="1"/>
  <c r="AC4" i="6" s="1"/>
  <c r="O8" i="2" a="1"/>
  <c r="L8" i="2" a="1"/>
  <c r="M8" i="2" a="1"/>
  <c r="K8" i="2" a="1"/>
  <c r="N8" i="2" a="1"/>
  <c r="J8" i="2" a="1"/>
  <c r="R9" i="2"/>
  <c r="Q9" i="2"/>
  <c r="P9" i="2"/>
  <c r="S9" i="2"/>
  <c r="U9" i="2"/>
  <c r="T9" i="2"/>
  <c r="DV27" i="8" l="1"/>
  <c r="EG2" i="8"/>
  <c r="T7" i="6"/>
  <c r="U7" i="6" s="1"/>
  <c r="Q7" i="6"/>
  <c r="R7" i="6" s="1"/>
  <c r="N7" i="6"/>
  <c r="O7" i="6" s="1"/>
  <c r="L7" i="6"/>
  <c r="I7" i="6"/>
  <c r="A13" i="6" a="1"/>
  <c r="A13" i="6" s="1"/>
  <c r="B12" i="6"/>
  <c r="C12" i="6" a="1"/>
  <c r="C12" i="6" s="1"/>
  <c r="AO5" i="6" a="1"/>
  <c r="AO5" i="6" s="1"/>
  <c r="V9" i="2"/>
  <c r="J8" i="2"/>
  <c r="D8" i="6" s="1"/>
  <c r="E8" i="6" s="1"/>
  <c r="N8" i="2"/>
  <c r="P8" i="6" s="1"/>
  <c r="K8" i="2"/>
  <c r="G8" i="6" s="1"/>
  <c r="H8" i="6" s="1"/>
  <c r="M8" i="2"/>
  <c r="M8" i="6" s="1"/>
  <c r="L8" i="2"/>
  <c r="J8" i="6" s="1"/>
  <c r="K8" i="6" s="1"/>
  <c r="O8" i="2"/>
  <c r="S8" i="6" s="1"/>
  <c r="AP5" i="6" a="1"/>
  <c r="AP5" i="6" s="1"/>
  <c r="AC5" i="6" a="1"/>
  <c r="AC5" i="6" s="1"/>
  <c r="AE5" i="6" a="1"/>
  <c r="AE5" i="6" s="1"/>
  <c r="AI5" i="6" a="1"/>
  <c r="AI5" i="6" s="1"/>
  <c r="AQ5" i="6" a="1"/>
  <c r="AQ5" i="6" s="1"/>
  <c r="AN5" i="6" a="1"/>
  <c r="AN5" i="6" s="1"/>
  <c r="AL5" i="6" a="1"/>
  <c r="AL5" i="6" s="1"/>
  <c r="AF5" i="6" a="1"/>
  <c r="AF5" i="6" s="1"/>
  <c r="AH5" i="6" a="1"/>
  <c r="AH5" i="6" s="1"/>
  <c r="AJ5" i="6" a="1"/>
  <c r="AJ5" i="6" s="1"/>
  <c r="AM5" i="6" a="1"/>
  <c r="AM5" i="6" s="1"/>
  <c r="P25" i="5"/>
  <c r="H25" i="5"/>
  <c r="A27" i="5" a="1"/>
  <c r="A27" i="5" s="1"/>
  <c r="O25" i="5"/>
  <c r="G25" i="5"/>
  <c r="T25" i="5"/>
  <c r="L25" i="5"/>
  <c r="D25" i="5"/>
  <c r="W25" i="5"/>
  <c r="J25" i="5"/>
  <c r="I25" i="5"/>
  <c r="V25" i="5"/>
  <c r="S25" i="5"/>
  <c r="F25" i="5"/>
  <c r="K25" i="5"/>
  <c r="R25" i="5"/>
  <c r="E25" i="5"/>
  <c r="Q25" i="5"/>
  <c r="C25" i="5"/>
  <c r="M25" i="5"/>
  <c r="N25" i="5"/>
  <c r="B25" i="5"/>
  <c r="AK5" i="6" a="1"/>
  <c r="AK5" i="6" s="1"/>
  <c r="AD5" i="6" a="1"/>
  <c r="AD5" i="6" s="1"/>
  <c r="A136" i="5"/>
  <c r="V134" i="5"/>
  <c r="M134" i="5"/>
  <c r="E134" i="5"/>
  <c r="S134" i="5"/>
  <c r="K134" i="5"/>
  <c r="C134" i="5"/>
  <c r="Q134" i="5"/>
  <c r="I134" i="5"/>
  <c r="O134" i="5"/>
  <c r="G134" i="5"/>
  <c r="P134" i="5"/>
  <c r="N134" i="5"/>
  <c r="L134" i="5"/>
  <c r="J134" i="5"/>
  <c r="H134" i="5"/>
  <c r="W134" i="5"/>
  <c r="F134" i="5"/>
  <c r="T134" i="5"/>
  <c r="R134" i="5"/>
  <c r="D134" i="5"/>
  <c r="B134" i="5"/>
  <c r="I14" i="2"/>
  <c r="A26" i="5" a="1"/>
  <c r="A26" i="5" s="1"/>
  <c r="O24" i="5"/>
  <c r="G24" i="5"/>
  <c r="W24" i="5"/>
  <c r="N24" i="5"/>
  <c r="F24" i="5"/>
  <c r="S24" i="5"/>
  <c r="K24" i="5"/>
  <c r="C24" i="5"/>
  <c r="T24" i="5"/>
  <c r="H24" i="5"/>
  <c r="R24" i="5"/>
  <c r="E24" i="5"/>
  <c r="Q24" i="5"/>
  <c r="D24" i="5"/>
  <c r="V24" i="5"/>
  <c r="P24" i="5"/>
  <c r="B24" i="5"/>
  <c r="M24" i="5"/>
  <c r="J24" i="5"/>
  <c r="I24" i="5"/>
  <c r="L24" i="5"/>
  <c r="N9" i="2" a="1"/>
  <c r="P10" i="2"/>
  <c r="R10" i="2"/>
  <c r="Q10" i="2"/>
  <c r="O9" i="2" a="1"/>
  <c r="M9" i="2" a="1"/>
  <c r="T10" i="2"/>
  <c r="S10" i="2"/>
  <c r="U10" i="2"/>
  <c r="J9" i="2" a="1"/>
  <c r="K9" i="2" a="1"/>
  <c r="L9" i="2" a="1"/>
  <c r="EG27" i="8" l="1"/>
  <c r="ER2" i="8"/>
  <c r="T8" i="6"/>
  <c r="U8" i="6" s="1"/>
  <c r="Q8" i="6"/>
  <c r="R8" i="6" s="1"/>
  <c r="N8" i="6"/>
  <c r="O8" i="6" s="1"/>
  <c r="L8" i="6"/>
  <c r="I8" i="6"/>
  <c r="F8" i="6"/>
  <c r="B13" i="6"/>
  <c r="C13" i="6" a="1"/>
  <c r="C13" i="6" s="1"/>
  <c r="A14" i="6" a="1"/>
  <c r="A14" i="6" s="1"/>
  <c r="L9" i="2"/>
  <c r="J9" i="6" s="1"/>
  <c r="K9" i="6" s="1"/>
  <c r="K9" i="2"/>
  <c r="G9" i="6" s="1"/>
  <c r="H9" i="6" s="1"/>
  <c r="J9" i="2"/>
  <c r="D9" i="6" s="1"/>
  <c r="E9" i="6" s="1"/>
  <c r="M9" i="2"/>
  <c r="M9" i="6" s="1"/>
  <c r="O9" i="2"/>
  <c r="S9" i="6" s="1"/>
  <c r="V10" i="2"/>
  <c r="N9" i="2"/>
  <c r="P9" i="6" s="1"/>
  <c r="R27" i="5"/>
  <c r="J27" i="5"/>
  <c r="B27" i="5"/>
  <c r="Q27" i="5"/>
  <c r="I27" i="5"/>
  <c r="W27" i="5"/>
  <c r="N27" i="5"/>
  <c r="F27" i="5"/>
  <c r="O27" i="5"/>
  <c r="C27" i="5"/>
  <c r="M27" i="5"/>
  <c r="L27" i="5"/>
  <c r="P27" i="5"/>
  <c r="D27" i="5"/>
  <c r="K27" i="5"/>
  <c r="A29" i="5" a="1"/>
  <c r="A29" i="5" s="1"/>
  <c r="V27" i="5"/>
  <c r="H27" i="5"/>
  <c r="S27" i="5"/>
  <c r="T27" i="5"/>
  <c r="G27" i="5"/>
  <c r="E27" i="5"/>
  <c r="Q26" i="5"/>
  <c r="I26" i="5"/>
  <c r="P26" i="5"/>
  <c r="H26" i="5"/>
  <c r="V26" i="5"/>
  <c r="M26" i="5"/>
  <c r="E26" i="5"/>
  <c r="L26" i="5"/>
  <c r="K26" i="5"/>
  <c r="A28" i="5" a="1"/>
  <c r="A28" i="5" s="1"/>
  <c r="W26" i="5"/>
  <c r="J26" i="5"/>
  <c r="N26" i="5"/>
  <c r="B26" i="5"/>
  <c r="T26" i="5"/>
  <c r="G26" i="5"/>
  <c r="S26" i="5"/>
  <c r="F26" i="5"/>
  <c r="O26" i="5"/>
  <c r="R26" i="5"/>
  <c r="D26" i="5"/>
  <c r="C26" i="5"/>
  <c r="I15" i="2"/>
  <c r="Q136" i="5"/>
  <c r="I136" i="5"/>
  <c r="O136" i="5"/>
  <c r="G136" i="5"/>
  <c r="A138" i="5"/>
  <c r="V136" i="5"/>
  <c r="M136" i="5"/>
  <c r="E136" i="5"/>
  <c r="S136" i="5"/>
  <c r="K136" i="5"/>
  <c r="C136" i="5"/>
  <c r="H136" i="5"/>
  <c r="W136" i="5"/>
  <c r="F136" i="5"/>
  <c r="T136" i="5"/>
  <c r="D136" i="5"/>
  <c r="R136" i="5"/>
  <c r="B136" i="5"/>
  <c r="P136" i="5"/>
  <c r="N136" i="5"/>
  <c r="L136" i="5"/>
  <c r="J136" i="5"/>
  <c r="BO5" i="6" a="1"/>
  <c r="BO5" i="6" s="1"/>
  <c r="BJ5" i="6" a="1"/>
  <c r="BJ5" i="6" s="1"/>
  <c r="BA5" i="6" a="1"/>
  <c r="BA5" i="6" s="1"/>
  <c r="BN5" i="6" a="1"/>
  <c r="BN5" i="6" s="1"/>
  <c r="BE5" i="6" a="1"/>
  <c r="BE5" i="6" s="1"/>
  <c r="BI5" i="6" a="1"/>
  <c r="BI5" i="6" s="1"/>
  <c r="AZ5" i="6" a="1"/>
  <c r="AZ5" i="6" s="1"/>
  <c r="BM5" i="6" a="1"/>
  <c r="BM5" i="6" s="1"/>
  <c r="BD5" i="6" a="1"/>
  <c r="BD5" i="6" s="1"/>
  <c r="BQ5" i="6" a="1"/>
  <c r="BQ5" i="6" s="1"/>
  <c r="BH5" i="6" a="1"/>
  <c r="BH5" i="6" s="1"/>
  <c r="BL5" i="6" a="1"/>
  <c r="BL5" i="6" s="1"/>
  <c r="BC5" i="6" a="1"/>
  <c r="BC5" i="6" s="1"/>
  <c r="BP5" i="6" a="1"/>
  <c r="BP5" i="6" s="1"/>
  <c r="BG5" i="6" a="1"/>
  <c r="BG5" i="6" s="1"/>
  <c r="BB5" i="6" a="1"/>
  <c r="BB5" i="6" s="1"/>
  <c r="BK5" i="6" a="1"/>
  <c r="BK5" i="6" s="1"/>
  <c r="BF5" i="6" a="1"/>
  <c r="BF5" i="6" s="1"/>
  <c r="K10" i="2" a="1"/>
  <c r="L10" i="2" a="1"/>
  <c r="J10" i="2" a="1"/>
  <c r="O10" i="2" a="1"/>
  <c r="S11" i="2"/>
  <c r="U11" i="2"/>
  <c r="T11" i="2"/>
  <c r="M10" i="2" a="1"/>
  <c r="N10" i="2" a="1"/>
  <c r="R11" i="2"/>
  <c r="P11" i="2"/>
  <c r="Q11" i="2"/>
  <c r="ER27" i="8" l="1"/>
  <c r="FC2" i="8"/>
  <c r="T9" i="6"/>
  <c r="U9" i="6" s="1"/>
  <c r="Q9" i="6"/>
  <c r="R9" i="6" s="1"/>
  <c r="N9" i="6"/>
  <c r="O9" i="6" s="1"/>
  <c r="L9" i="6"/>
  <c r="I9" i="6"/>
  <c r="A15" i="6" a="1"/>
  <c r="A15" i="6" s="1"/>
  <c r="B14" i="6"/>
  <c r="C14" i="6" a="1"/>
  <c r="C14" i="6" s="1"/>
  <c r="V14" i="6"/>
  <c r="V11" i="2"/>
  <c r="N10" i="2"/>
  <c r="P10" i="6" s="1"/>
  <c r="M10" i="2"/>
  <c r="M10" i="6" s="1"/>
  <c r="O10" i="2"/>
  <c r="S10" i="6" s="1"/>
  <c r="J10" i="2"/>
  <c r="D10" i="6" s="1"/>
  <c r="E10" i="6" s="1"/>
  <c r="L10" i="2"/>
  <c r="J10" i="6" s="1"/>
  <c r="K10" i="6" s="1"/>
  <c r="K10" i="2"/>
  <c r="G10" i="6" s="1"/>
  <c r="H10" i="6" s="1"/>
  <c r="A140" i="5"/>
  <c r="V138" i="5"/>
  <c r="M138" i="5"/>
  <c r="E138" i="5"/>
  <c r="S138" i="5"/>
  <c r="K138" i="5"/>
  <c r="C138" i="5"/>
  <c r="Q138" i="5"/>
  <c r="I138" i="5"/>
  <c r="O138" i="5"/>
  <c r="G138" i="5"/>
  <c r="J138" i="5"/>
  <c r="H138" i="5"/>
  <c r="W138" i="5"/>
  <c r="F138" i="5"/>
  <c r="T138" i="5"/>
  <c r="D138" i="5"/>
  <c r="R138" i="5"/>
  <c r="B138" i="5"/>
  <c r="P138" i="5"/>
  <c r="L138" i="5"/>
  <c r="N138" i="5"/>
  <c r="I16" i="2"/>
  <c r="S28" i="5"/>
  <c r="K28" i="5"/>
  <c r="C28" i="5"/>
  <c r="R28" i="5"/>
  <c r="J28" i="5"/>
  <c r="B28" i="5"/>
  <c r="A30" i="5" a="1"/>
  <c r="A30" i="5" s="1"/>
  <c r="O28" i="5"/>
  <c r="G28" i="5"/>
  <c r="Q28" i="5"/>
  <c r="E28" i="5"/>
  <c r="P28" i="5"/>
  <c r="D28" i="5"/>
  <c r="N28" i="5"/>
  <c r="F28" i="5"/>
  <c r="M28" i="5"/>
  <c r="L28" i="5"/>
  <c r="H28" i="5"/>
  <c r="T28" i="5"/>
  <c r="W28" i="5"/>
  <c r="I28" i="5"/>
  <c r="V28" i="5"/>
  <c r="T29" i="5"/>
  <c r="L29" i="5"/>
  <c r="D29" i="5"/>
  <c r="S29" i="5"/>
  <c r="K29" i="5"/>
  <c r="C29" i="5"/>
  <c r="P29" i="5"/>
  <c r="H29" i="5"/>
  <c r="V29" i="5"/>
  <c r="G29" i="5"/>
  <c r="R29" i="5"/>
  <c r="F29" i="5"/>
  <c r="Q29" i="5"/>
  <c r="E29" i="5"/>
  <c r="O29" i="5"/>
  <c r="B29" i="5"/>
  <c r="A31" i="5" a="1"/>
  <c r="A31" i="5" s="1"/>
  <c r="N29" i="5"/>
  <c r="W29" i="5"/>
  <c r="I29" i="5"/>
  <c r="M29" i="5"/>
  <c r="J29" i="5"/>
  <c r="K11" i="2" a="1"/>
  <c r="M11" i="2" a="1"/>
  <c r="J11" i="2" a="1"/>
  <c r="L11" i="2" a="1"/>
  <c r="S12" i="2"/>
  <c r="T12" i="2"/>
  <c r="U12" i="2"/>
  <c r="R12" i="2"/>
  <c r="P12" i="2"/>
  <c r="Q12" i="2"/>
  <c r="N11" i="2" a="1"/>
  <c r="O11" i="2" a="1"/>
  <c r="FC27" i="8" l="1"/>
  <c r="FN2" i="8"/>
  <c r="T10" i="6"/>
  <c r="U10" i="6" s="1"/>
  <c r="Q10" i="6"/>
  <c r="R10" i="6" s="1"/>
  <c r="N10" i="6"/>
  <c r="O10" i="6" s="1"/>
  <c r="L10" i="6"/>
  <c r="I10" i="6"/>
  <c r="W14" i="6"/>
  <c r="X14" i="6"/>
  <c r="B15" i="6"/>
  <c r="C15" i="6" a="1"/>
  <c r="C15" i="6" s="1"/>
  <c r="A16" i="6" a="1"/>
  <c r="A16" i="6" s="1"/>
  <c r="O11" i="2"/>
  <c r="S11" i="6" s="1"/>
  <c r="N11" i="2"/>
  <c r="P11" i="6" s="1"/>
  <c r="V12" i="2"/>
  <c r="L11" i="2"/>
  <c r="J11" i="6" s="1"/>
  <c r="K11" i="6" s="1"/>
  <c r="J11" i="2"/>
  <c r="D11" i="6" s="1"/>
  <c r="E11" i="6" s="1"/>
  <c r="M11" i="2"/>
  <c r="M11" i="6" s="1"/>
  <c r="K11" i="2"/>
  <c r="G11" i="6" s="1"/>
  <c r="H11" i="6" s="1"/>
  <c r="AD8" i="6" a="1"/>
  <c r="AD8" i="6" s="1"/>
  <c r="AF8" i="6" a="1"/>
  <c r="AF8" i="6" s="1"/>
  <c r="AQ8" i="6" a="1"/>
  <c r="AQ8" i="6" s="1"/>
  <c r="AH8" i="6" a="1"/>
  <c r="AH8" i="6" s="1"/>
  <c r="AJ8" i="6" a="1"/>
  <c r="AJ8" i="6" s="1"/>
  <c r="AL8" i="6" a="1"/>
  <c r="AL8" i="6" s="1"/>
  <c r="AN8" i="6" a="1"/>
  <c r="AN8" i="6" s="1"/>
  <c r="AC8" i="6" a="1"/>
  <c r="AC8" i="6" s="1"/>
  <c r="AE8" i="6" a="1"/>
  <c r="AE8" i="6" s="1"/>
  <c r="AP8" i="6" a="1"/>
  <c r="AP8" i="6" s="1"/>
  <c r="AI8" i="6" a="1"/>
  <c r="AI8" i="6" s="1"/>
  <c r="AG8" i="6" a="1"/>
  <c r="AG8" i="6" s="1"/>
  <c r="AM8" i="6" a="1"/>
  <c r="AM8" i="6" s="1"/>
  <c r="AK8" i="6" a="1"/>
  <c r="AK8" i="6" s="1"/>
  <c r="V30" i="5"/>
  <c r="M30" i="5"/>
  <c r="E30" i="5"/>
  <c r="T30" i="5"/>
  <c r="L30" i="5"/>
  <c r="D30" i="5"/>
  <c r="Q30" i="5"/>
  <c r="I30" i="5"/>
  <c r="J30" i="5"/>
  <c r="W30" i="5"/>
  <c r="A32" i="5" a="1"/>
  <c r="A32" i="5" s="1"/>
  <c r="H30" i="5"/>
  <c r="S30" i="5"/>
  <c r="G30" i="5"/>
  <c r="R30" i="5"/>
  <c r="F30" i="5"/>
  <c r="P30" i="5"/>
  <c r="C30" i="5"/>
  <c r="N30" i="5"/>
  <c r="K30" i="5"/>
  <c r="O30" i="5"/>
  <c r="B30" i="5"/>
  <c r="AO8" i="6" a="1"/>
  <c r="AO8" i="6" s="1"/>
  <c r="W31" i="5"/>
  <c r="N31" i="5"/>
  <c r="F31" i="5"/>
  <c r="V31" i="5"/>
  <c r="M31" i="5"/>
  <c r="E31" i="5"/>
  <c r="R31" i="5"/>
  <c r="J31" i="5"/>
  <c r="B31" i="5"/>
  <c r="L31" i="5"/>
  <c r="K31" i="5"/>
  <c r="I31" i="5"/>
  <c r="A33" i="5" a="1"/>
  <c r="A33" i="5" s="1"/>
  <c r="T31" i="5"/>
  <c r="H31" i="5"/>
  <c r="O31" i="5"/>
  <c r="S31" i="5"/>
  <c r="G31" i="5"/>
  <c r="P31" i="5"/>
  <c r="Q31" i="5"/>
  <c r="D31" i="5"/>
  <c r="C31" i="5"/>
  <c r="I17" i="2"/>
  <c r="Q140" i="5"/>
  <c r="I140" i="5"/>
  <c r="O140" i="5"/>
  <c r="G140" i="5"/>
  <c r="A142" i="5"/>
  <c r="V140" i="5"/>
  <c r="M140" i="5"/>
  <c r="E140" i="5"/>
  <c r="S140" i="5"/>
  <c r="K140" i="5"/>
  <c r="C140" i="5"/>
  <c r="R140" i="5"/>
  <c r="B140" i="5"/>
  <c r="P140" i="5"/>
  <c r="N140" i="5"/>
  <c r="L140" i="5"/>
  <c r="J140" i="5"/>
  <c r="H140" i="5"/>
  <c r="W140" i="5"/>
  <c r="T140" i="5"/>
  <c r="F140" i="5"/>
  <c r="D140" i="5"/>
  <c r="M12" i="2" a="1"/>
  <c r="L12" i="2" a="1"/>
  <c r="U13" i="2"/>
  <c r="S13" i="2"/>
  <c r="T13" i="2"/>
  <c r="K12" i="2" a="1"/>
  <c r="J12" i="2" a="1"/>
  <c r="Q13" i="2"/>
  <c r="R13" i="2"/>
  <c r="P13" i="2"/>
  <c r="O12" i="2" a="1"/>
  <c r="N12" i="2" a="1"/>
  <c r="FN27" i="8" l="1"/>
  <c r="FY2" i="8"/>
  <c r="T11" i="6"/>
  <c r="U11" i="6" s="1"/>
  <c r="Q11" i="6"/>
  <c r="R11" i="6" s="1"/>
  <c r="N11" i="6"/>
  <c r="O11" i="6" s="1"/>
  <c r="L11" i="6"/>
  <c r="I11" i="6"/>
  <c r="B16" i="6"/>
  <c r="C16" i="6" a="1"/>
  <c r="C16" i="6" s="1"/>
  <c r="A17" i="6" a="1"/>
  <c r="A17" i="6" s="1"/>
  <c r="Y14" i="6"/>
  <c r="AA14" i="6"/>
  <c r="Z14" i="6"/>
  <c r="N12" i="2"/>
  <c r="P12" i="6" s="1"/>
  <c r="O12" i="2"/>
  <c r="S12" i="6" s="1"/>
  <c r="V13" i="2"/>
  <c r="J12" i="2"/>
  <c r="D12" i="6" s="1"/>
  <c r="E12" i="6" s="1"/>
  <c r="K12" i="2"/>
  <c r="G12" i="6" s="1"/>
  <c r="H12" i="6" s="1"/>
  <c r="L12" i="2"/>
  <c r="J12" i="6" s="1"/>
  <c r="K12" i="6" s="1"/>
  <c r="M12" i="2"/>
  <c r="M12" i="6" s="1"/>
  <c r="I18" i="2"/>
  <c r="P33" i="5"/>
  <c r="H33" i="5"/>
  <c r="A35" i="5" a="1"/>
  <c r="A35" i="5" s="1"/>
  <c r="O33" i="5"/>
  <c r="G33" i="5"/>
  <c r="T33" i="5"/>
  <c r="L33" i="5"/>
  <c r="D33" i="5"/>
  <c r="R33" i="5"/>
  <c r="E33" i="5"/>
  <c r="Q33" i="5"/>
  <c r="C33" i="5"/>
  <c r="N33" i="5"/>
  <c r="B33" i="5"/>
  <c r="M33" i="5"/>
  <c r="S33" i="5"/>
  <c r="F33" i="5"/>
  <c r="K33" i="5"/>
  <c r="V33" i="5"/>
  <c r="W33" i="5"/>
  <c r="J33" i="5"/>
  <c r="I33" i="5"/>
  <c r="A144" i="5"/>
  <c r="V142" i="5"/>
  <c r="M142" i="5"/>
  <c r="E142" i="5"/>
  <c r="S142" i="5"/>
  <c r="K142" i="5"/>
  <c r="C142" i="5"/>
  <c r="Q142" i="5"/>
  <c r="I142" i="5"/>
  <c r="O142" i="5"/>
  <c r="G142" i="5"/>
  <c r="T142" i="5"/>
  <c r="D142" i="5"/>
  <c r="R142" i="5"/>
  <c r="B142" i="5"/>
  <c r="P142" i="5"/>
  <c r="N142" i="5"/>
  <c r="L142" i="5"/>
  <c r="J142" i="5"/>
  <c r="H142" i="5"/>
  <c r="W142" i="5"/>
  <c r="F142" i="5"/>
  <c r="A34" i="5" a="1"/>
  <c r="A34" i="5" s="1"/>
  <c r="O32" i="5"/>
  <c r="G32" i="5"/>
  <c r="W32" i="5"/>
  <c r="N32" i="5"/>
  <c r="F32" i="5"/>
  <c r="S32" i="5"/>
  <c r="K32" i="5"/>
  <c r="C32" i="5"/>
  <c r="P32" i="5"/>
  <c r="B32" i="5"/>
  <c r="M32" i="5"/>
  <c r="L32" i="5"/>
  <c r="J32" i="5"/>
  <c r="Q32" i="5"/>
  <c r="V32" i="5"/>
  <c r="I32" i="5"/>
  <c r="R32" i="5"/>
  <c r="D32" i="5"/>
  <c r="T32" i="5"/>
  <c r="H32" i="5"/>
  <c r="E32" i="5"/>
  <c r="N13" i="2" a="1"/>
  <c r="M13" i="2" a="1"/>
  <c r="O13" i="2" a="1"/>
  <c r="J13" i="2" a="1"/>
  <c r="Q14" i="2"/>
  <c r="R14" i="2"/>
  <c r="P14" i="2"/>
  <c r="L13" i="2" a="1"/>
  <c r="K13" i="2" a="1"/>
  <c r="S14" i="2"/>
  <c r="T14" i="2"/>
  <c r="U14" i="2"/>
  <c r="FY27" i="8" l="1"/>
  <c r="GJ2" i="8"/>
  <c r="T12" i="6"/>
  <c r="U12" i="6" s="1"/>
  <c r="Q12" i="6"/>
  <c r="R12" i="6" s="1"/>
  <c r="N12" i="6"/>
  <c r="O12" i="6" s="1"/>
  <c r="L12" i="6"/>
  <c r="I12" i="6"/>
  <c r="AS14" i="6"/>
  <c r="AT14" i="6"/>
  <c r="AW14" i="6"/>
  <c r="AX14" i="6"/>
  <c r="AV14" i="6"/>
  <c r="AU14" i="6"/>
  <c r="A18" i="6" a="1"/>
  <c r="A18" i="6" s="1"/>
  <c r="B17" i="6"/>
  <c r="C17" i="6" a="1"/>
  <c r="C17" i="6" s="1"/>
  <c r="K13" i="2"/>
  <c r="G13" i="6" s="1"/>
  <c r="H13" i="6" s="1"/>
  <c r="L13" i="2"/>
  <c r="J13" i="6" s="1"/>
  <c r="K13" i="6" s="1"/>
  <c r="V14" i="2"/>
  <c r="J13" i="2"/>
  <c r="D13" i="6" s="1"/>
  <c r="E13" i="6" s="1"/>
  <c r="O13" i="2"/>
  <c r="S13" i="6" s="1"/>
  <c r="M13" i="2"/>
  <c r="M13" i="6" s="1"/>
  <c r="N13" i="2"/>
  <c r="P13" i="6" s="1"/>
  <c r="I19" i="2"/>
  <c r="R35" i="5"/>
  <c r="J35" i="5"/>
  <c r="B35" i="5"/>
  <c r="Q35" i="5"/>
  <c r="I35" i="5"/>
  <c r="W35" i="5"/>
  <c r="N35" i="5"/>
  <c r="F35" i="5"/>
  <c r="K35" i="5"/>
  <c r="A37" i="5" a="1"/>
  <c r="A37" i="5" s="1"/>
  <c r="V35" i="5"/>
  <c r="H35" i="5"/>
  <c r="T35" i="5"/>
  <c r="G35" i="5"/>
  <c r="S35" i="5"/>
  <c r="E35" i="5"/>
  <c r="L35" i="5"/>
  <c r="P35" i="5"/>
  <c r="D35" i="5"/>
  <c r="O35" i="5"/>
  <c r="C35" i="5"/>
  <c r="M35" i="5"/>
  <c r="Q34" i="5"/>
  <c r="I34" i="5"/>
  <c r="P34" i="5"/>
  <c r="H34" i="5"/>
  <c r="V34" i="5"/>
  <c r="M34" i="5"/>
  <c r="E34" i="5"/>
  <c r="T34" i="5"/>
  <c r="G34" i="5"/>
  <c r="S34" i="5"/>
  <c r="F34" i="5"/>
  <c r="R34" i="5"/>
  <c r="D34" i="5"/>
  <c r="A36" i="5" a="1"/>
  <c r="A36" i="5" s="1"/>
  <c r="O34" i="5"/>
  <c r="C34" i="5"/>
  <c r="J34" i="5"/>
  <c r="N34" i="5"/>
  <c r="B34" i="5"/>
  <c r="W34" i="5"/>
  <c r="L34" i="5"/>
  <c r="K34" i="5"/>
  <c r="Q144" i="5"/>
  <c r="I144" i="5"/>
  <c r="O144" i="5"/>
  <c r="G144" i="5"/>
  <c r="V144" i="5"/>
  <c r="M144" i="5"/>
  <c r="E144" i="5"/>
  <c r="S144" i="5"/>
  <c r="K144" i="5"/>
  <c r="C144" i="5"/>
  <c r="L144" i="5"/>
  <c r="J144" i="5"/>
  <c r="H144" i="5"/>
  <c r="W144" i="5"/>
  <c r="F144" i="5"/>
  <c r="T144" i="5"/>
  <c r="D144" i="5"/>
  <c r="R144" i="5"/>
  <c r="B144" i="5"/>
  <c r="P144" i="5"/>
  <c r="N144" i="5"/>
  <c r="O14" i="2" a="1"/>
  <c r="K14" i="2" a="1"/>
  <c r="R18" i="2"/>
  <c r="S15" i="2"/>
  <c r="U15" i="2"/>
  <c r="T15" i="2"/>
  <c r="N14" i="2" a="1"/>
  <c r="U18" i="2"/>
  <c r="S18" i="2"/>
  <c r="M14" i="2" a="1"/>
  <c r="T18" i="2"/>
  <c r="P18" i="2"/>
  <c r="P15" i="2"/>
  <c r="Q15" i="2"/>
  <c r="R15" i="2"/>
  <c r="Q18" i="2"/>
  <c r="L14" i="2" a="1"/>
  <c r="J14" i="2" a="1"/>
  <c r="GJ27" i="8" l="1"/>
  <c r="GU2" i="8"/>
  <c r="T13" i="6"/>
  <c r="U13" i="6" s="1"/>
  <c r="Q13" i="6"/>
  <c r="R13" i="6" s="1"/>
  <c r="N13" i="6"/>
  <c r="O13" i="6" s="1"/>
  <c r="L13" i="6"/>
  <c r="I13" i="6"/>
  <c r="B18" i="6"/>
  <c r="C18" i="6" a="1"/>
  <c r="C18" i="6" s="1"/>
  <c r="A19" i="6" a="1"/>
  <c r="A19" i="6" s="1"/>
  <c r="J14" i="2"/>
  <c r="D14" i="6" s="1"/>
  <c r="E14" i="6" s="1"/>
  <c r="L14" i="2"/>
  <c r="J14" i="6" s="1"/>
  <c r="K14" i="6" s="1"/>
  <c r="V15" i="2"/>
  <c r="V18" i="2"/>
  <c r="M14" i="2"/>
  <c r="M14" i="6" s="1"/>
  <c r="N14" i="2"/>
  <c r="P14" i="6" s="1"/>
  <c r="K14" i="2"/>
  <c r="G14" i="6" s="1"/>
  <c r="H14" i="6" s="1"/>
  <c r="O14" i="2"/>
  <c r="S14" i="6" s="1"/>
  <c r="S36" i="5"/>
  <c r="K36" i="5"/>
  <c r="C36" i="5"/>
  <c r="R36" i="5"/>
  <c r="J36" i="5"/>
  <c r="B36" i="5"/>
  <c r="A38" i="5" a="1"/>
  <c r="A38" i="5" s="1"/>
  <c r="O36" i="5"/>
  <c r="G36" i="5"/>
  <c r="M36" i="5"/>
  <c r="L36" i="5"/>
  <c r="W36" i="5"/>
  <c r="I36" i="5"/>
  <c r="N36" i="5"/>
  <c r="V36" i="5"/>
  <c r="H36" i="5"/>
  <c r="T36" i="5"/>
  <c r="F36" i="5"/>
  <c r="D36" i="5"/>
  <c r="Q36" i="5"/>
  <c r="E36" i="5"/>
  <c r="P36" i="5"/>
  <c r="I20" i="2"/>
  <c r="T37" i="5"/>
  <c r="L37" i="5"/>
  <c r="D37" i="5"/>
  <c r="S37" i="5"/>
  <c r="K37" i="5"/>
  <c r="C37" i="5"/>
  <c r="P37" i="5"/>
  <c r="H37" i="5"/>
  <c r="O37" i="5"/>
  <c r="B37" i="5"/>
  <c r="N37" i="5"/>
  <c r="M37" i="5"/>
  <c r="Q37" i="5"/>
  <c r="E37" i="5"/>
  <c r="J37" i="5"/>
  <c r="A39" i="5" a="1"/>
  <c r="A39" i="5" s="1"/>
  <c r="W37" i="5"/>
  <c r="I37" i="5"/>
  <c r="F37" i="5"/>
  <c r="V37" i="5"/>
  <c r="G37" i="5"/>
  <c r="R37" i="5"/>
  <c r="V12" i="6"/>
  <c r="V10" i="6"/>
  <c r="V6" i="6"/>
  <c r="V7" i="6"/>
  <c r="V8" i="6"/>
  <c r="V13" i="6"/>
  <c r="V15" i="6"/>
  <c r="V9" i="6"/>
  <c r="V11" i="6"/>
  <c r="M15" i="2" a="1"/>
  <c r="T19" i="2"/>
  <c r="N18" i="2" a="1"/>
  <c r="L18" i="2" a="1"/>
  <c r="Q19" i="2"/>
  <c r="S19" i="2"/>
  <c r="K18" i="2" a="1"/>
  <c r="R19" i="2"/>
  <c r="L15" i="2" a="1"/>
  <c r="M18" i="2" a="1"/>
  <c r="K15" i="2" a="1"/>
  <c r="O18" i="2" a="1"/>
  <c r="U19" i="2"/>
  <c r="T16" i="2"/>
  <c r="S16" i="2"/>
  <c r="U16" i="2"/>
  <c r="J15" i="2" a="1"/>
  <c r="N15" i="2" a="1"/>
  <c r="J18" i="2" a="1"/>
  <c r="O15" i="2" a="1"/>
  <c r="Q16" i="2"/>
  <c r="R16" i="2"/>
  <c r="P16" i="2"/>
  <c r="P19" i="2"/>
  <c r="GU27" i="8" l="1"/>
  <c r="HF2" i="8"/>
  <c r="T14" i="6"/>
  <c r="U14" i="6" s="1"/>
  <c r="Q14" i="6"/>
  <c r="R14" i="6" s="1"/>
  <c r="N14" i="6"/>
  <c r="O14" i="6" s="1"/>
  <c r="L14" i="6"/>
  <c r="I14" i="6"/>
  <c r="F14" i="6"/>
  <c r="C19" i="6" a="1"/>
  <c r="C19" i="6" s="1"/>
  <c r="A20" i="6" a="1"/>
  <c r="A20" i="6" s="1"/>
  <c r="B19" i="6"/>
  <c r="V16" i="6"/>
  <c r="W16" i="6" s="1"/>
  <c r="V20" i="6"/>
  <c r="X20" i="6" s="1"/>
  <c r="V18" i="6"/>
  <c r="W18" i="6" s="1"/>
  <c r="V19" i="2"/>
  <c r="V16" i="2"/>
  <c r="O15" i="2"/>
  <c r="S15" i="6" s="1"/>
  <c r="J18" i="2"/>
  <c r="D18" i="6" s="1"/>
  <c r="E18" i="6" s="1"/>
  <c r="N15" i="2"/>
  <c r="P15" i="6" s="1"/>
  <c r="J15" i="2"/>
  <c r="D15" i="6" s="1"/>
  <c r="E15" i="6" s="1"/>
  <c r="O18" i="2"/>
  <c r="S18" i="6" s="1"/>
  <c r="K15" i="2"/>
  <c r="G15" i="6" s="1"/>
  <c r="H15" i="6" s="1"/>
  <c r="M18" i="2"/>
  <c r="M18" i="6" s="1"/>
  <c r="L15" i="2"/>
  <c r="J15" i="6" s="1"/>
  <c r="K15" i="6" s="1"/>
  <c r="K18" i="2"/>
  <c r="G18" i="6" s="1"/>
  <c r="H18" i="6" s="1"/>
  <c r="L18" i="2"/>
  <c r="J18" i="6" s="1"/>
  <c r="K18" i="6" s="1"/>
  <c r="N18" i="2"/>
  <c r="P18" i="6" s="1"/>
  <c r="M15" i="2"/>
  <c r="M15" i="6" s="1"/>
  <c r="X15" i="6"/>
  <c r="W15" i="6"/>
  <c r="X13" i="6"/>
  <c r="W13" i="6"/>
  <c r="AB13" i="6" s="1"/>
  <c r="X8" i="6"/>
  <c r="W8" i="6"/>
  <c r="AB8" i="6" s="1"/>
  <c r="X11" i="6"/>
  <c r="W11" i="6"/>
  <c r="AB11" i="6" s="1"/>
  <c r="X7" i="6"/>
  <c r="W7" i="6"/>
  <c r="AB7" i="6" s="1"/>
  <c r="V19" i="6"/>
  <c r="I21" i="2"/>
  <c r="X6" i="6"/>
  <c r="W6" i="6"/>
  <c r="AB6" i="6" s="1"/>
  <c r="W39" i="5"/>
  <c r="N39" i="5"/>
  <c r="F39" i="5"/>
  <c r="V39" i="5"/>
  <c r="M39" i="5"/>
  <c r="E39" i="5"/>
  <c r="R39" i="5"/>
  <c r="J39" i="5"/>
  <c r="B39" i="5"/>
  <c r="T39" i="5"/>
  <c r="H39" i="5"/>
  <c r="S39" i="5"/>
  <c r="G39" i="5"/>
  <c r="Q39" i="5"/>
  <c r="D39" i="5"/>
  <c r="I39" i="5"/>
  <c r="P39" i="5"/>
  <c r="C39" i="5"/>
  <c r="O39" i="5"/>
  <c r="L39" i="5"/>
  <c r="K39" i="5"/>
  <c r="X12" i="6"/>
  <c r="W12" i="6"/>
  <c r="AB12" i="6" s="1"/>
  <c r="X9" i="6"/>
  <c r="W9" i="6"/>
  <c r="AB9" i="6" s="1"/>
  <c r="X10" i="6"/>
  <c r="W10" i="6"/>
  <c r="AB10" i="6" s="1"/>
  <c r="V38" i="5"/>
  <c r="M38" i="5"/>
  <c r="E38" i="5"/>
  <c r="T38" i="5"/>
  <c r="L38" i="5"/>
  <c r="D38" i="5"/>
  <c r="Q38" i="5"/>
  <c r="I38" i="5"/>
  <c r="R38" i="5"/>
  <c r="F38" i="5"/>
  <c r="P38" i="5"/>
  <c r="C38" i="5"/>
  <c r="O38" i="5"/>
  <c r="B38" i="5"/>
  <c r="S38" i="5"/>
  <c r="G38" i="5"/>
  <c r="N38" i="5"/>
  <c r="K38" i="5"/>
  <c r="H38" i="5"/>
  <c r="J38" i="5"/>
  <c r="W38" i="5"/>
  <c r="J19" i="2" a="1"/>
  <c r="N19" i="2" a="1"/>
  <c r="T20" i="2"/>
  <c r="O16" i="2" a="1"/>
  <c r="L19" i="2" a="1"/>
  <c r="P20" i="2"/>
  <c r="J16" i="2" a="1"/>
  <c r="M16" i="2" a="1"/>
  <c r="R20" i="2"/>
  <c r="R17" i="2"/>
  <c r="Q17" i="2"/>
  <c r="P17" i="2"/>
  <c r="O19" i="2" a="1"/>
  <c r="L16" i="2" a="1"/>
  <c r="N16" i="2" a="1"/>
  <c r="M19" i="2" a="1"/>
  <c r="Q20" i="2"/>
  <c r="K16" i="2" a="1"/>
  <c r="K19" i="2" a="1"/>
  <c r="S20" i="2"/>
  <c r="U20" i="2"/>
  <c r="S17" i="2"/>
  <c r="U17" i="2"/>
  <c r="T17" i="2"/>
  <c r="HF27" i="8" l="1"/>
  <c r="HQ2" i="8"/>
  <c r="T18" i="6"/>
  <c r="U18" i="6" s="1"/>
  <c r="T15" i="6"/>
  <c r="U15" i="6" s="1"/>
  <c r="Q15" i="6"/>
  <c r="R15" i="6" s="1"/>
  <c r="Q18" i="6"/>
  <c r="R18" i="6" s="1"/>
  <c r="N18" i="6"/>
  <c r="O18" i="6" s="1"/>
  <c r="N15" i="6"/>
  <c r="O15" i="6" s="1"/>
  <c r="L15" i="6"/>
  <c r="L18" i="6"/>
  <c r="AB14" i="6"/>
  <c r="I15" i="6"/>
  <c r="I18" i="6"/>
  <c r="A21" i="6" a="1"/>
  <c r="A21" i="6" s="1"/>
  <c r="B20" i="6"/>
  <c r="C20" i="6" a="1"/>
  <c r="C20" i="6" s="1"/>
  <c r="X18" i="6"/>
  <c r="Y18" i="6" s="1"/>
  <c r="X16" i="6"/>
  <c r="Z16" i="6" s="1"/>
  <c r="W20" i="6"/>
  <c r="V17" i="6"/>
  <c r="W17" i="6" s="1"/>
  <c r="K19" i="2"/>
  <c r="G19" i="6" s="1"/>
  <c r="H19" i="6" s="1"/>
  <c r="K16" i="2"/>
  <c r="G16" i="6" s="1"/>
  <c r="H16" i="6" s="1"/>
  <c r="M19" i="2"/>
  <c r="M19" i="6" s="1"/>
  <c r="N16" i="2"/>
  <c r="P16" i="6" s="1"/>
  <c r="L16" i="2"/>
  <c r="J16" i="6" s="1"/>
  <c r="K16" i="6" s="1"/>
  <c r="O19" i="2"/>
  <c r="S19" i="6" s="1"/>
  <c r="V17" i="2"/>
  <c r="M16" i="2"/>
  <c r="M16" i="6" s="1"/>
  <c r="J16" i="2"/>
  <c r="D16" i="6" s="1"/>
  <c r="E16" i="6" s="1"/>
  <c r="V20" i="2"/>
  <c r="L19" i="2"/>
  <c r="J19" i="6" s="1"/>
  <c r="K19" i="6" s="1"/>
  <c r="O16" i="2"/>
  <c r="S16" i="6" s="1"/>
  <c r="N19" i="2"/>
  <c r="P19" i="6" s="1"/>
  <c r="J19" i="2"/>
  <c r="D19" i="6" s="1"/>
  <c r="E19" i="6" s="1"/>
  <c r="AA12" i="6"/>
  <c r="Z12" i="6"/>
  <c r="Y12" i="6"/>
  <c r="I22" i="2"/>
  <c r="AA7" i="6"/>
  <c r="Z7" i="6"/>
  <c r="Y7" i="6"/>
  <c r="AA15" i="6"/>
  <c r="Z15" i="6"/>
  <c r="Y15" i="6"/>
  <c r="Y10" i="6"/>
  <c r="AA10" i="6"/>
  <c r="Z10" i="6"/>
  <c r="AA11" i="6"/>
  <c r="Z11" i="6"/>
  <c r="Y11" i="6"/>
  <c r="AJ14" i="6" a="1"/>
  <c r="AJ14" i="6" s="1"/>
  <c r="Y9" i="6"/>
  <c r="AA9" i="6"/>
  <c r="Z9" i="6"/>
  <c r="Y6" i="6"/>
  <c r="AA6" i="6"/>
  <c r="Z6" i="6"/>
  <c r="Z8" i="6"/>
  <c r="Y8" i="6"/>
  <c r="AA8" i="6"/>
  <c r="Y20" i="6"/>
  <c r="AA20" i="6"/>
  <c r="Z20" i="6"/>
  <c r="X19" i="6"/>
  <c r="W19" i="6"/>
  <c r="Z13" i="6"/>
  <c r="AA13" i="6"/>
  <c r="Y13" i="6"/>
  <c r="N17" i="2" a="1"/>
  <c r="L20" i="2" a="1"/>
  <c r="U21" i="2"/>
  <c r="O17" i="2" a="1"/>
  <c r="M17" i="2" a="1"/>
  <c r="O20" i="2" a="1"/>
  <c r="J20" i="2" a="1"/>
  <c r="P21" i="2"/>
  <c r="T21" i="2"/>
  <c r="M20" i="2" a="1"/>
  <c r="J17" i="2" a="1"/>
  <c r="S21" i="2"/>
  <c r="K17" i="2" a="1"/>
  <c r="R21" i="2"/>
  <c r="K20" i="2" a="1"/>
  <c r="L17" i="2" a="1"/>
  <c r="N20" i="2" a="1"/>
  <c r="Q21" i="2"/>
  <c r="HQ27" i="8" l="1"/>
  <c r="IB2" i="8"/>
  <c r="T16" i="6"/>
  <c r="U16" i="6" s="1"/>
  <c r="T19" i="6"/>
  <c r="U19" i="6" s="1"/>
  <c r="Q19" i="6"/>
  <c r="R19" i="6" s="1"/>
  <c r="Q16" i="6"/>
  <c r="R16" i="6" s="1"/>
  <c r="N16" i="6"/>
  <c r="O16" i="6" s="1"/>
  <c r="N19" i="6"/>
  <c r="O19" i="6" s="1"/>
  <c r="AB18" i="6"/>
  <c r="L16" i="6"/>
  <c r="L19" i="6"/>
  <c r="I16" i="6"/>
  <c r="I19" i="6"/>
  <c r="AB15" i="6"/>
  <c r="AS18" i="6"/>
  <c r="AT18" i="6"/>
  <c r="AS8" i="6"/>
  <c r="AT8" i="6"/>
  <c r="AT15" i="6"/>
  <c r="AU12" i="6"/>
  <c r="AV12" i="6"/>
  <c r="AU15" i="6"/>
  <c r="AV15" i="6"/>
  <c r="AW12" i="6"/>
  <c r="AX12" i="6"/>
  <c r="AW8" i="6"/>
  <c r="AX8" i="6"/>
  <c r="AT9" i="6"/>
  <c r="AS9" i="6"/>
  <c r="AS11" i="6"/>
  <c r="AT11" i="6"/>
  <c r="AS12" i="6"/>
  <c r="AT12" i="6"/>
  <c r="AU11" i="6"/>
  <c r="AV11" i="6"/>
  <c r="AU20" i="6"/>
  <c r="AV20" i="6"/>
  <c r="AU8" i="6"/>
  <c r="AV8" i="6"/>
  <c r="AX11" i="6"/>
  <c r="AW11" i="6"/>
  <c r="AW20" i="6"/>
  <c r="AX20" i="6"/>
  <c r="AV6" i="6"/>
  <c r="AU6" i="6"/>
  <c r="AV10" i="6"/>
  <c r="AU10" i="6"/>
  <c r="AW15" i="6"/>
  <c r="AX15" i="6"/>
  <c r="AS20" i="6"/>
  <c r="AT20" i="6"/>
  <c r="AW6" i="6"/>
  <c r="AX6" i="6"/>
  <c r="AW10" i="6"/>
  <c r="AX10" i="6"/>
  <c r="AT7" i="6"/>
  <c r="AU13" i="6"/>
  <c r="AV13" i="6"/>
  <c r="AW9" i="6"/>
  <c r="AX9" i="6"/>
  <c r="AU16" i="6"/>
  <c r="AV16" i="6"/>
  <c r="AT13" i="6"/>
  <c r="AS13" i="6"/>
  <c r="AS6" i="6"/>
  <c r="AT6" i="6"/>
  <c r="AS10" i="6"/>
  <c r="AT10" i="6"/>
  <c r="AU7" i="6"/>
  <c r="AV7" i="6"/>
  <c r="AW13" i="6"/>
  <c r="AX13" i="6"/>
  <c r="AU9" i="6"/>
  <c r="AV9" i="6"/>
  <c r="AX7" i="6"/>
  <c r="AW7" i="6"/>
  <c r="F13" i="6"/>
  <c r="F6" i="6"/>
  <c r="F10" i="6"/>
  <c r="F18" i="6"/>
  <c r="AL18" i="6" s="1" a="1"/>
  <c r="AL18" i="6" s="1"/>
  <c r="F7" i="6"/>
  <c r="F12" i="6"/>
  <c r="F9" i="6"/>
  <c r="F11" i="6"/>
  <c r="F15" i="6"/>
  <c r="AK15" i="6" s="1" a="1"/>
  <c r="AK15" i="6" s="1"/>
  <c r="F16" i="6"/>
  <c r="B21" i="6"/>
  <c r="C21" i="6" a="1"/>
  <c r="C21" i="6" s="1"/>
  <c r="A22" i="6" a="1"/>
  <c r="A22" i="6" s="1"/>
  <c r="V21" i="6"/>
  <c r="AA18" i="6"/>
  <c r="Z18" i="6"/>
  <c r="X17" i="6"/>
  <c r="AA17" i="6" s="1"/>
  <c r="AA16" i="6"/>
  <c r="Y16" i="6"/>
  <c r="N20" i="2"/>
  <c r="P20" i="6" s="1"/>
  <c r="L17" i="2"/>
  <c r="J17" i="6" s="1"/>
  <c r="K17" i="6" s="1"/>
  <c r="K20" i="2"/>
  <c r="G20" i="6" s="1"/>
  <c r="H20" i="6" s="1"/>
  <c r="K17" i="2"/>
  <c r="G17" i="6" s="1"/>
  <c r="H17" i="6" s="1"/>
  <c r="J17" i="2"/>
  <c r="D17" i="6" s="1"/>
  <c r="E17" i="6" s="1"/>
  <c r="M20" i="2"/>
  <c r="M20" i="6" s="1"/>
  <c r="V21" i="2"/>
  <c r="J20" i="2"/>
  <c r="D20" i="6" s="1"/>
  <c r="E20" i="6" s="1"/>
  <c r="O20" i="2"/>
  <c r="S20" i="6" s="1"/>
  <c r="M17" i="2"/>
  <c r="M17" i="6" s="1"/>
  <c r="O17" i="2"/>
  <c r="S17" i="6" s="1"/>
  <c r="L20" i="2"/>
  <c r="J20" i="6" s="1"/>
  <c r="K20" i="6" s="1"/>
  <c r="N17" i="2"/>
  <c r="P17" i="6" s="1"/>
  <c r="AA19" i="6"/>
  <c r="Z19" i="6"/>
  <c r="Y19" i="6"/>
  <c r="AN14" i="6" a="1"/>
  <c r="AN14" i="6" s="1"/>
  <c r="AH14" i="6" a="1"/>
  <c r="AH14" i="6" s="1"/>
  <c r="AD14" i="6" a="1"/>
  <c r="AD14" i="6" s="1"/>
  <c r="AC14" i="6" a="1"/>
  <c r="AC14" i="6" s="1"/>
  <c r="AQ14" i="6" a="1"/>
  <c r="AQ14" i="6" s="1"/>
  <c r="AI14" i="6" a="1"/>
  <c r="AI14" i="6" s="1"/>
  <c r="AE14" i="6" a="1"/>
  <c r="AE14" i="6" s="1"/>
  <c r="AO14" i="6" a="1"/>
  <c r="AO14" i="6" s="1"/>
  <c r="AF14" i="6" a="1"/>
  <c r="AF14" i="6" s="1"/>
  <c r="AP14" i="6" a="1"/>
  <c r="AP14" i="6" s="1"/>
  <c r="AG14" i="6" a="1"/>
  <c r="AG14" i="6" s="1"/>
  <c r="AL14" i="6" a="1"/>
  <c r="AL14" i="6" s="1"/>
  <c r="AM14" i="6" a="1"/>
  <c r="AM14" i="6" s="1"/>
  <c r="AK14" i="6" a="1"/>
  <c r="AK14" i="6" s="1"/>
  <c r="I23" i="2"/>
  <c r="K21" i="2" a="1"/>
  <c r="O21" i="2" a="1"/>
  <c r="U22" i="2"/>
  <c r="N21" i="2" a="1"/>
  <c r="S22" i="2"/>
  <c r="J21" i="2" a="1"/>
  <c r="R22" i="2"/>
  <c r="Q22" i="2"/>
  <c r="L21" i="2" a="1"/>
  <c r="M21" i="2" a="1"/>
  <c r="T22" i="2"/>
  <c r="P22" i="2"/>
  <c r="IB27" i="8" l="1"/>
  <c r="IM2" i="8"/>
  <c r="T20" i="6"/>
  <c r="U20" i="6" s="1"/>
  <c r="T17" i="6"/>
  <c r="U17" i="6" s="1"/>
  <c r="Q20" i="6"/>
  <c r="R20" i="6" s="1"/>
  <c r="Q17" i="6"/>
  <c r="R17" i="6" s="1"/>
  <c r="AB19" i="6"/>
  <c r="AB16" i="6"/>
  <c r="N17" i="6"/>
  <c r="O17" i="6" s="1"/>
  <c r="N20" i="6"/>
  <c r="O20" i="6" s="1"/>
  <c r="L20" i="6"/>
  <c r="L17" i="6"/>
  <c r="I20" i="6"/>
  <c r="I17" i="6"/>
  <c r="AS19" i="6"/>
  <c r="AT19" i="6"/>
  <c r="AV18" i="6"/>
  <c r="AU18" i="6"/>
  <c r="AU19" i="6"/>
  <c r="AV19" i="6"/>
  <c r="AX19" i="6"/>
  <c r="AW19" i="6"/>
  <c r="AW18" i="6"/>
  <c r="AX18" i="6"/>
  <c r="AS16" i="6"/>
  <c r="AT16" i="6"/>
  <c r="AW16" i="6"/>
  <c r="AX16" i="6"/>
  <c r="AW17" i="6"/>
  <c r="AX17" i="6"/>
  <c r="F19" i="6"/>
  <c r="AC19" i="6" s="1" a="1"/>
  <c r="AC19" i="6" s="1"/>
  <c r="F20" i="6"/>
  <c r="W21" i="6"/>
  <c r="X21" i="6"/>
  <c r="A23" i="6" a="1"/>
  <c r="A23" i="6" s="1"/>
  <c r="C22" i="6" a="1"/>
  <c r="C22" i="6" s="1"/>
  <c r="B22" i="6"/>
  <c r="V22" i="6"/>
  <c r="Y17" i="6"/>
  <c r="Z17" i="6"/>
  <c r="AJ15" i="6" a="1"/>
  <c r="AJ15" i="6" s="1"/>
  <c r="AH18" i="6" a="1"/>
  <c r="AH18" i="6" s="1"/>
  <c r="AQ15" i="6" a="1"/>
  <c r="AQ15" i="6" s="1"/>
  <c r="AD15" i="6" a="1"/>
  <c r="AD15" i="6" s="1"/>
  <c r="AJ18" i="6" a="1"/>
  <c r="AJ18" i="6" s="1"/>
  <c r="AC15" i="6" a="1"/>
  <c r="AC15" i="6" s="1"/>
  <c r="AM15" i="6" a="1"/>
  <c r="AM15" i="6" s="1"/>
  <c r="AF15" i="6" a="1"/>
  <c r="AF15" i="6" s="1"/>
  <c r="AE15" i="6" a="1"/>
  <c r="AE15" i="6" s="1"/>
  <c r="AP15" i="6" a="1"/>
  <c r="AP15" i="6" s="1"/>
  <c r="AI15" i="6" a="1"/>
  <c r="AI15" i="6" s="1"/>
  <c r="AN15" i="6" a="1"/>
  <c r="AN15" i="6" s="1"/>
  <c r="AI18" i="6" a="1"/>
  <c r="AI18" i="6" s="1"/>
  <c r="AO18" i="6" a="1"/>
  <c r="AO18" i="6" s="1"/>
  <c r="AM18" i="6" a="1"/>
  <c r="AM18" i="6" s="1"/>
  <c r="AF18" i="6" a="1"/>
  <c r="AF18" i="6" s="1"/>
  <c r="AQ18" i="6" a="1"/>
  <c r="AQ18" i="6" s="1"/>
  <c r="AD18" i="6" a="1"/>
  <c r="AD18" i="6" s="1"/>
  <c r="AN18" i="6" a="1"/>
  <c r="AN18" i="6" s="1"/>
  <c r="V22" i="2"/>
  <c r="M21" i="2"/>
  <c r="M21" i="6" s="1"/>
  <c r="L21" i="2"/>
  <c r="J21" i="6" s="1"/>
  <c r="K21" i="6" s="1"/>
  <c r="J21" i="2"/>
  <c r="D21" i="6" s="1"/>
  <c r="E21" i="6" s="1"/>
  <c r="N21" i="2"/>
  <c r="P21" i="6" s="1"/>
  <c r="O21" i="2"/>
  <c r="S21" i="6" s="1"/>
  <c r="K21" i="2"/>
  <c r="G21" i="6" s="1"/>
  <c r="H21" i="6" s="1"/>
  <c r="BQ14" i="6" a="1"/>
  <c r="BQ14" i="6" s="1"/>
  <c r="BM14" i="6" a="1"/>
  <c r="BM14" i="6" s="1"/>
  <c r="BI14" i="6" a="1"/>
  <c r="BI14" i="6" s="1"/>
  <c r="BE14" i="6" a="1"/>
  <c r="BE14" i="6" s="1"/>
  <c r="BA14" i="6" a="1"/>
  <c r="BA14" i="6" s="1"/>
  <c r="BO14" i="6" a="1"/>
  <c r="BO14" i="6" s="1"/>
  <c r="BK14" i="6" a="1"/>
  <c r="BK14" i="6" s="1"/>
  <c r="BG14" i="6" a="1"/>
  <c r="BG14" i="6" s="1"/>
  <c r="BC14" i="6" a="1"/>
  <c r="BC14" i="6" s="1"/>
  <c r="BN14" i="6" a="1"/>
  <c r="BN14" i="6" s="1"/>
  <c r="BH14" i="6" a="1"/>
  <c r="BH14" i="6" s="1"/>
  <c r="BF14" i="6" a="1"/>
  <c r="BF14" i="6" s="1"/>
  <c r="AZ14" i="6" a="1"/>
  <c r="AZ14" i="6" s="1"/>
  <c r="BL14" i="6" a="1"/>
  <c r="BL14" i="6" s="1"/>
  <c r="BJ14" i="6" a="1"/>
  <c r="BJ14" i="6" s="1"/>
  <c r="BD14" i="6" a="1"/>
  <c r="BD14" i="6" s="1"/>
  <c r="BP14" i="6" a="1"/>
  <c r="BP14" i="6" s="1"/>
  <c r="BB14" i="6" a="1"/>
  <c r="BB14" i="6" s="1"/>
  <c r="AM7" i="6" a="1"/>
  <c r="AM7" i="6" s="1"/>
  <c r="AG7" i="6" a="1"/>
  <c r="AG7" i="6" s="1"/>
  <c r="AD7" i="6" a="1"/>
  <c r="AD7" i="6" s="1"/>
  <c r="AE7" i="6" a="1"/>
  <c r="AE7" i="6" s="1"/>
  <c r="AJ7" i="6" a="1"/>
  <c r="AJ7" i="6" s="1"/>
  <c r="AK7" i="6" a="1"/>
  <c r="AK7" i="6" s="1"/>
  <c r="AH7" i="6" a="1"/>
  <c r="AH7" i="6" s="1"/>
  <c r="AN7" i="6" a="1"/>
  <c r="AN7" i="6" s="1"/>
  <c r="AQ7" i="6" a="1"/>
  <c r="AQ7" i="6" s="1"/>
  <c r="AO7" i="6" a="1"/>
  <c r="AO7" i="6" s="1"/>
  <c r="AF7" i="6" a="1"/>
  <c r="AF7" i="6" s="1"/>
  <c r="AI7" i="6" a="1"/>
  <c r="AI7" i="6" s="1"/>
  <c r="AP7" i="6" a="1"/>
  <c r="AP7" i="6" s="1"/>
  <c r="AC7" i="6" a="1"/>
  <c r="AC7" i="6" s="1"/>
  <c r="AL7" i="6" a="1"/>
  <c r="AL7" i="6" s="1"/>
  <c r="AF13" i="6" a="1"/>
  <c r="AF13" i="6" s="1"/>
  <c r="AQ13" i="6" a="1"/>
  <c r="AQ13" i="6" s="1"/>
  <c r="AN13" i="6" a="1"/>
  <c r="AN13" i="6" s="1"/>
  <c r="AK13" i="6" a="1"/>
  <c r="AK13" i="6" s="1"/>
  <c r="AH13" i="6" a="1"/>
  <c r="AH13" i="6" s="1"/>
  <c r="AC13" i="6" a="1"/>
  <c r="AC13" i="6" s="1"/>
  <c r="AL13" i="6" a="1"/>
  <c r="AL13" i="6" s="1"/>
  <c r="AJ13" i="6" a="1"/>
  <c r="AJ13" i="6" s="1"/>
  <c r="AM13" i="6" a="1"/>
  <c r="AM13" i="6" s="1"/>
  <c r="AD13" i="6" a="1"/>
  <c r="AD13" i="6" s="1"/>
  <c r="AG13" i="6" a="1"/>
  <c r="AG13" i="6" s="1"/>
  <c r="AE13" i="6" a="1"/>
  <c r="AE13" i="6" s="1"/>
  <c r="AP13" i="6" a="1"/>
  <c r="AP13" i="6" s="1"/>
  <c r="AO13" i="6" a="1"/>
  <c r="AO13" i="6" s="1"/>
  <c r="AI13" i="6" a="1"/>
  <c r="AI13" i="6" s="1"/>
  <c r="AP16" i="6" a="1"/>
  <c r="AP16" i="6" s="1"/>
  <c r="I24" i="2"/>
  <c r="AF10" i="6" a="1"/>
  <c r="AF10" i="6" s="1"/>
  <c r="AQ10" i="6" a="1"/>
  <c r="AQ10" i="6" s="1"/>
  <c r="AK10" i="6" a="1"/>
  <c r="AK10" i="6" s="1"/>
  <c r="AJ10" i="6" a="1"/>
  <c r="AJ10" i="6" s="1"/>
  <c r="AH10" i="6" a="1"/>
  <c r="AH10" i="6" s="1"/>
  <c r="AC10" i="6" a="1"/>
  <c r="AC10" i="6" s="1"/>
  <c r="AO10" i="6" a="1"/>
  <c r="AO10" i="6" s="1"/>
  <c r="AD10" i="6" a="1"/>
  <c r="AD10" i="6" s="1"/>
  <c r="AM10" i="6" a="1"/>
  <c r="AM10" i="6" s="1"/>
  <c r="AN10" i="6" a="1"/>
  <c r="AN10" i="6" s="1"/>
  <c r="AL10" i="6" a="1"/>
  <c r="AL10" i="6" s="1"/>
  <c r="AP10" i="6" a="1"/>
  <c r="AP10" i="6" s="1"/>
  <c r="AE10" i="6" a="1"/>
  <c r="AE10" i="6" s="1"/>
  <c r="AI10" i="6" a="1"/>
  <c r="AI10" i="6" s="1"/>
  <c r="AG10" i="6" a="1"/>
  <c r="AG10" i="6" s="1"/>
  <c r="AP6" i="6" a="1"/>
  <c r="AP6" i="6" s="1"/>
  <c r="AI6" i="6" a="1"/>
  <c r="AI6" i="6" s="1"/>
  <c r="AG6" i="6" a="1"/>
  <c r="AG6" i="6" s="1"/>
  <c r="AE6" i="6" a="1"/>
  <c r="AE6" i="6" s="1"/>
  <c r="AC6" i="6" a="1"/>
  <c r="AC6" i="6" s="1"/>
  <c r="AQ6" i="6" a="1"/>
  <c r="AQ6" i="6" s="1"/>
  <c r="AN6" i="6" a="1"/>
  <c r="AN6" i="6" s="1"/>
  <c r="AD6" i="6" a="1"/>
  <c r="AD6" i="6" s="1"/>
  <c r="AM6" i="6" a="1"/>
  <c r="AM6" i="6" s="1"/>
  <c r="AK6" i="6" a="1"/>
  <c r="AK6" i="6" s="1"/>
  <c r="AF6" i="6" a="1"/>
  <c r="AF6" i="6" s="1"/>
  <c r="AL6" i="6" a="1"/>
  <c r="AL6" i="6" s="1"/>
  <c r="AJ6" i="6" a="1"/>
  <c r="AJ6" i="6" s="1"/>
  <c r="AO6" i="6" a="1"/>
  <c r="AO6" i="6" s="1"/>
  <c r="AH6" i="6" a="1"/>
  <c r="AH6" i="6" s="1"/>
  <c r="BB8" i="6" a="1"/>
  <c r="BB8" i="6" s="1"/>
  <c r="AZ8" i="6" a="1"/>
  <c r="AZ8" i="6" s="1"/>
  <c r="BO8" i="6" a="1"/>
  <c r="BO8" i="6" s="1"/>
  <c r="BM8" i="6" a="1"/>
  <c r="BM8" i="6" s="1"/>
  <c r="BF8" i="6" a="1"/>
  <c r="BF8" i="6" s="1"/>
  <c r="BD8" i="6" a="1"/>
  <c r="BD8" i="6" s="1"/>
  <c r="BL8" i="6" a="1"/>
  <c r="BL8" i="6" s="1"/>
  <c r="BA8" i="6" a="1"/>
  <c r="BA8" i="6" s="1"/>
  <c r="BH8" i="6" a="1"/>
  <c r="BH8" i="6" s="1"/>
  <c r="BI8" i="6" a="1"/>
  <c r="BI8" i="6" s="1"/>
  <c r="BC8" i="6" a="1"/>
  <c r="BC8" i="6" s="1"/>
  <c r="BJ8" i="6" a="1"/>
  <c r="BJ8" i="6" s="1"/>
  <c r="BQ8" i="6" a="1"/>
  <c r="BQ8" i="6" s="1"/>
  <c r="BP8" i="6" a="1"/>
  <c r="BP8" i="6" s="1"/>
  <c r="BE8" i="6" a="1"/>
  <c r="BE8" i="6" s="1"/>
  <c r="BG8" i="6" a="1"/>
  <c r="BG8" i="6" s="1"/>
  <c r="BN8" i="6" a="1"/>
  <c r="BN8" i="6" s="1"/>
  <c r="BK8" i="6" a="1"/>
  <c r="BK8" i="6" s="1"/>
  <c r="AE18" i="6" a="1"/>
  <c r="AE18" i="6" s="1"/>
  <c r="AJ11" i="6" a="1"/>
  <c r="AJ11" i="6" s="1"/>
  <c r="AC11" i="6" a="1"/>
  <c r="AC11" i="6" s="1"/>
  <c r="AQ11" i="6" a="1"/>
  <c r="AQ11" i="6" s="1"/>
  <c r="AF11" i="6" a="1"/>
  <c r="AF11" i="6" s="1"/>
  <c r="AO11" i="6" a="1"/>
  <c r="AO11" i="6" s="1"/>
  <c r="AG11" i="6" a="1"/>
  <c r="AG11" i="6" s="1"/>
  <c r="AD11" i="6" a="1"/>
  <c r="AD11" i="6" s="1"/>
  <c r="AI11" i="6" a="1"/>
  <c r="AI11" i="6" s="1"/>
  <c r="AL11" i="6" a="1"/>
  <c r="AL11" i="6" s="1"/>
  <c r="AE11" i="6" a="1"/>
  <c r="AE11" i="6" s="1"/>
  <c r="AM11" i="6" a="1"/>
  <c r="AM11" i="6" s="1"/>
  <c r="AH11" i="6" a="1"/>
  <c r="AH11" i="6" s="1"/>
  <c r="AK11" i="6" a="1"/>
  <c r="AK11" i="6" s="1"/>
  <c r="AP11" i="6" a="1"/>
  <c r="AP11" i="6" s="1"/>
  <c r="AN11" i="6" a="1"/>
  <c r="AN11" i="6" s="1"/>
  <c r="AP9" i="6" a="1"/>
  <c r="AP9" i="6" s="1"/>
  <c r="AG9" i="6" a="1"/>
  <c r="AG9" i="6" s="1"/>
  <c r="AE9" i="6" a="1"/>
  <c r="AE9" i="6" s="1"/>
  <c r="AM9" i="6" a="1"/>
  <c r="AM9" i="6" s="1"/>
  <c r="AC9" i="6" a="1"/>
  <c r="AC9" i="6" s="1"/>
  <c r="AF9" i="6" a="1"/>
  <c r="AF9" i="6" s="1"/>
  <c r="AO9" i="6" a="1"/>
  <c r="AO9" i="6" s="1"/>
  <c r="AK9" i="6" a="1"/>
  <c r="AK9" i="6" s="1"/>
  <c r="AD9" i="6" a="1"/>
  <c r="AD9" i="6" s="1"/>
  <c r="AJ9" i="6" a="1"/>
  <c r="AJ9" i="6" s="1"/>
  <c r="AQ9" i="6" a="1"/>
  <c r="AQ9" i="6" s="1"/>
  <c r="AH9" i="6" a="1"/>
  <c r="AH9" i="6" s="1"/>
  <c r="AN9" i="6" a="1"/>
  <c r="AN9" i="6" s="1"/>
  <c r="AI9" i="6" a="1"/>
  <c r="AI9" i="6" s="1"/>
  <c r="AL9" i="6" a="1"/>
  <c r="AL9" i="6" s="1"/>
  <c r="AP18" i="6" a="1"/>
  <c r="AP18" i="6" s="1"/>
  <c r="AG18" i="6" a="1"/>
  <c r="AG18" i="6" s="1"/>
  <c r="AO15" i="6" a="1"/>
  <c r="AO15" i="6" s="1"/>
  <c r="AH15" i="6" a="1"/>
  <c r="AH15" i="6" s="1"/>
  <c r="AL15" i="6" a="1"/>
  <c r="AL15" i="6" s="1"/>
  <c r="AG15" i="6" a="1"/>
  <c r="AG15" i="6" s="1"/>
  <c r="AC18" i="6" a="1"/>
  <c r="AC18" i="6" s="1"/>
  <c r="AK18" i="6" a="1"/>
  <c r="AK18" i="6" s="1"/>
  <c r="AC12" i="6" a="1"/>
  <c r="AC12" i="6" s="1"/>
  <c r="AG12" i="6" a="1"/>
  <c r="AG12" i="6" s="1"/>
  <c r="AQ12" i="6" a="1"/>
  <c r="AQ12" i="6" s="1"/>
  <c r="AL12" i="6" a="1"/>
  <c r="AL12" i="6" s="1"/>
  <c r="AE12" i="6" a="1"/>
  <c r="AE12" i="6" s="1"/>
  <c r="AN12" i="6" a="1"/>
  <c r="AN12" i="6" s="1"/>
  <c r="AM12" i="6" a="1"/>
  <c r="AM12" i="6" s="1"/>
  <c r="AK12" i="6" a="1"/>
  <c r="AK12" i="6" s="1"/>
  <c r="AD12" i="6" a="1"/>
  <c r="AD12" i="6" s="1"/>
  <c r="AF12" i="6" a="1"/>
  <c r="AF12" i="6" s="1"/>
  <c r="AO12" i="6" a="1"/>
  <c r="AO12" i="6" s="1"/>
  <c r="AJ12" i="6" a="1"/>
  <c r="AJ12" i="6" s="1"/>
  <c r="AP12" i="6" a="1"/>
  <c r="AP12" i="6" s="1"/>
  <c r="AH12" i="6" a="1"/>
  <c r="AH12" i="6" s="1"/>
  <c r="AI12" i="6" a="1"/>
  <c r="AI12" i="6" s="1"/>
  <c r="M22" i="2" a="1"/>
  <c r="T23" i="2"/>
  <c r="J22" i="2" a="1"/>
  <c r="U23" i="2"/>
  <c r="N22" i="2" a="1"/>
  <c r="O22" i="2" a="1"/>
  <c r="S23" i="2"/>
  <c r="R23" i="2"/>
  <c r="Q23" i="2"/>
  <c r="P23" i="2"/>
  <c r="K22" i="2" a="1"/>
  <c r="L22" i="2" a="1"/>
  <c r="IM27" i="8" l="1"/>
  <c r="IX2" i="8"/>
  <c r="T21" i="6"/>
  <c r="U21" i="6" s="1"/>
  <c r="Q21" i="6"/>
  <c r="R21" i="6" s="1"/>
  <c r="N21" i="6"/>
  <c r="O21" i="6" s="1"/>
  <c r="L21" i="6"/>
  <c r="AB17" i="6"/>
  <c r="I21" i="6"/>
  <c r="AB20" i="6"/>
  <c r="AU17" i="6"/>
  <c r="AV17" i="6"/>
  <c r="AT17" i="6"/>
  <c r="AS17" i="6"/>
  <c r="F17" i="6"/>
  <c r="AJ17" i="6" s="1" a="1"/>
  <c r="AJ17" i="6" s="1"/>
  <c r="Z21" i="6"/>
  <c r="AA21" i="6"/>
  <c r="Y21" i="6"/>
  <c r="X22" i="6"/>
  <c r="W22" i="6"/>
  <c r="B23" i="6"/>
  <c r="C23" i="6" a="1"/>
  <c r="C23" i="6" s="1"/>
  <c r="A24" i="6" a="1"/>
  <c r="A24" i="6" s="1"/>
  <c r="V23" i="6"/>
  <c r="AH16" i="6" a="1"/>
  <c r="AH16" i="6" s="1"/>
  <c r="AJ19" i="6" a="1"/>
  <c r="AJ19" i="6" s="1"/>
  <c r="AJ16" i="6" a="1"/>
  <c r="AJ16" i="6" s="1"/>
  <c r="AQ19" i="6" a="1"/>
  <c r="AQ19" i="6" s="1"/>
  <c r="AP19" i="6" a="1"/>
  <c r="AP19" i="6" s="1"/>
  <c r="AF19" i="6" a="1"/>
  <c r="AF19" i="6" s="1"/>
  <c r="AH19" i="6" a="1"/>
  <c r="AH19" i="6" s="1"/>
  <c r="AI19" i="6" a="1"/>
  <c r="AI19" i="6" s="1"/>
  <c r="L22" i="2"/>
  <c r="J22" i="6" s="1"/>
  <c r="K22" i="6" s="1"/>
  <c r="K22" i="2"/>
  <c r="G22" i="6" s="1"/>
  <c r="H22" i="6" s="1"/>
  <c r="V23" i="2"/>
  <c r="O22" i="2"/>
  <c r="S22" i="6" s="1"/>
  <c r="N22" i="2"/>
  <c r="P22" i="6" s="1"/>
  <c r="J22" i="2"/>
  <c r="D22" i="6" s="1"/>
  <c r="E22" i="6" s="1"/>
  <c r="M22" i="2"/>
  <c r="M22" i="6" s="1"/>
  <c r="AN19" i="6" a="1"/>
  <c r="AN19" i="6" s="1"/>
  <c r="AK19" i="6" a="1"/>
  <c r="AK19" i="6" s="1"/>
  <c r="I25" i="2"/>
  <c r="AG19" i="6" a="1"/>
  <c r="AG19" i="6" s="1"/>
  <c r="AD16" i="6" a="1"/>
  <c r="AD16" i="6" s="1"/>
  <c r="AF16" i="6" a="1"/>
  <c r="AF16" i="6" s="1"/>
  <c r="AO16" i="6" a="1"/>
  <c r="AO16" i="6" s="1"/>
  <c r="AQ16" i="6" a="1"/>
  <c r="AQ16" i="6" s="1"/>
  <c r="AG16" i="6" a="1"/>
  <c r="AG16" i="6" s="1"/>
  <c r="AM16" i="6" a="1"/>
  <c r="AM16" i="6" s="1"/>
  <c r="AK16" i="6" a="1"/>
  <c r="AK16" i="6" s="1"/>
  <c r="AC16" i="6" a="1"/>
  <c r="AC16" i="6" s="1"/>
  <c r="AE16" i="6" a="1"/>
  <c r="AE16" i="6" s="1"/>
  <c r="AI16" i="6" a="1"/>
  <c r="AI16" i="6" s="1"/>
  <c r="AL16" i="6" a="1"/>
  <c r="AL16" i="6" s="1"/>
  <c r="AN16" i="6" a="1"/>
  <c r="AN16" i="6" s="1"/>
  <c r="BP9" i="6" a="1"/>
  <c r="BP9" i="6" s="1"/>
  <c r="BG9" i="6" a="1"/>
  <c r="BG9" i="6" s="1"/>
  <c r="BB9" i="6" a="1"/>
  <c r="BB9" i="6" s="1"/>
  <c r="BK9" i="6" a="1"/>
  <c r="BK9" i="6" s="1"/>
  <c r="BF9" i="6" a="1"/>
  <c r="BF9" i="6" s="1"/>
  <c r="BO9" i="6" a="1"/>
  <c r="BO9" i="6" s="1"/>
  <c r="BJ9" i="6" a="1"/>
  <c r="BJ9" i="6" s="1"/>
  <c r="BA9" i="6" a="1"/>
  <c r="BA9" i="6" s="1"/>
  <c r="BN9" i="6" a="1"/>
  <c r="BN9" i="6" s="1"/>
  <c r="BE9" i="6" a="1"/>
  <c r="BE9" i="6" s="1"/>
  <c r="BI9" i="6" a="1"/>
  <c r="BI9" i="6" s="1"/>
  <c r="AZ9" i="6" a="1"/>
  <c r="AZ9" i="6" s="1"/>
  <c r="BM9" i="6" a="1"/>
  <c r="BM9" i="6" s="1"/>
  <c r="BD9" i="6" a="1"/>
  <c r="BD9" i="6" s="1"/>
  <c r="BQ9" i="6" a="1"/>
  <c r="BQ9" i="6" s="1"/>
  <c r="BH9" i="6" a="1"/>
  <c r="BH9" i="6" s="1"/>
  <c r="BL9" i="6" a="1"/>
  <c r="BL9" i="6" s="1"/>
  <c r="BC9" i="6" a="1"/>
  <c r="BC9" i="6" s="1"/>
  <c r="AE19" i="6" a="1"/>
  <c r="AE19" i="6" s="1"/>
  <c r="BQ18" i="6" a="1"/>
  <c r="BQ18" i="6" s="1"/>
  <c r="BM18" i="6" a="1"/>
  <c r="BM18" i="6" s="1"/>
  <c r="BI18" i="6" a="1"/>
  <c r="BI18" i="6" s="1"/>
  <c r="BE18" i="6" a="1"/>
  <c r="BE18" i="6" s="1"/>
  <c r="BA18" i="6" a="1"/>
  <c r="BA18" i="6" s="1"/>
  <c r="BP18" i="6" a="1"/>
  <c r="BP18" i="6" s="1"/>
  <c r="BL18" i="6" a="1"/>
  <c r="BL18" i="6" s="1"/>
  <c r="BH18" i="6" a="1"/>
  <c r="BH18" i="6" s="1"/>
  <c r="BD18" i="6" a="1"/>
  <c r="BD18" i="6" s="1"/>
  <c r="AZ18" i="6" a="1"/>
  <c r="AZ18" i="6" s="1"/>
  <c r="BO18" i="6" a="1"/>
  <c r="BO18" i="6" s="1"/>
  <c r="BK18" i="6" a="1"/>
  <c r="BK18" i="6" s="1"/>
  <c r="BG18" i="6" a="1"/>
  <c r="BG18" i="6" s="1"/>
  <c r="BC18" i="6" a="1"/>
  <c r="BC18" i="6" s="1"/>
  <c r="BJ18" i="6" a="1"/>
  <c r="BJ18" i="6" s="1"/>
  <c r="BB18" i="6" a="1"/>
  <c r="BB18" i="6" s="1"/>
  <c r="BN18" i="6" a="1"/>
  <c r="BN18" i="6" s="1"/>
  <c r="BF18" i="6" a="1"/>
  <c r="BF18" i="6" s="1"/>
  <c r="BO10" i="6" a="1"/>
  <c r="BO10" i="6" s="1"/>
  <c r="BF10" i="6" a="1"/>
  <c r="BF10" i="6" s="1"/>
  <c r="BJ10" i="6" a="1"/>
  <c r="BJ10" i="6" s="1"/>
  <c r="BA10" i="6" a="1"/>
  <c r="BA10" i="6" s="1"/>
  <c r="BN10" i="6" a="1"/>
  <c r="BN10" i="6" s="1"/>
  <c r="BE10" i="6" a="1"/>
  <c r="BE10" i="6" s="1"/>
  <c r="BI10" i="6" a="1"/>
  <c r="BI10" i="6" s="1"/>
  <c r="AZ10" i="6" a="1"/>
  <c r="AZ10" i="6" s="1"/>
  <c r="BM10" i="6" a="1"/>
  <c r="BM10" i="6" s="1"/>
  <c r="BD10" i="6" a="1"/>
  <c r="BD10" i="6" s="1"/>
  <c r="BQ10" i="6" a="1"/>
  <c r="BQ10" i="6" s="1"/>
  <c r="BH10" i="6" a="1"/>
  <c r="BH10" i="6" s="1"/>
  <c r="BC10" i="6" a="1"/>
  <c r="BC10" i="6" s="1"/>
  <c r="BL10" i="6" a="1"/>
  <c r="BL10" i="6" s="1"/>
  <c r="BG10" i="6" a="1"/>
  <c r="BG10" i="6" s="1"/>
  <c r="BP10" i="6" a="1"/>
  <c r="BP10" i="6" s="1"/>
  <c r="BK10" i="6" a="1"/>
  <c r="BK10" i="6" s="1"/>
  <c r="BB10" i="6" a="1"/>
  <c r="BB10" i="6" s="1"/>
  <c r="AJ20" i="6" a="1"/>
  <c r="AJ20" i="6" s="1"/>
  <c r="BP13" i="6" a="1"/>
  <c r="BP13" i="6" s="1"/>
  <c r="BL13" i="6" a="1"/>
  <c r="BL13" i="6" s="1"/>
  <c r="BH13" i="6" a="1"/>
  <c r="BH13" i="6" s="1"/>
  <c r="BD13" i="6" a="1"/>
  <c r="BD13" i="6" s="1"/>
  <c r="AZ13" i="6" a="1"/>
  <c r="AZ13" i="6" s="1"/>
  <c r="BN13" i="6" a="1"/>
  <c r="BN13" i="6" s="1"/>
  <c r="BJ13" i="6" a="1"/>
  <c r="BJ13" i="6" s="1"/>
  <c r="BF13" i="6" a="1"/>
  <c r="BF13" i="6" s="1"/>
  <c r="BB13" i="6" a="1"/>
  <c r="BB13" i="6" s="1"/>
  <c r="BO13" i="6" a="1"/>
  <c r="BO13" i="6" s="1"/>
  <c r="BA13" i="6" a="1"/>
  <c r="BA13" i="6" s="1"/>
  <c r="BM13" i="6" a="1"/>
  <c r="BM13" i="6" s="1"/>
  <c r="BG13" i="6" a="1"/>
  <c r="BG13" i="6" s="1"/>
  <c r="BE13" i="6" a="1"/>
  <c r="BE13" i="6" s="1"/>
  <c r="BQ13" i="6" a="1"/>
  <c r="BQ13" i="6" s="1"/>
  <c r="BK13" i="6" a="1"/>
  <c r="BK13" i="6" s="1"/>
  <c r="BI13" i="6" a="1"/>
  <c r="BI13" i="6" s="1"/>
  <c r="BC13" i="6" a="1"/>
  <c r="BC13" i="6" s="1"/>
  <c r="BO12" i="6" a="1"/>
  <c r="BO12" i="6" s="1"/>
  <c r="BK12" i="6" a="1"/>
  <c r="BK12" i="6" s="1"/>
  <c r="BG12" i="6" a="1"/>
  <c r="BG12" i="6" s="1"/>
  <c r="BC12" i="6" a="1"/>
  <c r="BC12" i="6" s="1"/>
  <c r="BQ12" i="6" a="1"/>
  <c r="BQ12" i="6" s="1"/>
  <c r="BM12" i="6" a="1"/>
  <c r="BM12" i="6" s="1"/>
  <c r="BI12" i="6" a="1"/>
  <c r="BI12" i="6" s="1"/>
  <c r="BE12" i="6" a="1"/>
  <c r="BE12" i="6" s="1"/>
  <c r="BA12" i="6" a="1"/>
  <c r="BA12" i="6" s="1"/>
  <c r="BH12" i="6" a="1"/>
  <c r="BH12" i="6" s="1"/>
  <c r="BB12" i="6" a="1"/>
  <c r="BB12" i="6" s="1"/>
  <c r="BN12" i="6" a="1"/>
  <c r="BN12" i="6" s="1"/>
  <c r="AZ12" i="6" a="1"/>
  <c r="AZ12" i="6" s="1"/>
  <c r="BL12" i="6" a="1"/>
  <c r="BL12" i="6" s="1"/>
  <c r="BF12" i="6" a="1"/>
  <c r="BF12" i="6" s="1"/>
  <c r="BD12" i="6" a="1"/>
  <c r="BD12" i="6" s="1"/>
  <c r="BP12" i="6" a="1"/>
  <c r="BP12" i="6" s="1"/>
  <c r="BJ12" i="6" a="1"/>
  <c r="BJ12" i="6" s="1"/>
  <c r="AO19" i="6" a="1"/>
  <c r="AO19" i="6" s="1"/>
  <c r="AM19" i="6" a="1"/>
  <c r="AM19" i="6" s="1"/>
  <c r="AD19" i="6" a="1"/>
  <c r="AD19" i="6" s="1"/>
  <c r="BN11" i="6" a="1"/>
  <c r="BN11" i="6" s="1"/>
  <c r="BJ11" i="6" a="1"/>
  <c r="BJ11" i="6" s="1"/>
  <c r="BF11" i="6" a="1"/>
  <c r="BF11" i="6" s="1"/>
  <c r="BP11" i="6" a="1"/>
  <c r="BP11" i="6" s="1"/>
  <c r="BL11" i="6" a="1"/>
  <c r="BL11" i="6" s="1"/>
  <c r="BH11" i="6" a="1"/>
  <c r="BH11" i="6" s="1"/>
  <c r="BD11" i="6" a="1"/>
  <c r="BD11" i="6" s="1"/>
  <c r="AZ11" i="6" a="1"/>
  <c r="AZ11" i="6" s="1"/>
  <c r="BO11" i="6" a="1"/>
  <c r="BO11" i="6" s="1"/>
  <c r="BI11" i="6" a="1"/>
  <c r="BI11" i="6" s="1"/>
  <c r="BB11" i="6" a="1"/>
  <c r="BB11" i="6" s="1"/>
  <c r="BG11" i="6" a="1"/>
  <c r="BG11" i="6" s="1"/>
  <c r="BM11" i="6" a="1"/>
  <c r="BM11" i="6" s="1"/>
  <c r="BA11" i="6" a="1"/>
  <c r="BA11" i="6" s="1"/>
  <c r="BK11" i="6" a="1"/>
  <c r="BK11" i="6" s="1"/>
  <c r="BE11" i="6" a="1"/>
  <c r="BE11" i="6" s="1"/>
  <c r="BQ11" i="6" a="1"/>
  <c r="BQ11" i="6" s="1"/>
  <c r="BC11" i="6" a="1"/>
  <c r="BC11" i="6" s="1"/>
  <c r="BN6" i="6" a="1"/>
  <c r="BN6" i="6" s="1"/>
  <c r="BE6" i="6" a="1"/>
  <c r="BE6" i="6" s="1"/>
  <c r="BI6" i="6" a="1"/>
  <c r="BI6" i="6" s="1"/>
  <c r="AZ6" i="6" a="1"/>
  <c r="AZ6" i="6" s="1"/>
  <c r="BM6" i="6" a="1"/>
  <c r="BM6" i="6" s="1"/>
  <c r="BD6" i="6" a="1"/>
  <c r="BD6" i="6" s="1"/>
  <c r="BQ6" i="6" a="1"/>
  <c r="BQ6" i="6" s="1"/>
  <c r="BH6" i="6" a="1"/>
  <c r="BH6" i="6" s="1"/>
  <c r="BC6" i="6" a="1"/>
  <c r="BC6" i="6" s="1"/>
  <c r="BL6" i="6" a="1"/>
  <c r="BL6" i="6" s="1"/>
  <c r="BG6" i="6" a="1"/>
  <c r="BG6" i="6" s="1"/>
  <c r="BP6" i="6" a="1"/>
  <c r="BP6" i="6" s="1"/>
  <c r="BK6" i="6" a="1"/>
  <c r="BK6" i="6" s="1"/>
  <c r="BB6" i="6" a="1"/>
  <c r="BB6" i="6" s="1"/>
  <c r="BO6" i="6" a="1"/>
  <c r="BO6" i="6" s="1"/>
  <c r="BF6" i="6" a="1"/>
  <c r="BF6" i="6" s="1"/>
  <c r="BJ6" i="6" a="1"/>
  <c r="BJ6" i="6" s="1"/>
  <c r="BA6" i="6" a="1"/>
  <c r="BA6" i="6" s="1"/>
  <c r="AL19" i="6" a="1"/>
  <c r="AL19" i="6" s="1"/>
  <c r="R24" i="2"/>
  <c r="O23" i="2" a="1"/>
  <c r="Q24" i="2"/>
  <c r="J23" i="2" a="1"/>
  <c r="N23" i="2" a="1"/>
  <c r="T24" i="2"/>
  <c r="K23" i="2" a="1"/>
  <c r="P24" i="2"/>
  <c r="L23" i="2" a="1"/>
  <c r="S24" i="2"/>
  <c r="M23" i="2" a="1"/>
  <c r="U24" i="2"/>
  <c r="IX27" i="8" l="1"/>
  <c r="JI2" i="8"/>
  <c r="T22" i="6"/>
  <c r="U22" i="6" s="1"/>
  <c r="Q22" i="6"/>
  <c r="R22" i="6" s="1"/>
  <c r="N22" i="6"/>
  <c r="O22" i="6" s="1"/>
  <c r="L22" i="6"/>
  <c r="I22" i="6"/>
  <c r="AB21" i="6"/>
  <c r="AT21" i="6"/>
  <c r="AW21" i="6"/>
  <c r="AX21" i="6"/>
  <c r="AU21" i="6"/>
  <c r="AV21" i="6"/>
  <c r="Z22" i="6"/>
  <c r="Y22" i="6"/>
  <c r="AA22" i="6"/>
  <c r="F21" i="6"/>
  <c r="AE21" i="6" s="1" a="1"/>
  <c r="AE21" i="6" s="1"/>
  <c r="X23" i="6"/>
  <c r="W23" i="6"/>
  <c r="B24" i="6"/>
  <c r="C24" i="6" a="1"/>
  <c r="C24" i="6" s="1"/>
  <c r="A25" i="6" a="1"/>
  <c r="A25" i="6" s="1"/>
  <c r="V24" i="6"/>
  <c r="AD17" i="6" a="1"/>
  <c r="AD17" i="6" s="1"/>
  <c r="AQ20" i="6" a="1"/>
  <c r="AQ20" i="6" s="1"/>
  <c r="AP17" i="6" a="1"/>
  <c r="AP17" i="6" s="1"/>
  <c r="BC19" i="6" a="1"/>
  <c r="BC19" i="6" s="1"/>
  <c r="BF19" i="6" a="1"/>
  <c r="BF19" i="6" s="1"/>
  <c r="AL17" i="6" a="1"/>
  <c r="AL17" i="6" s="1"/>
  <c r="BP19" i="6" a="1"/>
  <c r="BP19" i="6" s="1"/>
  <c r="BJ19" i="6" a="1"/>
  <c r="BJ19" i="6" s="1"/>
  <c r="AP20" i="6" a="1"/>
  <c r="AP20" i="6" s="1"/>
  <c r="AO17" i="6" a="1"/>
  <c r="AO17" i="6" s="1"/>
  <c r="M23" i="2"/>
  <c r="M23" i="6" s="1"/>
  <c r="L23" i="2"/>
  <c r="J23" i="6" s="1"/>
  <c r="K23" i="6" s="1"/>
  <c r="V24" i="2"/>
  <c r="K23" i="2"/>
  <c r="G23" i="6" s="1"/>
  <c r="H23" i="6" s="1"/>
  <c r="N23" i="2"/>
  <c r="P23" i="6" s="1"/>
  <c r="J23" i="2"/>
  <c r="D23" i="6" s="1"/>
  <c r="E23" i="6" s="1"/>
  <c r="O23" i="2"/>
  <c r="S23" i="6" s="1"/>
  <c r="BK19" i="6" a="1"/>
  <c r="BK19" i="6" s="1"/>
  <c r="BA19" i="6" a="1"/>
  <c r="BA19" i="6" s="1"/>
  <c r="BN19" i="6" a="1"/>
  <c r="BN19" i="6" s="1"/>
  <c r="BO16" i="6" a="1"/>
  <c r="BO16" i="6" s="1"/>
  <c r="BK16" i="6" a="1"/>
  <c r="BK16" i="6" s="1"/>
  <c r="BG16" i="6" a="1"/>
  <c r="BG16" i="6" s="1"/>
  <c r="BC16" i="6" a="1"/>
  <c r="BC16" i="6" s="1"/>
  <c r="BN16" i="6" a="1"/>
  <c r="BN16" i="6" s="1"/>
  <c r="BJ16" i="6" a="1"/>
  <c r="BJ16" i="6" s="1"/>
  <c r="BF16" i="6" a="1"/>
  <c r="BF16" i="6" s="1"/>
  <c r="BB16" i="6" a="1"/>
  <c r="BB16" i="6" s="1"/>
  <c r="BQ16" i="6" a="1"/>
  <c r="BQ16" i="6" s="1"/>
  <c r="BM16" i="6" a="1"/>
  <c r="BM16" i="6" s="1"/>
  <c r="BI16" i="6" a="1"/>
  <c r="BI16" i="6" s="1"/>
  <c r="BE16" i="6" a="1"/>
  <c r="BE16" i="6" s="1"/>
  <c r="BA16" i="6" a="1"/>
  <c r="BA16" i="6" s="1"/>
  <c r="BL16" i="6" a="1"/>
  <c r="BL16" i="6" s="1"/>
  <c r="BD16" i="6" a="1"/>
  <c r="BD16" i="6" s="1"/>
  <c r="BP16" i="6" a="1"/>
  <c r="BP16" i="6" s="1"/>
  <c r="BH16" i="6" a="1"/>
  <c r="BH16" i="6" s="1"/>
  <c r="AZ16" i="6" a="1"/>
  <c r="AZ16" i="6" s="1"/>
  <c r="I26" i="2"/>
  <c r="BG19" i="6" a="1"/>
  <c r="BG19" i="6" s="1"/>
  <c r="BE19" i="6" a="1"/>
  <c r="BE19" i="6" s="1"/>
  <c r="BO19" i="6" a="1"/>
  <c r="BO19" i="6" s="1"/>
  <c r="BI19" i="6" a="1"/>
  <c r="BI19" i="6" s="1"/>
  <c r="AE17" i="6" a="1"/>
  <c r="AE17" i="6" s="1"/>
  <c r="AC17" i="6" a="1"/>
  <c r="AC17" i="6" s="1"/>
  <c r="AI17" i="6" a="1"/>
  <c r="AI17" i="6" s="1"/>
  <c r="AH17" i="6" a="1"/>
  <c r="AH17" i="6" s="1"/>
  <c r="AN17" i="6" a="1"/>
  <c r="AN17" i="6" s="1"/>
  <c r="AG17" i="6" a="1"/>
  <c r="AG17" i="6" s="1"/>
  <c r="AM17" i="6" a="1"/>
  <c r="AM17" i="6" s="1"/>
  <c r="AK17" i="6" a="1"/>
  <c r="AK17" i="6" s="1"/>
  <c r="AF17" i="6" a="1"/>
  <c r="AF17" i="6" s="1"/>
  <c r="AQ17" i="6" a="1"/>
  <c r="AQ17" i="6" s="1"/>
  <c r="AZ19" i="6" a="1"/>
  <c r="AZ19" i="6" s="1"/>
  <c r="BM19" i="6" a="1"/>
  <c r="BM19" i="6" s="1"/>
  <c r="AH20" i="6" a="1"/>
  <c r="AH20" i="6" s="1"/>
  <c r="AD20" i="6" a="1"/>
  <c r="AD20" i="6" s="1"/>
  <c r="BD19" i="6" a="1"/>
  <c r="BD19" i="6" s="1"/>
  <c r="BQ19" i="6" a="1"/>
  <c r="BQ19" i="6" s="1"/>
  <c r="AC20" i="6" a="1"/>
  <c r="AC20" i="6" s="1"/>
  <c r="BH19" i="6" a="1"/>
  <c r="BH19" i="6" s="1"/>
  <c r="BB19" i="6" a="1"/>
  <c r="BB19" i="6" s="1"/>
  <c r="AG20" i="6" a="1"/>
  <c r="AG20" i="6" s="1"/>
  <c r="AI20" i="6" a="1"/>
  <c r="AI20" i="6" s="1"/>
  <c r="AK20" i="6" a="1"/>
  <c r="AK20" i="6" s="1"/>
  <c r="AN20" i="6" a="1"/>
  <c r="AN20" i="6" s="1"/>
  <c r="AE20" i="6" a="1"/>
  <c r="AE20" i="6" s="1"/>
  <c r="AF20" i="6" a="1"/>
  <c r="AF20" i="6" s="1"/>
  <c r="AO20" i="6" a="1"/>
  <c r="AO20" i="6" s="1"/>
  <c r="AM20" i="6" a="1"/>
  <c r="AM20" i="6" s="1"/>
  <c r="AL20" i="6" a="1"/>
  <c r="AL20" i="6" s="1"/>
  <c r="BL19" i="6" a="1"/>
  <c r="BL19" i="6" s="1"/>
  <c r="O24" i="2" a="1"/>
  <c r="P25" i="2"/>
  <c r="T25" i="2"/>
  <c r="M24" i="2" a="1"/>
  <c r="K24" i="2" a="1"/>
  <c r="U25" i="2"/>
  <c r="R25" i="2"/>
  <c r="L24" i="2" a="1"/>
  <c r="S25" i="2"/>
  <c r="Q25" i="2"/>
  <c r="J24" i="2" a="1"/>
  <c r="N24" i="2" a="1"/>
  <c r="JI27" i="8" l="1"/>
  <c r="JT2" i="8"/>
  <c r="T23" i="6"/>
  <c r="U23" i="6" s="1"/>
  <c r="Q23" i="6"/>
  <c r="R23" i="6" s="1"/>
  <c r="N23" i="6"/>
  <c r="O23" i="6" s="1"/>
  <c r="L23" i="6"/>
  <c r="AB22" i="6"/>
  <c r="I23" i="6"/>
  <c r="AV22" i="6"/>
  <c r="AU22" i="6"/>
  <c r="AW22" i="6"/>
  <c r="AX22" i="6"/>
  <c r="AS22" i="6"/>
  <c r="AT22" i="6"/>
  <c r="X24" i="6"/>
  <c r="W24" i="6"/>
  <c r="AA23" i="6"/>
  <c r="Z23" i="6"/>
  <c r="Y23" i="6"/>
  <c r="A26" i="6" a="1"/>
  <c r="A26" i="6" s="1"/>
  <c r="B25" i="6"/>
  <c r="C25" i="6" a="1"/>
  <c r="C25" i="6" s="1"/>
  <c r="V25" i="6"/>
  <c r="F22" i="6"/>
  <c r="AM22" i="6" s="1" a="1"/>
  <c r="AM22" i="6" s="1"/>
  <c r="N24" i="2"/>
  <c r="P24" i="6" s="1"/>
  <c r="J24" i="2"/>
  <c r="D24" i="6" s="1"/>
  <c r="E24" i="6" s="1"/>
  <c r="L24" i="2"/>
  <c r="J24" i="6" s="1"/>
  <c r="K24" i="6" s="1"/>
  <c r="K24" i="2"/>
  <c r="G24" i="6" s="1"/>
  <c r="H24" i="6" s="1"/>
  <c r="M24" i="2"/>
  <c r="M24" i="6" s="1"/>
  <c r="V25" i="2"/>
  <c r="O24" i="2"/>
  <c r="S24" i="6" s="1"/>
  <c r="AK21" i="6" a="1"/>
  <c r="AK21" i="6" s="1"/>
  <c r="AC21" i="6" a="1"/>
  <c r="AC21" i="6" s="1"/>
  <c r="AP21" i="6" a="1"/>
  <c r="AP21" i="6" s="1"/>
  <c r="AJ21" i="6" a="1"/>
  <c r="AJ21" i="6" s="1"/>
  <c r="BP17" i="6" a="1"/>
  <c r="BP17" i="6" s="1"/>
  <c r="BL17" i="6" a="1"/>
  <c r="BL17" i="6" s="1"/>
  <c r="BH17" i="6" a="1"/>
  <c r="BH17" i="6" s="1"/>
  <c r="BD17" i="6" a="1"/>
  <c r="BD17" i="6" s="1"/>
  <c r="AZ17" i="6" a="1"/>
  <c r="AZ17" i="6" s="1"/>
  <c r="BO17" i="6" a="1"/>
  <c r="BO17" i="6" s="1"/>
  <c r="BK17" i="6" a="1"/>
  <c r="BK17" i="6" s="1"/>
  <c r="BG17" i="6" a="1"/>
  <c r="BG17" i="6" s="1"/>
  <c r="BC17" i="6" a="1"/>
  <c r="BC17" i="6" s="1"/>
  <c r="BN17" i="6" a="1"/>
  <c r="BN17" i="6" s="1"/>
  <c r="BJ17" i="6" a="1"/>
  <c r="BJ17" i="6" s="1"/>
  <c r="BF17" i="6" a="1"/>
  <c r="BF17" i="6" s="1"/>
  <c r="BB17" i="6" a="1"/>
  <c r="BB17" i="6" s="1"/>
  <c r="BM17" i="6" a="1"/>
  <c r="BM17" i="6" s="1"/>
  <c r="BE17" i="6" a="1"/>
  <c r="BE17" i="6" s="1"/>
  <c r="BQ17" i="6" a="1"/>
  <c r="BQ17" i="6" s="1"/>
  <c r="BI17" i="6" a="1"/>
  <c r="BI17" i="6" s="1"/>
  <c r="BA17" i="6" a="1"/>
  <c r="BA17" i="6" s="1"/>
  <c r="AL21" i="6" a="1"/>
  <c r="AL21" i="6" s="1"/>
  <c r="AQ21" i="6" a="1"/>
  <c r="AQ21" i="6" s="1"/>
  <c r="I27" i="2"/>
  <c r="BO20" i="6" a="1"/>
  <c r="BO20" i="6" s="1"/>
  <c r="BK20" i="6" a="1"/>
  <c r="BK20" i="6" s="1"/>
  <c r="BG20" i="6" a="1"/>
  <c r="BG20" i="6" s="1"/>
  <c r="BC20" i="6" a="1"/>
  <c r="BC20" i="6" s="1"/>
  <c r="BN20" i="6" a="1"/>
  <c r="BN20" i="6" s="1"/>
  <c r="BJ20" i="6" a="1"/>
  <c r="BJ20" i="6" s="1"/>
  <c r="BF20" i="6" a="1"/>
  <c r="BF20" i="6" s="1"/>
  <c r="BB20" i="6" a="1"/>
  <c r="BB20" i="6" s="1"/>
  <c r="BQ20" i="6" a="1"/>
  <c r="BQ20" i="6" s="1"/>
  <c r="BM20" i="6" a="1"/>
  <c r="BM20" i="6" s="1"/>
  <c r="BI20" i="6" a="1"/>
  <c r="BI20" i="6" s="1"/>
  <c r="BE20" i="6" a="1"/>
  <c r="BE20" i="6" s="1"/>
  <c r="BA20" i="6" a="1"/>
  <c r="BA20" i="6" s="1"/>
  <c r="BP20" i="6" a="1"/>
  <c r="BP20" i="6" s="1"/>
  <c r="BH20" i="6" a="1"/>
  <c r="BH20" i="6" s="1"/>
  <c r="AZ20" i="6" a="1"/>
  <c r="AZ20" i="6" s="1"/>
  <c r="BL20" i="6" a="1"/>
  <c r="BL20" i="6" s="1"/>
  <c r="BD20" i="6" a="1"/>
  <c r="BD20" i="6" s="1"/>
  <c r="AH21" i="6" a="1"/>
  <c r="AH21" i="6" s="1"/>
  <c r="AI21" i="6" a="1"/>
  <c r="AI21" i="6" s="1"/>
  <c r="AD21" i="6" a="1"/>
  <c r="AD21" i="6" s="1"/>
  <c r="AO21" i="6" a="1"/>
  <c r="AO21" i="6" s="1"/>
  <c r="AN21" i="6" a="1"/>
  <c r="AN21" i="6" s="1"/>
  <c r="AF21" i="6" a="1"/>
  <c r="AF21" i="6" s="1"/>
  <c r="AM21" i="6" a="1"/>
  <c r="AM21" i="6" s="1"/>
  <c r="AG21" i="6" a="1"/>
  <c r="AG21" i="6" s="1"/>
  <c r="T26" i="2"/>
  <c r="N25" i="2" a="1"/>
  <c r="P26" i="2"/>
  <c r="K25" i="2" a="1"/>
  <c r="M25" i="2" a="1"/>
  <c r="J25" i="2" a="1"/>
  <c r="U26" i="2"/>
  <c r="Q26" i="2"/>
  <c r="L25" i="2" a="1"/>
  <c r="S26" i="2"/>
  <c r="O25" i="2" a="1"/>
  <c r="R26" i="2"/>
  <c r="JT27" i="8" l="1"/>
  <c r="KE2" i="8"/>
  <c r="T24" i="6"/>
  <c r="U24" i="6" s="1"/>
  <c r="Q24" i="6"/>
  <c r="R24" i="6" s="1"/>
  <c r="N24" i="6"/>
  <c r="O24" i="6" s="1"/>
  <c r="L24" i="6"/>
  <c r="I24" i="6"/>
  <c r="AB23" i="6"/>
  <c r="AS23" i="6"/>
  <c r="AT23" i="6"/>
  <c r="AU23" i="6"/>
  <c r="AV23" i="6"/>
  <c r="AW23" i="6"/>
  <c r="AX23" i="6"/>
  <c r="F23" i="6"/>
  <c r="AE23" i="6" s="1" a="1"/>
  <c r="AE23" i="6" s="1"/>
  <c r="AQ22" i="6" a="1"/>
  <c r="AQ22" i="6" s="1"/>
  <c r="AO22" i="6" a="1"/>
  <c r="AO22" i="6" s="1"/>
  <c r="AG22" i="6" a="1"/>
  <c r="AG22" i="6" s="1"/>
  <c r="B26" i="6"/>
  <c r="C26" i="6" a="1"/>
  <c r="C26" i="6" s="1"/>
  <c r="A27" i="6" a="1"/>
  <c r="A27" i="6" s="1"/>
  <c r="V26" i="6"/>
  <c r="AA24" i="6"/>
  <c r="Z24" i="6"/>
  <c r="Y24" i="6"/>
  <c r="X25" i="6"/>
  <c r="W25" i="6"/>
  <c r="AD22" i="6" a="1"/>
  <c r="AD22" i="6" s="1"/>
  <c r="AH22" i="6" a="1"/>
  <c r="AH22" i="6" s="1"/>
  <c r="O25" i="2"/>
  <c r="S25" i="6" s="1"/>
  <c r="L25" i="2"/>
  <c r="J25" i="6" s="1"/>
  <c r="K25" i="6" s="1"/>
  <c r="J25" i="2"/>
  <c r="D25" i="6" s="1"/>
  <c r="E25" i="6" s="1"/>
  <c r="M25" i="2"/>
  <c r="M25" i="6" s="1"/>
  <c r="K25" i="2"/>
  <c r="G25" i="6" s="1"/>
  <c r="H25" i="6" s="1"/>
  <c r="V26" i="2"/>
  <c r="N25" i="2"/>
  <c r="P25" i="6" s="1"/>
  <c r="AI22" i="6" a="1"/>
  <c r="AI22" i="6" s="1"/>
  <c r="AP22" i="6" a="1"/>
  <c r="AP22" i="6" s="1"/>
  <c r="AC22" i="6" a="1"/>
  <c r="AC22" i="6" s="1"/>
  <c r="AL22" i="6" a="1"/>
  <c r="AL22" i="6" s="1"/>
  <c r="AN22" i="6" a="1"/>
  <c r="AN22" i="6" s="1"/>
  <c r="AK22" i="6" a="1"/>
  <c r="AK22" i="6" s="1"/>
  <c r="AE22" i="6" a="1"/>
  <c r="AE22" i="6" s="1"/>
  <c r="AJ22" i="6" a="1"/>
  <c r="AJ22" i="6" s="1"/>
  <c r="I28" i="2"/>
  <c r="AF22" i="6" a="1"/>
  <c r="AF22" i="6" s="1"/>
  <c r="L26" i="2" a="1"/>
  <c r="T27" i="2"/>
  <c r="J26" i="2" a="1"/>
  <c r="P27" i="2"/>
  <c r="M26" i="2" a="1"/>
  <c r="Q27" i="2"/>
  <c r="K26" i="2" a="1"/>
  <c r="N26" i="2" a="1"/>
  <c r="S27" i="2"/>
  <c r="O26" i="2" a="1"/>
  <c r="R27" i="2"/>
  <c r="U27" i="2"/>
  <c r="KE27" i="8" l="1"/>
  <c r="KP2" i="8"/>
  <c r="T25" i="6"/>
  <c r="U25" i="6" s="1"/>
  <c r="Q25" i="6"/>
  <c r="R25" i="6" s="1"/>
  <c r="N25" i="6"/>
  <c r="O25" i="6" s="1"/>
  <c r="L25" i="6"/>
  <c r="AB24" i="6"/>
  <c r="I25" i="6"/>
  <c r="AS24" i="6"/>
  <c r="AT24" i="6"/>
  <c r="AU24" i="6"/>
  <c r="AV24" i="6"/>
  <c r="AW24" i="6"/>
  <c r="AX24" i="6"/>
  <c r="F24" i="6"/>
  <c r="AG24" i="6" s="1" a="1"/>
  <c r="AG24" i="6" s="1"/>
  <c r="X26" i="6"/>
  <c r="W26" i="6"/>
  <c r="C27" i="6" a="1"/>
  <c r="C27" i="6" s="1"/>
  <c r="A28" i="6" a="1"/>
  <c r="A28" i="6" s="1"/>
  <c r="B27" i="6"/>
  <c r="V27" i="6"/>
  <c r="Z25" i="6"/>
  <c r="Y25" i="6"/>
  <c r="AA25" i="6"/>
  <c r="AH23" i="6" a="1"/>
  <c r="AH23" i="6" s="1"/>
  <c r="AK23" i="6" a="1"/>
  <c r="AK23" i="6" s="1"/>
  <c r="O26" i="2"/>
  <c r="S26" i="6" s="1"/>
  <c r="N26" i="2"/>
  <c r="P26" i="6" s="1"/>
  <c r="K26" i="2"/>
  <c r="G26" i="6" s="1"/>
  <c r="H26" i="6" s="1"/>
  <c r="M26" i="2"/>
  <c r="M26" i="6" s="1"/>
  <c r="V27" i="2"/>
  <c r="J26" i="2"/>
  <c r="D26" i="6" s="1"/>
  <c r="E26" i="6" s="1"/>
  <c r="L26" i="2"/>
  <c r="J26" i="6" s="1"/>
  <c r="K26" i="6" s="1"/>
  <c r="AP23" i="6" a="1"/>
  <c r="AP23" i="6" s="1"/>
  <c r="AC23" i="6" a="1"/>
  <c r="AC23" i="6" s="1"/>
  <c r="AO23" i="6" a="1"/>
  <c r="AO23" i="6" s="1"/>
  <c r="AM23" i="6" a="1"/>
  <c r="AM23" i="6" s="1"/>
  <c r="AN23" i="6" a="1"/>
  <c r="AN23" i="6" s="1"/>
  <c r="AD24" i="6" a="1"/>
  <c r="AD24" i="6" s="1"/>
  <c r="AL23" i="6" a="1"/>
  <c r="AL23" i="6" s="1"/>
  <c r="AF23" i="6" a="1"/>
  <c r="AF23" i="6" s="1"/>
  <c r="I29" i="2"/>
  <c r="AD23" i="6" a="1"/>
  <c r="AD23" i="6" s="1"/>
  <c r="AG23" i="6" a="1"/>
  <c r="AG23" i="6" s="1"/>
  <c r="AI23" i="6" a="1"/>
  <c r="AI23" i="6" s="1"/>
  <c r="AQ24" i="6" a="1"/>
  <c r="AQ24" i="6" s="1"/>
  <c r="AQ23" i="6" a="1"/>
  <c r="AQ23" i="6" s="1"/>
  <c r="AJ23" i="6" a="1"/>
  <c r="AJ23" i="6" s="1"/>
  <c r="BQ22" i="6" a="1"/>
  <c r="BQ22" i="6" s="1"/>
  <c r="BM22" i="6" a="1"/>
  <c r="BM22" i="6" s="1"/>
  <c r="BI22" i="6" a="1"/>
  <c r="BI22" i="6" s="1"/>
  <c r="BE22" i="6" a="1"/>
  <c r="BE22" i="6" s="1"/>
  <c r="BA22" i="6" a="1"/>
  <c r="BA22" i="6" s="1"/>
  <c r="BP22" i="6" a="1"/>
  <c r="BP22" i="6" s="1"/>
  <c r="BL22" i="6" a="1"/>
  <c r="BL22" i="6" s="1"/>
  <c r="BH22" i="6" a="1"/>
  <c r="BH22" i="6" s="1"/>
  <c r="BD22" i="6" a="1"/>
  <c r="BD22" i="6" s="1"/>
  <c r="AZ22" i="6" a="1"/>
  <c r="AZ22" i="6" s="1"/>
  <c r="BO22" i="6" a="1"/>
  <c r="BO22" i="6" s="1"/>
  <c r="BK22" i="6" a="1"/>
  <c r="BK22" i="6" s="1"/>
  <c r="BG22" i="6" a="1"/>
  <c r="BG22" i="6" s="1"/>
  <c r="BC22" i="6" a="1"/>
  <c r="BC22" i="6" s="1"/>
  <c r="BJ22" i="6" a="1"/>
  <c r="BJ22" i="6" s="1"/>
  <c r="BB22" i="6" a="1"/>
  <c r="BB22" i="6" s="1"/>
  <c r="BN22" i="6" a="1"/>
  <c r="BN22" i="6" s="1"/>
  <c r="BF22" i="6" a="1"/>
  <c r="BF22" i="6" s="1"/>
  <c r="O27" i="2" a="1"/>
  <c r="J27" i="2" a="1"/>
  <c r="R28" i="2"/>
  <c r="L27" i="2" a="1"/>
  <c r="Q28" i="2"/>
  <c r="M27" i="2" a="1"/>
  <c r="N27" i="2" a="1"/>
  <c r="S28" i="2"/>
  <c r="U28" i="2"/>
  <c r="K27" i="2" a="1"/>
  <c r="T28" i="2"/>
  <c r="P28" i="2"/>
  <c r="KP27" i="8" l="1"/>
  <c r="LA2" i="8"/>
  <c r="T26" i="6"/>
  <c r="U26" i="6" s="1"/>
  <c r="Q26" i="6"/>
  <c r="R26" i="6" s="1"/>
  <c r="N26" i="6"/>
  <c r="O26" i="6" s="1"/>
  <c r="L26" i="6"/>
  <c r="AB25" i="6"/>
  <c r="I26" i="6"/>
  <c r="AW25" i="6"/>
  <c r="AX25" i="6"/>
  <c r="AT25" i="6"/>
  <c r="AU25" i="6"/>
  <c r="AV25" i="6"/>
  <c r="AP24" i="6" a="1"/>
  <c r="AP24" i="6" s="1"/>
  <c r="AJ24" i="6" a="1"/>
  <c r="AJ24" i="6" s="1"/>
  <c r="F25" i="6"/>
  <c r="AO25" i="6" s="1" a="1"/>
  <c r="AO25" i="6" s="1"/>
  <c r="W27" i="6"/>
  <c r="X27" i="6"/>
  <c r="B28" i="6"/>
  <c r="A29" i="6" a="1"/>
  <c r="A29" i="6" s="1"/>
  <c r="C28" i="6" a="1"/>
  <c r="C28" i="6" s="1"/>
  <c r="V28" i="6"/>
  <c r="AA26" i="6"/>
  <c r="Z26" i="6"/>
  <c r="Y26" i="6"/>
  <c r="AL24" i="6" a="1"/>
  <c r="AL24" i="6" s="1"/>
  <c r="AE24" i="6" a="1"/>
  <c r="AE24" i="6" s="1"/>
  <c r="AI24" i="6" a="1"/>
  <c r="AI24" i="6" s="1"/>
  <c r="AC24" i="6" a="1"/>
  <c r="AC24" i="6" s="1"/>
  <c r="AF24" i="6" a="1"/>
  <c r="AF24" i="6" s="1"/>
  <c r="AH24" i="6" a="1"/>
  <c r="AH24" i="6" s="1"/>
  <c r="AK24" i="6" a="1"/>
  <c r="AK24" i="6" s="1"/>
  <c r="V28" i="2"/>
  <c r="K27" i="2"/>
  <c r="G27" i="6" s="1"/>
  <c r="H27" i="6" s="1"/>
  <c r="N27" i="2"/>
  <c r="P27" i="6" s="1"/>
  <c r="M27" i="2"/>
  <c r="M27" i="6" s="1"/>
  <c r="L27" i="2"/>
  <c r="J27" i="6" s="1"/>
  <c r="K27" i="6" s="1"/>
  <c r="J27" i="2"/>
  <c r="D27" i="6" s="1"/>
  <c r="E27" i="6" s="1"/>
  <c r="O27" i="2"/>
  <c r="S27" i="6" s="1"/>
  <c r="AM24" i="6" a="1"/>
  <c r="AM24" i="6" s="1"/>
  <c r="AO24" i="6" a="1"/>
  <c r="AO24" i="6" s="1"/>
  <c r="AN24" i="6" a="1"/>
  <c r="AN24" i="6" s="1"/>
  <c r="I30" i="2"/>
  <c r="BO23" i="6" a="1"/>
  <c r="BO23" i="6" s="1"/>
  <c r="BF23" i="6" a="1"/>
  <c r="BF23" i="6" s="1"/>
  <c r="BB23" i="6" a="1"/>
  <c r="BB23" i="6" s="1"/>
  <c r="BN23" i="6" a="1"/>
  <c r="BN23" i="6" s="1"/>
  <c r="BI23" i="6" a="1"/>
  <c r="BI23" i="6" s="1"/>
  <c r="BE23" i="6" a="1"/>
  <c r="BE23" i="6" s="1"/>
  <c r="BA23" i="6" a="1"/>
  <c r="BA23" i="6" s="1"/>
  <c r="BM23" i="6" a="1"/>
  <c r="BM23" i="6" s="1"/>
  <c r="BQ23" i="6" a="1"/>
  <c r="BQ23" i="6" s="1"/>
  <c r="BH23" i="6" a="1"/>
  <c r="BH23" i="6" s="1"/>
  <c r="BD23" i="6" a="1"/>
  <c r="BD23" i="6" s="1"/>
  <c r="AZ23" i="6" a="1"/>
  <c r="AZ23" i="6" s="1"/>
  <c r="BP23" i="6" a="1"/>
  <c r="BP23" i="6" s="1"/>
  <c r="BG23" i="6" a="1"/>
  <c r="BG23" i="6" s="1"/>
  <c r="BC23" i="6" a="1"/>
  <c r="BC23" i="6" s="1"/>
  <c r="BL23" i="6" a="1"/>
  <c r="BL23" i="6" s="1"/>
  <c r="BK23" i="6" a="1"/>
  <c r="BK23" i="6" s="1"/>
  <c r="BJ23" i="6" a="1"/>
  <c r="BJ23" i="6" s="1"/>
  <c r="J28" i="2" a="1"/>
  <c r="K28" i="2" a="1"/>
  <c r="P29" i="2"/>
  <c r="N28" i="2" a="1"/>
  <c r="L28" i="2" a="1"/>
  <c r="T29" i="2"/>
  <c r="S29" i="2"/>
  <c r="O28" i="2" a="1"/>
  <c r="R29" i="2"/>
  <c r="M28" i="2" a="1"/>
  <c r="Q29" i="2"/>
  <c r="U29" i="2"/>
  <c r="LA27" i="8" l="1"/>
  <c r="LL2" i="8"/>
  <c r="T27" i="6"/>
  <c r="U27" i="6" s="1"/>
  <c r="Q27" i="6"/>
  <c r="R27" i="6" s="1"/>
  <c r="N27" i="6"/>
  <c r="O27" i="6" s="1"/>
  <c r="L27" i="6"/>
  <c r="AB26" i="6"/>
  <c r="I27" i="6"/>
  <c r="AS26" i="6"/>
  <c r="AT26" i="6"/>
  <c r="AV26" i="6"/>
  <c r="AU26" i="6"/>
  <c r="AW26" i="6"/>
  <c r="AX26" i="6"/>
  <c r="Z27" i="6"/>
  <c r="Y27" i="6"/>
  <c r="AA27" i="6"/>
  <c r="W28" i="6"/>
  <c r="X28" i="6"/>
  <c r="B29" i="6"/>
  <c r="C29" i="6" a="1"/>
  <c r="C29" i="6" s="1"/>
  <c r="A30" i="6" a="1"/>
  <c r="A30" i="6" s="1"/>
  <c r="V29" i="6"/>
  <c r="F26" i="6"/>
  <c r="AQ26" i="6" s="1" a="1"/>
  <c r="AQ26" i="6" s="1"/>
  <c r="BQ24" i="6" a="1"/>
  <c r="BQ24" i="6" s="1"/>
  <c r="BG24" i="6" a="1"/>
  <c r="BG24" i="6" s="1"/>
  <c r="BH24" i="6" a="1"/>
  <c r="BH24" i="6" s="1"/>
  <c r="AF25" i="6" a="1"/>
  <c r="AF25" i="6" s="1"/>
  <c r="AE25" i="6" a="1"/>
  <c r="AE25" i="6" s="1"/>
  <c r="AQ25" i="6" a="1"/>
  <c r="AQ25" i="6" s="1"/>
  <c r="AC25" i="6" a="1"/>
  <c r="AC25" i="6" s="1"/>
  <c r="BE24" i="6" a="1"/>
  <c r="BE24" i="6" s="1"/>
  <c r="M28" i="2"/>
  <c r="M28" i="6" s="1"/>
  <c r="O28" i="2"/>
  <c r="S28" i="6" s="1"/>
  <c r="L28" i="2"/>
  <c r="J28" i="6" s="1"/>
  <c r="K28" i="6" s="1"/>
  <c r="N28" i="2"/>
  <c r="P28" i="6" s="1"/>
  <c r="V29" i="2"/>
  <c r="K28" i="2"/>
  <c r="G28" i="6" s="1"/>
  <c r="H28" i="6" s="1"/>
  <c r="J28" i="2"/>
  <c r="D28" i="6" s="1"/>
  <c r="E28" i="6" s="1"/>
  <c r="AD25" i="6" a="1"/>
  <c r="AD25" i="6" s="1"/>
  <c r="BJ24" i="6" a="1"/>
  <c r="BJ24" i="6" s="1"/>
  <c r="BD24" i="6" a="1"/>
  <c r="BD24" i="6" s="1"/>
  <c r="AM25" i="6" a="1"/>
  <c r="AM25" i="6" s="1"/>
  <c r="AJ25" i="6" a="1"/>
  <c r="AJ25" i="6" s="1"/>
  <c r="AZ24" i="6" a="1"/>
  <c r="AZ24" i="6" s="1"/>
  <c r="BM24" i="6" a="1"/>
  <c r="BM24" i="6" s="1"/>
  <c r="AI25" i="6" a="1"/>
  <c r="AI25" i="6" s="1"/>
  <c r="BA24" i="6" a="1"/>
  <c r="BA24" i="6" s="1"/>
  <c r="BF24" i="6" a="1"/>
  <c r="BF24" i="6" s="1"/>
  <c r="I31" i="2"/>
  <c r="AK25" i="6" a="1"/>
  <c r="AK25" i="6" s="1"/>
  <c r="AP25" i="6" a="1"/>
  <c r="AP25" i="6" s="1"/>
  <c r="BB24" i="6" a="1"/>
  <c r="BB24" i="6" s="1"/>
  <c r="BK24" i="6" a="1"/>
  <c r="BK24" i="6" s="1"/>
  <c r="BN24" i="6" a="1"/>
  <c r="BN24" i="6" s="1"/>
  <c r="BO24" i="6" a="1"/>
  <c r="BO24" i="6" s="1"/>
  <c r="BC24" i="6" a="1"/>
  <c r="BC24" i="6" s="1"/>
  <c r="AN25" i="6" a="1"/>
  <c r="AN25" i="6" s="1"/>
  <c r="AH25" i="6" a="1"/>
  <c r="AH25" i="6" s="1"/>
  <c r="AG25" i="6" a="1"/>
  <c r="AG25" i="6" s="1"/>
  <c r="BP24" i="6" a="1"/>
  <c r="BP24" i="6" s="1"/>
  <c r="BL24" i="6" a="1"/>
  <c r="BL24" i="6" s="1"/>
  <c r="AL25" i="6" a="1"/>
  <c r="AL25" i="6" s="1"/>
  <c r="BI24" i="6" a="1"/>
  <c r="BI24" i="6" s="1"/>
  <c r="O29" i="2" a="1"/>
  <c r="K29" i="2" a="1"/>
  <c r="J29" i="2" a="1"/>
  <c r="L29" i="2" a="1"/>
  <c r="T30" i="2"/>
  <c r="P30" i="2"/>
  <c r="Q30" i="2"/>
  <c r="M29" i="2" a="1"/>
  <c r="U30" i="2"/>
  <c r="N29" i="2" a="1"/>
  <c r="S30" i="2"/>
  <c r="R30" i="2"/>
  <c r="LW2" i="8" l="1"/>
  <c r="LL27" i="8"/>
  <c r="T28" i="6"/>
  <c r="U28" i="6" s="1"/>
  <c r="Q28" i="6"/>
  <c r="R28" i="6" s="1"/>
  <c r="N28" i="6"/>
  <c r="O28" i="6" s="1"/>
  <c r="L28" i="6"/>
  <c r="AB27" i="6"/>
  <c r="AU27" i="6"/>
  <c r="AV27" i="6"/>
  <c r="AX27" i="6"/>
  <c r="AW27" i="6"/>
  <c r="AS27" i="6"/>
  <c r="AT27" i="6"/>
  <c r="F27" i="6"/>
  <c r="AK27" i="6" s="1" a="1"/>
  <c r="AK27" i="6" s="1"/>
  <c r="A31" i="6" a="1"/>
  <c r="A31" i="6" s="1"/>
  <c r="C30" i="6" a="1"/>
  <c r="C30" i="6" s="1"/>
  <c r="B30" i="6"/>
  <c r="V30" i="6"/>
  <c r="W29" i="6"/>
  <c r="X29" i="6"/>
  <c r="Z28" i="6"/>
  <c r="Y28" i="6"/>
  <c r="AA28" i="6"/>
  <c r="AJ26" i="6" a="1"/>
  <c r="AJ26" i="6" s="1"/>
  <c r="N29" i="2"/>
  <c r="P29" i="6" s="1"/>
  <c r="M29" i="2"/>
  <c r="M29" i="6" s="1"/>
  <c r="V30" i="2"/>
  <c r="L29" i="2"/>
  <c r="J29" i="6" s="1"/>
  <c r="K29" i="6" s="1"/>
  <c r="J29" i="2"/>
  <c r="D29" i="6" s="1"/>
  <c r="E29" i="6" s="1"/>
  <c r="K29" i="2"/>
  <c r="G29" i="6" s="1"/>
  <c r="H29" i="6" s="1"/>
  <c r="O29" i="2"/>
  <c r="S29" i="6" s="1"/>
  <c r="AC26" i="6" a="1"/>
  <c r="AC26" i="6" s="1"/>
  <c r="AE26" i="6" a="1"/>
  <c r="AE26" i="6" s="1"/>
  <c r="AG26" i="6" a="1"/>
  <c r="AG26" i="6" s="1"/>
  <c r="AO26" i="6" a="1"/>
  <c r="AO26" i="6" s="1"/>
  <c r="AI26" i="6" a="1"/>
  <c r="AI26" i="6" s="1"/>
  <c r="AK26" i="6" a="1"/>
  <c r="AK26" i="6" s="1"/>
  <c r="AH26" i="6" a="1"/>
  <c r="AH26" i="6" s="1"/>
  <c r="AL26" i="6" a="1"/>
  <c r="AL26" i="6" s="1"/>
  <c r="AN26" i="6" a="1"/>
  <c r="AN26" i="6" s="1"/>
  <c r="AF26" i="6" a="1"/>
  <c r="AF26" i="6" s="1"/>
  <c r="AD26" i="6" a="1"/>
  <c r="AD26" i="6" s="1"/>
  <c r="AM26" i="6" a="1"/>
  <c r="AM26" i="6" s="1"/>
  <c r="AP26" i="6" a="1"/>
  <c r="AP26" i="6" s="1"/>
  <c r="I32" i="2"/>
  <c r="L30" i="2" a="1"/>
  <c r="N30" i="2" a="1"/>
  <c r="S31" i="2"/>
  <c r="R31" i="2"/>
  <c r="M30" i="2" a="1"/>
  <c r="U31" i="2"/>
  <c r="Q31" i="2"/>
  <c r="O30" i="2" a="1"/>
  <c r="K30" i="2" a="1"/>
  <c r="P31" i="2"/>
  <c r="T31" i="2"/>
  <c r="J30" i="2" a="1"/>
  <c r="LW27" i="8" l="1"/>
  <c r="MH2" i="8"/>
  <c r="T29" i="6"/>
  <c r="U29" i="6" s="1"/>
  <c r="Q29" i="6"/>
  <c r="R29" i="6" s="1"/>
  <c r="AB28" i="6"/>
  <c r="N29" i="6"/>
  <c r="O29" i="6" s="1"/>
  <c r="L29" i="6"/>
  <c r="AN27" i="6" a="1"/>
  <c r="AN27" i="6" s="1"/>
  <c r="AF27" i="6" a="1"/>
  <c r="AF27" i="6" s="1"/>
  <c r="AW28" i="6"/>
  <c r="AX28" i="6"/>
  <c r="AS28" i="6"/>
  <c r="AT28" i="6"/>
  <c r="AU28" i="6"/>
  <c r="AV28" i="6"/>
  <c r="F28" i="6"/>
  <c r="AB29" i="6"/>
  <c r="Y29" i="6"/>
  <c r="AA29" i="6"/>
  <c r="Z29" i="6"/>
  <c r="W30" i="6"/>
  <c r="X30" i="6"/>
  <c r="B31" i="6"/>
  <c r="C31" i="6" a="1"/>
  <c r="C31" i="6" s="1"/>
  <c r="A32" i="6" a="1"/>
  <c r="A32" i="6" s="1"/>
  <c r="V31" i="6"/>
  <c r="I28" i="6"/>
  <c r="AH27" i="6" a="1"/>
  <c r="AH27" i="6" s="1"/>
  <c r="AE27" i="6" a="1"/>
  <c r="AE27" i="6" s="1"/>
  <c r="J30" i="2"/>
  <c r="D30" i="6" s="1"/>
  <c r="E30" i="6" s="1"/>
  <c r="V31" i="2"/>
  <c r="K30" i="2"/>
  <c r="G30" i="6" s="1"/>
  <c r="H30" i="6" s="1"/>
  <c r="O30" i="2"/>
  <c r="S30" i="6" s="1"/>
  <c r="M30" i="2"/>
  <c r="M30" i="6" s="1"/>
  <c r="N30" i="2"/>
  <c r="P30" i="6" s="1"/>
  <c r="L30" i="2"/>
  <c r="J30" i="6" s="1"/>
  <c r="K30" i="6" s="1"/>
  <c r="BQ26" i="6" a="1"/>
  <c r="BQ26" i="6" s="1"/>
  <c r="BL26" i="6" a="1"/>
  <c r="BL26" i="6" s="1"/>
  <c r="BC26" i="6" a="1"/>
  <c r="BC26" i="6" s="1"/>
  <c r="BK26" i="6" a="1"/>
  <c r="BK26" i="6" s="1"/>
  <c r="BB26" i="6" a="1"/>
  <c r="BB26" i="6" s="1"/>
  <c r="BO26" i="6" a="1"/>
  <c r="BO26" i="6" s="1"/>
  <c r="BF26" i="6" a="1"/>
  <c r="BF26" i="6" s="1"/>
  <c r="BJ26" i="6" a="1"/>
  <c r="BJ26" i="6" s="1"/>
  <c r="BA26" i="6" a="1"/>
  <c r="BA26" i="6" s="1"/>
  <c r="BI26" i="6" a="1"/>
  <c r="BI26" i="6" s="1"/>
  <c r="BD26" i="6" a="1"/>
  <c r="BD26" i="6" s="1"/>
  <c r="BP26" i="6" a="1"/>
  <c r="BP26" i="6" s="1"/>
  <c r="BN26" i="6" a="1"/>
  <c r="BN26" i="6" s="1"/>
  <c r="BM26" i="6" a="1"/>
  <c r="BM26" i="6" s="1"/>
  <c r="AZ26" i="6" a="1"/>
  <c r="AZ26" i="6" s="1"/>
  <c r="BH26" i="6" a="1"/>
  <c r="BH26" i="6" s="1"/>
  <c r="BG26" i="6" a="1"/>
  <c r="BG26" i="6" s="1"/>
  <c r="BE26" i="6" a="1"/>
  <c r="BE26" i="6" s="1"/>
  <c r="I33" i="2"/>
  <c r="AD27" i="6" a="1"/>
  <c r="AD27" i="6" s="1"/>
  <c r="AO27" i="6" a="1"/>
  <c r="AO27" i="6" s="1"/>
  <c r="AI27" i="6" a="1"/>
  <c r="AI27" i="6" s="1"/>
  <c r="AL27" i="6" a="1"/>
  <c r="AL27" i="6" s="1"/>
  <c r="AG27" i="6" a="1"/>
  <c r="AG27" i="6" s="1"/>
  <c r="AJ27" i="6" a="1"/>
  <c r="AJ27" i="6" s="1"/>
  <c r="AC27" i="6" a="1"/>
  <c r="AC27" i="6" s="1"/>
  <c r="AQ27" i="6" a="1"/>
  <c r="AQ27" i="6" s="1"/>
  <c r="AM27" i="6" a="1"/>
  <c r="AM27" i="6" s="1"/>
  <c r="AP27" i="6" a="1"/>
  <c r="AP27" i="6" s="1"/>
  <c r="T32" i="2"/>
  <c r="N31" i="2" a="1"/>
  <c r="L31" i="2" a="1"/>
  <c r="P32" i="2"/>
  <c r="M31" i="2" a="1"/>
  <c r="J31" i="2" a="1"/>
  <c r="U32" i="2"/>
  <c r="Q32" i="2"/>
  <c r="S32" i="2"/>
  <c r="R32" i="2"/>
  <c r="K31" i="2" a="1"/>
  <c r="O31" i="2" a="1"/>
  <c r="MS2" i="8" l="1"/>
  <c r="MS27" i="8" s="1"/>
  <c r="MH27" i="8"/>
  <c r="T30" i="6"/>
  <c r="U30" i="6" s="1"/>
  <c r="Q30" i="6"/>
  <c r="R30" i="6" s="1"/>
  <c r="N30" i="6"/>
  <c r="O30" i="6" s="1"/>
  <c r="L30" i="6"/>
  <c r="I30" i="6"/>
  <c r="AG28" i="6" a="1"/>
  <c r="AG28" i="6" s="1"/>
  <c r="AU29" i="6"/>
  <c r="AV29" i="6"/>
  <c r="AW29" i="6"/>
  <c r="AX29" i="6"/>
  <c r="AT29" i="6"/>
  <c r="AS29" i="6"/>
  <c r="I29" i="6"/>
  <c r="F29" i="6"/>
  <c r="ND2" i="8"/>
  <c r="AM28" i="6" a="1"/>
  <c r="AM28" i="6" s="1"/>
  <c r="AK28" i="6" a="1"/>
  <c r="AK28" i="6" s="1"/>
  <c r="AL28" i="6" a="1"/>
  <c r="AL28" i="6" s="1"/>
  <c r="AE28" i="6" a="1"/>
  <c r="AE28" i="6" s="1"/>
  <c r="AH28" i="6" a="1"/>
  <c r="AH28" i="6" s="1"/>
  <c r="AC28" i="6" a="1"/>
  <c r="AC28" i="6" s="1"/>
  <c r="AF28" i="6" a="1"/>
  <c r="AF28" i="6" s="1"/>
  <c r="W31" i="6"/>
  <c r="X31" i="6"/>
  <c r="C32" i="6" a="1"/>
  <c r="C32" i="6" s="1"/>
  <c r="A33" i="6" a="1"/>
  <c r="A33" i="6" s="1"/>
  <c r="B32" i="6"/>
  <c r="V32" i="6"/>
  <c r="AA30" i="6"/>
  <c r="Z30" i="6"/>
  <c r="Y30" i="6"/>
  <c r="AI28" i="6" a="1"/>
  <c r="AI28" i="6" s="1"/>
  <c r="O31" i="2"/>
  <c r="S31" i="6" s="1"/>
  <c r="K31" i="2"/>
  <c r="G31" i="6" s="1"/>
  <c r="H31" i="6" s="1"/>
  <c r="J31" i="2"/>
  <c r="D31" i="6" s="1"/>
  <c r="E31" i="6" s="1"/>
  <c r="M31" i="2"/>
  <c r="M31" i="6" s="1"/>
  <c r="V32" i="2"/>
  <c r="L31" i="2"/>
  <c r="J31" i="6" s="1"/>
  <c r="K31" i="6" s="1"/>
  <c r="N31" i="2"/>
  <c r="P31" i="6" s="1"/>
  <c r="AN28" i="6" a="1"/>
  <c r="AN28" i="6" s="1"/>
  <c r="AO28" i="6" a="1"/>
  <c r="AO28" i="6" s="1"/>
  <c r="AQ28" i="6" a="1"/>
  <c r="AQ28" i="6" s="1"/>
  <c r="AP28" i="6" a="1"/>
  <c r="AP28" i="6" s="1"/>
  <c r="AD28" i="6" a="1"/>
  <c r="AD28" i="6" s="1"/>
  <c r="AJ28" i="6" a="1"/>
  <c r="AJ28" i="6" s="1"/>
  <c r="BP27" i="6" a="1"/>
  <c r="BP27" i="6" s="1"/>
  <c r="BG27" i="6" a="1"/>
  <c r="BG27" i="6" s="1"/>
  <c r="BO27" i="6" a="1"/>
  <c r="BO27" i="6" s="1"/>
  <c r="BF27" i="6" a="1"/>
  <c r="BF27" i="6" s="1"/>
  <c r="BA27" i="6" a="1"/>
  <c r="BA27" i="6" s="1"/>
  <c r="BJ27" i="6" a="1"/>
  <c r="BJ27" i="6" s="1"/>
  <c r="BE27" i="6" a="1"/>
  <c r="BE27" i="6" s="1"/>
  <c r="BN27" i="6" a="1"/>
  <c r="BN27" i="6" s="1"/>
  <c r="BI27" i="6" a="1"/>
  <c r="BI27" i="6" s="1"/>
  <c r="AZ27" i="6" a="1"/>
  <c r="AZ27" i="6" s="1"/>
  <c r="BQ27" i="6" a="1"/>
  <c r="BQ27" i="6" s="1"/>
  <c r="BH27" i="6" a="1"/>
  <c r="BH27" i="6" s="1"/>
  <c r="BD27" i="6" a="1"/>
  <c r="BD27" i="6" s="1"/>
  <c r="BC27" i="6" a="1"/>
  <c r="BC27" i="6" s="1"/>
  <c r="BM27" i="6" a="1"/>
  <c r="BM27" i="6" s="1"/>
  <c r="BB27" i="6" a="1"/>
  <c r="BB27" i="6" s="1"/>
  <c r="BL27" i="6" a="1"/>
  <c r="BL27" i="6" s="1"/>
  <c r="BK27" i="6" a="1"/>
  <c r="BK27" i="6" s="1"/>
  <c r="I34" i="2"/>
  <c r="J32" i="2" a="1"/>
  <c r="L32" i="2" a="1"/>
  <c r="P33" i="2"/>
  <c r="M32" i="2" a="1"/>
  <c r="T33" i="2"/>
  <c r="K32" i="2" a="1"/>
  <c r="N32" i="2" a="1"/>
  <c r="O32" i="2" a="1"/>
  <c r="Q33" i="2"/>
  <c r="U33" i="2"/>
  <c r="S33" i="2"/>
  <c r="R33" i="2"/>
  <c r="T31" i="6" l="1"/>
  <c r="U31" i="6" s="1"/>
  <c r="Q31" i="6"/>
  <c r="R31" i="6" s="1"/>
  <c r="N31" i="6"/>
  <c r="O31" i="6" s="1"/>
  <c r="AB30" i="6"/>
  <c r="L31" i="6"/>
  <c r="AI29" i="6" a="1"/>
  <c r="AI29" i="6" s="1"/>
  <c r="AE29" i="6" a="1"/>
  <c r="AE29" i="6" s="1"/>
  <c r="AC29" i="6" a="1"/>
  <c r="AC29" i="6" s="1"/>
  <c r="AG29" i="6" a="1"/>
  <c r="AG29" i="6" s="1"/>
  <c r="AF29" i="6" a="1"/>
  <c r="AF29" i="6" s="1"/>
  <c r="AK29" i="6" a="1"/>
  <c r="AK29" i="6" s="1"/>
  <c r="AO29" i="6" a="1"/>
  <c r="AO29" i="6" s="1"/>
  <c r="AD29" i="6" a="1"/>
  <c r="AD29" i="6" s="1"/>
  <c r="AT30" i="6"/>
  <c r="AU30" i="6"/>
  <c r="AV30" i="6"/>
  <c r="AW30" i="6"/>
  <c r="AX30" i="6"/>
  <c r="AH29" i="6" a="1"/>
  <c r="AH29" i="6" s="1"/>
  <c r="ND27" i="8"/>
  <c r="NO2" i="8"/>
  <c r="NO27" i="8" s="1"/>
  <c r="Y31" i="6"/>
  <c r="AA31" i="6"/>
  <c r="Z31" i="6"/>
  <c r="X32" i="6"/>
  <c r="W32" i="6"/>
  <c r="F30" i="6"/>
  <c r="AE30" i="6" s="1" a="1"/>
  <c r="AE30" i="6" s="1"/>
  <c r="B33" i="6"/>
  <c r="C33" i="6" a="1"/>
  <c r="C33" i="6" s="1"/>
  <c r="A34" i="6" a="1"/>
  <c r="A34" i="6" s="1"/>
  <c r="V33" i="6"/>
  <c r="BA28" i="6" a="1"/>
  <c r="BA28" i="6" s="1"/>
  <c r="AZ28" i="6" a="1"/>
  <c r="AZ28" i="6" s="1"/>
  <c r="BQ28" i="6" a="1"/>
  <c r="BQ28" i="6" s="1"/>
  <c r="AJ29" i="6" a="1"/>
  <c r="AJ29" i="6" s="1"/>
  <c r="AL29" i="6" a="1"/>
  <c r="AL29" i="6" s="1"/>
  <c r="BO28" i="6" a="1"/>
  <c r="BO28" i="6" s="1"/>
  <c r="AM29" i="6" a="1"/>
  <c r="AM29" i="6" s="1"/>
  <c r="O32" i="2"/>
  <c r="S32" i="6" s="1"/>
  <c r="N32" i="2"/>
  <c r="P32" i="6" s="1"/>
  <c r="K32" i="2"/>
  <c r="G32" i="6" s="1"/>
  <c r="H32" i="6" s="1"/>
  <c r="M32" i="2"/>
  <c r="M32" i="6" s="1"/>
  <c r="V33" i="2"/>
  <c r="L32" i="2"/>
  <c r="J32" i="6" s="1"/>
  <c r="K32" i="6" s="1"/>
  <c r="J32" i="2"/>
  <c r="D32" i="6" s="1"/>
  <c r="E32" i="6" s="1"/>
  <c r="AN29" i="6" a="1"/>
  <c r="AN29" i="6" s="1"/>
  <c r="BH28" i="6" a="1"/>
  <c r="BH28" i="6" s="1"/>
  <c r="BJ28" i="6" a="1"/>
  <c r="BJ28" i="6" s="1"/>
  <c r="AP29" i="6" a="1"/>
  <c r="AP29" i="6" s="1"/>
  <c r="BM28" i="6" a="1"/>
  <c r="BM28" i="6" s="1"/>
  <c r="BP28" i="6" a="1"/>
  <c r="BP28" i="6" s="1"/>
  <c r="AQ29" i="6" a="1"/>
  <c r="AQ29" i="6" s="1"/>
  <c r="BB28" i="6" a="1"/>
  <c r="BB28" i="6" s="1"/>
  <c r="BC28" i="6" a="1"/>
  <c r="BC28" i="6" s="1"/>
  <c r="BE28" i="6" a="1"/>
  <c r="BE28" i="6" s="1"/>
  <c r="I35" i="2"/>
  <c r="BD28" i="6" a="1"/>
  <c r="BD28" i="6" s="1"/>
  <c r="BF28" i="6" a="1"/>
  <c r="BF28" i="6" s="1"/>
  <c r="BG28" i="6" a="1"/>
  <c r="BG28" i="6" s="1"/>
  <c r="BI28" i="6" a="1"/>
  <c r="BI28" i="6" s="1"/>
  <c r="BL28" i="6" a="1"/>
  <c r="BL28" i="6" s="1"/>
  <c r="BK28" i="6" a="1"/>
  <c r="BK28" i="6" s="1"/>
  <c r="BN28" i="6" a="1"/>
  <c r="BN28" i="6" s="1"/>
  <c r="L33" i="2" a="1"/>
  <c r="M33" i="2" a="1"/>
  <c r="O33" i="2" a="1"/>
  <c r="J33" i="2" a="1"/>
  <c r="U34" i="2"/>
  <c r="K33" i="2" a="1"/>
  <c r="Q34" i="2"/>
  <c r="S34" i="2"/>
  <c r="T34" i="2"/>
  <c r="R34" i="2"/>
  <c r="N33" i="2" a="1"/>
  <c r="P34" i="2"/>
  <c r="T32" i="6" l="1"/>
  <c r="U32" i="6" s="1"/>
  <c r="Q32" i="6"/>
  <c r="R32" i="6" s="1"/>
  <c r="AB31" i="6"/>
  <c r="AS4" i="6" s="1"/>
  <c r="N32" i="6"/>
  <c r="O32" i="6" s="1"/>
  <c r="L32" i="6"/>
  <c r="I32" i="6"/>
  <c r="AV31" i="6"/>
  <c r="AX31" i="6"/>
  <c r="AW31" i="6"/>
  <c r="AT31" i="6"/>
  <c r="AS21" i="6"/>
  <c r="F31" i="6"/>
  <c r="B34" i="6"/>
  <c r="C34" i="6" a="1"/>
  <c r="C34" i="6" s="1"/>
  <c r="A35" i="6" a="1"/>
  <c r="A35" i="6" s="1"/>
  <c r="V34" i="6"/>
  <c r="Z32" i="6"/>
  <c r="Y32" i="6"/>
  <c r="AA32" i="6"/>
  <c r="I31" i="6"/>
  <c r="X33" i="6"/>
  <c r="W33" i="6"/>
  <c r="AK30" i="6" a="1"/>
  <c r="AK30" i="6" s="1"/>
  <c r="AO30" i="6" a="1"/>
  <c r="AO30" i="6" s="1"/>
  <c r="BK29" i="6" a="1"/>
  <c r="BK29" i="6" s="1"/>
  <c r="BP29" i="6" a="1"/>
  <c r="BP29" i="6" s="1"/>
  <c r="BC29" i="6" a="1"/>
  <c r="BC29" i="6" s="1"/>
  <c r="AI30" i="6" a="1"/>
  <c r="AI30" i="6" s="1"/>
  <c r="V34" i="2"/>
  <c r="N33" i="2"/>
  <c r="P33" i="6" s="1"/>
  <c r="K33" i="2"/>
  <c r="G33" i="6" s="1"/>
  <c r="H33" i="6" s="1"/>
  <c r="J33" i="2"/>
  <c r="D33" i="6" s="1"/>
  <c r="E33" i="6" s="1"/>
  <c r="O33" i="2"/>
  <c r="S33" i="6" s="1"/>
  <c r="M33" i="2"/>
  <c r="M33" i="6" s="1"/>
  <c r="L33" i="2"/>
  <c r="J33" i="6" s="1"/>
  <c r="K33" i="6" s="1"/>
  <c r="BB29" i="6" a="1"/>
  <c r="BB29" i="6" s="1"/>
  <c r="BA29" i="6" a="1"/>
  <c r="BA29" i="6" s="1"/>
  <c r="AZ29" i="6" a="1"/>
  <c r="AZ29" i="6" s="1"/>
  <c r="BO29" i="6" a="1"/>
  <c r="BO29" i="6" s="1"/>
  <c r="BF29" i="6" a="1"/>
  <c r="BF29" i="6" s="1"/>
  <c r="AD30" i="6" a="1"/>
  <c r="AD30" i="6" s="1"/>
  <c r="BE29" i="6" a="1"/>
  <c r="BE29" i="6" s="1"/>
  <c r="BQ29" i="6" a="1"/>
  <c r="BQ29" i="6" s="1"/>
  <c r="AP30" i="6" a="1"/>
  <c r="AP30" i="6" s="1"/>
  <c r="AM30" i="6" a="1"/>
  <c r="AM30" i="6" s="1"/>
  <c r="BI29" i="6" a="1"/>
  <c r="BI29" i="6" s="1"/>
  <c r="BG29" i="6" a="1"/>
  <c r="BG29" i="6" s="1"/>
  <c r="BL29" i="6" a="1"/>
  <c r="BL29" i="6" s="1"/>
  <c r="AQ30" i="6" a="1"/>
  <c r="AQ30" i="6" s="1"/>
  <c r="AF30" i="6" a="1"/>
  <c r="AF30" i="6" s="1"/>
  <c r="AH30" i="6" a="1"/>
  <c r="AH30" i="6" s="1"/>
  <c r="AC30" i="6" a="1"/>
  <c r="AC30" i="6" s="1"/>
  <c r="AL30" i="6" a="1"/>
  <c r="AL30" i="6" s="1"/>
  <c r="AG30" i="6" a="1"/>
  <c r="AG30" i="6" s="1"/>
  <c r="AJ30" i="6" a="1"/>
  <c r="AJ30" i="6" s="1"/>
  <c r="AN30" i="6" a="1"/>
  <c r="AN30" i="6" s="1"/>
  <c r="BJ29" i="6" a="1"/>
  <c r="BJ29" i="6" s="1"/>
  <c r="BD29" i="6" a="1"/>
  <c r="BD29" i="6" s="1"/>
  <c r="BH29" i="6" a="1"/>
  <c r="BH29" i="6" s="1"/>
  <c r="BM29" i="6" a="1"/>
  <c r="BM29" i="6" s="1"/>
  <c r="BN29" i="6" a="1"/>
  <c r="BN29" i="6" s="1"/>
  <c r="I36" i="2"/>
  <c r="J34" i="2" a="1"/>
  <c r="O34" i="2" a="1"/>
  <c r="P35" i="2"/>
  <c r="S35" i="2"/>
  <c r="L34" i="2" a="1"/>
  <c r="N34" i="2" a="1"/>
  <c r="R35" i="2"/>
  <c r="M34" i="2" a="1"/>
  <c r="K34" i="2" a="1"/>
  <c r="U35" i="2"/>
  <c r="T35" i="2"/>
  <c r="Q35" i="2"/>
  <c r="AS30" i="6" l="1"/>
  <c r="T33" i="6"/>
  <c r="U33" i="6" s="1"/>
  <c r="Q33" i="6"/>
  <c r="R33" i="6" s="1"/>
  <c r="AS1" i="6"/>
  <c r="BA1" i="6" s="1" a="1"/>
  <c r="BA1" i="6" s="1"/>
  <c r="AS31" i="6"/>
  <c r="AS25" i="6"/>
  <c r="BH25" i="6" s="1" a="1"/>
  <c r="BH25" i="6" s="1"/>
  <c r="AS15" i="6"/>
  <c r="BN15" i="6" s="1" a="1"/>
  <c r="BN15" i="6" s="1"/>
  <c r="AU31" i="6"/>
  <c r="AS7" i="6"/>
  <c r="BO7" i="6" s="1" a="1"/>
  <c r="BO7" i="6" s="1"/>
  <c r="N33" i="6"/>
  <c r="O33" i="6" s="1"/>
  <c r="L33" i="6"/>
  <c r="AB32" i="6"/>
  <c r="I33" i="6"/>
  <c r="AW32" i="6"/>
  <c r="AX32" i="6"/>
  <c r="F32" i="6"/>
  <c r="AJ32" i="6" s="1" a="1"/>
  <c r="AJ32" i="6" s="1"/>
  <c r="AS32" i="6"/>
  <c r="AT32" i="6"/>
  <c r="AU32" i="6"/>
  <c r="AV32" i="6"/>
  <c r="BE25" i="6" a="1"/>
  <c r="BE25" i="6" s="1"/>
  <c r="BQ25" i="6" a="1"/>
  <c r="BQ25" i="6" s="1"/>
  <c r="BP21" i="6" a="1"/>
  <c r="BP21" i="6" s="1"/>
  <c r="BC21" i="6" a="1"/>
  <c r="BC21" i="6" s="1"/>
  <c r="BI21" i="6" a="1"/>
  <c r="BI21" i="6" s="1"/>
  <c r="BL21" i="6" a="1"/>
  <c r="BL21" i="6" s="1"/>
  <c r="BA21" i="6" a="1"/>
  <c r="BA21" i="6" s="1"/>
  <c r="BD21" i="6" a="1"/>
  <c r="BD21" i="6" s="1"/>
  <c r="AZ21" i="6" a="1"/>
  <c r="AZ21" i="6" s="1"/>
  <c r="BB21" i="6" a="1"/>
  <c r="BB21" i="6" s="1"/>
  <c r="BN21" i="6" a="1"/>
  <c r="BN21" i="6" s="1"/>
  <c r="BF21" i="6" a="1"/>
  <c r="BF21" i="6" s="1"/>
  <c r="BQ21" i="6" a="1"/>
  <c r="BQ21" i="6" s="1"/>
  <c r="BH21" i="6" a="1"/>
  <c r="BH21" i="6" s="1"/>
  <c r="BJ21" i="6" a="1"/>
  <c r="BJ21" i="6" s="1"/>
  <c r="BO21" i="6" a="1"/>
  <c r="BO21" i="6" s="1"/>
  <c r="BM21" i="6" a="1"/>
  <c r="BM21" i="6" s="1"/>
  <c r="BG21" i="6" a="1"/>
  <c r="BG21" i="6" s="1"/>
  <c r="BK21" i="6" a="1"/>
  <c r="BK21" i="6" s="1"/>
  <c r="BE21" i="6" a="1"/>
  <c r="BE21" i="6" s="1"/>
  <c r="BK15" i="6" a="1"/>
  <c r="BK15" i="6" s="1"/>
  <c r="BI7" i="6" a="1"/>
  <c r="BI7" i="6" s="1"/>
  <c r="BO4" i="6" a="1"/>
  <c r="BO4" i="6" s="1"/>
  <c r="BM4" i="6" a="1"/>
  <c r="BM4" i="6" s="1"/>
  <c r="BL4" i="6" a="1"/>
  <c r="BL4" i="6" s="1"/>
  <c r="BF4" i="6" a="1"/>
  <c r="BF4" i="6" s="1"/>
  <c r="BD4" i="6" a="1"/>
  <c r="BD4" i="6" s="1"/>
  <c r="BJ4" i="6" a="1"/>
  <c r="BJ4" i="6" s="1"/>
  <c r="BA4" i="6" a="1"/>
  <c r="BA4" i="6" s="1"/>
  <c r="BQ4" i="6" a="1"/>
  <c r="BQ4" i="6" s="1"/>
  <c r="BH4" i="6" a="1"/>
  <c r="BH4" i="6" s="1"/>
  <c r="BE4" i="6" a="1"/>
  <c r="BE4" i="6" s="1"/>
  <c r="BN4" i="6" a="1"/>
  <c r="BN4" i="6" s="1"/>
  <c r="BC4" i="6" a="1"/>
  <c r="BC4" i="6" s="1"/>
  <c r="AZ4" i="6" a="1"/>
  <c r="AZ4" i="6" s="1"/>
  <c r="BK4" i="6" a="1"/>
  <c r="BK4" i="6" s="1"/>
  <c r="BI4" i="6" a="1"/>
  <c r="BI4" i="6" s="1"/>
  <c r="BP4" i="6" a="1"/>
  <c r="BP4" i="6" s="1"/>
  <c r="BB4" i="6" a="1"/>
  <c r="BB4" i="6" s="1"/>
  <c r="BG4" i="6" a="1"/>
  <c r="BG4" i="6" s="1"/>
  <c r="NZ2" i="8"/>
  <c r="AQ31" i="6" a="1"/>
  <c r="AQ31" i="6" s="1"/>
  <c r="W34" i="6"/>
  <c r="X34" i="6"/>
  <c r="A36" i="6" a="1"/>
  <c r="A36" i="6" s="1"/>
  <c r="C35" i="6" a="1"/>
  <c r="C35" i="6" s="1"/>
  <c r="B35" i="6"/>
  <c r="V35" i="6"/>
  <c r="Y33" i="6"/>
  <c r="Z33" i="6"/>
  <c r="AA33" i="6"/>
  <c r="AI31" i="6" a="1"/>
  <c r="AI31" i="6" s="1"/>
  <c r="AL31" i="6" a="1"/>
  <c r="AL31" i="6" s="1"/>
  <c r="AE31" i="6" a="1"/>
  <c r="AE31" i="6" s="1"/>
  <c r="K34" i="2"/>
  <c r="G34" i="6" s="1"/>
  <c r="H34" i="6" s="1"/>
  <c r="M34" i="2"/>
  <c r="M34" i="6" s="1"/>
  <c r="N34" i="2"/>
  <c r="P34" i="6" s="1"/>
  <c r="L34" i="2"/>
  <c r="J34" i="6" s="1"/>
  <c r="K34" i="6" s="1"/>
  <c r="V35" i="2"/>
  <c r="O34" i="2"/>
  <c r="S34" i="6" s="1"/>
  <c r="J34" i="2"/>
  <c r="D34" i="6" s="1"/>
  <c r="E34" i="6" s="1"/>
  <c r="I37" i="2"/>
  <c r="AC31" i="6" a="1"/>
  <c r="AC31" i="6" s="1"/>
  <c r="AK31" i="6" a="1"/>
  <c r="AK31" i="6" s="1"/>
  <c r="AN31" i="6" a="1"/>
  <c r="AN31" i="6" s="1"/>
  <c r="AF31" i="6" a="1"/>
  <c r="AF31" i="6" s="1"/>
  <c r="AD31" i="6" a="1"/>
  <c r="AD31" i="6" s="1"/>
  <c r="AM31" i="6" a="1"/>
  <c r="AM31" i="6" s="1"/>
  <c r="AP31" i="6" a="1"/>
  <c r="AP31" i="6" s="1"/>
  <c r="AH31" i="6" a="1"/>
  <c r="AH31" i="6" s="1"/>
  <c r="AJ31" i="6" a="1"/>
  <c r="AJ31" i="6" s="1"/>
  <c r="AG31" i="6" a="1"/>
  <c r="AG31" i="6" s="1"/>
  <c r="AO31" i="6" a="1"/>
  <c r="AO31" i="6" s="1"/>
  <c r="BO30" i="6" a="1"/>
  <c r="BO30" i="6" s="1"/>
  <c r="BJ30" i="6" a="1"/>
  <c r="BJ30" i="6" s="1"/>
  <c r="BD30" i="6" a="1"/>
  <c r="BD30" i="6" s="1"/>
  <c r="BN30" i="6" a="1"/>
  <c r="BN30" i="6" s="1"/>
  <c r="BH30" i="6" a="1"/>
  <c r="BH30" i="6" s="1"/>
  <c r="BC30" i="6" a="1"/>
  <c r="BC30" i="6" s="1"/>
  <c r="BM30" i="6" a="1"/>
  <c r="BM30" i="6" s="1"/>
  <c r="BL30" i="6" a="1"/>
  <c r="BL30" i="6" s="1"/>
  <c r="BG30" i="6" a="1"/>
  <c r="BG30" i="6" s="1"/>
  <c r="BB30" i="6" a="1"/>
  <c r="BB30" i="6" s="1"/>
  <c r="BP30" i="6" a="1"/>
  <c r="BP30" i="6" s="1"/>
  <c r="BK30" i="6" a="1"/>
  <c r="BK30" i="6" s="1"/>
  <c r="BF30" i="6" a="1"/>
  <c r="BF30" i="6" s="1"/>
  <c r="AZ30" i="6" a="1"/>
  <c r="AZ30" i="6" s="1"/>
  <c r="BI30" i="6" a="1"/>
  <c r="BI30" i="6" s="1"/>
  <c r="BE30" i="6" a="1"/>
  <c r="BE30" i="6" s="1"/>
  <c r="BQ30" i="6" a="1"/>
  <c r="BQ30" i="6" s="1"/>
  <c r="BA30" i="6" a="1"/>
  <c r="BA30" i="6" s="1"/>
  <c r="K35" i="2" a="1"/>
  <c r="M35" i="2" a="1"/>
  <c r="Q36" i="2"/>
  <c r="N35" i="2" a="1"/>
  <c r="J35" i="2" a="1"/>
  <c r="O35" i="2" a="1"/>
  <c r="T36" i="2"/>
  <c r="U36" i="2"/>
  <c r="L35" i="2" a="1"/>
  <c r="P36" i="2"/>
  <c r="R36" i="2"/>
  <c r="S36" i="2"/>
  <c r="BP7" i="6" l="1" a="1"/>
  <c r="BP7" i="6" s="1"/>
  <c r="BF7" i="6" a="1"/>
  <c r="BF7" i="6" s="1"/>
  <c r="BI25" i="6" a="1"/>
  <c r="BI25" i="6" s="1"/>
  <c r="AZ7" i="6" a="1"/>
  <c r="AZ7" i="6" s="1"/>
  <c r="BC15" i="6" a="1"/>
  <c r="BC15" i="6" s="1"/>
  <c r="BN1" i="6" a="1"/>
  <c r="BN1" i="6" s="1"/>
  <c r="BM1" i="6" a="1"/>
  <c r="BM1" i="6" s="1"/>
  <c r="BL1" i="6" a="1"/>
  <c r="BL1" i="6" s="1"/>
  <c r="BE1" i="6" a="1"/>
  <c r="BE1" i="6" s="1"/>
  <c r="BJ15" i="6" a="1"/>
  <c r="BJ15" i="6" s="1"/>
  <c r="BF15" i="6" a="1"/>
  <c r="BF15" i="6" s="1"/>
  <c r="BQ1" i="6" a="1"/>
  <c r="BQ1" i="6" s="1"/>
  <c r="AZ1" i="6" a="1"/>
  <c r="AZ1" i="6" s="1"/>
  <c r="BK1" i="6" a="1"/>
  <c r="BK1" i="6" s="1"/>
  <c r="BM15" i="6" a="1"/>
  <c r="BM15" i="6" s="1"/>
  <c r="BH15" i="6" a="1"/>
  <c r="BH15" i="6" s="1"/>
  <c r="BI15" i="6" a="1"/>
  <c r="BI15" i="6" s="1"/>
  <c r="BF1" i="6" a="1"/>
  <c r="BF1" i="6" s="1"/>
  <c r="BG1" i="6" a="1"/>
  <c r="BG1" i="6" s="1"/>
  <c r="BI1" i="6" a="1"/>
  <c r="BI1" i="6" s="1"/>
  <c r="BE15" i="6" a="1"/>
  <c r="BE15" i="6" s="1"/>
  <c r="BB15" i="6" a="1"/>
  <c r="BB15" i="6" s="1"/>
  <c r="BO15" i="6" a="1"/>
  <c r="BO15" i="6" s="1"/>
  <c r="BA15" i="6" a="1"/>
  <c r="BA15" i="6" s="1"/>
  <c r="BD15" i="6" a="1"/>
  <c r="BD15" i="6" s="1"/>
  <c r="BP1" i="6" a="1"/>
  <c r="BP1" i="6" s="1"/>
  <c r="BJ1" i="6" a="1"/>
  <c r="BJ1" i="6" s="1"/>
  <c r="BL15" i="6" a="1"/>
  <c r="BL15" i="6" s="1"/>
  <c r="BP15" i="6" a="1"/>
  <c r="BP15" i="6" s="1"/>
  <c r="BH1" i="6" a="1"/>
  <c r="BH1" i="6" s="1"/>
  <c r="BB1" i="6" a="1"/>
  <c r="BB1" i="6" s="1"/>
  <c r="T34" i="6"/>
  <c r="U34" i="6" s="1"/>
  <c r="AZ15" i="6" a="1"/>
  <c r="AZ15" i="6" s="1"/>
  <c r="BQ15" i="6" a="1"/>
  <c r="BQ15" i="6" s="1"/>
  <c r="BC1" i="6" a="1"/>
  <c r="BC1" i="6" s="1"/>
  <c r="BD1" i="6" a="1"/>
  <c r="BD1" i="6" s="1"/>
  <c r="BG15" i="6" a="1"/>
  <c r="BG15" i="6" s="1"/>
  <c r="BO1" i="6" a="1"/>
  <c r="BO1" i="6" s="1"/>
  <c r="Q34" i="6"/>
  <c r="R34" i="6" s="1"/>
  <c r="BG7" i="6" a="1"/>
  <c r="BG7" i="6" s="1"/>
  <c r="BD7" i="6" a="1"/>
  <c r="BD7" i="6" s="1"/>
  <c r="BB7" i="6" a="1"/>
  <c r="BB7" i="6" s="1"/>
  <c r="BL25" i="6" a="1"/>
  <c r="BL25" i="6" s="1"/>
  <c r="BF25" i="6" a="1"/>
  <c r="BF25" i="6" s="1"/>
  <c r="BN7" i="6" a="1"/>
  <c r="BN7" i="6" s="1"/>
  <c r="BH7" i="6" a="1"/>
  <c r="BH7" i="6" s="1"/>
  <c r="BM7" i="6" a="1"/>
  <c r="BM7" i="6" s="1"/>
  <c r="BA25" i="6" a="1"/>
  <c r="BA25" i="6" s="1"/>
  <c r="BN25" i="6" a="1"/>
  <c r="BN25" i="6" s="1"/>
  <c r="BA7" i="6" a="1"/>
  <c r="BA7" i="6" s="1"/>
  <c r="BE7" i="6" a="1"/>
  <c r="BE7" i="6" s="1"/>
  <c r="AZ25" i="6" a="1"/>
  <c r="AZ25" i="6" s="1"/>
  <c r="BC7" i="6" a="1"/>
  <c r="BC7" i="6" s="1"/>
  <c r="BJ7" i="6" a="1"/>
  <c r="BJ7" i="6" s="1"/>
  <c r="BB25" i="6" a="1"/>
  <c r="BB25" i="6" s="1"/>
  <c r="BL7" i="6" a="1"/>
  <c r="BL7" i="6" s="1"/>
  <c r="BQ7" i="6" a="1"/>
  <c r="BQ7" i="6" s="1"/>
  <c r="BO25" i="6" a="1"/>
  <c r="BO25" i="6" s="1"/>
  <c r="BK7" i="6" a="1"/>
  <c r="BK7" i="6" s="1"/>
  <c r="BD25" i="6" a="1"/>
  <c r="BD25" i="6" s="1"/>
  <c r="BM25" i="6" a="1"/>
  <c r="BM25" i="6" s="1"/>
  <c r="AB33" i="6"/>
  <c r="BJ25" i="6" a="1"/>
  <c r="BJ25" i="6" s="1"/>
  <c r="BC25" i="6" a="1"/>
  <c r="BC25" i="6" s="1"/>
  <c r="BG25" i="6" a="1"/>
  <c r="BG25" i="6" s="1"/>
  <c r="BK25" i="6" a="1"/>
  <c r="BK25" i="6" s="1"/>
  <c r="BP25" i="6" a="1"/>
  <c r="BP25" i="6" s="1"/>
  <c r="N34" i="6"/>
  <c r="O34" i="6" s="1"/>
  <c r="L34" i="6"/>
  <c r="I34" i="6"/>
  <c r="AU33" i="6"/>
  <c r="AV33" i="6"/>
  <c r="AW33" i="6"/>
  <c r="AX33" i="6"/>
  <c r="F33" i="6"/>
  <c r="AI33" i="6" s="1" a="1"/>
  <c r="AI33" i="6" s="1"/>
  <c r="AT33" i="6"/>
  <c r="AS33" i="6"/>
  <c r="OK2" i="8"/>
  <c r="NZ27" i="8"/>
  <c r="B36" i="6"/>
  <c r="C36" i="6" a="1"/>
  <c r="C36" i="6" s="1"/>
  <c r="A37" i="6" a="1"/>
  <c r="A37" i="6" s="1"/>
  <c r="V36" i="6"/>
  <c r="AA34" i="6"/>
  <c r="Z34" i="6"/>
  <c r="Y34" i="6"/>
  <c r="W35" i="6"/>
  <c r="X35" i="6"/>
  <c r="BK31" i="6" a="1"/>
  <c r="BK31" i="6" s="1"/>
  <c r="AC32" i="6" a="1"/>
  <c r="AC32" i="6" s="1"/>
  <c r="AF32" i="6" a="1"/>
  <c r="AF32" i="6" s="1"/>
  <c r="AQ32" i="6" a="1"/>
  <c r="AQ32" i="6" s="1"/>
  <c r="AN32" i="6" a="1"/>
  <c r="AN32" i="6" s="1"/>
  <c r="AP32" i="6" a="1"/>
  <c r="AP32" i="6" s="1"/>
  <c r="V36" i="2"/>
  <c r="L35" i="2"/>
  <c r="J35" i="6" s="1"/>
  <c r="K35" i="6" s="1"/>
  <c r="O35" i="2"/>
  <c r="S35" i="6" s="1"/>
  <c r="J35" i="2"/>
  <c r="D35" i="6" s="1"/>
  <c r="E35" i="6" s="1"/>
  <c r="N35" i="2"/>
  <c r="P35" i="6" s="1"/>
  <c r="M35" i="2"/>
  <c r="M35" i="6" s="1"/>
  <c r="K35" i="2"/>
  <c r="G35" i="6" s="1"/>
  <c r="H35" i="6" s="1"/>
  <c r="BQ31" i="6" a="1"/>
  <c r="BQ31" i="6" s="1"/>
  <c r="BL31" i="6" a="1"/>
  <c r="BL31" i="6" s="1"/>
  <c r="BG31" i="6" a="1"/>
  <c r="BG31" i="6" s="1"/>
  <c r="BA31" i="6" a="1"/>
  <c r="BA31" i="6" s="1"/>
  <c r="BP31" i="6" a="1"/>
  <c r="BP31" i="6" s="1"/>
  <c r="BE31" i="6" a="1"/>
  <c r="BE31" i="6" s="1"/>
  <c r="AZ31" i="6" a="1"/>
  <c r="AZ31" i="6" s="1"/>
  <c r="BJ31" i="6" a="1"/>
  <c r="BJ31" i="6" s="1"/>
  <c r="BO31" i="6" a="1"/>
  <c r="BO31" i="6" s="1"/>
  <c r="BI31" i="6" a="1"/>
  <c r="BI31" i="6" s="1"/>
  <c r="BD31" i="6" a="1"/>
  <c r="BD31" i="6" s="1"/>
  <c r="BM31" i="6" a="1"/>
  <c r="BM31" i="6" s="1"/>
  <c r="BH31" i="6" a="1"/>
  <c r="BH31" i="6" s="1"/>
  <c r="BC31" i="6" a="1"/>
  <c r="BC31" i="6" s="1"/>
  <c r="BN31" i="6" a="1"/>
  <c r="BN31" i="6" s="1"/>
  <c r="BF31" i="6" a="1"/>
  <c r="BF31" i="6" s="1"/>
  <c r="BB31" i="6" a="1"/>
  <c r="BB31" i="6" s="1"/>
  <c r="AD33" i="6" a="1"/>
  <c r="AD33" i="6" s="1"/>
  <c r="AI32" i="6" a="1"/>
  <c r="AI32" i="6" s="1"/>
  <c r="I38" i="2"/>
  <c r="AM32" i="6" a="1"/>
  <c r="AM32" i="6" s="1"/>
  <c r="AG32" i="6" a="1"/>
  <c r="AG32" i="6" s="1"/>
  <c r="AE32" i="6" a="1"/>
  <c r="AE32" i="6" s="1"/>
  <c r="AK32" i="6" a="1"/>
  <c r="AK32" i="6" s="1"/>
  <c r="AO32" i="6" a="1"/>
  <c r="AO32" i="6" s="1"/>
  <c r="AH32" i="6" a="1"/>
  <c r="AH32" i="6" s="1"/>
  <c r="AD32" i="6" a="1"/>
  <c r="AD32" i="6" s="1"/>
  <c r="AL32" i="6" a="1"/>
  <c r="AL32" i="6" s="1"/>
  <c r="K36" i="2" a="1"/>
  <c r="M36" i="2" a="1"/>
  <c r="O36" i="2" a="1"/>
  <c r="L36" i="2" a="1"/>
  <c r="U37" i="2"/>
  <c r="P37" i="2"/>
  <c r="S37" i="2"/>
  <c r="J36" i="2" a="1"/>
  <c r="T37" i="2"/>
  <c r="N36" i="2" a="1"/>
  <c r="R37" i="2"/>
  <c r="Q37" i="2"/>
  <c r="H3" i="8" l="1"/>
  <c r="T35" i="6"/>
  <c r="U35" i="6" s="1"/>
  <c r="Q35" i="6"/>
  <c r="R35" i="6" s="1"/>
  <c r="N35" i="6"/>
  <c r="O35" i="6" s="1"/>
  <c r="AB34" i="6"/>
  <c r="L35" i="6"/>
  <c r="I35" i="6"/>
  <c r="AP33" i="6" a="1"/>
  <c r="AP33" i="6" s="1"/>
  <c r="AF33" i="6" a="1"/>
  <c r="AF33" i="6" s="1"/>
  <c r="AV34" i="6"/>
  <c r="AU34" i="6"/>
  <c r="AW34" i="6"/>
  <c r="AX34" i="6"/>
  <c r="F34" i="6"/>
  <c r="AK34" i="6" s="1" a="1"/>
  <c r="AK34" i="6" s="1"/>
  <c r="AS34" i="6"/>
  <c r="AT34" i="6"/>
  <c r="OK27" i="8"/>
  <c r="OV2" i="8"/>
  <c r="X36" i="6"/>
  <c r="W36" i="6"/>
  <c r="Z35" i="6"/>
  <c r="AA35" i="6"/>
  <c r="Y35" i="6"/>
  <c r="B37" i="6"/>
  <c r="A38" i="6" a="1"/>
  <c r="A38" i="6" s="1"/>
  <c r="C37" i="6" a="1"/>
  <c r="C37" i="6" s="1"/>
  <c r="V37" i="6"/>
  <c r="K36" i="2"/>
  <c r="G36" i="6" s="1"/>
  <c r="H36" i="6" s="1"/>
  <c r="AK33" i="6" a="1"/>
  <c r="AK33" i="6" s="1"/>
  <c r="AM33" i="6" a="1"/>
  <c r="AM33" i="6" s="1"/>
  <c r="BQ32" i="6" a="1"/>
  <c r="BQ32" i="6" s="1"/>
  <c r="BH32" i="6" a="1"/>
  <c r="BH32" i="6" s="1"/>
  <c r="N36" i="2"/>
  <c r="P36" i="6" s="1"/>
  <c r="J36" i="2"/>
  <c r="D36" i="6" s="1"/>
  <c r="E36" i="6" s="1"/>
  <c r="V37" i="2"/>
  <c r="L36" i="2"/>
  <c r="J36" i="6" s="1"/>
  <c r="K36" i="6" s="1"/>
  <c r="O36" i="2"/>
  <c r="S36" i="6" s="1"/>
  <c r="M36" i="2"/>
  <c r="M36" i="6" s="1"/>
  <c r="BN32" i="6" a="1"/>
  <c r="BN32" i="6" s="1"/>
  <c r="BO32" i="6" a="1"/>
  <c r="BO32" i="6" s="1"/>
  <c r="BE32" i="6" a="1"/>
  <c r="BE32" i="6" s="1"/>
  <c r="BL32" i="6" a="1"/>
  <c r="BL32" i="6" s="1"/>
  <c r="AH34" i="6" a="1"/>
  <c r="AH34" i="6" s="1"/>
  <c r="AL33" i="6" a="1"/>
  <c r="AL33" i="6" s="1"/>
  <c r="AC33" i="6" a="1"/>
  <c r="AC33" i="6" s="1"/>
  <c r="BA32" i="6" a="1"/>
  <c r="BA32" i="6" s="1"/>
  <c r="BK32" i="6" a="1"/>
  <c r="BK32" i="6" s="1"/>
  <c r="BP32" i="6" a="1"/>
  <c r="BP32" i="6" s="1"/>
  <c r="AH33" i="6" a="1"/>
  <c r="AH33" i="6" s="1"/>
  <c r="BB32" i="6" a="1"/>
  <c r="BB32" i="6" s="1"/>
  <c r="BM32" i="6" a="1"/>
  <c r="BM32" i="6" s="1"/>
  <c r="AF34" i="6" a="1"/>
  <c r="AF34" i="6" s="1"/>
  <c r="BF32" i="6" a="1"/>
  <c r="BF32" i="6" s="1"/>
  <c r="BG32" i="6" a="1"/>
  <c r="BG32" i="6" s="1"/>
  <c r="BI32" i="6" a="1"/>
  <c r="BI32" i="6" s="1"/>
  <c r="AZ32" i="6" a="1"/>
  <c r="AZ32" i="6" s="1"/>
  <c r="BJ32" i="6" a="1"/>
  <c r="BJ32" i="6" s="1"/>
  <c r="BD32" i="6" a="1"/>
  <c r="BD32" i="6" s="1"/>
  <c r="AO33" i="6" a="1"/>
  <c r="AO33" i="6" s="1"/>
  <c r="AE33" i="6" a="1"/>
  <c r="AE33" i="6" s="1"/>
  <c r="AG33" i="6" a="1"/>
  <c r="AG33" i="6" s="1"/>
  <c r="AJ34" i="6" a="1"/>
  <c r="AJ34" i="6" s="1"/>
  <c r="AJ33" i="6" a="1"/>
  <c r="AJ33" i="6" s="1"/>
  <c r="I39" i="2"/>
  <c r="BC32" i="6" a="1"/>
  <c r="BC32" i="6" s="1"/>
  <c r="AE34" i="6" a="1"/>
  <c r="AE34" i="6" s="1"/>
  <c r="AN33" i="6" a="1"/>
  <c r="AN33" i="6" s="1"/>
  <c r="AQ33" i="6" a="1"/>
  <c r="AQ33" i="6" s="1"/>
  <c r="K37" i="2" a="1"/>
  <c r="Q38" i="2"/>
  <c r="L37" i="2" a="1"/>
  <c r="O37" i="2" a="1"/>
  <c r="R38" i="2"/>
  <c r="N37" i="2" a="1"/>
  <c r="T38" i="2"/>
  <c r="P38" i="2"/>
  <c r="U38" i="2"/>
  <c r="J37" i="2" a="1"/>
  <c r="M37" i="2" a="1"/>
  <c r="S38" i="2"/>
  <c r="T36" i="6" l="1"/>
  <c r="U36" i="6" s="1"/>
  <c r="Q36" i="6"/>
  <c r="R36" i="6" s="1"/>
  <c r="N36" i="6"/>
  <c r="O36" i="6" s="1"/>
  <c r="L36" i="6"/>
  <c r="AO34" i="6" a="1"/>
  <c r="AO34" i="6" s="1"/>
  <c r="AG34" i="6" a="1"/>
  <c r="AG34" i="6" s="1"/>
  <c r="AB35" i="6"/>
  <c r="F35" i="6"/>
  <c r="AQ35" i="6" s="1" a="1"/>
  <c r="AQ35" i="6" s="1"/>
  <c r="AS35" i="6"/>
  <c r="AT35" i="6"/>
  <c r="AX35" i="6"/>
  <c r="AW35" i="6"/>
  <c r="AU35" i="6"/>
  <c r="AV35" i="6"/>
  <c r="OV27" i="8"/>
  <c r="PG2" i="8"/>
  <c r="W37" i="6"/>
  <c r="X37" i="6"/>
  <c r="A39" i="6" a="1"/>
  <c r="A39" i="6" s="1"/>
  <c r="B38" i="6"/>
  <c r="C38" i="6" a="1"/>
  <c r="C38" i="6" s="1"/>
  <c r="V38" i="6"/>
  <c r="Y36" i="6"/>
  <c r="AA36" i="6"/>
  <c r="Z36" i="6"/>
  <c r="AD34" i="6" a="1"/>
  <c r="AD34" i="6" s="1"/>
  <c r="M37" i="2"/>
  <c r="M37" i="6" s="1"/>
  <c r="J37" i="2"/>
  <c r="D37" i="6" s="1"/>
  <c r="E37" i="6" s="1"/>
  <c r="V38" i="2"/>
  <c r="N37" i="2"/>
  <c r="P37" i="6" s="1"/>
  <c r="O37" i="2"/>
  <c r="S37" i="6" s="1"/>
  <c r="L37" i="2"/>
  <c r="J37" i="6" s="1"/>
  <c r="K37" i="6" s="1"/>
  <c r="K37" i="2"/>
  <c r="G37" i="6" s="1"/>
  <c r="H37" i="6" s="1"/>
  <c r="BQ33" i="6" a="1"/>
  <c r="BQ33" i="6" s="1"/>
  <c r="BM33" i="6" a="1"/>
  <c r="BM33" i="6" s="1"/>
  <c r="BI33" i="6" a="1"/>
  <c r="BI33" i="6" s="1"/>
  <c r="BE33" i="6" a="1"/>
  <c r="BE33" i="6" s="1"/>
  <c r="BA33" i="6" a="1"/>
  <c r="BA33" i="6" s="1"/>
  <c r="BN33" i="6" a="1"/>
  <c r="BN33" i="6" s="1"/>
  <c r="BG33" i="6" a="1"/>
  <c r="BG33" i="6" s="1"/>
  <c r="BL33" i="6" a="1"/>
  <c r="BL33" i="6" s="1"/>
  <c r="BF33" i="6" a="1"/>
  <c r="BF33" i="6" s="1"/>
  <c r="BK33" i="6" a="1"/>
  <c r="BK33" i="6" s="1"/>
  <c r="BD33" i="6" a="1"/>
  <c r="BD33" i="6" s="1"/>
  <c r="BO33" i="6" a="1"/>
  <c r="BO33" i="6" s="1"/>
  <c r="BC33" i="6" a="1"/>
  <c r="BC33" i="6" s="1"/>
  <c r="BB33" i="6" a="1"/>
  <c r="BB33" i="6" s="1"/>
  <c r="BP33" i="6" a="1"/>
  <c r="BP33" i="6" s="1"/>
  <c r="AZ33" i="6" a="1"/>
  <c r="AZ33" i="6" s="1"/>
  <c r="BJ33" i="6" a="1"/>
  <c r="BJ33" i="6" s="1"/>
  <c r="BH33" i="6" a="1"/>
  <c r="BH33" i="6" s="1"/>
  <c r="AM34" i="6" a="1"/>
  <c r="AM34" i="6" s="1"/>
  <c r="AQ34" i="6" a="1"/>
  <c r="AQ34" i="6" s="1"/>
  <c r="AN34" i="6" a="1"/>
  <c r="AN34" i="6" s="1"/>
  <c r="AP34" i="6" a="1"/>
  <c r="AP34" i="6" s="1"/>
  <c r="AC34" i="6" a="1"/>
  <c r="AC34" i="6" s="1"/>
  <c r="AI34" i="6" a="1"/>
  <c r="AI34" i="6" s="1"/>
  <c r="AL34" i="6" a="1"/>
  <c r="AL34" i="6" s="1"/>
  <c r="I40" i="2"/>
  <c r="M38" i="2" a="1"/>
  <c r="L38" i="2" a="1"/>
  <c r="R39" i="2"/>
  <c r="Q39" i="2"/>
  <c r="P39" i="2"/>
  <c r="N38" i="2" a="1"/>
  <c r="U39" i="2"/>
  <c r="O38" i="2" a="1"/>
  <c r="K38" i="2" a="1"/>
  <c r="S39" i="2"/>
  <c r="J38" i="2" a="1"/>
  <c r="T39" i="2"/>
  <c r="T37" i="6" l="1"/>
  <c r="U37" i="6" s="1"/>
  <c r="Q37" i="6"/>
  <c r="R37" i="6" s="1"/>
  <c r="N37" i="6"/>
  <c r="O37" i="6" s="1"/>
  <c r="AB36" i="6"/>
  <c r="L37" i="6"/>
  <c r="I37" i="6"/>
  <c r="AU36" i="6"/>
  <c r="AV36" i="6"/>
  <c r="AW36" i="6"/>
  <c r="AX36" i="6"/>
  <c r="AS36" i="6"/>
  <c r="AT36" i="6"/>
  <c r="PR2" i="8"/>
  <c r="PG27" i="8"/>
  <c r="F36" i="6"/>
  <c r="B39" i="6"/>
  <c r="C39" i="6" a="1"/>
  <c r="C39" i="6" s="1"/>
  <c r="A40" i="6" a="1"/>
  <c r="A40" i="6" s="1"/>
  <c r="V39" i="6"/>
  <c r="I36" i="6"/>
  <c r="W38" i="6"/>
  <c r="X38" i="6"/>
  <c r="AA37" i="6"/>
  <c r="Y37" i="6"/>
  <c r="Z37" i="6"/>
  <c r="J38" i="2"/>
  <c r="D38" i="6" s="1"/>
  <c r="E38" i="6" s="1"/>
  <c r="K38" i="2"/>
  <c r="G38" i="6" s="1"/>
  <c r="H38" i="6" s="1"/>
  <c r="O38" i="2"/>
  <c r="S38" i="6" s="1"/>
  <c r="N38" i="2"/>
  <c r="P38" i="6" s="1"/>
  <c r="V39" i="2"/>
  <c r="L38" i="2"/>
  <c r="J38" i="6" s="1"/>
  <c r="K38" i="6" s="1"/>
  <c r="M38" i="2"/>
  <c r="M38" i="6" s="1"/>
  <c r="AM35" i="6" a="1"/>
  <c r="AM35" i="6" s="1"/>
  <c r="AH35" i="6" a="1"/>
  <c r="AH35" i="6" s="1"/>
  <c r="AE35" i="6" a="1"/>
  <c r="AE35" i="6" s="1"/>
  <c r="AJ35" i="6" a="1"/>
  <c r="AJ35" i="6" s="1"/>
  <c r="AN35" i="6" a="1"/>
  <c r="AN35" i="6" s="1"/>
  <c r="AD35" i="6" a="1"/>
  <c r="AD35" i="6" s="1"/>
  <c r="AK35" i="6" a="1"/>
  <c r="AK35" i="6" s="1"/>
  <c r="AI35" i="6" a="1"/>
  <c r="AI35" i="6" s="1"/>
  <c r="AL35" i="6" a="1"/>
  <c r="AL35" i="6" s="1"/>
  <c r="I41" i="2"/>
  <c r="AP35" i="6" a="1"/>
  <c r="AP35" i="6" s="1"/>
  <c r="AC35" i="6" a="1"/>
  <c r="AC35" i="6" s="1"/>
  <c r="BL34" i="6" a="1"/>
  <c r="BL34" i="6" s="1"/>
  <c r="BC34" i="6" a="1"/>
  <c r="BC34" i="6" s="1"/>
  <c r="BP34" i="6" a="1"/>
  <c r="BP34" i="6" s="1"/>
  <c r="BG34" i="6" a="1"/>
  <c r="BG34" i="6" s="1"/>
  <c r="BO34" i="6" a="1"/>
  <c r="BO34" i="6" s="1"/>
  <c r="BF34" i="6" a="1"/>
  <c r="BF34" i="6" s="1"/>
  <c r="BA34" i="6" a="1"/>
  <c r="BA34" i="6" s="1"/>
  <c r="BN34" i="6" a="1"/>
  <c r="BN34" i="6" s="1"/>
  <c r="BM34" i="6" a="1"/>
  <c r="BM34" i="6" s="1"/>
  <c r="BE34" i="6" a="1"/>
  <c r="BE34" i="6" s="1"/>
  <c r="BJ34" i="6" a="1"/>
  <c r="BJ34" i="6" s="1"/>
  <c r="BB34" i="6" a="1"/>
  <c r="BB34" i="6" s="1"/>
  <c r="AZ34" i="6" a="1"/>
  <c r="AZ34" i="6" s="1"/>
  <c r="BQ34" i="6" a="1"/>
  <c r="BQ34" i="6" s="1"/>
  <c r="BK34" i="6" a="1"/>
  <c r="BK34" i="6" s="1"/>
  <c r="BI34" i="6" a="1"/>
  <c r="BI34" i="6" s="1"/>
  <c r="BH34" i="6" a="1"/>
  <c r="BH34" i="6" s="1"/>
  <c r="BD34" i="6" a="1"/>
  <c r="BD34" i="6" s="1"/>
  <c r="AO35" i="6" a="1"/>
  <c r="AO35" i="6" s="1"/>
  <c r="AG35" i="6" a="1"/>
  <c r="AG35" i="6" s="1"/>
  <c r="AF35" i="6" a="1"/>
  <c r="AF35" i="6" s="1"/>
  <c r="N39" i="2" a="1"/>
  <c r="J39" i="2" a="1"/>
  <c r="K39" i="2" a="1"/>
  <c r="U40" i="2"/>
  <c r="M39" i="2" a="1"/>
  <c r="L39" i="2" a="1"/>
  <c r="S40" i="2"/>
  <c r="P40" i="2"/>
  <c r="R40" i="2"/>
  <c r="T40" i="2"/>
  <c r="Q40" i="2"/>
  <c r="O39" i="2" a="1"/>
  <c r="T38" i="6" l="1"/>
  <c r="U38" i="6" s="1"/>
  <c r="Q38" i="6"/>
  <c r="R38" i="6" s="1"/>
  <c r="N38" i="6"/>
  <c r="O38" i="6" s="1"/>
  <c r="L38" i="6"/>
  <c r="I38" i="6"/>
  <c r="AB37" i="6"/>
  <c r="AU37" i="6"/>
  <c r="AV37" i="6"/>
  <c r="F37" i="6"/>
  <c r="AD37" i="6" s="1" a="1"/>
  <c r="AD37" i="6" s="1"/>
  <c r="AS37" i="6"/>
  <c r="AT37" i="6"/>
  <c r="AW37" i="6"/>
  <c r="AX37" i="6"/>
  <c r="QC2" i="8"/>
  <c r="PR27" i="8"/>
  <c r="AQ36" i="6" a="1"/>
  <c r="AQ36" i="6" s="1"/>
  <c r="X39" i="6"/>
  <c r="W39" i="6"/>
  <c r="AA38" i="6"/>
  <c r="Z38" i="6"/>
  <c r="Y38" i="6"/>
  <c r="C40" i="6" a="1"/>
  <c r="C40" i="6" s="1"/>
  <c r="B40" i="6"/>
  <c r="A41" i="6" a="1"/>
  <c r="A41" i="6" s="1"/>
  <c r="A42" i="6" s="1" a="1"/>
  <c r="A42" i="6" s="1"/>
  <c r="V40" i="6"/>
  <c r="O39" i="2"/>
  <c r="S39" i="6" s="1"/>
  <c r="V40" i="2"/>
  <c r="L39" i="2"/>
  <c r="J39" i="6" s="1"/>
  <c r="K39" i="6" s="1"/>
  <c r="M39" i="2"/>
  <c r="M39" i="6" s="1"/>
  <c r="K39" i="2"/>
  <c r="G39" i="6" s="1"/>
  <c r="H39" i="6" s="1"/>
  <c r="J39" i="2"/>
  <c r="D39" i="6" s="1"/>
  <c r="E39" i="6" s="1"/>
  <c r="N39" i="2"/>
  <c r="P39" i="6" s="1"/>
  <c r="AC36" i="6" a="1"/>
  <c r="AC36" i="6" s="1"/>
  <c r="AF36" i="6" a="1"/>
  <c r="AF36" i="6" s="1"/>
  <c r="AD36" i="6" a="1"/>
  <c r="AD36" i="6" s="1"/>
  <c r="AH36" i="6" a="1"/>
  <c r="AH36" i="6" s="1"/>
  <c r="AM36" i="6" a="1"/>
  <c r="AM36" i="6" s="1"/>
  <c r="AE36" i="6" a="1"/>
  <c r="AE36" i="6" s="1"/>
  <c r="AO36" i="6" a="1"/>
  <c r="AO36" i="6" s="1"/>
  <c r="AP36" i="6" a="1"/>
  <c r="AP36" i="6" s="1"/>
  <c r="AL36" i="6" a="1"/>
  <c r="AL36" i="6" s="1"/>
  <c r="AI36" i="6" a="1"/>
  <c r="AI36" i="6" s="1"/>
  <c r="AJ36" i="6" a="1"/>
  <c r="AJ36" i="6" s="1"/>
  <c r="AK36" i="6" a="1"/>
  <c r="AK36" i="6" s="1"/>
  <c r="AG36" i="6" a="1"/>
  <c r="AG36" i="6" s="1"/>
  <c r="AN36" i="6" a="1"/>
  <c r="AN36" i="6" s="1"/>
  <c r="BP35" i="6" a="1"/>
  <c r="BP35" i="6" s="1"/>
  <c r="BG35" i="6" a="1"/>
  <c r="BG35" i="6" s="1"/>
  <c r="BB35" i="6" a="1"/>
  <c r="BB35" i="6" s="1"/>
  <c r="BK35" i="6" a="1"/>
  <c r="BK35" i="6" s="1"/>
  <c r="BF35" i="6" a="1"/>
  <c r="BF35" i="6" s="1"/>
  <c r="BN35" i="6" a="1"/>
  <c r="BN35" i="6" s="1"/>
  <c r="BE35" i="6" a="1"/>
  <c r="BE35" i="6" s="1"/>
  <c r="BO35" i="6" a="1"/>
  <c r="BO35" i="6" s="1"/>
  <c r="BH35" i="6" a="1"/>
  <c r="BH35" i="6" s="1"/>
  <c r="AZ35" i="6" a="1"/>
  <c r="AZ35" i="6" s="1"/>
  <c r="BM35" i="6" a="1"/>
  <c r="BM35" i="6" s="1"/>
  <c r="BL35" i="6" a="1"/>
  <c r="BL35" i="6" s="1"/>
  <c r="BD35" i="6" a="1"/>
  <c r="BD35" i="6" s="1"/>
  <c r="BQ35" i="6" a="1"/>
  <c r="BQ35" i="6" s="1"/>
  <c r="BI35" i="6" a="1"/>
  <c r="BI35" i="6" s="1"/>
  <c r="BC35" i="6" a="1"/>
  <c r="BC35" i="6" s="1"/>
  <c r="BA35" i="6" a="1"/>
  <c r="BA35" i="6" s="1"/>
  <c r="BJ35" i="6" a="1"/>
  <c r="BJ35" i="6" s="1"/>
  <c r="I42" i="2"/>
  <c r="U41" i="2"/>
  <c r="R41" i="2"/>
  <c r="K40" i="2" a="1"/>
  <c r="O40" i="2" a="1"/>
  <c r="S41" i="2"/>
  <c r="N40" i="2" a="1"/>
  <c r="Q41" i="2"/>
  <c r="L40" i="2" a="1"/>
  <c r="P41" i="2"/>
  <c r="J40" i="2" a="1"/>
  <c r="T41" i="2"/>
  <c r="M40" i="2" a="1"/>
  <c r="A43" i="6" l="1" a="1"/>
  <c r="A43" i="6" s="1"/>
  <c r="B42" i="6"/>
  <c r="C42" i="6" a="1"/>
  <c r="C42" i="6" s="1"/>
  <c r="T39" i="6"/>
  <c r="U39" i="6" s="1"/>
  <c r="Q39" i="6"/>
  <c r="R39" i="6" s="1"/>
  <c r="N39" i="6"/>
  <c r="O39" i="6" s="1"/>
  <c r="AB38" i="6"/>
  <c r="L39" i="6"/>
  <c r="I39" i="6"/>
  <c r="AW38" i="6"/>
  <c r="AX38" i="6"/>
  <c r="AV38" i="6"/>
  <c r="AU38" i="6"/>
  <c r="F38" i="6"/>
  <c r="AJ38" i="6" s="1" a="1"/>
  <c r="AJ38" i="6" s="1"/>
  <c r="AS38" i="6"/>
  <c r="AT38" i="6"/>
  <c r="QC27" i="8"/>
  <c r="QN2" i="8"/>
  <c r="Y39" i="6"/>
  <c r="AA39" i="6"/>
  <c r="Z39" i="6"/>
  <c r="B41" i="6"/>
  <c r="C41" i="6" a="1"/>
  <c r="C41" i="6" s="1"/>
  <c r="V41" i="6"/>
  <c r="W40" i="6"/>
  <c r="X40" i="6"/>
  <c r="M40" i="2"/>
  <c r="M40" i="6" s="1"/>
  <c r="J40" i="2"/>
  <c r="D40" i="6" s="1"/>
  <c r="E40" i="6" s="1"/>
  <c r="V41" i="2"/>
  <c r="L40" i="2"/>
  <c r="J40" i="6" s="1"/>
  <c r="K40" i="6" s="1"/>
  <c r="N40" i="2"/>
  <c r="P40" i="6" s="1"/>
  <c r="O40" i="2"/>
  <c r="S40" i="6" s="1"/>
  <c r="K40" i="2"/>
  <c r="G40" i="6" s="1"/>
  <c r="H40" i="6" s="1"/>
  <c r="I43" i="2"/>
  <c r="AF37" i="6" a="1"/>
  <c r="AF37" i="6" s="1"/>
  <c r="AN37" i="6" a="1"/>
  <c r="AN37" i="6" s="1"/>
  <c r="AK37" i="6" a="1"/>
  <c r="AK37" i="6" s="1"/>
  <c r="AJ37" i="6" a="1"/>
  <c r="AJ37" i="6" s="1"/>
  <c r="AH37" i="6" a="1"/>
  <c r="AH37" i="6" s="1"/>
  <c r="AM37" i="6" a="1"/>
  <c r="AM37" i="6" s="1"/>
  <c r="AE37" i="6" a="1"/>
  <c r="AE37" i="6" s="1"/>
  <c r="AI37" i="6" a="1"/>
  <c r="AI37" i="6" s="1"/>
  <c r="AG37" i="6" a="1"/>
  <c r="AG37" i="6" s="1"/>
  <c r="AO37" i="6" a="1"/>
  <c r="AO37" i="6" s="1"/>
  <c r="AP37" i="6" a="1"/>
  <c r="AP37" i="6" s="1"/>
  <c r="AQ37" i="6" a="1"/>
  <c r="AQ37" i="6" s="1"/>
  <c r="AL37" i="6" a="1"/>
  <c r="AL37" i="6" s="1"/>
  <c r="BO36" i="6" a="1"/>
  <c r="BO36" i="6" s="1"/>
  <c r="BF36" i="6" a="1"/>
  <c r="BF36" i="6" s="1"/>
  <c r="BJ36" i="6" a="1"/>
  <c r="BJ36" i="6" s="1"/>
  <c r="BA36" i="6" a="1"/>
  <c r="BA36" i="6" s="1"/>
  <c r="BI36" i="6" a="1"/>
  <c r="BI36" i="6" s="1"/>
  <c r="AZ36" i="6" a="1"/>
  <c r="AZ36" i="6" s="1"/>
  <c r="BP36" i="6" a="1"/>
  <c r="BP36" i="6" s="1"/>
  <c r="BH36" i="6" a="1"/>
  <c r="BH36" i="6" s="1"/>
  <c r="BM36" i="6" a="1"/>
  <c r="BM36" i="6" s="1"/>
  <c r="BE36" i="6" a="1"/>
  <c r="BE36" i="6" s="1"/>
  <c r="BL36" i="6" a="1"/>
  <c r="BL36" i="6" s="1"/>
  <c r="BD36" i="6" a="1"/>
  <c r="BD36" i="6" s="1"/>
  <c r="BQ36" i="6" a="1"/>
  <c r="BQ36" i="6" s="1"/>
  <c r="BC36" i="6" a="1"/>
  <c r="BC36" i="6" s="1"/>
  <c r="BB36" i="6" a="1"/>
  <c r="BB36" i="6" s="1"/>
  <c r="BN36" i="6" a="1"/>
  <c r="BN36" i="6" s="1"/>
  <c r="BK36" i="6" a="1"/>
  <c r="BK36" i="6" s="1"/>
  <c r="BG36" i="6" a="1"/>
  <c r="BG36" i="6" s="1"/>
  <c r="AC37" i="6" a="1"/>
  <c r="AC37" i="6" s="1"/>
  <c r="M41" i="2" a="1"/>
  <c r="R42" i="2"/>
  <c r="S42" i="2"/>
  <c r="N41" i="2" a="1"/>
  <c r="Q42" i="2"/>
  <c r="L41" i="2" a="1"/>
  <c r="U42" i="2"/>
  <c r="J41" i="2" a="1"/>
  <c r="O41" i="2" a="1"/>
  <c r="T42" i="2"/>
  <c r="K41" i="2" a="1"/>
  <c r="P42" i="2"/>
  <c r="A44" i="6" l="1" a="1"/>
  <c r="A44" i="6" s="1"/>
  <c r="C43" i="6" a="1"/>
  <c r="C43" i="6" s="1"/>
  <c r="B43" i="6"/>
  <c r="T40" i="6"/>
  <c r="U40" i="6" s="1"/>
  <c r="Q40" i="6"/>
  <c r="R40" i="6" s="1"/>
  <c r="N40" i="6"/>
  <c r="O40" i="6" s="1"/>
  <c r="AM38" i="6" a="1"/>
  <c r="AM38" i="6" s="1"/>
  <c r="AB39" i="6"/>
  <c r="L40" i="6"/>
  <c r="I40" i="6"/>
  <c r="AC38" i="6" a="1"/>
  <c r="AC38" i="6" s="1"/>
  <c r="AU39" i="6"/>
  <c r="AV39" i="6"/>
  <c r="AX39" i="6"/>
  <c r="AW39" i="6"/>
  <c r="F39" i="6"/>
  <c r="AI39" i="6" s="1" a="1"/>
  <c r="AI39" i="6" s="1"/>
  <c r="AS39" i="6"/>
  <c r="AT39" i="6"/>
  <c r="QY2" i="8"/>
  <c r="QN27" i="8"/>
  <c r="Y40" i="6"/>
  <c r="AA40" i="6"/>
  <c r="Z40" i="6"/>
  <c r="X41" i="6"/>
  <c r="W41" i="6"/>
  <c r="V42" i="6"/>
  <c r="V42" i="2"/>
  <c r="K41" i="2"/>
  <c r="O41" i="2"/>
  <c r="J41" i="2"/>
  <c r="L41" i="2"/>
  <c r="N41" i="2"/>
  <c r="M41" i="2"/>
  <c r="AL38" i="6" a="1"/>
  <c r="AL38" i="6" s="1"/>
  <c r="AK38" i="6" a="1"/>
  <c r="AK38" i="6" s="1"/>
  <c r="BN37" i="6" a="1"/>
  <c r="BN37" i="6" s="1"/>
  <c r="BE37" i="6" a="1"/>
  <c r="BE37" i="6" s="1"/>
  <c r="AZ37" i="6" a="1"/>
  <c r="AZ37" i="6" s="1"/>
  <c r="BI37" i="6" a="1"/>
  <c r="BI37" i="6" s="1"/>
  <c r="BD37" i="6" a="1"/>
  <c r="BD37" i="6" s="1"/>
  <c r="BQ37" i="6" a="1"/>
  <c r="BQ37" i="6" s="1"/>
  <c r="BL37" i="6" a="1"/>
  <c r="BL37" i="6" s="1"/>
  <c r="BC37" i="6" a="1"/>
  <c r="BC37" i="6" s="1"/>
  <c r="BP37" i="6" a="1"/>
  <c r="BP37" i="6" s="1"/>
  <c r="BJ37" i="6" a="1"/>
  <c r="BJ37" i="6" s="1"/>
  <c r="BB37" i="6" a="1"/>
  <c r="BB37" i="6" s="1"/>
  <c r="BH37" i="6" a="1"/>
  <c r="BH37" i="6" s="1"/>
  <c r="BA37" i="6" a="1"/>
  <c r="BA37" i="6" s="1"/>
  <c r="BO37" i="6" a="1"/>
  <c r="BO37" i="6" s="1"/>
  <c r="BM37" i="6" a="1"/>
  <c r="BM37" i="6" s="1"/>
  <c r="BK37" i="6" a="1"/>
  <c r="BK37" i="6" s="1"/>
  <c r="BG37" i="6" a="1"/>
  <c r="BG37" i="6" s="1"/>
  <c r="BF37" i="6" a="1"/>
  <c r="BF37" i="6" s="1"/>
  <c r="AD38" i="6" a="1"/>
  <c r="AD38" i="6" s="1"/>
  <c r="AF38" i="6" a="1"/>
  <c r="AF38" i="6" s="1"/>
  <c r="AP38" i="6" a="1"/>
  <c r="AP38" i="6" s="1"/>
  <c r="I44" i="2"/>
  <c r="AE38" i="6" a="1"/>
  <c r="AE38" i="6" s="1"/>
  <c r="AN38" i="6" a="1"/>
  <c r="AN38" i="6" s="1"/>
  <c r="AG38" i="6" a="1"/>
  <c r="AG38" i="6" s="1"/>
  <c r="AO38" i="6" a="1"/>
  <c r="AO38" i="6" s="1"/>
  <c r="AI38" i="6" a="1"/>
  <c r="AI38" i="6" s="1"/>
  <c r="AQ38" i="6" a="1"/>
  <c r="AQ38" i="6" s="1"/>
  <c r="AH38" i="6" a="1"/>
  <c r="AH38" i="6" s="1"/>
  <c r="J42" i="2" a="1"/>
  <c r="K42" i="2" a="1"/>
  <c r="M42" i="2" a="1"/>
  <c r="R43" i="2"/>
  <c r="N42" i="2" a="1"/>
  <c r="L42" i="2" a="1"/>
  <c r="P43" i="2"/>
  <c r="O42" i="2" a="1"/>
  <c r="Q43" i="2"/>
  <c r="U43" i="2"/>
  <c r="T43" i="2"/>
  <c r="S43" i="2"/>
  <c r="C44" i="6" l="1" a="1"/>
  <c r="C44" i="6" s="1"/>
  <c r="B44" i="6"/>
  <c r="A45" i="6" a="1"/>
  <c r="A45" i="6" s="1"/>
  <c r="AB40" i="6"/>
  <c r="AL39" i="6" a="1"/>
  <c r="AL39" i="6" s="1"/>
  <c r="AU40" i="6"/>
  <c r="AV40" i="6"/>
  <c r="AW40" i="6"/>
  <c r="AX40" i="6"/>
  <c r="F40" i="6"/>
  <c r="AJ40" i="6" s="1" a="1"/>
  <c r="AJ40" i="6" s="1"/>
  <c r="AS40" i="6"/>
  <c r="AT40" i="6"/>
  <c r="RJ2" i="8"/>
  <c r="QY27" i="8"/>
  <c r="W42" i="6"/>
  <c r="X42" i="6"/>
  <c r="V43" i="6"/>
  <c r="AA41" i="6"/>
  <c r="Z41" i="6"/>
  <c r="Y41" i="6"/>
  <c r="AN39" i="6" a="1"/>
  <c r="AN39" i="6" s="1"/>
  <c r="AJ39" i="6" a="1"/>
  <c r="AJ39" i="6" s="1"/>
  <c r="AM39" i="6" a="1"/>
  <c r="AM39" i="6" s="1"/>
  <c r="AH39" i="6" a="1"/>
  <c r="AH39" i="6" s="1"/>
  <c r="AC39" i="6" a="1"/>
  <c r="AC39" i="6" s="1"/>
  <c r="BA38" i="6" a="1"/>
  <c r="BA38" i="6" s="1"/>
  <c r="BG38" i="6" a="1"/>
  <c r="BG38" i="6" s="1"/>
  <c r="AO39" i="6" a="1"/>
  <c r="AO39" i="6" s="1"/>
  <c r="O42" i="2"/>
  <c r="V43" i="2"/>
  <c r="L42" i="2"/>
  <c r="N42" i="2"/>
  <c r="M42" i="2"/>
  <c r="K42" i="2"/>
  <c r="J42" i="2"/>
  <c r="BK38" i="6" a="1"/>
  <c r="BK38" i="6" s="1"/>
  <c r="BN38" i="6" a="1"/>
  <c r="BN38" i="6" s="1"/>
  <c r="BP38" i="6" a="1"/>
  <c r="BP38" i="6" s="1"/>
  <c r="BE38" i="6" a="1"/>
  <c r="BE38" i="6" s="1"/>
  <c r="AP39" i="6" a="1"/>
  <c r="AP39" i="6" s="1"/>
  <c r="AE39" i="6" a="1"/>
  <c r="AE39" i="6" s="1"/>
  <c r="AF39" i="6" a="1"/>
  <c r="AF39" i="6" s="1"/>
  <c r="AG39" i="6" a="1"/>
  <c r="AG39" i="6" s="1"/>
  <c r="AQ39" i="6" a="1"/>
  <c r="AQ39" i="6" s="1"/>
  <c r="AK39" i="6" a="1"/>
  <c r="AK39" i="6" s="1"/>
  <c r="AD39" i="6" a="1"/>
  <c r="AD39" i="6" s="1"/>
  <c r="BO38" i="6" a="1"/>
  <c r="BO38" i="6" s="1"/>
  <c r="BH38" i="6" a="1"/>
  <c r="BH38" i="6" s="1"/>
  <c r="BL38" i="6" a="1"/>
  <c r="BL38" i="6" s="1"/>
  <c r="BI38" i="6" a="1"/>
  <c r="BI38" i="6" s="1"/>
  <c r="BD38" i="6" a="1"/>
  <c r="BD38" i="6" s="1"/>
  <c r="BQ38" i="6" a="1"/>
  <c r="BQ38" i="6" s="1"/>
  <c r="AZ38" i="6" a="1"/>
  <c r="AZ38" i="6" s="1"/>
  <c r="BB38" i="6" a="1"/>
  <c r="BB38" i="6" s="1"/>
  <c r="BM38" i="6" a="1"/>
  <c r="BM38" i="6" s="1"/>
  <c r="BC38" i="6" a="1"/>
  <c r="BC38" i="6" s="1"/>
  <c r="BJ38" i="6" a="1"/>
  <c r="BJ38" i="6" s="1"/>
  <c r="I45" i="2"/>
  <c r="BF38" i="6" a="1"/>
  <c r="BF38" i="6" s="1"/>
  <c r="M43" i="2" a="1"/>
  <c r="T44" i="2"/>
  <c r="S44" i="2"/>
  <c r="N43" i="2" a="1"/>
  <c r="L43" i="2" a="1"/>
  <c r="P44" i="2"/>
  <c r="R44" i="2"/>
  <c r="O43" i="2" a="1"/>
  <c r="U44" i="2"/>
  <c r="J43" i="2" a="1"/>
  <c r="K43" i="2" a="1"/>
  <c r="Q44" i="2"/>
  <c r="A46" i="6" l="1" a="1"/>
  <c r="A46" i="6" s="1"/>
  <c r="C45" i="6" a="1"/>
  <c r="C45" i="6" s="1"/>
  <c r="B45" i="6"/>
  <c r="V45" i="6"/>
  <c r="AT41" i="6"/>
  <c r="AS41" i="6"/>
  <c r="AU41" i="6"/>
  <c r="AV41" i="6"/>
  <c r="AW41" i="6"/>
  <c r="AX41" i="6"/>
  <c r="RJ27" i="8"/>
  <c r="RU2" i="8"/>
  <c r="W43" i="6"/>
  <c r="X43" i="6"/>
  <c r="V44" i="6"/>
  <c r="AA42" i="6"/>
  <c r="Z42" i="6"/>
  <c r="Y42" i="6"/>
  <c r="AC40" i="6" a="1"/>
  <c r="AC40" i="6" s="1"/>
  <c r="AD40" i="6" a="1"/>
  <c r="AD40" i="6" s="1"/>
  <c r="BG39" i="6" a="1"/>
  <c r="BG39" i="6" s="1"/>
  <c r="AM40" i="6" a="1"/>
  <c r="AM40" i="6" s="1"/>
  <c r="AK40" i="6" a="1"/>
  <c r="AK40" i="6" s="1"/>
  <c r="BF39" i="6" a="1"/>
  <c r="BF39" i="6" s="1"/>
  <c r="AP40" i="6" a="1"/>
  <c r="AP40" i="6" s="1"/>
  <c r="AO40" i="6" a="1"/>
  <c r="AO40" i="6" s="1"/>
  <c r="BJ39" i="6" a="1"/>
  <c r="BJ39" i="6" s="1"/>
  <c r="AE40" i="6" a="1"/>
  <c r="AE40" i="6" s="1"/>
  <c r="K43" i="2"/>
  <c r="J43" i="2"/>
  <c r="O43" i="2"/>
  <c r="V44" i="2"/>
  <c r="L43" i="2"/>
  <c r="N43" i="2"/>
  <c r="M43" i="2"/>
  <c r="BA39" i="6" a="1"/>
  <c r="BA39" i="6" s="1"/>
  <c r="BL39" i="6" a="1"/>
  <c r="BL39" i="6" s="1"/>
  <c r="BO39" i="6" a="1"/>
  <c r="BO39" i="6" s="1"/>
  <c r="BB39" i="6" a="1"/>
  <c r="BB39" i="6" s="1"/>
  <c r="BI39" i="6" a="1"/>
  <c r="BI39" i="6" s="1"/>
  <c r="BH39" i="6" a="1"/>
  <c r="BH39" i="6" s="1"/>
  <c r="BN39" i="6" a="1"/>
  <c r="BN39" i="6" s="1"/>
  <c r="BE39" i="6" a="1"/>
  <c r="BE39" i="6" s="1"/>
  <c r="BP39" i="6" a="1"/>
  <c r="BP39" i="6" s="1"/>
  <c r="BQ39" i="6" a="1"/>
  <c r="BQ39" i="6" s="1"/>
  <c r="AH40" i="6" a="1"/>
  <c r="AH40" i="6" s="1"/>
  <c r="AF40" i="6" a="1"/>
  <c r="AF40" i="6" s="1"/>
  <c r="AI40" i="6" a="1"/>
  <c r="AI40" i="6" s="1"/>
  <c r="AN40" i="6" a="1"/>
  <c r="AN40" i="6" s="1"/>
  <c r="AQ40" i="6" a="1"/>
  <c r="AQ40" i="6" s="1"/>
  <c r="AL40" i="6" a="1"/>
  <c r="AL40" i="6" s="1"/>
  <c r="BK39" i="6" a="1"/>
  <c r="BK39" i="6" s="1"/>
  <c r="I46" i="2"/>
  <c r="BC39" i="6" a="1"/>
  <c r="BC39" i="6" s="1"/>
  <c r="BM39" i="6" a="1"/>
  <c r="BM39" i="6" s="1"/>
  <c r="BD39" i="6" a="1"/>
  <c r="BD39" i="6" s="1"/>
  <c r="AZ39" i="6" a="1"/>
  <c r="AZ39" i="6" s="1"/>
  <c r="AG40" i="6" a="1"/>
  <c r="AG40" i="6" s="1"/>
  <c r="K44" i="2" a="1"/>
  <c r="R45" i="2"/>
  <c r="S45" i="2"/>
  <c r="Q45" i="2"/>
  <c r="M44" i="2" a="1"/>
  <c r="U45" i="2"/>
  <c r="O44" i="2" a="1"/>
  <c r="N44" i="2" a="1"/>
  <c r="L44" i="2" a="1"/>
  <c r="P45" i="2"/>
  <c r="J44" i="2" a="1"/>
  <c r="T45" i="2"/>
  <c r="W45" i="6" l="1"/>
  <c r="X45" i="6"/>
  <c r="A47" i="6" a="1"/>
  <c r="A47" i="6" s="1"/>
  <c r="B46" i="6"/>
  <c r="C46" i="6" a="1"/>
  <c r="C46" i="6" s="1"/>
  <c r="V46" i="6"/>
  <c r="AS42" i="6"/>
  <c r="AT42" i="6"/>
  <c r="AV42" i="6"/>
  <c r="AU42" i="6"/>
  <c r="AW42" i="6"/>
  <c r="AX42" i="6"/>
  <c r="SF2" i="8"/>
  <c r="RU27" i="8"/>
  <c r="Y43" i="6"/>
  <c r="Z43" i="6"/>
  <c r="AA43" i="6"/>
  <c r="X44" i="6"/>
  <c r="W44" i="6"/>
  <c r="S41" i="6"/>
  <c r="D41" i="6"/>
  <c r="E41" i="6" s="1"/>
  <c r="G41" i="6"/>
  <c r="H41" i="6" s="1"/>
  <c r="J41" i="6"/>
  <c r="K41" i="6" s="1"/>
  <c r="M41" i="6"/>
  <c r="P41" i="6"/>
  <c r="BA40" i="6" a="1"/>
  <c r="BA40" i="6" s="1"/>
  <c r="AZ40" i="6" a="1"/>
  <c r="AZ40" i="6" s="1"/>
  <c r="BL40" i="6" a="1"/>
  <c r="BL40" i="6" s="1"/>
  <c r="J44" i="2"/>
  <c r="V45" i="2"/>
  <c r="L44" i="2"/>
  <c r="N44" i="2"/>
  <c r="O44" i="2"/>
  <c r="M44" i="2"/>
  <c r="K44" i="2"/>
  <c r="BH40" i="6" a="1"/>
  <c r="BH40" i="6" s="1"/>
  <c r="BB40" i="6" a="1"/>
  <c r="BB40" i="6" s="1"/>
  <c r="BJ40" i="6" a="1"/>
  <c r="BJ40" i="6" s="1"/>
  <c r="BN40" i="6" a="1"/>
  <c r="BN40" i="6" s="1"/>
  <c r="BK40" i="6" a="1"/>
  <c r="BK40" i="6" s="1"/>
  <c r="BO40" i="6" a="1"/>
  <c r="BO40" i="6" s="1"/>
  <c r="BP40" i="6" a="1"/>
  <c r="BP40" i="6" s="1"/>
  <c r="I47" i="2"/>
  <c r="BC40" i="6" a="1"/>
  <c r="BC40" i="6" s="1"/>
  <c r="BI40" i="6" a="1"/>
  <c r="BI40" i="6" s="1"/>
  <c r="BG40" i="6" a="1"/>
  <c r="BG40" i="6" s="1"/>
  <c r="BF40" i="6" a="1"/>
  <c r="BF40" i="6" s="1"/>
  <c r="BQ40" i="6" a="1"/>
  <c r="BQ40" i="6" s="1"/>
  <c r="BE40" i="6" a="1"/>
  <c r="BE40" i="6" s="1"/>
  <c r="BD40" i="6" a="1"/>
  <c r="BD40" i="6" s="1"/>
  <c r="BM40" i="6" a="1"/>
  <c r="BM40" i="6" s="1"/>
  <c r="N45" i="2" a="1"/>
  <c r="K45" i="2" a="1"/>
  <c r="Q46" i="2"/>
  <c r="T46" i="2"/>
  <c r="J45" i="2" a="1"/>
  <c r="M45" i="2" a="1"/>
  <c r="R46" i="2"/>
  <c r="L45" i="2" a="1"/>
  <c r="P46" i="2"/>
  <c r="O45" i="2" a="1"/>
  <c r="U46" i="2"/>
  <c r="S46" i="2"/>
  <c r="W46" i="6" l="1"/>
  <c r="X46" i="6"/>
  <c r="Z45" i="6"/>
  <c r="Y45" i="6"/>
  <c r="AA45" i="6"/>
  <c r="B47" i="6"/>
  <c r="A48" i="6" a="1"/>
  <c r="A48" i="6" s="1"/>
  <c r="C47" i="6" a="1"/>
  <c r="C47" i="6" s="1"/>
  <c r="V47" i="6"/>
  <c r="T41" i="6"/>
  <c r="U41" i="6" s="1"/>
  <c r="Q41" i="6"/>
  <c r="R41" i="6" s="1"/>
  <c r="N41" i="6"/>
  <c r="O41" i="6" s="1"/>
  <c r="L41" i="6"/>
  <c r="I41" i="6"/>
  <c r="AS43" i="6"/>
  <c r="AT43" i="6"/>
  <c r="AU43" i="6"/>
  <c r="AV43" i="6"/>
  <c r="AX43" i="6"/>
  <c r="AW43" i="6"/>
  <c r="SF27" i="8"/>
  <c r="SQ2" i="8"/>
  <c r="Y44" i="6"/>
  <c r="AA44" i="6"/>
  <c r="Z44" i="6"/>
  <c r="M42" i="6"/>
  <c r="S42" i="6"/>
  <c r="P42" i="6"/>
  <c r="G42" i="6"/>
  <c r="H42" i="6" s="1"/>
  <c r="J42" i="6"/>
  <c r="K42" i="6" s="1"/>
  <c r="D42" i="6"/>
  <c r="E42" i="6" s="1"/>
  <c r="AB41" i="6"/>
  <c r="O45" i="2"/>
  <c r="V46" i="2"/>
  <c r="L45" i="2"/>
  <c r="M45" i="2"/>
  <c r="J45" i="2"/>
  <c r="K45" i="2"/>
  <c r="N45" i="2"/>
  <c r="I48" i="2"/>
  <c r="M46" i="2" a="1"/>
  <c r="R47" i="2"/>
  <c r="O46" i="2" a="1"/>
  <c r="N46" i="2" a="1"/>
  <c r="Q47" i="2"/>
  <c r="K46" i="2" a="1"/>
  <c r="J46" i="2" a="1"/>
  <c r="P47" i="2"/>
  <c r="S47" i="2"/>
  <c r="T47" i="2"/>
  <c r="L46" i="2" a="1"/>
  <c r="U47" i="2"/>
  <c r="Y46" i="6" l="1"/>
  <c r="Z46" i="6"/>
  <c r="AA46" i="6"/>
  <c r="W47" i="6"/>
  <c r="X47" i="6"/>
  <c r="AW45" i="6"/>
  <c r="AX45" i="6"/>
  <c r="AS45" i="6"/>
  <c r="AT45" i="6"/>
  <c r="B48" i="6"/>
  <c r="A49" i="6" a="1"/>
  <c r="A49" i="6" s="1"/>
  <c r="C48" i="6" a="1"/>
  <c r="C48" i="6" s="1"/>
  <c r="V48" i="6"/>
  <c r="AU45" i="6"/>
  <c r="AV45" i="6"/>
  <c r="T42" i="6"/>
  <c r="U42" i="6" s="1"/>
  <c r="Q42" i="6"/>
  <c r="R42" i="6" s="1"/>
  <c r="N42" i="6"/>
  <c r="O42" i="6" s="1"/>
  <c r="L42" i="6"/>
  <c r="I42" i="6"/>
  <c r="AU44" i="6"/>
  <c r="AV44" i="6"/>
  <c r="AW44" i="6"/>
  <c r="AX44" i="6"/>
  <c r="AS44" i="6"/>
  <c r="AT44" i="6"/>
  <c r="SQ27" i="8"/>
  <c r="TB2" i="8"/>
  <c r="J43" i="6"/>
  <c r="K43" i="6" s="1"/>
  <c r="P43" i="6"/>
  <c r="G43" i="6"/>
  <c r="H43" i="6" s="1"/>
  <c r="D43" i="6"/>
  <c r="E43" i="6" s="1"/>
  <c r="AB42" i="6"/>
  <c r="S43" i="6"/>
  <c r="M43" i="6"/>
  <c r="F41" i="6"/>
  <c r="AO41" i="6" s="1" a="1"/>
  <c r="AO41" i="6" s="1"/>
  <c r="L46" i="2"/>
  <c r="V47" i="2"/>
  <c r="J46" i="2"/>
  <c r="K46" i="2"/>
  <c r="N46" i="2"/>
  <c r="O46" i="2"/>
  <c r="M46" i="2"/>
  <c r="I49" i="2"/>
  <c r="O47" i="2" a="1"/>
  <c r="K47" i="2" a="1"/>
  <c r="R48" i="2"/>
  <c r="P48" i="2"/>
  <c r="Q48" i="2"/>
  <c r="N47" i="2" a="1"/>
  <c r="M47" i="2" a="1"/>
  <c r="L47" i="2" a="1"/>
  <c r="T48" i="2"/>
  <c r="J47" i="2" a="1"/>
  <c r="U48" i="2"/>
  <c r="S48" i="2"/>
  <c r="AV46" i="6" l="1"/>
  <c r="AU46" i="6"/>
  <c r="X48" i="6"/>
  <c r="W48" i="6"/>
  <c r="AA47" i="6"/>
  <c r="Y47" i="6"/>
  <c r="Z47" i="6"/>
  <c r="AS46" i="6"/>
  <c r="AT46" i="6"/>
  <c r="A50" i="6" a="1"/>
  <c r="A50" i="6" s="1"/>
  <c r="B49" i="6"/>
  <c r="C49" i="6" a="1"/>
  <c r="C49" i="6" s="1"/>
  <c r="V49" i="6"/>
  <c r="AW46" i="6"/>
  <c r="AX46" i="6"/>
  <c r="T43" i="6"/>
  <c r="U43" i="6" s="1"/>
  <c r="Q43" i="6"/>
  <c r="R43" i="6" s="1"/>
  <c r="N43" i="6"/>
  <c r="O43" i="6" s="1"/>
  <c r="L43" i="6"/>
  <c r="I43" i="6"/>
  <c r="TB27" i="8"/>
  <c r="TM2" i="8"/>
  <c r="P44" i="6"/>
  <c r="G44" i="6"/>
  <c r="H44" i="6" s="1"/>
  <c r="D44" i="6"/>
  <c r="E44" i="6" s="1"/>
  <c r="M44" i="6"/>
  <c r="S44" i="6"/>
  <c r="J44" i="6"/>
  <c r="K44" i="6" s="1"/>
  <c r="AM41" i="6" a="1"/>
  <c r="AM41" i="6" s="1"/>
  <c r="AN41" i="6" a="1"/>
  <c r="AN41" i="6" s="1"/>
  <c r="AL41" i="6" a="1"/>
  <c r="AL41" i="6" s="1"/>
  <c r="AD41" i="6" a="1"/>
  <c r="AD41" i="6" s="1"/>
  <c r="AK41" i="6" a="1"/>
  <c r="AK41" i="6" s="1"/>
  <c r="F42" i="6"/>
  <c r="AH42" i="6" s="1" a="1"/>
  <c r="AH42" i="6" s="1"/>
  <c r="AE41" i="6" a="1"/>
  <c r="AE41" i="6" s="1"/>
  <c r="AQ41" i="6" a="1"/>
  <c r="AQ41" i="6" s="1"/>
  <c r="AH41" i="6" a="1"/>
  <c r="AH41" i="6" s="1"/>
  <c r="AC41" i="6" a="1"/>
  <c r="AC41" i="6" s="1"/>
  <c r="AF41" i="6" a="1"/>
  <c r="AF41" i="6" s="1"/>
  <c r="AG41" i="6" a="1"/>
  <c r="AG41" i="6" s="1"/>
  <c r="AI41" i="6" a="1"/>
  <c r="AI41" i="6" s="1"/>
  <c r="AJ41" i="6" a="1"/>
  <c r="AJ41" i="6" s="1"/>
  <c r="AP41" i="6" a="1"/>
  <c r="AP41" i="6" s="1"/>
  <c r="J47" i="2"/>
  <c r="L47" i="2"/>
  <c r="M47" i="2"/>
  <c r="N47" i="2"/>
  <c r="V48" i="2"/>
  <c r="K47" i="2"/>
  <c r="O47" i="2"/>
  <c r="I50" i="2"/>
  <c r="M48" i="2" a="1"/>
  <c r="O48" i="2" a="1"/>
  <c r="J48" i="2" a="1"/>
  <c r="R49" i="2"/>
  <c r="L48" i="2" a="1"/>
  <c r="N48" i="2" a="1"/>
  <c r="P49" i="2"/>
  <c r="T49" i="2"/>
  <c r="Q49" i="2"/>
  <c r="S49" i="2"/>
  <c r="K48" i="2" a="1"/>
  <c r="U49" i="2"/>
  <c r="W49" i="6" l="1"/>
  <c r="X49" i="6"/>
  <c r="AU47" i="6"/>
  <c r="AV47" i="6"/>
  <c r="Y48" i="6"/>
  <c r="Z48" i="6"/>
  <c r="AA48" i="6"/>
  <c r="AS47" i="6"/>
  <c r="AT47" i="6"/>
  <c r="AX47" i="6"/>
  <c r="AW47" i="6"/>
  <c r="A51" i="6" a="1"/>
  <c r="A51" i="6" s="1"/>
  <c r="C50" i="6" a="1"/>
  <c r="C50" i="6" s="1"/>
  <c r="B50" i="6"/>
  <c r="V50" i="6"/>
  <c r="T44" i="6"/>
  <c r="U44" i="6" s="1"/>
  <c r="Q44" i="6"/>
  <c r="R44" i="6" s="1"/>
  <c r="AB43" i="6"/>
  <c r="N44" i="6"/>
  <c r="O44" i="6" s="1"/>
  <c r="L44" i="6"/>
  <c r="I44" i="6"/>
  <c r="TX2" i="8"/>
  <c r="TM27" i="8"/>
  <c r="AP42" i="6" a="1"/>
  <c r="AP42" i="6" s="1"/>
  <c r="AN42" i="6" a="1"/>
  <c r="AN42" i="6" s="1"/>
  <c r="AJ42" i="6" a="1"/>
  <c r="AJ42" i="6" s="1"/>
  <c r="AG42" i="6" a="1"/>
  <c r="AG42" i="6" s="1"/>
  <c r="AQ42" i="6" a="1"/>
  <c r="AQ42" i="6" s="1"/>
  <c r="AF42" i="6" a="1"/>
  <c r="AF42" i="6" s="1"/>
  <c r="AM42" i="6" a="1"/>
  <c r="AM42" i="6" s="1"/>
  <c r="AK42" i="6" a="1"/>
  <c r="AK42" i="6" s="1"/>
  <c r="AC42" i="6" a="1"/>
  <c r="AC42" i="6" s="1"/>
  <c r="AO42" i="6" a="1"/>
  <c r="AO42" i="6" s="1"/>
  <c r="J45" i="6"/>
  <c r="K45" i="6" s="1"/>
  <c r="D45" i="6"/>
  <c r="E45" i="6" s="1"/>
  <c r="S45" i="6"/>
  <c r="M45" i="6"/>
  <c r="G45" i="6"/>
  <c r="H45" i="6" s="1"/>
  <c r="P45" i="6"/>
  <c r="AL42" i="6" a="1"/>
  <c r="AL42" i="6" s="1"/>
  <c r="AE42" i="6" a="1"/>
  <c r="AE42" i="6" s="1"/>
  <c r="AD42" i="6" a="1"/>
  <c r="AD42" i="6" s="1"/>
  <c r="AI42" i="6" a="1"/>
  <c r="AI42" i="6" s="1"/>
  <c r="F43" i="6"/>
  <c r="AP43" i="6" s="1" a="1"/>
  <c r="AP43" i="6" s="1"/>
  <c r="BA41" i="6" a="1"/>
  <c r="BA41" i="6" s="1"/>
  <c r="BI41" i="6" a="1"/>
  <c r="BI41" i="6" s="1"/>
  <c r="BL41" i="6" a="1"/>
  <c r="BL41" i="6" s="1"/>
  <c r="BD41" i="6" a="1"/>
  <c r="BD41" i="6" s="1"/>
  <c r="BM41" i="6" a="1"/>
  <c r="BM41" i="6" s="1"/>
  <c r="AZ41" i="6" a="1"/>
  <c r="AZ41" i="6" s="1"/>
  <c r="BH41" i="6" a="1"/>
  <c r="BH41" i="6" s="1"/>
  <c r="BN41" i="6" a="1"/>
  <c r="BN41" i="6" s="1"/>
  <c r="BE41" i="6" a="1"/>
  <c r="BE41" i="6" s="1"/>
  <c r="BC41" i="6" a="1"/>
  <c r="BC41" i="6" s="1"/>
  <c r="BQ41" i="6" a="1"/>
  <c r="BQ41" i="6" s="1"/>
  <c r="BO41" i="6" a="1"/>
  <c r="BO41" i="6" s="1"/>
  <c r="BP41" i="6" a="1"/>
  <c r="BP41" i="6" s="1"/>
  <c r="BK41" i="6" a="1"/>
  <c r="BK41" i="6" s="1"/>
  <c r="BJ41" i="6" a="1"/>
  <c r="BJ41" i="6" s="1"/>
  <c r="BF41" i="6" a="1"/>
  <c r="BF41" i="6" s="1"/>
  <c r="BG41" i="6" a="1"/>
  <c r="BG41" i="6" s="1"/>
  <c r="BB41" i="6" a="1"/>
  <c r="BB41" i="6" s="1"/>
  <c r="K48" i="2"/>
  <c r="V49" i="2"/>
  <c r="N48" i="2"/>
  <c r="L48" i="2"/>
  <c r="J48" i="2"/>
  <c r="D46" i="6" s="1"/>
  <c r="E46" i="6" s="1"/>
  <c r="O48" i="2"/>
  <c r="M48" i="2"/>
  <c r="I51" i="2"/>
  <c r="O49" i="2" a="1"/>
  <c r="S50" i="2"/>
  <c r="L49" i="2" a="1"/>
  <c r="Q50" i="2"/>
  <c r="M49" i="2" a="1"/>
  <c r="K49" i="2" a="1"/>
  <c r="T50" i="2"/>
  <c r="N49" i="2" a="1"/>
  <c r="P50" i="2"/>
  <c r="J49" i="2" a="1"/>
  <c r="R50" i="2"/>
  <c r="U50" i="2"/>
  <c r="Y49" i="6" l="1"/>
  <c r="Z49" i="6"/>
  <c r="AA49" i="6"/>
  <c r="W50" i="6"/>
  <c r="X50" i="6"/>
  <c r="AW48" i="6"/>
  <c r="AX48" i="6"/>
  <c r="AU48" i="6"/>
  <c r="AV48" i="6"/>
  <c r="AS48" i="6"/>
  <c r="AT48" i="6"/>
  <c r="A52" i="6" a="1"/>
  <c r="A52" i="6" s="1"/>
  <c r="B51" i="6"/>
  <c r="C51" i="6" a="1"/>
  <c r="C51" i="6" s="1"/>
  <c r="V51" i="6"/>
  <c r="T45" i="6"/>
  <c r="U45" i="6" s="1"/>
  <c r="Q45" i="6"/>
  <c r="R45" i="6" s="1"/>
  <c r="N45" i="6"/>
  <c r="O45" i="6" s="1"/>
  <c r="AB44" i="6"/>
  <c r="L45" i="6"/>
  <c r="I45" i="6"/>
  <c r="UI2" i="8"/>
  <c r="TX27" i="8"/>
  <c r="G46" i="6"/>
  <c r="H46" i="6" s="1"/>
  <c r="BK42" i="6" a="1"/>
  <c r="BK42" i="6" s="1"/>
  <c r="F44" i="6"/>
  <c r="AC44" i="6" s="1" a="1"/>
  <c r="AC44" i="6" s="1"/>
  <c r="P46" i="6"/>
  <c r="S46" i="6"/>
  <c r="AH43" i="6" a="1"/>
  <c r="AH43" i="6" s="1"/>
  <c r="M46" i="6"/>
  <c r="J46" i="6"/>
  <c r="K46" i="6" s="1"/>
  <c r="AM43" i="6" a="1"/>
  <c r="AM43" i="6" s="1"/>
  <c r="BJ42" i="6" a="1"/>
  <c r="BJ42" i="6" s="1"/>
  <c r="AC43" i="6" a="1"/>
  <c r="AC43" i="6" s="1"/>
  <c r="BB42" i="6" a="1"/>
  <c r="BB42" i="6" s="1"/>
  <c r="BF42" i="6" a="1"/>
  <c r="BF42" i="6" s="1"/>
  <c r="BN42" i="6" a="1"/>
  <c r="BN42" i="6" s="1"/>
  <c r="AZ42" i="6" a="1"/>
  <c r="AZ42" i="6" s="1"/>
  <c r="BE42" i="6" a="1"/>
  <c r="BE42" i="6" s="1"/>
  <c r="BC42" i="6" a="1"/>
  <c r="BC42" i="6" s="1"/>
  <c r="BM42" i="6" a="1"/>
  <c r="BM42" i="6" s="1"/>
  <c r="AN43" i="6" a="1"/>
  <c r="AN43" i="6" s="1"/>
  <c r="BA42" i="6" a="1"/>
  <c r="BA42" i="6" s="1"/>
  <c r="BO42" i="6" a="1"/>
  <c r="BO42" i="6" s="1"/>
  <c r="BP42" i="6" a="1"/>
  <c r="BP42" i="6" s="1"/>
  <c r="AO43" i="6" a="1"/>
  <c r="AO43" i="6" s="1"/>
  <c r="AG43" i="6" a="1"/>
  <c r="AG43" i="6" s="1"/>
  <c r="BL42" i="6" a="1"/>
  <c r="BL42" i="6" s="1"/>
  <c r="BI42" i="6" a="1"/>
  <c r="BI42" i="6" s="1"/>
  <c r="AE43" i="6" a="1"/>
  <c r="AE43" i="6" s="1"/>
  <c r="AL43" i="6" a="1"/>
  <c r="AL43" i="6" s="1"/>
  <c r="BH42" i="6" a="1"/>
  <c r="BH42" i="6" s="1"/>
  <c r="BD42" i="6" a="1"/>
  <c r="BD42" i="6" s="1"/>
  <c r="AK43" i="6" a="1"/>
  <c r="AK43" i="6" s="1"/>
  <c r="BG42" i="6" a="1"/>
  <c r="BG42" i="6" s="1"/>
  <c r="BQ42" i="6" a="1"/>
  <c r="BQ42" i="6" s="1"/>
  <c r="AF43" i="6" a="1"/>
  <c r="AF43" i="6" s="1"/>
  <c r="AD43" i="6" a="1"/>
  <c r="AD43" i="6" s="1"/>
  <c r="AI43" i="6" a="1"/>
  <c r="AI43" i="6" s="1"/>
  <c r="AJ43" i="6" a="1"/>
  <c r="AJ43" i="6" s="1"/>
  <c r="AQ43" i="6" a="1"/>
  <c r="AQ43" i="6" s="1"/>
  <c r="J49" i="2"/>
  <c r="V50" i="2"/>
  <c r="N49" i="2"/>
  <c r="K49" i="2"/>
  <c r="M49" i="2"/>
  <c r="L49" i="2"/>
  <c r="O49" i="2"/>
  <c r="I52" i="2"/>
  <c r="O50" i="2" a="1"/>
  <c r="Q51" i="2"/>
  <c r="L50" i="2" a="1"/>
  <c r="K50" i="2" a="1"/>
  <c r="S51" i="2"/>
  <c r="J50" i="2" a="1"/>
  <c r="M50" i="2" a="1"/>
  <c r="U51" i="2"/>
  <c r="R51" i="2"/>
  <c r="N50" i="2" a="1"/>
  <c r="P51" i="2"/>
  <c r="T51" i="2"/>
  <c r="B52" i="6" l="1"/>
  <c r="A53" i="6" a="1"/>
  <c r="A53" i="6" s="1"/>
  <c r="C52" i="6" a="1"/>
  <c r="C52" i="6" s="1"/>
  <c r="V52" i="6"/>
  <c r="AW49" i="6"/>
  <c r="AX49" i="6"/>
  <c r="X51" i="6"/>
  <c r="W51" i="6"/>
  <c r="AU49" i="6"/>
  <c r="AV49" i="6"/>
  <c r="Z50" i="6"/>
  <c r="Y50" i="6"/>
  <c r="AA50" i="6"/>
  <c r="AT49" i="6"/>
  <c r="AS49" i="6"/>
  <c r="T46" i="6"/>
  <c r="U46" i="6" s="1"/>
  <c r="Q46" i="6"/>
  <c r="R46" i="6" s="1"/>
  <c r="N46" i="6"/>
  <c r="O46" i="6" s="1"/>
  <c r="AB45" i="6"/>
  <c r="L46" i="6"/>
  <c r="I46" i="6"/>
  <c r="UT2" i="8"/>
  <c r="UI27" i="8"/>
  <c r="AP44" i="6" a="1"/>
  <c r="AP44" i="6" s="1"/>
  <c r="AJ44" i="6" a="1"/>
  <c r="AJ44" i="6" s="1"/>
  <c r="AE44" i="6" a="1"/>
  <c r="AE44" i="6" s="1"/>
  <c r="AG44" i="6" a="1"/>
  <c r="AG44" i="6" s="1"/>
  <c r="AM44" i="6" a="1"/>
  <c r="AM44" i="6" s="1"/>
  <c r="AO44" i="6" a="1"/>
  <c r="AO44" i="6" s="1"/>
  <c r="AL44" i="6" a="1"/>
  <c r="AL44" i="6" s="1"/>
  <c r="AN44" i="6" a="1"/>
  <c r="AN44" i="6" s="1"/>
  <c r="AD44" i="6" a="1"/>
  <c r="AD44" i="6" s="1"/>
  <c r="AH44" i="6" a="1"/>
  <c r="AH44" i="6" s="1"/>
  <c r="AF44" i="6" a="1"/>
  <c r="AF44" i="6" s="1"/>
  <c r="AI44" i="6" a="1"/>
  <c r="AI44" i="6" s="1"/>
  <c r="AQ44" i="6" a="1"/>
  <c r="AQ44" i="6" s="1"/>
  <c r="AK44" i="6" a="1"/>
  <c r="AK44" i="6" s="1"/>
  <c r="G47" i="6"/>
  <c r="H47" i="6" s="1"/>
  <c r="F45" i="6"/>
  <c r="AF45" i="6" s="1" a="1"/>
  <c r="AF45" i="6" s="1"/>
  <c r="P47" i="6"/>
  <c r="D47" i="6"/>
  <c r="E47" i="6" s="1"/>
  <c r="J47" i="6"/>
  <c r="K47" i="6" s="1"/>
  <c r="S47" i="6"/>
  <c r="M47" i="6"/>
  <c r="BC43" i="6" a="1"/>
  <c r="BC43" i="6" s="1"/>
  <c r="BN43" i="6" a="1"/>
  <c r="BN43" i="6" s="1"/>
  <c r="BD43" i="6" a="1"/>
  <c r="BD43" i="6" s="1"/>
  <c r="BQ43" i="6" a="1"/>
  <c r="BQ43" i="6" s="1"/>
  <c r="BI43" i="6" a="1"/>
  <c r="BI43" i="6" s="1"/>
  <c r="BP43" i="6" a="1"/>
  <c r="BP43" i="6" s="1"/>
  <c r="BG43" i="6" a="1"/>
  <c r="BG43" i="6" s="1"/>
  <c r="BE43" i="6" a="1"/>
  <c r="BE43" i="6" s="1"/>
  <c r="BL43" i="6" a="1"/>
  <c r="BL43" i="6" s="1"/>
  <c r="BM43" i="6" a="1"/>
  <c r="BM43" i="6" s="1"/>
  <c r="AZ43" i="6" a="1"/>
  <c r="AZ43" i="6" s="1"/>
  <c r="BF43" i="6" a="1"/>
  <c r="BF43" i="6" s="1"/>
  <c r="BO43" i="6" a="1"/>
  <c r="BO43" i="6" s="1"/>
  <c r="BA43" i="6" a="1"/>
  <c r="BA43" i="6" s="1"/>
  <c r="BH43" i="6" a="1"/>
  <c r="BH43" i="6" s="1"/>
  <c r="BJ43" i="6" a="1"/>
  <c r="BJ43" i="6" s="1"/>
  <c r="BK43" i="6" a="1"/>
  <c r="BK43" i="6" s="1"/>
  <c r="BB43" i="6" a="1"/>
  <c r="BB43" i="6" s="1"/>
  <c r="V51" i="2"/>
  <c r="N50" i="2"/>
  <c r="M50" i="2"/>
  <c r="J50" i="2"/>
  <c r="K50" i="2"/>
  <c r="L50" i="2"/>
  <c r="O50" i="2"/>
  <c r="I53" i="2"/>
  <c r="N51" i="2" a="1"/>
  <c r="M51" i="2" a="1"/>
  <c r="S52" i="2"/>
  <c r="T52" i="2"/>
  <c r="J51" i="2" a="1"/>
  <c r="Q52" i="2"/>
  <c r="K51" i="2" a="1"/>
  <c r="P52" i="2"/>
  <c r="L51" i="2" a="1"/>
  <c r="R52" i="2"/>
  <c r="O51" i="2" a="1"/>
  <c r="U52" i="2"/>
  <c r="AU50" i="6" l="1"/>
  <c r="AV50" i="6"/>
  <c r="X52" i="6"/>
  <c r="W52" i="6"/>
  <c r="A54" i="6" a="1"/>
  <c r="A54" i="6" s="1"/>
  <c r="B53" i="6"/>
  <c r="C53" i="6" a="1"/>
  <c r="C53" i="6" s="1"/>
  <c r="V53" i="6"/>
  <c r="AW50" i="6"/>
  <c r="AX50" i="6"/>
  <c r="AS50" i="6"/>
  <c r="AT50" i="6"/>
  <c r="Z51" i="6"/>
  <c r="AA51" i="6"/>
  <c r="Y51" i="6"/>
  <c r="T47" i="6"/>
  <c r="U47" i="6" s="1"/>
  <c r="Q47" i="6"/>
  <c r="R47" i="6" s="1"/>
  <c r="N47" i="6"/>
  <c r="O47" i="6" s="1"/>
  <c r="AB46" i="6"/>
  <c r="L47" i="6"/>
  <c r="I47" i="6"/>
  <c r="UT27" i="8"/>
  <c r="VE2" i="8"/>
  <c r="BJ44" i="6" a="1"/>
  <c r="BJ44" i="6" s="1"/>
  <c r="BK44" i="6" a="1"/>
  <c r="BK44" i="6" s="1"/>
  <c r="BQ44" i="6" a="1"/>
  <c r="BQ44" i="6" s="1"/>
  <c r="BC44" i="6" a="1"/>
  <c r="BC44" i="6" s="1"/>
  <c r="BO44" i="6" a="1"/>
  <c r="BO44" i="6" s="1"/>
  <c r="BL44" i="6" a="1"/>
  <c r="BL44" i="6" s="1"/>
  <c r="BI44" i="6" a="1"/>
  <c r="BI44" i="6" s="1"/>
  <c r="BH44" i="6" a="1"/>
  <c r="BH44" i="6" s="1"/>
  <c r="BP44" i="6" a="1"/>
  <c r="BP44" i="6" s="1"/>
  <c r="AE45" i="6" a="1"/>
  <c r="AE45" i="6" s="1"/>
  <c r="BG44" i="6" a="1"/>
  <c r="BG44" i="6" s="1"/>
  <c r="BN44" i="6" a="1"/>
  <c r="BN44" i="6" s="1"/>
  <c r="AN45" i="6" a="1"/>
  <c r="AN45" i="6" s="1"/>
  <c r="AZ44" i="6" a="1"/>
  <c r="AZ44" i="6" s="1"/>
  <c r="BA44" i="6" a="1"/>
  <c r="BA44" i="6" s="1"/>
  <c r="BM44" i="6" a="1"/>
  <c r="BM44" i="6" s="1"/>
  <c r="BD44" i="6" a="1"/>
  <c r="BD44" i="6" s="1"/>
  <c r="BE44" i="6" a="1"/>
  <c r="BE44" i="6" s="1"/>
  <c r="BF44" i="6" a="1"/>
  <c r="BF44" i="6" s="1"/>
  <c r="BB44" i="6" a="1"/>
  <c r="BB44" i="6" s="1"/>
  <c r="AD45" i="6" a="1"/>
  <c r="AD45" i="6" s="1"/>
  <c r="AP45" i="6" a="1"/>
  <c r="AP45" i="6" s="1"/>
  <c r="AQ45" i="6" a="1"/>
  <c r="AQ45" i="6" s="1"/>
  <c r="AO45" i="6" a="1"/>
  <c r="AO45" i="6" s="1"/>
  <c r="AM45" i="6" a="1"/>
  <c r="AM45" i="6" s="1"/>
  <c r="J48" i="6"/>
  <c r="K48" i="6" s="1"/>
  <c r="F46" i="6"/>
  <c r="AP46" i="6" s="1" a="1"/>
  <c r="AP46" i="6" s="1"/>
  <c r="S48" i="6"/>
  <c r="AI45" i="6" a="1"/>
  <c r="AI45" i="6" s="1"/>
  <c r="AG45" i="6" a="1"/>
  <c r="AG45" i="6" s="1"/>
  <c r="G48" i="6"/>
  <c r="H48" i="6" s="1"/>
  <c r="D48" i="6"/>
  <c r="E48" i="6" s="1"/>
  <c r="AH45" i="6" a="1"/>
  <c r="AH45" i="6" s="1"/>
  <c r="AJ45" i="6" a="1"/>
  <c r="AJ45" i="6" s="1"/>
  <c r="M48" i="6"/>
  <c r="AB47" i="6"/>
  <c r="AC45" i="6" a="1"/>
  <c r="AC45" i="6" s="1"/>
  <c r="AL45" i="6" a="1"/>
  <c r="AL45" i="6" s="1"/>
  <c r="P48" i="6"/>
  <c r="AK45" i="6" a="1"/>
  <c r="AK45" i="6" s="1"/>
  <c r="O51" i="2"/>
  <c r="L51" i="2"/>
  <c r="V52" i="2"/>
  <c r="K51" i="2"/>
  <c r="J51" i="2"/>
  <c r="M51" i="2"/>
  <c r="N51" i="2"/>
  <c r="I54" i="2"/>
  <c r="O52" i="2" a="1"/>
  <c r="P53" i="2"/>
  <c r="N52" i="2" a="1"/>
  <c r="T53" i="2"/>
  <c r="L52" i="2" a="1"/>
  <c r="M52" i="2" a="1"/>
  <c r="S53" i="2"/>
  <c r="R53" i="2"/>
  <c r="J52" i="2" a="1"/>
  <c r="Q53" i="2"/>
  <c r="U53" i="2"/>
  <c r="K52" i="2" a="1"/>
  <c r="B54" i="6" l="1"/>
  <c r="C54" i="6" a="1"/>
  <c r="C54" i="6" s="1"/>
  <c r="A55" i="6" a="1"/>
  <c r="A55" i="6" s="1"/>
  <c r="V54" i="6"/>
  <c r="AA52" i="6"/>
  <c r="Z52" i="6"/>
  <c r="Y52" i="6"/>
  <c r="AS51" i="6"/>
  <c r="AT51" i="6"/>
  <c r="AX51" i="6"/>
  <c r="AW51" i="6"/>
  <c r="X53" i="6"/>
  <c r="W53" i="6"/>
  <c r="AU51" i="6"/>
  <c r="AV51" i="6"/>
  <c r="T48" i="6"/>
  <c r="U48" i="6" s="1"/>
  <c r="Q48" i="6"/>
  <c r="R48" i="6" s="1"/>
  <c r="N48" i="6"/>
  <c r="O48" i="6" s="1"/>
  <c r="L48" i="6"/>
  <c r="I48" i="6"/>
  <c r="VE27" i="8"/>
  <c r="VP2" i="8"/>
  <c r="AD46" i="6" a="1"/>
  <c r="AD46" i="6" s="1"/>
  <c r="AM46" i="6" a="1"/>
  <c r="AM46" i="6" s="1"/>
  <c r="AL46" i="6" a="1"/>
  <c r="AL46" i="6" s="1"/>
  <c r="AF46" i="6" a="1"/>
  <c r="AF46" i="6" s="1"/>
  <c r="AE46" i="6" a="1"/>
  <c r="AE46" i="6" s="1"/>
  <c r="D49" i="6"/>
  <c r="E49" i="6" s="1"/>
  <c r="AK46" i="6" a="1"/>
  <c r="AK46" i="6" s="1"/>
  <c r="AH46" i="6" a="1"/>
  <c r="AH46" i="6" s="1"/>
  <c r="M49" i="6"/>
  <c r="G49" i="6"/>
  <c r="H49" i="6" s="1"/>
  <c r="BB45" i="6" a="1"/>
  <c r="BB45" i="6" s="1"/>
  <c r="BC45" i="6" a="1"/>
  <c r="BC45" i="6" s="1"/>
  <c r="BJ45" i="6" a="1"/>
  <c r="BJ45" i="6" s="1"/>
  <c r="AZ45" i="6" a="1"/>
  <c r="AZ45" i="6" s="1"/>
  <c r="BG45" i="6" a="1"/>
  <c r="BG45" i="6" s="1"/>
  <c r="BL45" i="6" a="1"/>
  <c r="BL45" i="6" s="1"/>
  <c r="BE45" i="6" a="1"/>
  <c r="BE45" i="6" s="1"/>
  <c r="BQ45" i="6" a="1"/>
  <c r="BQ45" i="6" s="1"/>
  <c r="BO45" i="6" a="1"/>
  <c r="BO45" i="6" s="1"/>
  <c r="BH45" i="6" a="1"/>
  <c r="BH45" i="6" s="1"/>
  <c r="BM45" i="6" a="1"/>
  <c r="BM45" i="6" s="1"/>
  <c r="BD45" i="6" a="1"/>
  <c r="BD45" i="6" s="1"/>
  <c r="BF45" i="6" a="1"/>
  <c r="BF45" i="6" s="1"/>
  <c r="BN45" i="6" a="1"/>
  <c r="BN45" i="6" s="1"/>
  <c r="BP45" i="6" a="1"/>
  <c r="BP45" i="6" s="1"/>
  <c r="BK45" i="6" a="1"/>
  <c r="BK45" i="6" s="1"/>
  <c r="BI45" i="6" a="1"/>
  <c r="BI45" i="6" s="1"/>
  <c r="BA45" i="6" a="1"/>
  <c r="BA45" i="6" s="1"/>
  <c r="AN46" i="6" a="1"/>
  <c r="AN46" i="6" s="1"/>
  <c r="AG46" i="6" a="1"/>
  <c r="AG46" i="6" s="1"/>
  <c r="P49" i="6"/>
  <c r="J49" i="6"/>
  <c r="K49" i="6" s="1"/>
  <c r="AQ46" i="6" a="1"/>
  <c r="AQ46" i="6" s="1"/>
  <c r="S49" i="6"/>
  <c r="F47" i="6"/>
  <c r="AQ47" i="6" s="1" a="1"/>
  <c r="AQ47" i="6" s="1"/>
  <c r="AB48" i="6"/>
  <c r="AI46" i="6" a="1"/>
  <c r="AI46" i="6" s="1"/>
  <c r="AC46" i="6" a="1"/>
  <c r="AC46" i="6" s="1"/>
  <c r="AO46" i="6" a="1"/>
  <c r="AO46" i="6" s="1"/>
  <c r="AJ46" i="6" a="1"/>
  <c r="AJ46" i="6" s="1"/>
  <c r="K52" i="2"/>
  <c r="J52" i="2"/>
  <c r="M52" i="2"/>
  <c r="L52" i="2"/>
  <c r="N52" i="2"/>
  <c r="V53" i="2"/>
  <c r="O52" i="2"/>
  <c r="I55" i="2"/>
  <c r="N53" i="2" a="1"/>
  <c r="Q54" i="2"/>
  <c r="O53" i="2" a="1"/>
  <c r="K53" i="2" a="1"/>
  <c r="J53" i="2" a="1"/>
  <c r="T54" i="2"/>
  <c r="L53" i="2" a="1"/>
  <c r="P54" i="2"/>
  <c r="U54" i="2"/>
  <c r="M53" i="2" a="1"/>
  <c r="S54" i="2"/>
  <c r="R54" i="2"/>
  <c r="AU52" i="6" l="1"/>
  <c r="AV52" i="6"/>
  <c r="Z53" i="6"/>
  <c r="Y53" i="6"/>
  <c r="AA53" i="6"/>
  <c r="AW52" i="6"/>
  <c r="AX52" i="6"/>
  <c r="X54" i="6"/>
  <c r="W54" i="6"/>
  <c r="C55" i="6" a="1"/>
  <c r="C55" i="6" s="1"/>
  <c r="A56" i="6" a="1"/>
  <c r="A56" i="6" s="1"/>
  <c r="B55" i="6"/>
  <c r="V55" i="6"/>
  <c r="AS52" i="6"/>
  <c r="AT52" i="6"/>
  <c r="N49" i="6"/>
  <c r="T49" i="6"/>
  <c r="U49" i="6" s="1"/>
  <c r="Q49" i="6"/>
  <c r="R49" i="6" s="1"/>
  <c r="L49" i="6"/>
  <c r="I49" i="6"/>
  <c r="VP27" i="8"/>
  <c r="WA2" i="8"/>
  <c r="O49" i="6"/>
  <c r="AH47" i="6" a="1"/>
  <c r="AH47" i="6" s="1"/>
  <c r="AE47" i="6" a="1"/>
  <c r="AE47" i="6" s="1"/>
  <c r="AC47" i="6" a="1"/>
  <c r="AC47" i="6" s="1"/>
  <c r="AN47" i="6" a="1"/>
  <c r="AN47" i="6" s="1"/>
  <c r="AK47" i="6" a="1"/>
  <c r="AK47" i="6" s="1"/>
  <c r="AJ47" i="6" a="1"/>
  <c r="AJ47" i="6" s="1"/>
  <c r="S50" i="6"/>
  <c r="AF47" i="6" a="1"/>
  <c r="AF47" i="6" s="1"/>
  <c r="AP47" i="6" a="1"/>
  <c r="AP47" i="6" s="1"/>
  <c r="P50" i="6"/>
  <c r="AM47" i="6" a="1"/>
  <c r="AM47" i="6" s="1"/>
  <c r="J50" i="6"/>
  <c r="K50" i="6" s="1"/>
  <c r="M50" i="6"/>
  <c r="F48" i="6"/>
  <c r="AM48" i="6" s="1" a="1"/>
  <c r="AM48" i="6" s="1"/>
  <c r="AG47" i="6" a="1"/>
  <c r="AG47" i="6" s="1"/>
  <c r="D50" i="6"/>
  <c r="E50" i="6" s="1"/>
  <c r="AB49" i="6"/>
  <c r="G50" i="6"/>
  <c r="H50" i="6" s="1"/>
  <c r="AD47" i="6" a="1"/>
  <c r="AD47" i="6" s="1"/>
  <c r="AO47" i="6" a="1"/>
  <c r="AO47" i="6" s="1"/>
  <c r="BL46" i="6" a="1"/>
  <c r="BL46" i="6" s="1"/>
  <c r="BJ46" i="6" a="1"/>
  <c r="BJ46" i="6" s="1"/>
  <c r="BP46" i="6" a="1"/>
  <c r="BP46" i="6" s="1"/>
  <c r="BE46" i="6" a="1"/>
  <c r="BE46" i="6" s="1"/>
  <c r="BA46" i="6" a="1"/>
  <c r="BA46" i="6" s="1"/>
  <c r="BI46" i="6" a="1"/>
  <c r="BI46" i="6" s="1"/>
  <c r="BH46" i="6" a="1"/>
  <c r="BH46" i="6" s="1"/>
  <c r="BC46" i="6" a="1"/>
  <c r="BC46" i="6" s="1"/>
  <c r="BK46" i="6" a="1"/>
  <c r="BK46" i="6" s="1"/>
  <c r="BD46" i="6" a="1"/>
  <c r="BD46" i="6" s="1"/>
  <c r="BF46" i="6" a="1"/>
  <c r="BF46" i="6" s="1"/>
  <c r="BM46" i="6" a="1"/>
  <c r="BM46" i="6" s="1"/>
  <c r="BG46" i="6" a="1"/>
  <c r="BG46" i="6" s="1"/>
  <c r="BB46" i="6" a="1"/>
  <c r="BB46" i="6" s="1"/>
  <c r="AZ46" i="6" a="1"/>
  <c r="AZ46" i="6" s="1"/>
  <c r="BN46" i="6" a="1"/>
  <c r="BN46" i="6" s="1"/>
  <c r="BQ46" i="6" a="1"/>
  <c r="BQ46" i="6" s="1"/>
  <c r="BO46" i="6" a="1"/>
  <c r="BO46" i="6" s="1"/>
  <c r="AI47" i="6" a="1"/>
  <c r="AI47" i="6" s="1"/>
  <c r="AL47" i="6" a="1"/>
  <c r="AL47" i="6" s="1"/>
  <c r="M53" i="2"/>
  <c r="V54" i="2"/>
  <c r="L53" i="2"/>
  <c r="J53" i="2"/>
  <c r="K53" i="2"/>
  <c r="O53" i="2"/>
  <c r="N53" i="2"/>
  <c r="I56" i="2"/>
  <c r="L54" i="2" a="1"/>
  <c r="S55" i="2"/>
  <c r="M54" i="2" a="1"/>
  <c r="R55" i="2"/>
  <c r="P55" i="2"/>
  <c r="Q55" i="2"/>
  <c r="O54" i="2" a="1"/>
  <c r="K54" i="2" a="1"/>
  <c r="J54" i="2" a="1"/>
  <c r="T55" i="2"/>
  <c r="N54" i="2" a="1"/>
  <c r="U55" i="2"/>
  <c r="Y54" i="6" l="1"/>
  <c r="AA54" i="6"/>
  <c r="Z54" i="6"/>
  <c r="X55" i="6"/>
  <c r="W55" i="6"/>
  <c r="AW53" i="6"/>
  <c r="AX53" i="6"/>
  <c r="AT53" i="6"/>
  <c r="AS53" i="6"/>
  <c r="A57" i="6" a="1"/>
  <c r="A57" i="6" s="1"/>
  <c r="C56" i="6" a="1"/>
  <c r="C56" i="6" s="1"/>
  <c r="B56" i="6"/>
  <c r="V56" i="6"/>
  <c r="AU53" i="6"/>
  <c r="AV53" i="6"/>
  <c r="T50" i="6"/>
  <c r="U50" i="6" s="1"/>
  <c r="Q50" i="6"/>
  <c r="R50" i="6" s="1"/>
  <c r="N50" i="6"/>
  <c r="O50" i="6" s="1"/>
  <c r="L50" i="6"/>
  <c r="I50" i="6"/>
  <c r="WA27" i="8"/>
  <c r="WL2" i="8"/>
  <c r="AE48" i="6" a="1"/>
  <c r="AE48" i="6" s="1"/>
  <c r="BQ47" i="6" a="1"/>
  <c r="BQ47" i="6" s="1"/>
  <c r="AP48" i="6" a="1"/>
  <c r="AP48" i="6" s="1"/>
  <c r="AH48" i="6" a="1"/>
  <c r="AH48" i="6" s="1"/>
  <c r="AD48" i="6" a="1"/>
  <c r="AD48" i="6" s="1"/>
  <c r="AN48" i="6" a="1"/>
  <c r="AN48" i="6" s="1"/>
  <c r="BM47" i="6" a="1"/>
  <c r="BM47" i="6" s="1"/>
  <c r="AL48" i="6" a="1"/>
  <c r="AL48" i="6" s="1"/>
  <c r="AC48" i="6" a="1"/>
  <c r="AC48" i="6" s="1"/>
  <c r="AG48" i="6" a="1"/>
  <c r="AG48" i="6" s="1"/>
  <c r="AI48" i="6" a="1"/>
  <c r="AI48" i="6" s="1"/>
  <c r="AO48" i="6" a="1"/>
  <c r="AO48" i="6" s="1"/>
  <c r="BE47" i="6" a="1"/>
  <c r="BE47" i="6" s="1"/>
  <c r="AJ48" i="6" a="1"/>
  <c r="AJ48" i="6" s="1"/>
  <c r="AK48" i="6" a="1"/>
  <c r="AK48" i="6" s="1"/>
  <c r="AF48" i="6" a="1"/>
  <c r="AF48" i="6" s="1"/>
  <c r="AQ48" i="6" a="1"/>
  <c r="AQ48" i="6" s="1"/>
  <c r="S51" i="6"/>
  <c r="AB50" i="6"/>
  <c r="G51" i="6"/>
  <c r="H51" i="6" s="1"/>
  <c r="BA47" i="6" a="1"/>
  <c r="BA47" i="6" s="1"/>
  <c r="BN47" i="6" a="1"/>
  <c r="BN47" i="6" s="1"/>
  <c r="BH47" i="6" a="1"/>
  <c r="BH47" i="6" s="1"/>
  <c r="BJ47" i="6" a="1"/>
  <c r="BJ47" i="6" s="1"/>
  <c r="D51" i="6"/>
  <c r="E51" i="6" s="1"/>
  <c r="J51" i="6"/>
  <c r="K51" i="6" s="1"/>
  <c r="AZ47" i="6" a="1"/>
  <c r="AZ47" i="6" s="1"/>
  <c r="BG47" i="6" a="1"/>
  <c r="BG47" i="6" s="1"/>
  <c r="BP47" i="6" a="1"/>
  <c r="BP47" i="6" s="1"/>
  <c r="BD47" i="6" a="1"/>
  <c r="BD47" i="6" s="1"/>
  <c r="BO47" i="6" a="1"/>
  <c r="BO47" i="6" s="1"/>
  <c r="M51" i="6"/>
  <c r="BC47" i="6" a="1"/>
  <c r="BC47" i="6" s="1"/>
  <c r="BF47" i="6" a="1"/>
  <c r="BF47" i="6" s="1"/>
  <c r="BL47" i="6" a="1"/>
  <c r="BL47" i="6" s="1"/>
  <c r="BB47" i="6" a="1"/>
  <c r="BB47" i="6" s="1"/>
  <c r="BI47" i="6" a="1"/>
  <c r="BI47" i="6" s="1"/>
  <c r="P51" i="6"/>
  <c r="F49" i="6"/>
  <c r="AE49" i="6" s="1" a="1"/>
  <c r="AE49" i="6" s="1"/>
  <c r="BK47" i="6" a="1"/>
  <c r="BK47" i="6" s="1"/>
  <c r="N54" i="2"/>
  <c r="J54" i="2"/>
  <c r="K54" i="2"/>
  <c r="O54" i="2"/>
  <c r="V55" i="2"/>
  <c r="M54" i="2"/>
  <c r="L54" i="2"/>
  <c r="I57" i="2"/>
  <c r="O55" i="2" a="1"/>
  <c r="J55" i="2" a="1"/>
  <c r="U56" i="2"/>
  <c r="L55" i="2" a="1"/>
  <c r="S56" i="2"/>
  <c r="N55" i="2" a="1"/>
  <c r="R56" i="2"/>
  <c r="M55" i="2" a="1"/>
  <c r="Q56" i="2"/>
  <c r="T56" i="2"/>
  <c r="K55" i="2" a="1"/>
  <c r="P56" i="2"/>
  <c r="W56" i="6" l="1"/>
  <c r="X56" i="6"/>
  <c r="Z55" i="6"/>
  <c r="AA55" i="6"/>
  <c r="Y55" i="6"/>
  <c r="J56" i="6"/>
  <c r="K56" i="6" s="1"/>
  <c r="L56" i="6" s="1"/>
  <c r="S56" i="6"/>
  <c r="T56" i="6" s="1"/>
  <c r="U56" i="6" s="1"/>
  <c r="M56" i="6"/>
  <c r="N56" i="6" s="1"/>
  <c r="O56" i="6" s="1"/>
  <c r="P56" i="6"/>
  <c r="Q56" i="6" s="1"/>
  <c r="R56" i="6" s="1"/>
  <c r="D56" i="6"/>
  <c r="G56" i="6"/>
  <c r="H56" i="6" s="1"/>
  <c r="I56" i="6" s="1"/>
  <c r="AV54" i="6"/>
  <c r="AU54" i="6"/>
  <c r="B57" i="6"/>
  <c r="A58" i="6" a="1"/>
  <c r="A58" i="6" s="1"/>
  <c r="C57" i="6" a="1"/>
  <c r="C57" i="6" s="1"/>
  <c r="V57" i="6"/>
  <c r="AW54" i="6"/>
  <c r="AX54" i="6"/>
  <c r="AS54" i="6"/>
  <c r="AT54" i="6"/>
  <c r="T51" i="6"/>
  <c r="U51" i="6" s="1"/>
  <c r="Q51" i="6"/>
  <c r="R51" i="6" s="1"/>
  <c r="N51" i="6"/>
  <c r="L51" i="6"/>
  <c r="I51" i="6"/>
  <c r="WL27" i="8"/>
  <c r="WW2" i="8"/>
  <c r="O51" i="6"/>
  <c r="AC49" i="6" a="1"/>
  <c r="AC49" i="6" s="1"/>
  <c r="AG49" i="6" a="1"/>
  <c r="AG49" i="6" s="1"/>
  <c r="BK48" i="6" a="1"/>
  <c r="BK48" i="6" s="1"/>
  <c r="BG48" i="6" a="1"/>
  <c r="BG48" i="6" s="1"/>
  <c r="BJ48" i="6" a="1"/>
  <c r="BJ48" i="6" s="1"/>
  <c r="BL48" i="6" a="1"/>
  <c r="BL48" i="6" s="1"/>
  <c r="BP48" i="6" a="1"/>
  <c r="BP48" i="6" s="1"/>
  <c r="BO48" i="6" a="1"/>
  <c r="BO48" i="6" s="1"/>
  <c r="BD48" i="6" a="1"/>
  <c r="BD48" i="6" s="1"/>
  <c r="BB48" i="6" a="1"/>
  <c r="BB48" i="6" s="1"/>
  <c r="BN48" i="6" a="1"/>
  <c r="BN48" i="6" s="1"/>
  <c r="AZ48" i="6" a="1"/>
  <c r="AZ48" i="6" s="1"/>
  <c r="BF48" i="6" a="1"/>
  <c r="BF48" i="6" s="1"/>
  <c r="BE48" i="6" a="1"/>
  <c r="BE48" i="6" s="1"/>
  <c r="BA48" i="6" a="1"/>
  <c r="BA48" i="6" s="1"/>
  <c r="AD49" i="6" a="1"/>
  <c r="AD49" i="6" s="1"/>
  <c r="BQ48" i="6" a="1"/>
  <c r="BQ48" i="6" s="1"/>
  <c r="BM48" i="6" a="1"/>
  <c r="BM48" i="6" s="1"/>
  <c r="BI48" i="6" a="1"/>
  <c r="BI48" i="6" s="1"/>
  <c r="BH48" i="6" a="1"/>
  <c r="BH48" i="6" s="1"/>
  <c r="BC48" i="6" a="1"/>
  <c r="BC48" i="6" s="1"/>
  <c r="D54" i="6"/>
  <c r="D52" i="6"/>
  <c r="E52" i="6" s="1"/>
  <c r="J54" i="6"/>
  <c r="J52" i="6"/>
  <c r="K52" i="6" s="1"/>
  <c r="AK49" i="6" a="1"/>
  <c r="AK49" i="6" s="1"/>
  <c r="AN49" i="6" a="1"/>
  <c r="AN49" i="6" s="1"/>
  <c r="AO49" i="6" a="1"/>
  <c r="AO49" i="6" s="1"/>
  <c r="AH49" i="6" a="1"/>
  <c r="AH49" i="6" s="1"/>
  <c r="S54" i="6"/>
  <c r="S52" i="6"/>
  <c r="AF49" i="6" a="1"/>
  <c r="AF49" i="6" s="1"/>
  <c r="G54" i="6"/>
  <c r="G52" i="6"/>
  <c r="H52" i="6" s="1"/>
  <c r="F50" i="6"/>
  <c r="AK50" i="6" s="1" a="1"/>
  <c r="AK50" i="6" s="1"/>
  <c r="AI49" i="6" a="1"/>
  <c r="AI49" i="6" s="1"/>
  <c r="P54" i="6"/>
  <c r="P52" i="6"/>
  <c r="AQ49" i="6" a="1"/>
  <c r="AQ49" i="6" s="1"/>
  <c r="AM49" i="6" a="1"/>
  <c r="AM49" i="6" s="1"/>
  <c r="M54" i="6"/>
  <c r="N54" i="6" s="1"/>
  <c r="O54" i="6" s="1"/>
  <c r="M52" i="6"/>
  <c r="AP49" i="6" a="1"/>
  <c r="AP49" i="6" s="1"/>
  <c r="AJ49" i="6" a="1"/>
  <c r="AJ49" i="6" s="1"/>
  <c r="AL49" i="6" a="1"/>
  <c r="AL49" i="6" s="1"/>
  <c r="AB51" i="6"/>
  <c r="V56" i="2"/>
  <c r="K55" i="2"/>
  <c r="M55" i="2"/>
  <c r="N55" i="2"/>
  <c r="L55" i="2"/>
  <c r="J55" i="2"/>
  <c r="O55" i="2"/>
  <c r="I58" i="2"/>
  <c r="M56" i="2" a="1"/>
  <c r="J56" i="2" a="1"/>
  <c r="U57" i="2"/>
  <c r="O56" i="2" a="1"/>
  <c r="S57" i="2"/>
  <c r="N56" i="2" a="1"/>
  <c r="R57" i="2"/>
  <c r="K56" i="2" a="1"/>
  <c r="Q57" i="2"/>
  <c r="T57" i="2"/>
  <c r="L56" i="2" a="1"/>
  <c r="P57" i="2"/>
  <c r="X57" i="6" l="1"/>
  <c r="W57" i="6"/>
  <c r="D57" i="6"/>
  <c r="P57" i="6"/>
  <c r="Q57" i="6" s="1"/>
  <c r="R57" i="6" s="1"/>
  <c r="S57" i="6"/>
  <c r="T57" i="6" s="1"/>
  <c r="U57" i="6" s="1"/>
  <c r="G57" i="6"/>
  <c r="H57" i="6" s="1"/>
  <c r="I57" i="6" s="1"/>
  <c r="J57" i="6"/>
  <c r="K57" i="6" s="1"/>
  <c r="L57" i="6" s="1"/>
  <c r="M57" i="6"/>
  <c r="N57" i="6" s="1"/>
  <c r="O57" i="6" s="1"/>
  <c r="A59" i="6" a="1"/>
  <c r="A59" i="6" s="1"/>
  <c r="B58" i="6"/>
  <c r="C58" i="6" a="1"/>
  <c r="C58" i="6" s="1"/>
  <c r="V58" i="6"/>
  <c r="AS55" i="6"/>
  <c r="AT55" i="6"/>
  <c r="AX55" i="6"/>
  <c r="AW55" i="6"/>
  <c r="AV55" i="6"/>
  <c r="AU55" i="6"/>
  <c r="E56" i="6"/>
  <c r="F56" i="6" s="1"/>
  <c r="AK56" i="6" a="1"/>
  <c r="AK56" i="6" s="1"/>
  <c r="AQ56" i="6" a="1"/>
  <c r="AQ56" i="6" s="1"/>
  <c r="AM56" i="6" a="1"/>
  <c r="AM56" i="6" s="1"/>
  <c r="AP56" i="6" a="1"/>
  <c r="AP56" i="6" s="1"/>
  <c r="AI56" i="6" a="1"/>
  <c r="AI56" i="6" s="1"/>
  <c r="AJ56" i="6" a="1"/>
  <c r="AJ56" i="6" s="1"/>
  <c r="AH56" i="6" a="1"/>
  <c r="AH56" i="6" s="1"/>
  <c r="AN56" i="6" a="1"/>
  <c r="AN56" i="6" s="1"/>
  <c r="AO56" i="6" a="1"/>
  <c r="AO56" i="6" s="1"/>
  <c r="AD56" i="6" a="1"/>
  <c r="AD56" i="6" s="1"/>
  <c r="AE56" i="6" a="1"/>
  <c r="AE56" i="6" s="1"/>
  <c r="AG56" i="6" a="1"/>
  <c r="AG56" i="6" s="1"/>
  <c r="AL56" i="6" a="1"/>
  <c r="AL56" i="6" s="1"/>
  <c r="AC56" i="6" a="1"/>
  <c r="AC56" i="6" s="1"/>
  <c r="AF56" i="6" a="1"/>
  <c r="AF56" i="6" s="1"/>
  <c r="AA56" i="6"/>
  <c r="Y56" i="6"/>
  <c r="Z56" i="6"/>
  <c r="AB56" i="6"/>
  <c r="H54" i="6"/>
  <c r="I54" i="6" s="1"/>
  <c r="L54" i="6"/>
  <c r="K54" i="6"/>
  <c r="R54" i="6"/>
  <c r="Q54" i="6"/>
  <c r="T54" i="6"/>
  <c r="U54" i="6" s="1"/>
  <c r="E54" i="6"/>
  <c r="T52" i="6"/>
  <c r="U52" i="6" s="1"/>
  <c r="Q52" i="6"/>
  <c r="R52" i="6" s="1"/>
  <c r="N52" i="6"/>
  <c r="L52" i="6"/>
  <c r="I52" i="6"/>
  <c r="WW27" i="8"/>
  <c r="XH2" i="8"/>
  <c r="O52" i="6"/>
  <c r="AJ50" i="6" a="1"/>
  <c r="AJ50" i="6" s="1"/>
  <c r="AP50" i="6" a="1"/>
  <c r="AP50" i="6" s="1"/>
  <c r="AE50" i="6" a="1"/>
  <c r="AE50" i="6" s="1"/>
  <c r="BK49" i="6" a="1"/>
  <c r="BK49" i="6" s="1"/>
  <c r="AL50" i="6" a="1"/>
  <c r="AL50" i="6" s="1"/>
  <c r="AF50" i="6" a="1"/>
  <c r="AF50" i="6" s="1"/>
  <c r="J55" i="6"/>
  <c r="J53" i="6"/>
  <c r="K53" i="6" s="1"/>
  <c r="AD50" i="6" a="1"/>
  <c r="AD50" i="6" s="1"/>
  <c r="AZ49" i="6" a="1"/>
  <c r="AZ49" i="6" s="1"/>
  <c r="BI49" i="6" a="1"/>
  <c r="BI49" i="6" s="1"/>
  <c r="P55" i="6"/>
  <c r="P53" i="6"/>
  <c r="AI50" i="6" a="1"/>
  <c r="AI50" i="6" s="1"/>
  <c r="AC50" i="6" a="1"/>
  <c r="AC50" i="6" s="1"/>
  <c r="BJ49" i="6" a="1"/>
  <c r="BJ49" i="6" s="1"/>
  <c r="BC49" i="6" a="1"/>
  <c r="BC49" i="6" s="1"/>
  <c r="M55" i="6"/>
  <c r="N55" i="6" s="1"/>
  <c r="O55" i="6" s="1"/>
  <c r="M53" i="6"/>
  <c r="AM50" i="6" a="1"/>
  <c r="AM50" i="6" s="1"/>
  <c r="BM49" i="6" a="1"/>
  <c r="BM49" i="6" s="1"/>
  <c r="BP49" i="6" a="1"/>
  <c r="BP49" i="6" s="1"/>
  <c r="G55" i="6"/>
  <c r="G53" i="6"/>
  <c r="H53" i="6" s="1"/>
  <c r="AN50" i="6" a="1"/>
  <c r="AN50" i="6" s="1"/>
  <c r="AO50" i="6" a="1"/>
  <c r="AO50" i="6" s="1"/>
  <c r="BD49" i="6" a="1"/>
  <c r="BD49" i="6" s="1"/>
  <c r="BA49" i="6" a="1"/>
  <c r="BA49" i="6" s="1"/>
  <c r="BF49" i="6" a="1"/>
  <c r="BF49" i="6" s="1"/>
  <c r="BL49" i="6" a="1"/>
  <c r="BL49" i="6" s="1"/>
  <c r="F51" i="6"/>
  <c r="AK51" i="6" s="1" a="1"/>
  <c r="AK51" i="6" s="1"/>
  <c r="AG50" i="6" a="1"/>
  <c r="AG50" i="6" s="1"/>
  <c r="BH49" i="6" a="1"/>
  <c r="BH49" i="6" s="1"/>
  <c r="BQ49" i="6" a="1"/>
  <c r="BQ49" i="6" s="1"/>
  <c r="AB52" i="6"/>
  <c r="BO49" i="6" a="1"/>
  <c r="BO49" i="6" s="1"/>
  <c r="BB49" i="6" a="1"/>
  <c r="BB49" i="6" s="1"/>
  <c r="BG49" i="6" a="1"/>
  <c r="BG49" i="6" s="1"/>
  <c r="S55" i="6"/>
  <c r="S53" i="6"/>
  <c r="D55" i="6"/>
  <c r="D53" i="6"/>
  <c r="E53" i="6" s="1"/>
  <c r="AH50" i="6" a="1"/>
  <c r="AH50" i="6" s="1"/>
  <c r="BE49" i="6" a="1"/>
  <c r="BE49" i="6" s="1"/>
  <c r="BN49" i="6" a="1"/>
  <c r="BN49" i="6" s="1"/>
  <c r="AQ50" i="6" a="1"/>
  <c r="AQ50" i="6" s="1"/>
  <c r="V57" i="2"/>
  <c r="L56" i="2"/>
  <c r="K56" i="2"/>
  <c r="N56" i="2"/>
  <c r="O56" i="2"/>
  <c r="J56" i="2"/>
  <c r="M56" i="2"/>
  <c r="AM54" i="6" a="1"/>
  <c r="AM54" i="6" s="1"/>
  <c r="AQ54" i="6" a="1"/>
  <c r="AQ54" i="6" s="1"/>
  <c r="AL54" i="6" a="1"/>
  <c r="AL54" i="6" s="1"/>
  <c r="AP54" i="6" a="1"/>
  <c r="AP54" i="6" s="1"/>
  <c r="AD54" i="6" a="1"/>
  <c r="AD54" i="6" s="1"/>
  <c r="AF54" i="6" a="1"/>
  <c r="AF54" i="6" s="1"/>
  <c r="AH54" i="6" a="1"/>
  <c r="AH54" i="6" s="1"/>
  <c r="AJ54" i="6" a="1"/>
  <c r="AJ54" i="6" s="1"/>
  <c r="I59" i="2"/>
  <c r="J57" i="2" a="1"/>
  <c r="P58" i="2"/>
  <c r="O57" i="2" a="1"/>
  <c r="N57" i="2" a="1"/>
  <c r="R58" i="2"/>
  <c r="K57" i="2" a="1"/>
  <c r="U58" i="2"/>
  <c r="S58" i="2"/>
  <c r="M57" i="2" a="1"/>
  <c r="T58" i="2"/>
  <c r="L57" i="2" a="1"/>
  <c r="Q58" i="2"/>
  <c r="W58" i="6" l="1"/>
  <c r="X58" i="6"/>
  <c r="AU56" i="6"/>
  <c r="AV56" i="6"/>
  <c r="G58" i="6"/>
  <c r="H58" i="6" s="1"/>
  <c r="I58" i="6" s="1"/>
  <c r="J58" i="6"/>
  <c r="K58" i="6" s="1"/>
  <c r="L58" i="6" s="1"/>
  <c r="M58" i="6"/>
  <c r="N58" i="6" s="1"/>
  <c r="O58" i="6" s="1"/>
  <c r="S58" i="6"/>
  <c r="T58" i="6" s="1"/>
  <c r="U58" i="6" s="1"/>
  <c r="D58" i="6"/>
  <c r="P58" i="6"/>
  <c r="Q58" i="6" s="1"/>
  <c r="R58" i="6" s="1"/>
  <c r="E57" i="6"/>
  <c r="F57" i="6" s="1"/>
  <c r="AH57" i="6" a="1"/>
  <c r="AH57" i="6" s="1"/>
  <c r="AF57" i="6" a="1"/>
  <c r="AF57" i="6" s="1"/>
  <c r="AG57" i="6" a="1"/>
  <c r="AG57" i="6" s="1"/>
  <c r="AI57" i="6" a="1"/>
  <c r="AI57" i="6" s="1"/>
  <c r="AQ57" i="6" a="1"/>
  <c r="AQ57" i="6" s="1"/>
  <c r="AK57" i="6" a="1"/>
  <c r="AK57" i="6" s="1"/>
  <c r="AN57" i="6" a="1"/>
  <c r="AN57" i="6" s="1"/>
  <c r="AO57" i="6" a="1"/>
  <c r="AO57" i="6" s="1"/>
  <c r="AC57" i="6" a="1"/>
  <c r="AC57" i="6" s="1"/>
  <c r="AD57" i="6" a="1"/>
  <c r="AD57" i="6" s="1"/>
  <c r="AJ57" i="6" a="1"/>
  <c r="AJ57" i="6" s="1"/>
  <c r="AE57" i="6" a="1"/>
  <c r="AE57" i="6" s="1"/>
  <c r="AL57" i="6" a="1"/>
  <c r="AL57" i="6" s="1"/>
  <c r="AM57" i="6" a="1"/>
  <c r="AM57" i="6" s="1"/>
  <c r="AP57" i="6" a="1"/>
  <c r="AP57" i="6" s="1"/>
  <c r="AS56" i="6"/>
  <c r="AT56" i="6"/>
  <c r="AW56" i="6"/>
  <c r="AX56" i="6"/>
  <c r="B59" i="6"/>
  <c r="C59" i="6" a="1"/>
  <c r="C59" i="6" s="1"/>
  <c r="A60" i="6" a="1"/>
  <c r="A60" i="6" s="1"/>
  <c r="V59" i="6"/>
  <c r="AB57" i="6"/>
  <c r="AA57" i="6"/>
  <c r="Y57" i="6"/>
  <c r="Z57" i="6"/>
  <c r="AZ56" i="6" a="1"/>
  <c r="AZ56" i="6" s="1"/>
  <c r="BC56" i="6" a="1"/>
  <c r="BC56" i="6" s="1"/>
  <c r="BL56" i="6" a="1"/>
  <c r="BL56" i="6" s="1"/>
  <c r="BB56" i="6" a="1"/>
  <c r="BB56" i="6" s="1"/>
  <c r="BJ56" i="6" a="1"/>
  <c r="BJ56" i="6" s="1"/>
  <c r="BP56" i="6" a="1"/>
  <c r="BP56" i="6" s="1"/>
  <c r="BD56" i="6" a="1"/>
  <c r="BD56" i="6" s="1"/>
  <c r="BI56" i="6" a="1"/>
  <c r="BI56" i="6" s="1"/>
  <c r="BA56" i="6" a="1"/>
  <c r="BA56" i="6" s="1"/>
  <c r="BN56" i="6" a="1"/>
  <c r="BN56" i="6" s="1"/>
  <c r="BO56" i="6" a="1"/>
  <c r="BO56" i="6" s="1"/>
  <c r="BM56" i="6" a="1"/>
  <c r="BM56" i="6" s="1"/>
  <c r="BK56" i="6" a="1"/>
  <c r="BK56" i="6" s="1"/>
  <c r="BE56" i="6" a="1"/>
  <c r="BE56" i="6" s="1"/>
  <c r="BH56" i="6" a="1"/>
  <c r="BH56" i="6" s="1"/>
  <c r="BF56" i="6" a="1"/>
  <c r="BF56" i="6" s="1"/>
  <c r="BQ56" i="6" a="1"/>
  <c r="BQ56" i="6" s="1"/>
  <c r="BG56" i="6" a="1"/>
  <c r="BG56" i="6" s="1"/>
  <c r="E55" i="6"/>
  <c r="T55" i="6"/>
  <c r="U55" i="6" s="1"/>
  <c r="H55" i="6"/>
  <c r="I55" i="6" s="1"/>
  <c r="K55" i="6"/>
  <c r="L55" i="6" s="1"/>
  <c r="AB54" i="6"/>
  <c r="Q55" i="6"/>
  <c r="R55" i="6" s="1"/>
  <c r="F54" i="6"/>
  <c r="T53" i="6"/>
  <c r="U53" i="6" s="1"/>
  <c r="Q53" i="6"/>
  <c r="R53" i="6" s="1"/>
  <c r="N53" i="6"/>
  <c r="O53" i="6" s="1"/>
  <c r="L53" i="6"/>
  <c r="I53" i="6"/>
  <c r="XH27" i="8"/>
  <c r="XS2" i="8"/>
  <c r="AD51" i="6" a="1"/>
  <c r="AD51" i="6" s="1"/>
  <c r="AE51" i="6" a="1"/>
  <c r="AE51" i="6" s="1"/>
  <c r="AQ51" i="6" a="1"/>
  <c r="AQ51" i="6" s="1"/>
  <c r="AH51" i="6" a="1"/>
  <c r="AH51" i="6" s="1"/>
  <c r="AO51" i="6" a="1"/>
  <c r="AO51" i="6" s="1"/>
  <c r="AM51" i="6" a="1"/>
  <c r="AM51" i="6" s="1"/>
  <c r="AL51" i="6" a="1"/>
  <c r="AL51" i="6" s="1"/>
  <c r="F52" i="6"/>
  <c r="AC52" i="6" s="1" a="1"/>
  <c r="AC52" i="6" s="1"/>
  <c r="AC51" i="6" a="1"/>
  <c r="AC51" i="6" s="1"/>
  <c r="AF51" i="6" a="1"/>
  <c r="AF51" i="6" s="1"/>
  <c r="AP51" i="6" a="1"/>
  <c r="AP51" i="6" s="1"/>
  <c r="AG51" i="6" a="1"/>
  <c r="AG51" i="6" s="1"/>
  <c r="AN51" i="6" a="1"/>
  <c r="AN51" i="6" s="1"/>
  <c r="BF50" i="6" a="1"/>
  <c r="BF50" i="6" s="1"/>
  <c r="BM50" i="6" a="1"/>
  <c r="BM50" i="6" s="1"/>
  <c r="BA50" i="6" a="1"/>
  <c r="BA50" i="6" s="1"/>
  <c r="BH50" i="6" a="1"/>
  <c r="BH50" i="6" s="1"/>
  <c r="BN50" i="6" a="1"/>
  <c r="BN50" i="6" s="1"/>
  <c r="BQ50" i="6" a="1"/>
  <c r="BQ50" i="6" s="1"/>
  <c r="BJ50" i="6" a="1"/>
  <c r="BJ50" i="6" s="1"/>
  <c r="BK50" i="6" a="1"/>
  <c r="BK50" i="6" s="1"/>
  <c r="BG50" i="6" a="1"/>
  <c r="BG50" i="6" s="1"/>
  <c r="BD50" i="6" a="1"/>
  <c r="BD50" i="6" s="1"/>
  <c r="BE50" i="6" a="1"/>
  <c r="BE50" i="6" s="1"/>
  <c r="AZ50" i="6" a="1"/>
  <c r="AZ50" i="6" s="1"/>
  <c r="BI50" i="6" a="1"/>
  <c r="BI50" i="6" s="1"/>
  <c r="BO50" i="6" a="1"/>
  <c r="BO50" i="6" s="1"/>
  <c r="BP50" i="6" a="1"/>
  <c r="BP50" i="6" s="1"/>
  <c r="BC50" i="6" a="1"/>
  <c r="BC50" i="6" s="1"/>
  <c r="BL50" i="6" a="1"/>
  <c r="BL50" i="6" s="1"/>
  <c r="BB50" i="6" a="1"/>
  <c r="BB50" i="6" s="1"/>
  <c r="AI51" i="6" a="1"/>
  <c r="AI51" i="6" s="1"/>
  <c r="AJ51" i="6" a="1"/>
  <c r="AJ51" i="6" s="1"/>
  <c r="AG54" i="6" a="1"/>
  <c r="AG54" i="6" s="1"/>
  <c r="AO54" i="6" a="1"/>
  <c r="AO54" i="6" s="1"/>
  <c r="AN54" i="6" a="1"/>
  <c r="AN54" i="6" s="1"/>
  <c r="L57" i="2"/>
  <c r="M57" i="2"/>
  <c r="K57" i="2"/>
  <c r="N57" i="2"/>
  <c r="O57" i="2"/>
  <c r="V58" i="2"/>
  <c r="J57" i="2"/>
  <c r="AQ55" i="6" a="1"/>
  <c r="AQ55" i="6" s="1"/>
  <c r="AK54" i="6" a="1"/>
  <c r="AK54" i="6" s="1"/>
  <c r="AE54" i="6" a="1"/>
  <c r="AE54" i="6" s="1"/>
  <c r="AI54" i="6" a="1"/>
  <c r="AI54" i="6" s="1"/>
  <c r="AC54" i="6" a="1"/>
  <c r="AC54" i="6" s="1"/>
  <c r="I60" i="2"/>
  <c r="K58" i="2" a="1"/>
  <c r="U59" i="2"/>
  <c r="N58" i="2" a="1"/>
  <c r="J58" i="2" a="1"/>
  <c r="P59" i="2"/>
  <c r="T59" i="2"/>
  <c r="M58" i="2" a="1"/>
  <c r="Q59" i="2"/>
  <c r="O58" i="2" a="1"/>
  <c r="R59" i="2"/>
  <c r="S59" i="2"/>
  <c r="L58" i="2" a="1"/>
  <c r="AV57" i="6" l="1"/>
  <c r="AU57" i="6"/>
  <c r="AT57" i="6"/>
  <c r="AS57" i="6"/>
  <c r="AX57" i="6"/>
  <c r="AW57" i="6"/>
  <c r="W59" i="6"/>
  <c r="X59" i="6"/>
  <c r="A61" i="6" a="1"/>
  <c r="A61" i="6" s="1"/>
  <c r="C60" i="6" a="1"/>
  <c r="C60" i="6" s="1"/>
  <c r="B60" i="6"/>
  <c r="V60" i="6"/>
  <c r="E58" i="6"/>
  <c r="F58" i="6" s="1"/>
  <c r="AH58" i="6" a="1"/>
  <c r="AH58" i="6" s="1"/>
  <c r="AM58" i="6" a="1"/>
  <c r="AM58" i="6" s="1"/>
  <c r="AN58" i="6" a="1"/>
  <c r="AN58" i="6" s="1"/>
  <c r="AC58" i="6" a="1"/>
  <c r="AC58" i="6" s="1"/>
  <c r="AO58" i="6" a="1"/>
  <c r="AO58" i="6" s="1"/>
  <c r="AG58" i="6" a="1"/>
  <c r="AG58" i="6" s="1"/>
  <c r="AD58" i="6" a="1"/>
  <c r="AD58" i="6" s="1"/>
  <c r="AK58" i="6" a="1"/>
  <c r="AK58" i="6" s="1"/>
  <c r="AE58" i="6" a="1"/>
  <c r="AE58" i="6" s="1"/>
  <c r="AI58" i="6" a="1"/>
  <c r="AI58" i="6" s="1"/>
  <c r="AF58" i="6" a="1"/>
  <c r="AF58" i="6" s="1"/>
  <c r="AQ58" i="6" a="1"/>
  <c r="AQ58" i="6" s="1"/>
  <c r="AP58" i="6" a="1"/>
  <c r="AP58" i="6" s="1"/>
  <c r="AL58" i="6" a="1"/>
  <c r="AL58" i="6" s="1"/>
  <c r="AJ58" i="6" a="1"/>
  <c r="AJ58" i="6" s="1"/>
  <c r="S59" i="6"/>
  <c r="T59" i="6" s="1"/>
  <c r="U59" i="6" s="1"/>
  <c r="G59" i="6"/>
  <c r="H59" i="6" s="1"/>
  <c r="I59" i="6" s="1"/>
  <c r="M59" i="6"/>
  <c r="N59" i="6" s="1"/>
  <c r="O59" i="6" s="1"/>
  <c r="P59" i="6"/>
  <c r="Q59" i="6" s="1"/>
  <c r="R59" i="6" s="1"/>
  <c r="J59" i="6"/>
  <c r="K59" i="6" s="1"/>
  <c r="L59" i="6" s="1"/>
  <c r="D59" i="6"/>
  <c r="Z58" i="6"/>
  <c r="Y58" i="6"/>
  <c r="AA58" i="6"/>
  <c r="BE57" i="6" a="1"/>
  <c r="BE57" i="6" s="1"/>
  <c r="BI57" i="6" a="1"/>
  <c r="BI57" i="6" s="1"/>
  <c r="BA57" i="6" a="1"/>
  <c r="BA57" i="6" s="1"/>
  <c r="BJ57" i="6" a="1"/>
  <c r="BJ57" i="6" s="1"/>
  <c r="BP57" i="6" a="1"/>
  <c r="BP57" i="6" s="1"/>
  <c r="BO57" i="6" a="1"/>
  <c r="BO57" i="6" s="1"/>
  <c r="BN57" i="6" a="1"/>
  <c r="BN57" i="6" s="1"/>
  <c r="BQ57" i="6" a="1"/>
  <c r="BQ57" i="6" s="1"/>
  <c r="BC57" i="6" a="1"/>
  <c r="BC57" i="6" s="1"/>
  <c r="BL57" i="6" a="1"/>
  <c r="BL57" i="6" s="1"/>
  <c r="BF57" i="6" a="1"/>
  <c r="BF57" i="6" s="1"/>
  <c r="BD57" i="6" a="1"/>
  <c r="BD57" i="6" s="1"/>
  <c r="BK57" i="6" a="1"/>
  <c r="BK57" i="6" s="1"/>
  <c r="BM57" i="6" a="1"/>
  <c r="BM57" i="6" s="1"/>
  <c r="AZ57" i="6" a="1"/>
  <c r="AZ57" i="6" s="1"/>
  <c r="BH57" i="6" a="1"/>
  <c r="BH57" i="6" s="1"/>
  <c r="BG57" i="6" a="1"/>
  <c r="BG57" i="6" s="1"/>
  <c r="BB57" i="6" a="1"/>
  <c r="BB57" i="6" s="1"/>
  <c r="AB58" i="6"/>
  <c r="AB55" i="6"/>
  <c r="F55" i="6"/>
  <c r="AB53" i="6"/>
  <c r="YD2" i="8"/>
  <c r="XS27" i="8"/>
  <c r="AO52" i="6" a="1"/>
  <c r="AO52" i="6" s="1"/>
  <c r="AG52" i="6" a="1"/>
  <c r="AG52" i="6" s="1"/>
  <c r="AL52" i="6" a="1"/>
  <c r="AL52" i="6" s="1"/>
  <c r="AP52" i="6" a="1"/>
  <c r="AP52" i="6" s="1"/>
  <c r="AK52" i="6" a="1"/>
  <c r="AK52" i="6" s="1"/>
  <c r="AE52" i="6" a="1"/>
  <c r="AE52" i="6" s="1"/>
  <c r="AQ52" i="6" a="1"/>
  <c r="AQ52" i="6" s="1"/>
  <c r="AI52" i="6" a="1"/>
  <c r="AI52" i="6" s="1"/>
  <c r="AM52" i="6" a="1"/>
  <c r="AM52" i="6" s="1"/>
  <c r="AN52" i="6" a="1"/>
  <c r="AN52" i="6" s="1"/>
  <c r="AZ51" i="6" a="1"/>
  <c r="AZ51" i="6" s="1"/>
  <c r="BI51" i="6" a="1"/>
  <c r="BI51" i="6" s="1"/>
  <c r="BG51" i="6" a="1"/>
  <c r="BG51" i="6" s="1"/>
  <c r="BE51" i="6" a="1"/>
  <c r="BE51" i="6" s="1"/>
  <c r="BO51" i="6" a="1"/>
  <c r="BO51" i="6" s="1"/>
  <c r="BJ51" i="6" a="1"/>
  <c r="BJ51" i="6" s="1"/>
  <c r="BP51" i="6" a="1"/>
  <c r="BP51" i="6" s="1"/>
  <c r="BK51" i="6" a="1"/>
  <c r="BK51" i="6" s="1"/>
  <c r="BN51" i="6" a="1"/>
  <c r="BN51" i="6" s="1"/>
  <c r="BF51" i="6" a="1"/>
  <c r="BF51" i="6" s="1"/>
  <c r="BL51" i="6" a="1"/>
  <c r="BL51" i="6" s="1"/>
  <c r="BC51" i="6" a="1"/>
  <c r="BC51" i="6" s="1"/>
  <c r="BB51" i="6" a="1"/>
  <c r="BB51" i="6" s="1"/>
  <c r="BH51" i="6" a="1"/>
  <c r="BH51" i="6" s="1"/>
  <c r="BQ51" i="6" a="1"/>
  <c r="BQ51" i="6" s="1"/>
  <c r="BD51" i="6" a="1"/>
  <c r="BD51" i="6" s="1"/>
  <c r="BM51" i="6" a="1"/>
  <c r="BM51" i="6" s="1"/>
  <c r="BA51" i="6" a="1"/>
  <c r="BA51" i="6" s="1"/>
  <c r="AJ52" i="6" a="1"/>
  <c r="AJ52" i="6" s="1"/>
  <c r="AF52" i="6" a="1"/>
  <c r="AF52" i="6" s="1"/>
  <c r="AH52" i="6" a="1"/>
  <c r="AH52" i="6" s="1"/>
  <c r="AD52" i="6" a="1"/>
  <c r="AD52" i="6" s="1"/>
  <c r="F53" i="6"/>
  <c r="AH53" i="6" s="1" a="1"/>
  <c r="AH53" i="6" s="1"/>
  <c r="L58" i="2"/>
  <c r="O58" i="2"/>
  <c r="M58" i="2"/>
  <c r="V59" i="2"/>
  <c r="J58" i="2"/>
  <c r="N58" i="2"/>
  <c r="K58" i="2"/>
  <c r="BQ54" i="6" a="1"/>
  <c r="BQ54" i="6" s="1"/>
  <c r="BM54" i="6" a="1"/>
  <c r="BM54" i="6" s="1"/>
  <c r="BI54" i="6" a="1"/>
  <c r="BI54" i="6" s="1"/>
  <c r="BE54" i="6" a="1"/>
  <c r="BE54" i="6" s="1"/>
  <c r="BA54" i="6" a="1"/>
  <c r="BA54" i="6" s="1"/>
  <c r="BP54" i="6" a="1"/>
  <c r="BP54" i="6" s="1"/>
  <c r="BL54" i="6" a="1"/>
  <c r="BL54" i="6" s="1"/>
  <c r="BH54" i="6" a="1"/>
  <c r="BH54" i="6" s="1"/>
  <c r="BD54" i="6" a="1"/>
  <c r="BD54" i="6" s="1"/>
  <c r="AZ54" i="6" a="1"/>
  <c r="AZ54" i="6" s="1"/>
  <c r="BO54" i="6" a="1"/>
  <c r="BO54" i="6" s="1"/>
  <c r="BK54" i="6" a="1"/>
  <c r="BK54" i="6" s="1"/>
  <c r="BG54" i="6" a="1"/>
  <c r="BG54" i="6" s="1"/>
  <c r="BC54" i="6" a="1"/>
  <c r="BC54" i="6" s="1"/>
  <c r="BF54" i="6" a="1"/>
  <c r="BF54" i="6" s="1"/>
  <c r="BN54" i="6" a="1"/>
  <c r="BN54" i="6" s="1"/>
  <c r="BB54" i="6" a="1"/>
  <c r="BB54" i="6" s="1"/>
  <c r="BJ54" i="6" a="1"/>
  <c r="BJ54" i="6" s="1"/>
  <c r="AL55" i="6" a="1"/>
  <c r="AL55" i="6" s="1"/>
  <c r="I61" i="2"/>
  <c r="AK55" i="6" a="1"/>
  <c r="AK55" i="6" s="1"/>
  <c r="AF55" i="6" a="1"/>
  <c r="AF55" i="6" s="1"/>
  <c r="AG55" i="6" a="1"/>
  <c r="AG55" i="6" s="1"/>
  <c r="AC55" i="6" a="1"/>
  <c r="AC55" i="6" s="1"/>
  <c r="AH55" i="6" a="1"/>
  <c r="AH55" i="6" s="1"/>
  <c r="AE55" i="6" a="1"/>
  <c r="AE55" i="6" s="1"/>
  <c r="AO55" i="6" a="1"/>
  <c r="AO55" i="6" s="1"/>
  <c r="AM55" i="6" a="1"/>
  <c r="AM55" i="6" s="1"/>
  <c r="AJ55" i="6" a="1"/>
  <c r="AJ55" i="6" s="1"/>
  <c r="AD55" i="6" a="1"/>
  <c r="AD55" i="6" s="1"/>
  <c r="AI55" i="6" a="1"/>
  <c r="AI55" i="6" s="1"/>
  <c r="AP55" i="6" a="1"/>
  <c r="AP55" i="6" s="1"/>
  <c r="AN55" i="6" a="1"/>
  <c r="AN55" i="6" s="1"/>
  <c r="M59" i="2" a="1"/>
  <c r="L59" i="2" a="1"/>
  <c r="S60" i="2"/>
  <c r="N59" i="2" a="1"/>
  <c r="Q60" i="2"/>
  <c r="U60" i="2"/>
  <c r="O59" i="2" a="1"/>
  <c r="P60" i="2"/>
  <c r="R60" i="2"/>
  <c r="J59" i="2" a="1"/>
  <c r="K59" i="2" a="1"/>
  <c r="T60" i="2"/>
  <c r="Y59" i="6" l="1"/>
  <c r="AA59" i="6"/>
  <c r="Z59" i="6"/>
  <c r="AX58" i="6"/>
  <c r="AW58" i="6"/>
  <c r="M60" i="6"/>
  <c r="N60" i="6" s="1"/>
  <c r="O60" i="6" s="1"/>
  <c r="D60" i="6"/>
  <c r="P60" i="6"/>
  <c r="Q60" i="6" s="1"/>
  <c r="R60" i="6" s="1"/>
  <c r="G60" i="6"/>
  <c r="H60" i="6" s="1"/>
  <c r="S60" i="6"/>
  <c r="T60" i="6" s="1"/>
  <c r="U60" i="6" s="1"/>
  <c r="J60" i="6"/>
  <c r="K60" i="6" s="1"/>
  <c r="L60" i="6" s="1"/>
  <c r="B61" i="6"/>
  <c r="C61" i="6" a="1"/>
  <c r="C61" i="6" s="1"/>
  <c r="A62" i="6" a="1"/>
  <c r="A62" i="6" s="1"/>
  <c r="V61" i="6"/>
  <c r="AS58" i="6"/>
  <c r="BO58" i="6" s="1" a="1"/>
  <c r="BO58" i="6" s="1"/>
  <c r="AT58" i="6"/>
  <c r="AU58" i="6"/>
  <c r="AV58" i="6"/>
  <c r="E59" i="6"/>
  <c r="AH59" i="6" a="1"/>
  <c r="AH59" i="6" s="1"/>
  <c r="AL59" i="6" a="1"/>
  <c r="AL59" i="6" s="1"/>
  <c r="AM59" i="6" a="1"/>
  <c r="AM59" i="6" s="1"/>
  <c r="AC59" i="6" a="1"/>
  <c r="AC59" i="6" s="1"/>
  <c r="AP59" i="6" a="1"/>
  <c r="AP59" i="6" s="1"/>
  <c r="AK59" i="6" a="1"/>
  <c r="AK59" i="6" s="1"/>
  <c r="AF59" i="6" a="1"/>
  <c r="AF59" i="6" s="1"/>
  <c r="AI59" i="6" a="1"/>
  <c r="AI59" i="6" s="1"/>
  <c r="AO59" i="6" a="1"/>
  <c r="AO59" i="6" s="1"/>
  <c r="AG59" i="6" a="1"/>
  <c r="AG59" i="6" s="1"/>
  <c r="AE59" i="6" a="1"/>
  <c r="AE59" i="6" s="1"/>
  <c r="AQ59" i="6" a="1"/>
  <c r="AQ59" i="6" s="1"/>
  <c r="AN59" i="6" a="1"/>
  <c r="AN59" i="6" s="1"/>
  <c r="AJ59" i="6" a="1"/>
  <c r="AJ59" i="6" s="1"/>
  <c r="AD59" i="6" a="1"/>
  <c r="AD59" i="6" s="1"/>
  <c r="BE58" i="6" a="1"/>
  <c r="BE58" i="6" s="1"/>
  <c r="BF58" i="6" a="1"/>
  <c r="BF58" i="6" s="1"/>
  <c r="BH58" i="6" a="1"/>
  <c r="BH58" i="6" s="1"/>
  <c r="BM58" i="6" a="1"/>
  <c r="BM58" i="6" s="1"/>
  <c r="BQ58" i="6" a="1"/>
  <c r="BQ58" i="6" s="1"/>
  <c r="AZ58" i="6" a="1"/>
  <c r="AZ58" i="6" s="1"/>
  <c r="BC58" i="6" a="1"/>
  <c r="BC58" i="6" s="1"/>
  <c r="BJ58" i="6" a="1"/>
  <c r="BJ58" i="6" s="1"/>
  <c r="BI58" i="6" a="1"/>
  <c r="BI58" i="6" s="1"/>
  <c r="BK58" i="6" a="1"/>
  <c r="BK58" i="6" s="1"/>
  <c r="BP58" i="6" a="1"/>
  <c r="BP58" i="6" s="1"/>
  <c r="BB58" i="6" a="1"/>
  <c r="BB58" i="6" s="1"/>
  <c r="BN58" i="6" a="1"/>
  <c r="BN58" i="6" s="1"/>
  <c r="X60" i="6"/>
  <c r="W60" i="6"/>
  <c r="YO2" i="8"/>
  <c r="YD27" i="8"/>
  <c r="BG52" i="6" a="1"/>
  <c r="BG52" i="6" s="1"/>
  <c r="AQ53" i="6" a="1"/>
  <c r="AQ53" i="6" s="1"/>
  <c r="AO53" i="6" a="1"/>
  <c r="AO53" i="6" s="1"/>
  <c r="AL53" i="6" a="1"/>
  <c r="AL53" i="6" s="1"/>
  <c r="AM53" i="6" a="1"/>
  <c r="AM53" i="6" s="1"/>
  <c r="BA52" i="6" a="1"/>
  <c r="BA52" i="6" s="1"/>
  <c r="BM52" i="6" a="1"/>
  <c r="BM52" i="6" s="1"/>
  <c r="AC53" i="6" a="1"/>
  <c r="AC53" i="6" s="1"/>
  <c r="AI53" i="6" a="1"/>
  <c r="AI53" i="6" s="1"/>
  <c r="AP53" i="6" a="1"/>
  <c r="AP53" i="6" s="1"/>
  <c r="AE53" i="6" a="1"/>
  <c r="AE53" i="6" s="1"/>
  <c r="AG53" i="6" a="1"/>
  <c r="AG53" i="6" s="1"/>
  <c r="BP52" i="6" a="1"/>
  <c r="BP52" i="6" s="1"/>
  <c r="BC52" i="6" a="1"/>
  <c r="BC52" i="6" s="1"/>
  <c r="AF53" i="6" a="1"/>
  <c r="AF53" i="6" s="1"/>
  <c r="AK53" i="6" a="1"/>
  <c r="AK53" i="6" s="1"/>
  <c r="BE52" i="6" a="1"/>
  <c r="BE52" i="6" s="1"/>
  <c r="BF52" i="6" a="1"/>
  <c r="BF52" i="6" s="1"/>
  <c r="BI52" i="6" a="1"/>
  <c r="BI52" i="6" s="1"/>
  <c r="BJ52" i="6" a="1"/>
  <c r="BJ52" i="6" s="1"/>
  <c r="BK52" i="6" a="1"/>
  <c r="BK52" i="6" s="1"/>
  <c r="BD52" i="6" a="1"/>
  <c r="BD52" i="6" s="1"/>
  <c r="BL52" i="6" a="1"/>
  <c r="BL52" i="6" s="1"/>
  <c r="AJ53" i="6" a="1"/>
  <c r="AJ53" i="6" s="1"/>
  <c r="BO52" i="6" a="1"/>
  <c r="BO52" i="6" s="1"/>
  <c r="AZ52" i="6" a="1"/>
  <c r="AZ52" i="6" s="1"/>
  <c r="BH52" i="6" a="1"/>
  <c r="BH52" i="6" s="1"/>
  <c r="BB52" i="6" a="1"/>
  <c r="BB52" i="6" s="1"/>
  <c r="AN53" i="6" a="1"/>
  <c r="AN53" i="6" s="1"/>
  <c r="AD53" i="6" a="1"/>
  <c r="AD53" i="6" s="1"/>
  <c r="BQ52" i="6" a="1"/>
  <c r="BQ52" i="6" s="1"/>
  <c r="BN52" i="6" a="1"/>
  <c r="BN52" i="6" s="1"/>
  <c r="K59" i="2"/>
  <c r="J59" i="2"/>
  <c r="V60" i="2"/>
  <c r="O59" i="2"/>
  <c r="N59" i="2"/>
  <c r="L59" i="2"/>
  <c r="M59" i="2"/>
  <c r="BO55" i="6" a="1"/>
  <c r="BO55" i="6" s="1"/>
  <c r="BF55" i="6" a="1"/>
  <c r="BF55" i="6" s="1"/>
  <c r="BA55" i="6" a="1"/>
  <c r="BA55" i="6" s="1"/>
  <c r="BJ55" i="6" a="1"/>
  <c r="BJ55" i="6" s="1"/>
  <c r="BE55" i="6" a="1"/>
  <c r="BE55" i="6" s="1"/>
  <c r="BM55" i="6" a="1"/>
  <c r="BM55" i="6" s="1"/>
  <c r="BD55" i="6" a="1"/>
  <c r="BD55" i="6" s="1"/>
  <c r="BQ55" i="6" a="1"/>
  <c r="BQ55" i="6" s="1"/>
  <c r="BH55" i="6" a="1"/>
  <c r="BH55" i="6" s="1"/>
  <c r="BL55" i="6" a="1"/>
  <c r="BL55" i="6" s="1"/>
  <c r="BC55" i="6" a="1"/>
  <c r="BC55" i="6" s="1"/>
  <c r="BN55" i="6" a="1"/>
  <c r="BN55" i="6" s="1"/>
  <c r="BB55" i="6" a="1"/>
  <c r="BB55" i="6" s="1"/>
  <c r="AZ55" i="6" a="1"/>
  <c r="AZ55" i="6" s="1"/>
  <c r="BK55" i="6" a="1"/>
  <c r="BK55" i="6" s="1"/>
  <c r="BI55" i="6" a="1"/>
  <c r="BI55" i="6" s="1"/>
  <c r="BG55" i="6" a="1"/>
  <c r="BG55" i="6" s="1"/>
  <c r="BP55" i="6" a="1"/>
  <c r="BP55" i="6" s="1"/>
  <c r="I62" i="2"/>
  <c r="N60" i="2" a="1"/>
  <c r="K60" i="2" a="1"/>
  <c r="U61" i="2"/>
  <c r="M60" i="2" a="1"/>
  <c r="L60" i="2" a="1"/>
  <c r="P61" i="2"/>
  <c r="T61" i="2"/>
  <c r="S61" i="2"/>
  <c r="J60" i="2" a="1"/>
  <c r="R61" i="2"/>
  <c r="Q61" i="2"/>
  <c r="O60" i="2" a="1"/>
  <c r="W61" i="6" l="1"/>
  <c r="X61" i="6"/>
  <c r="E60" i="6"/>
  <c r="F60" i="6" s="1"/>
  <c r="AG60" i="6" a="1"/>
  <c r="AG60" i="6" s="1"/>
  <c r="AH60" i="6" a="1"/>
  <c r="AH60" i="6" s="1"/>
  <c r="AF60" i="6" a="1"/>
  <c r="AF60" i="6" s="1"/>
  <c r="AK60" i="6" a="1"/>
  <c r="AK60" i="6" s="1"/>
  <c r="AP60" i="6" a="1"/>
  <c r="AP60" i="6" s="1"/>
  <c r="AQ60" i="6" a="1"/>
  <c r="AQ60" i="6" s="1"/>
  <c r="AN60" i="6" a="1"/>
  <c r="AN60" i="6" s="1"/>
  <c r="AE60" i="6" a="1"/>
  <c r="AE60" i="6" s="1"/>
  <c r="AO60" i="6" a="1"/>
  <c r="AO60" i="6" s="1"/>
  <c r="AD60" i="6" a="1"/>
  <c r="AD60" i="6" s="1"/>
  <c r="AC60" i="6" a="1"/>
  <c r="AC60" i="6" s="1"/>
  <c r="AI60" i="6" a="1"/>
  <c r="AI60" i="6" s="1"/>
  <c r="AM60" i="6" a="1"/>
  <c r="AM60" i="6" s="1"/>
  <c r="AJ60" i="6" a="1"/>
  <c r="AJ60" i="6" s="1"/>
  <c r="AL60" i="6" a="1"/>
  <c r="AL60" i="6" s="1"/>
  <c r="AB59" i="6"/>
  <c r="F59" i="6"/>
  <c r="V62" i="6"/>
  <c r="A63" i="6" a="1"/>
  <c r="A63" i="6" s="1"/>
  <c r="B62" i="6"/>
  <c r="C62" i="6" a="1"/>
  <c r="C62" i="6" s="1"/>
  <c r="G61" i="6"/>
  <c r="H61" i="6" s="1"/>
  <c r="I61" i="6" s="1"/>
  <c r="S61" i="6"/>
  <c r="T61" i="6" s="1"/>
  <c r="U61" i="6" s="1"/>
  <c r="J61" i="6"/>
  <c r="K61" i="6" s="1"/>
  <c r="L61" i="6" s="1"/>
  <c r="M61" i="6"/>
  <c r="N61" i="6" s="1"/>
  <c r="O61" i="6" s="1"/>
  <c r="D61" i="6"/>
  <c r="P61" i="6"/>
  <c r="Q61" i="6" s="1"/>
  <c r="R61" i="6" s="1"/>
  <c r="BD58" i="6" a="1"/>
  <c r="BD58" i="6" s="1"/>
  <c r="BL58" i="6" a="1"/>
  <c r="BL58" i="6" s="1"/>
  <c r="AU59" i="6"/>
  <c r="AV59" i="6"/>
  <c r="AA60" i="6"/>
  <c r="Z60" i="6"/>
  <c r="Y60" i="6"/>
  <c r="BG58" i="6" a="1"/>
  <c r="BG58" i="6" s="1"/>
  <c r="AW59" i="6"/>
  <c r="AX59" i="6"/>
  <c r="BA58" i="6" a="1"/>
  <c r="BA58" i="6" s="1"/>
  <c r="AB60" i="6"/>
  <c r="I60" i="6"/>
  <c r="AT59" i="6"/>
  <c r="AS59" i="6"/>
  <c r="BB59" i="6" s="1" a="1"/>
  <c r="BB59" i="6" s="1"/>
  <c r="YZ2" i="8"/>
  <c r="YO27" i="8"/>
  <c r="AZ53" i="6" a="1"/>
  <c r="AZ53" i="6" s="1"/>
  <c r="BF53" i="6" a="1"/>
  <c r="BF53" i="6" s="1"/>
  <c r="BN53" i="6" a="1"/>
  <c r="BN53" i="6" s="1"/>
  <c r="BD53" i="6" a="1"/>
  <c r="BD53" i="6" s="1"/>
  <c r="BL53" i="6" a="1"/>
  <c r="BL53" i="6" s="1"/>
  <c r="BC53" i="6" a="1"/>
  <c r="BC53" i="6" s="1"/>
  <c r="BM53" i="6" a="1"/>
  <c r="BM53" i="6" s="1"/>
  <c r="BK53" i="6" a="1"/>
  <c r="BK53" i="6" s="1"/>
  <c r="BG53" i="6" a="1"/>
  <c r="BG53" i="6" s="1"/>
  <c r="BQ53" i="6" a="1"/>
  <c r="BQ53" i="6" s="1"/>
  <c r="BE53" i="6" a="1"/>
  <c r="BE53" i="6" s="1"/>
  <c r="BJ53" i="6" a="1"/>
  <c r="BJ53" i="6" s="1"/>
  <c r="BO53" i="6" a="1"/>
  <c r="BO53" i="6" s="1"/>
  <c r="BA53" i="6" a="1"/>
  <c r="BA53" i="6" s="1"/>
  <c r="BH53" i="6" a="1"/>
  <c r="BH53" i="6" s="1"/>
  <c r="BP53" i="6" a="1"/>
  <c r="BP53" i="6" s="1"/>
  <c r="BB53" i="6" a="1"/>
  <c r="BB53" i="6" s="1"/>
  <c r="BI53" i="6" a="1"/>
  <c r="BI53" i="6" s="1"/>
  <c r="O60" i="2"/>
  <c r="J60" i="2"/>
  <c r="V61" i="2"/>
  <c r="L60" i="2"/>
  <c r="M60" i="2"/>
  <c r="K60" i="2"/>
  <c r="N60" i="2"/>
  <c r="I63" i="2"/>
  <c r="S62" i="2"/>
  <c r="K61" i="2" a="1"/>
  <c r="R62" i="2"/>
  <c r="L61" i="2" a="1"/>
  <c r="O61" i="2" a="1"/>
  <c r="Q62" i="2"/>
  <c r="U62" i="2"/>
  <c r="M61" i="2" a="1"/>
  <c r="N61" i="2" a="1"/>
  <c r="T62" i="2"/>
  <c r="J61" i="2" a="1"/>
  <c r="P62" i="2"/>
  <c r="AZ59" i="6" l="1" a="1"/>
  <c r="AZ59" i="6" s="1"/>
  <c r="BE59" i="6" a="1"/>
  <c r="BE59" i="6" s="1"/>
  <c r="BI59" i="6" a="1"/>
  <c r="BI59" i="6" s="1"/>
  <c r="D62" i="6"/>
  <c r="P62" i="6"/>
  <c r="Q62" i="6" s="1"/>
  <c r="R62" i="6" s="1"/>
  <c r="G62" i="6"/>
  <c r="H62" i="6" s="1"/>
  <c r="S62" i="6"/>
  <c r="T62" i="6" s="1"/>
  <c r="U62" i="6" s="1"/>
  <c r="J62" i="6"/>
  <c r="K62" i="6" s="1"/>
  <c r="L62" i="6" s="1"/>
  <c r="M62" i="6"/>
  <c r="N62" i="6" s="1"/>
  <c r="O62" i="6" s="1"/>
  <c r="BM59" i="6" a="1"/>
  <c r="BM59" i="6" s="1"/>
  <c r="BL59" i="6" a="1"/>
  <c r="BL59" i="6" s="1"/>
  <c r="BQ59" i="6" a="1"/>
  <c r="BQ59" i="6" s="1"/>
  <c r="BP59" i="6" a="1"/>
  <c r="BP59" i="6" s="1"/>
  <c r="AT60" i="6"/>
  <c r="AS60" i="6"/>
  <c r="B63" i="6"/>
  <c r="C63" i="6" a="1"/>
  <c r="C63" i="6" s="1"/>
  <c r="A64" i="6" a="1"/>
  <c r="A64" i="6" s="1"/>
  <c r="V63" i="6"/>
  <c r="BA60" i="6" a="1"/>
  <c r="BA60" i="6" s="1"/>
  <c r="BB60" i="6" a="1"/>
  <c r="BB60" i="6" s="1"/>
  <c r="BC60" i="6" a="1"/>
  <c r="BC60" i="6" s="1"/>
  <c r="AZ60" i="6" a="1"/>
  <c r="AZ60" i="6" s="1"/>
  <c r="BH60" i="6" a="1"/>
  <c r="BH60" i="6" s="1"/>
  <c r="BF60" i="6" a="1"/>
  <c r="BF60" i="6" s="1"/>
  <c r="BQ60" i="6" a="1"/>
  <c r="BQ60" i="6" s="1"/>
  <c r="BI60" i="6" a="1"/>
  <c r="BI60" i="6" s="1"/>
  <c r="BE60" i="6" a="1"/>
  <c r="BE60" i="6" s="1"/>
  <c r="BO60" i="6" a="1"/>
  <c r="BO60" i="6" s="1"/>
  <c r="BP60" i="6" a="1"/>
  <c r="BP60" i="6" s="1"/>
  <c r="BM60" i="6" a="1"/>
  <c r="BM60" i="6" s="1"/>
  <c r="BJ60" i="6" a="1"/>
  <c r="BJ60" i="6" s="1"/>
  <c r="BG60" i="6" a="1"/>
  <c r="BG60" i="6" s="1"/>
  <c r="BN60" i="6" a="1"/>
  <c r="BN60" i="6" s="1"/>
  <c r="BK60" i="6" a="1"/>
  <c r="BK60" i="6" s="1"/>
  <c r="BL60" i="6" a="1"/>
  <c r="BL60" i="6" s="1"/>
  <c r="BD60" i="6" a="1"/>
  <c r="BD60" i="6" s="1"/>
  <c r="BF59" i="6" a="1"/>
  <c r="BF59" i="6" s="1"/>
  <c r="BD59" i="6" a="1"/>
  <c r="BD59" i="6" s="1"/>
  <c r="AV60" i="6"/>
  <c r="AU60" i="6"/>
  <c r="X62" i="6"/>
  <c r="W62" i="6"/>
  <c r="BO59" i="6" a="1"/>
  <c r="BO59" i="6" s="1"/>
  <c r="BG59" i="6" a="1"/>
  <c r="BG59" i="6" s="1"/>
  <c r="AW60" i="6"/>
  <c r="AX60" i="6"/>
  <c r="BA59" i="6" a="1"/>
  <c r="BA59" i="6" s="1"/>
  <c r="BH59" i="6" a="1"/>
  <c r="BH59" i="6" s="1"/>
  <c r="AD61" i="6" a="1"/>
  <c r="AD61" i="6" s="1"/>
  <c r="AC61" i="6" a="1"/>
  <c r="AC61" i="6" s="1"/>
  <c r="AJ61" i="6" a="1"/>
  <c r="AJ61" i="6" s="1"/>
  <c r="AQ61" i="6" a="1"/>
  <c r="AQ61" i="6" s="1"/>
  <c r="AI61" i="6" a="1"/>
  <c r="AI61" i="6" s="1"/>
  <c r="AN61" i="6" a="1"/>
  <c r="AN61" i="6" s="1"/>
  <c r="AP61" i="6" a="1"/>
  <c r="AP61" i="6" s="1"/>
  <c r="AE61" i="6" a="1"/>
  <c r="AE61" i="6" s="1"/>
  <c r="AH61" i="6" a="1"/>
  <c r="AH61" i="6" s="1"/>
  <c r="AM61" i="6" a="1"/>
  <c r="AM61" i="6" s="1"/>
  <c r="AG61" i="6" a="1"/>
  <c r="AG61" i="6" s="1"/>
  <c r="AF61" i="6" a="1"/>
  <c r="AF61" i="6" s="1"/>
  <c r="AO61" i="6" a="1"/>
  <c r="AO61" i="6" s="1"/>
  <c r="E61" i="6"/>
  <c r="AK61" i="6" a="1"/>
  <c r="AK61" i="6" s="1"/>
  <c r="AL61" i="6" a="1"/>
  <c r="AL61" i="6" s="1"/>
  <c r="Y61" i="6"/>
  <c r="Z61" i="6"/>
  <c r="AA61" i="6"/>
  <c r="BK59" i="6" a="1"/>
  <c r="BK59" i="6" s="1"/>
  <c r="BN59" i="6" a="1"/>
  <c r="BN59" i="6" s="1"/>
  <c r="BC59" i="6" a="1"/>
  <c r="BC59" i="6" s="1"/>
  <c r="BJ59" i="6" a="1"/>
  <c r="BJ59" i="6" s="1"/>
  <c r="YZ27" i="8"/>
  <c r="ZK2" i="8"/>
  <c r="V62" i="2"/>
  <c r="J61" i="2"/>
  <c r="N61" i="2"/>
  <c r="M61" i="2"/>
  <c r="O61" i="2"/>
  <c r="L61" i="2"/>
  <c r="K61" i="2"/>
  <c r="I64" i="2"/>
  <c r="J62" i="2" a="1"/>
  <c r="S63" i="2"/>
  <c r="Q63" i="2"/>
  <c r="L62" i="2" a="1"/>
  <c r="R63" i="2"/>
  <c r="N62" i="2" a="1"/>
  <c r="M62" i="2" a="1"/>
  <c r="O62" i="2" a="1"/>
  <c r="P63" i="2"/>
  <c r="U63" i="2"/>
  <c r="K62" i="2" a="1"/>
  <c r="T63" i="2"/>
  <c r="AV61" i="6" l="1"/>
  <c r="AU61" i="6"/>
  <c r="AS61" i="6"/>
  <c r="BK61" i="6" s="1" a="1"/>
  <c r="BK61" i="6" s="1"/>
  <c r="AT61" i="6"/>
  <c r="BJ61" i="6" a="1"/>
  <c r="BJ61" i="6" s="1"/>
  <c r="AZ61" i="6" a="1"/>
  <c r="AZ61" i="6" s="1"/>
  <c r="BH61" i="6" a="1"/>
  <c r="BH61" i="6" s="1"/>
  <c r="BP61" i="6" a="1"/>
  <c r="BP61" i="6" s="1"/>
  <c r="BO61" i="6" a="1"/>
  <c r="BO61" i="6" s="1"/>
  <c r="BM61" i="6" a="1"/>
  <c r="BM61" i="6" s="1"/>
  <c r="BE61" i="6" a="1"/>
  <c r="BE61" i="6" s="1"/>
  <c r="BN61" i="6" a="1"/>
  <c r="BN61" i="6" s="1"/>
  <c r="BF61" i="6" a="1"/>
  <c r="BF61" i="6" s="1"/>
  <c r="BG61" i="6" a="1"/>
  <c r="BG61" i="6" s="1"/>
  <c r="BQ61" i="6" a="1"/>
  <c r="BQ61" i="6" s="1"/>
  <c r="BI61" i="6" a="1"/>
  <c r="BI61" i="6" s="1"/>
  <c r="BL61" i="6" a="1"/>
  <c r="BL61" i="6" s="1"/>
  <c r="BA61" i="6" a="1"/>
  <c r="BA61" i="6" s="1"/>
  <c r="BB61" i="6" a="1"/>
  <c r="BB61" i="6" s="1"/>
  <c r="AX61" i="6"/>
  <c r="AW61" i="6"/>
  <c r="I62" i="6"/>
  <c r="E62" i="6"/>
  <c r="F62" i="6" s="1"/>
  <c r="AD62" i="6" a="1"/>
  <c r="AD62" i="6" s="1"/>
  <c r="AE62" i="6" a="1"/>
  <c r="AE62" i="6" s="1"/>
  <c r="AO62" i="6" a="1"/>
  <c r="AO62" i="6" s="1"/>
  <c r="AC62" i="6" a="1"/>
  <c r="AC62" i="6" s="1"/>
  <c r="AQ62" i="6" a="1"/>
  <c r="AQ62" i="6" s="1"/>
  <c r="AN62" i="6" a="1"/>
  <c r="AN62" i="6" s="1"/>
  <c r="AF62" i="6" a="1"/>
  <c r="AF62" i="6" s="1"/>
  <c r="AP62" i="6" a="1"/>
  <c r="AP62" i="6" s="1"/>
  <c r="AK62" i="6" a="1"/>
  <c r="AK62" i="6" s="1"/>
  <c r="AI62" i="6" a="1"/>
  <c r="AI62" i="6" s="1"/>
  <c r="AG62" i="6" a="1"/>
  <c r="AG62" i="6" s="1"/>
  <c r="AL62" i="6" a="1"/>
  <c r="AL62" i="6" s="1"/>
  <c r="AH62" i="6" a="1"/>
  <c r="AH62" i="6" s="1"/>
  <c r="AM62" i="6" a="1"/>
  <c r="AM62" i="6" s="1"/>
  <c r="AJ62" i="6" a="1"/>
  <c r="AJ62" i="6" s="1"/>
  <c r="F61" i="6"/>
  <c r="AB61" i="6"/>
  <c r="AA62" i="6"/>
  <c r="Y62" i="6"/>
  <c r="Z62" i="6"/>
  <c r="X63" i="6"/>
  <c r="W63" i="6"/>
  <c r="S63" i="6"/>
  <c r="T63" i="6" s="1"/>
  <c r="U63" i="6" s="1"/>
  <c r="D63" i="6"/>
  <c r="G63" i="6"/>
  <c r="H63" i="6" s="1"/>
  <c r="I63" i="6" s="1"/>
  <c r="J63" i="6"/>
  <c r="K63" i="6" s="1"/>
  <c r="L63" i="6" s="1"/>
  <c r="M63" i="6"/>
  <c r="N63" i="6" s="1"/>
  <c r="O63" i="6" s="1"/>
  <c r="P63" i="6"/>
  <c r="Q63" i="6" s="1"/>
  <c r="R63" i="6" s="1"/>
  <c r="B64" i="6"/>
  <c r="C64" i="6" a="1"/>
  <c r="C64" i="6" s="1"/>
  <c r="V64" i="6"/>
  <c r="A65" i="6" a="1"/>
  <c r="A65" i="6" s="1"/>
  <c r="ZK27" i="8"/>
  <c r="ZV2" i="8"/>
  <c r="K62" i="2"/>
  <c r="V63" i="2"/>
  <c r="O62" i="2"/>
  <c r="M62" i="2"/>
  <c r="N62" i="2"/>
  <c r="L62" i="2"/>
  <c r="J62" i="2"/>
  <c r="I65" i="2"/>
  <c r="N63" i="2" a="1"/>
  <c r="L63" i="2" a="1"/>
  <c r="R64" i="2"/>
  <c r="M63" i="2" a="1"/>
  <c r="Q64" i="2"/>
  <c r="O63" i="2" a="1"/>
  <c r="K63" i="2" a="1"/>
  <c r="T64" i="2"/>
  <c r="J63" i="2" a="1"/>
  <c r="P64" i="2"/>
  <c r="U64" i="2"/>
  <c r="S64" i="2"/>
  <c r="E63" i="6" l="1"/>
  <c r="AF63" i="6" a="1"/>
  <c r="AF63" i="6" s="1"/>
  <c r="AL63" i="6" a="1"/>
  <c r="AL63" i="6" s="1"/>
  <c r="AD63" i="6" a="1"/>
  <c r="AD63" i="6" s="1"/>
  <c r="AO63" i="6" a="1"/>
  <c r="AO63" i="6" s="1"/>
  <c r="AN63" i="6" a="1"/>
  <c r="AN63" i="6" s="1"/>
  <c r="AH63" i="6" a="1"/>
  <c r="AH63" i="6" s="1"/>
  <c r="AE63" i="6" a="1"/>
  <c r="AE63" i="6" s="1"/>
  <c r="AG63" i="6" a="1"/>
  <c r="AG63" i="6" s="1"/>
  <c r="AK63" i="6" a="1"/>
  <c r="AK63" i="6" s="1"/>
  <c r="AQ63" i="6" a="1"/>
  <c r="AQ63" i="6" s="1"/>
  <c r="AC63" i="6" a="1"/>
  <c r="AC63" i="6" s="1"/>
  <c r="AP63" i="6" a="1"/>
  <c r="AP63" i="6" s="1"/>
  <c r="AM63" i="6" a="1"/>
  <c r="AM63" i="6" s="1"/>
  <c r="AI63" i="6" a="1"/>
  <c r="AI63" i="6" s="1"/>
  <c r="AJ63" i="6" a="1"/>
  <c r="AJ63" i="6" s="1"/>
  <c r="BD61" i="6" a="1"/>
  <c r="BD61" i="6" s="1"/>
  <c r="Z63" i="6"/>
  <c r="Y63" i="6"/>
  <c r="AA63" i="6"/>
  <c r="W64" i="6"/>
  <c r="X64" i="6"/>
  <c r="AU62" i="6"/>
  <c r="AV62" i="6"/>
  <c r="BC61" i="6" a="1"/>
  <c r="BC61" i="6" s="1"/>
  <c r="A66" i="6" a="1"/>
  <c r="A66" i="6" s="1"/>
  <c r="B65" i="6"/>
  <c r="C65" i="6" a="1"/>
  <c r="C65" i="6" s="1"/>
  <c r="V65" i="6"/>
  <c r="AS62" i="6"/>
  <c r="BC62" i="6" s="1" a="1"/>
  <c r="BC62" i="6" s="1"/>
  <c r="AT62" i="6"/>
  <c r="BK62" i="6" a="1"/>
  <c r="BK62" i="6" s="1"/>
  <c r="BQ62" i="6" a="1"/>
  <c r="BQ62" i="6" s="1"/>
  <c r="BI62" i="6" a="1"/>
  <c r="BI62" i="6" s="1"/>
  <c r="BE62" i="6" a="1"/>
  <c r="BE62" i="6" s="1"/>
  <c r="BL62" i="6" a="1"/>
  <c r="BL62" i="6" s="1"/>
  <c r="BG62" i="6" a="1"/>
  <c r="BG62" i="6" s="1"/>
  <c r="P64" i="6"/>
  <c r="Q64" i="6" s="1"/>
  <c r="R64" i="6" s="1"/>
  <c r="D64" i="6"/>
  <c r="S64" i="6"/>
  <c r="T64" i="6" s="1"/>
  <c r="U64" i="6" s="1"/>
  <c r="G64" i="6"/>
  <c r="H64" i="6" s="1"/>
  <c r="J64" i="6"/>
  <c r="K64" i="6" s="1"/>
  <c r="L64" i="6" s="1"/>
  <c r="M64" i="6"/>
  <c r="N64" i="6" s="1"/>
  <c r="O64" i="6" s="1"/>
  <c r="AX62" i="6"/>
  <c r="AW62" i="6"/>
  <c r="AB62" i="6"/>
  <c r="ZV27" i="8"/>
  <c r="AAG2" i="8"/>
  <c r="AAG27" i="8" s="1"/>
  <c r="V64" i="2"/>
  <c r="J63" i="2"/>
  <c r="K63" i="2"/>
  <c r="O63" i="2"/>
  <c r="M63" i="2"/>
  <c r="L63" i="2"/>
  <c r="N63" i="2"/>
  <c r="I66" i="2"/>
  <c r="M64" i="2" a="1"/>
  <c r="K64" i="2" a="1"/>
  <c r="U65" i="2"/>
  <c r="Q65" i="2"/>
  <c r="O64" i="2" a="1"/>
  <c r="L64" i="2" a="1"/>
  <c r="J64" i="2" a="1"/>
  <c r="S65" i="2"/>
  <c r="R65" i="2"/>
  <c r="N64" i="2" a="1"/>
  <c r="P65" i="2"/>
  <c r="T65" i="2"/>
  <c r="BN62" i="6" l="1" a="1"/>
  <c r="BN62" i="6" s="1"/>
  <c r="BM62" i="6" a="1"/>
  <c r="BM62" i="6" s="1"/>
  <c r="W65" i="6"/>
  <c r="X65" i="6"/>
  <c r="AU63" i="6"/>
  <c r="AV63" i="6"/>
  <c r="M65" i="6"/>
  <c r="N65" i="6" s="1"/>
  <c r="O65" i="6" s="1"/>
  <c r="P65" i="6"/>
  <c r="Q65" i="6" s="1"/>
  <c r="R65" i="6" s="1"/>
  <c r="D65" i="6"/>
  <c r="S65" i="6"/>
  <c r="T65" i="6" s="1"/>
  <c r="U65" i="6" s="1"/>
  <c r="J65" i="6"/>
  <c r="K65" i="6" s="1"/>
  <c r="L65" i="6" s="1"/>
  <c r="G65" i="6"/>
  <c r="H65" i="6" s="1"/>
  <c r="I65" i="6" s="1"/>
  <c r="BB62" i="6" a="1"/>
  <c r="BB62" i="6" s="1"/>
  <c r="BH62" i="6" a="1"/>
  <c r="BH62" i="6" s="1"/>
  <c r="BO62" i="6" a="1"/>
  <c r="BO62" i="6" s="1"/>
  <c r="AA64" i="6"/>
  <c r="Y64" i="6"/>
  <c r="Z64" i="6"/>
  <c r="BP62" i="6" a="1"/>
  <c r="BP62" i="6" s="1"/>
  <c r="BF62" i="6" a="1"/>
  <c r="BF62" i="6" s="1"/>
  <c r="BD62" i="6" a="1"/>
  <c r="BD62" i="6" s="1"/>
  <c r="B66" i="6"/>
  <c r="C66" i="6" a="1"/>
  <c r="C66" i="6" s="1"/>
  <c r="A67" i="6" a="1"/>
  <c r="A67" i="6" s="1"/>
  <c r="V66" i="6"/>
  <c r="F63" i="6"/>
  <c r="AB63" i="6"/>
  <c r="I64" i="6"/>
  <c r="BA62" i="6" a="1"/>
  <c r="BA62" i="6" s="1"/>
  <c r="AZ62" i="6" a="1"/>
  <c r="AZ62" i="6" s="1"/>
  <c r="AW63" i="6"/>
  <c r="AX63" i="6"/>
  <c r="E64" i="6"/>
  <c r="F64" i="6" s="1"/>
  <c r="AI64" i="6" a="1"/>
  <c r="AI64" i="6" s="1"/>
  <c r="AF64" i="6" a="1"/>
  <c r="AF64" i="6" s="1"/>
  <c r="AO64" i="6" a="1"/>
  <c r="AO64" i="6" s="1"/>
  <c r="AQ64" i="6" a="1"/>
  <c r="AQ64" i="6" s="1"/>
  <c r="AD64" i="6" a="1"/>
  <c r="AD64" i="6" s="1"/>
  <c r="AH64" i="6" a="1"/>
  <c r="AH64" i="6" s="1"/>
  <c r="AK64" i="6" a="1"/>
  <c r="AK64" i="6" s="1"/>
  <c r="AG64" i="6" a="1"/>
  <c r="AG64" i="6" s="1"/>
  <c r="AL64" i="6" a="1"/>
  <c r="AL64" i="6" s="1"/>
  <c r="AE64" i="6" a="1"/>
  <c r="AE64" i="6" s="1"/>
  <c r="AC64" i="6" a="1"/>
  <c r="AC64" i="6" s="1"/>
  <c r="AN64" i="6" a="1"/>
  <c r="AN64" i="6" s="1"/>
  <c r="AJ64" i="6" a="1"/>
  <c r="AJ64" i="6" s="1"/>
  <c r="AP64" i="6" a="1"/>
  <c r="AP64" i="6" s="1"/>
  <c r="AM64" i="6" a="1"/>
  <c r="AM64" i="6" s="1"/>
  <c r="BJ62" i="6" a="1"/>
  <c r="BJ62" i="6" s="1"/>
  <c r="AT63" i="6"/>
  <c r="AS63" i="6"/>
  <c r="BK63" i="6" s="1" a="1"/>
  <c r="BK63" i="6" s="1"/>
  <c r="V65" i="2"/>
  <c r="N64" i="2"/>
  <c r="J64" i="2"/>
  <c r="L64" i="2"/>
  <c r="O64" i="2"/>
  <c r="K64" i="2"/>
  <c r="M64" i="2"/>
  <c r="I67" i="2"/>
  <c r="N65" i="2" a="1"/>
  <c r="U66" i="2"/>
  <c r="J65" i="2" a="1"/>
  <c r="O65" i="2" a="1"/>
  <c r="Q66" i="2"/>
  <c r="R66" i="2"/>
  <c r="L65" i="2" a="1"/>
  <c r="T66" i="2"/>
  <c r="M65" i="2" a="1"/>
  <c r="P66" i="2"/>
  <c r="K65" i="2" a="1"/>
  <c r="S66" i="2"/>
  <c r="C67" i="6" l="1" a="1"/>
  <c r="C67" i="6" s="1"/>
  <c r="A68" i="6" a="1"/>
  <c r="A68" i="6" s="1"/>
  <c r="B67" i="6"/>
  <c r="V67" i="6"/>
  <c r="M66" i="6"/>
  <c r="N66" i="6" s="1"/>
  <c r="O66" i="6" s="1"/>
  <c r="P66" i="6"/>
  <c r="Q66" i="6" s="1"/>
  <c r="R66" i="6" s="1"/>
  <c r="D66" i="6"/>
  <c r="S66" i="6"/>
  <c r="T66" i="6" s="1"/>
  <c r="U66" i="6" s="1"/>
  <c r="G66" i="6"/>
  <c r="H66" i="6" s="1"/>
  <c r="I66" i="6" s="1"/>
  <c r="J66" i="6"/>
  <c r="K66" i="6" s="1"/>
  <c r="L66" i="6" s="1"/>
  <c r="BL63" i="6" a="1"/>
  <c r="BL63" i="6" s="1"/>
  <c r="BG63" i="6" a="1"/>
  <c r="BG63" i="6" s="1"/>
  <c r="BQ63" i="6" a="1"/>
  <c r="BQ63" i="6" s="1"/>
  <c r="BM64" i="6" a="1"/>
  <c r="BM64" i="6" s="1"/>
  <c r="BD64" i="6" a="1"/>
  <c r="BD64" i="6" s="1"/>
  <c r="BN63" i="6" a="1"/>
  <c r="BN63" i="6" s="1"/>
  <c r="AZ63" i="6" a="1"/>
  <c r="AZ63" i="6" s="1"/>
  <c r="Y65" i="6"/>
  <c r="AA65" i="6"/>
  <c r="Z65" i="6"/>
  <c r="BB63" i="6" a="1"/>
  <c r="BB63" i="6" s="1"/>
  <c r="BC63" i="6" a="1"/>
  <c r="BC63" i="6" s="1"/>
  <c r="BH63" i="6" a="1"/>
  <c r="BH63" i="6" s="1"/>
  <c r="AV64" i="6"/>
  <c r="AU64" i="6"/>
  <c r="BA63" i="6" a="1"/>
  <c r="BA63" i="6" s="1"/>
  <c r="BD63" i="6" a="1"/>
  <c r="BD63" i="6" s="1"/>
  <c r="BF63" i="6" a="1"/>
  <c r="BF63" i="6" s="1"/>
  <c r="AB64" i="6"/>
  <c r="AT64" i="6"/>
  <c r="AS64" i="6"/>
  <c r="BA64" i="6" s="1" a="1"/>
  <c r="BA64" i="6" s="1"/>
  <c r="E65" i="6"/>
  <c r="AC65" i="6" a="1"/>
  <c r="AC65" i="6" s="1"/>
  <c r="AF65" i="6" a="1"/>
  <c r="AF65" i="6" s="1"/>
  <c r="AE65" i="6" a="1"/>
  <c r="AE65" i="6" s="1"/>
  <c r="AN65" i="6" a="1"/>
  <c r="AN65" i="6" s="1"/>
  <c r="AG65" i="6" a="1"/>
  <c r="AG65" i="6" s="1"/>
  <c r="AL65" i="6" a="1"/>
  <c r="AL65" i="6" s="1"/>
  <c r="AQ65" i="6" a="1"/>
  <c r="AQ65" i="6" s="1"/>
  <c r="AI65" i="6" a="1"/>
  <c r="AI65" i="6" s="1"/>
  <c r="AP65" i="6" a="1"/>
  <c r="AP65" i="6" s="1"/>
  <c r="AK65" i="6" a="1"/>
  <c r="AK65" i="6" s="1"/>
  <c r="AH65" i="6" a="1"/>
  <c r="AH65" i="6" s="1"/>
  <c r="AM65" i="6" a="1"/>
  <c r="AM65" i="6" s="1"/>
  <c r="AO65" i="6" a="1"/>
  <c r="AO65" i="6" s="1"/>
  <c r="AJ65" i="6" a="1"/>
  <c r="AJ65" i="6" s="1"/>
  <c r="AD65" i="6" a="1"/>
  <c r="AD65" i="6" s="1"/>
  <c r="BE63" i="6" a="1"/>
  <c r="BE63" i="6" s="1"/>
  <c r="BM63" i="6" a="1"/>
  <c r="BM63" i="6" s="1"/>
  <c r="BP63" i="6" a="1"/>
  <c r="BP63" i="6" s="1"/>
  <c r="AW64" i="6"/>
  <c r="AX64" i="6"/>
  <c r="BO63" i="6" a="1"/>
  <c r="BO63" i="6" s="1"/>
  <c r="BJ63" i="6" a="1"/>
  <c r="BJ63" i="6" s="1"/>
  <c r="W66" i="6"/>
  <c r="X66" i="6"/>
  <c r="BI63" i="6" a="1"/>
  <c r="BI63" i="6" s="1"/>
  <c r="K65" i="2"/>
  <c r="V66" i="2"/>
  <c r="M65" i="2"/>
  <c r="L65" i="2"/>
  <c r="O65" i="2"/>
  <c r="J65" i="2"/>
  <c r="N65" i="2"/>
  <c r="I68" i="2"/>
  <c r="M66" i="2" a="1"/>
  <c r="K66" i="2" a="1"/>
  <c r="U67" i="2"/>
  <c r="S67" i="2"/>
  <c r="J66" i="2" a="1"/>
  <c r="T67" i="2"/>
  <c r="N66" i="2" a="1"/>
  <c r="Q67" i="2"/>
  <c r="L66" i="2" a="1"/>
  <c r="R67" i="2"/>
  <c r="O66" i="2" a="1"/>
  <c r="P67" i="2"/>
  <c r="AX65" i="6" l="1"/>
  <c r="AW65" i="6"/>
  <c r="AS65" i="6"/>
  <c r="AT65" i="6"/>
  <c r="BF64" i="6" a="1"/>
  <c r="BF64" i="6" s="1"/>
  <c r="BQ64" i="6" a="1"/>
  <c r="BQ64" i="6" s="1"/>
  <c r="E66" i="6"/>
  <c r="AJ66" i="6" a="1"/>
  <c r="AJ66" i="6" s="1"/>
  <c r="AE66" i="6" a="1"/>
  <c r="AE66" i="6" s="1"/>
  <c r="AL66" i="6" a="1"/>
  <c r="AL66" i="6" s="1"/>
  <c r="AH66" i="6" a="1"/>
  <c r="AH66" i="6" s="1"/>
  <c r="AC66" i="6" a="1"/>
  <c r="AC66" i="6" s="1"/>
  <c r="AQ66" i="6" a="1"/>
  <c r="AQ66" i="6" s="1"/>
  <c r="AN66" i="6" a="1"/>
  <c r="AN66" i="6" s="1"/>
  <c r="AG66" i="6" a="1"/>
  <c r="AG66" i="6" s="1"/>
  <c r="AD66" i="6" a="1"/>
  <c r="AD66" i="6" s="1"/>
  <c r="AF66" i="6" a="1"/>
  <c r="AF66" i="6" s="1"/>
  <c r="AO66" i="6" a="1"/>
  <c r="AO66" i="6" s="1"/>
  <c r="AP66" i="6" a="1"/>
  <c r="AP66" i="6" s="1"/>
  <c r="AK66" i="6" a="1"/>
  <c r="AK66" i="6" s="1"/>
  <c r="AI66" i="6" a="1"/>
  <c r="AI66" i="6" s="1"/>
  <c r="AM66" i="6" a="1"/>
  <c r="AM66" i="6" s="1"/>
  <c r="Y66" i="6"/>
  <c r="Z66" i="6"/>
  <c r="AA66" i="6"/>
  <c r="BC64" i="6" a="1"/>
  <c r="BC64" i="6" s="1"/>
  <c r="BL64" i="6" a="1"/>
  <c r="BL64" i="6" s="1"/>
  <c r="AZ64" i="6" a="1"/>
  <c r="AZ64" i="6" s="1"/>
  <c r="BJ64" i="6" a="1"/>
  <c r="BJ64" i="6" s="1"/>
  <c r="BO64" i="6" a="1"/>
  <c r="BO64" i="6" s="1"/>
  <c r="BN64" i="6" a="1"/>
  <c r="BN64" i="6" s="1"/>
  <c r="BI64" i="6" a="1"/>
  <c r="BI64" i="6" s="1"/>
  <c r="X67" i="6"/>
  <c r="W67" i="6"/>
  <c r="AB65" i="6"/>
  <c r="F65" i="6"/>
  <c r="BG64" i="6" a="1"/>
  <c r="BG64" i="6" s="1"/>
  <c r="BB64" i="6" a="1"/>
  <c r="BB64" i="6" s="1"/>
  <c r="BP64" i="6" a="1"/>
  <c r="BP64" i="6" s="1"/>
  <c r="BK64" i="6" a="1"/>
  <c r="BK64" i="6" s="1"/>
  <c r="B68" i="6"/>
  <c r="C68" i="6" a="1"/>
  <c r="C68" i="6" s="1"/>
  <c r="A69" i="6" a="1"/>
  <c r="A69" i="6" s="1"/>
  <c r="V68" i="6"/>
  <c r="BI65" i="6" a="1"/>
  <c r="BI65" i="6" s="1"/>
  <c r="BG65" i="6" a="1"/>
  <c r="BG65" i="6" s="1"/>
  <c r="BQ65" i="6" a="1"/>
  <c r="BQ65" i="6" s="1"/>
  <c r="BD65" i="6" a="1"/>
  <c r="BD65" i="6" s="1"/>
  <c r="AZ65" i="6" a="1"/>
  <c r="AZ65" i="6" s="1"/>
  <c r="BB65" i="6" a="1"/>
  <c r="BB65" i="6" s="1"/>
  <c r="BH65" i="6" a="1"/>
  <c r="BH65" i="6" s="1"/>
  <c r="BA65" i="6" a="1"/>
  <c r="BA65" i="6" s="1"/>
  <c r="BM65" i="6" a="1"/>
  <c r="BM65" i="6" s="1"/>
  <c r="BE65" i="6" a="1"/>
  <c r="BE65" i="6" s="1"/>
  <c r="BL65" i="6" a="1"/>
  <c r="BL65" i="6" s="1"/>
  <c r="BF65" i="6" a="1"/>
  <c r="BF65" i="6" s="1"/>
  <c r="BP65" i="6" a="1"/>
  <c r="BP65" i="6" s="1"/>
  <c r="BJ65" i="6" a="1"/>
  <c r="BJ65" i="6" s="1"/>
  <c r="BO65" i="6" a="1"/>
  <c r="BO65" i="6" s="1"/>
  <c r="BK65" i="6" a="1"/>
  <c r="BK65" i="6" s="1"/>
  <c r="BC65" i="6" a="1"/>
  <c r="BC65" i="6" s="1"/>
  <c r="BN65" i="6" a="1"/>
  <c r="BN65" i="6" s="1"/>
  <c r="AU65" i="6"/>
  <c r="AV65" i="6"/>
  <c r="BE64" i="6" a="1"/>
  <c r="BE64" i="6" s="1"/>
  <c r="BH64" i="6" a="1"/>
  <c r="BH64" i="6" s="1"/>
  <c r="G67" i="6"/>
  <c r="H67" i="6" s="1"/>
  <c r="I67" i="6" s="1"/>
  <c r="S67" i="6"/>
  <c r="T67" i="6" s="1"/>
  <c r="U67" i="6" s="1"/>
  <c r="J67" i="6"/>
  <c r="K67" i="6" s="1"/>
  <c r="M67" i="6"/>
  <c r="N67" i="6" s="1"/>
  <c r="O67" i="6" s="1"/>
  <c r="P67" i="6"/>
  <c r="Q67" i="6" s="1"/>
  <c r="R67" i="6" s="1"/>
  <c r="D67" i="6"/>
  <c r="V67" i="2"/>
  <c r="O66" i="2"/>
  <c r="L66" i="2"/>
  <c r="N66" i="2"/>
  <c r="J66" i="2"/>
  <c r="K66" i="2"/>
  <c r="M66" i="2"/>
  <c r="I69" i="2"/>
  <c r="J67" i="2" a="1"/>
  <c r="S68" i="2"/>
  <c r="M67" i="2" a="1"/>
  <c r="O67" i="2" a="1"/>
  <c r="U68" i="2"/>
  <c r="L67" i="2" a="1"/>
  <c r="P68" i="2"/>
  <c r="Q68" i="2"/>
  <c r="T68" i="2"/>
  <c r="K67" i="2" a="1"/>
  <c r="R68" i="2"/>
  <c r="N67" i="2" a="1"/>
  <c r="AV66" i="6" l="1"/>
  <c r="AU66" i="6"/>
  <c r="AS66" i="6"/>
  <c r="BO66" i="6" s="1" a="1"/>
  <c r="BO66" i="6" s="1"/>
  <c r="AT66" i="6"/>
  <c r="AB66" i="6"/>
  <c r="F66" i="6"/>
  <c r="E67" i="6"/>
  <c r="F67" i="6" s="1"/>
  <c r="AF67" i="6" a="1"/>
  <c r="AF67" i="6" s="1"/>
  <c r="AC67" i="6" a="1"/>
  <c r="AC67" i="6" s="1"/>
  <c r="AJ67" i="6" a="1"/>
  <c r="AJ67" i="6" s="1"/>
  <c r="AK67" i="6" a="1"/>
  <c r="AK67" i="6" s="1"/>
  <c r="AE67" i="6" a="1"/>
  <c r="AE67" i="6" s="1"/>
  <c r="AL67" i="6" a="1"/>
  <c r="AL67" i="6" s="1"/>
  <c r="AQ67" i="6" a="1"/>
  <c r="AQ67" i="6" s="1"/>
  <c r="AP67" i="6" a="1"/>
  <c r="AP67" i="6" s="1"/>
  <c r="AH67" i="6" a="1"/>
  <c r="AH67" i="6" s="1"/>
  <c r="AM67" i="6" a="1"/>
  <c r="AM67" i="6" s="1"/>
  <c r="AO67" i="6" a="1"/>
  <c r="AO67" i="6" s="1"/>
  <c r="AD67" i="6" a="1"/>
  <c r="AD67" i="6" s="1"/>
  <c r="AI67" i="6" a="1"/>
  <c r="AI67" i="6" s="1"/>
  <c r="AG67" i="6" a="1"/>
  <c r="AG67" i="6" s="1"/>
  <c r="AN67" i="6" a="1"/>
  <c r="AN67" i="6" s="1"/>
  <c r="AB67" i="6"/>
  <c r="L67" i="6"/>
  <c r="W68" i="6"/>
  <c r="X68" i="6"/>
  <c r="AZ66" i="6" a="1"/>
  <c r="AZ66" i="6" s="1"/>
  <c r="BN66" i="6" a="1"/>
  <c r="BN66" i="6" s="1"/>
  <c r="BH66" i="6" a="1"/>
  <c r="BH66" i="6" s="1"/>
  <c r="BK66" i="6" a="1"/>
  <c r="BK66" i="6" s="1"/>
  <c r="BD66" i="6" a="1"/>
  <c r="BD66" i="6" s="1"/>
  <c r="BF66" i="6" a="1"/>
  <c r="BF66" i="6" s="1"/>
  <c r="BG66" i="6" a="1"/>
  <c r="BG66" i="6" s="1"/>
  <c r="BI66" i="6" a="1"/>
  <c r="BI66" i="6" s="1"/>
  <c r="BE66" i="6" a="1"/>
  <c r="BE66" i="6" s="1"/>
  <c r="BJ66" i="6" a="1"/>
  <c r="BJ66" i="6" s="1"/>
  <c r="BC66" i="6" a="1"/>
  <c r="BC66" i="6" s="1"/>
  <c r="BB66" i="6" a="1"/>
  <c r="BB66" i="6" s="1"/>
  <c r="BP66" i="6" a="1"/>
  <c r="BP66" i="6" s="1"/>
  <c r="BA66" i="6" a="1"/>
  <c r="BA66" i="6" s="1"/>
  <c r="BQ66" i="6" a="1"/>
  <c r="BQ66" i="6" s="1"/>
  <c r="BL66" i="6" a="1"/>
  <c r="BL66" i="6" s="1"/>
  <c r="BM66" i="6" a="1"/>
  <c r="BM66" i="6" s="1"/>
  <c r="V69" i="6"/>
  <c r="B69" i="6"/>
  <c r="C69" i="6" a="1"/>
  <c r="C69" i="6" s="1"/>
  <c r="A70" i="6" a="1"/>
  <c r="A70" i="6" s="1"/>
  <c r="D68" i="6"/>
  <c r="S68" i="6"/>
  <c r="T68" i="6" s="1"/>
  <c r="U68" i="6" s="1"/>
  <c r="G68" i="6"/>
  <c r="H68" i="6" s="1"/>
  <c r="J68" i="6"/>
  <c r="K68" i="6" s="1"/>
  <c r="L68" i="6" s="1"/>
  <c r="P68" i="6"/>
  <c r="Q68" i="6" s="1"/>
  <c r="R68" i="6" s="1"/>
  <c r="M68" i="6"/>
  <c r="N68" i="6" s="1"/>
  <c r="O68" i="6" s="1"/>
  <c r="Y67" i="6"/>
  <c r="Z67" i="6"/>
  <c r="AA67" i="6"/>
  <c r="AX66" i="6"/>
  <c r="AW66" i="6"/>
  <c r="N67" i="2"/>
  <c r="K67" i="2"/>
  <c r="V68" i="2"/>
  <c r="L67" i="2"/>
  <c r="O67" i="2"/>
  <c r="M67" i="2"/>
  <c r="J67" i="2"/>
  <c r="I70" i="2"/>
  <c r="O68" i="2" a="1"/>
  <c r="U69" i="2"/>
  <c r="L68" i="2" a="1"/>
  <c r="R69" i="2"/>
  <c r="Q69" i="2"/>
  <c r="N68" i="2" a="1"/>
  <c r="M68" i="2" a="1"/>
  <c r="P69" i="2"/>
  <c r="K68" i="2" a="1"/>
  <c r="T69" i="2"/>
  <c r="J68" i="2" a="1"/>
  <c r="S69" i="2"/>
  <c r="E68" i="6" l="1"/>
  <c r="F68" i="6" s="1"/>
  <c r="AK68" i="6" a="1"/>
  <c r="AK68" i="6" s="1"/>
  <c r="AL68" i="6" a="1"/>
  <c r="AL68" i="6" s="1"/>
  <c r="AE68" i="6" a="1"/>
  <c r="AE68" i="6" s="1"/>
  <c r="AG68" i="6" a="1"/>
  <c r="AG68" i="6" s="1"/>
  <c r="AJ68" i="6" a="1"/>
  <c r="AJ68" i="6" s="1"/>
  <c r="AO68" i="6" a="1"/>
  <c r="AO68" i="6" s="1"/>
  <c r="AD68" i="6" a="1"/>
  <c r="AD68" i="6" s="1"/>
  <c r="AC68" i="6" a="1"/>
  <c r="AC68" i="6" s="1"/>
  <c r="AM68" i="6" a="1"/>
  <c r="AM68" i="6" s="1"/>
  <c r="AN68" i="6" a="1"/>
  <c r="AN68" i="6" s="1"/>
  <c r="AI68" i="6" a="1"/>
  <c r="AI68" i="6" s="1"/>
  <c r="AQ68" i="6" a="1"/>
  <c r="AQ68" i="6" s="1"/>
  <c r="AP68" i="6" a="1"/>
  <c r="AP68" i="6" s="1"/>
  <c r="AF68" i="6" a="1"/>
  <c r="AF68" i="6" s="1"/>
  <c r="AH68" i="6" a="1"/>
  <c r="AH68" i="6" s="1"/>
  <c r="A71" i="6" a="1"/>
  <c r="A71" i="6" s="1"/>
  <c r="B70" i="6"/>
  <c r="C70" i="6" a="1"/>
  <c r="C70" i="6" s="1"/>
  <c r="V70" i="6"/>
  <c r="AW67" i="6"/>
  <c r="AX67" i="6"/>
  <c r="P69" i="6"/>
  <c r="Q69" i="6" s="1"/>
  <c r="R69" i="6" s="1"/>
  <c r="D69" i="6"/>
  <c r="M69" i="6"/>
  <c r="N69" i="6" s="1"/>
  <c r="O69" i="6" s="1"/>
  <c r="S69" i="6"/>
  <c r="T69" i="6" s="1"/>
  <c r="U69" i="6" s="1"/>
  <c r="G69" i="6"/>
  <c r="H69" i="6" s="1"/>
  <c r="J69" i="6"/>
  <c r="K69" i="6" s="1"/>
  <c r="L69" i="6" s="1"/>
  <c r="AU67" i="6"/>
  <c r="AV67" i="6"/>
  <c r="AS67" i="6"/>
  <c r="BQ67" i="6" s="1" a="1"/>
  <c r="BQ67" i="6" s="1"/>
  <c r="AT67" i="6"/>
  <c r="X69" i="6"/>
  <c r="W69" i="6"/>
  <c r="AB68" i="6"/>
  <c r="I68" i="6"/>
  <c r="Z68" i="6"/>
  <c r="Y68" i="6"/>
  <c r="AA68" i="6"/>
  <c r="BM67" i="6" a="1"/>
  <c r="BM67" i="6" s="1"/>
  <c r="BJ67" i="6" a="1"/>
  <c r="BJ67" i="6" s="1"/>
  <c r="BG67" i="6" a="1"/>
  <c r="BG67" i="6" s="1"/>
  <c r="BA67" i="6" a="1"/>
  <c r="BA67" i="6" s="1"/>
  <c r="BH67" i="6" a="1"/>
  <c r="BH67" i="6" s="1"/>
  <c r="BK67" i="6" a="1"/>
  <c r="BK67" i="6" s="1"/>
  <c r="BO67" i="6" a="1"/>
  <c r="BO67" i="6" s="1"/>
  <c r="BB67" i="6" a="1"/>
  <c r="BB67" i="6" s="1"/>
  <c r="BF67" i="6" a="1"/>
  <c r="BF67" i="6" s="1"/>
  <c r="BI67" i="6" a="1"/>
  <c r="BI67" i="6" s="1"/>
  <c r="AZ67" i="6" a="1"/>
  <c r="AZ67" i="6" s="1"/>
  <c r="BL67" i="6" a="1"/>
  <c r="BL67" i="6" s="1"/>
  <c r="BC67" i="6" a="1"/>
  <c r="BC67" i="6" s="1"/>
  <c r="BP67" i="6" a="1"/>
  <c r="BP67" i="6" s="1"/>
  <c r="J68" i="2"/>
  <c r="K68" i="2"/>
  <c r="V69" i="2"/>
  <c r="M68" i="2"/>
  <c r="N68" i="2"/>
  <c r="L68" i="2"/>
  <c r="O68" i="2"/>
  <c r="M69" i="2" a="1"/>
  <c r="K69" i="2" a="1"/>
  <c r="U70" i="2"/>
  <c r="L69" i="2" a="1"/>
  <c r="S70" i="2"/>
  <c r="R70" i="2"/>
  <c r="N69" i="2" a="1"/>
  <c r="O69" i="2" a="1"/>
  <c r="Q70" i="2"/>
  <c r="J69" i="2" a="1"/>
  <c r="T70" i="2"/>
  <c r="P70" i="2"/>
  <c r="E69" i="6" l="1"/>
  <c r="F69" i="6" s="1"/>
  <c r="AP69" i="6" a="1"/>
  <c r="AP69" i="6" s="1"/>
  <c r="AC69" i="6" a="1"/>
  <c r="AC69" i="6" s="1"/>
  <c r="AQ69" i="6" a="1"/>
  <c r="AQ69" i="6" s="1"/>
  <c r="AG69" i="6" a="1"/>
  <c r="AG69" i="6" s="1"/>
  <c r="AL69" i="6" a="1"/>
  <c r="AL69" i="6" s="1"/>
  <c r="AM69" i="6" a="1"/>
  <c r="AM69" i="6" s="1"/>
  <c r="AO69" i="6" a="1"/>
  <c r="AO69" i="6" s="1"/>
  <c r="AJ69" i="6" a="1"/>
  <c r="AJ69" i="6" s="1"/>
  <c r="AK69" i="6" a="1"/>
  <c r="AK69" i="6" s="1"/>
  <c r="AF69" i="6" a="1"/>
  <c r="AF69" i="6" s="1"/>
  <c r="AI69" i="6" a="1"/>
  <c r="AI69" i="6" s="1"/>
  <c r="AD69" i="6" a="1"/>
  <c r="AD69" i="6" s="1"/>
  <c r="AH69" i="6" a="1"/>
  <c r="AH69" i="6" s="1"/>
  <c r="AE69" i="6" a="1"/>
  <c r="AE69" i="6" s="1"/>
  <c r="AN69" i="6" a="1"/>
  <c r="AN69" i="6" s="1"/>
  <c r="Y69" i="6"/>
  <c r="AA69" i="6"/>
  <c r="Z69" i="6"/>
  <c r="AW68" i="6"/>
  <c r="AX68" i="6"/>
  <c r="AT68" i="6"/>
  <c r="AS68" i="6"/>
  <c r="BJ68" i="6" s="1" a="1"/>
  <c r="BJ68" i="6" s="1"/>
  <c r="AV68" i="6"/>
  <c r="AU68" i="6"/>
  <c r="BN67" i="6" a="1"/>
  <c r="BN67" i="6" s="1"/>
  <c r="BE67" i="6" a="1"/>
  <c r="BE67" i="6" s="1"/>
  <c r="X70" i="6"/>
  <c r="W70" i="6"/>
  <c r="BD67" i="6" a="1"/>
  <c r="BD67" i="6" s="1"/>
  <c r="AB69" i="6"/>
  <c r="I69" i="6"/>
  <c r="M70" i="6"/>
  <c r="N70" i="6" s="1"/>
  <c r="O70" i="6" s="1"/>
  <c r="P70" i="6"/>
  <c r="Q70" i="6" s="1"/>
  <c r="R70" i="6" s="1"/>
  <c r="D70" i="6"/>
  <c r="S70" i="6"/>
  <c r="T70" i="6" s="1"/>
  <c r="U70" i="6" s="1"/>
  <c r="G70" i="6"/>
  <c r="H70" i="6" s="1"/>
  <c r="J70" i="6"/>
  <c r="K70" i="6" s="1"/>
  <c r="L70" i="6" s="1"/>
  <c r="B71" i="6"/>
  <c r="C71" i="6" a="1"/>
  <c r="C71" i="6" s="1"/>
  <c r="V71" i="6"/>
  <c r="A72" i="6" a="1"/>
  <c r="A72" i="6" s="1"/>
  <c r="BD68" i="6" a="1"/>
  <c r="BD68" i="6" s="1"/>
  <c r="BM68" i="6" a="1"/>
  <c r="BM68" i="6" s="1"/>
  <c r="BH68" i="6" a="1"/>
  <c r="BH68" i="6" s="1"/>
  <c r="BL68" i="6" a="1"/>
  <c r="BL68" i="6" s="1"/>
  <c r="BA68" i="6" a="1"/>
  <c r="BA68" i="6" s="1"/>
  <c r="BF68" i="6" a="1"/>
  <c r="BF68" i="6" s="1"/>
  <c r="BI68" i="6" a="1"/>
  <c r="BI68" i="6" s="1"/>
  <c r="BK68" i="6" a="1"/>
  <c r="BK68" i="6" s="1"/>
  <c r="BP68" i="6" a="1"/>
  <c r="BP68" i="6" s="1"/>
  <c r="AZ68" i="6" a="1"/>
  <c r="AZ68" i="6" s="1"/>
  <c r="BG68" i="6" a="1"/>
  <c r="BG68" i="6" s="1"/>
  <c r="BO68" i="6" a="1"/>
  <c r="BO68" i="6" s="1"/>
  <c r="BB68" i="6" a="1"/>
  <c r="BB68" i="6" s="1"/>
  <c r="BQ68" i="6" a="1"/>
  <c r="BQ68" i="6" s="1"/>
  <c r="BN68" i="6" a="1"/>
  <c r="BN68" i="6" s="1"/>
  <c r="BE68" i="6" a="1"/>
  <c r="BE68" i="6" s="1"/>
  <c r="BC68" i="6" a="1"/>
  <c r="BC68" i="6" s="1"/>
  <c r="V70" i="2"/>
  <c r="J69" i="2"/>
  <c r="O69" i="2"/>
  <c r="N69" i="2"/>
  <c r="L69" i="2"/>
  <c r="K69" i="2"/>
  <c r="M69" i="2"/>
  <c r="J70" i="2" a="1"/>
  <c r="M70" i="2" a="1"/>
  <c r="N70" i="2" a="1"/>
  <c r="O70" i="2" a="1"/>
  <c r="K70" i="2" a="1"/>
  <c r="L70" i="2" a="1"/>
  <c r="B72" i="6" l="1"/>
  <c r="C72" i="6" a="1"/>
  <c r="C72" i="6" s="1"/>
  <c r="V72" i="6"/>
  <c r="A73" i="6" a="1"/>
  <c r="A73" i="6" s="1"/>
  <c r="X71" i="6"/>
  <c r="W71" i="6"/>
  <c r="I70" i="6"/>
  <c r="D71" i="6"/>
  <c r="G71" i="6"/>
  <c r="H71" i="6" s="1"/>
  <c r="I71" i="6" s="1"/>
  <c r="J71" i="6"/>
  <c r="K71" i="6" s="1"/>
  <c r="L71" i="6" s="1"/>
  <c r="M71" i="6"/>
  <c r="N71" i="6" s="1"/>
  <c r="O71" i="6" s="1"/>
  <c r="P71" i="6"/>
  <c r="Q71" i="6" s="1"/>
  <c r="R71" i="6" s="1"/>
  <c r="S71" i="6"/>
  <c r="T71" i="6" s="1"/>
  <c r="U71" i="6" s="1"/>
  <c r="Y70" i="6"/>
  <c r="Z70" i="6"/>
  <c r="AA70" i="6"/>
  <c r="E70" i="6"/>
  <c r="F70" i="6" s="1"/>
  <c r="AD70" i="6" a="1"/>
  <c r="AD70" i="6" s="1"/>
  <c r="AQ70" i="6" a="1"/>
  <c r="AQ70" i="6" s="1"/>
  <c r="AO70" i="6" a="1"/>
  <c r="AO70" i="6" s="1"/>
  <c r="AJ70" i="6" a="1"/>
  <c r="AJ70" i="6" s="1"/>
  <c r="AG70" i="6" a="1"/>
  <c r="AG70" i="6" s="1"/>
  <c r="AM70" i="6" a="1"/>
  <c r="AM70" i="6" s="1"/>
  <c r="AL70" i="6" a="1"/>
  <c r="AL70" i="6" s="1"/>
  <c r="AP70" i="6" a="1"/>
  <c r="AP70" i="6" s="1"/>
  <c r="AK70" i="6" a="1"/>
  <c r="AK70" i="6" s="1"/>
  <c r="AI70" i="6" a="1"/>
  <c r="AI70" i="6" s="1"/>
  <c r="AE70" i="6" a="1"/>
  <c r="AE70" i="6" s="1"/>
  <c r="AH70" i="6" a="1"/>
  <c r="AH70" i="6" s="1"/>
  <c r="AF70" i="6" a="1"/>
  <c r="AF70" i="6" s="1"/>
  <c r="AC70" i="6" a="1"/>
  <c r="AC70" i="6" s="1"/>
  <c r="AN70" i="6" a="1"/>
  <c r="AN70" i="6" s="1"/>
  <c r="AV69" i="6"/>
  <c r="AU69" i="6"/>
  <c r="BK69" i="6" a="1"/>
  <c r="BK69" i="6" s="1"/>
  <c r="BE69" i="6" a="1"/>
  <c r="BE69" i="6" s="1"/>
  <c r="BI69" i="6" a="1"/>
  <c r="BI69" i="6" s="1"/>
  <c r="BL69" i="6" a="1"/>
  <c r="BL69" i="6" s="1"/>
  <c r="AW69" i="6"/>
  <c r="AX69" i="6"/>
  <c r="AS69" i="6"/>
  <c r="BJ69" i="6" s="1" a="1"/>
  <c r="BJ69" i="6" s="1"/>
  <c r="AT69" i="6"/>
  <c r="L70" i="2"/>
  <c r="K70" i="2"/>
  <c r="O70" i="2"/>
  <c r="N70" i="2"/>
  <c r="M70" i="2"/>
  <c r="J70" i="2"/>
  <c r="BM69" i="6" l="1" a="1"/>
  <c r="BM69" i="6" s="1"/>
  <c r="BG69" i="6" a="1"/>
  <c r="BG69" i="6" s="1"/>
  <c r="AB70" i="6"/>
  <c r="G72" i="6"/>
  <c r="H72" i="6" s="1"/>
  <c r="J72" i="6"/>
  <c r="K72" i="6" s="1"/>
  <c r="L72" i="6" s="1"/>
  <c r="M72" i="6"/>
  <c r="N72" i="6" s="1"/>
  <c r="O72" i="6" s="1"/>
  <c r="P72" i="6"/>
  <c r="Q72" i="6" s="1"/>
  <c r="R72" i="6" s="1"/>
  <c r="D72" i="6"/>
  <c r="S72" i="6"/>
  <c r="T72" i="6" s="1"/>
  <c r="U72" i="6" s="1"/>
  <c r="BQ69" i="6" a="1"/>
  <c r="BQ69" i="6" s="1"/>
  <c r="BP69" i="6" a="1"/>
  <c r="BP69" i="6" s="1"/>
  <c r="BF69" i="6" a="1"/>
  <c r="BF69" i="6" s="1"/>
  <c r="BH69" i="6" a="1"/>
  <c r="BH69" i="6" s="1"/>
  <c r="AA71" i="6"/>
  <c r="Z71" i="6"/>
  <c r="Y71" i="6"/>
  <c r="BB69" i="6" a="1"/>
  <c r="BB69" i="6" s="1"/>
  <c r="BN69" i="6" a="1"/>
  <c r="BN69" i="6" s="1"/>
  <c r="AX70" i="6"/>
  <c r="AW70" i="6"/>
  <c r="AU70" i="6"/>
  <c r="AV70" i="6"/>
  <c r="BO69" i="6" a="1"/>
  <c r="BO69" i="6" s="1"/>
  <c r="BA69" i="6" a="1"/>
  <c r="BA69" i="6" s="1"/>
  <c r="AZ69" i="6" a="1"/>
  <c r="AZ69" i="6" s="1"/>
  <c r="AS70" i="6"/>
  <c r="BD70" i="6" s="1" a="1"/>
  <c r="BD70" i="6" s="1"/>
  <c r="AT70" i="6"/>
  <c r="E71" i="6"/>
  <c r="AJ71" i="6" a="1"/>
  <c r="AJ71" i="6" s="1"/>
  <c r="AK71" i="6" a="1"/>
  <c r="AK71" i="6" s="1"/>
  <c r="AE71" i="6" a="1"/>
  <c r="AE71" i="6" s="1"/>
  <c r="AI71" i="6" a="1"/>
  <c r="AI71" i="6" s="1"/>
  <c r="AF71" i="6" a="1"/>
  <c r="AF71" i="6" s="1"/>
  <c r="AC71" i="6" a="1"/>
  <c r="AC71" i="6" s="1"/>
  <c r="AL71" i="6" a="1"/>
  <c r="AL71" i="6" s="1"/>
  <c r="AG71" i="6" a="1"/>
  <c r="AG71" i="6" s="1"/>
  <c r="AD71" i="6" a="1"/>
  <c r="AD71" i="6" s="1"/>
  <c r="AH71" i="6" a="1"/>
  <c r="AH71" i="6" s="1"/>
  <c r="AO71" i="6" a="1"/>
  <c r="AO71" i="6" s="1"/>
  <c r="AN71" i="6" a="1"/>
  <c r="AN71" i="6" s="1"/>
  <c r="AM71" i="6" a="1"/>
  <c r="AM71" i="6" s="1"/>
  <c r="AP71" i="6" a="1"/>
  <c r="AP71" i="6" s="1"/>
  <c r="AQ71" i="6" a="1"/>
  <c r="AQ71" i="6" s="1"/>
  <c r="A74" i="6" a="1"/>
  <c r="A74" i="6" s="1"/>
  <c r="B73" i="6"/>
  <c r="C73" i="6" a="1"/>
  <c r="C73" i="6" s="1"/>
  <c r="V73" i="6"/>
  <c r="BC69" i="6" a="1"/>
  <c r="BC69" i="6" s="1"/>
  <c r="BD69" i="6" a="1"/>
  <c r="BD69" i="6" s="1"/>
  <c r="X72" i="6"/>
  <c r="W72" i="6"/>
  <c r="A75" i="6" l="1" a="1"/>
  <c r="A75" i="6" s="1"/>
  <c r="V74" i="6"/>
  <c r="C74" i="6" a="1"/>
  <c r="C74" i="6" s="1"/>
  <c r="B74" i="6"/>
  <c r="AB71" i="6"/>
  <c r="F71" i="6"/>
  <c r="BP70" i="6" a="1"/>
  <c r="BP70" i="6" s="1"/>
  <c r="BO70" i="6" a="1"/>
  <c r="BO70" i="6" s="1"/>
  <c r="BI70" i="6" a="1"/>
  <c r="BI70" i="6" s="1"/>
  <c r="E72" i="6"/>
  <c r="F72" i="6" s="1"/>
  <c r="AK72" i="6" a="1"/>
  <c r="AK72" i="6" s="1"/>
  <c r="AF72" i="6" a="1"/>
  <c r="AF72" i="6" s="1"/>
  <c r="AJ72" i="6" a="1"/>
  <c r="AJ72" i="6" s="1"/>
  <c r="AE72" i="6" a="1"/>
  <c r="AE72" i="6" s="1"/>
  <c r="AN72" i="6" a="1"/>
  <c r="AN72" i="6" s="1"/>
  <c r="AH72" i="6" a="1"/>
  <c r="AH72" i="6" s="1"/>
  <c r="AG72" i="6" a="1"/>
  <c r="AG72" i="6" s="1"/>
  <c r="AI72" i="6" a="1"/>
  <c r="AI72" i="6" s="1"/>
  <c r="AM72" i="6" a="1"/>
  <c r="AM72" i="6" s="1"/>
  <c r="AD72" i="6" a="1"/>
  <c r="AD72" i="6" s="1"/>
  <c r="AC72" i="6" a="1"/>
  <c r="AC72" i="6" s="1"/>
  <c r="AQ72" i="6" a="1"/>
  <c r="AQ72" i="6" s="1"/>
  <c r="AL72" i="6" a="1"/>
  <c r="AL72" i="6" s="1"/>
  <c r="AO72" i="6" a="1"/>
  <c r="AO72" i="6" s="1"/>
  <c r="AP72" i="6" a="1"/>
  <c r="AP72" i="6" s="1"/>
  <c r="AZ70" i="6" a="1"/>
  <c r="AZ70" i="6" s="1"/>
  <c r="BK70" i="6" a="1"/>
  <c r="BK70" i="6" s="1"/>
  <c r="BG70" i="6" a="1"/>
  <c r="BG70" i="6" s="1"/>
  <c r="BL70" i="6" a="1"/>
  <c r="BL70" i="6" s="1"/>
  <c r="BM70" i="6" a="1"/>
  <c r="BM70" i="6" s="1"/>
  <c r="BN70" i="6" a="1"/>
  <c r="BN70" i="6" s="1"/>
  <c r="BH70" i="6" a="1"/>
  <c r="BH70" i="6" s="1"/>
  <c r="BJ70" i="6" a="1"/>
  <c r="BJ70" i="6" s="1"/>
  <c r="BF70" i="6" a="1"/>
  <c r="BF70" i="6" s="1"/>
  <c r="AB72" i="6"/>
  <c r="I72" i="6"/>
  <c r="AT71" i="6"/>
  <c r="AS71" i="6"/>
  <c r="BC71" i="6" s="1" a="1"/>
  <c r="BC71" i="6" s="1"/>
  <c r="BB70" i="6" a="1"/>
  <c r="BB70" i="6" s="1"/>
  <c r="BE70" i="6" a="1"/>
  <c r="BE70" i="6" s="1"/>
  <c r="J73" i="6"/>
  <c r="K73" i="6" s="1"/>
  <c r="L73" i="6" s="1"/>
  <c r="G73" i="6"/>
  <c r="H73" i="6" s="1"/>
  <c r="I73" i="6" s="1"/>
  <c r="M73" i="6"/>
  <c r="N73" i="6" s="1"/>
  <c r="O73" i="6" s="1"/>
  <c r="D73" i="6"/>
  <c r="P73" i="6"/>
  <c r="Q73" i="6" s="1"/>
  <c r="R73" i="6" s="1"/>
  <c r="S73" i="6"/>
  <c r="T73" i="6" s="1"/>
  <c r="U73" i="6" s="1"/>
  <c r="AU71" i="6"/>
  <c r="AV71" i="6"/>
  <c r="BC70" i="6" a="1"/>
  <c r="BC70" i="6" s="1"/>
  <c r="BQ70" i="6" a="1"/>
  <c r="BQ70" i="6" s="1"/>
  <c r="X73" i="6"/>
  <c r="W73" i="6"/>
  <c r="AA72" i="6"/>
  <c r="Y72" i="6"/>
  <c r="Z72" i="6"/>
  <c r="AW71" i="6"/>
  <c r="AX71" i="6"/>
  <c r="BA70" i="6" a="1"/>
  <c r="BA70" i="6" s="1"/>
  <c r="BA71" i="6" l="1" a="1"/>
  <c r="BA71" i="6" s="1"/>
  <c r="BI71" i="6" a="1"/>
  <c r="BI71" i="6" s="1"/>
  <c r="BG71" i="6" a="1"/>
  <c r="BG71" i="6" s="1"/>
  <c r="BO71" i="6" a="1"/>
  <c r="BO71" i="6" s="1"/>
  <c r="BN71" i="6" a="1"/>
  <c r="BN71" i="6" s="1"/>
  <c r="BL71" i="6" a="1"/>
  <c r="BL71" i="6" s="1"/>
  <c r="BD71" i="6" a="1"/>
  <c r="BD71" i="6" s="1"/>
  <c r="BE71" i="6" a="1"/>
  <c r="BE71" i="6" s="1"/>
  <c r="AA73" i="6"/>
  <c r="Y73" i="6"/>
  <c r="Z73" i="6"/>
  <c r="BM71" i="6" a="1"/>
  <c r="BM71" i="6" s="1"/>
  <c r="BF71" i="6" a="1"/>
  <c r="BF71" i="6" s="1"/>
  <c r="G74" i="6"/>
  <c r="H74" i="6" s="1"/>
  <c r="I74" i="6" s="1"/>
  <c r="J74" i="6"/>
  <c r="K74" i="6" s="1"/>
  <c r="L74" i="6" s="1"/>
  <c r="D74" i="6"/>
  <c r="M74" i="6"/>
  <c r="N74" i="6" s="1"/>
  <c r="O74" i="6" s="1"/>
  <c r="P74" i="6"/>
  <c r="Q74" i="6" s="1"/>
  <c r="R74" i="6" s="1"/>
  <c r="S74" i="6"/>
  <c r="T74" i="6" s="1"/>
  <c r="U74" i="6" s="1"/>
  <c r="E73" i="6"/>
  <c r="AL73" i="6" a="1"/>
  <c r="AL73" i="6" s="1"/>
  <c r="AM73" i="6" a="1"/>
  <c r="AM73" i="6" s="1"/>
  <c r="AO73" i="6" a="1"/>
  <c r="AO73" i="6" s="1"/>
  <c r="AI73" i="6" a="1"/>
  <c r="AI73" i="6" s="1"/>
  <c r="AF73" i="6" a="1"/>
  <c r="AF73" i="6" s="1"/>
  <c r="AC73" i="6" a="1"/>
  <c r="AC73" i="6" s="1"/>
  <c r="AK73" i="6" a="1"/>
  <c r="AK73" i="6" s="1"/>
  <c r="AD73" i="6" a="1"/>
  <c r="AD73" i="6" s="1"/>
  <c r="AH73" i="6" a="1"/>
  <c r="AH73" i="6" s="1"/>
  <c r="AN73" i="6" a="1"/>
  <c r="AN73" i="6" s="1"/>
  <c r="AE73" i="6" a="1"/>
  <c r="AE73" i="6" s="1"/>
  <c r="AJ73" i="6" a="1"/>
  <c r="AJ73" i="6" s="1"/>
  <c r="AG73" i="6" a="1"/>
  <c r="AG73" i="6" s="1"/>
  <c r="AP73" i="6" a="1"/>
  <c r="AP73" i="6" s="1"/>
  <c r="AQ73" i="6" a="1"/>
  <c r="AQ73" i="6" s="1"/>
  <c r="BJ71" i="6" a="1"/>
  <c r="BJ71" i="6" s="1"/>
  <c r="BB71" i="6" a="1"/>
  <c r="BB71" i="6" s="1"/>
  <c r="X74" i="6"/>
  <c r="W74" i="6"/>
  <c r="AV72" i="6"/>
  <c r="AU72" i="6"/>
  <c r="AT72" i="6"/>
  <c r="AS72" i="6"/>
  <c r="BQ72" i="6" s="1" a="1"/>
  <c r="BQ72" i="6" s="1"/>
  <c r="BP71" i="6" a="1"/>
  <c r="BP71" i="6" s="1"/>
  <c r="BH71" i="6" a="1"/>
  <c r="BH71" i="6" s="1"/>
  <c r="BQ71" i="6" a="1"/>
  <c r="BQ71" i="6" s="1"/>
  <c r="C75" i="6" a="1"/>
  <c r="C75" i="6" s="1"/>
  <c r="V75" i="6"/>
  <c r="A76" i="6" a="1"/>
  <c r="A76" i="6" s="1"/>
  <c r="B75" i="6"/>
  <c r="AX72" i="6"/>
  <c r="AW72" i="6"/>
  <c r="AZ71" i="6" a="1"/>
  <c r="AZ71" i="6" s="1"/>
  <c r="BK71" i="6" a="1"/>
  <c r="BK71" i="6" s="1"/>
  <c r="BI72" i="6" l="1" a="1"/>
  <c r="BI72" i="6" s="1"/>
  <c r="BH72" i="6" a="1"/>
  <c r="BH72" i="6" s="1"/>
  <c r="AB73" i="6"/>
  <c r="F73" i="6"/>
  <c r="BG72" i="6" a="1"/>
  <c r="BG72" i="6" s="1"/>
  <c r="BN72" i="6" a="1"/>
  <c r="BN72" i="6" s="1"/>
  <c r="BK72" i="6" a="1"/>
  <c r="BK72" i="6" s="1"/>
  <c r="BJ72" i="6" a="1"/>
  <c r="BJ72" i="6" s="1"/>
  <c r="AV73" i="6"/>
  <c r="AU73" i="6"/>
  <c r="BF72" i="6" a="1"/>
  <c r="BF72" i="6" s="1"/>
  <c r="BM72" i="6" a="1"/>
  <c r="BM72" i="6" s="1"/>
  <c r="B76" i="6"/>
  <c r="A77" i="6" a="1"/>
  <c r="A77" i="6" s="1"/>
  <c r="C76" i="6" a="1"/>
  <c r="C76" i="6" s="1"/>
  <c r="V76" i="6"/>
  <c r="AT73" i="6"/>
  <c r="AS73" i="6"/>
  <c r="BQ73" i="6" s="1" a="1"/>
  <c r="BQ73" i="6" s="1"/>
  <c r="AZ72" i="6" a="1"/>
  <c r="AZ72" i="6" s="1"/>
  <c r="BP72" i="6" a="1"/>
  <c r="BP72" i="6" s="1"/>
  <c r="BL72" i="6" a="1"/>
  <c r="BL72" i="6" s="1"/>
  <c r="W75" i="6"/>
  <c r="X75" i="6"/>
  <c r="AX73" i="6"/>
  <c r="AW73" i="6"/>
  <c r="BA72" i="6" a="1"/>
  <c r="BA72" i="6" s="1"/>
  <c r="BD72" i="6" a="1"/>
  <c r="BD72" i="6" s="1"/>
  <c r="BC72" i="6" a="1"/>
  <c r="BC72" i="6" s="1"/>
  <c r="P75" i="6"/>
  <c r="Q75" i="6" s="1"/>
  <c r="R75" i="6" s="1"/>
  <c r="D75" i="6"/>
  <c r="G75" i="6"/>
  <c r="H75" i="6" s="1"/>
  <c r="I75" i="6" s="1"/>
  <c r="S75" i="6"/>
  <c r="T75" i="6" s="1"/>
  <c r="U75" i="6" s="1"/>
  <c r="J75" i="6"/>
  <c r="K75" i="6" s="1"/>
  <c r="L75" i="6" s="1"/>
  <c r="M75" i="6"/>
  <c r="N75" i="6" s="1"/>
  <c r="O75" i="6" s="1"/>
  <c r="E74" i="6"/>
  <c r="AI74" i="6" a="1"/>
  <c r="AI74" i="6" s="1"/>
  <c r="AK74" i="6" a="1"/>
  <c r="AK74" i="6" s="1"/>
  <c r="AN74" i="6" a="1"/>
  <c r="AN74" i="6" s="1"/>
  <c r="AP74" i="6" a="1"/>
  <c r="AP74" i="6" s="1"/>
  <c r="AL74" i="6" a="1"/>
  <c r="AL74" i="6" s="1"/>
  <c r="AQ74" i="6" a="1"/>
  <c r="AQ74" i="6" s="1"/>
  <c r="AJ74" i="6" a="1"/>
  <c r="AJ74" i="6" s="1"/>
  <c r="AH74" i="6" a="1"/>
  <c r="AH74" i="6" s="1"/>
  <c r="AD74" i="6" a="1"/>
  <c r="AD74" i="6" s="1"/>
  <c r="AF74" i="6" a="1"/>
  <c r="AF74" i="6" s="1"/>
  <c r="AM74" i="6" a="1"/>
  <c r="AM74" i="6" s="1"/>
  <c r="AE74" i="6" a="1"/>
  <c r="AE74" i="6" s="1"/>
  <c r="AG74" i="6" a="1"/>
  <c r="AG74" i="6" s="1"/>
  <c r="AC74" i="6" a="1"/>
  <c r="AC74" i="6" s="1"/>
  <c r="AO74" i="6" a="1"/>
  <c r="AO74" i="6" s="1"/>
  <c r="BO72" i="6" a="1"/>
  <c r="BO72" i="6" s="1"/>
  <c r="BB72" i="6" a="1"/>
  <c r="BB72" i="6" s="1"/>
  <c r="AA74" i="6"/>
  <c r="Y74" i="6"/>
  <c r="Z74" i="6"/>
  <c r="BE72" i="6" a="1"/>
  <c r="BE72" i="6" s="1"/>
  <c r="BE73" i="6" l="1" a="1"/>
  <c r="BE73" i="6" s="1"/>
  <c r="BH73" i="6" a="1"/>
  <c r="BH73" i="6" s="1"/>
  <c r="AA75" i="6"/>
  <c r="Z75" i="6"/>
  <c r="Y75" i="6"/>
  <c r="W76" i="6"/>
  <c r="X76" i="6"/>
  <c r="BC73" i="6" a="1"/>
  <c r="BC73" i="6" s="1"/>
  <c r="BA73" i="6" a="1"/>
  <c r="BA73" i="6" s="1"/>
  <c r="AX74" i="6"/>
  <c r="AW74" i="6"/>
  <c r="AB74" i="6"/>
  <c r="F74" i="6"/>
  <c r="E75" i="6"/>
  <c r="AG75" i="6" a="1"/>
  <c r="AG75" i="6" s="1"/>
  <c r="AP75" i="6" a="1"/>
  <c r="AP75" i="6" s="1"/>
  <c r="AC75" i="6" a="1"/>
  <c r="AC75" i="6" s="1"/>
  <c r="AI75" i="6" a="1"/>
  <c r="AI75" i="6" s="1"/>
  <c r="AQ75" i="6" a="1"/>
  <c r="AQ75" i="6" s="1"/>
  <c r="AO75" i="6" a="1"/>
  <c r="AO75" i="6" s="1"/>
  <c r="AJ75" i="6" a="1"/>
  <c r="AJ75" i="6" s="1"/>
  <c r="AM75" i="6" a="1"/>
  <c r="AM75" i="6" s="1"/>
  <c r="AN75" i="6" a="1"/>
  <c r="AN75" i="6" s="1"/>
  <c r="AL75" i="6" a="1"/>
  <c r="AL75" i="6" s="1"/>
  <c r="AH75" i="6" a="1"/>
  <c r="AH75" i="6" s="1"/>
  <c r="AD75" i="6" a="1"/>
  <c r="AD75" i="6" s="1"/>
  <c r="AF75" i="6" a="1"/>
  <c r="AF75" i="6" s="1"/>
  <c r="AK75" i="6" a="1"/>
  <c r="AK75" i="6" s="1"/>
  <c r="AE75" i="6" a="1"/>
  <c r="AE75" i="6" s="1"/>
  <c r="G76" i="6"/>
  <c r="H76" i="6" s="1"/>
  <c r="I76" i="6" s="1"/>
  <c r="J76" i="6"/>
  <c r="K76" i="6" s="1"/>
  <c r="L76" i="6" s="1"/>
  <c r="M76" i="6"/>
  <c r="N76" i="6" s="1"/>
  <c r="O76" i="6" s="1"/>
  <c r="P76" i="6"/>
  <c r="Q76" i="6" s="1"/>
  <c r="R76" i="6" s="1"/>
  <c r="D76" i="6"/>
  <c r="S76" i="6"/>
  <c r="T76" i="6" s="1"/>
  <c r="U76" i="6" s="1"/>
  <c r="BB73" i="6" a="1"/>
  <c r="BB73" i="6" s="1"/>
  <c r="AZ73" i="6" a="1"/>
  <c r="AZ73" i="6" s="1"/>
  <c r="BD73" i="6" a="1"/>
  <c r="BD73" i="6" s="1"/>
  <c r="B77" i="6"/>
  <c r="C77" i="6" a="1"/>
  <c r="C77" i="6" s="1"/>
  <c r="A78" i="6" a="1"/>
  <c r="A78" i="6" s="1"/>
  <c r="V77" i="6"/>
  <c r="BJ73" i="6" a="1"/>
  <c r="BJ73" i="6" s="1"/>
  <c r="BG73" i="6" a="1"/>
  <c r="BG73" i="6" s="1"/>
  <c r="BP74" i="6" a="1"/>
  <c r="BP74" i="6" s="1"/>
  <c r="BM74" i="6" a="1"/>
  <c r="BM74" i="6" s="1"/>
  <c r="BE74" i="6" a="1"/>
  <c r="BE74" i="6" s="1"/>
  <c r="BB74" i="6" a="1"/>
  <c r="BB74" i="6" s="1"/>
  <c r="BA74" i="6" a="1"/>
  <c r="BA74" i="6" s="1"/>
  <c r="AZ74" i="6" a="1"/>
  <c r="AZ74" i="6" s="1"/>
  <c r="BQ74" i="6" a="1"/>
  <c r="BQ74" i="6" s="1"/>
  <c r="BL73" i="6" a="1"/>
  <c r="BL73" i="6" s="1"/>
  <c r="BM73" i="6" a="1"/>
  <c r="BM73" i="6" s="1"/>
  <c r="BN73" i="6" a="1"/>
  <c r="BN73" i="6" s="1"/>
  <c r="BK73" i="6" a="1"/>
  <c r="BK73" i="6" s="1"/>
  <c r="AU74" i="6"/>
  <c r="AV74" i="6"/>
  <c r="BO73" i="6" a="1"/>
  <c r="BO73" i="6" s="1"/>
  <c r="BP73" i="6" a="1"/>
  <c r="BP73" i="6" s="1"/>
  <c r="AS74" i="6"/>
  <c r="BL74" i="6" s="1" a="1"/>
  <c r="BL74" i="6" s="1"/>
  <c r="AT74" i="6"/>
  <c r="BF73" i="6" a="1"/>
  <c r="BF73" i="6" s="1"/>
  <c r="BI73" i="6" a="1"/>
  <c r="BI73" i="6" s="1"/>
  <c r="BH74" i="6" l="1" a="1"/>
  <c r="BH74" i="6" s="1"/>
  <c r="Z76" i="6"/>
  <c r="AA76" i="6"/>
  <c r="Y76" i="6"/>
  <c r="BG74" i="6" a="1"/>
  <c r="BG74" i="6" s="1"/>
  <c r="BK74" i="6" a="1"/>
  <c r="BK74" i="6" s="1"/>
  <c r="AB75" i="6"/>
  <c r="F75" i="6"/>
  <c r="BO74" i="6" a="1"/>
  <c r="BO74" i="6" s="1"/>
  <c r="AS75" i="6"/>
  <c r="BQ75" i="6" s="1" a="1"/>
  <c r="BQ75" i="6" s="1"/>
  <c r="AT75" i="6"/>
  <c r="AV75" i="6"/>
  <c r="AU75" i="6"/>
  <c r="BF74" i="6" a="1"/>
  <c r="BF74" i="6" s="1"/>
  <c r="BI74" i="6" a="1"/>
  <c r="BI74" i="6" s="1"/>
  <c r="X77" i="6"/>
  <c r="W77" i="6"/>
  <c r="AW75" i="6"/>
  <c r="AX75" i="6"/>
  <c r="BD74" i="6" a="1"/>
  <c r="BD74" i="6" s="1"/>
  <c r="BC74" i="6" a="1"/>
  <c r="BC74" i="6" s="1"/>
  <c r="A79" i="6" a="1"/>
  <c r="A79" i="6" s="1"/>
  <c r="B78" i="6"/>
  <c r="C78" i="6" a="1"/>
  <c r="C78" i="6" s="1"/>
  <c r="V78" i="6"/>
  <c r="E76" i="6"/>
  <c r="AD76" i="6" a="1"/>
  <c r="AD76" i="6" s="1"/>
  <c r="AL76" i="6" a="1"/>
  <c r="AL76" i="6" s="1"/>
  <c r="AO76" i="6" a="1"/>
  <c r="AO76" i="6" s="1"/>
  <c r="AE76" i="6" a="1"/>
  <c r="AE76" i="6" s="1"/>
  <c r="AK76" i="6" a="1"/>
  <c r="AK76" i="6" s="1"/>
  <c r="AQ76" i="6" a="1"/>
  <c r="AQ76" i="6" s="1"/>
  <c r="AG76" i="6" a="1"/>
  <c r="AG76" i="6" s="1"/>
  <c r="AF76" i="6" a="1"/>
  <c r="AF76" i="6" s="1"/>
  <c r="AP76" i="6" a="1"/>
  <c r="AP76" i="6" s="1"/>
  <c r="AH76" i="6" a="1"/>
  <c r="AH76" i="6" s="1"/>
  <c r="AI76" i="6" a="1"/>
  <c r="AI76" i="6" s="1"/>
  <c r="AN76" i="6" a="1"/>
  <c r="AN76" i="6" s="1"/>
  <c r="AJ76" i="6" a="1"/>
  <c r="AJ76" i="6" s="1"/>
  <c r="AM76" i="6" a="1"/>
  <c r="AM76" i="6" s="1"/>
  <c r="AC76" i="6" a="1"/>
  <c r="AC76" i="6" s="1"/>
  <c r="BJ74" i="6" a="1"/>
  <c r="BJ74" i="6" s="1"/>
  <c r="BN74" i="6" a="1"/>
  <c r="BN74" i="6" s="1"/>
  <c r="M77" i="6"/>
  <c r="N77" i="6" s="1"/>
  <c r="O77" i="6" s="1"/>
  <c r="P77" i="6"/>
  <c r="Q77" i="6" s="1"/>
  <c r="R77" i="6" s="1"/>
  <c r="S77" i="6"/>
  <c r="T77" i="6" s="1"/>
  <c r="U77" i="6" s="1"/>
  <c r="D77" i="6"/>
  <c r="G77" i="6"/>
  <c r="H77" i="6" s="1"/>
  <c r="I77" i="6" s="1"/>
  <c r="J77" i="6"/>
  <c r="K77" i="6" s="1"/>
  <c r="L77" i="6" s="1"/>
  <c r="BM75" i="6" a="1"/>
  <c r="BM75" i="6" s="1"/>
  <c r="BN75" i="6" a="1"/>
  <c r="BN75" i="6" s="1"/>
  <c r="BE75" i="6" a="1"/>
  <c r="BE75" i="6" s="1"/>
  <c r="AZ75" i="6" a="1"/>
  <c r="AZ75" i="6" s="1"/>
  <c r="BH75" i="6" a="1"/>
  <c r="BH75" i="6" s="1"/>
  <c r="BK75" i="6" a="1"/>
  <c r="BK75" i="6" s="1"/>
  <c r="BB75" i="6" a="1"/>
  <c r="BB75" i="6" s="1"/>
  <c r="BG75" i="6" a="1"/>
  <c r="BG75" i="6" s="1"/>
  <c r="BO75" i="6" a="1"/>
  <c r="BO75" i="6" s="1"/>
  <c r="BF75" i="6" a="1"/>
  <c r="BF75" i="6" s="1"/>
  <c r="BL75" i="6" a="1"/>
  <c r="BL75" i="6" s="1"/>
  <c r="BD75" i="6" a="1"/>
  <c r="BD75" i="6" s="1"/>
  <c r="BC75" i="6" a="1"/>
  <c r="BC75" i="6" s="1"/>
  <c r="BI75" i="6" a="1"/>
  <c r="BI75" i="6" s="1"/>
  <c r="BA75" i="6" a="1"/>
  <c r="BA75" i="6" s="1"/>
  <c r="BJ75" i="6" a="1"/>
  <c r="BJ75" i="6" s="1"/>
  <c r="BP75" i="6" a="1"/>
  <c r="BP75" i="6" s="1"/>
  <c r="E77" i="6" l="1"/>
  <c r="AJ77" i="6" a="1"/>
  <c r="AJ77" i="6" s="1"/>
  <c r="AK77" i="6" a="1"/>
  <c r="AK77" i="6" s="1"/>
  <c r="AN77" i="6" a="1"/>
  <c r="AN77" i="6" s="1"/>
  <c r="AM77" i="6" a="1"/>
  <c r="AM77" i="6" s="1"/>
  <c r="AP77" i="6" a="1"/>
  <c r="AP77" i="6" s="1"/>
  <c r="AD77" i="6" a="1"/>
  <c r="AD77" i="6" s="1"/>
  <c r="AC77" i="6" a="1"/>
  <c r="AC77" i="6" s="1"/>
  <c r="AI77" i="6" a="1"/>
  <c r="AI77" i="6" s="1"/>
  <c r="AL77" i="6" a="1"/>
  <c r="AL77" i="6" s="1"/>
  <c r="AO77" i="6" a="1"/>
  <c r="AO77" i="6" s="1"/>
  <c r="AQ77" i="6" a="1"/>
  <c r="AQ77" i="6" s="1"/>
  <c r="AF77" i="6" a="1"/>
  <c r="AF77" i="6" s="1"/>
  <c r="AH77" i="6" a="1"/>
  <c r="AH77" i="6" s="1"/>
  <c r="AG77" i="6" a="1"/>
  <c r="AG77" i="6" s="1"/>
  <c r="AE77" i="6" a="1"/>
  <c r="AE77" i="6" s="1"/>
  <c r="B79" i="6"/>
  <c r="C79" i="6" a="1"/>
  <c r="C79" i="6" s="1"/>
  <c r="A80" i="6" a="1"/>
  <c r="A80" i="6" s="1"/>
  <c r="V79" i="6"/>
  <c r="AT76" i="6"/>
  <c r="AS76" i="6"/>
  <c r="BO76" i="6" s="1" a="1"/>
  <c r="BO76" i="6" s="1"/>
  <c r="AW76" i="6"/>
  <c r="AX76" i="6"/>
  <c r="AB76" i="6"/>
  <c r="F76" i="6"/>
  <c r="AV76" i="6"/>
  <c r="AU76" i="6"/>
  <c r="BJ76" i="6" a="1"/>
  <c r="BJ76" i="6" s="1"/>
  <c r="BG76" i="6" a="1"/>
  <c r="BG76" i="6" s="1"/>
  <c r="BC76" i="6" a="1"/>
  <c r="BC76" i="6" s="1"/>
  <c r="BL76" i="6" a="1"/>
  <c r="BL76" i="6" s="1"/>
  <c r="BD76" i="6" a="1"/>
  <c r="BD76" i="6" s="1"/>
  <c r="BQ76" i="6" a="1"/>
  <c r="BQ76" i="6" s="1"/>
  <c r="BB76" i="6" a="1"/>
  <c r="BB76" i="6" s="1"/>
  <c r="BK76" i="6" a="1"/>
  <c r="BK76" i="6" s="1"/>
  <c r="BA76" i="6" a="1"/>
  <c r="BA76" i="6" s="1"/>
  <c r="BE76" i="6" a="1"/>
  <c r="BE76" i="6" s="1"/>
  <c r="BN76" i="6" a="1"/>
  <c r="BN76" i="6" s="1"/>
  <c r="BH76" i="6" a="1"/>
  <c r="BH76" i="6" s="1"/>
  <c r="BI76" i="6" a="1"/>
  <c r="BI76" i="6" s="1"/>
  <c r="BF76" i="6" a="1"/>
  <c r="BF76" i="6" s="1"/>
  <c r="AZ76" i="6" a="1"/>
  <c r="AZ76" i="6" s="1"/>
  <c r="X78" i="6"/>
  <c r="W78" i="6"/>
  <c r="J78" i="6"/>
  <c r="K78" i="6" s="1"/>
  <c r="L78" i="6" s="1"/>
  <c r="M78" i="6"/>
  <c r="N78" i="6" s="1"/>
  <c r="O78" i="6" s="1"/>
  <c r="P78" i="6"/>
  <c r="Q78" i="6" s="1"/>
  <c r="R78" i="6" s="1"/>
  <c r="D78" i="6"/>
  <c r="G78" i="6"/>
  <c r="H78" i="6" s="1"/>
  <c r="I78" i="6" s="1"/>
  <c r="S78" i="6"/>
  <c r="T78" i="6" s="1"/>
  <c r="U78" i="6" s="1"/>
  <c r="Y77" i="6"/>
  <c r="AA77" i="6"/>
  <c r="Z77" i="6"/>
  <c r="AV77" i="6" l="1"/>
  <c r="AU77" i="6"/>
  <c r="AX77" i="6"/>
  <c r="AW77" i="6"/>
  <c r="E78" i="6"/>
  <c r="AL78" i="6" a="1"/>
  <c r="AL78" i="6" s="1"/>
  <c r="AE78" i="6" a="1"/>
  <c r="AE78" i="6" s="1"/>
  <c r="AK78" i="6" a="1"/>
  <c r="AK78" i="6" s="1"/>
  <c r="AH78" i="6" a="1"/>
  <c r="AH78" i="6" s="1"/>
  <c r="AD78" i="6" a="1"/>
  <c r="AD78" i="6" s="1"/>
  <c r="AC78" i="6" a="1"/>
  <c r="AC78" i="6" s="1"/>
  <c r="AN78" i="6" a="1"/>
  <c r="AN78" i="6" s="1"/>
  <c r="AP78" i="6" a="1"/>
  <c r="AP78" i="6" s="1"/>
  <c r="AQ78" i="6" a="1"/>
  <c r="AQ78" i="6" s="1"/>
  <c r="AI78" i="6" a="1"/>
  <c r="AI78" i="6" s="1"/>
  <c r="AO78" i="6" a="1"/>
  <c r="AO78" i="6" s="1"/>
  <c r="AG78" i="6" a="1"/>
  <c r="AG78" i="6" s="1"/>
  <c r="AF78" i="6" a="1"/>
  <c r="AF78" i="6" s="1"/>
  <c r="AM78" i="6" a="1"/>
  <c r="AM78" i="6" s="1"/>
  <c r="AJ78" i="6" a="1"/>
  <c r="AJ78" i="6" s="1"/>
  <c r="AT77" i="6"/>
  <c r="AS77" i="6"/>
  <c r="X79" i="6"/>
  <c r="W79" i="6"/>
  <c r="A81" i="6" a="1"/>
  <c r="A81" i="6" s="1"/>
  <c r="V80" i="6"/>
  <c r="B80" i="6"/>
  <c r="C80" i="6" a="1"/>
  <c r="C80" i="6" s="1"/>
  <c r="BP76" i="6" a="1"/>
  <c r="BP76" i="6" s="1"/>
  <c r="J79" i="6"/>
  <c r="K79" i="6" s="1"/>
  <c r="L79" i="6" s="1"/>
  <c r="M79" i="6"/>
  <c r="N79" i="6" s="1"/>
  <c r="O79" i="6" s="1"/>
  <c r="P79" i="6"/>
  <c r="Q79" i="6" s="1"/>
  <c r="R79" i="6" s="1"/>
  <c r="S79" i="6"/>
  <c r="T79" i="6" s="1"/>
  <c r="U79" i="6" s="1"/>
  <c r="D79" i="6"/>
  <c r="G79" i="6"/>
  <c r="H79" i="6" s="1"/>
  <c r="BM76" i="6" a="1"/>
  <c r="BM76" i="6" s="1"/>
  <c r="F77" i="6"/>
  <c r="AB77" i="6"/>
  <c r="Y78" i="6"/>
  <c r="Z78" i="6"/>
  <c r="AA78" i="6"/>
  <c r="BH77" i="6" a="1"/>
  <c r="BH77" i="6" s="1"/>
  <c r="AZ77" i="6" a="1"/>
  <c r="AZ77" i="6" s="1"/>
  <c r="BC77" i="6" a="1"/>
  <c r="BC77" i="6" s="1"/>
  <c r="BI77" i="6" a="1"/>
  <c r="BI77" i="6" s="1"/>
  <c r="BQ77" i="6" a="1"/>
  <c r="BQ77" i="6" s="1"/>
  <c r="BA77" i="6" a="1"/>
  <c r="BA77" i="6" s="1"/>
  <c r="BF77" i="6" a="1"/>
  <c r="BF77" i="6" s="1"/>
  <c r="BL77" i="6" a="1"/>
  <c r="BL77" i="6" s="1"/>
  <c r="BP77" i="6" a="1"/>
  <c r="BP77" i="6" s="1"/>
  <c r="BM77" i="6" a="1"/>
  <c r="BM77" i="6" s="1"/>
  <c r="BN77" i="6" a="1"/>
  <c r="BN77" i="6" s="1"/>
  <c r="BE77" i="6" a="1"/>
  <c r="BE77" i="6" s="1"/>
  <c r="BB77" i="6" a="1"/>
  <c r="BB77" i="6" s="1"/>
  <c r="BD77" i="6" a="1"/>
  <c r="BD77" i="6" s="1"/>
  <c r="BK77" i="6" a="1"/>
  <c r="BK77" i="6" s="1"/>
  <c r="BJ77" i="6" a="1"/>
  <c r="BJ77" i="6" s="1"/>
  <c r="BO77" i="6" a="1"/>
  <c r="BO77" i="6" s="1"/>
  <c r="BG77" i="6" a="1"/>
  <c r="BG77" i="6" s="1"/>
  <c r="AA79" i="6" l="1"/>
  <c r="Z79" i="6"/>
  <c r="Y79" i="6"/>
  <c r="AX78" i="6"/>
  <c r="AW78" i="6"/>
  <c r="F78" i="6"/>
  <c r="AB78" i="6"/>
  <c r="AU78" i="6"/>
  <c r="AV78" i="6"/>
  <c r="J80" i="6"/>
  <c r="K80" i="6" s="1"/>
  <c r="M80" i="6"/>
  <c r="N80" i="6" s="1"/>
  <c r="O80" i="6" s="1"/>
  <c r="P80" i="6"/>
  <c r="Q80" i="6" s="1"/>
  <c r="R80" i="6" s="1"/>
  <c r="D80" i="6"/>
  <c r="S80" i="6"/>
  <c r="T80" i="6" s="1"/>
  <c r="U80" i="6" s="1"/>
  <c r="G80" i="6"/>
  <c r="H80" i="6" s="1"/>
  <c r="I80" i="6" s="1"/>
  <c r="AS78" i="6"/>
  <c r="BM78" i="6" s="1" a="1"/>
  <c r="BM78" i="6" s="1"/>
  <c r="AT78" i="6"/>
  <c r="I79" i="6"/>
  <c r="BF78" i="6" a="1"/>
  <c r="BF78" i="6" s="1"/>
  <c r="BH78" i="6" a="1"/>
  <c r="BH78" i="6" s="1"/>
  <c r="BK78" i="6" a="1"/>
  <c r="BK78" i="6" s="1"/>
  <c r="BJ78" i="6" a="1"/>
  <c r="BJ78" i="6" s="1"/>
  <c r="BB78" i="6" a="1"/>
  <c r="BB78" i="6" s="1"/>
  <c r="BN78" i="6" a="1"/>
  <c r="BN78" i="6" s="1"/>
  <c r="BL78" i="6" a="1"/>
  <c r="BL78" i="6" s="1"/>
  <c r="BD78" i="6" a="1"/>
  <c r="BD78" i="6" s="1"/>
  <c r="BQ78" i="6" a="1"/>
  <c r="BQ78" i="6" s="1"/>
  <c r="BO78" i="6" a="1"/>
  <c r="BO78" i="6" s="1"/>
  <c r="BE78" i="6" a="1"/>
  <c r="BE78" i="6" s="1"/>
  <c r="BG78" i="6" a="1"/>
  <c r="BG78" i="6" s="1"/>
  <c r="BI78" i="6" a="1"/>
  <c r="BI78" i="6" s="1"/>
  <c r="BP78" i="6" a="1"/>
  <c r="BP78" i="6" s="1"/>
  <c r="AZ78" i="6" a="1"/>
  <c r="AZ78" i="6" s="1"/>
  <c r="BA78" i="6" a="1"/>
  <c r="BA78" i="6" s="1"/>
  <c r="BC78" i="6" a="1"/>
  <c r="BC78" i="6" s="1"/>
  <c r="E79" i="6"/>
  <c r="F79" i="6" s="1"/>
  <c r="AL79" i="6" a="1"/>
  <c r="AL79" i="6" s="1"/>
  <c r="AN79" i="6" a="1"/>
  <c r="AN79" i="6" s="1"/>
  <c r="AK79" i="6" a="1"/>
  <c r="AK79" i="6" s="1"/>
  <c r="AI79" i="6" a="1"/>
  <c r="AI79" i="6" s="1"/>
  <c r="AE79" i="6" a="1"/>
  <c r="AE79" i="6" s="1"/>
  <c r="AD79" i="6" a="1"/>
  <c r="AD79" i="6" s="1"/>
  <c r="AQ79" i="6" a="1"/>
  <c r="AQ79" i="6" s="1"/>
  <c r="AC79" i="6" a="1"/>
  <c r="AC79" i="6" s="1"/>
  <c r="AF79" i="6" a="1"/>
  <c r="AF79" i="6" s="1"/>
  <c r="AH79" i="6" a="1"/>
  <c r="AH79" i="6" s="1"/>
  <c r="AO79" i="6" a="1"/>
  <c r="AO79" i="6" s="1"/>
  <c r="AJ79" i="6" a="1"/>
  <c r="AJ79" i="6" s="1"/>
  <c r="AM79" i="6" a="1"/>
  <c r="AM79" i="6" s="1"/>
  <c r="AG79" i="6" a="1"/>
  <c r="AG79" i="6" s="1"/>
  <c r="AP79" i="6" a="1"/>
  <c r="AP79" i="6" s="1"/>
  <c r="X80" i="6"/>
  <c r="W80" i="6"/>
  <c r="C81" i="6" a="1"/>
  <c r="C81" i="6" s="1"/>
  <c r="V81" i="6"/>
  <c r="A82" i="6" a="1"/>
  <c r="A82" i="6" s="1"/>
  <c r="B81" i="6"/>
  <c r="AB79" i="6" l="1"/>
  <c r="B82" i="6"/>
  <c r="C82" i="6" a="1"/>
  <c r="C82" i="6" s="1"/>
  <c r="A83" i="6" a="1"/>
  <c r="A83" i="6" s="1"/>
  <c r="V82" i="6"/>
  <c r="X81" i="6"/>
  <c r="W81" i="6"/>
  <c r="G81" i="6"/>
  <c r="H81" i="6" s="1"/>
  <c r="I81" i="6" s="1"/>
  <c r="J81" i="6"/>
  <c r="K81" i="6" s="1"/>
  <c r="L81" i="6" s="1"/>
  <c r="M81" i="6"/>
  <c r="N81" i="6" s="1"/>
  <c r="O81" i="6" s="1"/>
  <c r="P81" i="6"/>
  <c r="Q81" i="6" s="1"/>
  <c r="R81" i="6" s="1"/>
  <c r="D81" i="6"/>
  <c r="S81" i="6"/>
  <c r="T81" i="6" s="1"/>
  <c r="U81" i="6" s="1"/>
  <c r="E80" i="6"/>
  <c r="F80" i="6" s="1"/>
  <c r="AM80" i="6" a="1"/>
  <c r="AM80" i="6" s="1"/>
  <c r="AP80" i="6" a="1"/>
  <c r="AP80" i="6" s="1"/>
  <c r="AQ80" i="6" a="1"/>
  <c r="AQ80" i="6" s="1"/>
  <c r="AI80" i="6" a="1"/>
  <c r="AI80" i="6" s="1"/>
  <c r="AN80" i="6" a="1"/>
  <c r="AN80" i="6" s="1"/>
  <c r="AH80" i="6" a="1"/>
  <c r="AH80" i="6" s="1"/>
  <c r="AD80" i="6" a="1"/>
  <c r="AD80" i="6" s="1"/>
  <c r="AE80" i="6" a="1"/>
  <c r="AE80" i="6" s="1"/>
  <c r="AC80" i="6" a="1"/>
  <c r="AC80" i="6" s="1"/>
  <c r="AG80" i="6" a="1"/>
  <c r="AG80" i="6" s="1"/>
  <c r="AK80" i="6" a="1"/>
  <c r="AK80" i="6" s="1"/>
  <c r="AF80" i="6" a="1"/>
  <c r="AF80" i="6" s="1"/>
  <c r="AL80" i="6" a="1"/>
  <c r="AL80" i="6" s="1"/>
  <c r="AJ80" i="6" a="1"/>
  <c r="AJ80" i="6" s="1"/>
  <c r="AO80" i="6" a="1"/>
  <c r="AO80" i="6" s="1"/>
  <c r="BB79" i="6" a="1"/>
  <c r="BB79" i="6" s="1"/>
  <c r="BG79" i="6" a="1"/>
  <c r="BG79" i="6" s="1"/>
  <c r="BN79" i="6" a="1"/>
  <c r="BN79" i="6" s="1"/>
  <c r="BK79" i="6" a="1"/>
  <c r="BK79" i="6" s="1"/>
  <c r="BM79" i="6" a="1"/>
  <c r="BM79" i="6" s="1"/>
  <c r="BF79" i="6" a="1"/>
  <c r="BF79" i="6" s="1"/>
  <c r="BC79" i="6" a="1"/>
  <c r="BC79" i="6" s="1"/>
  <c r="BI79" i="6" a="1"/>
  <c r="BI79" i="6" s="1"/>
  <c r="AT79" i="6"/>
  <c r="AS79" i="6"/>
  <c r="BJ79" i="6" s="1" a="1"/>
  <c r="BJ79" i="6" s="1"/>
  <c r="AB80" i="6"/>
  <c r="L80" i="6"/>
  <c r="AU79" i="6"/>
  <c r="AV79" i="6"/>
  <c r="Z80" i="6"/>
  <c r="Y80" i="6"/>
  <c r="AA80" i="6"/>
  <c r="AW79" i="6"/>
  <c r="AX79" i="6"/>
  <c r="BH79" i="6" l="1" a="1"/>
  <c r="BH79" i="6" s="1"/>
  <c r="Z81" i="6"/>
  <c r="Y81" i="6"/>
  <c r="AA81" i="6"/>
  <c r="BD79" i="6" a="1"/>
  <c r="BD79" i="6" s="1"/>
  <c r="BO79" i="6" a="1"/>
  <c r="BO79" i="6" s="1"/>
  <c r="AZ79" i="6" a="1"/>
  <c r="AZ79" i="6" s="1"/>
  <c r="W82" i="6"/>
  <c r="X82" i="6"/>
  <c r="BP79" i="6" a="1"/>
  <c r="BP79" i="6" s="1"/>
  <c r="BQ79" i="6" a="1"/>
  <c r="BQ79" i="6" s="1"/>
  <c r="E81" i="6"/>
  <c r="AQ81" i="6" a="1"/>
  <c r="AQ81" i="6" s="1"/>
  <c r="AG81" i="6" a="1"/>
  <c r="AG81" i="6" s="1"/>
  <c r="AP81" i="6" a="1"/>
  <c r="AP81" i="6" s="1"/>
  <c r="AF81" i="6" a="1"/>
  <c r="AF81" i="6" s="1"/>
  <c r="AK81" i="6" a="1"/>
  <c r="AK81" i="6" s="1"/>
  <c r="AM81" i="6" a="1"/>
  <c r="AM81" i="6" s="1"/>
  <c r="AL81" i="6" a="1"/>
  <c r="AL81" i="6" s="1"/>
  <c r="AD81" i="6" a="1"/>
  <c r="AD81" i="6" s="1"/>
  <c r="AI81" i="6" a="1"/>
  <c r="AI81" i="6" s="1"/>
  <c r="AE81" i="6" a="1"/>
  <c r="AE81" i="6" s="1"/>
  <c r="AC81" i="6" a="1"/>
  <c r="AC81" i="6" s="1"/>
  <c r="AJ81" i="6" a="1"/>
  <c r="AJ81" i="6" s="1"/>
  <c r="AH81" i="6" a="1"/>
  <c r="AH81" i="6" s="1"/>
  <c r="AN81" i="6" a="1"/>
  <c r="AN81" i="6" s="1"/>
  <c r="AO81" i="6" a="1"/>
  <c r="AO81" i="6" s="1"/>
  <c r="B83" i="6"/>
  <c r="V83" i="6"/>
  <c r="C83" i="6" a="1"/>
  <c r="C83" i="6" s="1"/>
  <c r="A84" i="6" a="1"/>
  <c r="A84" i="6" s="1"/>
  <c r="P82" i="6"/>
  <c r="Q82" i="6" s="1"/>
  <c r="R82" i="6" s="1"/>
  <c r="D82" i="6"/>
  <c r="G82" i="6"/>
  <c r="H82" i="6" s="1"/>
  <c r="I82" i="6" s="1"/>
  <c r="S82" i="6"/>
  <c r="T82" i="6" s="1"/>
  <c r="U82" i="6" s="1"/>
  <c r="J82" i="6"/>
  <c r="K82" i="6" s="1"/>
  <c r="L82" i="6" s="1"/>
  <c r="M82" i="6"/>
  <c r="N82" i="6" s="1"/>
  <c r="O82" i="6" s="1"/>
  <c r="BA79" i="6" a="1"/>
  <c r="BA79" i="6" s="1"/>
  <c r="AV80" i="6"/>
  <c r="AU80" i="6"/>
  <c r="AW80" i="6"/>
  <c r="AX80" i="6"/>
  <c r="BE79" i="6" a="1"/>
  <c r="BE79" i="6" s="1"/>
  <c r="AT80" i="6"/>
  <c r="AS80" i="6"/>
  <c r="BA80" i="6" s="1" a="1"/>
  <c r="BA80" i="6" s="1"/>
  <c r="BL79" i="6" a="1"/>
  <c r="BL79" i="6" s="1"/>
  <c r="P83" i="6" l="1"/>
  <c r="Q83" i="6" s="1"/>
  <c r="R83" i="6" s="1"/>
  <c r="S83" i="6"/>
  <c r="T83" i="6" s="1"/>
  <c r="U83" i="6" s="1"/>
  <c r="D83" i="6"/>
  <c r="G83" i="6"/>
  <c r="H83" i="6" s="1"/>
  <c r="I83" i="6" s="1"/>
  <c r="J83" i="6"/>
  <c r="K83" i="6" s="1"/>
  <c r="L83" i="6" s="1"/>
  <c r="M83" i="6"/>
  <c r="N83" i="6" s="1"/>
  <c r="O83" i="6" s="1"/>
  <c r="BG80" i="6" a="1"/>
  <c r="BG80" i="6" s="1"/>
  <c r="BI80" i="6" a="1"/>
  <c r="BI80" i="6" s="1"/>
  <c r="BK80" i="6" a="1"/>
  <c r="BK80" i="6" s="1"/>
  <c r="AZ80" i="6" a="1"/>
  <c r="AZ80" i="6" s="1"/>
  <c r="X83" i="6"/>
  <c r="W83" i="6"/>
  <c r="AB81" i="6"/>
  <c r="F81" i="6"/>
  <c r="AX81" i="6"/>
  <c r="AW81" i="6"/>
  <c r="BE80" i="6" a="1"/>
  <c r="BE80" i="6" s="1"/>
  <c r="BJ80" i="6" a="1"/>
  <c r="BJ80" i="6" s="1"/>
  <c r="AT81" i="6"/>
  <c r="AS81" i="6"/>
  <c r="BF81" i="6" s="1" a="1"/>
  <c r="BF81" i="6" s="1"/>
  <c r="BB80" i="6" a="1"/>
  <c r="BB80" i="6" s="1"/>
  <c r="BP80" i="6" a="1"/>
  <c r="BP80" i="6" s="1"/>
  <c r="AV81" i="6"/>
  <c r="AU81" i="6"/>
  <c r="BN80" i="6" a="1"/>
  <c r="BN80" i="6" s="1"/>
  <c r="BM80" i="6" a="1"/>
  <c r="BM80" i="6" s="1"/>
  <c r="E82" i="6"/>
  <c r="AF82" i="6" a="1"/>
  <c r="AF82" i="6" s="1"/>
  <c r="AH82" i="6" a="1"/>
  <c r="AH82" i="6" s="1"/>
  <c r="AD82" i="6" a="1"/>
  <c r="AD82" i="6" s="1"/>
  <c r="AJ82" i="6" a="1"/>
  <c r="AJ82" i="6" s="1"/>
  <c r="AQ82" i="6" a="1"/>
  <c r="AQ82" i="6" s="1"/>
  <c r="AO82" i="6" a="1"/>
  <c r="AO82" i="6" s="1"/>
  <c r="AC82" i="6" a="1"/>
  <c r="AC82" i="6" s="1"/>
  <c r="AE82" i="6" a="1"/>
  <c r="AE82" i="6" s="1"/>
  <c r="AL82" i="6" a="1"/>
  <c r="AL82" i="6" s="1"/>
  <c r="AM82" i="6" a="1"/>
  <c r="AM82" i="6" s="1"/>
  <c r="AP82" i="6" a="1"/>
  <c r="AP82" i="6" s="1"/>
  <c r="AN82" i="6" a="1"/>
  <c r="AN82" i="6" s="1"/>
  <c r="AI82" i="6" a="1"/>
  <c r="AI82" i="6" s="1"/>
  <c r="AG82" i="6" a="1"/>
  <c r="AG82" i="6" s="1"/>
  <c r="AK82" i="6" a="1"/>
  <c r="AK82" i="6" s="1"/>
  <c r="Y82" i="6"/>
  <c r="AA82" i="6"/>
  <c r="Z82" i="6"/>
  <c r="BF80" i="6" a="1"/>
  <c r="BF80" i="6" s="1"/>
  <c r="BH80" i="6" a="1"/>
  <c r="BH80" i="6" s="1"/>
  <c r="BD80" i="6" a="1"/>
  <c r="BD80" i="6" s="1"/>
  <c r="BC80" i="6" a="1"/>
  <c r="BC80" i="6" s="1"/>
  <c r="BO80" i="6" a="1"/>
  <c r="BO80" i="6" s="1"/>
  <c r="BL80" i="6" a="1"/>
  <c r="BL80" i="6" s="1"/>
  <c r="B84" i="6"/>
  <c r="C84" i="6" a="1"/>
  <c r="C84" i="6" s="1"/>
  <c r="A85" i="6" a="1"/>
  <c r="A85" i="6" s="1"/>
  <c r="V84" i="6"/>
  <c r="BD81" i="6" a="1"/>
  <c r="BD81" i="6" s="1"/>
  <c r="AZ81" i="6" a="1"/>
  <c r="AZ81" i="6" s="1"/>
  <c r="BN81" i="6" a="1"/>
  <c r="BN81" i="6" s="1"/>
  <c r="BL81" i="6" a="1"/>
  <c r="BL81" i="6" s="1"/>
  <c r="BQ81" i="6" a="1"/>
  <c r="BQ81" i="6" s="1"/>
  <c r="BC81" i="6" a="1"/>
  <c r="BC81" i="6" s="1"/>
  <c r="BG81" i="6" a="1"/>
  <c r="BG81" i="6" s="1"/>
  <c r="BK81" i="6" a="1"/>
  <c r="BK81" i="6" s="1"/>
  <c r="BO81" i="6" a="1"/>
  <c r="BO81" i="6" s="1"/>
  <c r="BQ80" i="6" a="1"/>
  <c r="BQ80" i="6" s="1"/>
  <c r="J84" i="6" l="1"/>
  <c r="K84" i="6" s="1"/>
  <c r="L84" i="6" s="1"/>
  <c r="M84" i="6"/>
  <c r="N84" i="6" s="1"/>
  <c r="O84" i="6" s="1"/>
  <c r="D84" i="6"/>
  <c r="P84" i="6"/>
  <c r="Q84" i="6" s="1"/>
  <c r="R84" i="6" s="1"/>
  <c r="S84" i="6"/>
  <c r="T84" i="6" s="1"/>
  <c r="U84" i="6" s="1"/>
  <c r="G84" i="6"/>
  <c r="H84" i="6" s="1"/>
  <c r="AU82" i="6"/>
  <c r="AV82" i="6"/>
  <c r="AW82" i="6"/>
  <c r="AX82" i="6"/>
  <c r="BE81" i="6" a="1"/>
  <c r="BE81" i="6" s="1"/>
  <c r="BJ81" i="6" a="1"/>
  <c r="BJ81" i="6" s="1"/>
  <c r="AS82" i="6"/>
  <c r="AT82" i="6"/>
  <c r="AB82" i="6"/>
  <c r="F82" i="6"/>
  <c r="Z83" i="6"/>
  <c r="Y83" i="6"/>
  <c r="AA83" i="6"/>
  <c r="BB81" i="6" a="1"/>
  <c r="BB81" i="6" s="1"/>
  <c r="BJ82" i="6" a="1"/>
  <c r="BJ82" i="6" s="1"/>
  <c r="BP82" i="6" a="1"/>
  <c r="BP82" i="6" s="1"/>
  <c r="BD82" i="6" a="1"/>
  <c r="BD82" i="6" s="1"/>
  <c r="BI82" i="6" a="1"/>
  <c r="BI82" i="6" s="1"/>
  <c r="BG82" i="6" a="1"/>
  <c r="BG82" i="6" s="1"/>
  <c r="BN82" i="6" a="1"/>
  <c r="BN82" i="6" s="1"/>
  <c r="BK82" i="6" a="1"/>
  <c r="BK82" i="6" s="1"/>
  <c r="BA82" i="6" a="1"/>
  <c r="BA82" i="6" s="1"/>
  <c r="BH82" i="6" a="1"/>
  <c r="BH82" i="6" s="1"/>
  <c r="BM82" i="6" a="1"/>
  <c r="BM82" i="6" s="1"/>
  <c r="BF82" i="6" a="1"/>
  <c r="BF82" i="6" s="1"/>
  <c r="AZ82" i="6" a="1"/>
  <c r="AZ82" i="6" s="1"/>
  <c r="BC82" i="6" a="1"/>
  <c r="BC82" i="6" s="1"/>
  <c r="BB82" i="6" a="1"/>
  <c r="BB82" i="6" s="1"/>
  <c r="BL82" i="6" a="1"/>
  <c r="BL82" i="6" s="1"/>
  <c r="BQ82" i="6" a="1"/>
  <c r="BQ82" i="6" s="1"/>
  <c r="BO82" i="6" a="1"/>
  <c r="BO82" i="6" s="1"/>
  <c r="BE82" i="6" a="1"/>
  <c r="BE82" i="6" s="1"/>
  <c r="BH81" i="6" a="1"/>
  <c r="BH81" i="6" s="1"/>
  <c r="BM81" i="6" a="1"/>
  <c r="BM81" i="6" s="1"/>
  <c r="BP81" i="6" a="1"/>
  <c r="BP81" i="6" s="1"/>
  <c r="BA81" i="6" a="1"/>
  <c r="BA81" i="6" s="1"/>
  <c r="E83" i="6"/>
  <c r="AI83" i="6" a="1"/>
  <c r="AI83" i="6" s="1"/>
  <c r="AK83" i="6" a="1"/>
  <c r="AK83" i="6" s="1"/>
  <c r="AP83" i="6" a="1"/>
  <c r="AP83" i="6" s="1"/>
  <c r="AL83" i="6" a="1"/>
  <c r="AL83" i="6" s="1"/>
  <c r="AH83" i="6" a="1"/>
  <c r="AH83" i="6" s="1"/>
  <c r="AO83" i="6" a="1"/>
  <c r="AO83" i="6" s="1"/>
  <c r="AM83" i="6" a="1"/>
  <c r="AM83" i="6" s="1"/>
  <c r="AG83" i="6" a="1"/>
  <c r="AG83" i="6" s="1"/>
  <c r="AN83" i="6" a="1"/>
  <c r="AN83" i="6" s="1"/>
  <c r="AJ83" i="6" a="1"/>
  <c r="AJ83" i="6" s="1"/>
  <c r="AD83" i="6" a="1"/>
  <c r="AD83" i="6" s="1"/>
  <c r="AE83" i="6" a="1"/>
  <c r="AE83" i="6" s="1"/>
  <c r="AC83" i="6" a="1"/>
  <c r="AC83" i="6" s="1"/>
  <c r="AF83" i="6" a="1"/>
  <c r="AF83" i="6" s="1"/>
  <c r="AQ83" i="6" a="1"/>
  <c r="AQ83" i="6" s="1"/>
  <c r="BI81" i="6" a="1"/>
  <c r="BI81" i="6" s="1"/>
  <c r="W84" i="6"/>
  <c r="X84" i="6"/>
  <c r="B85" i="6"/>
  <c r="C85" i="6" a="1"/>
  <c r="C85" i="6" s="1"/>
  <c r="A86" i="6" a="1"/>
  <c r="A86" i="6" s="1"/>
  <c r="V85" i="6"/>
  <c r="X85" i="6" l="1"/>
  <c r="W85" i="6"/>
  <c r="Y84" i="6"/>
  <c r="Z84" i="6"/>
  <c r="AA84" i="6"/>
  <c r="A87" i="6" a="1"/>
  <c r="A87" i="6" s="1"/>
  <c r="C86" i="6" a="1"/>
  <c r="C86" i="6" s="1"/>
  <c r="B86" i="6"/>
  <c r="V86" i="6"/>
  <c r="G85" i="6"/>
  <c r="H85" i="6" s="1"/>
  <c r="S85" i="6"/>
  <c r="T85" i="6" s="1"/>
  <c r="U85" i="6" s="1"/>
  <c r="J85" i="6"/>
  <c r="K85" i="6" s="1"/>
  <c r="L85" i="6" s="1"/>
  <c r="M85" i="6"/>
  <c r="N85" i="6" s="1"/>
  <c r="O85" i="6" s="1"/>
  <c r="D85" i="6"/>
  <c r="P85" i="6"/>
  <c r="Q85" i="6" s="1"/>
  <c r="R85" i="6" s="1"/>
  <c r="AB83" i="6"/>
  <c r="F83" i="6"/>
  <c r="AW83" i="6"/>
  <c r="AX83" i="6"/>
  <c r="I84" i="6"/>
  <c r="AT83" i="6"/>
  <c r="AS83" i="6"/>
  <c r="BB83" i="6" s="1" a="1"/>
  <c r="BB83" i="6" s="1"/>
  <c r="AU83" i="6"/>
  <c r="AV83" i="6"/>
  <c r="BC83" i="6" a="1"/>
  <c r="BC83" i="6" s="1"/>
  <c r="BK83" i="6" a="1"/>
  <c r="BK83" i="6" s="1"/>
  <c r="BN83" i="6" a="1"/>
  <c r="BN83" i="6" s="1"/>
  <c r="BH83" i="6" a="1"/>
  <c r="BH83" i="6" s="1"/>
  <c r="AZ83" i="6" a="1"/>
  <c r="AZ83" i="6" s="1"/>
  <c r="BJ83" i="6" a="1"/>
  <c r="BJ83" i="6" s="1"/>
  <c r="BA83" i="6" a="1"/>
  <c r="BA83" i="6" s="1"/>
  <c r="BO83" i="6" a="1"/>
  <c r="BO83" i="6" s="1"/>
  <c r="BE83" i="6" a="1"/>
  <c r="BE83" i="6" s="1"/>
  <c r="BG83" i="6" a="1"/>
  <c r="BG83" i="6" s="1"/>
  <c r="BM83" i="6" a="1"/>
  <c r="BM83" i="6" s="1"/>
  <c r="BF83" i="6" a="1"/>
  <c r="BF83" i="6" s="1"/>
  <c r="BP83" i="6" a="1"/>
  <c r="BP83" i="6" s="1"/>
  <c r="BD83" i="6" a="1"/>
  <c r="BD83" i="6" s="1"/>
  <c r="BL83" i="6" a="1"/>
  <c r="BL83" i="6" s="1"/>
  <c r="BQ83" i="6" a="1"/>
  <c r="BQ83" i="6" s="1"/>
  <c r="BI83" i="6" a="1"/>
  <c r="BI83" i="6" s="1"/>
  <c r="E84" i="6"/>
  <c r="F84" i="6" s="1"/>
  <c r="AH84" i="6" a="1"/>
  <c r="AH84" i="6" s="1"/>
  <c r="AQ84" i="6" a="1"/>
  <c r="AQ84" i="6" s="1"/>
  <c r="AJ84" i="6" a="1"/>
  <c r="AJ84" i="6" s="1"/>
  <c r="AI84" i="6" a="1"/>
  <c r="AI84" i="6" s="1"/>
  <c r="AC84" i="6" a="1"/>
  <c r="AC84" i="6" s="1"/>
  <c r="AP84" i="6" a="1"/>
  <c r="AP84" i="6" s="1"/>
  <c r="AN84" i="6" a="1"/>
  <c r="AN84" i="6" s="1"/>
  <c r="AM84" i="6" a="1"/>
  <c r="AM84" i="6" s="1"/>
  <c r="AL84" i="6" a="1"/>
  <c r="AL84" i="6" s="1"/>
  <c r="AO84" i="6" a="1"/>
  <c r="AO84" i="6" s="1"/>
  <c r="AD84" i="6" a="1"/>
  <c r="AD84" i="6" s="1"/>
  <c r="AK84" i="6" a="1"/>
  <c r="AK84" i="6" s="1"/>
  <c r="AE84" i="6" a="1"/>
  <c r="AE84" i="6" s="1"/>
  <c r="AF84" i="6" a="1"/>
  <c r="AF84" i="6" s="1"/>
  <c r="AG84" i="6" a="1"/>
  <c r="AG84" i="6" s="1"/>
  <c r="AB84" i="6" l="1"/>
  <c r="E85" i="6"/>
  <c r="F85" i="6" s="1"/>
  <c r="AI85" i="6" a="1"/>
  <c r="AI85" i="6" s="1"/>
  <c r="AH85" i="6" a="1"/>
  <c r="AH85" i="6" s="1"/>
  <c r="AO85" i="6" a="1"/>
  <c r="AO85" i="6" s="1"/>
  <c r="AG85" i="6" a="1"/>
  <c r="AG85" i="6" s="1"/>
  <c r="AJ85" i="6" a="1"/>
  <c r="AJ85" i="6" s="1"/>
  <c r="AF85" i="6" a="1"/>
  <c r="AF85" i="6" s="1"/>
  <c r="AL85" i="6" a="1"/>
  <c r="AL85" i="6" s="1"/>
  <c r="AD85" i="6" a="1"/>
  <c r="AD85" i="6" s="1"/>
  <c r="AN85" i="6" a="1"/>
  <c r="AN85" i="6" s="1"/>
  <c r="AK85" i="6" a="1"/>
  <c r="AK85" i="6" s="1"/>
  <c r="AP85" i="6" a="1"/>
  <c r="AP85" i="6" s="1"/>
  <c r="AC85" i="6" a="1"/>
  <c r="AC85" i="6" s="1"/>
  <c r="AQ85" i="6" a="1"/>
  <c r="AQ85" i="6" s="1"/>
  <c r="AE85" i="6" a="1"/>
  <c r="AE85" i="6" s="1"/>
  <c r="AM85" i="6" a="1"/>
  <c r="AM85" i="6" s="1"/>
  <c r="B87" i="6"/>
  <c r="C87" i="6" a="1"/>
  <c r="C87" i="6" s="1"/>
  <c r="A88" i="6" a="1"/>
  <c r="A88" i="6" s="1"/>
  <c r="V87" i="6"/>
  <c r="AX84" i="6"/>
  <c r="AW84" i="6"/>
  <c r="AV84" i="6"/>
  <c r="AU84" i="6"/>
  <c r="AT84" i="6"/>
  <c r="AS84" i="6"/>
  <c r="AB85" i="6"/>
  <c r="I85" i="6"/>
  <c r="X86" i="6"/>
  <c r="W86" i="6"/>
  <c r="BE84" i="6" a="1"/>
  <c r="BE84" i="6" s="1"/>
  <c r="BL84" i="6" a="1"/>
  <c r="BL84" i="6" s="1"/>
  <c r="BI84" i="6" a="1"/>
  <c r="BI84" i="6" s="1"/>
  <c r="BC84" i="6" a="1"/>
  <c r="BC84" i="6" s="1"/>
  <c r="BF84" i="6" a="1"/>
  <c r="BF84" i="6" s="1"/>
  <c r="BJ84" i="6" a="1"/>
  <c r="BJ84" i="6" s="1"/>
  <c r="BH84" i="6" a="1"/>
  <c r="BH84" i="6" s="1"/>
  <c r="BP84" i="6" a="1"/>
  <c r="BP84" i="6" s="1"/>
  <c r="BO84" i="6" a="1"/>
  <c r="BO84" i="6" s="1"/>
  <c r="BA84" i="6" a="1"/>
  <c r="BA84" i="6" s="1"/>
  <c r="BD84" i="6" a="1"/>
  <c r="BD84" i="6" s="1"/>
  <c r="BG84" i="6" a="1"/>
  <c r="BG84" i="6" s="1"/>
  <c r="AZ84" i="6" a="1"/>
  <c r="AZ84" i="6" s="1"/>
  <c r="BB84" i="6" a="1"/>
  <c r="BB84" i="6" s="1"/>
  <c r="BQ84" i="6" a="1"/>
  <c r="BQ84" i="6" s="1"/>
  <c r="BM84" i="6" a="1"/>
  <c r="BM84" i="6" s="1"/>
  <c r="BK84" i="6" a="1"/>
  <c r="BK84" i="6" s="1"/>
  <c r="BN84" i="6" a="1"/>
  <c r="BN84" i="6" s="1"/>
  <c r="Y85" i="6"/>
  <c r="AA85" i="6"/>
  <c r="Z85" i="6"/>
  <c r="P86" i="6"/>
  <c r="Q86" i="6" s="1"/>
  <c r="R86" i="6" s="1"/>
  <c r="D86" i="6"/>
  <c r="G86" i="6"/>
  <c r="H86" i="6" s="1"/>
  <c r="I86" i="6" s="1"/>
  <c r="S86" i="6"/>
  <c r="T86" i="6" s="1"/>
  <c r="U86" i="6" s="1"/>
  <c r="J86" i="6"/>
  <c r="K86" i="6" s="1"/>
  <c r="M86" i="6"/>
  <c r="N86" i="6" s="1"/>
  <c r="O86" i="6" s="1"/>
  <c r="AV85" i="6" l="1"/>
  <c r="AU85" i="6"/>
  <c r="AA86" i="6"/>
  <c r="Z86" i="6"/>
  <c r="Y86" i="6"/>
  <c r="AX85" i="6"/>
  <c r="AW85" i="6"/>
  <c r="X87" i="6"/>
  <c r="W87" i="6"/>
  <c r="BC85" i="6" a="1"/>
  <c r="BC85" i="6" s="1"/>
  <c r="BE85" i="6" a="1"/>
  <c r="BE85" i="6" s="1"/>
  <c r="BN85" i="6" a="1"/>
  <c r="BN85" i="6" s="1"/>
  <c r="BG85" i="6" a="1"/>
  <c r="BG85" i="6" s="1"/>
  <c r="AS85" i="6"/>
  <c r="BP85" i="6" s="1" a="1"/>
  <c r="BP85" i="6" s="1"/>
  <c r="AT85" i="6"/>
  <c r="V88" i="6"/>
  <c r="B88" i="6"/>
  <c r="C88" i="6" a="1"/>
  <c r="C88" i="6" s="1"/>
  <c r="A89" i="6" a="1"/>
  <c r="A89" i="6" s="1"/>
  <c r="L86" i="6"/>
  <c r="P87" i="6"/>
  <c r="Q87" i="6" s="1"/>
  <c r="R87" i="6" s="1"/>
  <c r="D87" i="6"/>
  <c r="S87" i="6"/>
  <c r="T87" i="6" s="1"/>
  <c r="U87" i="6" s="1"/>
  <c r="G87" i="6"/>
  <c r="H87" i="6" s="1"/>
  <c r="I87" i="6" s="1"/>
  <c r="J87" i="6"/>
  <c r="K87" i="6" s="1"/>
  <c r="L87" i="6" s="1"/>
  <c r="M87" i="6"/>
  <c r="N87" i="6" s="1"/>
  <c r="O87" i="6" s="1"/>
  <c r="E86" i="6"/>
  <c r="F86" i="6" s="1"/>
  <c r="AF86" i="6" a="1"/>
  <c r="AF86" i="6" s="1"/>
  <c r="AQ86" i="6" a="1"/>
  <c r="AQ86" i="6" s="1"/>
  <c r="AK86" i="6" a="1"/>
  <c r="AK86" i="6" s="1"/>
  <c r="AD86" i="6" a="1"/>
  <c r="AD86" i="6" s="1"/>
  <c r="AC86" i="6" a="1"/>
  <c r="AC86" i="6" s="1"/>
  <c r="AL86" i="6" a="1"/>
  <c r="AL86" i="6" s="1"/>
  <c r="AI86" i="6" a="1"/>
  <c r="AI86" i="6" s="1"/>
  <c r="AN86" i="6" a="1"/>
  <c r="AN86" i="6" s="1"/>
  <c r="AM86" i="6" a="1"/>
  <c r="AM86" i="6" s="1"/>
  <c r="AG86" i="6" a="1"/>
  <c r="AG86" i="6" s="1"/>
  <c r="AE86" i="6" a="1"/>
  <c r="AE86" i="6" s="1"/>
  <c r="AJ86" i="6" a="1"/>
  <c r="AJ86" i="6" s="1"/>
  <c r="AH86" i="6" a="1"/>
  <c r="AH86" i="6" s="1"/>
  <c r="AP86" i="6" a="1"/>
  <c r="AP86" i="6" s="1"/>
  <c r="AO86" i="6" a="1"/>
  <c r="AO86" i="6" s="1"/>
  <c r="D88" i="6" l="1"/>
  <c r="P88" i="6"/>
  <c r="Q88" i="6" s="1"/>
  <c r="R88" i="6" s="1"/>
  <c r="S88" i="6"/>
  <c r="T88" i="6" s="1"/>
  <c r="U88" i="6" s="1"/>
  <c r="G88" i="6"/>
  <c r="H88" i="6" s="1"/>
  <c r="I88" i="6" s="1"/>
  <c r="J88" i="6"/>
  <c r="K88" i="6" s="1"/>
  <c r="L88" i="6" s="1"/>
  <c r="M88" i="6"/>
  <c r="N88" i="6" s="1"/>
  <c r="O88" i="6" s="1"/>
  <c r="Y87" i="6"/>
  <c r="AA87" i="6"/>
  <c r="Z87" i="6"/>
  <c r="BI85" i="6" a="1"/>
  <c r="BI85" i="6" s="1"/>
  <c r="W88" i="6"/>
  <c r="X88" i="6"/>
  <c r="BJ85" i="6" a="1"/>
  <c r="BJ85" i="6" s="1"/>
  <c r="E87" i="6"/>
  <c r="AH87" i="6" a="1"/>
  <c r="AH87" i="6" s="1"/>
  <c r="AF87" i="6" a="1"/>
  <c r="AF87" i="6" s="1"/>
  <c r="AI87" i="6" a="1"/>
  <c r="AI87" i="6" s="1"/>
  <c r="AK87" i="6" a="1"/>
  <c r="AK87" i="6" s="1"/>
  <c r="AP87" i="6" a="1"/>
  <c r="AP87" i="6" s="1"/>
  <c r="AD87" i="6" a="1"/>
  <c r="AD87" i="6" s="1"/>
  <c r="AQ87" i="6" a="1"/>
  <c r="AQ87" i="6" s="1"/>
  <c r="AO87" i="6" a="1"/>
  <c r="AO87" i="6" s="1"/>
  <c r="AN87" i="6" a="1"/>
  <c r="AN87" i="6" s="1"/>
  <c r="AG87" i="6" a="1"/>
  <c r="AG87" i="6" s="1"/>
  <c r="AJ87" i="6" a="1"/>
  <c r="AJ87" i="6" s="1"/>
  <c r="AM87" i="6" a="1"/>
  <c r="AM87" i="6" s="1"/>
  <c r="AL87" i="6" a="1"/>
  <c r="AL87" i="6" s="1"/>
  <c r="AC87" i="6" a="1"/>
  <c r="AC87" i="6" s="1"/>
  <c r="AE87" i="6" a="1"/>
  <c r="AE87" i="6" s="1"/>
  <c r="BL85" i="6" a="1"/>
  <c r="BL85" i="6" s="1"/>
  <c r="BF85" i="6" a="1"/>
  <c r="BF85" i="6" s="1"/>
  <c r="AS86" i="6"/>
  <c r="BE86" i="6" s="1" a="1"/>
  <c r="BE86" i="6" s="1"/>
  <c r="AT86" i="6"/>
  <c r="BA85" i="6" a="1"/>
  <c r="BA85" i="6" s="1"/>
  <c r="BD85" i="6" a="1"/>
  <c r="BD85" i="6" s="1"/>
  <c r="AU86" i="6"/>
  <c r="AV86" i="6"/>
  <c r="BK85" i="6" a="1"/>
  <c r="BK85" i="6" s="1"/>
  <c r="AZ85" i="6" a="1"/>
  <c r="AZ85" i="6" s="1"/>
  <c r="BQ85" i="6" a="1"/>
  <c r="BQ85" i="6" s="1"/>
  <c r="AX86" i="6"/>
  <c r="AW86" i="6"/>
  <c r="AB86" i="6"/>
  <c r="BH85" i="6" a="1"/>
  <c r="BH85" i="6" s="1"/>
  <c r="BM85" i="6" a="1"/>
  <c r="BM85" i="6" s="1"/>
  <c r="BB85" i="6" a="1"/>
  <c r="BB85" i="6" s="1"/>
  <c r="BK86" i="6" a="1"/>
  <c r="BK86" i="6" s="1"/>
  <c r="BM86" i="6" a="1"/>
  <c r="BM86" i="6" s="1"/>
  <c r="BP86" i="6" a="1"/>
  <c r="BP86" i="6" s="1"/>
  <c r="BF86" i="6" a="1"/>
  <c r="BF86" i="6" s="1"/>
  <c r="BB86" i="6" a="1"/>
  <c r="BB86" i="6" s="1"/>
  <c r="BI86" i="6" a="1"/>
  <c r="BI86" i="6" s="1"/>
  <c r="BO86" i="6" a="1"/>
  <c r="BO86" i="6" s="1"/>
  <c r="BL86" i="6" a="1"/>
  <c r="BL86" i="6" s="1"/>
  <c r="BC86" i="6" a="1"/>
  <c r="BC86" i="6" s="1"/>
  <c r="BA86" i="6" a="1"/>
  <c r="BA86" i="6" s="1"/>
  <c r="B89" i="6"/>
  <c r="C89" i="6" a="1"/>
  <c r="C89" i="6" s="1"/>
  <c r="V89" i="6"/>
  <c r="A90" i="6" a="1"/>
  <c r="A90" i="6" s="1"/>
  <c r="BO85" i="6" a="1"/>
  <c r="BO85" i="6" s="1"/>
  <c r="AS87" i="6" l="1"/>
  <c r="AT87" i="6"/>
  <c r="BK87" i="6" a="1"/>
  <c r="BK87" i="6" s="1"/>
  <c r="BL87" i="6" a="1"/>
  <c r="BL87" i="6" s="1"/>
  <c r="BB87" i="6" a="1"/>
  <c r="BB87" i="6" s="1"/>
  <c r="BN87" i="6" a="1"/>
  <c r="BN87" i="6" s="1"/>
  <c r="BC87" i="6" a="1"/>
  <c r="BC87" i="6" s="1"/>
  <c r="BI87" i="6" a="1"/>
  <c r="BI87" i="6" s="1"/>
  <c r="BF87" i="6" a="1"/>
  <c r="BF87" i="6" s="1"/>
  <c r="AZ87" i="6" a="1"/>
  <c r="AZ87" i="6" s="1"/>
  <c r="BM87" i="6" a="1"/>
  <c r="BM87" i="6" s="1"/>
  <c r="BO87" i="6" a="1"/>
  <c r="BO87" i="6" s="1"/>
  <c r="BD87" i="6" a="1"/>
  <c r="BD87" i="6" s="1"/>
  <c r="BJ87" i="6" a="1"/>
  <c r="BJ87" i="6" s="1"/>
  <c r="BH87" i="6" a="1"/>
  <c r="BH87" i="6" s="1"/>
  <c r="BE87" i="6" a="1"/>
  <c r="BE87" i="6" s="1"/>
  <c r="BA87" i="6" a="1"/>
  <c r="BA87" i="6" s="1"/>
  <c r="BG87" i="6" a="1"/>
  <c r="BG87" i="6" s="1"/>
  <c r="BQ87" i="6" a="1"/>
  <c r="BQ87" i="6" s="1"/>
  <c r="BP87" i="6" a="1"/>
  <c r="BP87" i="6" s="1"/>
  <c r="BJ86" i="6" a="1"/>
  <c r="BJ86" i="6" s="1"/>
  <c r="AZ86" i="6" a="1"/>
  <c r="AZ86" i="6" s="1"/>
  <c r="Y88" i="6"/>
  <c r="AA88" i="6"/>
  <c r="Z88" i="6"/>
  <c r="BG86" i="6" a="1"/>
  <c r="BG86" i="6" s="1"/>
  <c r="BD86" i="6" a="1"/>
  <c r="BD86" i="6" s="1"/>
  <c r="B90" i="6"/>
  <c r="C90" i="6" a="1"/>
  <c r="C90" i="6" s="1"/>
  <c r="A91" i="6" a="1"/>
  <c r="A91" i="6" s="1"/>
  <c r="V90" i="6"/>
  <c r="W89" i="6"/>
  <c r="X89" i="6"/>
  <c r="BH86" i="6" a="1"/>
  <c r="BH86" i="6" s="1"/>
  <c r="BQ86" i="6" a="1"/>
  <c r="BQ86" i="6" s="1"/>
  <c r="AU87" i="6"/>
  <c r="AV87" i="6"/>
  <c r="M89" i="6"/>
  <c r="N89" i="6" s="1"/>
  <c r="O89" i="6" s="1"/>
  <c r="D89" i="6"/>
  <c r="G89" i="6"/>
  <c r="H89" i="6" s="1"/>
  <c r="P89" i="6"/>
  <c r="Q89" i="6" s="1"/>
  <c r="R89" i="6" s="1"/>
  <c r="S89" i="6"/>
  <c r="T89" i="6" s="1"/>
  <c r="U89" i="6" s="1"/>
  <c r="J89" i="6"/>
  <c r="K89" i="6" s="1"/>
  <c r="L89" i="6" s="1"/>
  <c r="BN86" i="6" a="1"/>
  <c r="BN86" i="6" s="1"/>
  <c r="AB87" i="6"/>
  <c r="F87" i="6"/>
  <c r="AW87" i="6"/>
  <c r="AX87" i="6"/>
  <c r="E88" i="6"/>
  <c r="AJ88" i="6" a="1"/>
  <c r="AJ88" i="6" s="1"/>
  <c r="AD88" i="6" a="1"/>
  <c r="AD88" i="6" s="1"/>
  <c r="AC88" i="6" a="1"/>
  <c r="AC88" i="6" s="1"/>
  <c r="AI88" i="6" a="1"/>
  <c r="AI88" i="6" s="1"/>
  <c r="AL88" i="6" a="1"/>
  <c r="AL88" i="6" s="1"/>
  <c r="AF88" i="6" a="1"/>
  <c r="AF88" i="6" s="1"/>
  <c r="AE88" i="6" a="1"/>
  <c r="AE88" i="6" s="1"/>
  <c r="AG88" i="6" a="1"/>
  <c r="AG88" i="6" s="1"/>
  <c r="AQ88" i="6" a="1"/>
  <c r="AQ88" i="6" s="1"/>
  <c r="AO88" i="6" a="1"/>
  <c r="AO88" i="6" s="1"/>
  <c r="AH88" i="6" a="1"/>
  <c r="AH88" i="6" s="1"/>
  <c r="AK88" i="6" a="1"/>
  <c r="AK88" i="6" s="1"/>
  <c r="AN88" i="6" a="1"/>
  <c r="AN88" i="6" s="1"/>
  <c r="AP88" i="6" a="1"/>
  <c r="AP88" i="6" s="1"/>
  <c r="AM88" i="6" a="1"/>
  <c r="AM88" i="6" s="1"/>
  <c r="AB88" i="6" l="1"/>
  <c r="F88" i="6"/>
  <c r="I89" i="6"/>
  <c r="W90" i="6"/>
  <c r="X90" i="6"/>
  <c r="E89" i="6"/>
  <c r="F89" i="6" s="1"/>
  <c r="AK89" i="6" a="1"/>
  <c r="AK89" i="6" s="1"/>
  <c r="AH89" i="6" a="1"/>
  <c r="AH89" i="6" s="1"/>
  <c r="AM89" i="6" a="1"/>
  <c r="AM89" i="6" s="1"/>
  <c r="AE89" i="6" a="1"/>
  <c r="AE89" i="6" s="1"/>
  <c r="AF89" i="6" a="1"/>
  <c r="AF89" i="6" s="1"/>
  <c r="AO89" i="6" a="1"/>
  <c r="AO89" i="6" s="1"/>
  <c r="AD89" i="6" a="1"/>
  <c r="AD89" i="6" s="1"/>
  <c r="AG89" i="6" a="1"/>
  <c r="AG89" i="6" s="1"/>
  <c r="AQ89" i="6" a="1"/>
  <c r="AQ89" i="6" s="1"/>
  <c r="AN89" i="6" a="1"/>
  <c r="AN89" i="6" s="1"/>
  <c r="AP89" i="6" a="1"/>
  <c r="AP89" i="6" s="1"/>
  <c r="AL89" i="6" a="1"/>
  <c r="AL89" i="6" s="1"/>
  <c r="AC89" i="6" a="1"/>
  <c r="AC89" i="6" s="1"/>
  <c r="AJ89" i="6" a="1"/>
  <c r="AJ89" i="6" s="1"/>
  <c r="AI89" i="6" a="1"/>
  <c r="AI89" i="6" s="1"/>
  <c r="C91" i="6" a="1"/>
  <c r="C91" i="6" s="1"/>
  <c r="A92" i="6" a="1"/>
  <c r="A92" i="6" s="1"/>
  <c r="V91" i="6"/>
  <c r="B91" i="6"/>
  <c r="Z89" i="6"/>
  <c r="Y89" i="6"/>
  <c r="AA89" i="6"/>
  <c r="J90" i="6"/>
  <c r="K90" i="6" s="1"/>
  <c r="L90" i="6" s="1"/>
  <c r="M90" i="6"/>
  <c r="N90" i="6" s="1"/>
  <c r="O90" i="6" s="1"/>
  <c r="D90" i="6"/>
  <c r="P90" i="6"/>
  <c r="Q90" i="6" s="1"/>
  <c r="R90" i="6" s="1"/>
  <c r="G90" i="6"/>
  <c r="H90" i="6" s="1"/>
  <c r="I90" i="6" s="1"/>
  <c r="S90" i="6"/>
  <c r="T90" i="6" s="1"/>
  <c r="U90" i="6" s="1"/>
  <c r="AU88" i="6"/>
  <c r="AV88" i="6"/>
  <c r="BK88" i="6" a="1"/>
  <c r="BK88" i="6" s="1"/>
  <c r="BO88" i="6" a="1"/>
  <c r="BO88" i="6" s="1"/>
  <c r="BB88" i="6" a="1"/>
  <c r="BB88" i="6" s="1"/>
  <c r="BF88" i="6" a="1"/>
  <c r="BF88" i="6" s="1"/>
  <c r="BJ88" i="6" a="1"/>
  <c r="BJ88" i="6" s="1"/>
  <c r="BE88" i="6" a="1"/>
  <c r="BE88" i="6" s="1"/>
  <c r="AW88" i="6"/>
  <c r="AX88" i="6"/>
  <c r="AT88" i="6"/>
  <c r="AS88" i="6"/>
  <c r="BN88" i="6" s="1" a="1"/>
  <c r="BN88" i="6" s="1"/>
  <c r="BA88" i="6" l="1" a="1"/>
  <c r="BA88" i="6" s="1"/>
  <c r="BM88" i="6" a="1"/>
  <c r="BM88" i="6" s="1"/>
  <c r="W91" i="6"/>
  <c r="X91" i="6"/>
  <c r="AB89" i="6"/>
  <c r="BC88" i="6" a="1"/>
  <c r="BC88" i="6" s="1"/>
  <c r="BQ88" i="6" a="1"/>
  <c r="BQ88" i="6" s="1"/>
  <c r="B92" i="6"/>
  <c r="C92" i="6" a="1"/>
  <c r="C92" i="6" s="1"/>
  <c r="A93" i="6" a="1"/>
  <c r="A93" i="6" s="1"/>
  <c r="V92" i="6"/>
  <c r="BD88" i="6" a="1"/>
  <c r="BD88" i="6" s="1"/>
  <c r="BG88" i="6" a="1"/>
  <c r="BG88" i="6" s="1"/>
  <c r="BI88" i="6" a="1"/>
  <c r="BI88" i="6" s="1"/>
  <c r="AW89" i="6"/>
  <c r="AX89" i="6"/>
  <c r="S91" i="6"/>
  <c r="T91" i="6" s="1"/>
  <c r="U91" i="6" s="1"/>
  <c r="J91" i="6"/>
  <c r="K91" i="6" s="1"/>
  <c r="G91" i="6"/>
  <c r="H91" i="6" s="1"/>
  <c r="I91" i="6" s="1"/>
  <c r="M91" i="6"/>
  <c r="N91" i="6" s="1"/>
  <c r="O91" i="6" s="1"/>
  <c r="P91" i="6"/>
  <c r="Q91" i="6" s="1"/>
  <c r="R91" i="6" s="1"/>
  <c r="D91" i="6"/>
  <c r="AS89" i="6"/>
  <c r="AT89" i="6"/>
  <c r="AV89" i="6"/>
  <c r="AU89" i="6"/>
  <c r="AZ88" i="6" a="1"/>
  <c r="AZ88" i="6" s="1"/>
  <c r="BP88" i="6" a="1"/>
  <c r="BP88" i="6" s="1"/>
  <c r="BD89" i="6" a="1"/>
  <c r="BD89" i="6" s="1"/>
  <c r="BL89" i="6" a="1"/>
  <c r="BL89" i="6" s="1"/>
  <c r="AZ89" i="6" a="1"/>
  <c r="AZ89" i="6" s="1"/>
  <c r="BQ89" i="6" a="1"/>
  <c r="BQ89" i="6" s="1"/>
  <c r="BA89" i="6" a="1"/>
  <c r="BA89" i="6" s="1"/>
  <c r="BE89" i="6" a="1"/>
  <c r="BE89" i="6" s="1"/>
  <c r="BB89" i="6" a="1"/>
  <c r="BB89" i="6" s="1"/>
  <c r="BC89" i="6" a="1"/>
  <c r="BC89" i="6" s="1"/>
  <c r="BP89" i="6" a="1"/>
  <c r="BP89" i="6" s="1"/>
  <c r="BH89" i="6" a="1"/>
  <c r="BH89" i="6" s="1"/>
  <c r="BO89" i="6" a="1"/>
  <c r="BO89" i="6" s="1"/>
  <c r="BG89" i="6" a="1"/>
  <c r="BG89" i="6" s="1"/>
  <c r="BI89" i="6" a="1"/>
  <c r="BI89" i="6" s="1"/>
  <c r="BJ89" i="6" a="1"/>
  <c r="BJ89" i="6" s="1"/>
  <c r="BM89" i="6" a="1"/>
  <c r="BM89" i="6" s="1"/>
  <c r="BN89" i="6" a="1"/>
  <c r="BN89" i="6" s="1"/>
  <c r="BF89" i="6" a="1"/>
  <c r="BF89" i="6" s="1"/>
  <c r="BK89" i="6" a="1"/>
  <c r="BK89" i="6" s="1"/>
  <c r="Z90" i="6"/>
  <c r="Y90" i="6"/>
  <c r="AA90" i="6"/>
  <c r="BL88" i="6" a="1"/>
  <c r="BL88" i="6" s="1"/>
  <c r="BH88" i="6" a="1"/>
  <c r="BH88" i="6" s="1"/>
  <c r="E90" i="6"/>
  <c r="AO90" i="6" a="1"/>
  <c r="AO90" i="6" s="1"/>
  <c r="AC90" i="6" a="1"/>
  <c r="AC90" i="6" s="1"/>
  <c r="AL90" i="6" a="1"/>
  <c r="AL90" i="6" s="1"/>
  <c r="AM90" i="6" a="1"/>
  <c r="AM90" i="6" s="1"/>
  <c r="AJ90" i="6" a="1"/>
  <c r="AJ90" i="6" s="1"/>
  <c r="AN90" i="6" a="1"/>
  <c r="AN90" i="6" s="1"/>
  <c r="AK90" i="6" a="1"/>
  <c r="AK90" i="6" s="1"/>
  <c r="AF90" i="6" a="1"/>
  <c r="AF90" i="6" s="1"/>
  <c r="AH90" i="6" a="1"/>
  <c r="AH90" i="6" s="1"/>
  <c r="AI90" i="6" a="1"/>
  <c r="AI90" i="6" s="1"/>
  <c r="AE90" i="6" a="1"/>
  <c r="AE90" i="6" s="1"/>
  <c r="AQ90" i="6" a="1"/>
  <c r="AQ90" i="6" s="1"/>
  <c r="AG90" i="6" a="1"/>
  <c r="AG90" i="6" s="1"/>
  <c r="AP90" i="6" a="1"/>
  <c r="AP90" i="6" s="1"/>
  <c r="AD90" i="6" a="1"/>
  <c r="AD90" i="6" s="1"/>
  <c r="E91" i="6" l="1"/>
  <c r="F91" i="6" s="1"/>
  <c r="AN91" i="6" a="1"/>
  <c r="AN91" i="6" s="1"/>
  <c r="AM91" i="6" a="1"/>
  <c r="AM91" i="6" s="1"/>
  <c r="AF91" i="6" a="1"/>
  <c r="AF91" i="6" s="1"/>
  <c r="AH91" i="6" a="1"/>
  <c r="AH91" i="6" s="1"/>
  <c r="AG91" i="6" a="1"/>
  <c r="AG91" i="6" s="1"/>
  <c r="AI91" i="6" a="1"/>
  <c r="AI91" i="6" s="1"/>
  <c r="AC91" i="6" a="1"/>
  <c r="AC91" i="6" s="1"/>
  <c r="AD91" i="6" a="1"/>
  <c r="AD91" i="6" s="1"/>
  <c r="AO91" i="6" a="1"/>
  <c r="AO91" i="6" s="1"/>
  <c r="AE91" i="6" a="1"/>
  <c r="AE91" i="6" s="1"/>
  <c r="AP91" i="6" a="1"/>
  <c r="AP91" i="6" s="1"/>
  <c r="AJ91" i="6" a="1"/>
  <c r="AJ91" i="6" s="1"/>
  <c r="AQ91" i="6" a="1"/>
  <c r="AQ91" i="6" s="1"/>
  <c r="AK91" i="6" a="1"/>
  <c r="AK91" i="6" s="1"/>
  <c r="AL91" i="6" a="1"/>
  <c r="AL91" i="6" s="1"/>
  <c r="AU90" i="6"/>
  <c r="AV90" i="6"/>
  <c r="AX90" i="6"/>
  <c r="AW90" i="6"/>
  <c r="AB90" i="6"/>
  <c r="F90" i="6"/>
  <c r="BP90" i="6" a="1"/>
  <c r="BP90" i="6" s="1"/>
  <c r="BI90" i="6" a="1"/>
  <c r="BI90" i="6" s="1"/>
  <c r="BB90" i="6" a="1"/>
  <c r="BB90" i="6" s="1"/>
  <c r="BG90" i="6" a="1"/>
  <c r="BG90" i="6" s="1"/>
  <c r="BC90" i="6" a="1"/>
  <c r="BC90" i="6" s="1"/>
  <c r="BA90" i="6" a="1"/>
  <c r="BA90" i="6" s="1"/>
  <c r="BO90" i="6" a="1"/>
  <c r="BO90" i="6" s="1"/>
  <c r="BH90" i="6" a="1"/>
  <c r="BH90" i="6" s="1"/>
  <c r="BM90" i="6" a="1"/>
  <c r="BM90" i="6" s="1"/>
  <c r="BK90" i="6" a="1"/>
  <c r="BK90" i="6" s="1"/>
  <c r="AT90" i="6"/>
  <c r="AS90" i="6"/>
  <c r="BN90" i="6" s="1" a="1"/>
  <c r="BN90" i="6" s="1"/>
  <c r="Z91" i="6"/>
  <c r="AA91" i="6"/>
  <c r="Y91" i="6"/>
  <c r="X92" i="6"/>
  <c r="W92" i="6"/>
  <c r="AB91" i="6"/>
  <c r="L91" i="6"/>
  <c r="B93" i="6"/>
  <c r="C93" i="6" a="1"/>
  <c r="C93" i="6" s="1"/>
  <c r="A94" i="6" a="1"/>
  <c r="A94" i="6" s="1"/>
  <c r="V93" i="6"/>
  <c r="J92" i="6"/>
  <c r="K92" i="6" s="1"/>
  <c r="L92" i="6" s="1"/>
  <c r="P92" i="6"/>
  <c r="Q92" i="6" s="1"/>
  <c r="R92" i="6" s="1"/>
  <c r="D92" i="6"/>
  <c r="M92" i="6"/>
  <c r="N92" i="6" s="1"/>
  <c r="O92" i="6" s="1"/>
  <c r="S92" i="6"/>
  <c r="T92" i="6" s="1"/>
  <c r="U92" i="6" s="1"/>
  <c r="G92" i="6"/>
  <c r="H92" i="6" s="1"/>
  <c r="I92" i="6" s="1"/>
  <c r="Z92" i="6" l="1"/>
  <c r="AA92" i="6"/>
  <c r="Y92" i="6"/>
  <c r="A95" i="6" a="1"/>
  <c r="A95" i="6" s="1"/>
  <c r="B94" i="6"/>
  <c r="C94" i="6" a="1"/>
  <c r="C94" i="6" s="1"/>
  <c r="V94" i="6"/>
  <c r="AX91" i="6"/>
  <c r="AW91" i="6"/>
  <c r="AZ90" i="6" a="1"/>
  <c r="AZ90" i="6" s="1"/>
  <c r="BD90" i="6" a="1"/>
  <c r="BD90" i="6" s="1"/>
  <c r="E92" i="6"/>
  <c r="AO92" i="6" a="1"/>
  <c r="AO92" i="6" s="1"/>
  <c r="AM92" i="6" a="1"/>
  <c r="AM92" i="6" s="1"/>
  <c r="AL92" i="6" a="1"/>
  <c r="AL92" i="6" s="1"/>
  <c r="AH92" i="6" a="1"/>
  <c r="AH92" i="6" s="1"/>
  <c r="AJ92" i="6" a="1"/>
  <c r="AJ92" i="6" s="1"/>
  <c r="AG92" i="6" a="1"/>
  <c r="AG92" i="6" s="1"/>
  <c r="AE92" i="6" a="1"/>
  <c r="AE92" i="6" s="1"/>
  <c r="AF92" i="6" a="1"/>
  <c r="AF92" i="6" s="1"/>
  <c r="AK92" i="6" a="1"/>
  <c r="AK92" i="6" s="1"/>
  <c r="AN92" i="6" a="1"/>
  <c r="AN92" i="6" s="1"/>
  <c r="AD92" i="6" a="1"/>
  <c r="AD92" i="6" s="1"/>
  <c r="AP92" i="6" a="1"/>
  <c r="AP92" i="6" s="1"/>
  <c r="AI92" i="6" a="1"/>
  <c r="AI92" i="6" s="1"/>
  <c r="AC92" i="6" a="1"/>
  <c r="AC92" i="6" s="1"/>
  <c r="AQ92" i="6" a="1"/>
  <c r="AQ92" i="6" s="1"/>
  <c r="D93" i="6"/>
  <c r="P93" i="6"/>
  <c r="Q93" i="6" s="1"/>
  <c r="R93" i="6" s="1"/>
  <c r="S93" i="6"/>
  <c r="T93" i="6" s="1"/>
  <c r="U93" i="6" s="1"/>
  <c r="G93" i="6"/>
  <c r="H93" i="6" s="1"/>
  <c r="I93" i="6" s="1"/>
  <c r="J93" i="6"/>
  <c r="K93" i="6" s="1"/>
  <c r="M93" i="6"/>
  <c r="N93" i="6" s="1"/>
  <c r="O93" i="6" s="1"/>
  <c r="AU91" i="6"/>
  <c r="AV91" i="6"/>
  <c r="BQ90" i="6" a="1"/>
  <c r="BQ90" i="6" s="1"/>
  <c r="BJ90" i="6" a="1"/>
  <c r="BJ90" i="6" s="1"/>
  <c r="AT91" i="6"/>
  <c r="AS91" i="6"/>
  <c r="BA91" i="6" s="1" a="1"/>
  <c r="BA91" i="6" s="1"/>
  <c r="BF90" i="6" a="1"/>
  <c r="BF90" i="6" s="1"/>
  <c r="BE90" i="6" a="1"/>
  <c r="BE90" i="6" s="1"/>
  <c r="X93" i="6"/>
  <c r="W93" i="6"/>
  <c r="BL90" i="6" a="1"/>
  <c r="BL90" i="6" s="1"/>
  <c r="BL91" i="6" l="1" a="1"/>
  <c r="BL91" i="6" s="1"/>
  <c r="BQ91" i="6" a="1"/>
  <c r="BQ91" i="6" s="1"/>
  <c r="BF91" i="6" a="1"/>
  <c r="BF91" i="6" s="1"/>
  <c r="BE91" i="6" a="1"/>
  <c r="BE91" i="6" s="1"/>
  <c r="X94" i="6"/>
  <c r="W94" i="6"/>
  <c r="E93" i="6"/>
  <c r="F93" i="6" s="1"/>
  <c r="AI93" i="6" a="1"/>
  <c r="AI93" i="6" s="1"/>
  <c r="AM93" i="6" a="1"/>
  <c r="AM93" i="6" s="1"/>
  <c r="AL93" i="6" a="1"/>
  <c r="AL93" i="6" s="1"/>
  <c r="AJ93" i="6" a="1"/>
  <c r="AJ93" i="6" s="1"/>
  <c r="AE93" i="6" a="1"/>
  <c r="AE93" i="6" s="1"/>
  <c r="AG93" i="6" a="1"/>
  <c r="AG93" i="6" s="1"/>
  <c r="AD93" i="6" a="1"/>
  <c r="AD93" i="6" s="1"/>
  <c r="AF93" i="6" a="1"/>
  <c r="AF93" i="6" s="1"/>
  <c r="AO93" i="6" a="1"/>
  <c r="AO93" i="6" s="1"/>
  <c r="AC93" i="6" a="1"/>
  <c r="AC93" i="6" s="1"/>
  <c r="AQ93" i="6" a="1"/>
  <c r="AQ93" i="6" s="1"/>
  <c r="AP93" i="6" a="1"/>
  <c r="AP93" i="6" s="1"/>
  <c r="AN93" i="6" a="1"/>
  <c r="AN93" i="6" s="1"/>
  <c r="AH93" i="6" a="1"/>
  <c r="AH93" i="6" s="1"/>
  <c r="AK93" i="6" a="1"/>
  <c r="AK93" i="6" s="1"/>
  <c r="BO91" i="6" a="1"/>
  <c r="BO91" i="6" s="1"/>
  <c r="AZ91" i="6" a="1"/>
  <c r="AZ91" i="6" s="1"/>
  <c r="D94" i="6"/>
  <c r="S94" i="6"/>
  <c r="T94" i="6" s="1"/>
  <c r="U94" i="6" s="1"/>
  <c r="G94" i="6"/>
  <c r="H94" i="6" s="1"/>
  <c r="I94" i="6" s="1"/>
  <c r="M94" i="6"/>
  <c r="N94" i="6" s="1"/>
  <c r="O94" i="6" s="1"/>
  <c r="J94" i="6"/>
  <c r="K94" i="6" s="1"/>
  <c r="L94" i="6" s="1"/>
  <c r="P94" i="6"/>
  <c r="Q94" i="6" s="1"/>
  <c r="R94" i="6" s="1"/>
  <c r="BB91" i="6" a="1"/>
  <c r="BB91" i="6" s="1"/>
  <c r="BJ91" i="6" a="1"/>
  <c r="BJ91" i="6" s="1"/>
  <c r="BN91" i="6" a="1"/>
  <c r="BN91" i="6" s="1"/>
  <c r="BG91" i="6" a="1"/>
  <c r="BG91" i="6" s="1"/>
  <c r="BI91" i="6" a="1"/>
  <c r="BI91" i="6" s="1"/>
  <c r="BP91" i="6" a="1"/>
  <c r="BP91" i="6" s="1"/>
  <c r="AB92" i="6"/>
  <c r="F92" i="6"/>
  <c r="C95" i="6" a="1"/>
  <c r="C95" i="6" s="1"/>
  <c r="A96" i="6" a="1"/>
  <c r="A96" i="6" s="1"/>
  <c r="V95" i="6"/>
  <c r="B95" i="6"/>
  <c r="Z93" i="6"/>
  <c r="Y93" i="6"/>
  <c r="AA93" i="6"/>
  <c r="BC91" i="6" a="1"/>
  <c r="BC91" i="6" s="1"/>
  <c r="BD91" i="6" a="1"/>
  <c r="BD91" i="6" s="1"/>
  <c r="AS92" i="6"/>
  <c r="AT92" i="6"/>
  <c r="AB93" i="6"/>
  <c r="L93" i="6"/>
  <c r="BM91" i="6" a="1"/>
  <c r="BM91" i="6" s="1"/>
  <c r="BH91" i="6" a="1"/>
  <c r="BH91" i="6" s="1"/>
  <c r="BB92" i="6" a="1"/>
  <c r="BB92" i="6" s="1"/>
  <c r="AZ92" i="6" a="1"/>
  <c r="AZ92" i="6" s="1"/>
  <c r="BQ92" i="6" a="1"/>
  <c r="BQ92" i="6" s="1"/>
  <c r="BI92" i="6" a="1"/>
  <c r="BI92" i="6" s="1"/>
  <c r="BD92" i="6" a="1"/>
  <c r="BD92" i="6" s="1"/>
  <c r="BH92" i="6" a="1"/>
  <c r="BH92" i="6" s="1"/>
  <c r="BM92" i="6" a="1"/>
  <c r="BM92" i="6" s="1"/>
  <c r="BP92" i="6" a="1"/>
  <c r="BP92" i="6" s="1"/>
  <c r="BC92" i="6" a="1"/>
  <c r="BC92" i="6" s="1"/>
  <c r="BA92" i="6" a="1"/>
  <c r="BA92" i="6" s="1"/>
  <c r="BE92" i="6" a="1"/>
  <c r="BE92" i="6" s="1"/>
  <c r="BF92" i="6" a="1"/>
  <c r="BF92" i="6" s="1"/>
  <c r="BL92" i="6" a="1"/>
  <c r="BL92" i="6" s="1"/>
  <c r="BK92" i="6" a="1"/>
  <c r="BK92" i="6" s="1"/>
  <c r="BJ92" i="6" a="1"/>
  <c r="BJ92" i="6" s="1"/>
  <c r="BO92" i="6" a="1"/>
  <c r="BO92" i="6" s="1"/>
  <c r="BG92" i="6" a="1"/>
  <c r="BG92" i="6" s="1"/>
  <c r="BN92" i="6" a="1"/>
  <c r="BN92" i="6" s="1"/>
  <c r="AW92" i="6"/>
  <c r="AX92" i="6"/>
  <c r="BK91" i="6" a="1"/>
  <c r="BK91" i="6" s="1"/>
  <c r="AV92" i="6"/>
  <c r="AU92" i="6"/>
  <c r="AV93" i="6" l="1"/>
  <c r="AU93" i="6"/>
  <c r="W95" i="6"/>
  <c r="X95" i="6"/>
  <c r="B96" i="6"/>
  <c r="C96" i="6" a="1"/>
  <c r="C96" i="6" s="1"/>
  <c r="A97" i="6" a="1"/>
  <c r="A97" i="6" s="1"/>
  <c r="V96" i="6"/>
  <c r="Z94" i="6"/>
  <c r="Y94" i="6"/>
  <c r="AA94" i="6"/>
  <c r="P95" i="6"/>
  <c r="Q95" i="6" s="1"/>
  <c r="R95" i="6" s="1"/>
  <c r="D95" i="6"/>
  <c r="G95" i="6"/>
  <c r="H95" i="6" s="1"/>
  <c r="I95" i="6" s="1"/>
  <c r="J95" i="6"/>
  <c r="K95" i="6" s="1"/>
  <c r="L95" i="6" s="1"/>
  <c r="S95" i="6"/>
  <c r="T95" i="6" s="1"/>
  <c r="U95" i="6" s="1"/>
  <c r="M95" i="6"/>
  <c r="N95" i="6" s="1"/>
  <c r="O95" i="6" s="1"/>
  <c r="AX93" i="6"/>
  <c r="AW93" i="6"/>
  <c r="AS93" i="6"/>
  <c r="BG93" i="6" s="1" a="1"/>
  <c r="BG93" i="6" s="1"/>
  <c r="AT93" i="6"/>
  <c r="E94" i="6"/>
  <c r="AO94" i="6" a="1"/>
  <c r="AO94" i="6" s="1"/>
  <c r="AD94" i="6" a="1"/>
  <c r="AD94" i="6" s="1"/>
  <c r="AL94" i="6" a="1"/>
  <c r="AL94" i="6" s="1"/>
  <c r="AC94" i="6" a="1"/>
  <c r="AC94" i="6" s="1"/>
  <c r="AK94" i="6" a="1"/>
  <c r="AK94" i="6" s="1"/>
  <c r="AQ94" i="6" a="1"/>
  <c r="AQ94" i="6" s="1"/>
  <c r="AH94" i="6" a="1"/>
  <c r="AH94" i="6" s="1"/>
  <c r="AJ94" i="6" a="1"/>
  <c r="AJ94" i="6" s="1"/>
  <c r="AN94" i="6" a="1"/>
  <c r="AN94" i="6" s="1"/>
  <c r="AF94" i="6" a="1"/>
  <c r="AF94" i="6" s="1"/>
  <c r="AI94" i="6" a="1"/>
  <c r="AI94" i="6" s="1"/>
  <c r="AE94" i="6" a="1"/>
  <c r="AE94" i="6" s="1"/>
  <c r="AM94" i="6" a="1"/>
  <c r="AM94" i="6" s="1"/>
  <c r="AP94" i="6" a="1"/>
  <c r="AP94" i="6" s="1"/>
  <c r="AG94" i="6" a="1"/>
  <c r="AG94" i="6" s="1"/>
  <c r="BH93" i="6" a="1"/>
  <c r="BH93" i="6" s="1"/>
  <c r="BO93" i="6" a="1"/>
  <c r="BO93" i="6" s="1"/>
  <c r="BM93" i="6" a="1"/>
  <c r="BM93" i="6" s="1"/>
  <c r="BN93" i="6" a="1"/>
  <c r="BN93" i="6" s="1"/>
  <c r="BQ93" i="6" a="1"/>
  <c r="BQ93" i="6" s="1"/>
  <c r="BE93" i="6" a="1"/>
  <c r="BE93" i="6" s="1"/>
  <c r="BC93" i="6" a="1"/>
  <c r="BC93" i="6" s="1"/>
  <c r="BK93" i="6" a="1"/>
  <c r="BK93" i="6" s="1"/>
  <c r="BD93" i="6" a="1"/>
  <c r="BD93" i="6" s="1"/>
  <c r="BF93" i="6" a="1"/>
  <c r="BF93" i="6" s="1"/>
  <c r="AZ93" i="6" a="1"/>
  <c r="AZ93" i="6" s="1"/>
  <c r="BA93" i="6" a="1"/>
  <c r="BA93" i="6" s="1"/>
  <c r="BL93" i="6" a="1"/>
  <c r="BL93" i="6" s="1"/>
  <c r="BB93" i="6" a="1"/>
  <c r="BB93" i="6" s="1"/>
  <c r="BJ93" i="6" a="1"/>
  <c r="BJ93" i="6" s="1"/>
  <c r="AU94" i="6" l="1"/>
  <c r="AV94" i="6"/>
  <c r="AS94" i="6"/>
  <c r="BP94" i="6" s="1" a="1"/>
  <c r="BP94" i="6" s="1"/>
  <c r="AT94" i="6"/>
  <c r="BB94" i="6" a="1"/>
  <c r="BB94" i="6" s="1"/>
  <c r="BN94" i="6" a="1"/>
  <c r="BN94" i="6" s="1"/>
  <c r="BF94" i="6" a="1"/>
  <c r="BF94" i="6" s="1"/>
  <c r="BL94" i="6" a="1"/>
  <c r="BL94" i="6" s="1"/>
  <c r="BK94" i="6" a="1"/>
  <c r="BK94" i="6" s="1"/>
  <c r="BO94" i="6" a="1"/>
  <c r="BO94" i="6" s="1"/>
  <c r="BC94" i="6" a="1"/>
  <c r="BC94" i="6" s="1"/>
  <c r="BE94" i="6" a="1"/>
  <c r="BE94" i="6" s="1"/>
  <c r="BD94" i="6" a="1"/>
  <c r="BD94" i="6" s="1"/>
  <c r="BA94" i="6" a="1"/>
  <c r="BA94" i="6" s="1"/>
  <c r="BG94" i="6" a="1"/>
  <c r="BG94" i="6" s="1"/>
  <c r="BQ94" i="6" a="1"/>
  <c r="BQ94" i="6" s="1"/>
  <c r="BM94" i="6" a="1"/>
  <c r="BM94" i="6" s="1"/>
  <c r="BI94" i="6" a="1"/>
  <c r="BI94" i="6" s="1"/>
  <c r="AZ94" i="6" a="1"/>
  <c r="AZ94" i="6" s="1"/>
  <c r="BJ94" i="6" a="1"/>
  <c r="BJ94" i="6" s="1"/>
  <c r="W96" i="6"/>
  <c r="X96" i="6"/>
  <c r="A98" i="6" a="1"/>
  <c r="A98" i="6" s="1"/>
  <c r="B97" i="6"/>
  <c r="C97" i="6" a="1"/>
  <c r="C97" i="6" s="1"/>
  <c r="V97" i="6"/>
  <c r="D96" i="6"/>
  <c r="S96" i="6"/>
  <c r="T96" i="6" s="1"/>
  <c r="U96" i="6" s="1"/>
  <c r="G96" i="6"/>
  <c r="H96" i="6" s="1"/>
  <c r="I96" i="6" s="1"/>
  <c r="M96" i="6"/>
  <c r="N96" i="6" s="1"/>
  <c r="O96" i="6" s="1"/>
  <c r="J96" i="6"/>
  <c r="K96" i="6" s="1"/>
  <c r="L96" i="6" s="1"/>
  <c r="P96" i="6"/>
  <c r="Q96" i="6" s="1"/>
  <c r="R96" i="6" s="1"/>
  <c r="BI93" i="6" a="1"/>
  <c r="BI93" i="6" s="1"/>
  <c r="BP93" i="6" a="1"/>
  <c r="BP93" i="6" s="1"/>
  <c r="E95" i="6"/>
  <c r="AD95" i="6" a="1"/>
  <c r="AD95" i="6" s="1"/>
  <c r="AP95" i="6" a="1"/>
  <c r="AP95" i="6" s="1"/>
  <c r="AG95" i="6" a="1"/>
  <c r="AG95" i="6" s="1"/>
  <c r="AQ95" i="6" a="1"/>
  <c r="AQ95" i="6" s="1"/>
  <c r="AM95" i="6" a="1"/>
  <c r="AM95" i="6" s="1"/>
  <c r="AC95" i="6" a="1"/>
  <c r="AC95" i="6" s="1"/>
  <c r="AL95" i="6" a="1"/>
  <c r="AL95" i="6" s="1"/>
  <c r="AF95" i="6" a="1"/>
  <c r="AF95" i="6" s="1"/>
  <c r="AE95" i="6" a="1"/>
  <c r="AE95" i="6" s="1"/>
  <c r="AJ95" i="6" a="1"/>
  <c r="AJ95" i="6" s="1"/>
  <c r="AH95" i="6" a="1"/>
  <c r="AH95" i="6" s="1"/>
  <c r="AO95" i="6" a="1"/>
  <c r="AO95" i="6" s="1"/>
  <c r="AN95" i="6" a="1"/>
  <c r="AN95" i="6" s="1"/>
  <c r="AI95" i="6" a="1"/>
  <c r="AI95" i="6" s="1"/>
  <c r="AK95" i="6" a="1"/>
  <c r="AK95" i="6" s="1"/>
  <c r="AB94" i="6"/>
  <c r="F94" i="6"/>
  <c r="AX94" i="6"/>
  <c r="AW94" i="6"/>
  <c r="Y95" i="6"/>
  <c r="Z95" i="6"/>
  <c r="AA95" i="6"/>
  <c r="AS95" i="6" l="1"/>
  <c r="BG95" i="6" s="1" a="1"/>
  <c r="BG95" i="6" s="1"/>
  <c r="AT95" i="6"/>
  <c r="E96" i="6"/>
  <c r="AE96" i="6" a="1"/>
  <c r="AE96" i="6" s="1"/>
  <c r="AC96" i="6" a="1"/>
  <c r="AC96" i="6" s="1"/>
  <c r="AP96" i="6" a="1"/>
  <c r="AP96" i="6" s="1"/>
  <c r="AH96" i="6" a="1"/>
  <c r="AH96" i="6" s="1"/>
  <c r="AD96" i="6" a="1"/>
  <c r="AD96" i="6" s="1"/>
  <c r="AI96" i="6" a="1"/>
  <c r="AI96" i="6" s="1"/>
  <c r="AG96" i="6" a="1"/>
  <c r="AG96" i="6" s="1"/>
  <c r="AN96" i="6" a="1"/>
  <c r="AN96" i="6" s="1"/>
  <c r="AK96" i="6" a="1"/>
  <c r="AK96" i="6" s="1"/>
  <c r="AF96" i="6" a="1"/>
  <c r="AF96" i="6" s="1"/>
  <c r="AM96" i="6" a="1"/>
  <c r="AM96" i="6" s="1"/>
  <c r="AO96" i="6" a="1"/>
  <c r="AO96" i="6" s="1"/>
  <c r="AJ96" i="6" a="1"/>
  <c r="AJ96" i="6" s="1"/>
  <c r="AQ96" i="6" a="1"/>
  <c r="AQ96" i="6" s="1"/>
  <c r="AL96" i="6" a="1"/>
  <c r="AL96" i="6" s="1"/>
  <c r="X97" i="6"/>
  <c r="W97" i="6"/>
  <c r="J97" i="6"/>
  <c r="K97" i="6" s="1"/>
  <c r="S97" i="6"/>
  <c r="T97" i="6" s="1"/>
  <c r="U97" i="6" s="1"/>
  <c r="G97" i="6"/>
  <c r="H97" i="6" s="1"/>
  <c r="I97" i="6" s="1"/>
  <c r="M97" i="6"/>
  <c r="N97" i="6" s="1"/>
  <c r="O97" i="6" s="1"/>
  <c r="D97" i="6"/>
  <c r="P97" i="6"/>
  <c r="Q97" i="6" s="1"/>
  <c r="R97" i="6" s="1"/>
  <c r="V98" i="6"/>
  <c r="B98" i="6"/>
  <c r="C98" i="6" a="1"/>
  <c r="C98" i="6" s="1"/>
  <c r="A99" i="6" a="1"/>
  <c r="A99" i="6" s="1"/>
  <c r="AX95" i="6"/>
  <c r="AW95" i="6"/>
  <c r="AB95" i="6"/>
  <c r="F95" i="6"/>
  <c r="BH94" i="6" a="1"/>
  <c r="BH94" i="6" s="1"/>
  <c r="AU95" i="6"/>
  <c r="AV95" i="6"/>
  <c r="AA96" i="6"/>
  <c r="Y96" i="6"/>
  <c r="Z96" i="6"/>
  <c r="BI95" i="6" a="1"/>
  <c r="BI95" i="6" s="1"/>
  <c r="BP95" i="6" a="1"/>
  <c r="BP95" i="6" s="1"/>
  <c r="BN95" i="6" a="1"/>
  <c r="BN95" i="6" s="1"/>
  <c r="BK95" i="6" a="1"/>
  <c r="BK95" i="6" s="1"/>
  <c r="BA95" i="6" a="1"/>
  <c r="BA95" i="6" s="1"/>
  <c r="BH95" i="6" a="1"/>
  <c r="BH95" i="6" s="1"/>
  <c r="BE95" i="6" a="1"/>
  <c r="BE95" i="6" s="1"/>
  <c r="BL95" i="6" a="1"/>
  <c r="BL95" i="6" s="1"/>
  <c r="AZ95" i="6" a="1"/>
  <c r="AZ95" i="6" s="1"/>
  <c r="BJ95" i="6" a="1"/>
  <c r="BJ95" i="6" s="1"/>
  <c r="BC95" i="6" a="1"/>
  <c r="BC95" i="6" s="1"/>
  <c r="BO95" i="6" a="1"/>
  <c r="BO95" i="6" s="1"/>
  <c r="BQ95" i="6" a="1"/>
  <c r="BQ95" i="6" s="1"/>
  <c r="BB95" i="6" a="1"/>
  <c r="BB95" i="6" s="1"/>
  <c r="BD95" i="6" a="1"/>
  <c r="BD95" i="6" s="1"/>
  <c r="BM95" i="6" a="1"/>
  <c r="BM95" i="6" s="1"/>
  <c r="BF95" i="6" a="1"/>
  <c r="BF95" i="6" s="1"/>
  <c r="X98" i="6" l="1"/>
  <c r="W98" i="6"/>
  <c r="L97" i="6"/>
  <c r="BN96" i="6" a="1"/>
  <c r="BN96" i="6" s="1"/>
  <c r="BG96" i="6" a="1"/>
  <c r="BG96" i="6" s="1"/>
  <c r="BP96" i="6" a="1"/>
  <c r="BP96" i="6" s="1"/>
  <c r="AT96" i="6"/>
  <c r="AS96" i="6"/>
  <c r="BH96" i="6" s="1" a="1"/>
  <c r="BH96" i="6" s="1"/>
  <c r="D98" i="6"/>
  <c r="G98" i="6"/>
  <c r="H98" i="6" s="1"/>
  <c r="M98" i="6"/>
  <c r="N98" i="6" s="1"/>
  <c r="O98" i="6" s="1"/>
  <c r="S98" i="6"/>
  <c r="T98" i="6" s="1"/>
  <c r="U98" i="6" s="1"/>
  <c r="J98" i="6"/>
  <c r="K98" i="6" s="1"/>
  <c r="L98" i="6" s="1"/>
  <c r="P98" i="6"/>
  <c r="Q98" i="6" s="1"/>
  <c r="R98" i="6" s="1"/>
  <c r="Z97" i="6"/>
  <c r="Y97" i="6"/>
  <c r="AA97" i="6"/>
  <c r="AB96" i="6"/>
  <c r="F96" i="6"/>
  <c r="AV96" i="6"/>
  <c r="AU96" i="6"/>
  <c r="AW96" i="6"/>
  <c r="AX96" i="6"/>
  <c r="C99" i="6" a="1"/>
  <c r="C99" i="6" s="1"/>
  <c r="A100" i="6" a="1"/>
  <c r="A100" i="6" s="1"/>
  <c r="B99" i="6"/>
  <c r="V99" i="6"/>
  <c r="E97" i="6"/>
  <c r="F97" i="6" s="1"/>
  <c r="AC97" i="6" a="1"/>
  <c r="AC97" i="6" s="1"/>
  <c r="AL97" i="6" a="1"/>
  <c r="AL97" i="6" s="1"/>
  <c r="AN97" i="6" a="1"/>
  <c r="AN97" i="6" s="1"/>
  <c r="AG97" i="6" a="1"/>
  <c r="AG97" i="6" s="1"/>
  <c r="AI97" i="6" a="1"/>
  <c r="AI97" i="6" s="1"/>
  <c r="AJ97" i="6" a="1"/>
  <c r="AJ97" i="6" s="1"/>
  <c r="AF97" i="6" a="1"/>
  <c r="AF97" i="6" s="1"/>
  <c r="AP97" i="6" a="1"/>
  <c r="AP97" i="6" s="1"/>
  <c r="AK97" i="6" a="1"/>
  <c r="AK97" i="6" s="1"/>
  <c r="AE97" i="6" a="1"/>
  <c r="AE97" i="6" s="1"/>
  <c r="AM97" i="6" a="1"/>
  <c r="AM97" i="6" s="1"/>
  <c r="AD97" i="6" a="1"/>
  <c r="AD97" i="6" s="1"/>
  <c r="AH97" i="6" a="1"/>
  <c r="AH97" i="6" s="1"/>
  <c r="AO97" i="6" a="1"/>
  <c r="AO97" i="6" s="1"/>
  <c r="AQ97" i="6" a="1"/>
  <c r="AQ97" i="6" s="1"/>
  <c r="G99" i="6" l="1"/>
  <c r="H99" i="6" s="1"/>
  <c r="I99" i="6" s="1"/>
  <c r="M99" i="6"/>
  <c r="N99" i="6" s="1"/>
  <c r="O99" i="6" s="1"/>
  <c r="P99" i="6"/>
  <c r="Q99" i="6" s="1"/>
  <c r="R99" i="6" s="1"/>
  <c r="S99" i="6"/>
  <c r="T99" i="6" s="1"/>
  <c r="U99" i="6" s="1"/>
  <c r="J99" i="6"/>
  <c r="K99" i="6" s="1"/>
  <c r="L99" i="6" s="1"/>
  <c r="D99" i="6"/>
  <c r="AV97" i="6"/>
  <c r="AU97" i="6"/>
  <c r="I98" i="6"/>
  <c r="BK96" i="6" a="1"/>
  <c r="BK96" i="6" s="1"/>
  <c r="BE96" i="6" a="1"/>
  <c r="BE96" i="6" s="1"/>
  <c r="E98" i="6"/>
  <c r="F98" i="6" s="1"/>
  <c r="AD98" i="6" a="1"/>
  <c r="AD98" i="6" s="1"/>
  <c r="AF98" i="6" a="1"/>
  <c r="AF98" i="6" s="1"/>
  <c r="AG98" i="6" a="1"/>
  <c r="AG98" i="6" s="1"/>
  <c r="AI98" i="6" a="1"/>
  <c r="AI98" i="6" s="1"/>
  <c r="AP98" i="6" a="1"/>
  <c r="AP98" i="6" s="1"/>
  <c r="AC98" i="6" a="1"/>
  <c r="AC98" i="6" s="1"/>
  <c r="AK98" i="6" a="1"/>
  <c r="AK98" i="6" s="1"/>
  <c r="AO98" i="6" a="1"/>
  <c r="AO98" i="6" s="1"/>
  <c r="AQ98" i="6" a="1"/>
  <c r="AQ98" i="6" s="1"/>
  <c r="AM98" i="6" a="1"/>
  <c r="AM98" i="6" s="1"/>
  <c r="AN98" i="6" a="1"/>
  <c r="AN98" i="6" s="1"/>
  <c r="AE98" i="6" a="1"/>
  <c r="AE98" i="6" s="1"/>
  <c r="AL98" i="6" a="1"/>
  <c r="AL98" i="6" s="1"/>
  <c r="AH98" i="6" a="1"/>
  <c r="AH98" i="6" s="1"/>
  <c r="AJ98" i="6" a="1"/>
  <c r="AJ98" i="6" s="1"/>
  <c r="BF96" i="6" a="1"/>
  <c r="BF96" i="6" s="1"/>
  <c r="AZ96" i="6" a="1"/>
  <c r="AZ96" i="6" s="1"/>
  <c r="BB96" i="6" a="1"/>
  <c r="BB96" i="6" s="1"/>
  <c r="BD96" i="6" a="1"/>
  <c r="BD96" i="6" s="1"/>
  <c r="BI96" i="6" a="1"/>
  <c r="BI96" i="6" s="1"/>
  <c r="BQ96" i="6" a="1"/>
  <c r="BQ96" i="6" s="1"/>
  <c r="BO96" i="6" a="1"/>
  <c r="BO96" i="6" s="1"/>
  <c r="BL96" i="6" a="1"/>
  <c r="BL96" i="6" s="1"/>
  <c r="X99" i="6"/>
  <c r="W99" i="6"/>
  <c r="BC96" i="6" a="1"/>
  <c r="BC96" i="6" s="1"/>
  <c r="BJ96" i="6" a="1"/>
  <c r="BJ96" i="6" s="1"/>
  <c r="AB97" i="6"/>
  <c r="Z98" i="6"/>
  <c r="Y98" i="6"/>
  <c r="AA98" i="6"/>
  <c r="AX97" i="6"/>
  <c r="AW97" i="6"/>
  <c r="B100" i="6"/>
  <c r="C100" i="6" a="1"/>
  <c r="C100" i="6" s="1"/>
  <c r="C40" i="7" s="1" a="1"/>
  <c r="C40" i="7" s="1"/>
  <c r="V100" i="6"/>
  <c r="AT97" i="6"/>
  <c r="AS97" i="6"/>
  <c r="BA97" i="6" s="1" a="1"/>
  <c r="BA97" i="6" s="1"/>
  <c r="BA96" i="6" a="1"/>
  <c r="BA96" i="6" s="1"/>
  <c r="BM96" i="6" a="1"/>
  <c r="BM96" i="6" s="1"/>
  <c r="C35" i="7" a="1"/>
  <c r="C35" i="7" s="1"/>
  <c r="C25" i="7" a="1"/>
  <c r="C25" i="7" s="1"/>
  <c r="C17" i="7" l="1" a="1"/>
  <c r="C17" i="7" s="1"/>
  <c r="AX98" i="6"/>
  <c r="AW98" i="6"/>
  <c r="A29" i="7" a="1"/>
  <c r="A29" i="7" s="1"/>
  <c r="C41" i="7" a="1"/>
  <c r="C41" i="7" s="1"/>
  <c r="A32" i="7" a="1"/>
  <c r="A32" i="7" s="1"/>
  <c r="A16" i="7" a="1"/>
  <c r="A16" i="7" s="1"/>
  <c r="C39" i="7" a="1"/>
  <c r="C39" i="7" s="1"/>
  <c r="A12" i="7" a="1"/>
  <c r="A12" i="7" s="1"/>
  <c r="A25" i="7" a="1"/>
  <c r="A25" i="7" s="1"/>
  <c r="C1" i="7" a="1"/>
  <c r="C1" i="7" s="1"/>
  <c r="A18" i="7" a="1"/>
  <c r="A18" i="7" s="1"/>
  <c r="BM97" i="6" a="1"/>
  <c r="BM97" i="6" s="1"/>
  <c r="BH97" i="6" a="1"/>
  <c r="BH97" i="6" s="1"/>
  <c r="A38" i="7" a="1"/>
  <c r="A38" i="7" s="1"/>
  <c r="A7" i="7" a="1"/>
  <c r="A7" i="7" s="1"/>
  <c r="A21" i="7" a="1"/>
  <c r="A21" i="7" s="1"/>
  <c r="AS98" i="6"/>
  <c r="BJ98" i="6" s="1" a="1"/>
  <c r="BJ98" i="6" s="1"/>
  <c r="AT98" i="6"/>
  <c r="A23" i="7" a="1"/>
  <c r="A23" i="7" s="1"/>
  <c r="C20" i="7" a="1"/>
  <c r="C20" i="7" s="1"/>
  <c r="C18" i="7" a="1"/>
  <c r="C18" i="7" s="1"/>
  <c r="A8" i="7" a="1"/>
  <c r="A8" i="7" s="1"/>
  <c r="A36" i="7" a="1"/>
  <c r="A36" i="7" s="1"/>
  <c r="A48" i="7" a="1"/>
  <c r="A48" i="7" s="1"/>
  <c r="E99" i="6"/>
  <c r="AQ99" i="6" a="1"/>
  <c r="AQ99" i="6" s="1"/>
  <c r="AM99" i="6" a="1"/>
  <c r="AM99" i="6" s="1"/>
  <c r="AG99" i="6" a="1"/>
  <c r="AG99" i="6" s="1"/>
  <c r="AN99" i="6" a="1"/>
  <c r="AN99" i="6" s="1"/>
  <c r="AO99" i="6" a="1"/>
  <c r="AO99" i="6" s="1"/>
  <c r="AD99" i="6" a="1"/>
  <c r="AD99" i="6" s="1"/>
  <c r="AL99" i="6" a="1"/>
  <c r="AL99" i="6" s="1"/>
  <c r="AI99" i="6" a="1"/>
  <c r="AI99" i="6" s="1"/>
  <c r="AJ99" i="6" a="1"/>
  <c r="AJ99" i="6" s="1"/>
  <c r="AC99" i="6" a="1"/>
  <c r="AC99" i="6" s="1"/>
  <c r="AF99" i="6" a="1"/>
  <c r="AF99" i="6" s="1"/>
  <c r="AP99" i="6" a="1"/>
  <c r="AP99" i="6" s="1"/>
  <c r="AK99" i="6" a="1"/>
  <c r="AK99" i="6" s="1"/>
  <c r="AH99" i="6" a="1"/>
  <c r="AH99" i="6" s="1"/>
  <c r="AE99" i="6" a="1"/>
  <c r="AE99" i="6" s="1"/>
  <c r="BE97" i="6" a="1"/>
  <c r="BE97" i="6" s="1"/>
  <c r="BB97" i="6" a="1"/>
  <c r="BB97" i="6" s="1"/>
  <c r="P100" i="6"/>
  <c r="Q100" i="6" s="1"/>
  <c r="R100" i="6" s="1"/>
  <c r="G100" i="6"/>
  <c r="H100" i="6" s="1"/>
  <c r="S100" i="6"/>
  <c r="T100" i="6" s="1"/>
  <c r="U100" i="6" s="1"/>
  <c r="D100" i="6"/>
  <c r="J100" i="6"/>
  <c r="K100" i="6" s="1"/>
  <c r="L100" i="6" s="1"/>
  <c r="M100" i="6"/>
  <c r="N100" i="6" s="1"/>
  <c r="O100" i="6" s="1"/>
  <c r="C43" i="7" a="1"/>
  <c r="C43" i="7" s="1"/>
  <c r="A39" i="7" a="1"/>
  <c r="A39" i="7" s="1"/>
  <c r="C42" i="7" a="1"/>
  <c r="C42" i="7" s="1"/>
  <c r="A5" i="7" a="1"/>
  <c r="A5" i="7" s="1"/>
  <c r="C27" i="7" a="1"/>
  <c r="C27" i="7" s="1"/>
  <c r="C12" i="7" a="1"/>
  <c r="C12" i="7" s="1"/>
  <c r="A19" i="7" a="1"/>
  <c r="A19" i="7" s="1"/>
  <c r="C7" i="7" a="1"/>
  <c r="C7" i="7" s="1"/>
  <c r="A20" i="7" a="1"/>
  <c r="A20" i="7" s="1"/>
  <c r="A31" i="7" a="1"/>
  <c r="A31" i="7" s="1"/>
  <c r="A37" i="7" a="1"/>
  <c r="A37" i="7" s="1"/>
  <c r="C10" i="7" a="1"/>
  <c r="C10" i="7" s="1"/>
  <c r="C22" i="7" a="1"/>
  <c r="C22" i="7" s="1"/>
  <c r="A47" i="7" a="1"/>
  <c r="A47" i="7" s="1"/>
  <c r="C15" i="7" a="1"/>
  <c r="C15" i="7" s="1"/>
  <c r="A10" i="7" a="1"/>
  <c r="A10" i="7" s="1"/>
  <c r="A15" i="7" a="1"/>
  <c r="A15" i="7" s="1"/>
  <c r="C48" i="7" a="1"/>
  <c r="C48" i="7" s="1"/>
  <c r="C29" i="7" a="1"/>
  <c r="C29" i="7" s="1"/>
  <c r="A34" i="7" a="1"/>
  <c r="A34" i="7" s="1"/>
  <c r="C45" i="7" a="1"/>
  <c r="C45" i="7" s="1"/>
  <c r="A27" i="7" a="1"/>
  <c r="A27" i="7" s="1"/>
  <c r="A24" i="7" a="1"/>
  <c r="A24" i="7" s="1"/>
  <c r="AV98" i="6"/>
  <c r="AU98" i="6"/>
  <c r="A28" i="7" a="1"/>
  <c r="A28" i="7" s="1"/>
  <c r="C3" i="7" a="1"/>
  <c r="C3" i="7" s="1"/>
  <c r="C6" i="7" a="1"/>
  <c r="C6" i="7" s="1"/>
  <c r="A35" i="7" a="1"/>
  <c r="A35" i="7" s="1"/>
  <c r="C8" i="7" a="1"/>
  <c r="C8" i="7" s="1"/>
  <c r="A22" i="7" a="1"/>
  <c r="A22" i="7" s="1"/>
  <c r="BO97" i="6" a="1"/>
  <c r="BO97" i="6" s="1"/>
  <c r="BJ97" i="6" a="1"/>
  <c r="BJ97" i="6" s="1"/>
  <c r="A42" i="7" a="1"/>
  <c r="A42" i="7" s="1"/>
  <c r="C49" i="7" a="1"/>
  <c r="C49" i="7" s="1"/>
  <c r="A45" i="7" a="1"/>
  <c r="A45" i="7" s="1"/>
  <c r="A44" i="7" a="1"/>
  <c r="A44" i="7" s="1"/>
  <c r="C24" i="7" a="1"/>
  <c r="C24" i="7" s="1"/>
  <c r="C36" i="7" a="1"/>
  <c r="C36" i="7" s="1"/>
  <c r="A9" i="7" a="1"/>
  <c r="A9" i="7" s="1"/>
  <c r="C46" i="7" a="1"/>
  <c r="C46" i="7" s="1"/>
  <c r="C33" i="7" a="1"/>
  <c r="C33" i="7" s="1"/>
  <c r="C13" i="7" a="1"/>
  <c r="C13" i="7" s="1"/>
  <c r="AB98" i="6"/>
  <c r="BI97" i="6" a="1"/>
  <c r="BI97" i="6" s="1"/>
  <c r="BD97" i="6" a="1"/>
  <c r="BD97" i="6" s="1"/>
  <c r="A26" i="7" a="1"/>
  <c r="A26" i="7" s="1"/>
  <c r="C50" i="7" a="1"/>
  <c r="C50" i="7" s="1"/>
  <c r="C26" i="7" a="1"/>
  <c r="C26" i="7" s="1"/>
  <c r="A6" i="7" a="1"/>
  <c r="A6" i="7" s="1"/>
  <c r="C21" i="7" a="1"/>
  <c r="C21" i="7" s="1"/>
  <c r="A40" i="7" a="1"/>
  <c r="A40" i="7" s="1"/>
  <c r="C37" i="7" a="1"/>
  <c r="C37" i="7" s="1"/>
  <c r="A41" i="7" a="1"/>
  <c r="A41" i="7" s="1"/>
  <c r="A2" i="7" a="1"/>
  <c r="A2" i="7" s="1"/>
  <c r="C34" i="7" a="1"/>
  <c r="C34" i="7" s="1"/>
  <c r="BN97" i="6" a="1"/>
  <c r="BN97" i="6" s="1"/>
  <c r="BF97" i="6" a="1"/>
  <c r="BF97" i="6" s="1"/>
  <c r="A14" i="7" a="1"/>
  <c r="A14" i="7" s="1"/>
  <c r="C23" i="7" a="1"/>
  <c r="C23" i="7" s="1"/>
  <c r="AA99" i="6"/>
  <c r="Z99" i="6"/>
  <c r="Y99" i="6"/>
  <c r="C47" i="7" a="1"/>
  <c r="C47" i="7" s="1"/>
  <c r="A1" i="7" a="1"/>
  <c r="A1" i="7" s="1"/>
  <c r="A4" i="7" a="1"/>
  <c r="A4" i="7" s="1"/>
  <c r="C30" i="7" a="1"/>
  <c r="C30" i="7" s="1"/>
  <c r="C14" i="7" a="1"/>
  <c r="C14" i="7" s="1"/>
  <c r="C11" i="7" a="1"/>
  <c r="C11" i="7" s="1"/>
  <c r="C4" i="7" a="1"/>
  <c r="C4" i="7" s="1"/>
  <c r="BL97" i="6" a="1"/>
  <c r="BL97" i="6" s="1"/>
  <c r="BP97" i="6" a="1"/>
  <c r="BP97" i="6" s="1"/>
  <c r="A33" i="7" a="1"/>
  <c r="A33" i="7" s="1"/>
  <c r="C38" i="7" a="1"/>
  <c r="C38" i="7" s="1"/>
  <c r="A13" i="7" a="1"/>
  <c r="A13" i="7" s="1"/>
  <c r="C19" i="7" a="1"/>
  <c r="C19" i="7" s="1"/>
  <c r="C2" i="7" a="1"/>
  <c r="C2" i="7" s="1"/>
  <c r="C44" i="7" a="1"/>
  <c r="C44" i="7" s="1"/>
  <c r="A50" i="7" a="1"/>
  <c r="A50" i="7" s="1"/>
  <c r="A30" i="7" a="1"/>
  <c r="A30" i="7" s="1"/>
  <c r="A17" i="7" a="1"/>
  <c r="A17" i="7" s="1"/>
  <c r="BA98" i="6" a="1"/>
  <c r="BA98" i="6" s="1"/>
  <c r="BK98" i="6" a="1"/>
  <c r="BK98" i="6" s="1"/>
  <c r="BE98" i="6" a="1"/>
  <c r="BE98" i="6" s="1"/>
  <c r="BP98" i="6" a="1"/>
  <c r="BP98" i="6" s="1"/>
  <c r="BQ98" i="6" a="1"/>
  <c r="BQ98" i="6" s="1"/>
  <c r="BH98" i="6" a="1"/>
  <c r="BH98" i="6" s="1"/>
  <c r="BL98" i="6" a="1"/>
  <c r="BL98" i="6" s="1"/>
  <c r="BF98" i="6" a="1"/>
  <c r="BF98" i="6" s="1"/>
  <c r="BD98" i="6" a="1"/>
  <c r="BD98" i="6" s="1"/>
  <c r="BM98" i="6" a="1"/>
  <c r="BM98" i="6" s="1"/>
  <c r="BG98" i="6" a="1"/>
  <c r="BG98" i="6" s="1"/>
  <c r="BN98" i="6" a="1"/>
  <c r="BN98" i="6" s="1"/>
  <c r="BO98" i="6" a="1"/>
  <c r="BO98" i="6" s="1"/>
  <c r="BB98" i="6" a="1"/>
  <c r="BB98" i="6" s="1"/>
  <c r="AZ98" i="6" a="1"/>
  <c r="AZ98" i="6" s="1"/>
  <c r="BI98" i="6" a="1"/>
  <c r="BI98" i="6" s="1"/>
  <c r="BC98" i="6" a="1"/>
  <c r="BC98" i="6" s="1"/>
  <c r="C16" i="7" a="1"/>
  <c r="C16" i="7" s="1"/>
  <c r="BQ97" i="6" a="1"/>
  <c r="BQ97" i="6" s="1"/>
  <c r="AZ97" i="6" a="1"/>
  <c r="AZ97" i="6" s="1"/>
  <c r="C9" i="7" a="1"/>
  <c r="C9" i="7" s="1"/>
  <c r="X100" i="6"/>
  <c r="W100" i="6"/>
  <c r="A11" i="7" a="1"/>
  <c r="A11" i="7" s="1"/>
  <c r="C28" i="7" a="1"/>
  <c r="C28" i="7" s="1"/>
  <c r="A3" i="7" a="1"/>
  <c r="A3" i="7" s="1"/>
  <c r="C32" i="7" a="1"/>
  <c r="C32" i="7" s="1"/>
  <c r="C31" i="7" a="1"/>
  <c r="C31" i="7" s="1"/>
  <c r="C5" i="7" a="1"/>
  <c r="C5" i="7" s="1"/>
  <c r="A49" i="7" a="1"/>
  <c r="A49" i="7" s="1"/>
  <c r="A43" i="7" a="1"/>
  <c r="A43" i="7" s="1"/>
  <c r="A46" i="7" a="1"/>
  <c r="A46" i="7" s="1"/>
  <c r="BG97" i="6" a="1"/>
  <c r="BG97" i="6" s="1"/>
  <c r="BC97" i="6" a="1"/>
  <c r="BC97" i="6" s="1"/>
  <c r="BK97" i="6" a="1"/>
  <c r="BK97" i="6" s="1"/>
  <c r="U49" i="7" l="1"/>
  <c r="H49" i="7"/>
  <c r="G49" i="7"/>
  <c r="K49" i="7"/>
  <c r="B49" i="7"/>
  <c r="P49" i="7"/>
  <c r="S49" i="7"/>
  <c r="L49" i="7"/>
  <c r="M49" i="7"/>
  <c r="D49" i="7"/>
  <c r="T49" i="7"/>
  <c r="J49" i="7"/>
  <c r="N49" i="7"/>
  <c r="V49" i="7"/>
  <c r="F49" i="7"/>
  <c r="R49" i="7"/>
  <c r="I49" i="7"/>
  <c r="O49" i="7"/>
  <c r="Q49" i="7"/>
  <c r="E49" i="7"/>
  <c r="AA100" i="6"/>
  <c r="Y100" i="6"/>
  <c r="Z100" i="6"/>
  <c r="M50" i="7"/>
  <c r="E50" i="7"/>
  <c r="T50" i="7"/>
  <c r="H50" i="7"/>
  <c r="R50" i="7"/>
  <c r="I50" i="7"/>
  <c r="L50" i="7"/>
  <c r="V50" i="7"/>
  <c r="D50" i="7"/>
  <c r="O50" i="7"/>
  <c r="P50" i="7"/>
  <c r="Q50" i="7"/>
  <c r="N50" i="7"/>
  <c r="G50" i="7"/>
  <c r="U50" i="7"/>
  <c r="F50" i="7"/>
  <c r="K50" i="7"/>
  <c r="S50" i="7"/>
  <c r="J50" i="7"/>
  <c r="B50" i="7"/>
  <c r="AT99" i="6"/>
  <c r="AS99" i="6"/>
  <c r="T2" i="7"/>
  <c r="O2" i="7"/>
  <c r="L2" i="7"/>
  <c r="B2" i="7"/>
  <c r="F2" i="7"/>
  <c r="G2" i="7"/>
  <c r="R2" i="7"/>
  <c r="M2" i="7"/>
  <c r="V2" i="7"/>
  <c r="K2" i="7"/>
  <c r="N2" i="7"/>
  <c r="E2" i="7"/>
  <c r="D2" i="7"/>
  <c r="U2" i="7"/>
  <c r="Q2" i="7"/>
  <c r="H2" i="7"/>
  <c r="P2" i="7"/>
  <c r="S2" i="7"/>
  <c r="J2" i="7"/>
  <c r="H26" i="8"/>
  <c r="I26" i="8" s="1"/>
  <c r="I2" i="7"/>
  <c r="U26" i="7"/>
  <c r="I26" i="7"/>
  <c r="K26" i="7"/>
  <c r="G26" i="7"/>
  <c r="O26" i="7"/>
  <c r="S26" i="7"/>
  <c r="B26" i="7"/>
  <c r="H26" i="7"/>
  <c r="L26" i="7"/>
  <c r="V26" i="7"/>
  <c r="R26" i="7"/>
  <c r="P26" i="7"/>
  <c r="Q26" i="7"/>
  <c r="N26" i="7"/>
  <c r="D26" i="7"/>
  <c r="M26" i="7"/>
  <c r="T26" i="7"/>
  <c r="F26" i="7"/>
  <c r="J26" i="7"/>
  <c r="E26" i="7"/>
  <c r="O22" i="7"/>
  <c r="R22" i="7"/>
  <c r="P22" i="7"/>
  <c r="E22" i="7"/>
  <c r="J22" i="7"/>
  <c r="H22" i="7"/>
  <c r="N22" i="7"/>
  <c r="Q22" i="7"/>
  <c r="S22" i="7"/>
  <c r="B22" i="7"/>
  <c r="T22" i="7"/>
  <c r="L22" i="7"/>
  <c r="I22" i="7"/>
  <c r="F22" i="7"/>
  <c r="M22" i="7"/>
  <c r="K22" i="7"/>
  <c r="V22" i="7"/>
  <c r="G22" i="7"/>
  <c r="U22" i="7"/>
  <c r="D22" i="7"/>
  <c r="R24" i="7"/>
  <c r="G24" i="7"/>
  <c r="J24" i="7"/>
  <c r="S24" i="7"/>
  <c r="M24" i="7"/>
  <c r="H24" i="7"/>
  <c r="E24" i="7"/>
  <c r="Q24" i="7"/>
  <c r="D24" i="7"/>
  <c r="U24" i="7"/>
  <c r="T24" i="7"/>
  <c r="F24" i="7"/>
  <c r="O24" i="7"/>
  <c r="L24" i="7"/>
  <c r="P24" i="7"/>
  <c r="B24" i="7"/>
  <c r="I24" i="7"/>
  <c r="N24" i="7"/>
  <c r="K24" i="7"/>
  <c r="V24" i="7"/>
  <c r="K19" i="7"/>
  <c r="B19" i="7"/>
  <c r="L19" i="7"/>
  <c r="Q19" i="7"/>
  <c r="N19" i="7"/>
  <c r="H19" i="7"/>
  <c r="V19" i="7"/>
  <c r="J19" i="7"/>
  <c r="G19" i="7"/>
  <c r="T19" i="7"/>
  <c r="P19" i="7"/>
  <c r="M19" i="7"/>
  <c r="R19" i="7"/>
  <c r="E19" i="7"/>
  <c r="F19" i="7"/>
  <c r="D19" i="7"/>
  <c r="I19" i="7"/>
  <c r="O19" i="7"/>
  <c r="U19" i="7"/>
  <c r="S19" i="7"/>
  <c r="S36" i="7"/>
  <c r="K36" i="7"/>
  <c r="I36" i="7"/>
  <c r="Q36" i="7"/>
  <c r="U36" i="7"/>
  <c r="E36" i="7"/>
  <c r="N36" i="7"/>
  <c r="P36" i="7"/>
  <c r="F36" i="7"/>
  <c r="H36" i="7"/>
  <c r="D36" i="7"/>
  <c r="L36" i="7"/>
  <c r="R36" i="7"/>
  <c r="O36" i="7"/>
  <c r="V36" i="7"/>
  <c r="T36" i="7"/>
  <c r="G36" i="7"/>
  <c r="B36" i="7"/>
  <c r="J36" i="7"/>
  <c r="M36" i="7"/>
  <c r="B7" i="7"/>
  <c r="V7" i="7"/>
  <c r="L7" i="7"/>
  <c r="T7" i="7"/>
  <c r="H7" i="7"/>
  <c r="P7" i="7"/>
  <c r="F7" i="7"/>
  <c r="K7" i="7"/>
  <c r="O7" i="7"/>
  <c r="G7" i="7"/>
  <c r="I7" i="7"/>
  <c r="D7" i="7"/>
  <c r="M7" i="7"/>
  <c r="E7" i="7"/>
  <c r="U7" i="7"/>
  <c r="J7" i="7"/>
  <c r="Q7" i="7"/>
  <c r="R7" i="7"/>
  <c r="N7" i="7"/>
  <c r="S7" i="7"/>
  <c r="AU99" i="6"/>
  <c r="AV99" i="6"/>
  <c r="H41" i="7"/>
  <c r="E41" i="7"/>
  <c r="L41" i="7"/>
  <c r="S41" i="7"/>
  <c r="I41" i="7"/>
  <c r="T41" i="7"/>
  <c r="M41" i="7"/>
  <c r="J41" i="7"/>
  <c r="F41" i="7"/>
  <c r="R41" i="7"/>
  <c r="V41" i="7"/>
  <c r="K41" i="7"/>
  <c r="U41" i="7"/>
  <c r="P41" i="7"/>
  <c r="G41" i="7"/>
  <c r="N41" i="7"/>
  <c r="O41" i="7"/>
  <c r="D41" i="7"/>
  <c r="Q41" i="7"/>
  <c r="B41" i="7"/>
  <c r="L27" i="7"/>
  <c r="O27" i="7"/>
  <c r="S27" i="7"/>
  <c r="I27" i="7"/>
  <c r="P27" i="7"/>
  <c r="N27" i="7"/>
  <c r="E27" i="7"/>
  <c r="J27" i="7"/>
  <c r="K27" i="7"/>
  <c r="R27" i="7"/>
  <c r="F27" i="7"/>
  <c r="T27" i="7"/>
  <c r="V27" i="7"/>
  <c r="M27" i="7"/>
  <c r="U27" i="7"/>
  <c r="H27" i="7"/>
  <c r="Q27" i="7"/>
  <c r="G27" i="7"/>
  <c r="B27" i="7"/>
  <c r="D27" i="7"/>
  <c r="I47" i="7"/>
  <c r="M47" i="7"/>
  <c r="H47" i="7"/>
  <c r="Q47" i="7"/>
  <c r="S47" i="7"/>
  <c r="B47" i="7"/>
  <c r="T47" i="7"/>
  <c r="U47" i="7"/>
  <c r="N47" i="7"/>
  <c r="D47" i="7"/>
  <c r="E47" i="7"/>
  <c r="L47" i="7"/>
  <c r="O47" i="7"/>
  <c r="G47" i="7"/>
  <c r="F47" i="7"/>
  <c r="K47" i="7"/>
  <c r="J47" i="7"/>
  <c r="R47" i="7"/>
  <c r="V47" i="7"/>
  <c r="P47" i="7"/>
  <c r="E100" i="6"/>
  <c r="F100" i="6" s="1"/>
  <c r="AQ100" i="6" a="1"/>
  <c r="AQ100" i="6" s="1"/>
  <c r="AM100" i="6" a="1"/>
  <c r="AM100" i="6" s="1"/>
  <c r="AN100" i="6" a="1"/>
  <c r="AN100" i="6" s="1"/>
  <c r="AO100" i="6" a="1"/>
  <c r="AO100" i="6" s="1"/>
  <c r="AP100" i="6" a="1"/>
  <c r="AP100" i="6" s="1"/>
  <c r="AL100" i="6" a="1"/>
  <c r="AL100" i="6" s="1"/>
  <c r="AH100" i="6" a="1"/>
  <c r="AH100" i="6" s="1"/>
  <c r="AJ100" i="6" a="1"/>
  <c r="AJ100" i="6" s="1"/>
  <c r="AK100" i="6" a="1"/>
  <c r="AK100" i="6" s="1"/>
  <c r="AG100" i="6" a="1"/>
  <c r="AG100" i="6" s="1"/>
  <c r="AC100" i="6" a="1"/>
  <c r="AC100" i="6" s="1"/>
  <c r="AD100" i="6" a="1"/>
  <c r="AD100" i="6" s="1"/>
  <c r="AI100" i="6" a="1"/>
  <c r="AI100" i="6" s="1"/>
  <c r="AE100" i="6" a="1"/>
  <c r="AE100" i="6" s="1"/>
  <c r="AF100" i="6" a="1"/>
  <c r="AF100" i="6" s="1"/>
  <c r="B8" i="7"/>
  <c r="V8" i="7"/>
  <c r="Q8" i="7"/>
  <c r="K8" i="7"/>
  <c r="U8" i="7"/>
  <c r="P8" i="7"/>
  <c r="F8" i="7"/>
  <c r="O8" i="7"/>
  <c r="T8" i="7"/>
  <c r="S8" i="7"/>
  <c r="M8" i="7"/>
  <c r="I8" i="7"/>
  <c r="H8" i="7"/>
  <c r="J8" i="7"/>
  <c r="E8" i="7"/>
  <c r="G8" i="7"/>
  <c r="D8" i="7"/>
  <c r="L8" i="7"/>
  <c r="N8" i="7"/>
  <c r="R8" i="7"/>
  <c r="S38" i="7"/>
  <c r="K38" i="7"/>
  <c r="N38" i="7"/>
  <c r="M38" i="7"/>
  <c r="J38" i="7"/>
  <c r="P38" i="7"/>
  <c r="I38" i="7"/>
  <c r="B38" i="7"/>
  <c r="L38" i="7"/>
  <c r="U38" i="7"/>
  <c r="G38" i="7"/>
  <c r="O38" i="7"/>
  <c r="E38" i="7"/>
  <c r="Q38" i="7"/>
  <c r="T38" i="7"/>
  <c r="F38" i="7"/>
  <c r="H38" i="7"/>
  <c r="D38" i="7"/>
  <c r="V38" i="7"/>
  <c r="R38" i="7"/>
  <c r="M16" i="7"/>
  <c r="J16" i="7"/>
  <c r="I16" i="7"/>
  <c r="L16" i="7"/>
  <c r="H16" i="7"/>
  <c r="S16" i="7"/>
  <c r="Q16" i="7"/>
  <c r="O16" i="7"/>
  <c r="B16" i="7"/>
  <c r="P16" i="7"/>
  <c r="T16" i="7"/>
  <c r="G16" i="7"/>
  <c r="K16" i="7"/>
  <c r="D16" i="7"/>
  <c r="R16" i="7"/>
  <c r="V16" i="7"/>
  <c r="F16" i="7"/>
  <c r="N16" i="7"/>
  <c r="U16" i="7"/>
  <c r="E16" i="7"/>
  <c r="AW99" i="6"/>
  <c r="AX99" i="6"/>
  <c r="B44" i="7"/>
  <c r="K44" i="7"/>
  <c r="Q44" i="7"/>
  <c r="H44" i="7"/>
  <c r="I44" i="7"/>
  <c r="F44" i="7"/>
  <c r="V44" i="7"/>
  <c r="E44" i="7"/>
  <c r="S44" i="7"/>
  <c r="R44" i="7"/>
  <c r="T44" i="7"/>
  <c r="P44" i="7"/>
  <c r="O44" i="7"/>
  <c r="D44" i="7"/>
  <c r="U44" i="7"/>
  <c r="J44" i="7"/>
  <c r="G44" i="7"/>
  <c r="N44" i="7"/>
  <c r="L44" i="7"/>
  <c r="M44" i="7"/>
  <c r="E35" i="7"/>
  <c r="V35" i="7"/>
  <c r="G35" i="7"/>
  <c r="Q35" i="7"/>
  <c r="N35" i="7"/>
  <c r="M35" i="7"/>
  <c r="I35" i="7"/>
  <c r="L35" i="7"/>
  <c r="P35" i="7"/>
  <c r="F35" i="7"/>
  <c r="U35" i="7"/>
  <c r="D35" i="7"/>
  <c r="J35" i="7"/>
  <c r="R35" i="7"/>
  <c r="O35" i="7"/>
  <c r="T35" i="7"/>
  <c r="H35" i="7"/>
  <c r="K35" i="7"/>
  <c r="B35" i="7"/>
  <c r="S35" i="7"/>
  <c r="Q32" i="7"/>
  <c r="U32" i="7"/>
  <c r="D32" i="7"/>
  <c r="V32" i="7"/>
  <c r="M32" i="7"/>
  <c r="O32" i="7"/>
  <c r="R32" i="7"/>
  <c r="N32" i="7"/>
  <c r="L32" i="7"/>
  <c r="J32" i="7"/>
  <c r="B32" i="7"/>
  <c r="S32" i="7"/>
  <c r="T32" i="7"/>
  <c r="G32" i="7"/>
  <c r="H32" i="7"/>
  <c r="F32" i="7"/>
  <c r="K32" i="7"/>
  <c r="P32" i="7"/>
  <c r="E32" i="7"/>
  <c r="I32" i="7"/>
  <c r="K40" i="7"/>
  <c r="V40" i="7"/>
  <c r="E40" i="7"/>
  <c r="N40" i="7"/>
  <c r="M40" i="7"/>
  <c r="I40" i="7"/>
  <c r="G40" i="7"/>
  <c r="O40" i="7"/>
  <c r="J40" i="7"/>
  <c r="B40" i="7"/>
  <c r="L40" i="7"/>
  <c r="R40" i="7"/>
  <c r="P40" i="7"/>
  <c r="U40" i="7"/>
  <c r="Q40" i="7"/>
  <c r="H40" i="7"/>
  <c r="F40" i="7"/>
  <c r="D40" i="7"/>
  <c r="S40" i="7"/>
  <c r="T40" i="7"/>
  <c r="B45" i="7"/>
  <c r="U45" i="7"/>
  <c r="P45" i="7"/>
  <c r="S45" i="7"/>
  <c r="I45" i="7"/>
  <c r="K45" i="7"/>
  <c r="O45" i="7"/>
  <c r="V45" i="7"/>
  <c r="T45" i="7"/>
  <c r="F45" i="7"/>
  <c r="M45" i="7"/>
  <c r="J45" i="7"/>
  <c r="L45" i="7"/>
  <c r="D45" i="7"/>
  <c r="N45" i="7"/>
  <c r="Q45" i="7"/>
  <c r="G45" i="7"/>
  <c r="R45" i="7"/>
  <c r="E45" i="7"/>
  <c r="H45" i="7"/>
  <c r="O34" i="7"/>
  <c r="T34" i="7"/>
  <c r="L34" i="7"/>
  <c r="K34" i="7"/>
  <c r="B34" i="7"/>
  <c r="S34" i="7"/>
  <c r="E34" i="7"/>
  <c r="J34" i="7"/>
  <c r="U34" i="7"/>
  <c r="Q34" i="7"/>
  <c r="M34" i="7"/>
  <c r="V34" i="7"/>
  <c r="D34" i="7"/>
  <c r="F34" i="7"/>
  <c r="R34" i="7"/>
  <c r="P34" i="7"/>
  <c r="G34" i="7"/>
  <c r="H34" i="7"/>
  <c r="N34" i="7"/>
  <c r="I34" i="7"/>
  <c r="N5" i="7"/>
  <c r="D5" i="7"/>
  <c r="L5" i="7"/>
  <c r="P5" i="7"/>
  <c r="R5" i="7"/>
  <c r="H5" i="7"/>
  <c r="Q5" i="7"/>
  <c r="U5" i="7"/>
  <c r="J5" i="7"/>
  <c r="I5" i="7"/>
  <c r="O5" i="7"/>
  <c r="K5" i="7"/>
  <c r="G5" i="7"/>
  <c r="M5" i="7"/>
  <c r="B5" i="7"/>
  <c r="S5" i="7"/>
  <c r="E5" i="7"/>
  <c r="V5" i="7"/>
  <c r="F5" i="7"/>
  <c r="T5" i="7"/>
  <c r="AB100" i="6"/>
  <c r="I100" i="6"/>
  <c r="U14" i="7"/>
  <c r="N14" i="7"/>
  <c r="V14" i="7"/>
  <c r="J14" i="7"/>
  <c r="H14" i="7"/>
  <c r="L14" i="7"/>
  <c r="T14" i="7"/>
  <c r="Q14" i="7"/>
  <c r="K14" i="7"/>
  <c r="M14" i="7"/>
  <c r="B14" i="7"/>
  <c r="P14" i="7"/>
  <c r="F14" i="7"/>
  <c r="G14" i="7"/>
  <c r="I14" i="7"/>
  <c r="R14" i="7"/>
  <c r="D14" i="7"/>
  <c r="E14" i="7"/>
  <c r="O14" i="7"/>
  <c r="S14" i="7"/>
  <c r="V37" i="7"/>
  <c r="E37" i="7"/>
  <c r="I37" i="7"/>
  <c r="G37" i="7"/>
  <c r="B37" i="7"/>
  <c r="P37" i="7"/>
  <c r="F37" i="7"/>
  <c r="M37" i="7"/>
  <c r="D37" i="7"/>
  <c r="T37" i="7"/>
  <c r="L37" i="7"/>
  <c r="R37" i="7"/>
  <c r="Q37" i="7"/>
  <c r="N37" i="7"/>
  <c r="J37" i="7"/>
  <c r="O37" i="7"/>
  <c r="H37" i="7"/>
  <c r="K37" i="7"/>
  <c r="S37" i="7"/>
  <c r="U37" i="7"/>
  <c r="BL99" i="6" a="1"/>
  <c r="BL99" i="6" s="1"/>
  <c r="BA99" i="6" a="1"/>
  <c r="BA99" i="6" s="1"/>
  <c r="BE99" i="6" a="1"/>
  <c r="BE99" i="6" s="1"/>
  <c r="BH99" i="6" a="1"/>
  <c r="BH99" i="6" s="1"/>
  <c r="BD99" i="6" a="1"/>
  <c r="BD99" i="6" s="1"/>
  <c r="BG99" i="6" a="1"/>
  <c r="BG99" i="6" s="1"/>
  <c r="BQ99" i="6" a="1"/>
  <c r="BQ99" i="6" s="1"/>
  <c r="BO99" i="6" a="1"/>
  <c r="BO99" i="6" s="1"/>
  <c r="BJ99" i="6" a="1"/>
  <c r="BJ99" i="6" s="1"/>
  <c r="BM99" i="6" a="1"/>
  <c r="BM99" i="6" s="1"/>
  <c r="BP99" i="6" a="1"/>
  <c r="BP99" i="6" s="1"/>
  <c r="BC99" i="6" a="1"/>
  <c r="BC99" i="6" s="1"/>
  <c r="BF99" i="6" a="1"/>
  <c r="BF99" i="6" s="1"/>
  <c r="BN99" i="6" a="1"/>
  <c r="BN99" i="6" s="1"/>
  <c r="BI99" i="6" a="1"/>
  <c r="BI99" i="6" s="1"/>
  <c r="AZ99" i="6" a="1"/>
  <c r="AZ99" i="6" s="1"/>
  <c r="BB99" i="6" a="1"/>
  <c r="BB99" i="6" s="1"/>
  <c r="BK99" i="6" a="1"/>
  <c r="BK99" i="6" s="1"/>
  <c r="Q23" i="7"/>
  <c r="N23" i="7"/>
  <c r="B23" i="7"/>
  <c r="V23" i="7"/>
  <c r="F23" i="7"/>
  <c r="S23" i="7"/>
  <c r="R23" i="7"/>
  <c r="L23" i="7"/>
  <c r="K23" i="7"/>
  <c r="H23" i="7"/>
  <c r="T23" i="7"/>
  <c r="M23" i="7"/>
  <c r="D23" i="7"/>
  <c r="O23" i="7"/>
  <c r="J23" i="7"/>
  <c r="G23" i="7"/>
  <c r="E23" i="7"/>
  <c r="P23" i="7"/>
  <c r="I23" i="7"/>
  <c r="U23" i="7"/>
  <c r="S18" i="7"/>
  <c r="E18" i="7"/>
  <c r="K18" i="7"/>
  <c r="H18" i="7"/>
  <c r="I18" i="7"/>
  <c r="V18" i="7"/>
  <c r="T18" i="7"/>
  <c r="L18" i="7"/>
  <c r="U18" i="7"/>
  <c r="F18" i="7"/>
  <c r="Q18" i="7"/>
  <c r="M18" i="7"/>
  <c r="N18" i="7"/>
  <c r="G18" i="7"/>
  <c r="P18" i="7"/>
  <c r="R18" i="7"/>
  <c r="B18" i="7"/>
  <c r="D18" i="7"/>
  <c r="O18" i="7"/>
  <c r="J18" i="7"/>
  <c r="B29" i="7"/>
  <c r="M29" i="7"/>
  <c r="F29" i="7"/>
  <c r="P29" i="7"/>
  <c r="J29" i="7"/>
  <c r="L29" i="7"/>
  <c r="T29" i="7"/>
  <c r="R29" i="7"/>
  <c r="Q29" i="7"/>
  <c r="I29" i="7"/>
  <c r="N29" i="7"/>
  <c r="U29" i="7"/>
  <c r="E29" i="7"/>
  <c r="K29" i="7"/>
  <c r="D29" i="7"/>
  <c r="H29" i="7"/>
  <c r="G29" i="7"/>
  <c r="V29" i="7"/>
  <c r="O29" i="7"/>
  <c r="S29" i="7"/>
  <c r="R3" i="7"/>
  <c r="I3" i="7"/>
  <c r="G3" i="7"/>
  <c r="H3" i="7"/>
  <c r="Q3" i="7"/>
  <c r="F3" i="7"/>
  <c r="B3" i="7"/>
  <c r="T3" i="7"/>
  <c r="E3" i="7"/>
  <c r="K3" i="7"/>
  <c r="V3" i="7"/>
  <c r="J3" i="7"/>
  <c r="P3" i="7"/>
  <c r="U3" i="7"/>
  <c r="D3" i="7"/>
  <c r="S3" i="7"/>
  <c r="O3" i="7"/>
  <c r="N3" i="7"/>
  <c r="L3" i="7"/>
  <c r="M3" i="7"/>
  <c r="V4" i="7"/>
  <c r="O4" i="7"/>
  <c r="F4" i="7"/>
  <c r="M4" i="7"/>
  <c r="J4" i="7"/>
  <c r="P4" i="7"/>
  <c r="B4" i="7"/>
  <c r="D4" i="7"/>
  <c r="I4" i="7"/>
  <c r="N4" i="7"/>
  <c r="E4" i="7"/>
  <c r="L4" i="7"/>
  <c r="K4" i="7"/>
  <c r="G4" i="7"/>
  <c r="R4" i="7"/>
  <c r="Q4" i="7"/>
  <c r="U4" i="7"/>
  <c r="H4" i="7"/>
  <c r="T4" i="7"/>
  <c r="S4" i="7"/>
  <c r="B6" i="7"/>
  <c r="V6" i="7"/>
  <c r="Q6" i="7"/>
  <c r="G6" i="7"/>
  <c r="D6" i="7"/>
  <c r="K6" i="7"/>
  <c r="L6" i="7"/>
  <c r="M6" i="7"/>
  <c r="P6" i="7"/>
  <c r="H6" i="7"/>
  <c r="F6" i="7"/>
  <c r="T6" i="7"/>
  <c r="U6" i="7"/>
  <c r="E6" i="7"/>
  <c r="I6" i="7"/>
  <c r="O6" i="7"/>
  <c r="S6" i="7"/>
  <c r="J6" i="7"/>
  <c r="N6" i="7"/>
  <c r="R6" i="7"/>
  <c r="E42" i="7"/>
  <c r="V42" i="7"/>
  <c r="B42" i="7"/>
  <c r="T42" i="7"/>
  <c r="Q42" i="7"/>
  <c r="U42" i="7"/>
  <c r="P42" i="7"/>
  <c r="O42" i="7"/>
  <c r="D42" i="7"/>
  <c r="L42" i="7"/>
  <c r="K42" i="7"/>
  <c r="G42" i="7"/>
  <c r="M42" i="7"/>
  <c r="N42" i="7"/>
  <c r="H42" i="7"/>
  <c r="F42" i="7"/>
  <c r="J42" i="7"/>
  <c r="S42" i="7"/>
  <c r="R42" i="7"/>
  <c r="I42" i="7"/>
  <c r="H28" i="7"/>
  <c r="U28" i="7"/>
  <c r="G28" i="7"/>
  <c r="D28" i="7"/>
  <c r="F28" i="7"/>
  <c r="I28" i="7"/>
  <c r="L28" i="7"/>
  <c r="V28" i="7"/>
  <c r="T28" i="7"/>
  <c r="R28" i="7"/>
  <c r="N28" i="7"/>
  <c r="S28" i="7"/>
  <c r="E28" i="7"/>
  <c r="Q28" i="7"/>
  <c r="O28" i="7"/>
  <c r="J28" i="7"/>
  <c r="P28" i="7"/>
  <c r="M28" i="7"/>
  <c r="K28" i="7"/>
  <c r="B28" i="7"/>
  <c r="S31" i="7"/>
  <c r="T31" i="7"/>
  <c r="K31" i="7"/>
  <c r="M31" i="7"/>
  <c r="D31" i="7"/>
  <c r="G31" i="7"/>
  <c r="L31" i="7"/>
  <c r="O31" i="7"/>
  <c r="H31" i="7"/>
  <c r="B31" i="7"/>
  <c r="P31" i="7"/>
  <c r="V31" i="7"/>
  <c r="I31" i="7"/>
  <c r="E31" i="7"/>
  <c r="R31" i="7"/>
  <c r="J31" i="7"/>
  <c r="U31" i="7"/>
  <c r="Q31" i="7"/>
  <c r="N31" i="7"/>
  <c r="F31" i="7"/>
  <c r="B39" i="7"/>
  <c r="T39" i="7"/>
  <c r="V39" i="7"/>
  <c r="F39" i="7"/>
  <c r="N39" i="7"/>
  <c r="P39" i="7"/>
  <c r="E39" i="7"/>
  <c r="L39" i="7"/>
  <c r="H39" i="7"/>
  <c r="I39" i="7"/>
  <c r="D39" i="7"/>
  <c r="M39" i="7"/>
  <c r="U39" i="7"/>
  <c r="R39" i="7"/>
  <c r="S39" i="7"/>
  <c r="K39" i="7"/>
  <c r="G39" i="7"/>
  <c r="J39" i="7"/>
  <c r="O39" i="7"/>
  <c r="Q39" i="7"/>
  <c r="P13" i="7"/>
  <c r="U13" i="7"/>
  <c r="G13" i="7"/>
  <c r="L13" i="7"/>
  <c r="D13" i="7"/>
  <c r="I13" i="7"/>
  <c r="K13" i="7"/>
  <c r="B13" i="7"/>
  <c r="S13" i="7"/>
  <c r="O13" i="7"/>
  <c r="R13" i="7"/>
  <c r="H13" i="7"/>
  <c r="F13" i="7"/>
  <c r="J13" i="7"/>
  <c r="V13" i="7"/>
  <c r="M13" i="7"/>
  <c r="T13" i="7"/>
  <c r="N13" i="7"/>
  <c r="Q13" i="7"/>
  <c r="E13" i="7"/>
  <c r="H46" i="7"/>
  <c r="N46" i="7"/>
  <c r="D46" i="7"/>
  <c r="T46" i="7"/>
  <c r="B46" i="7"/>
  <c r="U46" i="7"/>
  <c r="I46" i="7"/>
  <c r="J46" i="7"/>
  <c r="G46" i="7"/>
  <c r="O46" i="7"/>
  <c r="S46" i="7"/>
  <c r="K46" i="7"/>
  <c r="V46" i="7"/>
  <c r="L46" i="7"/>
  <c r="Q46" i="7"/>
  <c r="F46" i="7"/>
  <c r="E46" i="7"/>
  <c r="M46" i="7"/>
  <c r="P46" i="7"/>
  <c r="R46" i="7"/>
  <c r="O11" i="7"/>
  <c r="V11" i="7"/>
  <c r="F11" i="7"/>
  <c r="D11" i="7"/>
  <c r="E11" i="7"/>
  <c r="N11" i="7"/>
  <c r="Q11" i="7"/>
  <c r="P11" i="7"/>
  <c r="S11" i="7"/>
  <c r="H11" i="7"/>
  <c r="G11" i="7"/>
  <c r="M11" i="7"/>
  <c r="I11" i="7"/>
  <c r="J11" i="7"/>
  <c r="K11" i="7"/>
  <c r="T11" i="7"/>
  <c r="L11" i="7"/>
  <c r="B11" i="7"/>
  <c r="U11" i="7"/>
  <c r="R11" i="7"/>
  <c r="Q17" i="7"/>
  <c r="S17" i="7"/>
  <c r="E17" i="7"/>
  <c r="G17" i="7"/>
  <c r="M17" i="7"/>
  <c r="O17" i="7"/>
  <c r="D17" i="7"/>
  <c r="I17" i="7"/>
  <c r="B17" i="7"/>
  <c r="H17" i="7"/>
  <c r="K17" i="7"/>
  <c r="V17" i="7"/>
  <c r="P17" i="7"/>
  <c r="U17" i="7"/>
  <c r="N17" i="7"/>
  <c r="R17" i="7"/>
  <c r="J17" i="7"/>
  <c r="F17" i="7"/>
  <c r="L17" i="7"/>
  <c r="T17" i="7"/>
  <c r="Q33" i="7"/>
  <c r="U33" i="7"/>
  <c r="O33" i="7"/>
  <c r="D33" i="7"/>
  <c r="E33" i="7"/>
  <c r="S33" i="7"/>
  <c r="P33" i="7"/>
  <c r="G33" i="7"/>
  <c r="B33" i="7"/>
  <c r="I33" i="7"/>
  <c r="T33" i="7"/>
  <c r="M33" i="7"/>
  <c r="K33" i="7"/>
  <c r="V33" i="7"/>
  <c r="J33" i="7"/>
  <c r="N33" i="7"/>
  <c r="H33" i="7"/>
  <c r="R33" i="7"/>
  <c r="L33" i="7"/>
  <c r="F33" i="7"/>
  <c r="J1" i="7"/>
  <c r="K1" i="7"/>
  <c r="Q1" i="7"/>
  <c r="N1" i="7"/>
  <c r="V1" i="7"/>
  <c r="O1" i="7"/>
  <c r="F1" i="7"/>
  <c r="G1" i="7"/>
  <c r="I3" i="8" s="1"/>
  <c r="M1" i="7"/>
  <c r="B1" i="7"/>
  <c r="P1" i="7"/>
  <c r="D1" i="7"/>
  <c r="E1" i="7"/>
  <c r="I1" i="7"/>
  <c r="S1" i="7"/>
  <c r="T1" i="7"/>
  <c r="U1" i="7"/>
  <c r="L1" i="7"/>
  <c r="R1" i="7"/>
  <c r="H1" i="7"/>
  <c r="A2" i="8" a="1"/>
  <c r="A2" i="8" s="1"/>
  <c r="Q15" i="7"/>
  <c r="S15" i="7"/>
  <c r="B15" i="7"/>
  <c r="E15" i="7"/>
  <c r="H15" i="7"/>
  <c r="U15" i="7"/>
  <c r="T15" i="7"/>
  <c r="L15" i="7"/>
  <c r="F15" i="7"/>
  <c r="P15" i="7"/>
  <c r="M15" i="7"/>
  <c r="K15" i="7"/>
  <c r="G15" i="7"/>
  <c r="I15" i="7"/>
  <c r="D15" i="7"/>
  <c r="V15" i="7"/>
  <c r="J15" i="7"/>
  <c r="O15" i="7"/>
  <c r="R15" i="7"/>
  <c r="N15" i="7"/>
  <c r="G20" i="7"/>
  <c r="V20" i="7"/>
  <c r="D20" i="7"/>
  <c r="Q20" i="7"/>
  <c r="J20" i="7"/>
  <c r="O20" i="7"/>
  <c r="R20" i="7"/>
  <c r="T20" i="7"/>
  <c r="U20" i="7"/>
  <c r="M20" i="7"/>
  <c r="N20" i="7"/>
  <c r="K20" i="7"/>
  <c r="F20" i="7"/>
  <c r="P20" i="7"/>
  <c r="E20" i="7"/>
  <c r="S20" i="7"/>
  <c r="B20" i="7"/>
  <c r="L20" i="7"/>
  <c r="I20" i="7"/>
  <c r="H20" i="7"/>
  <c r="AB99" i="6"/>
  <c r="F99" i="6"/>
  <c r="V25" i="7"/>
  <c r="I25" i="7"/>
  <c r="O25" i="7"/>
  <c r="P25" i="7"/>
  <c r="D25" i="7"/>
  <c r="G25" i="7"/>
  <c r="K25" i="7"/>
  <c r="L25" i="7"/>
  <c r="M25" i="7"/>
  <c r="Q25" i="7"/>
  <c r="J25" i="7"/>
  <c r="R25" i="7"/>
  <c r="H25" i="7"/>
  <c r="N25" i="7"/>
  <c r="E25" i="7"/>
  <c r="S25" i="7"/>
  <c r="F25" i="7"/>
  <c r="T25" i="7"/>
  <c r="U25" i="7"/>
  <c r="B25" i="7"/>
  <c r="P43" i="7"/>
  <c r="N43" i="7"/>
  <c r="L43" i="7"/>
  <c r="Q43" i="7"/>
  <c r="S43" i="7"/>
  <c r="U43" i="7"/>
  <c r="V43" i="7"/>
  <c r="G43" i="7"/>
  <c r="D43" i="7"/>
  <c r="F43" i="7"/>
  <c r="I43" i="7"/>
  <c r="K43" i="7"/>
  <c r="E43" i="7"/>
  <c r="H43" i="7"/>
  <c r="M43" i="7"/>
  <c r="R43" i="7"/>
  <c r="O43" i="7"/>
  <c r="J43" i="7"/>
  <c r="B43" i="7"/>
  <c r="T43" i="7"/>
  <c r="K30" i="7"/>
  <c r="N30" i="7"/>
  <c r="E30" i="7"/>
  <c r="P30" i="7"/>
  <c r="H30" i="7"/>
  <c r="B30" i="7"/>
  <c r="J30" i="7"/>
  <c r="Q30" i="7"/>
  <c r="S30" i="7"/>
  <c r="T30" i="7"/>
  <c r="L30" i="7"/>
  <c r="V30" i="7"/>
  <c r="F30" i="7"/>
  <c r="M30" i="7"/>
  <c r="I30" i="7"/>
  <c r="G30" i="7"/>
  <c r="D30" i="7"/>
  <c r="U30" i="7"/>
  <c r="R30" i="7"/>
  <c r="O30" i="7"/>
  <c r="B9" i="7"/>
  <c r="V9" i="7"/>
  <c r="M9" i="7"/>
  <c r="S9" i="7"/>
  <c r="D9" i="7"/>
  <c r="F9" i="7"/>
  <c r="J9" i="7"/>
  <c r="Q9" i="7"/>
  <c r="O9" i="7"/>
  <c r="G9" i="7"/>
  <c r="U9" i="7"/>
  <c r="R9" i="7"/>
  <c r="P9" i="7"/>
  <c r="I9" i="7"/>
  <c r="E9" i="7"/>
  <c r="N9" i="7"/>
  <c r="L9" i="7"/>
  <c r="T9" i="7"/>
  <c r="H9" i="7"/>
  <c r="K9" i="7"/>
  <c r="K10" i="7"/>
  <c r="D10" i="7"/>
  <c r="R10" i="7"/>
  <c r="H10" i="7"/>
  <c r="S10" i="7"/>
  <c r="V10" i="7"/>
  <c r="P10" i="7"/>
  <c r="B10" i="7"/>
  <c r="O10" i="7"/>
  <c r="J10" i="7"/>
  <c r="F10" i="7"/>
  <c r="I10" i="7"/>
  <c r="N10" i="7"/>
  <c r="M10" i="7"/>
  <c r="T10" i="7"/>
  <c r="E10" i="7"/>
  <c r="U10" i="7"/>
  <c r="L10" i="7"/>
  <c r="Q10" i="7"/>
  <c r="G10" i="7"/>
  <c r="O48" i="7"/>
  <c r="G48" i="7"/>
  <c r="V48" i="7"/>
  <c r="M48" i="7"/>
  <c r="I48" i="7"/>
  <c r="H48" i="7"/>
  <c r="R48" i="7"/>
  <c r="F48" i="7"/>
  <c r="P48" i="7"/>
  <c r="J48" i="7"/>
  <c r="K48" i="7"/>
  <c r="N48" i="7"/>
  <c r="E48" i="7"/>
  <c r="U48" i="7"/>
  <c r="S48" i="7"/>
  <c r="Q48" i="7"/>
  <c r="B48" i="7"/>
  <c r="T48" i="7"/>
  <c r="L48" i="7"/>
  <c r="D48" i="7"/>
  <c r="E21" i="7"/>
  <c r="P21" i="7"/>
  <c r="H21" i="7"/>
  <c r="L21" i="7"/>
  <c r="O21" i="7"/>
  <c r="R21" i="7"/>
  <c r="M21" i="7"/>
  <c r="N21" i="7"/>
  <c r="S21" i="7"/>
  <c r="Q21" i="7"/>
  <c r="K21" i="7"/>
  <c r="I21" i="7"/>
  <c r="U21" i="7"/>
  <c r="D21" i="7"/>
  <c r="B21" i="7"/>
  <c r="F21" i="7"/>
  <c r="J21" i="7"/>
  <c r="V21" i="7"/>
  <c r="T21" i="7"/>
  <c r="G21" i="7"/>
  <c r="P12" i="7"/>
  <c r="V12" i="7"/>
  <c r="Q12" i="7"/>
  <c r="U12" i="7"/>
  <c r="O12" i="7"/>
  <c r="N12" i="7"/>
  <c r="B12" i="7"/>
  <c r="G12" i="7"/>
  <c r="K12" i="7"/>
  <c r="J12" i="7"/>
  <c r="E12" i="7"/>
  <c r="R12" i="7"/>
  <c r="T12" i="7"/>
  <c r="H12" i="7"/>
  <c r="F12" i="7"/>
  <c r="D12" i="7"/>
  <c r="L12" i="7"/>
  <c r="I12" i="7"/>
  <c r="S12" i="7"/>
  <c r="M12" i="7"/>
  <c r="B1" i="8" l="1"/>
  <c r="L2" i="8" a="1"/>
  <c r="L2" i="8" s="1"/>
  <c r="M2" i="8" s="1"/>
  <c r="F31" i="8"/>
  <c r="F30" i="8"/>
  <c r="A37" i="8"/>
  <c r="A15" i="8"/>
  <c r="A10" i="8"/>
  <c r="A13" i="8"/>
  <c r="A40" i="8"/>
  <c r="B26" i="8"/>
  <c r="F10" i="8"/>
  <c r="F11" i="8"/>
  <c r="F39" i="8"/>
  <c r="F12" i="8"/>
  <c r="F37" i="8"/>
  <c r="A46" i="8"/>
  <c r="A28" i="8"/>
  <c r="F13" i="8"/>
  <c r="F15" i="8"/>
  <c r="A14" i="8"/>
  <c r="A3" i="8"/>
  <c r="A35" i="8"/>
  <c r="A12" i="8"/>
  <c r="F14" i="8"/>
  <c r="A36" i="8"/>
  <c r="A21" i="8"/>
  <c r="F40" i="8"/>
  <c r="A39" i="8"/>
  <c r="F28" i="8"/>
  <c r="F35" i="8"/>
  <c r="A11" i="8"/>
  <c r="F29" i="8"/>
  <c r="F36" i="8"/>
  <c r="AV100" i="6"/>
  <c r="AU100" i="6"/>
  <c r="AT100" i="6"/>
  <c r="AS100" i="6"/>
  <c r="BO100" i="6" s="1" a="1"/>
  <c r="BO100" i="6" s="1"/>
  <c r="AW100" i="6"/>
  <c r="AX100" i="6"/>
  <c r="BN100" i="6" a="1"/>
  <c r="BN100" i="6" s="1"/>
  <c r="BG100" i="6" a="1"/>
  <c r="BG100" i="6" s="1"/>
  <c r="BD100" i="6" a="1"/>
  <c r="BD100" i="6" s="1"/>
  <c r="BB100" i="6" a="1"/>
  <c r="BB100" i="6" s="1"/>
  <c r="BK100" i="6" a="1"/>
  <c r="BK100" i="6" s="1"/>
  <c r="BF100" i="6" a="1"/>
  <c r="BF100" i="6" s="1"/>
  <c r="BA100" i="6" a="1"/>
  <c r="BA100" i="6" s="1"/>
  <c r="BI100" i="6" a="1"/>
  <c r="BI100" i="6" s="1"/>
  <c r="AZ100" i="6" a="1"/>
  <c r="AZ100" i="6" s="1"/>
  <c r="BE100" i="6" a="1"/>
  <c r="BE100" i="6" s="1"/>
  <c r="BP100" i="6" a="1"/>
  <c r="BP100" i="6" s="1"/>
  <c r="BL100" i="6" a="1"/>
  <c r="BL100" i="6" s="1"/>
  <c r="BM100" i="6" a="1"/>
  <c r="BM100" i="6" s="1"/>
  <c r="BJ100" i="6" a="1"/>
  <c r="BJ100" i="6" s="1"/>
  <c r="BQ100" i="6" a="1"/>
  <c r="BQ100" i="6" s="1"/>
  <c r="BC100" i="6" a="1"/>
  <c r="BC100" i="6" s="1"/>
  <c r="BH100" i="6" a="1"/>
  <c r="BH100" i="6" s="1"/>
  <c r="S1" i="8"/>
  <c r="T1" i="8" s="1"/>
  <c r="I28" i="8"/>
  <c r="F38" i="8" s="1"/>
  <c r="T3" i="8" l="1"/>
  <c r="S26" i="8"/>
  <c r="T26" i="8" s="1"/>
  <c r="L46" i="8" s="1"/>
  <c r="F18" i="8"/>
  <c r="F43" i="8" s="1"/>
  <c r="A38" i="8"/>
  <c r="Q14" i="8"/>
  <c r="L14" i="8"/>
  <c r="Q6" i="8"/>
  <c r="Q13" i="8"/>
  <c r="Q10" i="8"/>
  <c r="L3" i="8"/>
  <c r="S2" i="8"/>
  <c r="T2" i="8" s="1"/>
  <c r="S4" i="8" s="1"/>
  <c r="R2" i="8"/>
  <c r="W2" i="8" a="1"/>
  <c r="W2" i="8" s="1"/>
  <c r="L13" i="8"/>
  <c r="L39" i="8"/>
  <c r="Q30" i="8"/>
  <c r="Q36" i="8"/>
  <c r="L10" i="8"/>
  <c r="L40" i="8"/>
  <c r="Q4" i="8"/>
  <c r="M26" i="8"/>
  <c r="L11" i="8"/>
  <c r="Q37" i="8"/>
  <c r="L37" i="8"/>
  <c r="L36" i="8"/>
  <c r="Q28" i="8"/>
  <c r="Q3" i="8"/>
  <c r="Q5" i="8"/>
  <c r="Q35" i="8"/>
  <c r="L35" i="8"/>
  <c r="Q31" i="8"/>
  <c r="Q15" i="8"/>
  <c r="Q29" i="8"/>
  <c r="Q12" i="8"/>
  <c r="L12" i="8"/>
  <c r="M1" i="8"/>
  <c r="Q11" i="8"/>
  <c r="L21" i="8"/>
  <c r="L15" i="8"/>
  <c r="AC2" i="8" l="1"/>
  <c r="AB5" i="8"/>
  <c r="AB6" i="8"/>
  <c r="AB4" i="8"/>
  <c r="AB15" i="8"/>
  <c r="X1" i="8"/>
  <c r="AD2" i="8"/>
  <c r="AE2" i="8" s="1"/>
  <c r="AD4" i="8" s="1"/>
  <c r="AB11" i="8"/>
  <c r="AB3" i="8"/>
  <c r="X2" i="8"/>
  <c r="Q18" i="8"/>
  <c r="Q43" i="8" s="1"/>
  <c r="AD1" i="8"/>
  <c r="AE1" i="8" s="1"/>
  <c r="W21" i="8" s="1"/>
  <c r="T28" i="8"/>
  <c r="Q40" i="8"/>
  <c r="L28" i="8"/>
  <c r="Q39" i="8"/>
  <c r="W12" i="8" l="1"/>
  <c r="AB10" i="8"/>
  <c r="W10" i="8"/>
  <c r="AD26" i="8"/>
  <c r="AE26" i="8" s="1"/>
  <c r="AE3" i="8"/>
  <c r="W11" i="8"/>
  <c r="W3" i="8"/>
  <c r="AB30" i="8"/>
  <c r="AB28" i="8"/>
  <c r="AB12" i="8"/>
  <c r="Q38" i="8"/>
  <c r="L38" i="8"/>
  <c r="W15" i="8"/>
  <c r="AB31" i="8"/>
  <c r="AB29" i="8"/>
  <c r="AB14" i="8" l="1"/>
  <c r="W14" i="8"/>
  <c r="AB13" i="8"/>
  <c r="W13" i="8"/>
  <c r="AE28" i="8"/>
  <c r="AO1" i="8"/>
  <c r="AP1" i="8" s="1"/>
  <c r="W36" i="8"/>
  <c r="W39" i="8"/>
  <c r="AB35" i="8"/>
  <c r="AB40" i="8"/>
  <c r="W46" i="8"/>
  <c r="W40" i="8"/>
  <c r="AB37" i="8"/>
  <c r="AB36" i="8"/>
  <c r="W35" i="8"/>
  <c r="X26" i="8"/>
  <c r="W37" i="8"/>
  <c r="AH2" i="8" a="1"/>
  <c r="AH2" i="8" s="1"/>
  <c r="W28" i="8"/>
  <c r="AB39" i="8"/>
  <c r="AB18" i="8"/>
  <c r="AB43" i="8" s="1"/>
  <c r="AO26" i="8" l="1"/>
  <c r="AP26" i="8" s="1"/>
  <c r="AP3" i="8"/>
  <c r="AM14" i="8" s="1"/>
  <c r="AB38" i="8"/>
  <c r="W38" i="8"/>
  <c r="AM3" i="8"/>
  <c r="AN2" i="8"/>
  <c r="AM29" i="8"/>
  <c r="AM6" i="8"/>
  <c r="AH21" i="8"/>
  <c r="AM28" i="8"/>
  <c r="AH3" i="8"/>
  <c r="AM30" i="8"/>
  <c r="AO2" i="8"/>
  <c r="AP2" i="8" s="1"/>
  <c r="AO4" i="8" s="1"/>
  <c r="AM5" i="8"/>
  <c r="AM31" i="8"/>
  <c r="AI1" i="8"/>
  <c r="AM4" i="8"/>
  <c r="AH28" i="8"/>
  <c r="AH46" i="8"/>
  <c r="AI26" i="8"/>
  <c r="AH14" i="8"/>
  <c r="AH13" i="8"/>
  <c r="AM13" i="8"/>
  <c r="AH39" i="8"/>
  <c r="AM36" i="8"/>
  <c r="AH15" i="8"/>
  <c r="AH12" i="8"/>
  <c r="AH37" i="8"/>
  <c r="AM15" i="8"/>
  <c r="AM11" i="8"/>
  <c r="AM40" i="8"/>
  <c r="AH35" i="8"/>
  <c r="AH36" i="8"/>
  <c r="AM39" i="8"/>
  <c r="AM12" i="8"/>
  <c r="AH11" i="8"/>
  <c r="AM35" i="8"/>
  <c r="AM10" i="8"/>
  <c r="AM37" i="8"/>
  <c r="AH10" i="8"/>
  <c r="AH40" i="8"/>
  <c r="AI2" i="8"/>
  <c r="AM18" i="8" l="1"/>
  <c r="AM43" i="8" s="1"/>
  <c r="AS2" i="8" a="1"/>
  <c r="AS2" i="8" s="1"/>
  <c r="AZ1" i="8"/>
  <c r="BA1" i="8" s="1"/>
  <c r="AP28" i="8"/>
  <c r="AM38" i="8" l="1"/>
  <c r="AH38" i="8"/>
  <c r="BA3" i="8"/>
  <c r="AZ26" i="8"/>
  <c r="BA26" i="8" s="1"/>
  <c r="BD2" i="8" a="1"/>
  <c r="BD2" i="8" s="1"/>
  <c r="AY2" i="8"/>
  <c r="AZ2" i="8" s="1"/>
  <c r="BA2" i="8" s="1"/>
  <c r="AS11" i="8"/>
  <c r="AS3" i="8"/>
  <c r="AS28" i="8" s="1"/>
  <c r="AS12" i="8"/>
  <c r="AS21" i="8"/>
  <c r="AS46" i="8" s="1"/>
  <c r="AX10" i="8"/>
  <c r="AX15" i="8"/>
  <c r="AX40" i="8" s="1"/>
  <c r="AS10" i="8"/>
  <c r="AS35" i="8" s="1"/>
  <c r="AT1" i="8"/>
  <c r="AX12" i="8"/>
  <c r="AX37" i="8" s="1"/>
  <c r="AS15" i="8"/>
  <c r="AS40" i="8" s="1"/>
  <c r="AX11" i="8"/>
  <c r="AX6" i="8"/>
  <c r="AX31" i="8" s="1"/>
  <c r="AX3" i="8"/>
  <c r="AX28" i="8" s="1"/>
  <c r="AS14" i="8"/>
  <c r="AS39" i="8" s="1"/>
  <c r="AX14" i="8"/>
  <c r="AX39" i="8" s="1"/>
  <c r="AX35" i="8"/>
  <c r="AS13" i="8"/>
  <c r="AT26" i="8"/>
  <c r="AX13" i="8"/>
  <c r="AX5" i="8"/>
  <c r="AX30" i="8" s="1"/>
  <c r="AX4" i="8"/>
  <c r="AX29" i="8" s="1"/>
  <c r="AT2" i="8"/>
  <c r="AS36" i="8" l="1"/>
  <c r="BJ2" i="8"/>
  <c r="BK2" i="8" s="1"/>
  <c r="BL2" i="8" s="1"/>
  <c r="BK4" i="8" s="1"/>
  <c r="AZ4" i="8"/>
  <c r="BE2" i="8"/>
  <c r="BI4" i="8"/>
  <c r="BI5" i="8"/>
  <c r="BI6" i="8"/>
  <c r="BK1" i="8"/>
  <c r="BL1" i="8" s="1"/>
  <c r="BD11" i="8" s="1"/>
  <c r="BA28" i="8"/>
  <c r="AS38" i="8" s="1"/>
  <c r="AX18" i="8"/>
  <c r="AX43" i="8" s="1"/>
  <c r="AX38" i="8"/>
  <c r="AX36" i="8"/>
  <c r="AS37" i="8"/>
  <c r="BI30" i="8" l="1"/>
  <c r="BD15" i="8"/>
  <c r="BD21" i="8"/>
  <c r="BO2" i="8" a="1"/>
  <c r="BO2" i="8" s="1"/>
  <c r="BD12" i="8"/>
  <c r="BI10" i="8"/>
  <c r="BD10" i="8"/>
  <c r="BD35" i="8" s="1"/>
  <c r="BI15" i="8"/>
  <c r="BI29" i="8"/>
  <c r="BK26" i="8"/>
  <c r="BL26" i="8" s="1"/>
  <c r="BL3" i="8"/>
  <c r="BI31" i="8"/>
  <c r="BI12" i="8"/>
  <c r="BI11" i="8"/>
  <c r="BI36" i="8" s="1"/>
  <c r="BD3" i="8"/>
  <c r="BE1" i="8"/>
  <c r="BI3" i="8" s="1"/>
  <c r="BI28" i="8" s="1"/>
  <c r="BI37" i="8" l="1"/>
  <c r="BD37" i="8"/>
  <c r="BT4" i="8"/>
  <c r="BT6" i="8"/>
  <c r="BT5" i="8"/>
  <c r="BT30" i="8" s="1"/>
  <c r="BT3" i="8"/>
  <c r="BP2" i="8"/>
  <c r="BU2" i="8" s="1"/>
  <c r="BV2" i="8" s="1"/>
  <c r="BW2" i="8" s="1"/>
  <c r="BV4" i="8" s="1"/>
  <c r="BV1" i="8"/>
  <c r="BW1" i="8" s="1"/>
  <c r="BL28" i="8"/>
  <c r="BE26" i="8"/>
  <c r="BI35" i="8"/>
  <c r="BD46" i="8"/>
  <c r="BI13" i="8"/>
  <c r="BI38" i="8" s="1"/>
  <c r="BD14" i="8"/>
  <c r="BD39" i="8" s="1"/>
  <c r="BI14" i="8"/>
  <c r="BI39" i="8" s="1"/>
  <c r="BD13" i="8"/>
  <c r="BD40" i="8"/>
  <c r="BD28" i="8"/>
  <c r="BI40" i="8"/>
  <c r="BD36" i="8"/>
  <c r="BT31" i="8" l="1"/>
  <c r="BO10" i="8"/>
  <c r="BO15" i="8"/>
  <c r="BT11" i="8"/>
  <c r="BT10" i="8"/>
  <c r="BT15" i="8"/>
  <c r="BO12" i="8"/>
  <c r="BO37" i="8" s="1"/>
  <c r="BP1" i="8"/>
  <c r="BO3" i="8"/>
  <c r="BV26" i="8"/>
  <c r="BW26" i="8" s="1"/>
  <c r="BW3" i="8"/>
  <c r="BT29" i="8"/>
  <c r="BO21" i="8"/>
  <c r="BO46" i="8" s="1"/>
  <c r="BT12" i="8"/>
  <c r="BI18" i="8"/>
  <c r="BI43" i="8" s="1"/>
  <c r="BD38" i="8"/>
  <c r="BT28" i="8"/>
  <c r="BO11" i="8"/>
  <c r="BO36" i="8" s="1"/>
  <c r="BT37" i="8" l="1"/>
  <c r="BT40" i="8"/>
  <c r="BT36" i="8"/>
  <c r="BT13" i="8"/>
  <c r="BT38" i="8" s="1"/>
  <c r="BO13" i="8"/>
  <c r="BO38" i="8" s="1"/>
  <c r="BO14" i="8"/>
  <c r="BO39" i="8" s="1"/>
  <c r="BT14" i="8"/>
  <c r="BT39" i="8" s="1"/>
  <c r="BO40" i="8"/>
  <c r="BW28" i="8"/>
  <c r="CG1" i="8"/>
  <c r="CH1" i="8" s="1"/>
  <c r="BT35" i="8"/>
  <c r="BP26" i="8"/>
  <c r="BO35" i="8"/>
  <c r="BO28" i="8"/>
  <c r="BZ2" i="8" a="1"/>
  <c r="BZ2" i="8" s="1"/>
  <c r="CG26" i="8" l="1"/>
  <c r="CH26" i="8" s="1"/>
  <c r="CH3" i="8"/>
  <c r="BT18" i="8"/>
  <c r="BT43" i="8" s="1"/>
  <c r="CA2" i="8"/>
  <c r="CK2" i="8" a="1"/>
  <c r="CK2" i="8" s="1"/>
  <c r="CL2" i="8" s="1"/>
  <c r="CQ2" i="8" s="1"/>
  <c r="CR2" i="8" s="1"/>
  <c r="CS2" i="8" s="1"/>
  <c r="CR4" i="8" s="1"/>
  <c r="CF2" i="8"/>
  <c r="CG2" i="8" s="1"/>
  <c r="CH2" i="8" s="1"/>
  <c r="CG4" i="8" s="1"/>
  <c r="BZ21" i="8"/>
  <c r="BZ46" i="8" s="1"/>
  <c r="BZ10" i="8"/>
  <c r="BZ35" i="8" s="1"/>
  <c r="CA1" i="8"/>
  <c r="CE12" i="8"/>
  <c r="CE37" i="8" s="1"/>
  <c r="BZ3" i="8"/>
  <c r="BZ28" i="8" s="1"/>
  <c r="BZ12" i="8"/>
  <c r="BZ37" i="8" s="1"/>
  <c r="BZ15" i="8"/>
  <c r="BZ40" i="8" s="1"/>
  <c r="CE10" i="8"/>
  <c r="CE15" i="8"/>
  <c r="CE40" i="8" s="1"/>
  <c r="BZ11" i="8"/>
  <c r="BZ36" i="8" s="1"/>
  <c r="CE11" i="8"/>
  <c r="CE36" i="8" s="1"/>
  <c r="CE4" i="8"/>
  <c r="CE29" i="8" s="1"/>
  <c r="BZ13" i="8"/>
  <c r="CE3" i="8"/>
  <c r="CE28" i="8" s="1"/>
  <c r="CE14" i="8"/>
  <c r="CE39" i="8" s="1"/>
  <c r="CA26" i="8"/>
  <c r="CE5" i="8"/>
  <c r="CE30" i="8" s="1"/>
  <c r="BZ14" i="8"/>
  <c r="BZ39" i="8" s="1"/>
  <c r="CE13" i="8"/>
  <c r="CE6" i="8"/>
  <c r="CE31" i="8" s="1"/>
  <c r="CE35" i="8"/>
  <c r="CE18" i="8" l="1"/>
  <c r="CE43" i="8" s="1"/>
  <c r="CP6" i="8"/>
  <c r="CP3" i="8"/>
  <c r="CP5" i="8"/>
  <c r="CP4" i="8"/>
  <c r="CH28" i="8"/>
  <c r="CE38" i="8" s="1"/>
  <c r="CR1" i="8"/>
  <c r="CS1" i="8" s="1"/>
  <c r="CK3" i="8" s="1"/>
  <c r="CP31" i="8" l="1"/>
  <c r="CK15" i="8"/>
  <c r="CP30" i="8"/>
  <c r="BZ38" i="8"/>
  <c r="CP11" i="8"/>
  <c r="CP36" i="8" s="1"/>
  <c r="CR26" i="8"/>
  <c r="CS26" i="8" s="1"/>
  <c r="CS3" i="8"/>
  <c r="CP15" i="8"/>
  <c r="CP12" i="8"/>
  <c r="CP29" i="8"/>
  <c r="CK21" i="8"/>
  <c r="CK46" i="8" s="1"/>
  <c r="CK10" i="8"/>
  <c r="CL1" i="8"/>
  <c r="CK12" i="8"/>
  <c r="CK37" i="8" s="1"/>
  <c r="CK11" i="8"/>
  <c r="CK36" i="8" s="1"/>
  <c r="CV2" i="8" a="1"/>
  <c r="CV2" i="8" s="1"/>
  <c r="CP28" i="8"/>
  <c r="CP10" i="8"/>
  <c r="CS28" i="8" l="1"/>
  <c r="DC1" i="8"/>
  <c r="DD1" i="8" s="1"/>
  <c r="CV15" i="8" s="1"/>
  <c r="CL26" i="8"/>
  <c r="CP35" i="8"/>
  <c r="CK35" i="8"/>
  <c r="CP18" i="8"/>
  <c r="CP43" i="8" s="1"/>
  <c r="CK40" i="8"/>
  <c r="CK13" i="8"/>
  <c r="CK38" i="8" s="1"/>
  <c r="CP14" i="8"/>
  <c r="CP39" i="8" s="1"/>
  <c r="CK14" i="8"/>
  <c r="CK39" i="8" s="1"/>
  <c r="CP13" i="8"/>
  <c r="CP38" i="8" s="1"/>
  <c r="CP37" i="8"/>
  <c r="CW2" i="8"/>
  <c r="DB2" i="8"/>
  <c r="DC2" i="8" s="1"/>
  <c r="DD2" i="8" s="1"/>
  <c r="DC4" i="8" s="1"/>
  <c r="CV10" i="8"/>
  <c r="DA15" i="8"/>
  <c r="CV11" i="8"/>
  <c r="DA11" i="8"/>
  <c r="CV21" i="8"/>
  <c r="CW1" i="8"/>
  <c r="DA12" i="8"/>
  <c r="DA5" i="8"/>
  <c r="DA30" i="8" s="1"/>
  <c r="DA6" i="8"/>
  <c r="DA31" i="8" s="1"/>
  <c r="DA3" i="8"/>
  <c r="DA28" i="8" s="1"/>
  <c r="DA4" i="8"/>
  <c r="DA29" i="8" s="1"/>
  <c r="CP40" i="8"/>
  <c r="CK28" i="8"/>
  <c r="DA10" i="8" l="1"/>
  <c r="DD3" i="8"/>
  <c r="DC26" i="8"/>
  <c r="DD26" i="8" s="1"/>
  <c r="CV3" i="8"/>
  <c r="CV12" i="8"/>
  <c r="DD28" i="8" l="1"/>
  <c r="DN1" i="8"/>
  <c r="DO1" i="8" s="1"/>
  <c r="DG2" i="8" a="1"/>
  <c r="DG2" i="8" s="1"/>
  <c r="CW26" i="8"/>
  <c r="DA35" i="8"/>
  <c r="CV35" i="8"/>
  <c r="CV46" i="8"/>
  <c r="CV37" i="8"/>
  <c r="CV36" i="8"/>
  <c r="CV14" i="8"/>
  <c r="CV39" i="8" s="1"/>
  <c r="DA14" i="8"/>
  <c r="DA39" i="8" s="1"/>
  <c r="CV13" i="8"/>
  <c r="CV38" i="8" s="1"/>
  <c r="DA13" i="8"/>
  <c r="DA38" i="8" s="1"/>
  <c r="CV28" i="8"/>
  <c r="DA40" i="8"/>
  <c r="DA37" i="8"/>
  <c r="DA36" i="8"/>
  <c r="CV40" i="8"/>
  <c r="DA18" i="8" l="1"/>
  <c r="DA43" i="8" s="1"/>
  <c r="DR2" i="8" a="1"/>
  <c r="DR2" i="8" s="1"/>
  <c r="DG21" i="8"/>
  <c r="DG3" i="8"/>
  <c r="DL11" i="8"/>
  <c r="DH1" i="8"/>
  <c r="DG11" i="8"/>
  <c r="DG15" i="8"/>
  <c r="DL15" i="8"/>
  <c r="DG12" i="8"/>
  <c r="DL10" i="8"/>
  <c r="DL12" i="8"/>
  <c r="DG10" i="8"/>
  <c r="DL13" i="8"/>
  <c r="DG13" i="8"/>
  <c r="DL6" i="8"/>
  <c r="DL31" i="8" s="1"/>
  <c r="DL3" i="8"/>
  <c r="DL28" i="8" s="1"/>
  <c r="DL14" i="8"/>
  <c r="DL5" i="8"/>
  <c r="DL30" i="8" s="1"/>
  <c r="DL4" i="8"/>
  <c r="DL29" i="8" s="1"/>
  <c r="DH2" i="8"/>
  <c r="DM2" i="8" s="1"/>
  <c r="DN2" i="8" s="1"/>
  <c r="DO2" i="8" s="1"/>
  <c r="DN4" i="8" s="1"/>
  <c r="DO3" i="8"/>
  <c r="DG14" i="8" s="1"/>
  <c r="DG39" i="8" s="1"/>
  <c r="DN26" i="8"/>
  <c r="DO26" i="8" s="1"/>
  <c r="DL35" i="8" s="1"/>
  <c r="DG40" i="8" l="1"/>
  <c r="DG36" i="8"/>
  <c r="DG35" i="8"/>
  <c r="DL36" i="8"/>
  <c r="DO28" i="8"/>
  <c r="DG38" i="8" s="1"/>
  <c r="DY1" i="8"/>
  <c r="DZ1" i="8" s="1"/>
  <c r="DL37" i="8"/>
  <c r="DG28" i="8"/>
  <c r="DH26" i="8"/>
  <c r="DL39" i="8"/>
  <c r="DL18" i="8"/>
  <c r="DL43" i="8" s="1"/>
  <c r="DG46" i="8"/>
  <c r="DS2" i="8"/>
  <c r="DX2" i="8"/>
  <c r="DY2" i="8" s="1"/>
  <c r="DZ2" i="8" s="1"/>
  <c r="DY4" i="8" s="1"/>
  <c r="DW4" i="8"/>
  <c r="DW5" i="8"/>
  <c r="DW6" i="8"/>
  <c r="DW3" i="8"/>
  <c r="DG37" i="8"/>
  <c r="DL40" i="8"/>
  <c r="EC2" i="8" l="1" a="1"/>
  <c r="EC2" i="8" s="1"/>
  <c r="DZ3" i="8"/>
  <c r="DY26" i="8"/>
  <c r="DZ26" i="8" s="1"/>
  <c r="DW28" i="8"/>
  <c r="DW31" i="8"/>
  <c r="DW10" i="8"/>
  <c r="DR10" i="8"/>
  <c r="DR35" i="8" s="1"/>
  <c r="DW15" i="8"/>
  <c r="DW40" i="8" s="1"/>
  <c r="DR15" i="8"/>
  <c r="DR40" i="8" s="1"/>
  <c r="DW30" i="8"/>
  <c r="DR21" i="8"/>
  <c r="DR46" i="8" s="1"/>
  <c r="DS1" i="8"/>
  <c r="DR12" i="8"/>
  <c r="DR37" i="8" s="1"/>
  <c r="DL38" i="8"/>
  <c r="DR3" i="8"/>
  <c r="DR28" i="8" s="1"/>
  <c r="DW29" i="8"/>
  <c r="DW11" i="8"/>
  <c r="DW36" i="8" s="1"/>
  <c r="DR11" i="8"/>
  <c r="DW12" i="8"/>
  <c r="DW37" i="8" s="1"/>
  <c r="EJ1" i="8" l="1"/>
  <c r="EK1" i="8" s="1"/>
  <c r="DZ28" i="8"/>
  <c r="DW35" i="8"/>
  <c r="DS26" i="8"/>
  <c r="DR36" i="8"/>
  <c r="DW13" i="8"/>
  <c r="DW38" i="8" s="1"/>
  <c r="DW14" i="8"/>
  <c r="DW39" i="8" s="1"/>
  <c r="DR14" i="8"/>
  <c r="DR39" i="8" s="1"/>
  <c r="DR13" i="8"/>
  <c r="DR38" i="8" s="1"/>
  <c r="EJ2" i="8"/>
  <c r="EK2" i="8" s="1"/>
  <c r="EJ4" i="8" s="1"/>
  <c r="ED1" i="8"/>
  <c r="EC11" i="8"/>
  <c r="EC21" i="8"/>
  <c r="EC12" i="8"/>
  <c r="EC15" i="8"/>
  <c r="EC10" i="8"/>
  <c r="EH11" i="8"/>
  <c r="EH12" i="8"/>
  <c r="EC3" i="8"/>
  <c r="EH10" i="8"/>
  <c r="EH6" i="8"/>
  <c r="EH31" i="8" s="1"/>
  <c r="EH3" i="8"/>
  <c r="EH28" i="8" s="1"/>
  <c r="EH5" i="8"/>
  <c r="EH30" i="8" s="1"/>
  <c r="EH4" i="8"/>
  <c r="EH29" i="8" s="1"/>
  <c r="ED2" i="8"/>
  <c r="EI2" i="8" s="1"/>
  <c r="EJ26" i="8" l="1"/>
  <c r="EK26" i="8" s="1"/>
  <c r="EC28" i="8" s="1"/>
  <c r="EK3" i="8"/>
  <c r="EH15" i="8"/>
  <c r="DW18" i="8"/>
  <c r="DW43" i="8" s="1"/>
  <c r="EH37" i="8" l="1"/>
  <c r="EH36" i="8"/>
  <c r="EC40" i="8"/>
  <c r="EC35" i="8"/>
  <c r="EC36" i="8"/>
  <c r="EH40" i="8"/>
  <c r="EK28" i="8"/>
  <c r="EU1" i="8"/>
  <c r="EV1" i="8" s="1"/>
  <c r="EN2" i="8" a="1"/>
  <c r="EN2" i="8" s="1"/>
  <c r="ED26" i="8"/>
  <c r="EH35" i="8"/>
  <c r="EC46" i="8"/>
  <c r="EH13" i="8"/>
  <c r="EC13" i="8"/>
  <c r="EC38" i="8" s="1"/>
  <c r="EH14" i="8"/>
  <c r="EH39" i="8" s="1"/>
  <c r="EC14" i="8"/>
  <c r="EC39" i="8" s="1"/>
  <c r="EC37" i="8"/>
  <c r="EV3" i="8" l="1"/>
  <c r="EN13" i="8" s="1"/>
  <c r="EU26" i="8"/>
  <c r="EV26" i="8" s="1"/>
  <c r="EH38" i="8"/>
  <c r="EH18" i="8"/>
  <c r="EH43" i="8" s="1"/>
  <c r="EY2" i="8" a="1"/>
  <c r="EY2" i="8" s="1"/>
  <c r="EZ2" i="8" s="1"/>
  <c r="ET2" i="8"/>
  <c r="EU2" i="8" s="1"/>
  <c r="EV2" i="8" s="1"/>
  <c r="EU4" i="8" s="1"/>
  <c r="EN11" i="8"/>
  <c r="EN36" i="8" s="1"/>
  <c r="ES11" i="8"/>
  <c r="ES36" i="8" s="1"/>
  <c r="EN15" i="8"/>
  <c r="EN40" i="8" s="1"/>
  <c r="EO1" i="8"/>
  <c r="ES3" i="8" s="1"/>
  <c r="ES28" i="8" s="1"/>
  <c r="EN21" i="8"/>
  <c r="EN46" i="8" s="1"/>
  <c r="EN12" i="8"/>
  <c r="EN37" i="8" s="1"/>
  <c r="EN3" i="8"/>
  <c r="EN28" i="8" s="1"/>
  <c r="ES15" i="8"/>
  <c r="ES40" i="8" s="1"/>
  <c r="EN10" i="8"/>
  <c r="EN35" i="8" s="1"/>
  <c r="ES12" i="8"/>
  <c r="ES37" i="8" s="1"/>
  <c r="ES10" i="8"/>
  <c r="EN14" i="8"/>
  <c r="EN39" i="8" s="1"/>
  <c r="ES6" i="8"/>
  <c r="ES31" i="8" s="1"/>
  <c r="EO26" i="8"/>
  <c r="ES4" i="8"/>
  <c r="ES29" i="8" s="1"/>
  <c r="ES5" i="8"/>
  <c r="ES30" i="8" s="1"/>
  <c r="EO2" i="8"/>
  <c r="ES14" i="8" l="1"/>
  <c r="ES39" i="8" s="1"/>
  <c r="ES13" i="8"/>
  <c r="FE2" i="8"/>
  <c r="FF2" i="8" s="1"/>
  <c r="FG2" i="8" s="1"/>
  <c r="EZ1" i="8"/>
  <c r="FD6" i="8" s="1"/>
  <c r="FD31" i="8" s="1"/>
  <c r="FD4" i="8"/>
  <c r="FD5" i="8"/>
  <c r="FD30" i="8" s="1"/>
  <c r="FD3" i="8"/>
  <c r="FD28" i="8" s="1"/>
  <c r="ES35" i="8"/>
  <c r="FF1" i="8"/>
  <c r="FG1" i="8" s="1"/>
  <c r="EY21" i="8" s="1"/>
  <c r="EV28" i="8"/>
  <c r="EN38" i="8" s="1"/>
  <c r="EY12" i="8" l="1"/>
  <c r="FD11" i="8"/>
  <c r="EY3" i="8"/>
  <c r="FD12" i="8"/>
  <c r="FD10" i="8"/>
  <c r="EY15" i="8"/>
  <c r="EY40" i="8" s="1"/>
  <c r="EY10" i="8"/>
  <c r="EY35" i="8" s="1"/>
  <c r="FF4" i="8"/>
  <c r="ES38" i="8"/>
  <c r="FF26" i="8"/>
  <c r="FG26" i="8" s="1"/>
  <c r="FG3" i="8"/>
  <c r="FD29" i="8"/>
  <c r="FD15" i="8"/>
  <c r="ES18" i="8"/>
  <c r="ES43" i="8" s="1"/>
  <c r="EY11" i="8"/>
  <c r="EY36" i="8" s="1"/>
  <c r="FD35" i="8" l="1"/>
  <c r="FD37" i="8"/>
  <c r="EY28" i="8"/>
  <c r="FD36" i="8"/>
  <c r="FD40" i="8"/>
  <c r="FD14" i="8"/>
  <c r="FD39" i="8" s="1"/>
  <c r="EY13" i="8"/>
  <c r="EY38" i="8" s="1"/>
  <c r="FD13" i="8"/>
  <c r="FD18" i="8" s="1"/>
  <c r="FD43" i="8" s="1"/>
  <c r="EY37" i="8"/>
  <c r="FG28" i="8"/>
  <c r="FQ1" i="8"/>
  <c r="FR1" i="8" s="1"/>
  <c r="FJ2" i="8" a="1"/>
  <c r="FJ2" i="8" s="1"/>
  <c r="EZ26" i="8"/>
  <c r="EY14" i="8"/>
  <c r="EY39" i="8" s="1"/>
  <c r="EY46" i="8"/>
  <c r="FP2" i="8" l="1"/>
  <c r="FQ2" i="8" s="1"/>
  <c r="FR2" i="8" s="1"/>
  <c r="FJ10" i="8"/>
  <c r="FJ3" i="8"/>
  <c r="FO10" i="8"/>
  <c r="FO12" i="8"/>
  <c r="FJ12" i="8"/>
  <c r="FJ15" i="8"/>
  <c r="FJ11" i="8"/>
  <c r="FK1" i="8"/>
  <c r="FO3" i="8" s="1"/>
  <c r="FO28" i="8" s="1"/>
  <c r="FO11" i="8"/>
  <c r="FJ21" i="8"/>
  <c r="FO5" i="8"/>
  <c r="FO30" i="8" s="1"/>
  <c r="FO4" i="8"/>
  <c r="FO29" i="8" s="1"/>
  <c r="FO6" i="8"/>
  <c r="FO31" i="8" s="1"/>
  <c r="FK2" i="8"/>
  <c r="FR3" i="8"/>
  <c r="FJ13" i="8" s="1"/>
  <c r="FQ26" i="8"/>
  <c r="FR26" i="8" s="1"/>
  <c r="FK26" i="8" s="1"/>
  <c r="FD38" i="8"/>
  <c r="FO14" i="8" l="1"/>
  <c r="FO39" i="8" s="1"/>
  <c r="FJ37" i="8"/>
  <c r="FO37" i="8"/>
  <c r="FO35" i="8"/>
  <c r="FJ46" i="8"/>
  <c r="FJ28" i="8"/>
  <c r="FJ14" i="8"/>
  <c r="FJ39" i="8" s="1"/>
  <c r="FO36" i="8"/>
  <c r="FJ35" i="8"/>
  <c r="FO15" i="8"/>
  <c r="FO40" i="8" s="1"/>
  <c r="FQ4" i="8"/>
  <c r="FO13" i="8" s="1"/>
  <c r="FO18" i="8" s="1"/>
  <c r="FO43" i="8" s="1"/>
  <c r="FR28" i="8"/>
  <c r="FJ38" i="8" s="1"/>
  <c r="GB1" i="8"/>
  <c r="GC1" i="8" s="1"/>
  <c r="FJ36" i="8"/>
  <c r="FJ40" i="8"/>
  <c r="FU2" i="8" a="1"/>
  <c r="FU2" i="8" s="1"/>
  <c r="FO38" i="8" l="1"/>
  <c r="GC3" i="8"/>
  <c r="GB26" i="8"/>
  <c r="GC26" i="8" s="1"/>
  <c r="GF2" i="8" a="1"/>
  <c r="GF2" i="8" s="1"/>
  <c r="GG2" i="8" s="1"/>
  <c r="GA2" i="8"/>
  <c r="GB2" i="8" s="1"/>
  <c r="GC2" i="8" s="1"/>
  <c r="FU12" i="8"/>
  <c r="FU37" i="8" s="1"/>
  <c r="FU11" i="8"/>
  <c r="FU36" i="8" s="1"/>
  <c r="FU21" i="8"/>
  <c r="FV1" i="8"/>
  <c r="FZ4" i="8" s="1"/>
  <c r="FZ29" i="8" s="1"/>
  <c r="FZ10" i="8"/>
  <c r="FZ15" i="8"/>
  <c r="FZ40" i="8" s="1"/>
  <c r="FU10" i="8"/>
  <c r="FU35" i="8" s="1"/>
  <c r="FZ12" i="8"/>
  <c r="FZ37" i="8" s="1"/>
  <c r="FZ11" i="8"/>
  <c r="FZ36" i="8" s="1"/>
  <c r="FU3" i="8"/>
  <c r="FU28" i="8" s="1"/>
  <c r="FZ5" i="8"/>
  <c r="FZ30" i="8" s="1"/>
  <c r="FZ14" i="8"/>
  <c r="FZ39" i="8" s="1"/>
  <c r="FU13" i="8"/>
  <c r="FZ6" i="8"/>
  <c r="FZ31" i="8" s="1"/>
  <c r="FU14" i="8"/>
  <c r="FU39" i="8" s="1"/>
  <c r="FZ3" i="8"/>
  <c r="FZ28" i="8" s="1"/>
  <c r="FV2" i="8"/>
  <c r="FU15" i="8" l="1"/>
  <c r="FU40" i="8" s="1"/>
  <c r="GB4" i="8"/>
  <c r="FZ13" i="8" s="1"/>
  <c r="GL2" i="8"/>
  <c r="GM2" i="8" s="1"/>
  <c r="GN2" i="8" s="1"/>
  <c r="GM4" i="8" s="1"/>
  <c r="GG1" i="8"/>
  <c r="GK3" i="8"/>
  <c r="GK5" i="8"/>
  <c r="GK4" i="8"/>
  <c r="GK29" i="8" s="1"/>
  <c r="GK6" i="8"/>
  <c r="FZ35" i="8"/>
  <c r="FZ18" i="8"/>
  <c r="FZ43" i="8" s="1"/>
  <c r="GC28" i="8"/>
  <c r="FU38" i="8" s="1"/>
  <c r="GM1" i="8"/>
  <c r="GN1" i="8" s="1"/>
  <c r="GK11" i="8" s="1"/>
  <c r="FV26" i="8"/>
  <c r="FU46" i="8"/>
  <c r="GN3" i="8" l="1"/>
  <c r="GM26" i="8"/>
  <c r="GN26" i="8" s="1"/>
  <c r="GK12" i="8"/>
  <c r="GF10" i="8"/>
  <c r="GF35" i="8" s="1"/>
  <c r="GF12" i="8"/>
  <c r="GK10" i="8"/>
  <c r="GK30" i="8"/>
  <c r="GF3" i="8"/>
  <c r="GK15" i="8"/>
  <c r="GQ2" i="8" a="1"/>
  <c r="GQ2" i="8" s="1"/>
  <c r="GK28" i="8"/>
  <c r="GF15" i="8"/>
  <c r="GF11" i="8"/>
  <c r="FZ38" i="8"/>
  <c r="GK31" i="8"/>
  <c r="GF21" i="8"/>
  <c r="GF37" i="8" l="1"/>
  <c r="GF36" i="8"/>
  <c r="GK37" i="8"/>
  <c r="GX1" i="8"/>
  <c r="GY1" i="8" s="1"/>
  <c r="GN28" i="8"/>
  <c r="GG26" i="8"/>
  <c r="GK35" i="8"/>
  <c r="GF40" i="8"/>
  <c r="GK40" i="8"/>
  <c r="GF14" i="8"/>
  <c r="GF39" i="8" s="1"/>
  <c r="GK13" i="8"/>
  <c r="GF13" i="8"/>
  <c r="GF38" i="8" s="1"/>
  <c r="GK14" i="8"/>
  <c r="GK39" i="8" s="1"/>
  <c r="GW2" i="8"/>
  <c r="GX2" i="8" s="1"/>
  <c r="GY2" i="8" s="1"/>
  <c r="GV15" i="8"/>
  <c r="GQ10" i="8"/>
  <c r="GQ3" i="8"/>
  <c r="GR1" i="8"/>
  <c r="GV3" i="8"/>
  <c r="GV28" i="8" s="1"/>
  <c r="GV5" i="8"/>
  <c r="GV30" i="8" s="1"/>
  <c r="GV6" i="8"/>
  <c r="GV4" i="8"/>
  <c r="GV29" i="8" s="1"/>
  <c r="GR2" i="8"/>
  <c r="GF46" i="8"/>
  <c r="GF28" i="8"/>
  <c r="GK36" i="8"/>
  <c r="GX4" i="8" l="1"/>
  <c r="GY3" i="8"/>
  <c r="GX26" i="8"/>
  <c r="GY26" i="8" s="1"/>
  <c r="GV40" i="8" s="1"/>
  <c r="GQ12" i="8"/>
  <c r="GV11" i="8"/>
  <c r="GK38" i="8"/>
  <c r="GV12" i="8"/>
  <c r="GQ11" i="8"/>
  <c r="GQ15" i="8"/>
  <c r="GV31" i="8"/>
  <c r="GV10" i="8"/>
  <c r="GQ21" i="8"/>
  <c r="GK18" i="8"/>
  <c r="GK43" i="8" s="1"/>
  <c r="GQ37" i="8" l="1"/>
  <c r="GY28" i="8"/>
  <c r="HI1" i="8"/>
  <c r="HJ1" i="8" s="1"/>
  <c r="GR26" i="8"/>
  <c r="GV35" i="8"/>
  <c r="HB2" i="8" a="1"/>
  <c r="HB2" i="8" s="1"/>
  <c r="GQ46" i="8"/>
  <c r="GQ14" i="8"/>
  <c r="GQ39" i="8" s="1"/>
  <c r="GV13" i="8"/>
  <c r="GV38" i="8" s="1"/>
  <c r="GV14" i="8"/>
  <c r="GV39" i="8" s="1"/>
  <c r="GQ13" i="8"/>
  <c r="GQ38" i="8" s="1"/>
  <c r="GQ40" i="8"/>
  <c r="GQ36" i="8"/>
  <c r="GQ35" i="8"/>
  <c r="GV37" i="8"/>
  <c r="GV36" i="8"/>
  <c r="GQ28" i="8"/>
  <c r="HC2" i="8" l="1"/>
  <c r="HC1" i="8"/>
  <c r="HB21" i="8"/>
  <c r="HG11" i="8"/>
  <c r="HB10" i="8"/>
  <c r="HB15" i="8"/>
  <c r="HG15" i="8"/>
  <c r="HB11" i="8"/>
  <c r="HB12" i="8"/>
  <c r="HG12" i="8"/>
  <c r="HG10" i="8"/>
  <c r="HB3" i="8"/>
  <c r="HB28" i="8" s="1"/>
  <c r="HG14" i="8"/>
  <c r="HG3" i="8"/>
  <c r="HG28" i="8" s="1"/>
  <c r="HG4" i="8"/>
  <c r="HG29" i="8" s="1"/>
  <c r="HG6" i="8"/>
  <c r="HG31" i="8" s="1"/>
  <c r="HG13" i="8"/>
  <c r="HG5" i="8"/>
  <c r="HG30" i="8" s="1"/>
  <c r="HH2" i="8"/>
  <c r="HI2" i="8" s="1"/>
  <c r="HJ2" i="8" s="1"/>
  <c r="HI4" i="8" s="1"/>
  <c r="GV18" i="8"/>
  <c r="GV43" i="8" s="1"/>
  <c r="HI26" i="8"/>
  <c r="HJ26" i="8" s="1"/>
  <c r="HG35" i="8" s="1"/>
  <c r="HJ3" i="8"/>
  <c r="HB14" i="8" s="1"/>
  <c r="HB39" i="8" s="1"/>
  <c r="HB37" i="8" l="1"/>
  <c r="HC26" i="8"/>
  <c r="HG40" i="8"/>
  <c r="HT1" i="8"/>
  <c r="HU1" i="8" s="1"/>
  <c r="HJ28" i="8"/>
  <c r="HG38" i="8" s="1"/>
  <c r="HG39" i="8"/>
  <c r="HB40" i="8"/>
  <c r="HG18" i="8"/>
  <c r="HG43" i="8" s="1"/>
  <c r="HG36" i="8"/>
  <c r="HB13" i="8"/>
  <c r="HG37" i="8"/>
  <c r="HB46" i="8"/>
  <c r="HB35" i="8"/>
  <c r="HM2" i="8" a="1"/>
  <c r="HM2" i="8" s="1"/>
  <c r="HB36" i="8"/>
  <c r="HS2" i="8" l="1"/>
  <c r="HT2" i="8" s="1"/>
  <c r="HU2" i="8" s="1"/>
  <c r="HT4" i="8" s="1"/>
  <c r="HM3" i="8"/>
  <c r="HR10" i="8"/>
  <c r="HM21" i="8"/>
  <c r="HM12" i="8"/>
  <c r="HM15" i="8"/>
  <c r="HM40" i="8" s="1"/>
  <c r="HM10" i="8"/>
  <c r="HM35" i="8" s="1"/>
  <c r="HN1" i="8"/>
  <c r="HR15" i="8"/>
  <c r="HR11" i="8"/>
  <c r="HM11" i="8"/>
  <c r="HR12" i="8"/>
  <c r="HR6" i="8"/>
  <c r="HR31" i="8" s="1"/>
  <c r="HN26" i="8"/>
  <c r="HR5" i="8"/>
  <c r="HR30" i="8" s="1"/>
  <c r="HR4" i="8"/>
  <c r="HR29" i="8" s="1"/>
  <c r="HR3" i="8"/>
  <c r="HR28" i="8" s="1"/>
  <c r="HN2" i="8"/>
  <c r="HU3" i="8"/>
  <c r="HR14" i="8" s="1"/>
  <c r="HR39" i="8" s="1"/>
  <c r="HT26" i="8"/>
  <c r="HU26" i="8" s="1"/>
  <c r="HB38" i="8"/>
  <c r="HM37" i="8" l="1"/>
  <c r="HM46" i="8"/>
  <c r="HM36" i="8"/>
  <c r="HR37" i="8"/>
  <c r="HM14" i="8"/>
  <c r="HM39" i="8" s="1"/>
  <c r="HR13" i="8"/>
  <c r="HR38" i="8" s="1"/>
  <c r="HR36" i="8"/>
  <c r="HM28" i="8"/>
  <c r="HM13" i="8"/>
  <c r="HU28" i="8"/>
  <c r="IE1" i="8"/>
  <c r="IF1" i="8" s="1"/>
  <c r="HR35" i="8"/>
  <c r="HR40" i="8"/>
  <c r="HX2" i="8" a="1"/>
  <c r="HX2" i="8" s="1"/>
  <c r="II2" i="8" l="1" a="1"/>
  <c r="II2" i="8" s="1"/>
  <c r="IJ2" i="8" s="1"/>
  <c r="ID2" i="8"/>
  <c r="IE2" i="8" s="1"/>
  <c r="IF2" i="8" s="1"/>
  <c r="IE4" i="8" s="1"/>
  <c r="HX3" i="8"/>
  <c r="HX12" i="8"/>
  <c r="IC15" i="8"/>
  <c r="IC40" i="8" s="1"/>
  <c r="HY1" i="8"/>
  <c r="HX11" i="8"/>
  <c r="HX36" i="8" s="1"/>
  <c r="HX15" i="8"/>
  <c r="HX40" i="8" s="1"/>
  <c r="IC12" i="8"/>
  <c r="IC11" i="8"/>
  <c r="IC36" i="8" s="1"/>
  <c r="HX21" i="8"/>
  <c r="HX10" i="8"/>
  <c r="HX35" i="8" s="1"/>
  <c r="IC10" i="8"/>
  <c r="IC4" i="8"/>
  <c r="IC29" i="8" s="1"/>
  <c r="HX14" i="8"/>
  <c r="HX39" i="8" s="1"/>
  <c r="IC6" i="8"/>
  <c r="IC31" i="8" s="1"/>
  <c r="IC35" i="8"/>
  <c r="IC3" i="8"/>
  <c r="IC28" i="8" s="1"/>
  <c r="IC5" i="8"/>
  <c r="IC30" i="8" s="1"/>
  <c r="HY26" i="8"/>
  <c r="IC14" i="8"/>
  <c r="IC39" i="8" s="1"/>
  <c r="HY2" i="8"/>
  <c r="IE26" i="8"/>
  <c r="IF26" i="8" s="1"/>
  <c r="IF3" i="8"/>
  <c r="IC13" i="8" s="1"/>
  <c r="HR18" i="8"/>
  <c r="HR43" i="8" s="1"/>
  <c r="HM38" i="8"/>
  <c r="IC18" i="8" l="1"/>
  <c r="IC43" i="8" s="1"/>
  <c r="HX37" i="8"/>
  <c r="HX13" i="8"/>
  <c r="HX46" i="8"/>
  <c r="HX28" i="8"/>
  <c r="IP1" i="8"/>
  <c r="IQ1" i="8" s="1"/>
  <c r="II15" i="8" s="1"/>
  <c r="IF28" i="8"/>
  <c r="IC38" i="8" s="1"/>
  <c r="IC37" i="8"/>
  <c r="IO2" i="8"/>
  <c r="IP2" i="8" s="1"/>
  <c r="IQ2" i="8" s="1"/>
  <c r="IJ1" i="8"/>
  <c r="IN5" i="8"/>
  <c r="IN4" i="8"/>
  <c r="IN6" i="8"/>
  <c r="IN3" i="8"/>
  <c r="IN28" i="8" s="1"/>
  <c r="IP26" i="8" l="1"/>
  <c r="IQ26" i="8" s="1"/>
  <c r="IQ3" i="8"/>
  <c r="IN10" i="8"/>
  <c r="II3" i="8"/>
  <c r="IN11" i="8"/>
  <c r="IN36" i="8" s="1"/>
  <c r="IN29" i="8"/>
  <c r="II12" i="8"/>
  <c r="II37" i="8" s="1"/>
  <c r="IN15" i="8"/>
  <c r="HX38" i="8"/>
  <c r="II10" i="8"/>
  <c r="II35" i="8" s="1"/>
  <c r="IP4" i="8"/>
  <c r="IN31" i="8"/>
  <c r="IT2" i="8" a="1"/>
  <c r="IT2" i="8" s="1"/>
  <c r="II11" i="8"/>
  <c r="II36" i="8" s="1"/>
  <c r="IN30" i="8"/>
  <c r="IN12" i="8"/>
  <c r="IN37" i="8" s="1"/>
  <c r="II21" i="8"/>
  <c r="II46" i="8" s="1"/>
  <c r="II28" i="8" l="1"/>
  <c r="IU2" i="8"/>
  <c r="IT12" i="8"/>
  <c r="IT15" i="8"/>
  <c r="IU1" i="8"/>
  <c r="IY15" i="8"/>
  <c r="IY5" i="8"/>
  <c r="IY30" i="8" s="1"/>
  <c r="IY3" i="8"/>
  <c r="IY28" i="8" s="1"/>
  <c r="IY6" i="8"/>
  <c r="IY31" i="8" s="1"/>
  <c r="IY4" i="8"/>
  <c r="IY29" i="8" s="1"/>
  <c r="IZ2" i="8"/>
  <c r="JA2" i="8" s="1"/>
  <c r="JB2" i="8" s="1"/>
  <c r="JA4" i="8" s="1"/>
  <c r="IN13" i="8"/>
  <c r="IN18" i="8" s="1"/>
  <c r="IN43" i="8" s="1"/>
  <c r="II13" i="8"/>
  <c r="IN14" i="8"/>
  <c r="IN39" i="8" s="1"/>
  <c r="II14" i="8"/>
  <c r="II39" i="8" s="1"/>
  <c r="IQ28" i="8"/>
  <c r="JA1" i="8"/>
  <c r="JB1" i="8" s="1"/>
  <c r="IT3" i="8" s="1"/>
  <c r="IN35" i="8"/>
  <c r="IJ26" i="8"/>
  <c r="IN40" i="8"/>
  <c r="II40" i="8"/>
  <c r="IT11" i="8" l="1"/>
  <c r="IT10" i="8"/>
  <c r="IY12" i="8"/>
  <c r="II38" i="8"/>
  <c r="IY10" i="8"/>
  <c r="IY11" i="8"/>
  <c r="JE2" i="8" a="1"/>
  <c r="JE2" i="8" s="1"/>
  <c r="IN38" i="8"/>
  <c r="JB3" i="8"/>
  <c r="JA26" i="8"/>
  <c r="JB26" i="8" s="1"/>
  <c r="IT21" i="8"/>
  <c r="JB28" i="8" l="1"/>
  <c r="JL1" i="8"/>
  <c r="JM1" i="8" s="1"/>
  <c r="JE11" i="8" s="1"/>
  <c r="IY35" i="8"/>
  <c r="IU26" i="8"/>
  <c r="IY37" i="8"/>
  <c r="IT35" i="8"/>
  <c r="JK2" i="8"/>
  <c r="JL2" i="8" s="1"/>
  <c r="JM2" i="8" s="1"/>
  <c r="JJ10" i="8"/>
  <c r="JJ12" i="8"/>
  <c r="JE21" i="8"/>
  <c r="JE3" i="8"/>
  <c r="JE10" i="8"/>
  <c r="JJ4" i="8"/>
  <c r="JJ29" i="8" s="1"/>
  <c r="JJ3" i="8"/>
  <c r="JJ28" i="8" s="1"/>
  <c r="JJ5" i="8"/>
  <c r="JJ30" i="8" s="1"/>
  <c r="JF2" i="8"/>
  <c r="IT37" i="8"/>
  <c r="IT13" i="8"/>
  <c r="IT38" i="8" s="1"/>
  <c r="IY13" i="8"/>
  <c r="IY38" i="8" s="1"/>
  <c r="IT14" i="8"/>
  <c r="IT39" i="8" s="1"/>
  <c r="IY14" i="8"/>
  <c r="IY39" i="8" s="1"/>
  <c r="IT40" i="8"/>
  <c r="IT36" i="8"/>
  <c r="IT46" i="8"/>
  <c r="IY40" i="8"/>
  <c r="IY36" i="8"/>
  <c r="IT28" i="8"/>
  <c r="JE12" i="8" l="1"/>
  <c r="JE15" i="8"/>
  <c r="JL26" i="8"/>
  <c r="JM26" i="8" s="1"/>
  <c r="JE46" i="8" s="1"/>
  <c r="JM3" i="8"/>
  <c r="JF1" i="8"/>
  <c r="JJ6" i="8" s="1"/>
  <c r="JJ31" i="8" s="1"/>
  <c r="JJ15" i="8"/>
  <c r="JJ11" i="8"/>
  <c r="JL4" i="8"/>
  <c r="IY18" i="8"/>
  <c r="IY43" i="8" s="1"/>
  <c r="JJ36" i="8" l="1"/>
  <c r="JE40" i="8"/>
  <c r="JJ40" i="8"/>
  <c r="JJ37" i="8"/>
  <c r="JE37" i="8"/>
  <c r="JE35" i="8"/>
  <c r="JM28" i="8"/>
  <c r="JW1" i="8"/>
  <c r="JX1" i="8" s="1"/>
  <c r="JF26" i="8"/>
  <c r="JP2" i="8" a="1"/>
  <c r="JP2" i="8" s="1"/>
  <c r="JJ35" i="8"/>
  <c r="JE28" i="8"/>
  <c r="JE13" i="8"/>
  <c r="JJ13" i="8"/>
  <c r="JJ14" i="8"/>
  <c r="JJ39" i="8" s="1"/>
  <c r="JE14" i="8"/>
  <c r="JE39" i="8" s="1"/>
  <c r="JE36" i="8"/>
  <c r="JW26" i="8" l="1"/>
  <c r="JX26" i="8" s="1"/>
  <c r="JX3" i="8"/>
  <c r="JJ38" i="8"/>
  <c r="JE38" i="8"/>
  <c r="JJ18" i="8"/>
  <c r="JJ43" i="8" s="1"/>
  <c r="JQ2" i="8"/>
  <c r="KA2" i="8" a="1"/>
  <c r="KA2" i="8" s="1"/>
  <c r="JP11" i="8"/>
  <c r="JP36" i="8" s="1"/>
  <c r="JP15" i="8"/>
  <c r="JP40" i="8" s="1"/>
  <c r="JQ1" i="8"/>
  <c r="JU15" i="8"/>
  <c r="JU40" i="8" s="1"/>
  <c r="JU12" i="8"/>
  <c r="JU37" i="8" s="1"/>
  <c r="JU11" i="8"/>
  <c r="JU36" i="8" s="1"/>
  <c r="JP10" i="8"/>
  <c r="JP35" i="8" s="1"/>
  <c r="JP12" i="8"/>
  <c r="JP37" i="8" s="1"/>
  <c r="JP21" i="8"/>
  <c r="JP46" i="8" s="1"/>
  <c r="JU10" i="8"/>
  <c r="JP3" i="8"/>
  <c r="JP28" i="8" s="1"/>
  <c r="JP13" i="8"/>
  <c r="JU35" i="8"/>
  <c r="JU4" i="8"/>
  <c r="JU29" i="8" s="1"/>
  <c r="JU13" i="8"/>
  <c r="JU3" i="8"/>
  <c r="JU28" i="8" s="1"/>
  <c r="JP14" i="8"/>
  <c r="JP39" i="8" s="1"/>
  <c r="JQ26" i="8"/>
  <c r="JU5" i="8"/>
  <c r="JU30" i="8" s="1"/>
  <c r="JU6" i="8"/>
  <c r="JU31" i="8" s="1"/>
  <c r="JU14" i="8"/>
  <c r="JU39" i="8" s="1"/>
  <c r="JV2" i="8"/>
  <c r="JW2" i="8" s="1"/>
  <c r="JX2" i="8" s="1"/>
  <c r="JW4" i="8" s="1"/>
  <c r="KF4" i="8" l="1"/>
  <c r="KF5" i="8"/>
  <c r="KF30" i="8" s="1"/>
  <c r="KF6" i="8"/>
  <c r="KF31" i="8" s="1"/>
  <c r="KF3" i="8"/>
  <c r="JU38" i="8"/>
  <c r="KB2" i="8"/>
  <c r="KG2" i="8" s="1"/>
  <c r="KH2" i="8" s="1"/>
  <c r="KI2" i="8" s="1"/>
  <c r="KH4" i="8" s="1"/>
  <c r="JP38" i="8"/>
  <c r="JU18" i="8"/>
  <c r="JU43" i="8" s="1"/>
  <c r="KH1" i="8"/>
  <c r="KI1" i="8" s="1"/>
  <c r="KF15" i="8" s="1"/>
  <c r="JX28" i="8"/>
  <c r="KF12" i="8" l="1"/>
  <c r="KA10" i="8"/>
  <c r="KA21" i="8"/>
  <c r="KF29" i="8"/>
  <c r="KA15" i="8"/>
  <c r="KA40" i="8" s="1"/>
  <c r="KF28" i="8"/>
  <c r="KF10" i="8"/>
  <c r="KH26" i="8"/>
  <c r="KI26" i="8" s="1"/>
  <c r="KI3" i="8"/>
  <c r="KF11" i="8"/>
  <c r="KF36" i="8" s="1"/>
  <c r="KA3" i="8"/>
  <c r="KA28" i="8" s="1"/>
  <c r="KA12" i="8"/>
  <c r="KA37" i="8" s="1"/>
  <c r="KB1" i="8"/>
  <c r="KA11" i="8"/>
  <c r="KA36" i="8" s="1"/>
  <c r="KL2" i="8" a="1"/>
  <c r="KL2" i="8" s="1"/>
  <c r="KA46" i="8" l="1"/>
  <c r="KA35" i="8"/>
  <c r="KM2" i="8"/>
  <c r="KR2" i="8"/>
  <c r="KS2" i="8" s="1"/>
  <c r="KT2" i="8" s="1"/>
  <c r="KS4" i="8" s="1"/>
  <c r="KQ15" i="8"/>
  <c r="KL21" i="8"/>
  <c r="KQ12" i="8"/>
  <c r="KM1" i="8"/>
  <c r="KQ5" i="8"/>
  <c r="KQ30" i="8" s="1"/>
  <c r="KQ4" i="8"/>
  <c r="KQ29" i="8" s="1"/>
  <c r="KQ3" i="8"/>
  <c r="KQ28" i="8" s="1"/>
  <c r="KQ6" i="8"/>
  <c r="KA14" i="8"/>
  <c r="KA39" i="8" s="1"/>
  <c r="KF13" i="8"/>
  <c r="KF38" i="8" s="1"/>
  <c r="KF14" i="8"/>
  <c r="KF39" i="8" s="1"/>
  <c r="KA13" i="8"/>
  <c r="KA38" i="8" s="1"/>
  <c r="KF37" i="8"/>
  <c r="KS1" i="8"/>
  <c r="KT1" i="8" s="1"/>
  <c r="KL12" i="8" s="1"/>
  <c r="KI28" i="8"/>
  <c r="KB26" i="8"/>
  <c r="KF35" i="8"/>
  <c r="KF40" i="8"/>
  <c r="KQ10" i="8" l="1"/>
  <c r="KL15" i="8"/>
  <c r="KL40" i="8" s="1"/>
  <c r="KL10" i="8"/>
  <c r="KL35" i="8" s="1"/>
  <c r="KL46" i="8"/>
  <c r="KQ31" i="8"/>
  <c r="KS26" i="8"/>
  <c r="KT26" i="8" s="1"/>
  <c r="KQ40" i="8" s="1"/>
  <c r="KT3" i="8"/>
  <c r="KL11" i="8"/>
  <c r="KL36" i="8" s="1"/>
  <c r="KQ11" i="8"/>
  <c r="KQ36" i="8" s="1"/>
  <c r="KL3" i="8"/>
  <c r="KL28" i="8" s="1"/>
  <c r="KF18" i="8"/>
  <c r="KF43" i="8" s="1"/>
  <c r="KQ37" i="8" l="1"/>
  <c r="KL14" i="8"/>
  <c r="KL39" i="8" s="1"/>
  <c r="KQ13" i="8"/>
  <c r="KQ18" i="8" s="1"/>
  <c r="KQ43" i="8" s="1"/>
  <c r="KQ14" i="8"/>
  <c r="KQ39" i="8" s="1"/>
  <c r="KL13" i="8"/>
  <c r="KT28" i="8"/>
  <c r="LD1" i="8"/>
  <c r="LE1" i="8" s="1"/>
  <c r="KM26" i="8"/>
  <c r="KQ35" i="8"/>
  <c r="KW2" i="8" a="1"/>
  <c r="KW2" i="8" s="1"/>
  <c r="KL37" i="8"/>
  <c r="LD26" i="8" l="1"/>
  <c r="LE26" i="8" s="1"/>
  <c r="KX26" i="8" s="1"/>
  <c r="LE3" i="8"/>
  <c r="KL38" i="8"/>
  <c r="KQ38" i="8"/>
  <c r="LH2" i="8" a="1"/>
  <c r="LH2" i="8" s="1"/>
  <c r="KW12" i="8"/>
  <c r="KW37" i="8" s="1"/>
  <c r="KX1" i="8"/>
  <c r="LB11" i="8"/>
  <c r="LB36" i="8" s="1"/>
  <c r="KW15" i="8"/>
  <c r="KW40" i="8" s="1"/>
  <c r="LB12" i="8"/>
  <c r="KW10" i="8"/>
  <c r="KW35" i="8" s="1"/>
  <c r="KW11" i="8"/>
  <c r="KW36" i="8" s="1"/>
  <c r="KW3" i="8"/>
  <c r="KW28" i="8" s="1"/>
  <c r="LB15" i="8"/>
  <c r="LB40" i="8" s="1"/>
  <c r="KW21" i="8"/>
  <c r="KW46" i="8" s="1"/>
  <c r="LB10" i="8"/>
  <c r="LB35" i="8"/>
  <c r="KW14" i="8"/>
  <c r="LB6" i="8"/>
  <c r="LB31" i="8" s="1"/>
  <c r="LB13" i="8"/>
  <c r="LB3" i="8"/>
  <c r="LB28" i="8" s="1"/>
  <c r="KW13" i="8"/>
  <c r="LB4" i="8"/>
  <c r="LB29" i="8" s="1"/>
  <c r="LB14" i="8"/>
  <c r="LB39" i="8" s="1"/>
  <c r="LB5" i="8"/>
  <c r="LB30" i="8" s="1"/>
  <c r="KX2" i="8"/>
  <c r="LC2" i="8" s="1"/>
  <c r="LD2" i="8" s="1"/>
  <c r="LE2" i="8" s="1"/>
  <c r="LD4" i="8" s="1"/>
  <c r="LB18" i="8" l="1"/>
  <c r="LB43" i="8" s="1"/>
  <c r="LI2" i="8"/>
  <c r="LN2" i="8"/>
  <c r="LO2" i="8" s="1"/>
  <c r="LP2" i="8" s="1"/>
  <c r="LO4" i="8" s="1"/>
  <c r="LM3" i="8"/>
  <c r="LM5" i="8"/>
  <c r="LM4" i="8"/>
  <c r="LM29" i="8" s="1"/>
  <c r="LM6" i="8"/>
  <c r="KW39" i="8"/>
  <c r="LB37" i="8"/>
  <c r="LO1" i="8"/>
  <c r="LP1" i="8" s="1"/>
  <c r="LM11" i="8" s="1"/>
  <c r="LE28" i="8"/>
  <c r="LB38" i="8" s="1"/>
  <c r="LI1" i="8" l="1"/>
  <c r="LH15" i="8"/>
  <c r="LM12" i="8"/>
  <c r="LP3" i="8"/>
  <c r="LO26" i="8"/>
  <c r="LP26" i="8" s="1"/>
  <c r="LM15" i="8"/>
  <c r="LM40" i="8" s="1"/>
  <c r="LH10" i="8"/>
  <c r="LM10" i="8"/>
  <c r="LH11" i="8"/>
  <c r="LS2" i="8" a="1"/>
  <c r="LS2" i="8" s="1"/>
  <c r="KW38" i="8"/>
  <c r="LH21" i="8"/>
  <c r="LM30" i="8"/>
  <c r="LH3" i="8"/>
  <c r="LM31" i="8"/>
  <c r="LM28" i="8"/>
  <c r="LH12" i="8"/>
  <c r="LH35" i="8" l="1"/>
  <c r="LZ1" i="8"/>
  <c r="MA1" i="8" s="1"/>
  <c r="LP28" i="8"/>
  <c r="LI26" i="8"/>
  <c r="LM35" i="8"/>
  <c r="LM13" i="8"/>
  <c r="LM38" i="8" s="1"/>
  <c r="LH14" i="8"/>
  <c r="LH39" i="8" s="1"/>
  <c r="LH13" i="8"/>
  <c r="LH38" i="8" s="1"/>
  <c r="LM14" i="8"/>
  <c r="LM39" i="8" s="1"/>
  <c r="LH28" i="8"/>
  <c r="LH46" i="8"/>
  <c r="LM37" i="8"/>
  <c r="LS3" i="8"/>
  <c r="LX10" i="8"/>
  <c r="LT1" i="8"/>
  <c r="LX11" i="8"/>
  <c r="LS10" i="8"/>
  <c r="LS11" i="8"/>
  <c r="LX15" i="8"/>
  <c r="LS21" i="8"/>
  <c r="LS15" i="8"/>
  <c r="LX12" i="8"/>
  <c r="LX5" i="8"/>
  <c r="LX30" i="8" s="1"/>
  <c r="LX4" i="8"/>
  <c r="LX29" i="8" s="1"/>
  <c r="LX6" i="8"/>
  <c r="LX31" i="8" s="1"/>
  <c r="LX3" i="8"/>
  <c r="LX28" i="8" s="1"/>
  <c r="LT2" i="8"/>
  <c r="LY2" i="8" s="1"/>
  <c r="LZ2" i="8" s="1"/>
  <c r="MA2" i="8" s="1"/>
  <c r="LZ4" i="8" s="1"/>
  <c r="LH40" i="8"/>
  <c r="LH37" i="8"/>
  <c r="LH36" i="8"/>
  <c r="LM18" i="8"/>
  <c r="LM43" i="8" s="1"/>
  <c r="LM36" i="8"/>
  <c r="MA3" i="8" l="1"/>
  <c r="LZ26" i="8"/>
  <c r="MA26" i="8" s="1"/>
  <c r="LS12" i="8"/>
  <c r="LS37" i="8" l="1"/>
  <c r="MA28" i="8"/>
  <c r="MK1" i="8"/>
  <c r="ML1" i="8" s="1"/>
  <c r="MD2" i="8" a="1"/>
  <c r="MD2" i="8" s="1"/>
  <c r="LT26" i="8"/>
  <c r="LX35" i="8"/>
  <c r="LS35" i="8"/>
  <c r="LS36" i="8"/>
  <c r="LX40" i="8"/>
  <c r="LX37" i="8"/>
  <c r="LS28" i="8"/>
  <c r="LS46" i="8"/>
  <c r="LX14" i="8"/>
  <c r="LX39" i="8" s="1"/>
  <c r="LS13" i="8"/>
  <c r="LS38" i="8" s="1"/>
  <c r="LX13" i="8"/>
  <c r="LS14" i="8"/>
  <c r="LS39" i="8" s="1"/>
  <c r="LX36" i="8"/>
  <c r="LS40" i="8"/>
  <c r="ME2" i="8" l="1"/>
  <c r="MJ2" i="8"/>
  <c r="MK2" i="8" s="1"/>
  <c r="ML2" i="8" s="1"/>
  <c r="MK4" i="8" s="1"/>
  <c r="MD3" i="8"/>
  <c r="MD10" i="8"/>
  <c r="MI11" i="8"/>
  <c r="MI15" i="8"/>
  <c r="MD15" i="8"/>
  <c r="MI12" i="8"/>
  <c r="MD21" i="8"/>
  <c r="MD12" i="8"/>
  <c r="MD11" i="8"/>
  <c r="ME1" i="8"/>
  <c r="MI3" i="8" s="1"/>
  <c r="MI28" i="8" s="1"/>
  <c r="MI10" i="8"/>
  <c r="MI6" i="8"/>
  <c r="MI31" i="8" s="1"/>
  <c r="MI5" i="8"/>
  <c r="MI30" i="8" s="1"/>
  <c r="MI4" i="8"/>
  <c r="MI29" i="8" s="1"/>
  <c r="MK26" i="8"/>
  <c r="ML26" i="8" s="1"/>
  <c r="ML3" i="8"/>
  <c r="MD14" i="8" s="1"/>
  <c r="MD39" i="8" s="1"/>
  <c r="LX38" i="8"/>
  <c r="LX18" i="8"/>
  <c r="LX43" i="8" s="1"/>
  <c r="MD40" i="8" l="1"/>
  <c r="ML28" i="8"/>
  <c r="MV1" i="8"/>
  <c r="MW1" i="8" s="1"/>
  <c r="MI40" i="8"/>
  <c r="MI14" i="8"/>
  <c r="MI39" i="8" s="1"/>
  <c r="MI36" i="8"/>
  <c r="MD35" i="8"/>
  <c r="MI35" i="8"/>
  <c r="MD36" i="8"/>
  <c r="MD28" i="8"/>
  <c r="MD13" i="8"/>
  <c r="MD38" i="8" s="1"/>
  <c r="MI13" i="8"/>
  <c r="MI38" i="8" s="1"/>
  <c r="MO2" i="8" a="1"/>
  <c r="MO2" i="8" s="1"/>
  <c r="MD37" i="8"/>
  <c r="ME26" i="8"/>
  <c r="MD46" i="8"/>
  <c r="MI37" i="8"/>
  <c r="MV26" i="8" l="1"/>
  <c r="MW26" i="8" s="1"/>
  <c r="MW3" i="8"/>
  <c r="MP2" i="8"/>
  <c r="MU2" i="8"/>
  <c r="MV2" i="8" s="1"/>
  <c r="MW2" i="8" s="1"/>
  <c r="MV4" i="8" s="1"/>
  <c r="MO14" i="8" s="1"/>
  <c r="MO39" i="8" s="1"/>
  <c r="MZ2" i="8" a="1"/>
  <c r="MZ2" i="8" s="1"/>
  <c r="NA2" i="8" s="1"/>
  <c r="MO11" i="8"/>
  <c r="MO36" i="8" s="1"/>
  <c r="MP1" i="8"/>
  <c r="MT4" i="8" s="1"/>
  <c r="MT29" i="8" s="1"/>
  <c r="MT11" i="8"/>
  <c r="MT36" i="8" s="1"/>
  <c r="MO10" i="8"/>
  <c r="MO35" i="8" s="1"/>
  <c r="MO15" i="8"/>
  <c r="MO40" i="8" s="1"/>
  <c r="MO12" i="8"/>
  <c r="MO37" i="8" s="1"/>
  <c r="MT12" i="8"/>
  <c r="MT37" i="8" s="1"/>
  <c r="MT15" i="8"/>
  <c r="MT40" i="8" s="1"/>
  <c r="MT10" i="8"/>
  <c r="MO3" i="8"/>
  <c r="MO28" i="8" s="1"/>
  <c r="MO21" i="8"/>
  <c r="MO46" i="8" s="1"/>
  <c r="MT13" i="8"/>
  <c r="MT6" i="8"/>
  <c r="MT31" i="8" s="1"/>
  <c r="MT5" i="8"/>
  <c r="MT30" i="8" s="1"/>
  <c r="MO13" i="8"/>
  <c r="MT14" i="8"/>
  <c r="MT39" i="8" s="1"/>
  <c r="MT3" i="8"/>
  <c r="MT28" i="8" s="1"/>
  <c r="MP26" i="8"/>
  <c r="MI18" i="8"/>
  <c r="MI43" i="8" s="1"/>
  <c r="MT35" i="8" l="1"/>
  <c r="MT18" i="8"/>
  <c r="MT43" i="8" s="1"/>
  <c r="NF2" i="8"/>
  <c r="NG2" i="8" s="1"/>
  <c r="NH2" i="8" s="1"/>
  <c r="NG4" i="8" s="1"/>
  <c r="NE4" i="8"/>
  <c r="NE3" i="8"/>
  <c r="NE6" i="8"/>
  <c r="NE5" i="8"/>
  <c r="MT38" i="8"/>
  <c r="MO38" i="8"/>
  <c r="MW28" i="8"/>
  <c r="NG1" i="8"/>
  <c r="NH1" i="8" s="1"/>
  <c r="MZ15" i="8" s="1"/>
  <c r="NE28" i="8" l="1"/>
  <c r="NE12" i="8"/>
  <c r="MZ3" i="8"/>
  <c r="NH3" i="8"/>
  <c r="NG26" i="8"/>
  <c r="NH26" i="8" s="1"/>
  <c r="NE11" i="8"/>
  <c r="NE29" i="8"/>
  <c r="MZ10" i="8"/>
  <c r="MZ21" i="8"/>
  <c r="NE15" i="8"/>
  <c r="NE10" i="8"/>
  <c r="NE30" i="8"/>
  <c r="MZ12" i="8"/>
  <c r="NA1" i="8"/>
  <c r="NE31" i="8"/>
  <c r="MZ11" i="8"/>
  <c r="NE36" i="8" l="1"/>
  <c r="NH28" i="8"/>
  <c r="NR1" i="8"/>
  <c r="NS1" i="8" s="1"/>
  <c r="NA26" i="8"/>
  <c r="NE35" i="8"/>
  <c r="NK2" i="8" a="1"/>
  <c r="NK2" i="8" s="1"/>
  <c r="MZ14" i="8"/>
  <c r="MZ39" i="8" s="1"/>
  <c r="NE14" i="8"/>
  <c r="NE39" i="8" s="1"/>
  <c r="MZ13" i="8"/>
  <c r="MZ38" i="8" s="1"/>
  <c r="NE13" i="8"/>
  <c r="NE38" i="8" s="1"/>
  <c r="MZ28" i="8"/>
  <c r="NE40" i="8"/>
  <c r="NE37" i="8"/>
  <c r="MZ46" i="8"/>
  <c r="MZ37" i="8"/>
  <c r="MZ36" i="8"/>
  <c r="MZ35" i="8"/>
  <c r="MZ40" i="8"/>
  <c r="NQ2" i="8" l="1"/>
  <c r="NR2" i="8" s="1"/>
  <c r="NS2" i="8" s="1"/>
  <c r="NR4" i="8" s="1"/>
  <c r="NK11" i="8"/>
  <c r="NP12" i="8"/>
  <c r="NP11" i="8"/>
  <c r="NK3" i="8"/>
  <c r="NK21" i="8"/>
  <c r="NP15" i="8"/>
  <c r="NP10" i="8"/>
  <c r="NK12" i="8"/>
  <c r="NK15" i="8"/>
  <c r="NK10" i="8"/>
  <c r="NL1" i="8"/>
  <c r="NP5" i="8"/>
  <c r="NP30" i="8" s="1"/>
  <c r="NP4" i="8"/>
  <c r="NP29" i="8" s="1"/>
  <c r="NP13" i="8"/>
  <c r="NP6" i="8"/>
  <c r="NP31" i="8" s="1"/>
  <c r="NK13" i="8"/>
  <c r="NK14" i="8"/>
  <c r="NP3" i="8"/>
  <c r="NP28" i="8" s="1"/>
  <c r="NP14" i="8"/>
  <c r="NL2" i="8"/>
  <c r="NS3" i="8"/>
  <c r="NR26" i="8"/>
  <c r="NS26" i="8" s="1"/>
  <c r="NP35" i="8" s="1"/>
  <c r="NE18" i="8"/>
  <c r="NE43" i="8" s="1"/>
  <c r="NK46" i="8" l="1"/>
  <c r="NK28" i="8"/>
  <c r="NP36" i="8"/>
  <c r="NK35" i="8"/>
  <c r="NP37" i="8"/>
  <c r="NP39" i="8"/>
  <c r="NK39" i="8"/>
  <c r="NK40" i="8"/>
  <c r="NK36" i="8"/>
  <c r="OC1" i="8"/>
  <c r="OD1" i="8" s="1"/>
  <c r="NS28" i="8"/>
  <c r="NK38" i="8" s="1"/>
  <c r="NK37" i="8"/>
  <c r="NL26" i="8"/>
  <c r="NP18" i="8"/>
  <c r="NP43" i="8" s="1"/>
  <c r="NP40" i="8"/>
  <c r="NV2" i="8" a="1"/>
  <c r="NV2" i="8" s="1"/>
  <c r="NP38" i="8" l="1"/>
  <c r="OD3" i="8"/>
  <c r="OC26" i="8"/>
  <c r="OD26" i="8" s="1"/>
  <c r="OG2" i="8" s="1" a="1"/>
  <c r="OG2" i="8" s="1"/>
  <c r="OB2" i="8"/>
  <c r="OC2" i="8" s="1"/>
  <c r="OD2" i="8" s="1"/>
  <c r="OC4" i="8" s="1"/>
  <c r="NV21" i="8"/>
  <c r="NV15" i="8"/>
  <c r="OA12" i="8"/>
  <c r="NV12" i="8"/>
  <c r="OA10" i="8"/>
  <c r="OA15" i="8"/>
  <c r="OA11" i="8"/>
  <c r="NV11" i="8"/>
  <c r="NV3" i="8"/>
  <c r="NW1" i="8"/>
  <c r="OA3" i="8" s="1"/>
  <c r="OA28" i="8" s="1"/>
  <c r="NV10" i="8"/>
  <c r="OA14" i="8"/>
  <c r="OA6" i="8"/>
  <c r="OA31" i="8" s="1"/>
  <c r="OA5" i="8"/>
  <c r="OA30" i="8" s="1"/>
  <c r="OA4" i="8"/>
  <c r="OA29" i="8" s="1"/>
  <c r="NV13" i="8"/>
  <c r="OA13" i="8"/>
  <c r="NV14" i="8"/>
  <c r="NW2" i="8"/>
  <c r="OM2" i="8" l="1"/>
  <c r="ON2" i="8" s="1"/>
  <c r="OO2" i="8" s="1"/>
  <c r="ON4" i="8" s="1"/>
  <c r="OL4" i="8"/>
  <c r="OL3" i="8"/>
  <c r="OL5" i="8"/>
  <c r="OL6" i="8"/>
  <c r="OH2" i="8"/>
  <c r="NV40" i="8"/>
  <c r="OA38" i="8"/>
  <c r="NV38" i="8"/>
  <c r="NV28" i="8"/>
  <c r="NV46" i="8"/>
  <c r="NV36" i="8"/>
  <c r="OA36" i="8"/>
  <c r="ON1" i="8"/>
  <c r="OO1" i="8" s="1"/>
  <c r="OG3" i="8" s="1"/>
  <c r="OD28" i="8"/>
  <c r="NW26" i="8"/>
  <c r="OA40" i="8"/>
  <c r="OA35" i="8"/>
  <c r="OA18" i="8"/>
  <c r="OA43" i="8" s="1"/>
  <c r="OA39" i="8"/>
  <c r="NV37" i="8"/>
  <c r="NV39" i="8"/>
  <c r="NV35" i="8"/>
  <c r="OA37" i="8"/>
  <c r="OG15" i="8" l="1"/>
  <c r="OL29" i="8"/>
  <c r="OL15" i="8"/>
  <c r="OL11" i="8"/>
  <c r="OG12" i="8"/>
  <c r="OL12" i="8"/>
  <c r="OG10" i="8"/>
  <c r="OL31" i="8"/>
  <c r="OG21" i="8"/>
  <c r="OL10" i="8"/>
  <c r="OL30" i="8"/>
  <c r="OH1" i="8"/>
  <c r="ON26" i="8"/>
  <c r="OO26" i="8" s="1"/>
  <c r="OO3" i="8"/>
  <c r="OL28" i="8"/>
  <c r="OG11" i="8"/>
  <c r="OR2" i="8" a="1"/>
  <c r="OR2" i="8" s="1"/>
  <c r="OG35" i="8" l="1"/>
  <c r="OL37" i="8"/>
  <c r="OG37" i="8"/>
  <c r="OL36" i="8"/>
  <c r="OL40" i="8"/>
  <c r="OG13" i="8"/>
  <c r="OG38" i="8" s="1"/>
  <c r="OG14" i="8"/>
  <c r="OG39" i="8" s="1"/>
  <c r="OL14" i="8"/>
  <c r="OL39" i="8" s="1"/>
  <c r="OL13" i="8"/>
  <c r="OO28" i="8"/>
  <c r="OY1" i="8"/>
  <c r="OZ1" i="8" s="1"/>
  <c r="OH26" i="8"/>
  <c r="OL35" i="8"/>
  <c r="OG40" i="8"/>
  <c r="OX2" i="8"/>
  <c r="OY2" i="8" s="1"/>
  <c r="OZ2" i="8" s="1"/>
  <c r="OS1" i="8"/>
  <c r="OW4" i="8" s="1"/>
  <c r="OW29" i="8" s="1"/>
  <c r="OW15" i="8"/>
  <c r="OR21" i="8"/>
  <c r="OW3" i="8"/>
  <c r="OW28" i="8" s="1"/>
  <c r="OW6" i="8"/>
  <c r="OW31" i="8" s="1"/>
  <c r="OW5" i="8"/>
  <c r="OW30" i="8" s="1"/>
  <c r="OS2" i="8"/>
  <c r="OG46" i="8"/>
  <c r="OG36" i="8"/>
  <c r="OG28" i="8"/>
  <c r="OZ3" i="8" l="1"/>
  <c r="OY26" i="8"/>
  <c r="OZ26" i="8" s="1"/>
  <c r="OW40" i="8" s="1"/>
  <c r="OR15" i="8"/>
  <c r="OW10" i="8"/>
  <c r="OR10" i="8"/>
  <c r="OR35" i="8" s="1"/>
  <c r="OR12" i="8"/>
  <c r="OR37" i="8" s="1"/>
  <c r="OR11" i="8"/>
  <c r="OL18" i="8"/>
  <c r="OL43" i="8" s="1"/>
  <c r="OR3" i="8"/>
  <c r="OW11" i="8"/>
  <c r="OW12" i="8"/>
  <c r="OY4" i="8"/>
  <c r="OW14" i="8" s="1"/>
  <c r="OL38" i="8"/>
  <c r="OW35" i="8" l="1"/>
  <c r="OR40" i="8"/>
  <c r="OW36" i="8"/>
  <c r="PJ1" i="8"/>
  <c r="PK1" i="8" s="1"/>
  <c r="OZ28" i="8"/>
  <c r="OS26" i="8"/>
  <c r="PC2" i="8" a="1"/>
  <c r="PC2" i="8" s="1"/>
  <c r="OW37" i="8"/>
  <c r="OR14" i="8"/>
  <c r="OR39" i="8" s="1"/>
  <c r="OW13" i="8"/>
  <c r="OW18" i="8" s="1"/>
  <c r="OW43" i="8" s="1"/>
  <c r="OR13" i="8"/>
  <c r="OW39" i="8"/>
  <c r="OR28" i="8"/>
  <c r="OR36" i="8"/>
  <c r="OR46" i="8"/>
  <c r="PI2" i="8" l="1"/>
  <c r="PJ2" i="8" s="1"/>
  <c r="PK2" i="8" s="1"/>
  <c r="PC15" i="8"/>
  <c r="PC21" i="8"/>
  <c r="PC3" i="8"/>
  <c r="PH10" i="8"/>
  <c r="PH11" i="8"/>
  <c r="PD1" i="8"/>
  <c r="PH4" i="8" s="1"/>
  <c r="PH29" i="8" s="1"/>
  <c r="PH12" i="8"/>
  <c r="PH15" i="8"/>
  <c r="PC12" i="8"/>
  <c r="PC11" i="8"/>
  <c r="PH3" i="8"/>
  <c r="PH28" i="8" s="1"/>
  <c r="PH6" i="8"/>
  <c r="PH31" i="8" s="1"/>
  <c r="PH5" i="8"/>
  <c r="PH30" i="8" s="1"/>
  <c r="PD2" i="8"/>
  <c r="PK3" i="8"/>
  <c r="PH13" i="8" s="1"/>
  <c r="PJ26" i="8"/>
  <c r="PK26" i="8" s="1"/>
  <c r="PD26" i="8" s="1"/>
  <c r="OR38" i="8"/>
  <c r="OW38" i="8"/>
  <c r="PH37" i="8" l="1"/>
  <c r="PH36" i="8"/>
  <c r="PH35" i="8"/>
  <c r="PC28" i="8"/>
  <c r="PC14" i="8"/>
  <c r="PC39" i="8" s="1"/>
  <c r="PC36" i="8"/>
  <c r="PC46" i="8"/>
  <c r="PU1" i="8"/>
  <c r="PV1" i="8" s="1"/>
  <c r="PK28" i="8"/>
  <c r="PH38" i="8" s="1"/>
  <c r="PC37" i="8"/>
  <c r="PC40" i="8"/>
  <c r="PH14" i="8"/>
  <c r="PH39" i="8" s="1"/>
  <c r="PH40" i="8"/>
  <c r="PC10" i="8"/>
  <c r="PC35" i="8" s="1"/>
  <c r="PJ4" i="8"/>
  <c r="PC13" i="8" s="1"/>
  <c r="PN2" i="8" a="1"/>
  <c r="PN2" i="8" s="1"/>
  <c r="PH18" i="8" l="1"/>
  <c r="PH43" i="8" s="1"/>
  <c r="PV3" i="8"/>
  <c r="PU26" i="8"/>
  <c r="PV26" i="8" s="1"/>
  <c r="PO26" i="8" s="1"/>
  <c r="PO2" i="8"/>
  <c r="PY2" i="8" a="1"/>
  <c r="PY2" i="8" s="1"/>
  <c r="PZ2" i="8" s="1"/>
  <c r="PT2" i="8"/>
  <c r="PU2" i="8" s="1"/>
  <c r="PV2" i="8" s="1"/>
  <c r="PN3" i="8"/>
  <c r="PN28" i="8" s="1"/>
  <c r="PN21" i="8"/>
  <c r="PS12" i="8"/>
  <c r="PS11" i="8"/>
  <c r="PS36" i="8" s="1"/>
  <c r="PN10" i="8"/>
  <c r="PN35" i="8" s="1"/>
  <c r="PN12" i="8"/>
  <c r="PN37" i="8" s="1"/>
  <c r="PS6" i="8"/>
  <c r="PS31" i="8" s="1"/>
  <c r="PS4" i="8"/>
  <c r="PS29" i="8" s="1"/>
  <c r="PS5" i="8"/>
  <c r="PS30" i="8" s="1"/>
  <c r="PS15" i="8"/>
  <c r="PS40" i="8" s="1"/>
  <c r="PN15" i="8"/>
  <c r="PN40" i="8" s="1"/>
  <c r="PS10" i="8"/>
  <c r="PS3" i="8"/>
  <c r="PS28" i="8" s="1"/>
  <c r="PN11" i="8"/>
  <c r="PN36" i="8" s="1"/>
  <c r="PS13" i="8"/>
  <c r="PN14" i="8"/>
  <c r="PN39" i="8" s="1"/>
  <c r="PS14" i="8"/>
  <c r="PS39" i="8" s="1"/>
  <c r="PC38" i="8"/>
  <c r="PO1" i="8" l="1"/>
  <c r="PU4" i="8"/>
  <c r="PN13" i="8" s="1"/>
  <c r="QE2" i="8"/>
  <c r="QF2" i="8" s="1"/>
  <c r="QG2" i="8" s="1"/>
  <c r="QD4" i="8"/>
  <c r="QD29" i="8" s="1"/>
  <c r="QD5" i="8"/>
  <c r="QD6" i="8"/>
  <c r="QD3" i="8"/>
  <c r="PS35" i="8"/>
  <c r="PS18" i="8"/>
  <c r="PS43" i="8" s="1"/>
  <c r="QF1" i="8"/>
  <c r="QG1" i="8" s="1"/>
  <c r="QD12" i="8" s="1"/>
  <c r="PV28" i="8"/>
  <c r="PS38" i="8" s="1"/>
  <c r="PS37" i="8"/>
  <c r="PN46" i="8"/>
  <c r="QD28" i="8" l="1"/>
  <c r="PY10" i="8"/>
  <c r="PY12" i="8"/>
  <c r="QD10" i="8"/>
  <c r="QD11" i="8"/>
  <c r="PY3" i="8"/>
  <c r="QD31" i="8"/>
  <c r="PY15" i="8"/>
  <c r="QF26" i="8"/>
  <c r="QG26" i="8" s="1"/>
  <c r="QG3" i="8"/>
  <c r="PY21" i="8"/>
  <c r="QF4" i="8"/>
  <c r="QJ2" i="8" a="1"/>
  <c r="QJ2" i="8" s="1"/>
  <c r="QP2" i="8" s="1"/>
  <c r="QQ2" i="8" s="1"/>
  <c r="QR2" i="8" s="1"/>
  <c r="QQ4" i="8" s="1"/>
  <c r="QD30" i="8"/>
  <c r="QD15" i="8"/>
  <c r="PY11" i="8"/>
  <c r="PN38" i="8"/>
  <c r="PZ1" i="8"/>
  <c r="PY28" i="8" l="1"/>
  <c r="QD36" i="8"/>
  <c r="PY46" i="8"/>
  <c r="PY37" i="8"/>
  <c r="QK2" i="8"/>
  <c r="QK1" i="8"/>
  <c r="QO5" i="8"/>
  <c r="QO4" i="8"/>
  <c r="QO29" i="8" s="1"/>
  <c r="QO3" i="8"/>
  <c r="QO28" i="8" s="1"/>
  <c r="QO6" i="8"/>
  <c r="PY14" i="8"/>
  <c r="PY39" i="8" s="1"/>
  <c r="PY13" i="8"/>
  <c r="PY38" i="8" s="1"/>
  <c r="QD13" i="8"/>
  <c r="QD38" i="8" s="1"/>
  <c r="QD14" i="8"/>
  <c r="QD39" i="8" s="1"/>
  <c r="PY35" i="8"/>
  <c r="QG28" i="8"/>
  <c r="QQ1" i="8"/>
  <c r="QR1" i="8" s="1"/>
  <c r="QJ12" i="8" s="1"/>
  <c r="QD35" i="8"/>
  <c r="PZ26" i="8"/>
  <c r="PY36" i="8"/>
  <c r="QD40" i="8"/>
  <c r="PY40" i="8"/>
  <c r="QD37" i="8"/>
  <c r="QO12" i="8" l="1"/>
  <c r="QO11" i="8"/>
  <c r="QO15" i="8"/>
  <c r="QQ26" i="8"/>
  <c r="QR26" i="8" s="1"/>
  <c r="QR3" i="8"/>
  <c r="QO30" i="8"/>
  <c r="QJ10" i="8"/>
  <c r="QJ11" i="8"/>
  <c r="QD18" i="8"/>
  <c r="QD43" i="8" s="1"/>
  <c r="QO31" i="8"/>
  <c r="QJ15" i="8"/>
  <c r="QJ21" i="8"/>
  <c r="QJ3" i="8"/>
  <c r="QO10" i="8"/>
  <c r="QJ35" i="8" l="1"/>
  <c r="QJ14" i="8"/>
  <c r="QJ39" i="8" s="1"/>
  <c r="QO13" i="8"/>
  <c r="QO14" i="8"/>
  <c r="QO39" i="8" s="1"/>
  <c r="QJ13" i="8"/>
  <c r="RB1" i="8"/>
  <c r="RC1" i="8" s="1"/>
  <c r="QR28" i="8"/>
  <c r="QO35" i="8"/>
  <c r="QK26" i="8"/>
  <c r="QU2" i="8" a="1"/>
  <c r="QU2" i="8" s="1"/>
  <c r="QJ46" i="8"/>
  <c r="QO40" i="8"/>
  <c r="QJ28" i="8"/>
  <c r="QO36" i="8"/>
  <c r="QO37" i="8"/>
  <c r="QO18" i="8"/>
  <c r="QO43" i="8" s="1"/>
  <c r="QJ40" i="8"/>
  <c r="QJ36" i="8"/>
  <c r="QJ37" i="8"/>
  <c r="RC3" i="8" l="1"/>
  <c r="RB26" i="8"/>
  <c r="RC26" i="8" s="1"/>
  <c r="QJ38" i="8"/>
  <c r="QO38" i="8"/>
  <c r="RF2" i="8" a="1"/>
  <c r="RF2" i="8" s="1"/>
  <c r="RG2" i="8" s="1"/>
  <c r="RB2" i="8"/>
  <c r="RC2" i="8" s="1"/>
  <c r="RB4" i="8" s="1"/>
  <c r="QV1" i="8"/>
  <c r="QU15" i="8"/>
  <c r="QU3" i="8"/>
  <c r="QU28" i="8" s="1"/>
  <c r="QU12" i="8"/>
  <c r="QZ12" i="8"/>
  <c r="QU11" i="8"/>
  <c r="QU36" i="8" s="1"/>
  <c r="QZ11" i="8"/>
  <c r="QZ36" i="8" s="1"/>
  <c r="QZ10" i="8"/>
  <c r="QZ15" i="8"/>
  <c r="QZ40" i="8" s="1"/>
  <c r="QU10" i="8"/>
  <c r="QU21" i="8"/>
  <c r="QU46" i="8" s="1"/>
  <c r="QZ4" i="8"/>
  <c r="QZ29" i="8" s="1"/>
  <c r="QZ13" i="8"/>
  <c r="QZ6" i="8"/>
  <c r="QZ31" i="8" s="1"/>
  <c r="QZ35" i="8"/>
  <c r="QV26" i="8"/>
  <c r="QZ14" i="8"/>
  <c r="QZ39" i="8" s="1"/>
  <c r="QU14" i="8"/>
  <c r="QU39" i="8" s="1"/>
  <c r="QZ3" i="8"/>
  <c r="QZ28" i="8" s="1"/>
  <c r="QZ5" i="8"/>
  <c r="QZ30" i="8" s="1"/>
  <c r="QU13" i="8"/>
  <c r="QV2" i="8"/>
  <c r="RA2" i="8" s="1"/>
  <c r="QZ18" i="8" l="1"/>
  <c r="QZ43" i="8" s="1"/>
  <c r="RL2" i="8"/>
  <c r="RM2" i="8" s="1"/>
  <c r="RN2" i="8" s="1"/>
  <c r="RK3" i="8"/>
  <c r="RK28" i="8" s="1"/>
  <c r="RK5" i="8"/>
  <c r="RK4" i="8"/>
  <c r="RK6" i="8"/>
  <c r="RK31" i="8" s="1"/>
  <c r="QU38" i="8"/>
  <c r="QZ38" i="8"/>
  <c r="QZ37" i="8"/>
  <c r="QU37" i="8"/>
  <c r="RM1" i="8"/>
  <c r="RN1" i="8" s="1"/>
  <c r="RF3" i="8" s="1"/>
  <c r="RC28" i="8"/>
  <c r="QU35" i="8"/>
  <c r="QU40" i="8"/>
  <c r="RF12" i="8" l="1"/>
  <c r="RK12" i="8"/>
  <c r="RK15" i="8"/>
  <c r="RF21" i="8"/>
  <c r="RF11" i="8"/>
  <c r="RK29" i="8"/>
  <c r="RK11" i="8"/>
  <c r="RM26" i="8"/>
  <c r="RN26" i="8" s="1"/>
  <c r="RN3" i="8"/>
  <c r="RF10" i="8"/>
  <c r="RK10" i="8"/>
  <c r="RM4" i="8"/>
  <c r="RF13" i="8" s="1"/>
  <c r="RG1" i="8"/>
  <c r="RQ2" i="8" a="1"/>
  <c r="RQ2" i="8" s="1"/>
  <c r="RK30" i="8"/>
  <c r="RF15" i="8"/>
  <c r="RW2" i="8" l="1"/>
  <c r="RX2" i="8" s="1"/>
  <c r="RY2" i="8" s="1"/>
  <c r="RX4" i="8" s="1"/>
  <c r="RR1" i="8"/>
  <c r="RV4" i="8"/>
  <c r="RV6" i="8"/>
  <c r="RV5" i="8"/>
  <c r="RV30" i="8" s="1"/>
  <c r="RV3" i="8"/>
  <c r="RV28" i="8" s="1"/>
  <c r="RR2" i="8"/>
  <c r="RF40" i="8"/>
  <c r="RF46" i="8"/>
  <c r="RN28" i="8"/>
  <c r="RF38" i="8" s="1"/>
  <c r="RX1" i="8"/>
  <c r="RY1" i="8" s="1"/>
  <c r="RQ10" i="8" s="1"/>
  <c r="RK35" i="8"/>
  <c r="RF28" i="8"/>
  <c r="RK36" i="8"/>
  <c r="RF36" i="8"/>
  <c r="RF35" i="8"/>
  <c r="RK37" i="8"/>
  <c r="RG26" i="8"/>
  <c r="RK40" i="8"/>
  <c r="RF14" i="8"/>
  <c r="RF39" i="8" s="1"/>
  <c r="RK13" i="8"/>
  <c r="RK38" i="8" s="1"/>
  <c r="RK14" i="8"/>
  <c r="RK39" i="8" s="1"/>
  <c r="RF37" i="8"/>
  <c r="RQ11" i="8" l="1"/>
  <c r="RV12" i="8"/>
  <c r="RQ21" i="8"/>
  <c r="RQ15" i="8"/>
  <c r="RQ3" i="8"/>
  <c r="RX26" i="8"/>
  <c r="RY26" i="8" s="1"/>
  <c r="RY3" i="8"/>
  <c r="RV31" i="8"/>
  <c r="RV10" i="8"/>
  <c r="RV29" i="8"/>
  <c r="RV11" i="8"/>
  <c r="RQ12" i="8"/>
  <c r="RK18" i="8"/>
  <c r="RK43" i="8" s="1"/>
  <c r="RV15" i="8"/>
  <c r="SB2" i="8" a="1"/>
  <c r="SB2" i="8" s="1"/>
  <c r="SI1" i="8" l="1"/>
  <c r="SJ1" i="8" s="1"/>
  <c r="SB15" i="8" s="1"/>
  <c r="RY28" i="8"/>
  <c r="RQ28" i="8"/>
  <c r="RV40" i="8"/>
  <c r="RQ37" i="8"/>
  <c r="RR26" i="8"/>
  <c r="RV36" i="8"/>
  <c r="RQ40" i="8"/>
  <c r="RQ46" i="8"/>
  <c r="RV35" i="8"/>
  <c r="RV37" i="8"/>
  <c r="RQ36" i="8"/>
  <c r="SH2" i="8"/>
  <c r="SI2" i="8" s="1"/>
  <c r="SJ2" i="8" s="1"/>
  <c r="SI4" i="8" s="1"/>
  <c r="SB10" i="8"/>
  <c r="SG10" i="8"/>
  <c r="SG15" i="8"/>
  <c r="SB21" i="8"/>
  <c r="SB3" i="8"/>
  <c r="SB11" i="8"/>
  <c r="SB12" i="8"/>
  <c r="SG12" i="8"/>
  <c r="SC1" i="8"/>
  <c r="SG6" i="8"/>
  <c r="SG31" i="8" s="1"/>
  <c r="SG4" i="8"/>
  <c r="SG29" i="8" s="1"/>
  <c r="SG3" i="8"/>
  <c r="SG28" i="8" s="1"/>
  <c r="SG5" i="8"/>
  <c r="SG30" i="8" s="1"/>
  <c r="SC2" i="8"/>
  <c r="RV13" i="8"/>
  <c r="RV38" i="8" s="1"/>
  <c r="RQ13" i="8"/>
  <c r="RQ38" i="8" s="1"/>
  <c r="RV14" i="8"/>
  <c r="RV39" i="8" s="1"/>
  <c r="RQ14" i="8"/>
  <c r="RQ39" i="8" s="1"/>
  <c r="RQ35" i="8"/>
  <c r="RV18" i="8" l="1"/>
  <c r="RV43" i="8" s="1"/>
  <c r="SG11" i="8"/>
  <c r="SI26" i="8"/>
  <c r="SJ26" i="8" s="1"/>
  <c r="SB35" i="8" s="1"/>
  <c r="SJ3" i="8"/>
  <c r="SG40" i="8" l="1"/>
  <c r="SB46" i="8"/>
  <c r="SB28" i="8"/>
  <c r="SB36" i="8"/>
  <c r="SB14" i="8"/>
  <c r="SB39" i="8" s="1"/>
  <c r="SB13" i="8"/>
  <c r="SB38" i="8" s="1"/>
  <c r="SG14" i="8"/>
  <c r="SG39" i="8" s="1"/>
  <c r="SG13" i="8"/>
  <c r="ST1" i="8"/>
  <c r="SU1" i="8" s="1"/>
  <c r="SJ28" i="8"/>
  <c r="SC26" i="8"/>
  <c r="SG35" i="8"/>
  <c r="SM2" i="8" a="1"/>
  <c r="SM2" i="8" s="1"/>
  <c r="SB37" i="8"/>
  <c r="SG37" i="8"/>
  <c r="SG36" i="8"/>
  <c r="SB40" i="8"/>
  <c r="SN2" i="8" l="1"/>
  <c r="SX2" i="8" a="1"/>
  <c r="SX2" i="8" s="1"/>
  <c r="SS2" i="8"/>
  <c r="ST2" i="8" s="1"/>
  <c r="SU2" i="8" s="1"/>
  <c r="SM11" i="8"/>
  <c r="SM10" i="8"/>
  <c r="SR11" i="8"/>
  <c r="SR12" i="8"/>
  <c r="SR37" i="8" s="1"/>
  <c r="SM12" i="8"/>
  <c r="SM3" i="8"/>
  <c r="SN1" i="8"/>
  <c r="SR15" i="8"/>
  <c r="SM15" i="8"/>
  <c r="SR10" i="8"/>
  <c r="SM21" i="8"/>
  <c r="SM46" i="8" s="1"/>
  <c r="SR5" i="8"/>
  <c r="SR30" i="8" s="1"/>
  <c r="SR4" i="8"/>
  <c r="SR29" i="8" s="1"/>
  <c r="SN26" i="8"/>
  <c r="SR6" i="8"/>
  <c r="SR31" i="8" s="1"/>
  <c r="SR3" i="8"/>
  <c r="SR28" i="8" s="1"/>
  <c r="ST26" i="8"/>
  <c r="SU26" i="8" s="1"/>
  <c r="SR35" i="8" s="1"/>
  <c r="SU3" i="8"/>
  <c r="SR14" i="8" s="1"/>
  <c r="SR39" i="8" s="1"/>
  <c r="SG38" i="8"/>
  <c r="SG18" i="8"/>
  <c r="SG43" i="8" s="1"/>
  <c r="SM37" i="8" l="1"/>
  <c r="SM14" i="8"/>
  <c r="SM39" i="8" s="1"/>
  <c r="SM13" i="8"/>
  <c r="SR13" i="8"/>
  <c r="SR36" i="8"/>
  <c r="SR18" i="8"/>
  <c r="SR43" i="8" s="1"/>
  <c r="SM35" i="8"/>
  <c r="SM40" i="8"/>
  <c r="SM36" i="8"/>
  <c r="SR40" i="8"/>
  <c r="TD2" i="8"/>
  <c r="TE2" i="8" s="1"/>
  <c r="TF2" i="8" s="1"/>
  <c r="TE4" i="8" s="1"/>
  <c r="ST4" i="8"/>
  <c r="SY2" i="8"/>
  <c r="TC4" i="8"/>
  <c r="TC3" i="8"/>
  <c r="TC6" i="8"/>
  <c r="TC5" i="8"/>
  <c r="SU28" i="8"/>
  <c r="TE1" i="8"/>
  <c r="TF1" i="8" s="1"/>
  <c r="SM28" i="8"/>
  <c r="TE26" i="8" l="1"/>
  <c r="TF26" i="8" s="1"/>
  <c r="TF3" i="8"/>
  <c r="SX3" i="8"/>
  <c r="SX10" i="8"/>
  <c r="TC15" i="8"/>
  <c r="TC40" i="8" s="1"/>
  <c r="TI2" i="8" a="1"/>
  <c r="TI2" i="8" s="1"/>
  <c r="SY1" i="8"/>
  <c r="SX12" i="8"/>
  <c r="SX37" i="8" s="1"/>
  <c r="TC12" i="8"/>
  <c r="TC37" i="8" s="1"/>
  <c r="TC31" i="8"/>
  <c r="TC11" i="8"/>
  <c r="TC36" i="8" s="1"/>
  <c r="SR38" i="8"/>
  <c r="TC28" i="8"/>
  <c r="SX21" i="8"/>
  <c r="SX46" i="8" s="1"/>
  <c r="SM38" i="8"/>
  <c r="TC30" i="8"/>
  <c r="TC29" i="8"/>
  <c r="TC10" i="8"/>
  <c r="SX11" i="8"/>
  <c r="SX36" i="8" s="1"/>
  <c r="SX15" i="8"/>
  <c r="SX40" i="8" s="1"/>
  <c r="TJ2" i="8" l="1"/>
  <c r="TO2" i="8"/>
  <c r="TP2" i="8" s="1"/>
  <c r="TQ2" i="8" s="1"/>
  <c r="TP4" i="8" s="1"/>
  <c r="TJ1" i="8"/>
  <c r="TN6" i="8"/>
  <c r="TN5" i="8"/>
  <c r="TN3" i="8"/>
  <c r="TN4" i="8"/>
  <c r="SX35" i="8"/>
  <c r="SX28" i="8"/>
  <c r="TC13" i="8"/>
  <c r="SX14" i="8"/>
  <c r="SX39" i="8" s="1"/>
  <c r="SX13" i="8"/>
  <c r="TC14" i="8"/>
  <c r="TC39" i="8" s="1"/>
  <c r="TP1" i="8"/>
  <c r="TQ1" i="8" s="1"/>
  <c r="TI12" i="8" s="1"/>
  <c r="TF28" i="8"/>
  <c r="SY26" i="8"/>
  <c r="TC35" i="8"/>
  <c r="TN31" i="8" l="1"/>
  <c r="TI21" i="8"/>
  <c r="TI15" i="8"/>
  <c r="TI11" i="8"/>
  <c r="TI36" i="8" s="1"/>
  <c r="TN28" i="8"/>
  <c r="TI3" i="8"/>
  <c r="TI28" i="8" s="1"/>
  <c r="TQ3" i="8"/>
  <c r="TP26" i="8"/>
  <c r="TQ26" i="8" s="1"/>
  <c r="SX38" i="8"/>
  <c r="TC38" i="8"/>
  <c r="TN12" i="8"/>
  <c r="TN37" i="8" s="1"/>
  <c r="TN10" i="8"/>
  <c r="TC18" i="8"/>
  <c r="TC43" i="8" s="1"/>
  <c r="TN15" i="8"/>
  <c r="TN40" i="8" s="1"/>
  <c r="TN11" i="8"/>
  <c r="TN36" i="8" s="1"/>
  <c r="TT2" i="8" a="1"/>
  <c r="TT2" i="8" s="1"/>
  <c r="TN29" i="8"/>
  <c r="TN30" i="8"/>
  <c r="TI10" i="8"/>
  <c r="TI35" i="8" s="1"/>
  <c r="TI13" i="8" l="1"/>
  <c r="TN13" i="8"/>
  <c r="TI14" i="8"/>
  <c r="TI39" i="8" s="1"/>
  <c r="TN14" i="8"/>
  <c r="TN39" i="8" s="1"/>
  <c r="TN18" i="8"/>
  <c r="TN43" i="8" s="1"/>
  <c r="TI40" i="8"/>
  <c r="TI46" i="8"/>
  <c r="TY4" i="8"/>
  <c r="TY3" i="8"/>
  <c r="TY5" i="8"/>
  <c r="TY6" i="8"/>
  <c r="TU2" i="8"/>
  <c r="TZ2" i="8" s="1"/>
  <c r="UA2" i="8" s="1"/>
  <c r="UB2" i="8" s="1"/>
  <c r="UA4" i="8" s="1"/>
  <c r="UA1" i="8"/>
  <c r="UB1" i="8" s="1"/>
  <c r="TQ28" i="8"/>
  <c r="TJ26" i="8"/>
  <c r="TN35" i="8"/>
  <c r="TI37" i="8"/>
  <c r="UE2" i="8" l="1" a="1"/>
  <c r="UE2" i="8" s="1"/>
  <c r="UA26" i="8"/>
  <c r="UB26" i="8" s="1"/>
  <c r="UB3" i="8"/>
  <c r="TT3" i="8"/>
  <c r="TY12" i="8"/>
  <c r="TY37" i="8" s="1"/>
  <c r="TY29" i="8"/>
  <c r="TT10" i="8"/>
  <c r="TT35" i="8" s="1"/>
  <c r="TY30" i="8"/>
  <c r="TY31" i="8"/>
  <c r="TY15" i="8"/>
  <c r="TY40" i="8" s="1"/>
  <c r="TT12" i="8"/>
  <c r="TT37" i="8" s="1"/>
  <c r="TT21" i="8"/>
  <c r="TT46" i="8" s="1"/>
  <c r="TU1" i="8"/>
  <c r="TY10" i="8"/>
  <c r="TT15" i="8"/>
  <c r="TT40" i="8" s="1"/>
  <c r="TN38" i="8"/>
  <c r="TY28" i="8"/>
  <c r="TT11" i="8"/>
  <c r="TT36" i="8" s="1"/>
  <c r="TY11" i="8"/>
  <c r="TY36" i="8" s="1"/>
  <c r="TI38" i="8"/>
  <c r="TT28" i="8" l="1"/>
  <c r="TT13" i="8"/>
  <c r="TY14" i="8"/>
  <c r="TY39" i="8" s="1"/>
  <c r="TY13" i="8"/>
  <c r="TT14" i="8"/>
  <c r="TT39" i="8" s="1"/>
  <c r="UL1" i="8"/>
  <c r="UM1" i="8" s="1"/>
  <c r="UJ15" i="8" s="1"/>
  <c r="UB28" i="8"/>
  <c r="TU26" i="8"/>
  <c r="TY35" i="8"/>
  <c r="UF2" i="8"/>
  <c r="UK2" i="8"/>
  <c r="UL2" i="8" s="1"/>
  <c r="UM2" i="8" s="1"/>
  <c r="UL4" i="8" s="1"/>
  <c r="UJ6" i="8"/>
  <c r="UJ3" i="8"/>
  <c r="UJ5" i="8"/>
  <c r="UJ4" i="8"/>
  <c r="UJ11" i="8" l="1"/>
  <c r="UM3" i="8"/>
  <c r="UL26" i="8"/>
  <c r="UM26" i="8" s="1"/>
  <c r="UP2" i="8" a="1"/>
  <c r="UP2" i="8" s="1"/>
  <c r="TY38" i="8"/>
  <c r="UF1" i="8"/>
  <c r="TT38" i="8"/>
  <c r="UJ28" i="8"/>
  <c r="UE10" i="8"/>
  <c r="UJ31" i="8"/>
  <c r="UJ30" i="8"/>
  <c r="UE11" i="8"/>
  <c r="UE36" i="8" s="1"/>
  <c r="UJ12" i="8"/>
  <c r="UJ37" i="8" s="1"/>
  <c r="UJ10" i="8"/>
  <c r="UE3" i="8"/>
  <c r="UE28" i="8" s="1"/>
  <c r="UJ29" i="8"/>
  <c r="UE15" i="8"/>
  <c r="UE40" i="8" s="1"/>
  <c r="UE12" i="8"/>
  <c r="UE37" i="8" s="1"/>
  <c r="UE21" i="8"/>
  <c r="UE46" i="8" s="1"/>
  <c r="TY18" i="8"/>
  <c r="TY43" i="8" s="1"/>
  <c r="UW2" i="8" l="1"/>
  <c r="UX2" i="8" s="1"/>
  <c r="UW4" i="8" s="1"/>
  <c r="UQ1" i="8"/>
  <c r="UU6" i="8"/>
  <c r="UU5" i="8"/>
  <c r="UU3" i="8"/>
  <c r="UU4" i="8"/>
  <c r="UU29" i="8" s="1"/>
  <c r="UQ2" i="8"/>
  <c r="UV2" i="8" s="1"/>
  <c r="UW1" i="8"/>
  <c r="UX1" i="8" s="1"/>
  <c r="UP11" i="8" s="1"/>
  <c r="UM28" i="8"/>
  <c r="UF26" i="8"/>
  <c r="UJ35" i="8"/>
  <c r="UJ13" i="8"/>
  <c r="UJ38" i="8" s="1"/>
  <c r="UE14" i="8"/>
  <c r="UE39" i="8" s="1"/>
  <c r="UE13" i="8"/>
  <c r="UJ14" i="8"/>
  <c r="UJ39" i="8" s="1"/>
  <c r="UE35" i="8"/>
  <c r="UJ36" i="8"/>
  <c r="UJ40" i="8"/>
  <c r="UU15" i="8" l="1"/>
  <c r="UP12" i="8"/>
  <c r="UU28" i="8"/>
  <c r="UP3" i="8"/>
  <c r="UP15" i="8"/>
  <c r="UU30" i="8"/>
  <c r="UP21" i="8"/>
  <c r="UP46" i="8" s="1"/>
  <c r="UW26" i="8"/>
  <c r="UX26" i="8" s="1"/>
  <c r="UX3" i="8"/>
  <c r="UP10" i="8"/>
  <c r="UP35" i="8" s="1"/>
  <c r="VA2" i="8" a="1"/>
  <c r="VA2" i="8" s="1"/>
  <c r="UU11" i="8"/>
  <c r="UU36" i="8" s="1"/>
  <c r="UU10" i="8"/>
  <c r="UE38" i="8"/>
  <c r="UU31" i="8"/>
  <c r="UU12" i="8"/>
  <c r="UU37" i="8" s="1"/>
  <c r="UJ18" i="8"/>
  <c r="UJ43" i="8" s="1"/>
  <c r="UP40" i="8" l="1"/>
  <c r="UP28" i="8"/>
  <c r="VG2" i="8"/>
  <c r="VH2" i="8" s="1"/>
  <c r="VI2" i="8" s="1"/>
  <c r="VH4" i="8" s="1"/>
  <c r="VF10" i="8"/>
  <c r="VB1" i="8"/>
  <c r="VF6" i="8"/>
  <c r="VF5" i="8"/>
  <c r="VF30" i="8" s="1"/>
  <c r="VF3" i="8"/>
  <c r="VF4" i="8"/>
  <c r="VB2" i="8"/>
  <c r="UP37" i="8"/>
  <c r="UU13" i="8"/>
  <c r="UU14" i="8"/>
  <c r="UU39" i="8" s="1"/>
  <c r="UP14" i="8"/>
  <c r="UP39" i="8" s="1"/>
  <c r="UP13" i="8"/>
  <c r="UU40" i="8"/>
  <c r="UX28" i="8"/>
  <c r="VH1" i="8"/>
  <c r="VI1" i="8" s="1"/>
  <c r="VA21" i="8" s="1"/>
  <c r="UU35" i="8"/>
  <c r="UQ26" i="8"/>
  <c r="UP36" i="8"/>
  <c r="VF11" i="8" l="1"/>
  <c r="VA3" i="8"/>
  <c r="VA11" i="8"/>
  <c r="UU38" i="8"/>
  <c r="VA10" i="8"/>
  <c r="VA35" i="8" s="1"/>
  <c r="VL2" i="8" a="1"/>
  <c r="VL2" i="8" s="1"/>
  <c r="VF31" i="8"/>
  <c r="VI3" i="8"/>
  <c r="VH26" i="8"/>
  <c r="VI26" i="8" s="1"/>
  <c r="VF29" i="8"/>
  <c r="VF15" i="8"/>
  <c r="VF12" i="8"/>
  <c r="UP38" i="8"/>
  <c r="VF28" i="8"/>
  <c r="VA12" i="8"/>
  <c r="VA15" i="8"/>
  <c r="UU18" i="8"/>
  <c r="UU43" i="8" s="1"/>
  <c r="VR2" i="8" l="1"/>
  <c r="VS2" i="8" s="1"/>
  <c r="VT2" i="8" s="1"/>
  <c r="VS4" i="8" s="1"/>
  <c r="VQ3" i="8"/>
  <c r="VQ5" i="8"/>
  <c r="VQ4" i="8"/>
  <c r="VQ6" i="8"/>
  <c r="VM2" i="8"/>
  <c r="VF40" i="8"/>
  <c r="VA36" i="8"/>
  <c r="VI28" i="8"/>
  <c r="VS1" i="8"/>
  <c r="VT1" i="8" s="1"/>
  <c r="VL21" i="8" s="1"/>
  <c r="VB26" i="8"/>
  <c r="VF35" i="8"/>
  <c r="VA28" i="8"/>
  <c r="VF37" i="8"/>
  <c r="VA40" i="8"/>
  <c r="VF13" i="8"/>
  <c r="VF38" i="8" s="1"/>
  <c r="VF14" i="8"/>
  <c r="VF39" i="8" s="1"/>
  <c r="VA13" i="8"/>
  <c r="VA38" i="8" s="1"/>
  <c r="VA14" i="8"/>
  <c r="VA39" i="8" s="1"/>
  <c r="VF36" i="8"/>
  <c r="VA37" i="8"/>
  <c r="VA46" i="8"/>
  <c r="VQ28" i="8" l="1"/>
  <c r="VL11" i="8"/>
  <c r="VM1" i="8"/>
  <c r="VT3" i="8"/>
  <c r="VS26" i="8"/>
  <c r="VT26" i="8" s="1"/>
  <c r="VL15" i="8"/>
  <c r="VQ10" i="8"/>
  <c r="VL12" i="8"/>
  <c r="VQ12" i="8"/>
  <c r="VQ31" i="8"/>
  <c r="VL10" i="8"/>
  <c r="VL35" i="8" s="1"/>
  <c r="VQ29" i="8"/>
  <c r="VL3" i="8"/>
  <c r="VL28" i="8" s="1"/>
  <c r="VQ30" i="8"/>
  <c r="VQ11" i="8"/>
  <c r="VQ36" i="8" s="1"/>
  <c r="VW2" i="8" a="1"/>
  <c r="VW2" i="8" s="1"/>
  <c r="VQ15" i="8"/>
  <c r="VF18" i="8"/>
  <c r="VF43" i="8" s="1"/>
  <c r="VL40" i="8" l="1"/>
  <c r="WD1" i="8"/>
  <c r="WE1" i="8" s="1"/>
  <c r="VT28" i="8"/>
  <c r="VQ35" i="8"/>
  <c r="VM26" i="8"/>
  <c r="VQ13" i="8"/>
  <c r="VQ38" i="8" s="1"/>
  <c r="VQ14" i="8"/>
  <c r="VQ39" i="8" s="1"/>
  <c r="VL14" i="8"/>
  <c r="VL39" i="8" s="1"/>
  <c r="VL13" i="8"/>
  <c r="VL36" i="8"/>
  <c r="VQ40" i="8"/>
  <c r="VQ37" i="8"/>
  <c r="WC2" i="8"/>
  <c r="WD2" i="8" s="1"/>
  <c r="WE2" i="8" s="1"/>
  <c r="WD4" i="8" s="1"/>
  <c r="WB12" i="8"/>
  <c r="VW21" i="8"/>
  <c r="VW3" i="8"/>
  <c r="WB15" i="8"/>
  <c r="VW12" i="8"/>
  <c r="VW15" i="8"/>
  <c r="VX1" i="8"/>
  <c r="WB4" i="8"/>
  <c r="WB29" i="8" s="1"/>
  <c r="WB6" i="8"/>
  <c r="WB31" i="8" s="1"/>
  <c r="WB3" i="8"/>
  <c r="WB28" i="8" s="1"/>
  <c r="WB5" i="8"/>
  <c r="WB30" i="8" s="1"/>
  <c r="VX2" i="8"/>
  <c r="VL37" i="8"/>
  <c r="VL46" i="8"/>
  <c r="WD26" i="8" l="1"/>
  <c r="WE26" i="8" s="1"/>
  <c r="VW46" i="8" s="1"/>
  <c r="WE3" i="8"/>
  <c r="VW10" i="8"/>
  <c r="WB11" i="8"/>
  <c r="VQ18" i="8"/>
  <c r="VQ43" i="8" s="1"/>
  <c r="WB10" i="8"/>
  <c r="VW11" i="8"/>
  <c r="VL38" i="8"/>
  <c r="VW28" i="8" l="1"/>
  <c r="WB40" i="8"/>
  <c r="VW36" i="8"/>
  <c r="WO1" i="8"/>
  <c r="WP1" i="8" s="1"/>
  <c r="WE28" i="8"/>
  <c r="WB35" i="8"/>
  <c r="WH2" i="8" a="1"/>
  <c r="WH2" i="8" s="1"/>
  <c r="VX26" i="8"/>
  <c r="WB36" i="8"/>
  <c r="VW37" i="8"/>
  <c r="VW14" i="8"/>
  <c r="VW39" i="8" s="1"/>
  <c r="WB14" i="8"/>
  <c r="WB39" i="8" s="1"/>
  <c r="WB13" i="8"/>
  <c r="VW13" i="8"/>
  <c r="WB37" i="8"/>
  <c r="VW35" i="8"/>
  <c r="VW40" i="8"/>
  <c r="WO26" i="8" l="1"/>
  <c r="WP26" i="8" s="1"/>
  <c r="WP3" i="8"/>
  <c r="VW38" i="8"/>
  <c r="WS2" i="8" a="1"/>
  <c r="WS2" i="8" s="1"/>
  <c r="WN2" i="8"/>
  <c r="WO2" i="8" s="1"/>
  <c r="WP2" i="8" s="1"/>
  <c r="WO4" i="8" s="1"/>
  <c r="WH10" i="8"/>
  <c r="WH35" i="8" s="1"/>
  <c r="WH14" i="8"/>
  <c r="WH39" i="8" s="1"/>
  <c r="WM12" i="8"/>
  <c r="WM37" i="8" s="1"/>
  <c r="WH21" i="8"/>
  <c r="WH46" i="8" s="1"/>
  <c r="WI1" i="8"/>
  <c r="WI26" i="8" s="1"/>
  <c r="WH12" i="8"/>
  <c r="WH37" i="8" s="1"/>
  <c r="WH15" i="8"/>
  <c r="WH40" i="8" s="1"/>
  <c r="WH3" i="8"/>
  <c r="WH28" i="8" s="1"/>
  <c r="WH11" i="8"/>
  <c r="WH36" i="8" s="1"/>
  <c r="WM11" i="8"/>
  <c r="WM36" i="8" s="1"/>
  <c r="WM10" i="8"/>
  <c r="WM14" i="8"/>
  <c r="WM39" i="8" s="1"/>
  <c r="WH13" i="8"/>
  <c r="WM13" i="8"/>
  <c r="WM15" i="8"/>
  <c r="WM40" i="8" s="1"/>
  <c r="WM5" i="8"/>
  <c r="WM30" i="8" s="1"/>
  <c r="WM6" i="8"/>
  <c r="WM31" i="8" s="1"/>
  <c r="WM3" i="8"/>
  <c r="WM28" i="8" s="1"/>
  <c r="WM4" i="8"/>
  <c r="WM29" i="8" s="1"/>
  <c r="WI2" i="8"/>
  <c r="WB38" i="8"/>
  <c r="WB18" i="8"/>
  <c r="WB43" i="8" s="1"/>
  <c r="WM35" i="8" l="1"/>
  <c r="WM18" i="8"/>
  <c r="WM43" i="8" s="1"/>
  <c r="WT2" i="8"/>
  <c r="WY2" i="8"/>
  <c r="WZ2" i="8" s="1"/>
  <c r="XA2" i="8" s="1"/>
  <c r="WT1" i="8"/>
  <c r="WX4" i="8" s="1"/>
  <c r="WX29" i="8" s="1"/>
  <c r="WX15" i="8"/>
  <c r="WX5" i="8"/>
  <c r="WX30" i="8" s="1"/>
  <c r="WX3" i="8"/>
  <c r="WX28" i="8" s="1"/>
  <c r="WX6" i="8"/>
  <c r="WX31" i="8" s="1"/>
  <c r="WM38" i="8"/>
  <c r="WH38" i="8"/>
  <c r="WZ1" i="8"/>
  <c r="XA1" i="8" s="1"/>
  <c r="WS21" i="8" s="1"/>
  <c r="WP28" i="8"/>
  <c r="WS15" i="8" l="1"/>
  <c r="WS11" i="8"/>
  <c r="WS3" i="8"/>
  <c r="WS10" i="8"/>
  <c r="WX11" i="8"/>
  <c r="WX36" i="8" s="1"/>
  <c r="WZ4" i="8"/>
  <c r="WX13" i="8" s="1"/>
  <c r="WX10" i="8"/>
  <c r="WX12" i="8"/>
  <c r="WZ26" i="8"/>
  <c r="XA26" i="8" s="1"/>
  <c r="XA3" i="8"/>
  <c r="WS12" i="8"/>
  <c r="WS37" i="8" s="1"/>
  <c r="WX35" i="8" l="1"/>
  <c r="WS35" i="8"/>
  <c r="WS28" i="8"/>
  <c r="WS36" i="8"/>
  <c r="WS14" i="8"/>
  <c r="WS39" i="8" s="1"/>
  <c r="WX14" i="8"/>
  <c r="WX39" i="8" s="1"/>
  <c r="WS13" i="8"/>
  <c r="WS40" i="8"/>
  <c r="XA28" i="8"/>
  <c r="WX38" i="8" s="1"/>
  <c r="XK1" i="8"/>
  <c r="XL1" i="8" s="1"/>
  <c r="WT26" i="8"/>
  <c r="XD2" i="8" a="1"/>
  <c r="XD2" i="8" s="1"/>
  <c r="WX40" i="8"/>
  <c r="WX37" i="8"/>
  <c r="WS46" i="8"/>
  <c r="XE2" i="8" l="1"/>
  <c r="XJ2" i="8"/>
  <c r="XK2" i="8" s="1"/>
  <c r="XL2" i="8" s="1"/>
  <c r="XI11" i="8"/>
  <c r="XE1" i="8"/>
  <c r="XI4" i="8" s="1"/>
  <c r="XI29" i="8" s="1"/>
  <c r="XD12" i="8"/>
  <c r="XI10" i="8"/>
  <c r="XD3" i="8"/>
  <c r="XI15" i="8"/>
  <c r="XD21" i="8"/>
  <c r="XI12" i="8"/>
  <c r="XD10" i="8"/>
  <c r="XD15" i="8"/>
  <c r="XI6" i="8"/>
  <c r="XI31" i="8" s="1"/>
  <c r="XI3" i="8"/>
  <c r="XI28" i="8" s="1"/>
  <c r="XI5" i="8"/>
  <c r="XI30" i="8" s="1"/>
  <c r="WX18" i="8"/>
  <c r="WX43" i="8" s="1"/>
  <c r="XK26" i="8"/>
  <c r="XL26" i="8" s="1"/>
  <c r="XL3" i="8"/>
  <c r="XI13" i="8" s="1"/>
  <c r="WS38" i="8"/>
  <c r="XD28" i="8" l="1"/>
  <c r="XD14" i="8"/>
  <c r="XD39" i="8" s="1"/>
  <c r="XI35" i="8"/>
  <c r="XD37" i="8"/>
  <c r="XD13" i="8"/>
  <c r="XD38" i="8" s="1"/>
  <c r="XD35" i="8"/>
  <c r="XI36" i="8"/>
  <c r="XL28" i="8"/>
  <c r="XI38" i="8" s="1"/>
  <c r="XV1" i="8"/>
  <c r="XW1" i="8" s="1"/>
  <c r="XD40" i="8"/>
  <c r="XI37" i="8"/>
  <c r="XD11" i="8"/>
  <c r="XD36" i="8" s="1"/>
  <c r="XK4" i="8"/>
  <c r="XI14" i="8" s="1"/>
  <c r="XI39" i="8" s="1"/>
  <c r="XO2" i="8" a="1"/>
  <c r="XO2" i="8" s="1"/>
  <c r="XD46" i="8"/>
  <c r="XE26" i="8"/>
  <c r="XI40" i="8"/>
  <c r="XI18" i="8" l="1"/>
  <c r="XI43" i="8" s="1"/>
  <c r="XP2" i="8"/>
  <c r="XZ2" i="8" a="1"/>
  <c r="XZ2" i="8" s="1"/>
  <c r="XU2" i="8"/>
  <c r="XV2" i="8" s="1"/>
  <c r="XW2" i="8" s="1"/>
  <c r="XO3" i="8"/>
  <c r="XT11" i="8"/>
  <c r="XO21" i="8"/>
  <c r="XO46" i="8" s="1"/>
  <c r="XP1" i="8"/>
  <c r="XT5" i="8" s="1"/>
  <c r="XT30" i="8" s="1"/>
  <c r="XT15" i="8"/>
  <c r="XO12" i="8"/>
  <c r="XO10" i="8"/>
  <c r="XT10" i="8"/>
  <c r="XO11" i="8"/>
  <c r="XO15" i="8"/>
  <c r="XT3" i="8"/>
  <c r="XT28" i="8" s="1"/>
  <c r="XT6" i="8"/>
  <c r="XT31" i="8" s="1"/>
  <c r="XT4" i="8"/>
  <c r="XT29" i="8" s="1"/>
  <c r="XV26" i="8"/>
  <c r="XW26" i="8" s="1"/>
  <c r="XW3" i="8"/>
  <c r="XT14" i="8" s="1"/>
  <c r="XT39" i="8" s="1"/>
  <c r="XT36" i="8" l="1"/>
  <c r="XO28" i="8"/>
  <c r="YG1" i="8"/>
  <c r="YH1" i="8" s="1"/>
  <c r="YE10" i="8" s="1"/>
  <c r="XW28" i="8"/>
  <c r="XT12" i="8"/>
  <c r="XT37" i="8" s="1"/>
  <c r="XV4" i="8"/>
  <c r="XT13" i="8" s="1"/>
  <c r="XT38" i="8" s="1"/>
  <c r="YA2" i="8"/>
  <c r="YF2" i="8"/>
  <c r="YG2" i="8" s="1"/>
  <c r="YH2" i="8" s="1"/>
  <c r="YA1" i="8"/>
  <c r="YE6" i="8" s="1"/>
  <c r="YE31" i="8" s="1"/>
  <c r="YE4" i="8"/>
  <c r="YE29" i="8" s="1"/>
  <c r="YE3" i="8"/>
  <c r="YE28" i="8" s="1"/>
  <c r="YE5" i="8"/>
  <c r="XO40" i="8"/>
  <c r="XO36" i="8"/>
  <c r="XO14" i="8"/>
  <c r="XO39" i="8" s="1"/>
  <c r="XT35" i="8"/>
  <c r="XP26" i="8"/>
  <c r="XO37" i="8"/>
  <c r="XO35" i="8"/>
  <c r="XO13" i="8"/>
  <c r="XO38" i="8" s="1"/>
  <c r="XT40" i="8"/>
  <c r="YE12" i="8" l="1"/>
  <c r="XZ10" i="8"/>
  <c r="XZ12" i="8"/>
  <c r="YE11" i="8"/>
  <c r="YG26" i="8"/>
  <c r="YH26" i="8" s="1"/>
  <c r="YH3" i="8"/>
  <c r="XZ11" i="8"/>
  <c r="YE15" i="8"/>
  <c r="XZ3" i="8"/>
  <c r="YG4" i="8"/>
  <c r="XZ21" i="8"/>
  <c r="XT18" i="8"/>
  <c r="XT43" i="8" s="1"/>
  <c r="YE30" i="8"/>
  <c r="XZ15" i="8"/>
  <c r="XZ36" i="8" l="1"/>
  <c r="YE14" i="8"/>
  <c r="YE39" i="8" s="1"/>
  <c r="XZ13" i="8"/>
  <c r="YE13" i="8"/>
  <c r="YH28" i="8"/>
  <c r="YR1" i="8"/>
  <c r="YS1" i="8" s="1"/>
  <c r="YE35" i="8"/>
  <c r="YA26" i="8"/>
  <c r="YK2" i="8" a="1"/>
  <c r="YK2" i="8" s="1"/>
  <c r="YE36" i="8"/>
  <c r="XZ37" i="8"/>
  <c r="XZ40" i="8"/>
  <c r="XZ35" i="8"/>
  <c r="XZ14" i="8"/>
  <c r="XZ39" i="8" s="1"/>
  <c r="YE37" i="8"/>
  <c r="XZ46" i="8"/>
  <c r="XZ28" i="8"/>
  <c r="YE40" i="8"/>
  <c r="YE18" i="8"/>
  <c r="YE43" i="8" s="1"/>
  <c r="YS3" i="8" l="1"/>
  <c r="YR26" i="8"/>
  <c r="YS26" i="8" s="1"/>
  <c r="YE38" i="8"/>
  <c r="XZ38" i="8"/>
  <c r="YV2" i="8" a="1"/>
  <c r="YV2" i="8" s="1"/>
  <c r="YQ2" i="8"/>
  <c r="YR2" i="8" s="1"/>
  <c r="YS2" i="8" s="1"/>
  <c r="YR4" i="8" s="1"/>
  <c r="YK3" i="8"/>
  <c r="YK28" i="8" s="1"/>
  <c r="YP15" i="8"/>
  <c r="YP40" i="8" s="1"/>
  <c r="YL1" i="8"/>
  <c r="YK12" i="8"/>
  <c r="YK37" i="8" s="1"/>
  <c r="YK10" i="8"/>
  <c r="YK35" i="8" s="1"/>
  <c r="YK11" i="8"/>
  <c r="YP11" i="8"/>
  <c r="YP36" i="8" s="1"/>
  <c r="YK21" i="8"/>
  <c r="YK46" i="8" s="1"/>
  <c r="YP12" i="8"/>
  <c r="YP37" i="8" s="1"/>
  <c r="YK15" i="8"/>
  <c r="YK40" i="8" s="1"/>
  <c r="YP10" i="8"/>
  <c r="YP5" i="8"/>
  <c r="YP30" i="8" s="1"/>
  <c r="YP6" i="8"/>
  <c r="YP31" i="8" s="1"/>
  <c r="YP14" i="8"/>
  <c r="YP39" i="8" s="1"/>
  <c r="YP4" i="8"/>
  <c r="YP29" i="8" s="1"/>
  <c r="YP3" i="8"/>
  <c r="YP28" i="8" s="1"/>
  <c r="YP13" i="8"/>
  <c r="YK14" i="8"/>
  <c r="YK39" i="8" s="1"/>
  <c r="YL26" i="8"/>
  <c r="YP35" i="8"/>
  <c r="YK13" i="8"/>
  <c r="YL2" i="8"/>
  <c r="YW2" i="8" l="1"/>
  <c r="ZB2" i="8"/>
  <c r="ZC2" i="8" s="1"/>
  <c r="ZD2" i="8" s="1"/>
  <c r="ZC4" i="8" s="1"/>
  <c r="ZA3" i="8"/>
  <c r="ZA5" i="8"/>
  <c r="ZA30" i="8" s="1"/>
  <c r="ZA4" i="8"/>
  <c r="ZA29" i="8" s="1"/>
  <c r="ZA6" i="8"/>
  <c r="ZA31" i="8" s="1"/>
  <c r="YK36" i="8"/>
  <c r="ZC1" i="8"/>
  <c r="ZD1" i="8" s="1"/>
  <c r="ZA12" i="8" s="1"/>
  <c r="YS28" i="8"/>
  <c r="YP38" i="8" s="1"/>
  <c r="YP18" i="8"/>
  <c r="YP43" i="8" s="1"/>
  <c r="YV10" i="8" l="1"/>
  <c r="YV3" i="8"/>
  <c r="YV11" i="8"/>
  <c r="ZA10" i="8"/>
  <c r="YK38" i="8"/>
  <c r="ZA15" i="8"/>
  <c r="ZA40" i="8" s="1"/>
  <c r="YV21" i="8"/>
  <c r="YV46" i="8" s="1"/>
  <c r="ZD3" i="8"/>
  <c r="ZC26" i="8"/>
  <c r="ZD26" i="8" s="1"/>
  <c r="YV12" i="8"/>
  <c r="YV15" i="8"/>
  <c r="ZG2" i="8" a="1"/>
  <c r="ZG2" i="8" s="1"/>
  <c r="ZA28" i="8"/>
  <c r="ZA11" i="8"/>
  <c r="ZA36" i="8" s="1"/>
  <c r="YW1" i="8"/>
  <c r="ZM2" i="8" l="1"/>
  <c r="ZN2" i="8" s="1"/>
  <c r="ZO2" i="8" s="1"/>
  <c r="ZN4" i="8" s="1"/>
  <c r="ZH1" i="8"/>
  <c r="ZG11" i="8"/>
  <c r="ZL6" i="8"/>
  <c r="ZL4" i="8"/>
  <c r="ZL5" i="8"/>
  <c r="ZL30" i="8" s="1"/>
  <c r="ZL3" i="8"/>
  <c r="ZL28" i="8" s="1"/>
  <c r="ZH2" i="8"/>
  <c r="YV36" i="8"/>
  <c r="YV28" i="8"/>
  <c r="YV40" i="8"/>
  <c r="YV37" i="8"/>
  <c r="YV35" i="8"/>
  <c r="ZD28" i="8"/>
  <c r="ZN1" i="8"/>
  <c r="ZO1" i="8" s="1"/>
  <c r="YW26" i="8"/>
  <c r="ZA35" i="8"/>
  <c r="ZA14" i="8"/>
  <c r="ZA39" i="8" s="1"/>
  <c r="ZA13" i="8"/>
  <c r="YV13" i="8"/>
  <c r="YV14" i="8"/>
  <c r="YV39" i="8" s="1"/>
  <c r="ZA37" i="8"/>
  <c r="ZL15" i="8" l="1"/>
  <c r="ZG21" i="8"/>
  <c r="ZG12" i="8"/>
  <c r="ZG15" i="8"/>
  <c r="YV38" i="8"/>
  <c r="ZA38" i="8"/>
  <c r="ZL12" i="8"/>
  <c r="ZL11" i="8"/>
  <c r="ZL29" i="8"/>
  <c r="ZG3" i="8"/>
  <c r="ZL10" i="8"/>
  <c r="ZN26" i="8"/>
  <c r="ZO26" i="8" s="1"/>
  <c r="ZO3" i="8"/>
  <c r="ZL31" i="8"/>
  <c r="ZG10" i="8"/>
  <c r="ZA18" i="8"/>
  <c r="ZA43" i="8" s="1"/>
  <c r="ZL37" i="8" l="1"/>
  <c r="ZG13" i="8"/>
  <c r="ZL14" i="8"/>
  <c r="ZL39" i="8" s="1"/>
  <c r="ZG14" i="8"/>
  <c r="ZG39" i="8" s="1"/>
  <c r="ZL13" i="8"/>
  <c r="ZO28" i="8"/>
  <c r="ZY1" i="8"/>
  <c r="ZZ1" i="8" s="1"/>
  <c r="ZL35" i="8"/>
  <c r="ZH26" i="8"/>
  <c r="ZG40" i="8"/>
  <c r="ZG35" i="8"/>
  <c r="ZL18" i="8"/>
  <c r="ZL43" i="8" s="1"/>
  <c r="ZG36" i="8"/>
  <c r="ZG37" i="8"/>
  <c r="ZL36" i="8"/>
  <c r="ZG28" i="8"/>
  <c r="ZG46" i="8"/>
  <c r="ZL40" i="8"/>
  <c r="ZR2" i="8" a="1"/>
  <c r="ZR2" i="8" s="1"/>
  <c r="ZZ3" i="8" l="1"/>
  <c r="ZY26" i="8"/>
  <c r="ZZ26" i="8" s="1"/>
  <c r="ZL38" i="8"/>
  <c r="AAC2" i="8" a="1"/>
  <c r="AAC2" i="8" s="1"/>
  <c r="ZX2" i="8"/>
  <c r="ZY2" i="8" s="1"/>
  <c r="ZZ2" i="8" s="1"/>
  <c r="ZW10" i="8"/>
  <c r="ZW15" i="8"/>
  <c r="ZW40" i="8" s="1"/>
  <c r="ZR10" i="8"/>
  <c r="ZR35" i="8" s="1"/>
  <c r="ZS1" i="8"/>
  <c r="ZR15" i="8"/>
  <c r="ZR40" i="8" s="1"/>
  <c r="ZR3" i="8"/>
  <c r="ZW11" i="8"/>
  <c r="ZW36" i="8" s="1"/>
  <c r="ZW12" i="8"/>
  <c r="ZW37" i="8" s="1"/>
  <c r="ZR12" i="8"/>
  <c r="ZR37" i="8" s="1"/>
  <c r="ZR21" i="8"/>
  <c r="ZR46" i="8" s="1"/>
  <c r="ZR11" i="8"/>
  <c r="ZR36" i="8" s="1"/>
  <c r="ZW14" i="8"/>
  <c r="ZW39" i="8" s="1"/>
  <c r="ZW3" i="8"/>
  <c r="ZW28" i="8" s="1"/>
  <c r="ZR14" i="8"/>
  <c r="ZR39" i="8" s="1"/>
  <c r="ZW5" i="8"/>
  <c r="ZW30" i="8" s="1"/>
  <c r="ZR13" i="8"/>
  <c r="ZW6" i="8"/>
  <c r="ZW31" i="8" s="1"/>
  <c r="ZS26" i="8"/>
  <c r="ZW13" i="8"/>
  <c r="ZW4" i="8"/>
  <c r="ZW29" i="8" s="1"/>
  <c r="ZW35" i="8"/>
  <c r="ZS2" i="8"/>
  <c r="ZG38" i="8"/>
  <c r="ZW18" i="8" l="1"/>
  <c r="ZW43" i="8" s="1"/>
  <c r="AAI2" i="8"/>
  <c r="AAJ2" i="8" s="1"/>
  <c r="AAK2" i="8" s="1"/>
  <c r="AAJ4" i="8" s="1"/>
  <c r="ZY4" i="8"/>
  <c r="AAD2" i="8"/>
  <c r="AAD1" i="8"/>
  <c r="AAH4" i="8"/>
  <c r="AAH6" i="8"/>
  <c r="AAH3" i="8"/>
  <c r="AAH28" i="8" s="1"/>
  <c r="AAH5" i="8"/>
  <c r="ZR28" i="8"/>
  <c r="ZZ28" i="8"/>
  <c r="ZW38" i="8" s="1"/>
  <c r="AAJ1" i="8"/>
  <c r="AAK1" i="8" s="1"/>
  <c r="AAH15" i="8" s="1"/>
  <c r="AAH11" i="8" l="1"/>
  <c r="AAC11" i="8"/>
  <c r="AAC3" i="8"/>
  <c r="AAC15" i="8"/>
  <c r="AAH10" i="8"/>
  <c r="AAH31" i="8"/>
  <c r="ZR38" i="8"/>
  <c r="AAH29" i="8"/>
  <c r="AAJ26" i="8"/>
  <c r="AAK26" i="8" s="1"/>
  <c r="AAK3" i="8"/>
  <c r="AAH30" i="8"/>
  <c r="AAH12" i="8"/>
  <c r="AAC21" i="8"/>
  <c r="AAC10" i="8"/>
  <c r="AAC35" i="8" s="1"/>
  <c r="AAC12" i="8"/>
  <c r="AAC37" i="8" s="1"/>
  <c r="AAC40" i="8" l="1"/>
  <c r="AAC28" i="8"/>
  <c r="AAH37" i="8"/>
  <c r="AAC36" i="8"/>
  <c r="AAK28" i="8"/>
  <c r="AAD26" i="8"/>
  <c r="AAH35" i="8"/>
  <c r="AAH36" i="8"/>
  <c r="AAC46" i="8"/>
  <c r="AAH13" i="8"/>
  <c r="AAC14" i="8"/>
  <c r="AAC39" i="8" s="1"/>
  <c r="AAH14" i="8"/>
  <c r="AAH39" i="8" s="1"/>
  <c r="AAC13" i="8"/>
  <c r="AAH40" i="8"/>
  <c r="AAC38" i="8" l="1"/>
  <c r="AAH38" i="8"/>
  <c r="AAH18" i="8"/>
  <c r="AAH43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<sst xmlns="http://schemas.openxmlformats.org/spreadsheetml/2006/main" count="17261" uniqueCount="3483">
  <si>
    <t>赤</t>
  </si>
  <si>
    <t>24</t>
  </si>
  <si>
    <t>弁当　園児</t>
  </si>
  <si>
    <t>キャラ弁（学食）</t>
  </si>
  <si>
    <t>30</t>
  </si>
  <si>
    <t>キャラ弁当</t>
  </si>
  <si>
    <t>18</t>
  </si>
  <si>
    <t>0</t>
  </si>
  <si>
    <t>なないろキッズ</t>
  </si>
  <si>
    <t>奈良屋幼稚園</t>
  </si>
  <si>
    <t>スマイルキッズ</t>
  </si>
  <si>
    <t>博多第一幼稚園（別注）</t>
  </si>
  <si>
    <t>志免幼稚園</t>
  </si>
  <si>
    <t>志免中央幼稚園</t>
  </si>
  <si>
    <t>シャインスターキッズ</t>
  </si>
  <si>
    <t>ことばの森プリスクール</t>
  </si>
  <si>
    <t>笹丘カトリック幼稚園</t>
  </si>
  <si>
    <t>小笹幼稚園</t>
  </si>
  <si>
    <t>若久幼稚園</t>
  </si>
  <si>
    <t>大橋幼稚園</t>
  </si>
  <si>
    <t>かしはら幼稚園</t>
  </si>
  <si>
    <t>さらやま保育園</t>
  </si>
  <si>
    <t>リリィ保育園</t>
  </si>
  <si>
    <t>宝幼稚園</t>
  </si>
  <si>
    <t>須玖幼稚園</t>
  </si>
  <si>
    <t>大野南幼稚園</t>
  </si>
  <si>
    <t>太宰府天満宮幼稚園</t>
  </si>
  <si>
    <t>すてっぷ</t>
  </si>
  <si>
    <t>イーズィピーズィーイングリッシ</t>
  </si>
  <si>
    <t>香蘭幼稚園</t>
  </si>
  <si>
    <t>イングリッシュスク―ル</t>
  </si>
  <si>
    <t>BUDDY GSA InternationalSch web</t>
  </si>
  <si>
    <t>はたなか</t>
  </si>
  <si>
    <t>社食</t>
  </si>
  <si>
    <t>吉塚ゆりの樹幼稚園（別）</t>
  </si>
  <si>
    <t>泉ヶ丘幼稚園</t>
  </si>
  <si>
    <t>泉ヶ丘幼稚園ぺんぎん組</t>
  </si>
  <si>
    <t>春日小鳩幼稚園</t>
  </si>
  <si>
    <t>かなやま幼稚園</t>
  </si>
  <si>
    <t>山王幼稚園</t>
  </si>
  <si>
    <t>アイスクール幼稚園</t>
  </si>
  <si>
    <t>＊＊＊</t>
  </si>
  <si>
    <t>数出表</t>
  </si>
  <si>
    <t>上段：園児、下段：先生</t>
  </si>
  <si>
    <t>作成日</t>
  </si>
  <si>
    <t>1</t>
  </si>
  <si>
    <t>おやつ</t>
  </si>
  <si>
    <t>園名</t>
  </si>
  <si>
    <t>飯あり</t>
  </si>
  <si>
    <t>おにぎり</t>
  </si>
  <si>
    <t>飯なし</t>
  </si>
  <si>
    <t>100</t>
  </si>
  <si>
    <t>150</t>
  </si>
  <si>
    <t>120</t>
  </si>
  <si>
    <t>三角</t>
  </si>
  <si>
    <t>半俵</t>
  </si>
  <si>
    <t>5100</t>
  </si>
  <si>
    <t>19700</t>
  </si>
  <si>
    <t>9</t>
  </si>
  <si>
    <t>200</t>
  </si>
  <si>
    <t>15</t>
  </si>
  <si>
    <t>206</t>
  </si>
  <si>
    <t>207</t>
  </si>
  <si>
    <t>4</t>
  </si>
  <si>
    <t>400</t>
  </si>
  <si>
    <t>20</t>
  </si>
  <si>
    <t>406</t>
  </si>
  <si>
    <t>407</t>
  </si>
  <si>
    <t>6</t>
  </si>
  <si>
    <t>13000</t>
  </si>
  <si>
    <t>61</t>
  </si>
  <si>
    <t>13002</t>
  </si>
  <si>
    <t>13004</t>
  </si>
  <si>
    <t>5</t>
  </si>
  <si>
    <t>16300</t>
  </si>
  <si>
    <t>601</t>
  </si>
  <si>
    <t>7</t>
  </si>
  <si>
    <t>700</t>
  </si>
  <si>
    <t>90</t>
  </si>
  <si>
    <t>706</t>
  </si>
  <si>
    <t>140</t>
  </si>
  <si>
    <t>707</t>
  </si>
  <si>
    <t>2100</t>
  </si>
  <si>
    <t>123</t>
  </si>
  <si>
    <t>2200</t>
  </si>
  <si>
    <t>17600</t>
  </si>
  <si>
    <t>18500</t>
  </si>
  <si>
    <t>2</t>
  </si>
  <si>
    <t>3100</t>
  </si>
  <si>
    <t>19</t>
  </si>
  <si>
    <t>3400</t>
  </si>
  <si>
    <t>23</t>
  </si>
  <si>
    <t>3600</t>
  </si>
  <si>
    <t>92</t>
  </si>
  <si>
    <t>12</t>
  </si>
  <si>
    <t>3700</t>
  </si>
  <si>
    <t>41</t>
  </si>
  <si>
    <t>8000</t>
  </si>
  <si>
    <t>20200</t>
  </si>
  <si>
    <t>11</t>
  </si>
  <si>
    <t>5900</t>
  </si>
  <si>
    <t>16800</t>
  </si>
  <si>
    <t>99</t>
  </si>
  <si>
    <t>3</t>
  </si>
  <si>
    <t>11600</t>
  </si>
  <si>
    <t>7800</t>
  </si>
  <si>
    <t>17</t>
  </si>
  <si>
    <t>7300</t>
  </si>
  <si>
    <t>103</t>
  </si>
  <si>
    <t>12900</t>
  </si>
  <si>
    <t>12910</t>
  </si>
  <si>
    <t>19800</t>
  </si>
  <si>
    <t>19900</t>
  </si>
  <si>
    <t>16</t>
  </si>
  <si>
    <t>8100</t>
  </si>
  <si>
    <t>91</t>
  </si>
  <si>
    <t>21</t>
  </si>
  <si>
    <t>18900</t>
  </si>
  <si>
    <t>7000</t>
  </si>
  <si>
    <t>10</t>
  </si>
  <si>
    <t>7003</t>
  </si>
  <si>
    <t>22</t>
  </si>
  <si>
    <t>7010</t>
  </si>
  <si>
    <t>4700</t>
  </si>
  <si>
    <t>4800</t>
  </si>
  <si>
    <t>800</t>
  </si>
  <si>
    <t>802</t>
  </si>
  <si>
    <t>805</t>
  </si>
  <si>
    <t>130</t>
  </si>
  <si>
    <t>30013</t>
  </si>
  <si>
    <t>40</t>
  </si>
  <si>
    <t>40100</t>
  </si>
  <si>
    <t>40102</t>
  </si>
  <si>
    <t>40200</t>
  </si>
  <si>
    <t>40250</t>
  </si>
  <si>
    <t>40350</t>
  </si>
  <si>
    <t>40400</t>
  </si>
  <si>
    <t>40700</t>
  </si>
  <si>
    <t>40750</t>
  </si>
  <si>
    <t>40800</t>
  </si>
  <si>
    <t>50</t>
  </si>
  <si>
    <t>10000</t>
  </si>
  <si>
    <t>10001</t>
  </si>
  <si>
    <t>10002</t>
  </si>
  <si>
    <t>315</t>
  </si>
  <si>
    <t>242</t>
  </si>
  <si>
    <t>121</t>
  </si>
  <si>
    <t>101</t>
  </si>
  <si>
    <t>幼稚園別注</t>
  </si>
  <si>
    <t>ﾖｳﾁｴﾝﾍﾞｯﾁｭｳ</t>
  </si>
  <si>
    <t>2025/08/27 16:54:39</t>
  </si>
  <si>
    <t>太宰府小学校　第一学童保育所</t>
  </si>
  <si>
    <t>ﾀﾞｻﾞｲﾌｼｮｳｶﾞｯｺｳﾀﾞｲｲﾁｶﾞｸﾄﾞｳﾎｲｸｼｮ</t>
  </si>
  <si>
    <t>太宰府小　学童第一</t>
  </si>
  <si>
    <t>818-0119</t>
  </si>
  <si>
    <t>太宰府市連歌屋1-2-2</t>
  </si>
  <si>
    <t>092-925-3525</t>
  </si>
  <si>
    <t>2021/05/21 11:50:55</t>
  </si>
  <si>
    <t>太宰府小学校　第二学童保育所</t>
  </si>
  <si>
    <t>ﾀﾞｻﾞｲﾌｼｮｳｶﾞｯｺｳ ﾀﾞｲﾆｶﾞｸﾄﾞｳﾎｲｸｼｮ</t>
  </si>
  <si>
    <t>太宰府小　学童第二</t>
  </si>
  <si>
    <t>太宰府市連歌屋1-2-1</t>
  </si>
  <si>
    <t>092-928-5031</t>
  </si>
  <si>
    <t>2021/05/21 13:54:29</t>
  </si>
  <si>
    <t>13</t>
  </si>
  <si>
    <t>太宰府東小学校　第一学童保育所</t>
  </si>
  <si>
    <t>ﾀﾞｻﾞｲﾌﾋｶﾞｼｼｮｳｶﾞｯｺｳ ﾀﾞｲｲﾁｶﾞｸﾄﾞｳ</t>
  </si>
  <si>
    <t>太宰府東小　学童第一</t>
  </si>
  <si>
    <t>818-0121</t>
  </si>
  <si>
    <t>太宰府市青山3-4-1</t>
  </si>
  <si>
    <t>092-925-5299</t>
  </si>
  <si>
    <t>2021/05/21 11:53:48</t>
  </si>
  <si>
    <t>14</t>
  </si>
  <si>
    <t>太宰府東小学校　第二学童保育所</t>
  </si>
  <si>
    <t>ﾀﾞｻﾞｲﾌﾋｶﾞｼｼｮｳｶﾞｯｺｳ ﾀﾞｲﾆｶﾞｸﾄﾞｳﾎ</t>
  </si>
  <si>
    <t>太宰府東小　学童第二</t>
  </si>
  <si>
    <t>092-929-3038</t>
  </si>
  <si>
    <t>2021/05/21 11:55:03</t>
  </si>
  <si>
    <t>太宰府南小学校　第一学童保育所</t>
  </si>
  <si>
    <t>ﾀﾞｻﾞｲﾌﾐﾅﾐｼｮｳｶﾞｯｺｳ ﾀﾞｲｲﾁｶﾞｸﾄﾞｳﾎ</t>
  </si>
  <si>
    <t>太宰府南小　学童第一</t>
  </si>
  <si>
    <t>818-0122</t>
  </si>
  <si>
    <t>太宰府市高雄2-3855</t>
  </si>
  <si>
    <t>092-925-6031</t>
  </si>
  <si>
    <t>2021/05/21 12:00:41</t>
  </si>
  <si>
    <t>太宰府南小学校　第二学童保育所</t>
  </si>
  <si>
    <t>ﾀﾞｻﾞｲﾌﾐﾅﾐｼｮｳｶﾞｯｺｳ ﾀﾞｲﾆｶﾞｸﾄﾞｳﾎ</t>
  </si>
  <si>
    <t>太宰府南小　学童第二</t>
  </si>
  <si>
    <t>092-925-6936</t>
  </si>
  <si>
    <t>2021/05/21 11:59:10</t>
  </si>
  <si>
    <t>水城小学校　第一学童保育所</t>
  </si>
  <si>
    <t>ﾐｽﾞｷｼｮｳｶﾞｯｺｳ ﾀﾞｲｲﾁｶﾞｸﾄﾞｳﾎｲｸｼｮ</t>
  </si>
  <si>
    <t>水城小　学童第一</t>
  </si>
  <si>
    <t>818-0101</t>
  </si>
  <si>
    <t>太宰府市観世音寺3-13-2</t>
  </si>
  <si>
    <t>092-925-2777</t>
  </si>
  <si>
    <t>2021/05/21 12:07:23</t>
  </si>
  <si>
    <t>水城小学校　第二学童保育所</t>
  </si>
  <si>
    <t>ﾐｽﾞｷｼｮｳｶﾞｯｺｳ ﾀﾞｲﾆｶﾞｸﾄﾞｳﾎｲｸｼｮ</t>
  </si>
  <si>
    <t>水城小　学童第二</t>
  </si>
  <si>
    <t>092-923-3073</t>
  </si>
  <si>
    <t>2021/05/21 13:54:41</t>
  </si>
  <si>
    <t>水城小学校　第三学童保育所</t>
  </si>
  <si>
    <t>ﾐｽﾞｷｼｮｳｶﾞｯｺｳ ﾀﾞｲｻﾝｶﾞｸﾄﾞｳﾎｲｸｼｮ</t>
  </si>
  <si>
    <t>水城小　学童第三</t>
  </si>
  <si>
    <t>092-923-3083</t>
  </si>
  <si>
    <t>2021/05/21 12:37:01</t>
  </si>
  <si>
    <t>水城西小学校　第一学童保育所</t>
  </si>
  <si>
    <t>ﾐｽﾞｷﾆｼｼｮｳｶﾞｯｺｳ ﾀﾞｲｲﾁｶﾞｸﾄﾞｳﾎｲｸｼ</t>
  </si>
  <si>
    <t>水城西小　学童第一</t>
  </si>
  <si>
    <t>818-0135</t>
  </si>
  <si>
    <t>太宰府市向佐野90</t>
  </si>
  <si>
    <t>092-925-5923</t>
  </si>
  <si>
    <t>2021/05/21 12:40:46</t>
  </si>
  <si>
    <t>水城西小学校　第二学童保育所</t>
  </si>
  <si>
    <t>ﾐｽﾞｷﾆｼｼｮｳｶﾞｯｺｳ ﾀﾞｲﾆｶﾞｸﾄﾞｳﾎｲｸｼｮ</t>
  </si>
  <si>
    <t>水城西小　学童第二</t>
  </si>
  <si>
    <t>092-925-6099</t>
  </si>
  <si>
    <t>2021/05/21 12:43:36</t>
  </si>
  <si>
    <t>水城西小学校　第三学童保育所</t>
  </si>
  <si>
    <t>ﾐｽﾞｷﾆｼｼｮｳｶﾞｯｺｳ ﾀﾞｲｻﾝｶﾞｸﾄﾞｳﾎｲｸｼ</t>
  </si>
  <si>
    <t>水城西小　学童第三</t>
  </si>
  <si>
    <t>092-928-5002</t>
  </si>
  <si>
    <t>2021/05/21 12:45:19</t>
  </si>
  <si>
    <t>太宰府西小学校　第一学童保育所</t>
  </si>
  <si>
    <t>ﾀﾞｻﾞｲﾌﾆｼｼｮｳｶﾞｯｺｳ ﾀﾞｲｲﾁｶﾞｸﾄﾞｳﾎｲ</t>
  </si>
  <si>
    <t>太宰府西小　学童第一</t>
  </si>
  <si>
    <t>818-0134</t>
  </si>
  <si>
    <t>太宰府市大佐野4-6-30</t>
  </si>
  <si>
    <t>092-924-0932</t>
  </si>
  <si>
    <t>2021/05/21 12:47:43</t>
  </si>
  <si>
    <t>太宰府西小学校　第二学童保育所</t>
  </si>
  <si>
    <t>ﾀﾞｻﾞｲﾌﾆｼｼｮｳｶﾞｯｺｳ ﾀﾞｲﾆｶﾞｸﾄﾞｳﾎｲｸ</t>
  </si>
  <si>
    <t>太宰府西小　学童第二</t>
  </si>
  <si>
    <t>092-924-1516</t>
  </si>
  <si>
    <t>2021/05/21 12:48:43</t>
  </si>
  <si>
    <t>25</t>
  </si>
  <si>
    <t>国分小学校　第一学童保育所</t>
  </si>
  <si>
    <t>ｺｸﾌﾞｼｮｳｶﾞｯｺｳ ﾀﾞｲｲﾁｶﾞｸﾄﾞｳﾎｲｸｼｮ</t>
  </si>
  <si>
    <t>国分小　学童第一</t>
  </si>
  <si>
    <t>818-0132</t>
  </si>
  <si>
    <t>太宰府市国分5-29-7</t>
  </si>
  <si>
    <t>092-924-0542</t>
  </si>
  <si>
    <t>2021/05/21 12:49:52</t>
  </si>
  <si>
    <t>26</t>
  </si>
  <si>
    <t>国分小学校　第二学童保育所</t>
  </si>
  <si>
    <t>ｺｸﾌﾞｼｮｳｶﾞｯｺｳ ﾀﾞｲﾆｶﾞｸﾄﾞｳﾎｲｸｼｮｺｸ</t>
  </si>
  <si>
    <t>国分小　学童第二</t>
  </si>
  <si>
    <t>太宰府市国分2-10-1</t>
  </si>
  <si>
    <t>092-925-1122</t>
  </si>
  <si>
    <t>2021/05/21 12:50:45</t>
  </si>
  <si>
    <t>27</t>
  </si>
  <si>
    <t>国分小学校　第三学童保育所</t>
  </si>
  <si>
    <t>ｺｸﾌﾞｼｮｳｶﾞｯｺｳ ﾀﾞｲｻﾝｶﾞｸﾄﾞｳﾎｲｸｼｮ</t>
  </si>
  <si>
    <t>国分小　学童第三</t>
  </si>
  <si>
    <t>092-925-1123</t>
  </si>
  <si>
    <t>2021/05/21 12:51:47</t>
  </si>
  <si>
    <t>須玖小学校　　チャイルドクラブ</t>
  </si>
  <si>
    <t>ｽｸ ﾁｬｲﾙﾄﾞ</t>
  </si>
  <si>
    <t>須玖小　チャイルド</t>
  </si>
  <si>
    <t>816-0863</t>
  </si>
  <si>
    <t>春日市須玖南2-71</t>
  </si>
  <si>
    <t>092-582-6444</t>
  </si>
  <si>
    <t>2020/03/17 13:17:24</t>
  </si>
  <si>
    <t>32</t>
  </si>
  <si>
    <t>春日小学校　ポケットクラブ</t>
  </si>
  <si>
    <t>ｶｽｶﾞ ﾎﾟｹｯﾄ</t>
  </si>
  <si>
    <t>春日小　ポケット</t>
  </si>
  <si>
    <t>816-0851</t>
  </si>
  <si>
    <t>春日市昇町1-142</t>
  </si>
  <si>
    <t>092-573-4692</t>
  </si>
  <si>
    <t>2020/03/17 12:58:05</t>
  </si>
  <si>
    <t>33</t>
  </si>
  <si>
    <t>春日小学校　ポケット第2クラブ</t>
  </si>
  <si>
    <t>ｶｽｶﾞ ﾎﾟｹｯﾄﾀﾞｲ2</t>
  </si>
  <si>
    <t>春日小　ポケット第2</t>
  </si>
  <si>
    <t>092-573-4699</t>
  </si>
  <si>
    <t>2020/03/17 13:12:47</t>
  </si>
  <si>
    <t>34</t>
  </si>
  <si>
    <t>春日西小学校　つばめクラブ</t>
  </si>
  <si>
    <t>ｶｽｶﾞﾆｼ ﾂﾊﾞﾒ</t>
  </si>
  <si>
    <t>春日西小　つばめ</t>
  </si>
  <si>
    <t>816-0846</t>
  </si>
  <si>
    <t>春日市下白水南4-134</t>
  </si>
  <si>
    <t>092-572-6522</t>
  </si>
  <si>
    <t>2020/03/17 15:27:36</t>
  </si>
  <si>
    <t>35</t>
  </si>
  <si>
    <t>春日西小学校　つばめ第2クラブ</t>
  </si>
  <si>
    <t>ｶｽｶﾞﾆｼ ﾂﾊﾞﾒﾀﾞｲ2</t>
  </si>
  <si>
    <t>春日西小　つばめ第2</t>
  </si>
  <si>
    <t>092-592-1345</t>
  </si>
  <si>
    <t>2020/03/17 13:12:52</t>
  </si>
  <si>
    <t>36</t>
  </si>
  <si>
    <t>天神山小学校　ひかりクラブ</t>
  </si>
  <si>
    <t>ﾃﾝｼﾞﾝﾔﾏ ﾋｶﾘ</t>
  </si>
  <si>
    <t>天神山小　ひかり</t>
  </si>
  <si>
    <t>816-0855</t>
  </si>
  <si>
    <t>春日市天神山6-39</t>
  </si>
  <si>
    <t>092-574-0316</t>
  </si>
  <si>
    <t>2020/03/17 12:59:54</t>
  </si>
  <si>
    <t>37</t>
  </si>
  <si>
    <t>天神山小学校　ひかり第2クラブ</t>
  </si>
  <si>
    <t>ﾃﾝｼﾞﾝﾔﾏﾋｶﾘﾀﾞｲ2</t>
  </si>
  <si>
    <t>天神山小　ひかり第2</t>
  </si>
  <si>
    <t>092-573-7758</t>
  </si>
  <si>
    <t>2020/03/17 13:12:57</t>
  </si>
  <si>
    <t>38</t>
  </si>
  <si>
    <t>大谷小学校　ひまわりクラブ</t>
  </si>
  <si>
    <t>ｵｵﾀﾆ ﾋﾏﾜﾘ</t>
  </si>
  <si>
    <t>大谷小　ひまわり</t>
  </si>
  <si>
    <t>816-0831</t>
  </si>
  <si>
    <t>春日市大谷4-1</t>
  </si>
  <si>
    <t>092-591-1355</t>
  </si>
  <si>
    <t>2020/03/17 15:29:13</t>
  </si>
  <si>
    <t>春日南小学校　さくらクラブ</t>
  </si>
  <si>
    <t>ｶｽｶﾞﾐﾅﾐ ｻｸﾗ</t>
  </si>
  <si>
    <t>春日南小　さくら</t>
  </si>
  <si>
    <t>816-0814</t>
  </si>
  <si>
    <t>春日市春日8-100</t>
  </si>
  <si>
    <t>092-595-3377</t>
  </si>
  <si>
    <t>2020/03/17 13:03:50</t>
  </si>
  <si>
    <t>春日南小学校　さくら第2クラブ</t>
  </si>
  <si>
    <t>ｶｽｶﾞﾐﾅﾐｻｸﾗﾀﾞｲ2</t>
  </si>
  <si>
    <t>春日南小　さくら第2</t>
  </si>
  <si>
    <t>092-595-3436</t>
  </si>
  <si>
    <t>2020/03/17 13:12:59</t>
  </si>
  <si>
    <t>42</t>
  </si>
  <si>
    <t>春日原小学校　たいようクラブ</t>
  </si>
  <si>
    <t>ｶｽｶﾞﾊﾞﾙﾀｲﾖｳ</t>
  </si>
  <si>
    <t>春日原小　たいよう</t>
  </si>
  <si>
    <t>816-0803</t>
  </si>
  <si>
    <t>春日市春日原南町4-37-1</t>
  </si>
  <si>
    <t>092-574-2348</t>
  </si>
  <si>
    <t>2020/03/17 13:09:46</t>
  </si>
  <si>
    <t>44</t>
  </si>
  <si>
    <t>春日東小学校　なかよしクラブ</t>
  </si>
  <si>
    <t>ｶｽｶﾞﾋｶﾞｼﾅｶﾖｼ</t>
  </si>
  <si>
    <t>春日東小　なかよし</t>
  </si>
  <si>
    <t>816-0821</t>
  </si>
  <si>
    <t>春日市若葉台東1-51</t>
  </si>
  <si>
    <t>092-574-2650</t>
  </si>
  <si>
    <t>2020/03/17 13:09:59</t>
  </si>
  <si>
    <t>45</t>
  </si>
  <si>
    <t>春日東小学校　なかよし第2クラブ</t>
  </si>
  <si>
    <t>ｶｽｶﾞﾋｶﾞｼﾅｶﾖｼﾀﾞｲ2</t>
  </si>
  <si>
    <t>春日東小　なかよし第2</t>
  </si>
  <si>
    <t>092-571-3688</t>
  </si>
  <si>
    <t>2020/03/17 13:13:06</t>
  </si>
  <si>
    <t>46</t>
  </si>
  <si>
    <t>春日北小学校　あおぞらクラブ</t>
  </si>
  <si>
    <t>ｶｽｶﾞｷﾀｱｵｿﾞﾗ</t>
  </si>
  <si>
    <t>春日北小　あおぞら</t>
  </si>
  <si>
    <t>816-0861</t>
  </si>
  <si>
    <t>春日市岡本1-35</t>
  </si>
  <si>
    <t>092-592-2692</t>
  </si>
  <si>
    <t>2020/03/17 13:10:40</t>
  </si>
  <si>
    <t>48</t>
  </si>
  <si>
    <t>春日野小学校　つくしんぼクラブ</t>
  </si>
  <si>
    <t>ｶｽｶﾞﾉﾂｸｼﾝﾎﾞ</t>
  </si>
  <si>
    <t>春日野小　つくしんぼ</t>
  </si>
  <si>
    <t>816-0811</t>
  </si>
  <si>
    <t>春日市春日公園4-1-1</t>
  </si>
  <si>
    <t>092-501-7302</t>
  </si>
  <si>
    <t>2020/03/17 13:11:27</t>
  </si>
  <si>
    <t>49</t>
  </si>
  <si>
    <t>春日野小学校　つくしんぼ第2クラブ</t>
  </si>
  <si>
    <t>ｶｽｶﾞﾉﾂｸｼﾝﾎﾞﾀﾞｲ2</t>
  </si>
  <si>
    <t>春日野小つくしんぼ第2</t>
  </si>
  <si>
    <t>092-582-8680</t>
  </si>
  <si>
    <t>2020/03/17 13:13:21</t>
  </si>
  <si>
    <t>日の出小学校　コスモクラブ</t>
  </si>
  <si>
    <t>ﾋﾉﾃﾞｺｽﾓ</t>
  </si>
  <si>
    <t>日の出小　コスモ</t>
  </si>
  <si>
    <t>816-0873</t>
  </si>
  <si>
    <t>春日市日の出町3-1-10</t>
  </si>
  <si>
    <t>092-585-2883</t>
  </si>
  <si>
    <t>2020/03/17 13:13:46</t>
  </si>
  <si>
    <t>52</t>
  </si>
  <si>
    <t>白水小学校　スマイルクラブ</t>
  </si>
  <si>
    <t>ｼﾛｳｽﾞスマイル</t>
  </si>
  <si>
    <t>白水小　スマイル</t>
  </si>
  <si>
    <t>816-0845</t>
  </si>
  <si>
    <t>春日市白水ヶ丘1-100</t>
  </si>
  <si>
    <t>092-581-2450</t>
  </si>
  <si>
    <t>2020/03/17 15:33:41</t>
  </si>
  <si>
    <t>立花小学校　学童保育所</t>
  </si>
  <si>
    <t>ﾀﾁﾊﾞﾅｼｮｳｶﾞｯｺｳ ｶﾞｸﾄﾞｳﾎｲｸｼｮ</t>
  </si>
  <si>
    <t>立花小　学童</t>
  </si>
  <si>
    <t>811-0102</t>
  </si>
  <si>
    <t>糟屋郡新宮町大字立花口1072-3</t>
  </si>
  <si>
    <t>092-963-0450</t>
  </si>
  <si>
    <t>2021/05/21 10:55:00</t>
  </si>
  <si>
    <t>62</t>
  </si>
  <si>
    <t>新宮小学校　学童保育所第一・第二・第三</t>
  </si>
  <si>
    <t>ｼﾝｸﾞｳｼｮｳｶﾞｯｺｳ ｶﾞｸﾄﾞｳﾎｲｸｼｮﾀﾞｲｲﾁ</t>
  </si>
  <si>
    <t>新宮小学校　学童</t>
  </si>
  <si>
    <t>811-0112</t>
  </si>
  <si>
    <t>糟屋郡新宮町下府3-12</t>
  </si>
  <si>
    <t>092-962-4139</t>
  </si>
  <si>
    <t>2021/05/21 13:54:52</t>
  </si>
  <si>
    <t>63</t>
  </si>
  <si>
    <t>新宮東小学校　学童保育所第一・第二</t>
  </si>
  <si>
    <t>ｼﾝｸﾞｳﾋｶﾞｼｼｮｳｶﾞｯｺｳ ｶﾞｸﾄﾞｳﾎｲｸｼｮﾀ</t>
  </si>
  <si>
    <t>新宮東小　学童</t>
  </si>
  <si>
    <t>811-0117</t>
  </si>
  <si>
    <t>糟屋郡新宮町新宮東4-8-1</t>
  </si>
  <si>
    <t>092-963-1131</t>
  </si>
  <si>
    <t>2021/05/21 10:57:34</t>
  </si>
  <si>
    <t>64</t>
  </si>
  <si>
    <t>新宮北小学校　学童保育所第一・第二・第三・第四</t>
  </si>
  <si>
    <t>ｼﾝｸﾞｳｷﾀｼｮｳｶﾞｯｺｳ ｶﾞｸﾄﾞｳﾎｲｸｼｮﾀﾞｲ</t>
  </si>
  <si>
    <t>新宮北小　学童</t>
  </si>
  <si>
    <t>811-0123</t>
  </si>
  <si>
    <t>糟屋郡新宮町上府北1-16-1</t>
  </si>
  <si>
    <t>092-963-1712</t>
  </si>
  <si>
    <t>092-963-1713</t>
  </si>
  <si>
    <t>2021/05/21 11:00:04</t>
  </si>
  <si>
    <t>71</t>
  </si>
  <si>
    <t>南畑小学校　学童保育所</t>
  </si>
  <si>
    <t>ﾐﾅﾐﾊﾀｼｮｳｶﾞｯｺｳ ｶﾞｸﾄﾞｳﾎｲｸｼｮ</t>
  </si>
  <si>
    <t>南畑小　学童</t>
  </si>
  <si>
    <t>811-1232</t>
  </si>
  <si>
    <t>那珂川市大字埋金530-1</t>
  </si>
  <si>
    <t>092-953-3660</t>
  </si>
  <si>
    <t>2021/05/21 11:08:56</t>
  </si>
  <si>
    <t>72</t>
  </si>
  <si>
    <t>岩戸小学校　学童保育所A・B</t>
  </si>
  <si>
    <t>ｲﾜﾄｼｮｳｶﾞｯｺｳ ｶﾞｸﾄﾞｳﾎｲｸｼｮA･B</t>
  </si>
  <si>
    <t>岩戸小　学童</t>
  </si>
  <si>
    <t>811-1242</t>
  </si>
  <si>
    <t>那珂川市大字西隈2-6-45</t>
  </si>
  <si>
    <t>092-953-1768</t>
  </si>
  <si>
    <t>2021/05/21 11:11:02</t>
  </si>
  <si>
    <t>73</t>
  </si>
  <si>
    <t>岩戸北小学校　学童保育A・B・C</t>
  </si>
  <si>
    <t>ｲﾜﾄｷﾀｼｮｳｶﾞｯｺｳ ｶﾞｸﾄﾞｳﾎｲｸA･B･C</t>
  </si>
  <si>
    <t>岩戸北小　学童</t>
  </si>
  <si>
    <t>811-1255</t>
  </si>
  <si>
    <t>那珂川市恵子1-1-1</t>
  </si>
  <si>
    <t>092-953-3141</t>
  </si>
  <si>
    <t>2021/05/21 11:12:49</t>
  </si>
  <si>
    <t>74</t>
  </si>
  <si>
    <t>安徳小学校　学童保育所A・B・C</t>
  </si>
  <si>
    <t>ｱﾝﾄｸｼｮｳｶﾞｯｺｳ ｶﾞｸﾄﾞｳﾎｲｸｼｮA･B･C</t>
  </si>
  <si>
    <t>安徳小　学童</t>
  </si>
  <si>
    <t>811-1251</t>
  </si>
  <si>
    <t>那珂川市松木2-134</t>
  </si>
  <si>
    <t>092-953-1766</t>
  </si>
  <si>
    <t>2021/05/21 11:14:59</t>
  </si>
  <si>
    <t>75</t>
  </si>
  <si>
    <t>安徳北小学校　学童保育所A・B・Ｃ</t>
  </si>
  <si>
    <t>ｱﾝﾄｸｷﾀｼｮｳｶﾞｯｺｳ ｶﾞｸﾄﾞｳﾎｲｸｼｮABC</t>
  </si>
  <si>
    <t>安徳北小　学童</t>
  </si>
  <si>
    <t>811-1252</t>
  </si>
  <si>
    <t>那珂川市五郎丸1-11</t>
  </si>
  <si>
    <t>092-952-8147</t>
  </si>
  <si>
    <t>2021/05/21 13:55:08</t>
  </si>
  <si>
    <t>76</t>
  </si>
  <si>
    <t>片縄小学校　学童保育所A・第二B・第三Ｃ</t>
  </si>
  <si>
    <t>ｶﾀﾅﾜｼｮｳｶﾞｯｺｳ ｶﾞｸﾄﾞｳﾎｲｸｼｮAﾀﾞｲ</t>
  </si>
  <si>
    <t>片縄小　学童</t>
  </si>
  <si>
    <t>811-1203</t>
  </si>
  <si>
    <t>那珂川市片縄北1-15-2</t>
  </si>
  <si>
    <t>092-952-8133</t>
  </si>
  <si>
    <t>2021/05/21 11:33:23</t>
  </si>
  <si>
    <t>77</t>
  </si>
  <si>
    <t>安徳南小学校　学童保育所A・B・Ｃ</t>
  </si>
  <si>
    <t>ｱﾝﾄｸﾐﾅﾐｼｮｳｶﾞｯｺｳ ｶﾞｸﾄﾞｳﾎｲｸｼｮA･B</t>
  </si>
  <si>
    <t>安徳南小　学童</t>
  </si>
  <si>
    <t>811-1223</t>
  </si>
  <si>
    <t>那珂川市上梶尾1-1-2</t>
  </si>
  <si>
    <t>092-953-6221</t>
  </si>
  <si>
    <t>2021/05/21 11:34:53</t>
  </si>
  <si>
    <t>ペコフリー</t>
  </si>
  <si>
    <t>ﾍﾟｺﾌﾘｰ</t>
  </si>
  <si>
    <t>815-0032</t>
  </si>
  <si>
    <t>福岡県福岡市南区塩原1-28-1</t>
  </si>
  <si>
    <t xml:space="preserve">
LuneAyla</t>
  </si>
  <si>
    <t>092-292-7997</t>
  </si>
  <si>
    <t>2025/09/08 11:37:12</t>
  </si>
  <si>
    <t>テノ・サポート</t>
  </si>
  <si>
    <t>ﾃﾉ･ｻﾎﾟｰﾄ</t>
  </si>
  <si>
    <t>812-0036</t>
  </si>
  <si>
    <t>福岡市博多区上呉服町10-10</t>
  </si>
  <si>
    <t>呉服町ビジネスセンター5階</t>
  </si>
  <si>
    <t>2022/09/03 11:45:23</t>
  </si>
  <si>
    <t xml:space="preserve">
LuneAyla(リュネアイラ)</t>
  </si>
  <si>
    <t>2025/09/08 11:18:39</t>
  </si>
  <si>
    <t>95</t>
  </si>
  <si>
    <t>博多学園　志明館</t>
  </si>
  <si>
    <t>ハカタガクエン ｼﾒｲｶﾝ</t>
  </si>
  <si>
    <t>博多学園志明館</t>
  </si>
  <si>
    <t>813-0041</t>
  </si>
  <si>
    <t>福岡県福岡市東区水谷１丁目２１番１号</t>
  </si>
  <si>
    <t/>
  </si>
  <si>
    <t>092-410-1450</t>
  </si>
  <si>
    <t>2019/10/30 9:38:49</t>
  </si>
  <si>
    <t>96</t>
  </si>
  <si>
    <t>博多学園</t>
  </si>
  <si>
    <t>ハカタガクエン</t>
  </si>
  <si>
    <t>092-671-6319</t>
  </si>
  <si>
    <t>2019/10/07 13:24:11</t>
  </si>
  <si>
    <t>97</t>
  </si>
  <si>
    <t>博多メディカル専門学校（現金）</t>
  </si>
  <si>
    <t>ハカタメディカル</t>
  </si>
  <si>
    <t>博多メディカル</t>
  </si>
  <si>
    <t>812-0044</t>
  </si>
  <si>
    <t>福岡県福岡市博多区千代4-32-1-</t>
  </si>
  <si>
    <t>092-651-8001</t>
  </si>
  <si>
    <t>500</t>
  </si>
  <si>
    <t>2019/10/30 9:39:00</t>
  </si>
  <si>
    <t>98</t>
  </si>
  <si>
    <t>博多メディカル専門学校</t>
  </si>
  <si>
    <t>2019/10/30 9:39:07</t>
  </si>
  <si>
    <t>博多高等学校</t>
  </si>
  <si>
    <t>ハカタコウコウ</t>
  </si>
  <si>
    <t>092-681-0331</t>
  </si>
  <si>
    <t>2019/10/30 9:39:18</t>
  </si>
  <si>
    <t>博多のびっこ幼稚園　週3ｺｰｽ</t>
  </si>
  <si>
    <t>ハカタノビッコ ｼｭｳ3ｺｰｽ</t>
  </si>
  <si>
    <t>811-3425</t>
  </si>
  <si>
    <t>福岡県宗像市日の里７－１８－１</t>
  </si>
  <si>
    <t>0940-36-7473</t>
  </si>
  <si>
    <t>0940-36-7382</t>
  </si>
  <si>
    <t>2025/09/02 12:00:52</t>
  </si>
  <si>
    <t>博多のびっこ幼稚園（別注）</t>
  </si>
  <si>
    <t>ハカタノビッコ</t>
  </si>
  <si>
    <t>2019/10/30 9:24:33</t>
  </si>
  <si>
    <t>102</t>
  </si>
  <si>
    <t>博多のびっこ幼稚園　リトルプレイルーム</t>
  </si>
  <si>
    <t>ハカタノビッコリトル</t>
  </si>
  <si>
    <t>2019/10/30 9:24:40</t>
  </si>
  <si>
    <t>博多のびっこ幼稚園　ふれあい</t>
  </si>
  <si>
    <t>フレアイ</t>
  </si>
  <si>
    <t>2019/10/30 9:24:46</t>
  </si>
  <si>
    <t>104</t>
  </si>
  <si>
    <t>博多のびっこ幼稚園　のびっこクラブ</t>
  </si>
  <si>
    <t>ノビッコｸﾗﾌﾞ</t>
  </si>
  <si>
    <t>博多のびっこ幼稚園　のびっこク</t>
  </si>
  <si>
    <t>2019/10/30 9:24:53</t>
  </si>
  <si>
    <t>105</t>
  </si>
  <si>
    <t>博多のびっこ幼稚園　星組</t>
  </si>
  <si>
    <t>ﾊｶﾀﾉﾋﾞｯｺﾖｳﾁｴﾝ ﾎｼｸﾞﾐ</t>
  </si>
  <si>
    <t>博多のびっこ　星組</t>
  </si>
  <si>
    <t>福岡県宗像市日の里7-18-1</t>
  </si>
  <si>
    <t>2019/10/30 9:24:59</t>
  </si>
  <si>
    <t>106</t>
  </si>
  <si>
    <t>博多のびっこ幼稚園　週5ｺｰｽ</t>
  </si>
  <si>
    <t>ﾊｶﾀﾉﾋﾞｯｺｼｭｳ5ｺｰｽ</t>
  </si>
  <si>
    <t>博多のびっこ　週5ｺｰｽ</t>
  </si>
  <si>
    <t>2025/09/08 11:24:02</t>
  </si>
  <si>
    <t>107</t>
  </si>
  <si>
    <t>博多のびっこ幼稚園（補助教員）</t>
  </si>
  <si>
    <t>ハカタノビッコ (ﾎｼﾞｮｷｮｳｲﾝ)</t>
  </si>
  <si>
    <t>博多のびっこ（補助教員）</t>
  </si>
  <si>
    <t>2019/10/30 9:25:10</t>
  </si>
  <si>
    <t>108</t>
  </si>
  <si>
    <t>博多のびっこ幼稚園（別注2）</t>
  </si>
  <si>
    <t>ハカタノビッコ2</t>
  </si>
  <si>
    <t>2019/10/30 9:25:16</t>
  </si>
  <si>
    <t>博多南幼稚園　週3ｺｰｽ</t>
  </si>
  <si>
    <t>ハカタミナミ ｼｭｳ3ｺｰｽ</t>
  </si>
  <si>
    <t>博多南　週3ｺｰｽ</t>
  </si>
  <si>
    <t>811-0215</t>
  </si>
  <si>
    <t>福岡県福岡市東区高美台２－２５－１</t>
  </si>
  <si>
    <t>092-606-8217</t>
  </si>
  <si>
    <t>092-606-8850</t>
  </si>
  <si>
    <t>2025/09/10 14:02:26</t>
  </si>
  <si>
    <t>201</t>
  </si>
  <si>
    <t>博多南幼稚園（別注）</t>
  </si>
  <si>
    <t>ハカタミナミ(別注)</t>
  </si>
  <si>
    <t>51</t>
  </si>
  <si>
    <t>2019/10/30 9:25:33</t>
  </si>
  <si>
    <t>202</t>
  </si>
  <si>
    <t>博多南幼稚園　リトルプレイルーム</t>
  </si>
  <si>
    <t>ハカタミナミリトル</t>
  </si>
  <si>
    <t>2019/10/30 9:25:37</t>
  </si>
  <si>
    <t>203</t>
  </si>
  <si>
    <t>博多南幼稚園（別注2）</t>
  </si>
  <si>
    <t>ハカタミナミﾍﾞｯﾁｭｳ2</t>
  </si>
  <si>
    <t>2019/10/30 9:25:44</t>
  </si>
  <si>
    <t>204</t>
  </si>
  <si>
    <t>博多南幼稚園（別注3）</t>
  </si>
  <si>
    <t>ハカタミナミ(別注3)</t>
  </si>
  <si>
    <t>2024/02/01 14:22:08</t>
  </si>
  <si>
    <t>205</t>
  </si>
  <si>
    <t>博多南幼稚園　フレンズルーム</t>
  </si>
  <si>
    <t>ハカタミナミ ﾌﾚﾝｽﾞﾙｰﾑ</t>
  </si>
  <si>
    <t>2025/09/02 12:01:42</t>
  </si>
  <si>
    <t>博多南幼稚園　週5ｺｰｽ</t>
  </si>
  <si>
    <t>ハカタミナミ ｼｭｳ5ｺｰｽ</t>
  </si>
  <si>
    <t>博多南　週5ｺｰｽ</t>
  </si>
  <si>
    <t>検食</t>
  </si>
  <si>
    <t>-1</t>
  </si>
  <si>
    <t>2025/09/10 14:02:33</t>
  </si>
  <si>
    <t>博多南幼稚園（補助教員）</t>
  </si>
  <si>
    <t>ハカタミナミ(ﾎｼﾞｮｷｮｳｲﾝ)</t>
  </si>
  <si>
    <t>博多南（補助教員）　web</t>
  </si>
  <si>
    <t>2025/09/10 15:59:12</t>
  </si>
  <si>
    <t>300</t>
  </si>
  <si>
    <t>博多東幼稚園</t>
  </si>
  <si>
    <t>ハカタヒガシ</t>
  </si>
  <si>
    <t>811-0121</t>
  </si>
  <si>
    <t>福岡県糟屋郡新宮町美咲2丁目17-1</t>
  </si>
  <si>
    <t>092-962-0321</t>
  </si>
  <si>
    <t>092-963-1199</t>
  </si>
  <si>
    <t>2019/12/27 10:45:24</t>
  </si>
  <si>
    <t>301</t>
  </si>
  <si>
    <t>博多東幼稚園（別注）</t>
  </si>
  <si>
    <t>2019/12/27 10:45:32</t>
  </si>
  <si>
    <t>302</t>
  </si>
  <si>
    <t>博多東幼稚園　リトルプレイルーム</t>
  </si>
  <si>
    <t>ハカタヒガシリトル</t>
  </si>
  <si>
    <t>2019/12/27 10:45:38</t>
  </si>
  <si>
    <t>303</t>
  </si>
  <si>
    <t>博多東幼稚園　ピータールーム</t>
  </si>
  <si>
    <t>ヒガシピーター</t>
  </si>
  <si>
    <t>43</t>
  </si>
  <si>
    <t>2019/12/27 10:45:44</t>
  </si>
  <si>
    <t>305</t>
  </si>
  <si>
    <t>認定こども園博多東幼稚園</t>
  </si>
  <si>
    <t>ヒガシﾆﾝﾃｲｺﾄﾞﾓｴﾝ</t>
  </si>
  <si>
    <t>認定こども園博多東幼稚園　</t>
  </si>
  <si>
    <t>30005</t>
  </si>
  <si>
    <t>2023/06/21 15:03:19</t>
  </si>
  <si>
    <t>博多中央幼稚園　週3ｺｰｽ</t>
  </si>
  <si>
    <t>ハカタチュウオウ ｼｭｳ3ｺｰｽ</t>
  </si>
  <si>
    <t>博多中央　週3ｺｰｽ</t>
  </si>
  <si>
    <t>813-0014</t>
  </si>
  <si>
    <t>福岡県福岡市東区香椎台１－５－２２</t>
  </si>
  <si>
    <t>092-681-3131</t>
  </si>
  <si>
    <t>092-681-3134</t>
  </si>
  <si>
    <t>70</t>
  </si>
  <si>
    <t>2025/09/10 14:02:41</t>
  </si>
  <si>
    <t>401</t>
  </si>
  <si>
    <t>博多中央幼稚園（別注）</t>
  </si>
  <si>
    <t>ハカタチュウオウ ﾍﾞｯﾁｭｳ</t>
  </si>
  <si>
    <t>2019/10/30 9:29:54</t>
  </si>
  <si>
    <t>402</t>
  </si>
  <si>
    <t>博多中央幼稚園　リトルプレイルーム</t>
  </si>
  <si>
    <t>ハカタチュウオウリトル</t>
  </si>
  <si>
    <t>2019/10/30 9:30:01</t>
  </si>
  <si>
    <t>403</t>
  </si>
  <si>
    <t>博多中央幼稚園　キラキラルーム</t>
  </si>
  <si>
    <t>ﾊｶﾀﾁｭｳｵｳﾖｳﾁｴﾝ ｷﾗｷﾗﾙｰﾑ</t>
  </si>
  <si>
    <t>福岡県福岡市東区香椎台1-5-22</t>
  </si>
  <si>
    <t>2025/09/02 12:05:56</t>
  </si>
  <si>
    <t>404</t>
  </si>
  <si>
    <t>博多中央幼稚園（別注2）</t>
  </si>
  <si>
    <t>ハカタチュウオウ ﾍﾞｯﾁｭｳ2</t>
  </si>
  <si>
    <t>博多中央（別注2）</t>
  </si>
  <si>
    <t>2025/09/10 14:02:52</t>
  </si>
  <si>
    <t>博多中央幼稚園　週5ｺｰｽ</t>
  </si>
  <si>
    <t>ハカタチュウオウ ｼｭｳ5ｺｰｽ</t>
  </si>
  <si>
    <t>博多中央　週5ｺｰｽ</t>
  </si>
  <si>
    <t>2025/09/10 14:02:59</t>
  </si>
  <si>
    <t>博多中央幼稚園（補助教員）</t>
  </si>
  <si>
    <t>ハカタチュウオウ(ﾎｼﾞｮｷｮｳｲﾝ)</t>
  </si>
  <si>
    <t>博多中央（補助教員）　web</t>
  </si>
  <si>
    <t>2025/09/10 15:59:21</t>
  </si>
  <si>
    <t>博多幼稚園　週3ｺｰｽ</t>
  </si>
  <si>
    <t>ハカタ ｼｭｳ3ｺｰｽ</t>
  </si>
  <si>
    <t>博多　週3ｺｰｽ</t>
  </si>
  <si>
    <t>813-0042</t>
  </si>
  <si>
    <t>福岡県福岡市東区舞松原５－７－５</t>
  </si>
  <si>
    <t>092-681-1107</t>
  </si>
  <si>
    <t>092-671-6231</t>
  </si>
  <si>
    <t>80</t>
  </si>
  <si>
    <t>2025/09/10 14:03:08</t>
  </si>
  <si>
    <t>501</t>
  </si>
  <si>
    <t>博多幼稚園（別注）</t>
  </si>
  <si>
    <t>ハカタ</t>
  </si>
  <si>
    <t>81</t>
  </si>
  <si>
    <t>2019/10/30 9:30:38</t>
  </si>
  <si>
    <t>502</t>
  </si>
  <si>
    <t>博多幼稚園　リトルプレイルーム</t>
  </si>
  <si>
    <t>ハカタリトル</t>
  </si>
  <si>
    <t>2019/10/30 9:30:43</t>
  </si>
  <si>
    <t>503</t>
  </si>
  <si>
    <t>博多幼稚園　ぴよぴよランド</t>
  </si>
  <si>
    <t>ﾊｶﾀﾖｳﾁｴﾝ ﾋﾟﾖﾋﾟﾖﾗﾝﾄﾞ</t>
  </si>
  <si>
    <t>2025/09/02 12:06:24</t>
  </si>
  <si>
    <t>504</t>
  </si>
  <si>
    <t>博多幼稚園（別注2）</t>
  </si>
  <si>
    <t>ハカタ2</t>
  </si>
  <si>
    <t>博多（別注2）</t>
  </si>
  <si>
    <t>2025/09/10 14:03:13</t>
  </si>
  <si>
    <t>505</t>
  </si>
  <si>
    <t>博多幼稚園　きらきらルーム</t>
  </si>
  <si>
    <t>ハカタ  ｷﾗｷﾗﾙｰﾑ</t>
  </si>
  <si>
    <t>2025/09/02 12:06:39</t>
  </si>
  <si>
    <t>506</t>
  </si>
  <si>
    <t>博多幼稚園　週5ｺｰｽ</t>
  </si>
  <si>
    <t>ハカタ ｼｭｳ5ｺｰｽ</t>
  </si>
  <si>
    <t>博多　週5ｺｰｽ</t>
  </si>
  <si>
    <t>2025/09/10 14:03:19</t>
  </si>
  <si>
    <t>507</t>
  </si>
  <si>
    <t>博多幼稚園（補助教員）</t>
  </si>
  <si>
    <t>ハカタ ｼｭｳ(ﾎｼﾞｮｷｮｳｲﾝ)</t>
  </si>
  <si>
    <t>博多（補助教員）　web</t>
  </si>
  <si>
    <t>2025/09/10 15:59:26</t>
  </si>
  <si>
    <t>600</t>
  </si>
  <si>
    <t>博多第一幼稚園　週3ｺｰｽ</t>
  </si>
  <si>
    <t>ハカタダイイチ ｼｭｳｼｭｳ3ｺｰｽ</t>
  </si>
  <si>
    <t>博多第一　週3ｺｰｽ</t>
  </si>
  <si>
    <t>811-2201</t>
  </si>
  <si>
    <t>福岡県糟屋郡志免町桜丘１－２８</t>
  </si>
  <si>
    <t>092-936-0200</t>
  </si>
  <si>
    <t>092-936-1114</t>
  </si>
  <si>
    <t>110</t>
  </si>
  <si>
    <t>2025/09/10 14:03:31</t>
  </si>
  <si>
    <t>ハカタダイイチ</t>
  </si>
  <si>
    <t>111</t>
  </si>
  <si>
    <t>2019/10/30 9:31:40</t>
  </si>
  <si>
    <t>602</t>
  </si>
  <si>
    <t>博多第一幼稚園　ﾘﾄﾙﾌﾟﾚｲﾙｰﾑ</t>
  </si>
  <si>
    <t>ハカタダイイチリトルﾘﾄﾙﾌﾟﾚｲﾙｰﾑ</t>
  </si>
  <si>
    <t>2019/10/30 9:31:45</t>
  </si>
  <si>
    <t>603</t>
  </si>
  <si>
    <t>博多第一幼稚園　別注2</t>
  </si>
  <si>
    <t>ﾊｶﾀﾀﾞｲｲﾁ ﾍﾞｯﾁｭｳ2</t>
  </si>
  <si>
    <t>博多第一幼稚園　(別注2)</t>
  </si>
  <si>
    <t>2025/09/02 12:07:21</t>
  </si>
  <si>
    <t>604</t>
  </si>
  <si>
    <t>博多第一幼稚園　別注3</t>
  </si>
  <si>
    <t>ﾊｶﾀﾀﾞｲｲﾁ ﾍﾞｯﾁｭｳ3</t>
  </si>
  <si>
    <t>博多第一幼稚園　(別注3)</t>
  </si>
  <si>
    <t>2025/09/02 12:07:44</t>
  </si>
  <si>
    <t>605</t>
  </si>
  <si>
    <t>博多第一幼稚園　スターズルーム</t>
  </si>
  <si>
    <t>ハカタダイイチ ｽﾀｰｽﾞﾙｰﾑ</t>
  </si>
  <si>
    <t>2025/09/02 12:09:01</t>
  </si>
  <si>
    <t>606</t>
  </si>
  <si>
    <t>博多第一幼稚園　週5ｺｰｽ</t>
  </si>
  <si>
    <t>ハカタダイイチ ｼｭｳ5ｺｰｽ</t>
  </si>
  <si>
    <t>博多第一　週5ｺｰｽ</t>
  </si>
  <si>
    <t>2025/09/10 14:03:50</t>
  </si>
  <si>
    <t>607</t>
  </si>
  <si>
    <t>博多第一幼稚園（補助教員）</t>
  </si>
  <si>
    <t>ハカタダイイチ(ﾎｼﾞｮｷｮｳｲﾝ)</t>
  </si>
  <si>
    <t>博多第一（補助教員）　web</t>
  </si>
  <si>
    <t>2025/09/10 15:59:33</t>
  </si>
  <si>
    <t>博多第二幼稚園　週3ｺｰｽ</t>
  </si>
  <si>
    <t>ハカタダイニ ｼｭｳ3ｺｰｽ</t>
  </si>
  <si>
    <t>博多第二　週3ｺｰｽ</t>
  </si>
  <si>
    <t>811-2106</t>
  </si>
  <si>
    <t>福岡県糟屋郡宇美町ひばりが丘１－１－１０</t>
  </si>
  <si>
    <t>092-934-1001</t>
  </si>
  <si>
    <t>092-934-1564</t>
  </si>
  <si>
    <t>2025/09/10 14:04:01</t>
  </si>
  <si>
    <t>701</t>
  </si>
  <si>
    <t>博多第二幼稚園　（別注）</t>
  </si>
  <si>
    <t>ハカタダイニ</t>
  </si>
  <si>
    <t>博多第二幼稚園（別注）</t>
  </si>
  <si>
    <t>2019/12/27 10:52:47</t>
  </si>
  <si>
    <t>702</t>
  </si>
  <si>
    <t>博多第二幼稚園　リトルプレイルーム</t>
  </si>
  <si>
    <t>ハカタダイニﾘﾄﾙﾌﾟﾚｲﾙｰﾑ</t>
  </si>
  <si>
    <t>博多第二幼稚リトルプレイルーム</t>
  </si>
  <si>
    <t>122</t>
  </si>
  <si>
    <t>2025/09/02 12:10:06</t>
  </si>
  <si>
    <t>703</t>
  </si>
  <si>
    <t>博多第二幼稚園　リトルプレイルーム　週2（にじ組）</t>
  </si>
  <si>
    <t>ﾊｶﾀﾀﾞｲﾆﾘﾄﾙ ｼｭｳ2(ﾆｼﾞｸﾐ)ﾌﾟﾚｲﾙｰﾑ</t>
  </si>
  <si>
    <t>博多第二リトル　週2</t>
  </si>
  <si>
    <t>2025/09/02 12:12:44</t>
  </si>
  <si>
    <t>704</t>
  </si>
  <si>
    <t>博多第二幼稚園　（別注2）</t>
  </si>
  <si>
    <t>ハカタダイニ2</t>
  </si>
  <si>
    <t>博多第二幼稚園（別注2）</t>
  </si>
  <si>
    <t>2019/11/05 9:39:05</t>
  </si>
  <si>
    <t>705</t>
  </si>
  <si>
    <t>博多第二幼稚園　お預かり</t>
  </si>
  <si>
    <t>ハカタダイニ ｵｱｽﾞｶﾘ</t>
  </si>
  <si>
    <t>博多第二　お預かり</t>
  </si>
  <si>
    <t>2019/12/27 10:53:19</t>
  </si>
  <si>
    <t>博多第二幼稚園　週5ｺｰｽ</t>
  </si>
  <si>
    <t>ハカタダイニ ｼｭｳ5ｺｰｽ</t>
  </si>
  <si>
    <t>博多第二　週5ｺｰｽ</t>
  </si>
  <si>
    <t>2025/09/10 14:04:06</t>
  </si>
  <si>
    <t>博多第二幼稚園（補助教員）</t>
  </si>
  <si>
    <t>ハカタダイニ(ﾎｼﾞｮｷｮｳｲﾝ)</t>
  </si>
  <si>
    <t>博多第二（補助教員）　web</t>
  </si>
  <si>
    <t>2025/09/10 15:59:39</t>
  </si>
  <si>
    <t>708</t>
  </si>
  <si>
    <t>博多第二幼稚園　（別注3）</t>
  </si>
  <si>
    <t>ハカタダイニ3</t>
  </si>
  <si>
    <t>博多第二幼稚園（別注3）</t>
  </si>
  <si>
    <t>2019/12/27 10:53:34</t>
  </si>
  <si>
    <t>吉塚ゆりの樹幼稚園</t>
  </si>
  <si>
    <t>ヨシヅカ</t>
  </si>
  <si>
    <t>吉塚ゆりの樹　スマぶろ　web</t>
  </si>
  <si>
    <t>812-0041</t>
  </si>
  <si>
    <t>福岡県福岡市博多区吉塚５－５－３９</t>
  </si>
  <si>
    <t>092-621-1055</t>
  </si>
  <si>
    <t>092-623-0586</t>
  </si>
  <si>
    <t>30010</t>
  </si>
  <si>
    <t>2025/09/10 14:04:34</t>
  </si>
  <si>
    <t>ヨシズカｼｮｳｻｲﾖｳ(ﾍﾞﾂ)</t>
  </si>
  <si>
    <t>2022/12/01 14:15:06</t>
  </si>
  <si>
    <t>吉塚ゆりの樹　ママミール　web</t>
  </si>
  <si>
    <t>管理職</t>
  </si>
  <si>
    <t>2025/09/10 14:04:40</t>
  </si>
  <si>
    <t>806</t>
  </si>
  <si>
    <t>ヨシズカ</t>
  </si>
  <si>
    <t>吉塚ゆりの樹（別）　ママミール</t>
  </si>
  <si>
    <t>2025/09/02 12:16:39</t>
  </si>
  <si>
    <t>1000</t>
  </si>
  <si>
    <t>学校法人　白水学園　森の木幼稚園</t>
  </si>
  <si>
    <t>モリノキ</t>
  </si>
  <si>
    <t>森の木幼稚園</t>
  </si>
  <si>
    <t>福岡県春日市昇町２－８５</t>
  </si>
  <si>
    <t>092-592-3977</t>
  </si>
  <si>
    <t>092-573-2562</t>
  </si>
  <si>
    <t>270</t>
  </si>
  <si>
    <t>2015/01/06 16:39:45</t>
  </si>
  <si>
    <t>1001</t>
  </si>
  <si>
    <t>森の木幼稚園（別注）</t>
  </si>
  <si>
    <t>271</t>
  </si>
  <si>
    <t>2015/01/22 10:58:54</t>
  </si>
  <si>
    <t>1002</t>
  </si>
  <si>
    <t>森の木幼稚園　なかよしクラブ</t>
  </si>
  <si>
    <t>森の木　なかよしクラブ</t>
  </si>
  <si>
    <t>291</t>
  </si>
  <si>
    <t>2015/01/06 16:48:16</t>
  </si>
  <si>
    <t>1004</t>
  </si>
  <si>
    <t>森の木幼稚園　食育</t>
  </si>
  <si>
    <t>モリノキ ｼｮｸｲｸ</t>
  </si>
  <si>
    <t>森の木　食育</t>
  </si>
  <si>
    <t>2024/01/19 11:18:18</t>
  </si>
  <si>
    <t>1100</t>
  </si>
  <si>
    <t>学校法人白水学園　くすの木幼稚園</t>
  </si>
  <si>
    <t>クスノキ</t>
  </si>
  <si>
    <t>くすの木幼稚園</t>
  </si>
  <si>
    <t>816-0823</t>
  </si>
  <si>
    <t>福岡県春日市若葉台西６－１０３</t>
  </si>
  <si>
    <t>092-571-0254</t>
  </si>
  <si>
    <t>092-582-9568</t>
  </si>
  <si>
    <t>280</t>
  </si>
  <si>
    <t>2015/01/05 16:18:05</t>
  </si>
  <si>
    <t>1101</t>
  </si>
  <si>
    <t>くすの木幼稚園　（別注）</t>
  </si>
  <si>
    <t>クスノキｷ</t>
  </si>
  <si>
    <t>281</t>
  </si>
  <si>
    <t>2015/01/22 11:15:18</t>
  </si>
  <si>
    <t>1102</t>
  </si>
  <si>
    <t>くすの木幼稚園　なかよしクラブ</t>
  </si>
  <si>
    <t>くすの木　なかよしクラブ</t>
  </si>
  <si>
    <t>292</t>
  </si>
  <si>
    <t>2016/11/26 12:13:42</t>
  </si>
  <si>
    <t>1103</t>
  </si>
  <si>
    <t>くすの木幼稚園　学童</t>
  </si>
  <si>
    <t>2014/12/16 15:39:39</t>
  </si>
  <si>
    <t>1104</t>
  </si>
  <si>
    <t>くすの木幼稚園　食育</t>
  </si>
  <si>
    <t>クスノキ ｼｮｸｲｸ</t>
  </si>
  <si>
    <t>くすの木　食育</t>
  </si>
  <si>
    <t>2024/01/19 11:18:28</t>
  </si>
  <si>
    <t>1200</t>
  </si>
  <si>
    <t>学校法人白水学園　もみの木幼稚園</t>
  </si>
  <si>
    <t>モミノキ</t>
  </si>
  <si>
    <t>もみの木</t>
  </si>
  <si>
    <t>816-0844</t>
  </si>
  <si>
    <t>福岡県春日市上白水前田４４５－２</t>
  </si>
  <si>
    <t>092-582-4292</t>
  </si>
  <si>
    <t>092-573-2146</t>
  </si>
  <si>
    <t>290</t>
  </si>
  <si>
    <t>2023/02/02 14:20:33</t>
  </si>
  <si>
    <t>1201</t>
  </si>
  <si>
    <t>もみの木幼稚園（別注）</t>
  </si>
  <si>
    <t>2023/01/23 11:27:40</t>
  </si>
  <si>
    <t>1202</t>
  </si>
  <si>
    <t>もみの木幼稚園　なかよしクラブ</t>
  </si>
  <si>
    <t>もみの木　なかよしクラブ</t>
  </si>
  <si>
    <t>293</t>
  </si>
  <si>
    <t>2012/01/18 14:43:24</t>
  </si>
  <si>
    <t>1204</t>
  </si>
  <si>
    <t>もみの木幼稚園　食育</t>
  </si>
  <si>
    <t>モミノキ ｼｮｸｲｸ</t>
  </si>
  <si>
    <t>もみの木　食育</t>
  </si>
  <si>
    <t>2024/01/19 11:18:55</t>
  </si>
  <si>
    <t>1300</t>
  </si>
  <si>
    <t>岩戸幼稚園</t>
  </si>
  <si>
    <t>イワト</t>
  </si>
  <si>
    <t>福岡県筑紫郡那珂川町西隈1丁目9-17</t>
  </si>
  <si>
    <t>092-952-2006</t>
  </si>
  <si>
    <t>092-952-3176</t>
  </si>
  <si>
    <t>340</t>
  </si>
  <si>
    <t>2012/01/18 14:43:29</t>
  </si>
  <si>
    <t>1301</t>
  </si>
  <si>
    <t>岩戸幼稚園（別注）</t>
  </si>
  <si>
    <t>341</t>
  </si>
  <si>
    <t>2014/12/22 11:59:25</t>
  </si>
  <si>
    <t>1302</t>
  </si>
  <si>
    <t>岩戸幼稚園　（先生用）</t>
  </si>
  <si>
    <t>2012/01/18 14:43:32</t>
  </si>
  <si>
    <t>1400</t>
  </si>
  <si>
    <t>岩戸北幼稚園</t>
  </si>
  <si>
    <t>イワトキタ</t>
  </si>
  <si>
    <t>福岡県筑紫郡那珂川町恵子１－１－２</t>
  </si>
  <si>
    <t>092-952-5054</t>
  </si>
  <si>
    <t>092-952-5283</t>
  </si>
  <si>
    <t>350</t>
  </si>
  <si>
    <t>2020/01/23 9:29:57</t>
  </si>
  <si>
    <t>1401</t>
  </si>
  <si>
    <t>岩戸北幼稚園（別注）</t>
  </si>
  <si>
    <t>351</t>
  </si>
  <si>
    <t>2015/01/26 14:20:44</t>
  </si>
  <si>
    <t>1402</t>
  </si>
  <si>
    <t>岩戸北幼稚園（先生用）</t>
  </si>
  <si>
    <t>2012/01/18 14:43:38</t>
  </si>
  <si>
    <t>1500</t>
  </si>
  <si>
    <t>南畑幼稚園</t>
  </si>
  <si>
    <t>ミナミハタ</t>
  </si>
  <si>
    <t>福岡県筑紫郡那珂川町埋金８１１－１</t>
  </si>
  <si>
    <t>092-952-2095</t>
  </si>
  <si>
    <t>092-952-2305</t>
  </si>
  <si>
    <t>360</t>
  </si>
  <si>
    <t>2012/01/18 14:43:41</t>
  </si>
  <si>
    <t>1501</t>
  </si>
  <si>
    <t>南畑幼稚園（別注）</t>
  </si>
  <si>
    <t>361</t>
  </si>
  <si>
    <t>2015/01/26 14:30:30</t>
  </si>
  <si>
    <t>1502</t>
  </si>
  <si>
    <t>南畑幼稚園（先生用）</t>
  </si>
  <si>
    <t>2012/01/18 14:43:48</t>
  </si>
  <si>
    <t>1600</t>
  </si>
  <si>
    <t>南ヶ丘幼稚園</t>
  </si>
  <si>
    <t>ミナミガオカ</t>
  </si>
  <si>
    <t>南ヶ丘幼稚園　　</t>
  </si>
  <si>
    <t>816-0964</t>
  </si>
  <si>
    <t>福岡県大野城市南ケ丘５－１９－１</t>
  </si>
  <si>
    <t>092-596-2974</t>
  </si>
  <si>
    <t>092-596-1910</t>
  </si>
  <si>
    <t>310</t>
  </si>
  <si>
    <t>予備</t>
  </si>
  <si>
    <t>3.0</t>
  </si>
  <si>
    <t>2025/09/10 13:52:37</t>
  </si>
  <si>
    <t>1601</t>
  </si>
  <si>
    <t>南ヶ丘幼稚園　（別注）</t>
  </si>
  <si>
    <t>2011/10/20 17:33:53</t>
  </si>
  <si>
    <t>1602</t>
  </si>
  <si>
    <t>南ヶ丘幼稚園　のびっこクラブ</t>
  </si>
  <si>
    <t>ﾐﾅﾐｶﾞｵｶ ﾉﾋﾞｯｺ</t>
  </si>
  <si>
    <t>2025/09/02 12:17:28</t>
  </si>
  <si>
    <t>1700</t>
  </si>
  <si>
    <t>南ヶ丘第二幼稚園</t>
  </si>
  <si>
    <t>ミナミガオカダイニ</t>
  </si>
  <si>
    <t>816-0953</t>
  </si>
  <si>
    <t>福岡県大野城市旭ケ丘２－４－１０</t>
  </si>
  <si>
    <t>092-596-2907</t>
  </si>
  <si>
    <t>092-596-1915</t>
  </si>
  <si>
    <t>320</t>
  </si>
  <si>
    <t>2025/09/10 13:52:45</t>
  </si>
  <si>
    <t>1701</t>
  </si>
  <si>
    <t>南ヶ丘第二幼稚園　（別注）</t>
  </si>
  <si>
    <t>2017/04/10 13:56:55</t>
  </si>
  <si>
    <t>1702</t>
  </si>
  <si>
    <t>南ヶ丘第二幼稚園　のびっこクラブ</t>
  </si>
  <si>
    <t>ﾐﾅﾐｶﾞｵｶﾀﾞｲﾆﾖｳﾁｴﾝ ﾉﾋﾞｯｺｸﾗﾌﾞ</t>
  </si>
  <si>
    <t>南ヶ丘第二　のびっこ</t>
  </si>
  <si>
    <t>092-596-1519</t>
  </si>
  <si>
    <t>321</t>
  </si>
  <si>
    <t>2020/05/11 9:15:39</t>
  </si>
  <si>
    <t>1800</t>
  </si>
  <si>
    <t>月の浦幼稚園</t>
  </si>
  <si>
    <t>ツキノウラ</t>
  </si>
  <si>
    <t>816-0983</t>
  </si>
  <si>
    <t>福岡県大野城市月の浦３－２３－１</t>
  </si>
  <si>
    <t>092-595-2580</t>
  </si>
  <si>
    <t>330</t>
  </si>
  <si>
    <t>2025/09/10 13:52:51</t>
  </si>
  <si>
    <t>1801</t>
  </si>
  <si>
    <t>月の浦幼稚園　（別注）</t>
  </si>
  <si>
    <t>331</t>
  </si>
  <si>
    <t>2015/02/25 15:15:50</t>
  </si>
  <si>
    <t>1802</t>
  </si>
  <si>
    <t>月の浦幼稚園　のびっこクラブ</t>
  </si>
  <si>
    <t>ﾂｷﾉｳﾗﾖｳﾁｴﾝ ﾉﾋﾞｯｺｸﾗﾌﾞ</t>
  </si>
  <si>
    <t>月の浦　のびっこ</t>
  </si>
  <si>
    <t>大野城市月の浦3-23-1</t>
  </si>
  <si>
    <t>2014/06/19 14:58:22</t>
  </si>
  <si>
    <t>1803</t>
  </si>
  <si>
    <t>月の浦幼稚園　食育先生用</t>
  </si>
  <si>
    <t>ツキノウラ ｼｮｸｲｸｾﾝｾｲﾖｳ</t>
  </si>
  <si>
    <t>2015/10/06 16:20:49</t>
  </si>
  <si>
    <t>1804</t>
  </si>
  <si>
    <t>月の浦幼稚園　別注用先生</t>
  </si>
  <si>
    <t>ツキノウラ ﾍﾞｯﾁｭｳﾖｳｾﾝｾｲ</t>
  </si>
  <si>
    <t>2016/01/18 15:00:26</t>
  </si>
  <si>
    <t>1900</t>
  </si>
  <si>
    <t>那珂川第一幼稚園</t>
  </si>
  <si>
    <t>ナカガワダイイチ</t>
  </si>
  <si>
    <t>福岡県筑紫郡那珂川町松木５丁目１－１</t>
  </si>
  <si>
    <t>092-953-1135</t>
  </si>
  <si>
    <t>092-953-3848</t>
  </si>
  <si>
    <t>250</t>
  </si>
  <si>
    <t>2014/09/12 11:13:07</t>
  </si>
  <si>
    <t>1901</t>
  </si>
  <si>
    <t>那珂川第一幼稚園（別注）</t>
  </si>
  <si>
    <t>251</t>
  </si>
  <si>
    <t>2016/06/22 11:52:19</t>
  </si>
  <si>
    <t>1902</t>
  </si>
  <si>
    <t>那珂川第一幼稚園　音楽の先生</t>
  </si>
  <si>
    <t>ナカガワダイイチオンガクノセンセイ</t>
  </si>
  <si>
    <t>2012/01/18 14:44:18</t>
  </si>
  <si>
    <t>1903</t>
  </si>
  <si>
    <t>那珂川第一幼稚園　（おやつ）</t>
  </si>
  <si>
    <t>ナカガワダイイチオヤツ</t>
  </si>
  <si>
    <t>那珂川第一　（おやつ）</t>
  </si>
  <si>
    <t>2014/10/30 17:00:46</t>
  </si>
  <si>
    <t>1904</t>
  </si>
  <si>
    <t>香蘭女子短期大学　保育科</t>
  </si>
  <si>
    <t>コウランホイクカ</t>
  </si>
  <si>
    <t>2012/01/18 14:44:27</t>
  </si>
  <si>
    <t>1905</t>
  </si>
  <si>
    <t>那珂川第一幼稚園（お預かり）</t>
  </si>
  <si>
    <t>ナカガワダイイチ(</t>
  </si>
  <si>
    <t>那珂川第一幼稚園〈お預かり）</t>
  </si>
  <si>
    <t>252</t>
  </si>
  <si>
    <t>2015/12/10 17:51:33</t>
  </si>
  <si>
    <t>1906</t>
  </si>
  <si>
    <t>那珂川第二幼稚園おやつ</t>
  </si>
  <si>
    <t>ナカガワダイニﾖｳﾁｴﾝ</t>
  </si>
  <si>
    <t>那珂川第二おやつ</t>
  </si>
  <si>
    <t>福岡県筑紫郡那珂川町五郎丸字ムタダ70-3</t>
  </si>
  <si>
    <t>092-953-0222</t>
  </si>
  <si>
    <t>2014/10/30 17:00:31</t>
  </si>
  <si>
    <t>1907</t>
  </si>
  <si>
    <t>那珂川第二幼稚園</t>
  </si>
  <si>
    <t>ﾅｶｶﾞﾜﾀﾞｲﾆﾖｳﾁｴﾝ</t>
  </si>
  <si>
    <t>筑紫郡那珂川町五郎丸字ムタダ70-3</t>
  </si>
  <si>
    <t>02-953-222</t>
  </si>
  <si>
    <t>261</t>
  </si>
  <si>
    <t>2013/11/06 13:37:15</t>
  </si>
  <si>
    <t>1908</t>
  </si>
  <si>
    <t>筑紫女学院大学　実習生</t>
  </si>
  <si>
    <t>コﾁｸｼｼﾞｮｶﾞｸｲﾝﾀﾞｲｶﾞｸ ｼﾞｯｼｭｳｾｲ</t>
  </si>
  <si>
    <t>2017/05/26 11:33:05</t>
  </si>
  <si>
    <t>1910</t>
  </si>
  <si>
    <t>那珂川第一幼稚園　研修生</t>
  </si>
  <si>
    <t>ﾅｶｶﾞﾜﾀﾞｲｲﾁﾖｳﾁｴﾝ ｹﾝｼｭｳｾｲ</t>
  </si>
  <si>
    <t>2018/01/24 12:20:42</t>
  </si>
  <si>
    <t>2000</t>
  </si>
  <si>
    <t>学校法人　豊田学園　淡水幼稚園</t>
  </si>
  <si>
    <t>タンスイ</t>
  </si>
  <si>
    <t>淡水幼稚園</t>
  </si>
  <si>
    <t>816-0094</t>
  </si>
  <si>
    <t>福岡県福岡市博多区諸岡１－１８－３</t>
  </si>
  <si>
    <t>092-581-1461</t>
  </si>
  <si>
    <t>092-581-1793</t>
  </si>
  <si>
    <t>410</t>
  </si>
  <si>
    <t>2024/07/18 11:48:59</t>
  </si>
  <si>
    <t>2001</t>
  </si>
  <si>
    <t>淡水幼稚園（別注）</t>
  </si>
  <si>
    <t>411</t>
  </si>
  <si>
    <t>2015/01/22 11:16:28</t>
  </si>
  <si>
    <t>2002</t>
  </si>
  <si>
    <t>淡水幼稚園　おひさまランド</t>
  </si>
  <si>
    <t>おひさまランド</t>
  </si>
  <si>
    <t>420</t>
  </si>
  <si>
    <t>2012/01/18 14:44:45</t>
  </si>
  <si>
    <t>2003</t>
  </si>
  <si>
    <t>淡水幼稚園　まいまい</t>
  </si>
  <si>
    <t>まいまい</t>
  </si>
  <si>
    <t>430</t>
  </si>
  <si>
    <t>2012/01/18 14:44:48</t>
  </si>
  <si>
    <t>2004</t>
  </si>
  <si>
    <t>淡水幼稚園　アフタークラブ</t>
  </si>
  <si>
    <t>淡水　アフタークラブ</t>
  </si>
  <si>
    <t>2014/10/30 17:00:15</t>
  </si>
  <si>
    <t>2005</t>
  </si>
  <si>
    <t>淡水幼稚園あそびじゅく</t>
  </si>
  <si>
    <t>9999</t>
  </si>
  <si>
    <t>2011/09/14 0:00:00</t>
  </si>
  <si>
    <t>2006</t>
  </si>
  <si>
    <t>淡水幼稚園　つくし</t>
  </si>
  <si>
    <t>つくし</t>
  </si>
  <si>
    <t>431</t>
  </si>
  <si>
    <t>2025/09/08 11:26:07</t>
  </si>
  <si>
    <t>2007</t>
  </si>
  <si>
    <t>たんすい保育園</t>
  </si>
  <si>
    <t>タンスイﾎｲｸｴﾝ</t>
  </si>
  <si>
    <t>福岡県福岡市博多区諸岡1-19-5</t>
  </si>
  <si>
    <t>092-575-6005</t>
  </si>
  <si>
    <t>092-575-6006</t>
  </si>
  <si>
    <t>2024/07/18 11:49:05</t>
  </si>
  <si>
    <t>2008</t>
  </si>
  <si>
    <t>たんすい保育園　先生</t>
  </si>
  <si>
    <t>タンスイﾎｲｸｴﾝ ｾﾝｾｲ</t>
  </si>
  <si>
    <t>2024/07/18 11:49:53</t>
  </si>
  <si>
    <t>2009</t>
  </si>
  <si>
    <t>淡水保育園　おやつ</t>
  </si>
  <si>
    <t>タンスイﾎｲｸｴﾝ ｵﾔﾂ</t>
  </si>
  <si>
    <t>2024/07/18 11:49:44</t>
  </si>
  <si>
    <t>2010</t>
  </si>
  <si>
    <t>たんすいfamilia保育園</t>
  </si>
  <si>
    <t>ファミリア保育園</t>
  </si>
  <si>
    <t>2024/07/18 11:46:52</t>
  </si>
  <si>
    <t>2011</t>
  </si>
  <si>
    <t>たんすいfamilia保育園　先生用</t>
  </si>
  <si>
    <t>ファミリア保育園 ｾﾝｾｲﾖｳ</t>
  </si>
  <si>
    <t>たんすいfamilia先生用</t>
  </si>
  <si>
    <t>2024/07/18 11:46:01</t>
  </si>
  <si>
    <t>2012</t>
  </si>
  <si>
    <t>たんすいfamilia保育園　おやつ</t>
  </si>
  <si>
    <t>ファミリア保育園 ｵﾔﾂ</t>
  </si>
  <si>
    <t>2024/07/18 11:46:16</t>
  </si>
  <si>
    <t>シメ</t>
  </si>
  <si>
    <t>811-2202</t>
  </si>
  <si>
    <t>福岡県糟屋郡志免町志免１－２２－１</t>
  </si>
  <si>
    <t>092-935-8805</t>
  </si>
  <si>
    <t>092-935-6677</t>
  </si>
  <si>
    <t>2021/12/14 9:28:56</t>
  </si>
  <si>
    <t>2101</t>
  </si>
  <si>
    <t>志免幼稚園（別注）</t>
  </si>
  <si>
    <t>志免幼稚園　（別注）</t>
  </si>
  <si>
    <t>141</t>
  </si>
  <si>
    <t>2025/09/02 13:39:58</t>
  </si>
  <si>
    <t>2102</t>
  </si>
  <si>
    <t>志免幼稚園　（別注）　内税</t>
  </si>
  <si>
    <t>ｼﾒﾖｳﾁｴﾝ ﾍﾞｯﾁｭｳ ｳﾁｾﾞｲ</t>
  </si>
  <si>
    <t>142</t>
  </si>
  <si>
    <t>2025/08/25 13:16:31</t>
  </si>
  <si>
    <t>志免中央幼稚園　園児</t>
  </si>
  <si>
    <t>シメチュウオウ</t>
  </si>
  <si>
    <t>福岡県糟屋郡志免町片峰１－８－１</t>
  </si>
  <si>
    <t>092-935-2015</t>
  </si>
  <si>
    <t>092-936-5712</t>
  </si>
  <si>
    <t>2014/10/30 16:30:27</t>
  </si>
  <si>
    <t>2201</t>
  </si>
  <si>
    <t>志免中央幼稚園（別注）</t>
  </si>
  <si>
    <t>151</t>
  </si>
  <si>
    <t>2014/10/30 16:30:46</t>
  </si>
  <si>
    <t>2300</t>
  </si>
  <si>
    <t>2014/10/30 16:39:17</t>
  </si>
  <si>
    <t>2400</t>
  </si>
  <si>
    <t>玄海ゆりの樹幼稚園</t>
  </si>
  <si>
    <t>ゲンカイ</t>
  </si>
  <si>
    <t>811-3513</t>
  </si>
  <si>
    <t>福岡県宗像市上八1974</t>
  </si>
  <si>
    <t>0940-62-3836</t>
  </si>
  <si>
    <t>0940-62-2231</t>
  </si>
  <si>
    <t>2014/10/30 16:30:56</t>
  </si>
  <si>
    <t>2401</t>
  </si>
  <si>
    <t>玄海ゆりの樹幼稚園（別注）</t>
  </si>
  <si>
    <t>ｹﾞﾝｶｲ(ﾍﾞﾂﾁｭｳ)</t>
  </si>
  <si>
    <t>2014/10/30 16:31:04</t>
  </si>
  <si>
    <t>2500</t>
  </si>
  <si>
    <t>天照幼稚園</t>
  </si>
  <si>
    <t>テンショウ</t>
  </si>
  <si>
    <t>811-3114</t>
  </si>
  <si>
    <t>福岡県古賀市舞の里１－１３－２</t>
  </si>
  <si>
    <t>092-942-6744</t>
  </si>
  <si>
    <t>092-943-5367</t>
  </si>
  <si>
    <t>2025/09/02 13:40:13</t>
  </si>
  <si>
    <t>2501</t>
  </si>
  <si>
    <t>天照幼稚園（別注）</t>
  </si>
  <si>
    <t>31</t>
  </si>
  <si>
    <t>2018/10/24 13:56:52</t>
  </si>
  <si>
    <t>2502</t>
  </si>
  <si>
    <t>2022/10/25 15:09:23</t>
  </si>
  <si>
    <t>2503</t>
  </si>
  <si>
    <t>天照幼稚園　うさぎ組</t>
  </si>
  <si>
    <t>テンショウ ｳｻｷﾞｸﾞﾐ</t>
  </si>
  <si>
    <t>2025/05/08 10:33:16</t>
  </si>
  <si>
    <t>2504</t>
  </si>
  <si>
    <t>2024/11/05 14:29:54</t>
  </si>
  <si>
    <t>2505</t>
  </si>
  <si>
    <t>2024/11/05 14:30:37</t>
  </si>
  <si>
    <t>2600</t>
  </si>
  <si>
    <t>香椎幼稚園</t>
  </si>
  <si>
    <t>カシイ</t>
  </si>
  <si>
    <t>813-0003</t>
  </si>
  <si>
    <t>福岡県福岡市東区香住ケ丘１－２－３</t>
  </si>
  <si>
    <t>092-681-3320</t>
  </si>
  <si>
    <t>092-683-0697</t>
  </si>
  <si>
    <t>60</t>
  </si>
  <si>
    <t>2014/10/30 16:49:47</t>
  </si>
  <si>
    <t>2601</t>
  </si>
  <si>
    <t>香椎幼稚園（別注）</t>
  </si>
  <si>
    <t>2014/10/30 16:49:52</t>
  </si>
  <si>
    <t>2700</t>
  </si>
  <si>
    <t>福岡名島幼稚園</t>
  </si>
  <si>
    <t>ナジマ</t>
  </si>
  <si>
    <t>814-0043</t>
  </si>
  <si>
    <t>福岡市東区名島３－２５－１</t>
  </si>
  <si>
    <t>092-671-0123</t>
  </si>
  <si>
    <t>2014/10/30 16:39:24</t>
  </si>
  <si>
    <t>2701</t>
  </si>
  <si>
    <t>福岡名島幼稚園（別注）</t>
  </si>
  <si>
    <t>2014/10/30 16:31:18</t>
  </si>
  <si>
    <t>2800</t>
  </si>
  <si>
    <t>学校法人関学園　大野東幼稚園</t>
  </si>
  <si>
    <t>オオノヒガシ</t>
  </si>
  <si>
    <t>大野東幼稚園</t>
  </si>
  <si>
    <t>816-0902</t>
  </si>
  <si>
    <t>福岡県大野城市乙金１－１０－３７</t>
  </si>
  <si>
    <t>092-503-2895</t>
  </si>
  <si>
    <t>092-503-2975</t>
  </si>
  <si>
    <t>160</t>
  </si>
  <si>
    <t>2012/04/03 13:29:24</t>
  </si>
  <si>
    <t>2801</t>
  </si>
  <si>
    <t>大野東幼稚園　（別注）</t>
  </si>
  <si>
    <t>161</t>
  </si>
  <si>
    <t>2012/04/03 13:29:39</t>
  </si>
  <si>
    <t>2900</t>
  </si>
  <si>
    <t>託児所　なでしこ</t>
  </si>
  <si>
    <t>ナデシコ</t>
  </si>
  <si>
    <t>818-0041</t>
  </si>
  <si>
    <t>福岡県筑紫野市上古賀3-7-7　2階</t>
  </si>
  <si>
    <t>092-919-6336</t>
  </si>
  <si>
    <t>170</t>
  </si>
  <si>
    <t>2014/10/30 16:50:00</t>
  </si>
  <si>
    <t>2901</t>
  </si>
  <si>
    <t>託児所　なでしこ(先生用）</t>
  </si>
  <si>
    <t>ナデシコセンセイ</t>
  </si>
  <si>
    <t>171</t>
  </si>
  <si>
    <t>2014/10/30 16:50:05</t>
  </si>
  <si>
    <t>3000</t>
  </si>
  <si>
    <t>はこぶね幼稚園</t>
  </si>
  <si>
    <t>ハコブネ</t>
  </si>
  <si>
    <t>811-2308</t>
  </si>
  <si>
    <t>福岡県糟屋郡粕屋町内橋字一本木22</t>
  </si>
  <si>
    <t>092-938-1230</t>
  </si>
  <si>
    <t>092-938-1236</t>
  </si>
  <si>
    <t>2014/10/30 16:39:31</t>
  </si>
  <si>
    <t>3001</t>
  </si>
  <si>
    <t>はこぶね幼稚園　別注</t>
  </si>
  <si>
    <t>131</t>
  </si>
  <si>
    <t>2014/10/30 16:39:37</t>
  </si>
  <si>
    <t>3003</t>
  </si>
  <si>
    <t>はこぶね認定こども園</t>
  </si>
  <si>
    <t>ハコブネﾆﾝﾃｲｺﾄﾞﾓｴﾝ</t>
  </si>
  <si>
    <t>2015/04/08 9:27:08</t>
  </si>
  <si>
    <t>3010</t>
  </si>
  <si>
    <t>はこぶね認定こども園　別注</t>
  </si>
  <si>
    <t>ハコブネﾆﾝﾃｲｺﾄﾞﾓｴﾝ ﾍﾞｯﾁｭｳ</t>
  </si>
  <si>
    <t>はこぶね認定こども園別注</t>
  </si>
  <si>
    <t>2015/08/05 8:50:34</t>
  </si>
  <si>
    <t>ササオカ</t>
  </si>
  <si>
    <t>810-0034</t>
  </si>
  <si>
    <t>福岡県福岡市中央区笹丘１丁目17-51</t>
  </si>
  <si>
    <t>092-713-0019</t>
  </si>
  <si>
    <t>092-713-0089</t>
  </si>
  <si>
    <t>180</t>
  </si>
  <si>
    <t>2025/09/02 13:40:33</t>
  </si>
  <si>
    <t>3101</t>
  </si>
  <si>
    <t>笹丘カトリック幼稚園（別注）</t>
  </si>
  <si>
    <t>ｻｻｵｶｶﾄﾘｯｸﾖｳﾁｴﾝ(ﾍﾞｯﾁｭｳ)</t>
  </si>
  <si>
    <t>笹丘カトリック　（別注）</t>
  </si>
  <si>
    <t>181</t>
  </si>
  <si>
    <t>2025/09/02 13:40:52</t>
  </si>
  <si>
    <t>3200</t>
  </si>
  <si>
    <t>キッズ・キッズ　長丘</t>
  </si>
  <si>
    <t>キッズナガオカ</t>
  </si>
  <si>
    <t>815-0075</t>
  </si>
  <si>
    <t>福岡県福岡市南区長丘4-3-36</t>
  </si>
  <si>
    <t>092-542-0006</t>
  </si>
  <si>
    <t>175</t>
  </si>
  <si>
    <t>2014/10/30 16:39:54</t>
  </si>
  <si>
    <t>3300</t>
  </si>
  <si>
    <t>株式会社アマテラス</t>
  </si>
  <si>
    <t>アマテラス</t>
  </si>
  <si>
    <t>810-0044</t>
  </si>
  <si>
    <t>福岡市中央区六本松3丁目11-25　谷口ビル2F</t>
  </si>
  <si>
    <t>092-712-0777</t>
  </si>
  <si>
    <t>464</t>
  </si>
  <si>
    <t>2015/03/09 15:48:36</t>
  </si>
  <si>
    <t>オザサ</t>
  </si>
  <si>
    <t>小笹幼稚園　　</t>
  </si>
  <si>
    <t>810-0033</t>
  </si>
  <si>
    <t>福岡県福岡市中央区小笹５－１６－３５</t>
  </si>
  <si>
    <t>092-531-3374</t>
  </si>
  <si>
    <t>190</t>
  </si>
  <si>
    <t>2024/10/22 16:22:19</t>
  </si>
  <si>
    <t>3401</t>
  </si>
  <si>
    <t>小笹幼稚園（別注）</t>
  </si>
  <si>
    <t>191</t>
  </si>
  <si>
    <t>2015/06/04 10:51:38</t>
  </si>
  <si>
    <t>3500</t>
  </si>
  <si>
    <t>慶光ブライトンアカデミー</t>
  </si>
  <si>
    <t>ケイコウ</t>
  </si>
  <si>
    <t>814-0153</t>
  </si>
  <si>
    <t>福岡県福岡市城南区樋井川２－１１－２７</t>
  </si>
  <si>
    <t>092-801-6666</t>
  </si>
  <si>
    <t>2014/10/30 16:39:59</t>
  </si>
  <si>
    <t>ワカヒサ</t>
  </si>
  <si>
    <t>815-0042</t>
  </si>
  <si>
    <t>福岡県福岡市南区若久１－２２－７</t>
  </si>
  <si>
    <t>092-542-0415</t>
  </si>
  <si>
    <t>092-561-2116</t>
  </si>
  <si>
    <t>210</t>
  </si>
  <si>
    <t>2012/01/18 14:45:57</t>
  </si>
  <si>
    <t>3601</t>
  </si>
  <si>
    <t>若久幼稚園（別注）</t>
  </si>
  <si>
    <t>211</t>
  </si>
  <si>
    <t>2015/01/22 11:17:22</t>
  </si>
  <si>
    <t>オオハシ</t>
  </si>
  <si>
    <t>815-0033</t>
  </si>
  <si>
    <t>福岡県福岡市南区大橋３－８－２</t>
  </si>
  <si>
    <t>092-541-3072</t>
  </si>
  <si>
    <t>092-541-3143</t>
  </si>
  <si>
    <t>220</t>
  </si>
  <si>
    <t>2022/06/08 12:06:53</t>
  </si>
  <si>
    <t>3701</t>
  </si>
  <si>
    <t>大橋幼稚園（別注）</t>
  </si>
  <si>
    <t>221</t>
  </si>
  <si>
    <t>2015/01/22 11:17:36</t>
  </si>
  <si>
    <t>3800</t>
  </si>
  <si>
    <t>学校法人　石田学園　山王幼稚園</t>
  </si>
  <si>
    <t>サンノウ</t>
  </si>
  <si>
    <t>812-0015</t>
  </si>
  <si>
    <t>福岡県福岡市博多区山王１－５－３６</t>
  </si>
  <si>
    <t>092-441-2800</t>
  </si>
  <si>
    <t>092-472-1390</t>
  </si>
  <si>
    <t>30021</t>
  </si>
  <si>
    <t>2024/04/26 13:56:19</t>
  </si>
  <si>
    <t>3801</t>
  </si>
  <si>
    <t>山王幼稚園　（別注）</t>
  </si>
  <si>
    <t>2024/06/18 13:17:36</t>
  </si>
  <si>
    <t>3900</t>
  </si>
  <si>
    <t>塩原幼稚園</t>
  </si>
  <si>
    <t>シオバル</t>
  </si>
  <si>
    <t>福岡県福岡市南区塩原2-4-30</t>
  </si>
  <si>
    <t>092-541-1547</t>
  </si>
  <si>
    <t>240</t>
  </si>
  <si>
    <t>2012/01/18 14:46:14</t>
  </si>
  <si>
    <t>3901</t>
  </si>
  <si>
    <t>塩原幼稚園　別注</t>
  </si>
  <si>
    <t>ｼｵﾊﾞﾙﾖｳﾁｴﾝ ﾍﾞﾂﾁｭｳ</t>
  </si>
  <si>
    <t>241</t>
  </si>
  <si>
    <t>2016/06/22 16:15:59</t>
  </si>
  <si>
    <t>3902</t>
  </si>
  <si>
    <t>塩原　つぼみ組火・木クラス</t>
  </si>
  <si>
    <t>ｼｵﾊﾞﾙﾂﾎﾞﾐｸﾐｶ･ｷｸﾗｽ</t>
  </si>
  <si>
    <t>塩原つぼみ組火・木</t>
  </si>
  <si>
    <t>福岡市南区塩原２－４－３０</t>
  </si>
  <si>
    <t>541-1547</t>
  </si>
  <si>
    <t>2016/05/06 15:53:51</t>
  </si>
  <si>
    <t>3903</t>
  </si>
  <si>
    <t>塩原幼稚園　先生用</t>
  </si>
  <si>
    <t>シオバル ｾﾝｾｲﾖｳ</t>
  </si>
  <si>
    <t>2015/04/07 15:55:35</t>
  </si>
  <si>
    <t>3904</t>
  </si>
  <si>
    <t>塩原幼稚園　現金</t>
  </si>
  <si>
    <t>シオバル ｹﾞﾝｷﾝ</t>
  </si>
  <si>
    <t>2015/08/04 9:57:05</t>
  </si>
  <si>
    <t>3905</t>
  </si>
  <si>
    <t>塩原　つぼみ組水・金クラス</t>
  </si>
  <si>
    <t>ｼｵﾊﾞﾙﾂﾎﾞﾐｸ</t>
  </si>
  <si>
    <t>塩原つぼみ組水・金</t>
  </si>
  <si>
    <t>2016/05/06 15:54:11</t>
  </si>
  <si>
    <t>3906</t>
  </si>
  <si>
    <t>塩原幼稚園（先生）</t>
  </si>
  <si>
    <t>ｼｵﾊﾞﾙﾖｳﾁｴﾝ(ｾﾝｾｲ)</t>
  </si>
  <si>
    <t>2020/08/04 13:12:50</t>
  </si>
  <si>
    <t>4000</t>
  </si>
  <si>
    <t>コバト</t>
  </si>
  <si>
    <t>福岡県春日市岡本１－８６</t>
  </si>
  <si>
    <t>092-581-5905</t>
  </si>
  <si>
    <t>092-581-5771</t>
  </si>
  <si>
    <t>2023/04/22 11:04:23</t>
  </si>
  <si>
    <t>4001</t>
  </si>
  <si>
    <t>春日小鳩幼稚園（別注）</t>
  </si>
  <si>
    <t>2021/06/21 11:56:04</t>
  </si>
  <si>
    <t>4100</t>
  </si>
  <si>
    <t>正光寺ひかり幼稚園</t>
  </si>
  <si>
    <t>ヒカリ</t>
  </si>
  <si>
    <t>816-0087</t>
  </si>
  <si>
    <t>福岡県福岡市博多区三筑２－３１－１</t>
  </si>
  <si>
    <t>092-581-1959</t>
  </si>
  <si>
    <t>095-582-9650</t>
  </si>
  <si>
    <t>370</t>
  </si>
  <si>
    <t>2015/02/06 12:51:06</t>
  </si>
  <si>
    <t>4101</t>
  </si>
  <si>
    <t>正光寺ひかり幼稚園（別注）</t>
  </si>
  <si>
    <t>371</t>
  </si>
  <si>
    <t>2015/01/22 11:16:16</t>
  </si>
  <si>
    <t>4200</t>
  </si>
  <si>
    <t>社会福祉法人　愛育の森</t>
  </si>
  <si>
    <t>ｼｬｶｲﾌｸｼﾎｳｼﾞﾝ ｱｲｲｸﾉﾓﾘ</t>
  </si>
  <si>
    <t>愛育の森</t>
  </si>
  <si>
    <t>816-0862</t>
  </si>
  <si>
    <t>福岡県春日市弥生2-43</t>
  </si>
  <si>
    <t>092-582-7595</t>
  </si>
  <si>
    <t>092-581-7916</t>
  </si>
  <si>
    <t>2015/06/01 16:50:39</t>
  </si>
  <si>
    <t>4201</t>
  </si>
  <si>
    <t>ふくようスポーツクラブ</t>
  </si>
  <si>
    <t>ﾌｸﾖｳｽﾎﾟｰﾂｸﾗﾌﾞ</t>
  </si>
  <si>
    <t>福岡県春日市弥生2-40</t>
  </si>
  <si>
    <t>092-581-7700</t>
  </si>
  <si>
    <t>2020/10/20 15:04:46</t>
  </si>
  <si>
    <t>4202</t>
  </si>
  <si>
    <t>ｼｬｶｲﾎｳｼﾞﾝ ｱｲｲｸﾉﾓﾘ</t>
  </si>
  <si>
    <t>2015/06/04 9:53:27</t>
  </si>
  <si>
    <t>4203</t>
  </si>
  <si>
    <t>アイイクｼｬｶｲﾌｸｼﾎｳｼﾞﾝ ｱｲｲｸﾉﾓﾘ</t>
  </si>
  <si>
    <t>2015/05/22 11:50:03</t>
  </si>
  <si>
    <t>4300</t>
  </si>
  <si>
    <t>けご幼稚園</t>
  </si>
  <si>
    <t>ケゴ</t>
  </si>
  <si>
    <t>810-0024</t>
  </si>
  <si>
    <t>福岡県福岡市中央区桜坂１丁目10-17</t>
  </si>
  <si>
    <t>092-751-1503</t>
  </si>
  <si>
    <t>092-751-1520</t>
  </si>
  <si>
    <t>213</t>
  </si>
  <si>
    <t>2012/04/03 13:42:56</t>
  </si>
  <si>
    <t>4301</t>
  </si>
  <si>
    <t>けご幼稚園（別注）1</t>
  </si>
  <si>
    <t>ケゴ1</t>
  </si>
  <si>
    <t>2014/07/23 16:20:45</t>
  </si>
  <si>
    <t>4302</t>
  </si>
  <si>
    <t>有限会社　エム.エー.ディ</t>
  </si>
  <si>
    <t>ｴﾑ.ｴｰ.ﾃﾞｨ</t>
  </si>
  <si>
    <t>ｴﾑ.ｴｰ.ﾃﾞｨ（けご幼ｻｯｶｰｸﾗﾌ</t>
  </si>
  <si>
    <t>2016/06/21 13:51:50</t>
  </si>
  <si>
    <t>4303</t>
  </si>
  <si>
    <t>けご幼稚園（別注）2</t>
  </si>
  <si>
    <t>ケゴ2</t>
  </si>
  <si>
    <t>2018/11/01 13:44:14</t>
  </si>
  <si>
    <t>4310</t>
  </si>
  <si>
    <t>ＮＰＯ法人　アメイシャ</t>
  </si>
  <si>
    <t>NPOﾎｳｼﾞﾝ ｱﾒｲｼｬ</t>
  </si>
  <si>
    <t>ｱﾒｲｼｬ</t>
  </si>
  <si>
    <t>2015/07/15 14:06:58</t>
  </si>
  <si>
    <t>4400</t>
  </si>
  <si>
    <t>江辻キッズガーデン保育園</t>
  </si>
  <si>
    <t>エツジ</t>
  </si>
  <si>
    <t>江辻</t>
  </si>
  <si>
    <t>811-2313</t>
  </si>
  <si>
    <t>福岡県糟屋郡粕屋町江辻553-6</t>
  </si>
  <si>
    <t>092-938-1001</t>
  </si>
  <si>
    <t>450</t>
  </si>
  <si>
    <t>2012/01/18 14:46:45</t>
  </si>
  <si>
    <t>4500</t>
  </si>
  <si>
    <t>やない小児科　デイケアルｰム</t>
  </si>
  <si>
    <t>ヤナイ</t>
  </si>
  <si>
    <t>やない</t>
  </si>
  <si>
    <t>811-1362</t>
  </si>
  <si>
    <t>福岡市南区長住7-4-21</t>
  </si>
  <si>
    <t>092-551-6337</t>
  </si>
  <si>
    <t>092-551-6333</t>
  </si>
  <si>
    <t>440</t>
  </si>
  <si>
    <t>2012/01/18 14:46:48</t>
  </si>
  <si>
    <t>4600</t>
  </si>
  <si>
    <t>悠香</t>
  </si>
  <si>
    <t>ﾕｳｶ</t>
  </si>
  <si>
    <t>816-0912</t>
  </si>
  <si>
    <t>福岡県大野城市御笠川5-10-18</t>
  </si>
  <si>
    <t>092-503-0730</t>
  </si>
  <si>
    <t>460</t>
  </si>
  <si>
    <t>2016/02/24 15:08:46</t>
  </si>
  <si>
    <t>ﾊﾀﾅｶ</t>
  </si>
  <si>
    <t>29999</t>
  </si>
  <si>
    <t>2023/01/23 18:46:50</t>
  </si>
  <si>
    <t>ｼｬｼｮｸ</t>
  </si>
  <si>
    <t>2023/01/23 18:46:41</t>
  </si>
  <si>
    <t>4900</t>
  </si>
  <si>
    <t>エンジェルキッズ保育園</t>
  </si>
  <si>
    <t>ｴﾝｼﾞｪﾙｷｯｽﾞﾎｲｸｴﾝ</t>
  </si>
  <si>
    <t>エンジェルキッズ</t>
  </si>
  <si>
    <t>490</t>
  </si>
  <si>
    <t>2014/10/30 16:40:40</t>
  </si>
  <si>
    <t>5000</t>
  </si>
  <si>
    <t>高宮キッズ保育園</t>
  </si>
  <si>
    <t>ﾀｶﾐﾔｷｯｽﾞﾎｲｸｴﾝ</t>
  </si>
  <si>
    <t>高宮キッズ</t>
  </si>
  <si>
    <t>815-0083</t>
  </si>
  <si>
    <t>福岡市南区高宮５丁目８番２号</t>
  </si>
  <si>
    <t>092-406-5688</t>
  </si>
  <si>
    <t>463</t>
  </si>
  <si>
    <t>2014/10/30 16:40:47</t>
  </si>
  <si>
    <t>雙葉小学校</t>
  </si>
  <si>
    <t>ﾌﾀﾊﾞｼｮｳｶﾞｯｺｳ</t>
  </si>
  <si>
    <t>雙葉小学校　web</t>
  </si>
  <si>
    <t>810-0027</t>
  </si>
  <si>
    <t>福岡市中央区御所ｹ谷7番１号</t>
  </si>
  <si>
    <t>092-531-1215</t>
  </si>
  <si>
    <t>092-531-1245</t>
  </si>
  <si>
    <t>2025/09/10 15:59:04</t>
  </si>
  <si>
    <t>5101</t>
  </si>
  <si>
    <t>092-531-9728</t>
  </si>
  <si>
    <t>2019/10/30 9:37:28</t>
  </si>
  <si>
    <t>5102</t>
  </si>
  <si>
    <t>雙葉小学校　先生</t>
  </si>
  <si>
    <t>ﾌﾀﾊﾞｼｮｳｶﾞｯｺｳ ｾﾝｾｲ</t>
  </si>
  <si>
    <t>2024/10/21 15:54:00</t>
  </si>
  <si>
    <t>5200</t>
  </si>
  <si>
    <t>乙金病院院内保育所</t>
  </si>
  <si>
    <t>ｵﾄｶﾞﾈﾋﾞｮｳｲ</t>
  </si>
  <si>
    <t>816-0901</t>
  </si>
  <si>
    <t>大野城市乙金東2-17-10</t>
  </si>
  <si>
    <t>ジェイネットビル１F</t>
  </si>
  <si>
    <t>092-558-5095</t>
  </si>
  <si>
    <t>465</t>
  </si>
  <si>
    <t>2016/08/29 13:22:49</t>
  </si>
  <si>
    <t>5201</t>
  </si>
  <si>
    <t>医療法人　同仁会　乙金病院院内保育所</t>
  </si>
  <si>
    <t>ｲﾘｮｳﾎｳｼﾞﾝﾄﾞｳｼﾞﾝｶｲｵﾄｶﾞﾈﾋﾞｮｳｲﾝｲﾝ</t>
  </si>
  <si>
    <t>ジェイネットビル1F</t>
  </si>
  <si>
    <t>092-588-5095</t>
  </si>
  <si>
    <t>2014/10/30 16:40:56</t>
  </si>
  <si>
    <t>5300</t>
  </si>
  <si>
    <t>吉塚市民病院</t>
  </si>
  <si>
    <t>ﾖｼﾂﾞｶｼﾐﾝﾋﾞｮｳｲﾝ</t>
  </si>
  <si>
    <t>475</t>
  </si>
  <si>
    <t>2012/03/27 13:45:17</t>
  </si>
  <si>
    <t>5400</t>
  </si>
  <si>
    <t>ｶﾅﾔﾏﾖｳﾁｴﾝｶﾅﾔﾏ</t>
  </si>
  <si>
    <t>814-0114</t>
  </si>
  <si>
    <t>福岡市城南区金山団地23-1</t>
  </si>
  <si>
    <t>092-871-1463</t>
  </si>
  <si>
    <t>092-871-2900</t>
  </si>
  <si>
    <t>2023/04/22 11:02:04</t>
  </si>
  <si>
    <t>5500</t>
  </si>
  <si>
    <t>河合塾</t>
  </si>
  <si>
    <t>ｶﾜｲｼﾞｭｸ</t>
  </si>
  <si>
    <t>476</t>
  </si>
  <si>
    <t>2012/04/03 15:37:24</t>
  </si>
  <si>
    <t>5600</t>
  </si>
  <si>
    <t>ちいさこべ幼稚園</t>
  </si>
  <si>
    <t>ﾁｲｻｺﾍﾞﾖｳﾁｴﾝ</t>
  </si>
  <si>
    <t>福岡県太宰府市向佐野81番地</t>
  </si>
  <si>
    <t>092-922-3313</t>
  </si>
  <si>
    <t>092-922-7518</t>
  </si>
  <si>
    <t>335</t>
  </si>
  <si>
    <t>2012/06/19 14:03:10</t>
  </si>
  <si>
    <t>5601</t>
  </si>
  <si>
    <t>ちいさこべ　幼稚園</t>
  </si>
  <si>
    <t>ﾁｲｻｺﾍﾞ ﾖｳﾁｴﾝ</t>
  </si>
  <si>
    <t>ちいさこべ</t>
  </si>
  <si>
    <t>2012/07/02 15:47:43</t>
  </si>
  <si>
    <t>5700</t>
  </si>
  <si>
    <t>わくわくキッズランド赤坂</t>
  </si>
  <si>
    <t>ﾜｸﾜｸｷｯｽﾞﾗﾝﾄﾞｱｶｻｶ</t>
  </si>
  <si>
    <t>わくわく赤坂</t>
  </si>
  <si>
    <t>福岡市中央区赤坂3-6-43</t>
  </si>
  <si>
    <t>メイけやき２Ｆ</t>
  </si>
  <si>
    <t>092-725-3420</t>
  </si>
  <si>
    <t>466</t>
  </si>
  <si>
    <t>2012/08/02 11:06:07</t>
  </si>
  <si>
    <t>5800</t>
  </si>
  <si>
    <t>社会福祉法人信正会　もみじの森保育園</t>
  </si>
  <si>
    <t>ﾓﾐｼﾞﾉﾓﾘﾎｲｸｴﾝ</t>
  </si>
  <si>
    <t>もみじの森保育園</t>
  </si>
  <si>
    <t>819-0371</t>
  </si>
  <si>
    <t>福岡県福岡市西区大字飯氏868-1</t>
  </si>
  <si>
    <t>092-805-5511</t>
  </si>
  <si>
    <t>092-805-5512</t>
  </si>
  <si>
    <t>2012/09/03 15:11:34</t>
  </si>
  <si>
    <t>5805</t>
  </si>
  <si>
    <t>古賀工業　株式会社</t>
  </si>
  <si>
    <t>ｺｶﾞｺｳｷﾞｮｳ ｶﾌﾞｼｷｶｲｼｬ</t>
  </si>
  <si>
    <t>810-0011</t>
  </si>
  <si>
    <t>福岡県福岡市中央区六本松３丁目１２番１４号</t>
  </si>
  <si>
    <t>2012/10/03 13:18:59</t>
  </si>
  <si>
    <t>ﾘﾘｨﾎｲｸｴﾝ</t>
  </si>
  <si>
    <t>811-1241</t>
  </si>
  <si>
    <t>福岡県那珂川市後野２丁目８－２８－１０２</t>
  </si>
  <si>
    <t>092-952-9292</t>
  </si>
  <si>
    <t>260</t>
  </si>
  <si>
    <t>2025/05/08 10:22:04</t>
  </si>
  <si>
    <t>6000</t>
  </si>
  <si>
    <t>キッズサポート千代保育園</t>
  </si>
  <si>
    <t>ｷｯｽﾞｻﾎﾟｰﾄﾁﾖﾎｲｸｴﾝ</t>
  </si>
  <si>
    <t>キッズ千代</t>
  </si>
  <si>
    <t>福岡県博多区千代1-2-4-1F</t>
  </si>
  <si>
    <t>631-1333</t>
  </si>
  <si>
    <t>2012/09/04 9:34:50</t>
  </si>
  <si>
    <t>6100</t>
  </si>
  <si>
    <t>学校法人　汀幼稚園</t>
  </si>
  <si>
    <t>ﾐｷﾞﾜﾖｳﾁｴﾝ</t>
  </si>
  <si>
    <t>汀幼稚園</t>
  </si>
  <si>
    <t>810-0062</t>
  </si>
  <si>
    <t>福岡県福岡市中央区荒戸２丁目５番１１号</t>
  </si>
  <si>
    <t>092-761-0470</t>
  </si>
  <si>
    <t>467</t>
  </si>
  <si>
    <t>2014/06/09 11:44:55</t>
  </si>
  <si>
    <t>6101</t>
  </si>
  <si>
    <t>みぎわ</t>
  </si>
  <si>
    <t>福岡県福岡市荒戸２丁目５番１１号</t>
  </si>
  <si>
    <t>468</t>
  </si>
  <si>
    <t>2012/10/01 10:16:29</t>
  </si>
  <si>
    <t>6200</t>
  </si>
  <si>
    <t>豊庄保育園</t>
  </si>
  <si>
    <t>ﾎｳｼｮｳﾎｲｸｴﾝ</t>
  </si>
  <si>
    <t>2012/10/03 15:11:55</t>
  </si>
  <si>
    <t>6300</t>
  </si>
  <si>
    <t>こぐま園</t>
  </si>
  <si>
    <t>ｺｸﾞﾏｴﾝ</t>
  </si>
  <si>
    <t>812-0854</t>
  </si>
  <si>
    <t>福岡県福岡市博多区東月隈3丁目19-14</t>
  </si>
  <si>
    <t>092-503-3088</t>
  </si>
  <si>
    <t>155</t>
  </si>
  <si>
    <t>2015/09/09 15:02:06</t>
  </si>
  <si>
    <t>6301</t>
  </si>
  <si>
    <t>こぐま園　別注</t>
  </si>
  <si>
    <t>ｺｸﾞﾏｴﾝ ﾍﾞｯﾁｭｳ</t>
  </si>
  <si>
    <t>福岡県福岡市博多区東月隈３丁目</t>
  </si>
  <si>
    <t>１９－１４</t>
  </si>
  <si>
    <t>2014/10/20 15:18:10</t>
  </si>
  <si>
    <t>6400</t>
  </si>
  <si>
    <t>つくし保育園</t>
  </si>
  <si>
    <t>ﾂｸｼﾎｲｸｴﾝｼ</t>
  </si>
  <si>
    <t>812-0888</t>
  </si>
  <si>
    <t>福岡県福岡市博多区板付7丁目3-16</t>
  </si>
  <si>
    <t>092-571-2572</t>
  </si>
  <si>
    <t>092-571-2573</t>
  </si>
  <si>
    <t>2013/04/15 13:47:34</t>
  </si>
  <si>
    <t>6402</t>
  </si>
  <si>
    <t>つくし保育園（先生用）</t>
  </si>
  <si>
    <t>ﾂｸｼﾎｲｸｴﾝ(ｾﾝｾｲﾖｳ)</t>
  </si>
  <si>
    <t>福岡市博多区板付７丁目3-16</t>
  </si>
  <si>
    <t>571-2572</t>
  </si>
  <si>
    <t>2013/01/21 13:24:46</t>
  </si>
  <si>
    <t>6500</t>
  </si>
  <si>
    <t>社会福祉法人　光輪会　みそら保育園</t>
  </si>
  <si>
    <t>ｼｬｶｲﾌｸｼﾎｳｼﾞﾝ ｺｳﾘﾝｶｲ ﾐｿﾗﾎｲｸｴﾝ</t>
  </si>
  <si>
    <t>みそら保育園</t>
  </si>
  <si>
    <t>812-0061</t>
  </si>
  <si>
    <t>福岡市東区筥松4丁目2-21</t>
  </si>
  <si>
    <t>092-622-0270</t>
  </si>
  <si>
    <t>092-622-0311</t>
  </si>
  <si>
    <t>2012/12/19 11:04:38</t>
  </si>
  <si>
    <t>6600</t>
  </si>
  <si>
    <t>学校法人福岡幼児学園　ナーサリーライムスクール</t>
  </si>
  <si>
    <t>ﾅｰｻﾘｰﾗ</t>
  </si>
  <si>
    <t>ナーサリーライムスクール</t>
  </si>
  <si>
    <t>814-0175</t>
  </si>
  <si>
    <t>福岡県福岡市早良区田村</t>
  </si>
  <si>
    <t>6-21-7</t>
  </si>
  <si>
    <t>092-801-4302</t>
  </si>
  <si>
    <t>2022/07/07 12:07:15</t>
  </si>
  <si>
    <t>6602</t>
  </si>
  <si>
    <t>学校法人福岡幼児学園　ナーサリーライムスクール　職員用</t>
  </si>
  <si>
    <t>ｶﾞｯｺｳﾎｳｼﾞﾝﾌｸｵｶﾖｳｼﾞｶﾞｸｴﾝ ﾅｰｻﾘｰﾗ</t>
  </si>
  <si>
    <t>092-801-4195</t>
  </si>
  <si>
    <t>2016/07/25 9:08:01</t>
  </si>
  <si>
    <t>6603</t>
  </si>
  <si>
    <t>学校法人福岡幼児学園　職員用</t>
  </si>
  <si>
    <t>ｶﾞｯｺｳﾎｳｼﾞﾝﾌｸｵｶﾖｳｼﾞｶﾞｸｴﾝ ｼｮｸｲﾝﾖ</t>
  </si>
  <si>
    <t>2016/07/25 9:08:32</t>
  </si>
  <si>
    <t>6604</t>
  </si>
  <si>
    <t>学校法人福岡幼児学園　実習生用</t>
  </si>
  <si>
    <t>ｶﾞｯｺｳﾎｳｼﾞﾝﾌｸｵｶﾖｳｼﾞｶﾞｸｴﾝ ｼﾞｯｼｭｳ</t>
  </si>
  <si>
    <t>2016/07/25 9:08:55</t>
  </si>
  <si>
    <t>6700</t>
  </si>
  <si>
    <t>福岡女学院幼稚園</t>
  </si>
  <si>
    <t>ﾌｸｵｶｼﾞｮｶﾞｸｲﾝﾖｳﾁｴﾝ</t>
  </si>
  <si>
    <t>女学院幼稚園</t>
  </si>
  <si>
    <t>811-1313</t>
  </si>
  <si>
    <t>福岡県福岡市南区日佐3丁目42-1</t>
  </si>
  <si>
    <t>092-575-2472</t>
  </si>
  <si>
    <t>2025/09/08 11:26:24</t>
  </si>
  <si>
    <t>6701</t>
  </si>
  <si>
    <t>福岡女学院幼稚園　別注</t>
  </si>
  <si>
    <t>ﾌｸｵｶｼﾞｮｶﾞｸｲﾝﾖｳﾁｴﾝ ﾍﾞｯﾁｭｳ</t>
  </si>
  <si>
    <t>女学院　別注</t>
  </si>
  <si>
    <t>福岡市南区日佐3丁目42-1</t>
  </si>
  <si>
    <t>2014/06/02 10:00:01</t>
  </si>
  <si>
    <t>6800</t>
  </si>
  <si>
    <t>木村病院</t>
  </si>
  <si>
    <t>ｷﾑﾗﾋﾞｮｳｲﾝ</t>
  </si>
  <si>
    <t>680</t>
  </si>
  <si>
    <t>2013/02/19 9:46:03</t>
  </si>
  <si>
    <t>6900</t>
  </si>
  <si>
    <t>福岡海星女子学院マリア幼稚園</t>
  </si>
  <si>
    <t>ﾌｸｵｶｶｲｾｲｼﾞｮｼｶﾞｸｲﾝﾏﾘｱﾖｳﾁｴﾝ</t>
  </si>
  <si>
    <t>マリア幼稚園</t>
  </si>
  <si>
    <t>811-1346</t>
  </si>
  <si>
    <t>福岡市南区老司5-29-3</t>
  </si>
  <si>
    <t>092-565-0951</t>
  </si>
  <si>
    <t>092-565-0991</t>
  </si>
  <si>
    <t>2018/10/01 16:56:35</t>
  </si>
  <si>
    <t>6901</t>
  </si>
  <si>
    <t>福岡海星女子学院マリア幼稚園(別注）</t>
  </si>
  <si>
    <t>ﾌｸｵｶｶｲｾｲｼﾞｮｼｶﾞｸｲﾝﾏﾘｱﾖｳﾁｴﾝ(ﾍﾞﾂﾁ</t>
  </si>
  <si>
    <t>マリア幼稚園　別注</t>
  </si>
  <si>
    <t>2013/05/15 11:33:12</t>
  </si>
  <si>
    <t>6902</t>
  </si>
  <si>
    <t>ﾌｸｵｶｶｲｾｲｼﾞｮｼｶﾞｸｲﾝﾏﾘｱﾏﾘｱﾖｳﾁｴﾝ</t>
  </si>
  <si>
    <t>2013/05/15 11:29:11</t>
  </si>
  <si>
    <t>6903</t>
  </si>
  <si>
    <t>海星小学校</t>
  </si>
  <si>
    <t>ﾌｶｲｾｲｼｮｳｶﾞｯｺｳ</t>
  </si>
  <si>
    <t>2014/08/22 11:24:57</t>
  </si>
  <si>
    <t>バディスポーツ幼育園　筑紫野校</t>
  </si>
  <si>
    <t>ﾊﾞﾃﾞｨｽﾎﾟｰﾂﾖｳｲｸｴﾝ ﾁｸｼ</t>
  </si>
  <si>
    <t>バディ筑紫野校　web</t>
  </si>
  <si>
    <t>筑紫野市原田1-11-1</t>
  </si>
  <si>
    <t>092-926-1002</t>
  </si>
  <si>
    <t>2025/09/10 14:04:49</t>
  </si>
  <si>
    <t>7001</t>
  </si>
  <si>
    <t>バディスポーツ幼育園　筑紫野校（別注）</t>
  </si>
  <si>
    <t>ﾊﾞﾃﾞｨｽﾎﾟｰﾂﾖｳｲｸｴﾝ ﾁｸｼﾉｺｳ(ﾍﾞｯﾁｭｳ</t>
  </si>
  <si>
    <t>バディ筑紫野別注内税</t>
  </si>
  <si>
    <t>2025/09/02 14:06:48</t>
  </si>
  <si>
    <t>7002</t>
  </si>
  <si>
    <t>バディスポーツ幼育園筑紫野校　先生用</t>
  </si>
  <si>
    <t>ﾊﾞﾃﾞｲﾁｸｼﾉ ｾﾝｾｲ</t>
  </si>
  <si>
    <t>バディ筑紫野　先生</t>
  </si>
  <si>
    <t>2025/09/02 14:07:22</t>
  </si>
  <si>
    <t>バディスポーツ幼育園筑紫野校　2号認定</t>
  </si>
  <si>
    <t xml:space="preserve">ﾊﾞﾃﾞｨﾁｸｼﾉｺｳ2ｺﾞｳ </t>
  </si>
  <si>
    <t>バディ筑紫野校　2号</t>
  </si>
  <si>
    <t>2025/09/10 14:09:33</t>
  </si>
  <si>
    <t>7004</t>
  </si>
  <si>
    <t>バディスポーツ幼育園筑紫野校　別注</t>
  </si>
  <si>
    <t>ﾊﾞﾃﾞｨﾁｸｼﾉ ﾍﾞｯﾁｭｳ</t>
  </si>
  <si>
    <t>バディ筑紫野別注外税</t>
  </si>
  <si>
    <t>2025/09/02 14:08:36</t>
  </si>
  <si>
    <t>7005</t>
  </si>
  <si>
    <t>ﾊﾞﾃﾞｨｽﾎﾟｰﾂ筑紫野校　セミジュニア未就組</t>
  </si>
  <si>
    <t>ﾊﾞﾃﾞｨﾁｸｼﾉｺｳ ｾﾐｼﾞｭﾆｱﾐｼｭｳｸ ｾﾐｼﾞｭ</t>
  </si>
  <si>
    <t>バディ筑紫野セミジュニア</t>
  </si>
  <si>
    <t>2025/09/02 14:09:09</t>
  </si>
  <si>
    <t>7006</t>
  </si>
  <si>
    <t>バディスポーツ筑紫野校　セミジュニア3号認定</t>
  </si>
  <si>
    <t>ﾊﾞﾃﾞｨ ﾁｸｼﾉｺｳｾﾐｼﾞｭﾆｱ3ｺﾞｳ</t>
  </si>
  <si>
    <t>バディ紫野ｾﾐｼﾞｭﾆｱ</t>
  </si>
  <si>
    <t>2025/09/02 14:09:49</t>
  </si>
  <si>
    <t>7007</t>
  </si>
  <si>
    <t>バディスポーツ筑紫野校　セミジュニア　1号認定</t>
  </si>
  <si>
    <t>ﾊﾞﾃﾞｨﾁｸｼﾉ ｾﾐｼﾞｭﾆｱ1ｺﾞｳ</t>
  </si>
  <si>
    <t>バディ筑紫野　セミジュニア</t>
  </si>
  <si>
    <t>2025/09/02 14:10:39</t>
  </si>
  <si>
    <t>7008</t>
  </si>
  <si>
    <t>バディスポーツ幼育園筑紫野校　学童</t>
  </si>
  <si>
    <t>ﾊﾞﾃﾞｨｽﾎﾟｰﾂﾖｳｲｸｴﾝﾁｸｼﾉｺｳｶﾞｸﾄﾞｳﾊﾞ</t>
  </si>
  <si>
    <t>バディ筑紫野校学童</t>
  </si>
  <si>
    <t>2025/09/02 14:13:38</t>
  </si>
  <si>
    <t>7009</t>
  </si>
  <si>
    <t>スポーツハシリティー株式会社</t>
  </si>
  <si>
    <t>ｽﾎﾟｰﾂﾌｧｼﾘﾃｨｰ</t>
  </si>
  <si>
    <t>106-0031</t>
  </si>
  <si>
    <t>東京都港区西麻布2-13-15</t>
  </si>
  <si>
    <t>第２横芝ビル701</t>
  </si>
  <si>
    <t>2024/04/15 9:02:16</t>
  </si>
  <si>
    <t>BUDDY GSA International School</t>
  </si>
  <si>
    <t>ﾊﾞﾃﾞｨｼﾞｰｴｽｴｰｲﾝﾀｰﾅｼｮﾅﾙ</t>
  </si>
  <si>
    <t>092-926-8856</t>
  </si>
  <si>
    <t>2025/09/10 14:10:35</t>
  </si>
  <si>
    <t>7011</t>
  </si>
  <si>
    <t>BUDDY GSA International School　別注　外税</t>
  </si>
  <si>
    <t>BGIS ﾍﾞｯﾁｭｳ ｿﾄｾﾞｲ</t>
  </si>
  <si>
    <t>2025/09/02 15:11:28</t>
  </si>
  <si>
    <t>7012</t>
  </si>
  <si>
    <t>BUDDY GSA International School　サマースクール</t>
  </si>
  <si>
    <t>BGIS ｻﾏｰｽｸｰﾙ</t>
  </si>
  <si>
    <t>BGIS　サマースクール</t>
  </si>
  <si>
    <t>2025/09/02 15:12:22</t>
  </si>
  <si>
    <t>7013</t>
  </si>
  <si>
    <t>BUDDY GSA International School　特別保育</t>
  </si>
  <si>
    <t>BGIS ﾄｸﾍﾞﾂﾎｲｸ</t>
  </si>
  <si>
    <t>BGIS　特別保育</t>
  </si>
  <si>
    <t>2025/09/02 15:12:59</t>
  </si>
  <si>
    <t>7020</t>
  </si>
  <si>
    <t>株式会社　バディスポーツ</t>
  </si>
  <si>
    <t>ﾊﾞﾃﾞｨｽﾎﾟｰﾂ</t>
  </si>
  <si>
    <t>バディスポーツ</t>
  </si>
  <si>
    <t>2024/07/18 13:13:04</t>
  </si>
  <si>
    <t>7100</t>
  </si>
  <si>
    <t>バディスポーツ幼育園　博多南校</t>
  </si>
  <si>
    <t>ﾊﾞﾃﾞｨｽﾎﾟｰﾂﾖｳｲｸｴﾝ ﾊｶﾀ</t>
  </si>
  <si>
    <t>バディ博多南校　web</t>
  </si>
  <si>
    <t>筑紫郡那珂川町五郎丸1-97</t>
  </si>
  <si>
    <t>092-953-7222</t>
  </si>
  <si>
    <t>2025/09/10 14:05:27</t>
  </si>
  <si>
    <t>7101</t>
  </si>
  <si>
    <t>バディスポーツ幼育園　博多南校　別注</t>
  </si>
  <si>
    <t>ﾊﾞﾃﾞｨｽﾎﾟｰﾂﾖｳｲｸｴﾝ ﾊｶﾀ ﾍﾞｯﾁｭｳ</t>
  </si>
  <si>
    <t>バディ博多南別注　内税</t>
  </si>
  <si>
    <t>2025/09/02 15:13:42</t>
  </si>
  <si>
    <t>7102</t>
  </si>
  <si>
    <t>バディスポーツ幼育園　博多南校先生用</t>
  </si>
  <si>
    <t>ﾊﾞﾃﾞｲｽﾎﾟｰﾂﾊｶﾀﾐﾅﾐ</t>
  </si>
  <si>
    <t>バディ博多南先生</t>
  </si>
  <si>
    <t>福岡県那珂川市五郎丸1-97</t>
  </si>
  <si>
    <t>2025/09/02 15:14:11</t>
  </si>
  <si>
    <t>7103</t>
  </si>
  <si>
    <t>バディスポーツ幼育園博多南校　2号認定</t>
  </si>
  <si>
    <t>ﾊﾞﾃﾞｨｽﾎﾟｰﾂﾖｳｲｸｴﾝ ﾊｶﾀﾐﾅﾐ 2ｺﾞｳ</t>
  </si>
  <si>
    <t>バディ博多南校　2号</t>
  </si>
  <si>
    <t>2025/09/10 14:10:51</t>
  </si>
  <si>
    <t>7104</t>
  </si>
  <si>
    <t>バディ博多南別注　外税</t>
  </si>
  <si>
    <t>2025/09/02 15:15:09</t>
  </si>
  <si>
    <t>7200</t>
  </si>
  <si>
    <t>九州中央病院　ひよこ保育園</t>
  </si>
  <si>
    <t>ｷｭｳｼｭｳﾁｭｳｵｳﾋﾞｮｳｲﾝ ﾋﾖｺﾎｲｸｴﾝ</t>
  </si>
  <si>
    <t>ひよこ保育園</t>
  </si>
  <si>
    <t>福岡市南区塩原３丁目21-20</t>
  </si>
  <si>
    <t>092-552-0188</t>
  </si>
  <si>
    <t>2017/01/19 14:32:51</t>
  </si>
  <si>
    <t>7201</t>
  </si>
  <si>
    <t>九州中央病院　ひよこ保育園　（別注）</t>
  </si>
  <si>
    <t>ﾋﾖｺﾎｲｸｴﾝ</t>
  </si>
  <si>
    <t>ひよこ保育園（別注）</t>
  </si>
  <si>
    <t>2025/09/02 15:15:42</t>
  </si>
  <si>
    <t>7202</t>
  </si>
  <si>
    <t>2015/06/02 14:53:09</t>
  </si>
  <si>
    <t>ﾀﾞｻﾞｲﾌﾃﾝﾏﾝｸﾞｳﾖｳﾁｴﾝ</t>
  </si>
  <si>
    <t>818-0117</t>
  </si>
  <si>
    <t>太宰府市宰府４丁目７番５号</t>
  </si>
  <si>
    <t>092-924-0223</t>
  </si>
  <si>
    <t>092-921-2255</t>
  </si>
  <si>
    <t>337</t>
  </si>
  <si>
    <t>-1.-1</t>
  </si>
  <si>
    <t>2025/09/08 11:42:28</t>
  </si>
  <si>
    <t>7301</t>
  </si>
  <si>
    <t>太宰府天満宮幼稚園（別注）</t>
  </si>
  <si>
    <t>ﾀﾞｻﾞｲﾌﾃﾝﾏﾝｸﾞｳﾖｳﾁｴﾝ(ﾍﾞﾂﾁｭｳ)</t>
  </si>
  <si>
    <t>818-0177</t>
  </si>
  <si>
    <t>太宰府市太宰府４丁目７番５号</t>
  </si>
  <si>
    <t>338</t>
  </si>
  <si>
    <t>2025/09/02 15:18:10</t>
  </si>
  <si>
    <t>7400</t>
  </si>
  <si>
    <t>ASOはぐみらい保育園</t>
  </si>
  <si>
    <t>ASOﾊｸﾞﾐﾗｲﾎｲｸｴﾝ</t>
  </si>
  <si>
    <t>はぐみらい保育園</t>
  </si>
  <si>
    <t>812-0016</t>
  </si>
  <si>
    <t>福岡市博多区駅南2-12-29　2階</t>
  </si>
  <si>
    <t>0924152307</t>
  </si>
  <si>
    <t>0924825298</t>
  </si>
  <si>
    <t>2025/09/08 11:32:59</t>
  </si>
  <si>
    <t>7500</t>
  </si>
  <si>
    <t>順和保育園</t>
  </si>
  <si>
    <t>ｼﾞｭﾝﾜﾎｲｸｴﾝ</t>
  </si>
  <si>
    <t>福岡市東区筥松2-14-18</t>
  </si>
  <si>
    <t>092-611-2250</t>
  </si>
  <si>
    <t>2013/09/25 14:14:09</t>
  </si>
  <si>
    <t>7502</t>
  </si>
  <si>
    <t>福岡市東区派筥松2-14-18</t>
  </si>
  <si>
    <t>2013/09/25 14:18:49</t>
  </si>
  <si>
    <t>7503</t>
  </si>
  <si>
    <t>順和保育園　おやつ</t>
  </si>
  <si>
    <t>ｼﾞｭﾝﾜﾎｲｸｴﾝ ｵﾔﾂ</t>
  </si>
  <si>
    <t>順和保育園　</t>
  </si>
  <si>
    <t>2013/10/10 11:30:51</t>
  </si>
  <si>
    <t>7600</t>
  </si>
  <si>
    <t>アリス保育園</t>
  </si>
  <si>
    <t>ｱﾘｽﾎｲｸｴﾝ</t>
  </si>
  <si>
    <t>811-0101</t>
  </si>
  <si>
    <t>福岡県糟屋郡新宮町新宮中央駅前1丁目1-16</t>
  </si>
  <si>
    <t>0929631244</t>
  </si>
  <si>
    <t>2025/09/08 11:33:10</t>
  </si>
  <si>
    <t>7700</t>
  </si>
  <si>
    <t>水城幼稚園</t>
  </si>
  <si>
    <t xml:space="preserve">ﾐｽﾞｷﾖｳﾁｴﾝ </t>
  </si>
  <si>
    <t>818-0133</t>
  </si>
  <si>
    <t>福岡県太宰府市坂本3丁目5-1</t>
  </si>
  <si>
    <t>092-925-6311</t>
  </si>
  <si>
    <t>336</t>
  </si>
  <si>
    <t>2013/09/11 14:57:09</t>
  </si>
  <si>
    <t>ｵｵﾉﾐﾅﾐﾖｳﾁｴﾝ</t>
  </si>
  <si>
    <t>816-0955</t>
  </si>
  <si>
    <t>福岡県大野城市上大利1丁目8-1</t>
  </si>
  <si>
    <t>092-596-0160</t>
  </si>
  <si>
    <t>092-596-3104</t>
  </si>
  <si>
    <t>333</t>
  </si>
  <si>
    <t>-2</t>
  </si>
  <si>
    <t>2025/09/10 13:51:39</t>
  </si>
  <si>
    <t>7801</t>
  </si>
  <si>
    <t>大野南幼稚園（別注）</t>
  </si>
  <si>
    <t>ｵｵﾉﾐﾅﾐﾖｳﾁｴﾝ(ﾍﾞﾂﾁｭｳ)</t>
  </si>
  <si>
    <t>2025/09/02 15:18:49</t>
  </si>
  <si>
    <t>7802</t>
  </si>
  <si>
    <t>大野南幼稚園　お泊り保育</t>
  </si>
  <si>
    <t>ｵｵﾉﾐﾅﾐﾖｳﾁｴﾝ ｵﾄﾏﾘﾎｲｸ</t>
  </si>
  <si>
    <t>大野南　お泊り保育</t>
  </si>
  <si>
    <t>092-596-0610</t>
  </si>
  <si>
    <t>2014/10/30 16:41:39</t>
  </si>
  <si>
    <t>7803</t>
  </si>
  <si>
    <t>大野南幼稚園　お誕生会</t>
  </si>
  <si>
    <t>ｵｵｵﾉﾐﾅﾐﾖｳﾁｴﾝ ｵﾀﾝｼﾞｮｳｶｲ</t>
  </si>
  <si>
    <t>大野南　お誕生会</t>
  </si>
  <si>
    <t>2025/09/08 11:27:15</t>
  </si>
  <si>
    <t>7804</t>
  </si>
  <si>
    <t>大野南幼稚園　先生用</t>
  </si>
  <si>
    <t>ｵｵﾉﾐﾅﾐﾖｳﾁｴﾝ ｾﾝｾｲﾖｳ</t>
  </si>
  <si>
    <t>2025/09/02 15:19:05</t>
  </si>
  <si>
    <t>7900</t>
  </si>
  <si>
    <t>ツルタみとま幼稚園</t>
  </si>
  <si>
    <t>ﾂﾙﾀﾐﾄマﾖｳﾁｴﾝ</t>
  </si>
  <si>
    <t>811-0212</t>
  </si>
  <si>
    <t>福岡県福岡市東区美和台5丁目26番1号</t>
  </si>
  <si>
    <t>092-607-1361</t>
  </si>
  <si>
    <t>092-607-3875</t>
  </si>
  <si>
    <t>55</t>
  </si>
  <si>
    <t>2015/01/14 13:03:14</t>
  </si>
  <si>
    <t>7901</t>
  </si>
  <si>
    <t>ツルタみとま幼稚園（別注）</t>
  </si>
  <si>
    <t>ﾂﾙﾀﾐﾄﾏﾖｳﾁｴﾝ(ﾍﾞﾂﾁｭｳ)</t>
  </si>
  <si>
    <t>ツルタみとま幼稚園別注</t>
  </si>
  <si>
    <t>福岡市東区美和台5丁目26-1</t>
  </si>
  <si>
    <t>56</t>
  </si>
  <si>
    <t>2014/10/30 16:41:54</t>
  </si>
  <si>
    <t>7902</t>
  </si>
  <si>
    <t>ツルタみとま幼稚園（別注）②</t>
  </si>
  <si>
    <t>ﾂﾙﾀﾐﾄﾏﾖｳﾁｴﾝ(ﾍﾞﾂﾁｭｳ)2</t>
  </si>
  <si>
    <t>2023/02/16 16:03:58</t>
  </si>
  <si>
    <t>7905</t>
  </si>
  <si>
    <t>ツルタみとま幼稚園　ファミリーサポート</t>
  </si>
  <si>
    <t>ﾂﾙﾀﾐﾄマﾖｳﾁｴﾝ ﾌｧﾐﾘｰｻﾎﾟｰﾄ</t>
  </si>
  <si>
    <t>ツルタみとま　お預かり</t>
  </si>
  <si>
    <t>2023/06/08 17:04:48</t>
  </si>
  <si>
    <t>ｶｼﾊﾗﾖｳﾁｴﾝ</t>
  </si>
  <si>
    <t>811-1353</t>
  </si>
  <si>
    <t>福岡県福岡市南区柏原1丁目12番15号</t>
  </si>
  <si>
    <t>092-566-3111</t>
  </si>
  <si>
    <t>092-566-3819</t>
  </si>
  <si>
    <t>2025/09/08 11:42:11</t>
  </si>
  <si>
    <t>8001</t>
  </si>
  <si>
    <t>かしはら幼稚園（別注）</t>
  </si>
  <si>
    <t>ｶｼﾊﾗﾖｳﾁｴﾝ(ﾍﾞｯﾁｭｳ)</t>
  </si>
  <si>
    <t>2017/07/12 11:28:45</t>
  </si>
  <si>
    <t>8002</t>
  </si>
  <si>
    <t>かしはら幼稚園（検食）</t>
  </si>
  <si>
    <t>ｶｼﾊﾗﾖｳﾁｴﾝ(ｹﾝｼｮｸ)</t>
  </si>
  <si>
    <t>2021/10/07 9:10:09</t>
  </si>
  <si>
    <t>ｺｳﾗﾝﾖｳﾁｴﾝ</t>
  </si>
  <si>
    <t>811-1311</t>
  </si>
  <si>
    <t>福岡県福岡市横手1丁目12-35</t>
  </si>
  <si>
    <t>092-571-3441</t>
  </si>
  <si>
    <t>092-513-1813</t>
  </si>
  <si>
    <t>2025/09/02 15:19:51</t>
  </si>
  <si>
    <t>8101</t>
  </si>
  <si>
    <t>香蘭幼稚園（別注）</t>
  </si>
  <si>
    <t>ｺｳﾗﾝﾖｳﾁｴﾝ(ﾍﾞﾂﾁｭｳ)</t>
  </si>
  <si>
    <t>福岡市南区横手1丁目12-35</t>
  </si>
  <si>
    <t>571-3441</t>
  </si>
  <si>
    <t>513-1813</t>
  </si>
  <si>
    <t>2021/03/08 17:29:44</t>
  </si>
  <si>
    <t>8102</t>
  </si>
  <si>
    <t>香蘭幼稚園　つぼみ組　別注</t>
  </si>
  <si>
    <t>ｺｳﾗﾝﾖｳﾁｴﾝ ﾂﾎﾞﾐｸﾞﾐ ﾍﾞｯﾁｭｳ</t>
  </si>
  <si>
    <t>香蘭幼稚園　つぼみ</t>
  </si>
  <si>
    <t>福岡県福岡市南区横手1丁目12-35</t>
  </si>
  <si>
    <t>092-513-1831</t>
  </si>
  <si>
    <t>441</t>
  </si>
  <si>
    <t>2025/09/02 15:20:21</t>
  </si>
  <si>
    <t>8103</t>
  </si>
  <si>
    <t>香蘭幼稚園　実習生</t>
  </si>
  <si>
    <t>ｺｳﾗﾝﾖｳﾁｴﾝ ｼﾞｯｼｭｳｾｲ</t>
  </si>
  <si>
    <t>2015/03/04 13:46:20</t>
  </si>
  <si>
    <t>8104</t>
  </si>
  <si>
    <t>ｺｳﾗﾝｼﾞｮｼﾀﾝｷﾀﾞｲｶﾞｸ ﾎｲｸｶ</t>
  </si>
  <si>
    <t>香蘭女子保育科</t>
  </si>
  <si>
    <t>434</t>
  </si>
  <si>
    <t>2013/09/12 14:01:32</t>
  </si>
  <si>
    <t>8105</t>
  </si>
  <si>
    <t>香蘭幼稚園　つぼみ組　火曜日</t>
  </si>
  <si>
    <t>ｺｳﾗﾝﾖｳﾁｴﾝ ﾂﾎﾞﾐｸﾞﾐ ｶﾖｳﾋﾞ</t>
  </si>
  <si>
    <t>香蘭　つぼみ火曜</t>
  </si>
  <si>
    <t>2015/01/26 16:29:12</t>
  </si>
  <si>
    <t>8106</t>
  </si>
  <si>
    <t>香蘭幼稚園　つぼみ組　木曜日</t>
  </si>
  <si>
    <t>ｺｳﾗﾝﾖｳﾁｴﾝ ﾂﾎﾞﾐｸﾞﾐ ﾓｸﾖｳﾋﾞ</t>
  </si>
  <si>
    <t>香蘭　つぼみ木曜</t>
  </si>
  <si>
    <t>2015/01/26 16:29:17</t>
  </si>
  <si>
    <t>8107</t>
  </si>
  <si>
    <t>香蘭幼稚園　つぼみ組</t>
  </si>
  <si>
    <t>ｺｳﾗﾝﾖｳﾁｴﾝ ﾂﾎﾞﾐｸﾞﾐ</t>
  </si>
  <si>
    <t>香蘭　つぼみ</t>
  </si>
  <si>
    <t>2025/09/08 11:32:37</t>
  </si>
  <si>
    <t>8108</t>
  </si>
  <si>
    <t>塩原保育園</t>
  </si>
  <si>
    <t>ｼｵﾊﾞﾙﾎｲｸｴﾝ</t>
  </si>
  <si>
    <t>福岡県福岡市南区塩原3丁目26-19</t>
  </si>
  <si>
    <t>092-554-1188</t>
  </si>
  <si>
    <t>092-554-1288</t>
  </si>
  <si>
    <t>2015/01/21 16:10:15</t>
  </si>
  <si>
    <t>8109</t>
  </si>
  <si>
    <t>香蘭幼稚園　つぼみ組　金曜日</t>
  </si>
  <si>
    <t>ｺｳﾗﾝﾖｳﾁｴﾝ ﾂﾎﾞﾐｸﾞﾐ ｷﾝﾖｳﾋﾞ</t>
  </si>
  <si>
    <t>香蘭　つぼみ金曜</t>
  </si>
  <si>
    <t>2016/01/19 14:54:19</t>
  </si>
  <si>
    <t>8110</t>
  </si>
  <si>
    <t>香蘭幼稚園（別注）　内税</t>
  </si>
  <si>
    <t>ｺｳﾗﾝﾖｳﾁｴﾝ(ﾍﾞﾂﾁｭｳ) ｳﾁｾﾞｲ</t>
  </si>
  <si>
    <t>2025/09/02 15:22:02</t>
  </si>
  <si>
    <t>8200</t>
  </si>
  <si>
    <t>円龍幼稚園</t>
  </si>
  <si>
    <t>ｴﾝﾘｭｳﾖｳﾁｴﾝ</t>
  </si>
  <si>
    <t>810-0014</t>
  </si>
  <si>
    <t>福岡県福岡市中央区平尾4丁目1番1号</t>
  </si>
  <si>
    <t>092-531-4643</t>
  </si>
  <si>
    <t>092-531-4641</t>
  </si>
  <si>
    <t>218</t>
  </si>
  <si>
    <t>2013/09/03 19:42:14</t>
  </si>
  <si>
    <t>8201</t>
  </si>
  <si>
    <t>2014/07/28 12:02:34</t>
  </si>
  <si>
    <t>8300</t>
  </si>
  <si>
    <t>岡本保育所</t>
  </si>
  <si>
    <t>ｵｶﾓﾄﾎｲｸｼｮ</t>
  </si>
  <si>
    <t>福岡県春日市岡本1丁目89</t>
  </si>
  <si>
    <t>092-591-3617</t>
  </si>
  <si>
    <t>092-591-3629</t>
  </si>
  <si>
    <t>265</t>
  </si>
  <si>
    <t>2023/11/06 14:49:25</t>
  </si>
  <si>
    <t>8301</t>
  </si>
  <si>
    <t>2013/10/02 16:40:20</t>
  </si>
  <si>
    <t>8400</t>
  </si>
  <si>
    <t>社会福祉法人良和会こぐま保育園</t>
  </si>
  <si>
    <t>ｼｬｶｲﾌｸｼﾎｳｼﾞﾝ ﾘｮｳﾜｶｲ ｺｸﾞﾏﾎｲｸｴﾝ</t>
  </si>
  <si>
    <t>こぐま保育園</t>
  </si>
  <si>
    <t>814-0174</t>
  </si>
  <si>
    <t>福岡市早良区田隈1-23-43</t>
  </si>
  <si>
    <t>092-861-4111</t>
  </si>
  <si>
    <t>092-861-4180</t>
  </si>
  <si>
    <t>165</t>
  </si>
  <si>
    <t>2013/12/26 11:30:05</t>
  </si>
  <si>
    <t>8402</t>
  </si>
  <si>
    <t>社会福祉法人良和会こぐま保育園　先生</t>
  </si>
  <si>
    <t xml:space="preserve">ｼｬｶｲﾌｸｼﾎｳｼﾞﾝﾘｮｳﾜﾖｲｶｲｺｸﾞﾏﾎｲｸｴﾝ </t>
  </si>
  <si>
    <t>こぐま保育園　先生</t>
  </si>
  <si>
    <t>861-4111</t>
  </si>
  <si>
    <t>861-4180</t>
  </si>
  <si>
    <t>2014/01/07 11:10:16</t>
  </si>
  <si>
    <t>8500</t>
  </si>
  <si>
    <t>バイリンガルキッズハウス</t>
  </si>
  <si>
    <t>ﾊﾞｲﾘﾝｶﾞﾙｷｯｽﾞﾊｳｽ</t>
  </si>
  <si>
    <t>ﾊﾞｲﾘﾝｶﾞﾙ</t>
  </si>
  <si>
    <t>810-0064</t>
  </si>
  <si>
    <t>福岡県福岡市中央区地行1-9-10-2F</t>
  </si>
  <si>
    <t>092-725-4833</t>
  </si>
  <si>
    <t>092-725-4855</t>
  </si>
  <si>
    <t>2014/03/20 11:17:36</t>
  </si>
  <si>
    <t>8600</t>
  </si>
  <si>
    <t>社会福祉法人清風会　御幸保育園</t>
  </si>
  <si>
    <t>ﾐﾕｷﾎｲｸｴﾝ</t>
  </si>
  <si>
    <t>御幸保育園</t>
  </si>
  <si>
    <t>813-0044</t>
  </si>
  <si>
    <t>福岡県福岡市東区千早6-8-14</t>
  </si>
  <si>
    <t>092-662-1431</t>
  </si>
  <si>
    <t>092-683-3597</t>
  </si>
  <si>
    <t>2025/09/08 11:27:33</t>
  </si>
  <si>
    <t>8601</t>
  </si>
  <si>
    <t>御幸保育園　おやつ</t>
  </si>
  <si>
    <t>ﾐﾕｷﾎｲｸｴﾝ ｵﾔﾂ</t>
  </si>
  <si>
    <t>2015/02/19 9:09:22</t>
  </si>
  <si>
    <t>8602</t>
  </si>
  <si>
    <t>ｼｬｶｲﾌｸｼﾎｳｼﾞﾝｾｲﾌｳｶｲ ﾐﾕｷﾎｲｸｴﾝ</t>
  </si>
  <si>
    <t>2015/01/21 15:08:56</t>
  </si>
  <si>
    <t>8605</t>
  </si>
  <si>
    <t>ｼｬｶｲﾌｸｼﾎｳｼﾞﾝ ｾｲﾌｳｶｲ ﾐﾕｷﾎｲｸｴﾝ</t>
  </si>
  <si>
    <t>御幸保育園　延長おやつ</t>
  </si>
  <si>
    <t>2015/01/21 15:10:01</t>
  </si>
  <si>
    <t>8700</t>
  </si>
  <si>
    <t>社会福祉法人清風会　香住ヶ丘保育園</t>
  </si>
  <si>
    <t>ｼｬｶｲﾌｸｼﾎｳｼﾞﾝｾｲﾌｳｶｲｶｽﾐｶﾞｵｶﾎｲｸｴﾝ</t>
  </si>
  <si>
    <t>香住ヶ丘保育園</t>
  </si>
  <si>
    <t>福岡県福岡市東区香住ヶ丘1-13-10</t>
  </si>
  <si>
    <t>092-661-1003</t>
  </si>
  <si>
    <t>092-672-8288</t>
  </si>
  <si>
    <t>2022/05/30 11:22:29</t>
  </si>
  <si>
    <t>8702</t>
  </si>
  <si>
    <t>ｼｬｶｲﾌｸｼﾎｳｼﾞﾝｾｲﾌｳｶｲ ｶｽﾐｶﾞｵｶﾎｲｸｴ</t>
  </si>
  <si>
    <t>2014/04/15 14:57:06</t>
  </si>
  <si>
    <t>8705</t>
  </si>
  <si>
    <t>2014/03/20 12:52:33</t>
  </si>
  <si>
    <t>8800</t>
  </si>
  <si>
    <t>社会福祉法人清風会　香住ヶ丘保育園松香台分園</t>
  </si>
  <si>
    <t>香住ヶ丘保　松香台分園</t>
  </si>
  <si>
    <t>813-0004</t>
  </si>
  <si>
    <t>福岡県福岡市東区松香台2-1-3</t>
  </si>
  <si>
    <t>092-692-7498</t>
  </si>
  <si>
    <t>092-692-7499</t>
  </si>
  <si>
    <t>2014/05/07 15:56:39</t>
  </si>
  <si>
    <t>8802</t>
  </si>
  <si>
    <t>2014/05/07 15:57:08</t>
  </si>
  <si>
    <t>8805</t>
  </si>
  <si>
    <t>2014/05/07 15:59:01</t>
  </si>
  <si>
    <t>8806</t>
  </si>
  <si>
    <t>8706</t>
  </si>
  <si>
    <t>2014/03/20 12:54:46</t>
  </si>
  <si>
    <t>8900</t>
  </si>
  <si>
    <t>聖心　ウルスラ幼稚園</t>
  </si>
  <si>
    <t>ｾｲｼﾝ ｳﾙｽﾗﾖｳﾁｴﾝ</t>
  </si>
  <si>
    <t>ウルスラ</t>
  </si>
  <si>
    <t>福岡県福岡市南区塩原4-25-20</t>
  </si>
  <si>
    <t>092-541-2428</t>
  </si>
  <si>
    <t>246</t>
  </si>
  <si>
    <t>2014/12/26 11:03:20</t>
  </si>
  <si>
    <t>8901</t>
  </si>
  <si>
    <t>2014/10/06 11:31:04</t>
  </si>
  <si>
    <t>8902</t>
  </si>
  <si>
    <t>2014/03/20 11:36:06</t>
  </si>
  <si>
    <t>9000</t>
  </si>
  <si>
    <t>五十川保育園</t>
  </si>
  <si>
    <t>ｺﾞｼﾞｭｳｶﾜﾎｲｸｴﾝ</t>
  </si>
  <si>
    <t>五十川</t>
  </si>
  <si>
    <t>福岡市博多区諸岡３－２２－７</t>
  </si>
  <si>
    <t>092-585-8501</t>
  </si>
  <si>
    <t>092-572-2311</t>
  </si>
  <si>
    <t>2015/02/10 14:31:49</t>
  </si>
  <si>
    <t>9002</t>
  </si>
  <si>
    <t>五十川保育園　おやつ</t>
  </si>
  <si>
    <t>ｺﾞｼﾞｭｳｶﾜﾎｲｸｴﾝ ｵﾔﾂ</t>
  </si>
  <si>
    <t>2015/02/10 14:32:54</t>
  </si>
  <si>
    <t>9005</t>
  </si>
  <si>
    <t>五十川保育園　延長おやつ</t>
  </si>
  <si>
    <t>ｺﾞｼﾞｯｶﾜﾎｲｸｴﾝﾎｲｸｴﾝ ｴﾝﾁｮｳｵﾔﾂ</t>
  </si>
  <si>
    <t>2015/02/10 14:32:48</t>
  </si>
  <si>
    <t>9100</t>
  </si>
  <si>
    <t>まいむ保育園</t>
  </si>
  <si>
    <t>ﾏｲﾑﾎｲｸｴﾝ</t>
  </si>
  <si>
    <t>まいむ</t>
  </si>
  <si>
    <t>福岡県福岡市南区大橋１丁目8番8号</t>
  </si>
  <si>
    <t>1丁目8番館２F</t>
  </si>
  <si>
    <t>092-400-6463</t>
  </si>
  <si>
    <t>092-557-2660</t>
  </si>
  <si>
    <t>2018/10/25 16:33:26</t>
  </si>
  <si>
    <t>9200</t>
  </si>
  <si>
    <t>社会福祉法人四季の会　どろんこ保育園</t>
  </si>
  <si>
    <t>ｼｬｶｲﾌｸｼﾎｳｼﾞﾝｼｷﾉｶｲ ﾄﾞﾛﾝｺﾎｲｸｴﾝ</t>
  </si>
  <si>
    <t>どろんこ保育園</t>
  </si>
  <si>
    <t>812-0018</t>
  </si>
  <si>
    <t>福岡市博多区吉住1-2-50</t>
  </si>
  <si>
    <t>092-271-3343</t>
  </si>
  <si>
    <t>2014/05/19 15:58:08</t>
  </si>
  <si>
    <t>9202</t>
  </si>
  <si>
    <t>2014/06/03 14:40:52</t>
  </si>
  <si>
    <t>9300</t>
  </si>
  <si>
    <t>ももちはま保育園</t>
  </si>
  <si>
    <t>ﾓﾓﾁﾊﾏﾎｲｸｴﾝ</t>
  </si>
  <si>
    <t>814-0001</t>
  </si>
  <si>
    <t>福岡市早良区百道浜2-3-26</t>
  </si>
  <si>
    <t>092-833-2360</t>
  </si>
  <si>
    <t>092-407-6376</t>
  </si>
  <si>
    <t>461</t>
  </si>
  <si>
    <t>2015/02/18 10:21:38</t>
  </si>
  <si>
    <t>9400</t>
  </si>
  <si>
    <t>白金幼稚園</t>
  </si>
  <si>
    <t>ｼﾛｶﾞﾈﾖｳﾁｴﾝ</t>
  </si>
  <si>
    <t>白金</t>
  </si>
  <si>
    <t>810-0012</t>
  </si>
  <si>
    <t>福岡市中央区白金１－１５－１０</t>
  </si>
  <si>
    <t>0925315656</t>
  </si>
  <si>
    <t>0925315676</t>
  </si>
  <si>
    <t>2025/09/08 11:36:00</t>
  </si>
  <si>
    <t>9500</t>
  </si>
  <si>
    <t>ワーカーズコープデイサービスホット</t>
  </si>
  <si>
    <t>ﾜｰｶｰｽﾞｺｰﾌﾟﾃﾞｲｻｰﾋﾞｽﾎｯﾄ</t>
  </si>
  <si>
    <t>ﾜｰｶｽﾞｺｰﾌﾟ（学童）</t>
  </si>
  <si>
    <t>2014/07/01 18:31:46</t>
  </si>
  <si>
    <t>9600</t>
  </si>
  <si>
    <t>ひで坊ん家</t>
  </si>
  <si>
    <t>ﾋﾃﾞﾎﾞｳﾝﾁ</t>
  </si>
  <si>
    <t>810-0022</t>
  </si>
  <si>
    <t>福岡県福岡市中央区薬院2-6-32-5Ｆ</t>
  </si>
  <si>
    <t>092-713-2489</t>
  </si>
  <si>
    <t>511</t>
  </si>
  <si>
    <t>2016/06/02 14:45:03</t>
  </si>
  <si>
    <t>9700</t>
  </si>
  <si>
    <t>社会福祉法人しののめ会信愛保育園</t>
  </si>
  <si>
    <t>ｼｬｶｲﾌｸｼﾎｳｼﾞﾝｼﾉﾉﾒｶｲ ｼﾝｱｲﾎｲｸｴﾝ</t>
  </si>
  <si>
    <t>信愛保育園</t>
  </si>
  <si>
    <t>813-0043</t>
  </si>
  <si>
    <t>福岡県福岡市東区名島5丁目5-2</t>
  </si>
  <si>
    <t>092-681-6691</t>
  </si>
  <si>
    <t>092-672-9250</t>
  </si>
  <si>
    <t>2015/06/26 11:04:07</t>
  </si>
  <si>
    <t>9703</t>
  </si>
  <si>
    <t>2015/06/26 11:04:15</t>
  </si>
  <si>
    <t>9800</t>
  </si>
  <si>
    <t>医療法人友愛会　友田病院</t>
  </si>
  <si>
    <t>ｲﾝｲﾘｮｳﾎｳｼﾞﾝﾕｳｱｲｶｲ  ﾄﾓﾀﾞﾋﾞｮｳ</t>
  </si>
  <si>
    <t>友田病院　きらきら星</t>
  </si>
  <si>
    <t>812-0894</t>
  </si>
  <si>
    <t>福岡県福岡市博多区諸岡3丁目10-18</t>
  </si>
  <si>
    <t>092-585-6161</t>
  </si>
  <si>
    <t>435</t>
  </si>
  <si>
    <t>2014/12/26 11:05:58</t>
  </si>
  <si>
    <t>9802</t>
  </si>
  <si>
    <t>2014/12/26 11:09:08</t>
  </si>
  <si>
    <t>9900</t>
  </si>
  <si>
    <t>若竹保育園</t>
  </si>
  <si>
    <t>ﾜｶﾀｹﾎｲｸｴﾝﾜｶﾀｹ</t>
  </si>
  <si>
    <t>816-0872</t>
  </si>
  <si>
    <t>春日市桜ヶ丘4-6</t>
  </si>
  <si>
    <t>092-591-6023</t>
  </si>
  <si>
    <t>2022/01/27 11:33:06</t>
  </si>
  <si>
    <t>　　　　　　</t>
  </si>
  <si>
    <t>　　　　　　　　　　　　</t>
  </si>
  <si>
    <t>100000</t>
  </si>
  <si>
    <t>2025/09/08 11:28:04</t>
  </si>
  <si>
    <t>100001</t>
  </si>
  <si>
    <t>2021/05/25 11:54:05</t>
  </si>
  <si>
    <t>100002</t>
  </si>
  <si>
    <t>2021/05/25 11:54:24</t>
  </si>
  <si>
    <t>10003</t>
  </si>
  <si>
    <t>　</t>
  </si>
  <si>
    <t>100003</t>
  </si>
  <si>
    <t>2021/05/25 11:54:20</t>
  </si>
  <si>
    <t>10004</t>
  </si>
  <si>
    <t>100004</t>
  </si>
  <si>
    <t>2021/05/25 11:54:30</t>
  </si>
  <si>
    <t>10005</t>
  </si>
  <si>
    <t>100005</t>
  </si>
  <si>
    <t>2021/05/25 11:54:37</t>
  </si>
  <si>
    <t>10100</t>
  </si>
  <si>
    <t>社会福祉法人　みつる会　城浜保育園</t>
  </si>
  <si>
    <t>ｼｬｶｲﾌｸｼﾎｳｼﾞﾝ ﾐﾂﾙｶｲ ｼﾛﾊﾏﾎｲｸｴﾝ</t>
  </si>
  <si>
    <t>城浜保育園</t>
  </si>
  <si>
    <t>813-0045</t>
  </si>
  <si>
    <t>福岡県福岡市東区城浜団地8-4</t>
  </si>
  <si>
    <t>092-661-0631</t>
  </si>
  <si>
    <t>092-661-0638</t>
  </si>
  <si>
    <t>2014/06/11 9:36:03</t>
  </si>
  <si>
    <t>10101</t>
  </si>
  <si>
    <t>社会福祉法人　みつる会　城浜保育園別注</t>
  </si>
  <si>
    <t>ｼｬｶｲﾌｸｼﾎｳｼﾞﾝ ﾐﾂﾙｶｲ ｼﾛﾊﾏﾎｲｸｴﾝﾍﾞ</t>
  </si>
  <si>
    <t>城浜保育園　別注</t>
  </si>
  <si>
    <t>092-661-6638</t>
  </si>
  <si>
    <t>2014/07/08 13:59:29</t>
  </si>
  <si>
    <t>10200</t>
  </si>
  <si>
    <t>学校法人　大石学園　三井幼稚園</t>
  </si>
  <si>
    <t>ｶﾞｯｺｳﾎｳｼﾞﾝ ｵｵｲｼｶﾞｸｴﾝ ﾐｲﾖｳﾁｴﾝ</t>
  </si>
  <si>
    <t>三井幼稚園</t>
  </si>
  <si>
    <t>838-0111</t>
  </si>
  <si>
    <t>福岡県小郡市吹上1060</t>
  </si>
  <si>
    <t>0942-72-6984</t>
  </si>
  <si>
    <t>0942-72-1195</t>
  </si>
  <si>
    <t>2015/03/18 14:03:03</t>
  </si>
  <si>
    <t>10201</t>
  </si>
  <si>
    <t>2014/11/10 10:06:33</t>
  </si>
  <si>
    <t>10300</t>
  </si>
  <si>
    <t>こりす保育園</t>
  </si>
  <si>
    <t>ｺﾘｽﾎｲｸｴﾝ</t>
  </si>
  <si>
    <t>810-0032</t>
  </si>
  <si>
    <t>福岡市中央区輝国2-8-24</t>
  </si>
  <si>
    <t>090-7293-6200</t>
  </si>
  <si>
    <t>2014/10/30 16:44:47</t>
  </si>
  <si>
    <t>10400</t>
  </si>
  <si>
    <t>けいあい保育園</t>
  </si>
  <si>
    <t>ｹｲｱｲﾎｲｸｴﾝ</t>
  </si>
  <si>
    <t>福岡県福岡市博多区千代1丁目1-55</t>
  </si>
  <si>
    <t>092-631-2255</t>
  </si>
  <si>
    <t>93</t>
  </si>
  <si>
    <t>2014/12/26 11:00:58</t>
  </si>
  <si>
    <t>10402</t>
  </si>
  <si>
    <t>社会福祉法人　敬愛園　けいあい保育園（アットホーム福岡)</t>
  </si>
  <si>
    <t>ｼｬｶｲﾌｸｼﾎｳｼﾞﾝ ｹｲｱｲｴﾝ ｹｲｱｲﾎｲｸｴﾝ(</t>
  </si>
  <si>
    <t>2014/10/30 16:44:43</t>
  </si>
  <si>
    <t>10500</t>
  </si>
  <si>
    <t>託児所　あしあとの樹</t>
  </si>
  <si>
    <t>ﾀｸｼﾞｼｮ ｱｼｱﾄﾉｷ</t>
  </si>
  <si>
    <t>あしあとの樹</t>
  </si>
  <si>
    <t>819-0005</t>
  </si>
  <si>
    <t>福岡市西区内浜2-32-15</t>
  </si>
  <si>
    <t>092-834-9111</t>
  </si>
  <si>
    <t>092-834-9181</t>
  </si>
  <si>
    <t>2015/01/07 11:36:23</t>
  </si>
  <si>
    <t>10600</t>
  </si>
  <si>
    <t>にしじん森の子保育園</t>
  </si>
  <si>
    <t>ﾆｼｼﾞﾝﾓﾘﾉｺﾎｲｸｴﾝ</t>
  </si>
  <si>
    <t>森の子保育園</t>
  </si>
  <si>
    <t>814-0003</t>
  </si>
  <si>
    <t>福岡市早良区城西3-21-15</t>
  </si>
  <si>
    <t>ジョイフル西新2F</t>
  </si>
  <si>
    <t>092-833-1230</t>
  </si>
  <si>
    <t>092-833-1231</t>
  </si>
  <si>
    <t>2018/08/06 10:14:17</t>
  </si>
  <si>
    <t>10700</t>
  </si>
  <si>
    <t>わかば保育園</t>
  </si>
  <si>
    <t>ﾜｶﾊﾞﾎｲｸｴﾝ</t>
  </si>
  <si>
    <t>福岡市博多区板付3丁目15-2</t>
  </si>
  <si>
    <t>092-582-9235</t>
  </si>
  <si>
    <t>092-582-7611</t>
  </si>
  <si>
    <t>2022/02/01 15:27:52</t>
  </si>
  <si>
    <t>10703</t>
  </si>
  <si>
    <t>わかば保育園　おやつ</t>
  </si>
  <si>
    <t>ﾜｶﾊﾞﾎｲｸｴﾝ ｵﾔﾂ</t>
  </si>
  <si>
    <t>2015/02/09 11:45:41</t>
  </si>
  <si>
    <t>10800</t>
  </si>
  <si>
    <t>大野幼稚園</t>
  </si>
  <si>
    <t>ｵｵﾉﾖｳﾁｴﾝ</t>
  </si>
  <si>
    <t>816-0934</t>
  </si>
  <si>
    <t>福岡県大野城市曙町1-2-27</t>
  </si>
  <si>
    <t>092-572-8662</t>
  </si>
  <si>
    <t>092-572-8670</t>
  </si>
  <si>
    <t>334</t>
  </si>
  <si>
    <t>2015/03/18 13:38:47</t>
  </si>
  <si>
    <t>10801</t>
  </si>
  <si>
    <t>2015/09/16 11:25:14</t>
  </si>
  <si>
    <t>10900</t>
  </si>
  <si>
    <t>やまのみ保育園</t>
  </si>
  <si>
    <t>ﾔﾏﾉﾐﾎｲｸｴﾝ</t>
  </si>
  <si>
    <t>813-0001</t>
  </si>
  <si>
    <t>福岡県福岡市東区唐原5丁目10-22</t>
  </si>
  <si>
    <t>092-672-1022</t>
  </si>
  <si>
    <t>092-672-1066</t>
  </si>
  <si>
    <t>2015/01/23 11:38:22</t>
  </si>
  <si>
    <t>10901</t>
  </si>
  <si>
    <t>やまのみ保育園　別注</t>
  </si>
  <si>
    <t>ﾔﾏﾉﾐﾎｲｸｴﾝ ﾍﾞｯﾁｭｳ</t>
  </si>
  <si>
    <t>2015/01/23 11:38:58</t>
  </si>
  <si>
    <t>10902</t>
  </si>
  <si>
    <t>やまのみ保育園　先生用</t>
  </si>
  <si>
    <t>ﾔﾏﾉﾐﾎｲｸｴﾝ ｾﾝｾｲﾖｳ</t>
  </si>
  <si>
    <t>2015/01/23 11:39:15</t>
  </si>
  <si>
    <t>10903</t>
  </si>
  <si>
    <t>やまのみ保育園　タウン園児</t>
  </si>
  <si>
    <t>ﾔﾏﾉﾐﾎｲｸｴﾝ ﾀｳﾝｴﾝｼﾞ</t>
  </si>
  <si>
    <t>2015/02/03 9:07:17</t>
  </si>
  <si>
    <t>10904</t>
  </si>
  <si>
    <t>やまのみ保育園　おやつ</t>
  </si>
  <si>
    <t>ﾔﾏﾉﾐﾎｲｸｴﾝ ｵﾔﾂ</t>
  </si>
  <si>
    <t>2015/02/09 13:17:21</t>
  </si>
  <si>
    <t>11000</t>
  </si>
  <si>
    <t>託児ルーム　アンジュ・ブラン</t>
  </si>
  <si>
    <t>ﾀｸｼﾞﾙｰﾑ ｱﾝｼﾞｭ･ﾌﾞﾗﾝ</t>
  </si>
  <si>
    <t>アンジュブラン</t>
  </si>
  <si>
    <t>814-0006</t>
  </si>
  <si>
    <t>福岡市早良区百道3-6-9</t>
  </si>
  <si>
    <t>092-215-1234</t>
  </si>
  <si>
    <t>215-1234</t>
  </si>
  <si>
    <t>462</t>
  </si>
  <si>
    <t>2025/09/02 16:13:17</t>
  </si>
  <si>
    <t>11100</t>
  </si>
  <si>
    <t>須玖幼稚園　×使用しない</t>
  </si>
  <si>
    <t xml:space="preserve">ｽｸﾞﾖｳﾁｴﾝ </t>
  </si>
  <si>
    <t>816-.864</t>
  </si>
  <si>
    <t>福岡県春日市須玖北8-56</t>
  </si>
  <si>
    <t>092-582-9830</t>
  </si>
  <si>
    <t>092-582-9831</t>
  </si>
  <si>
    <t>2025/09/02 15:22:53</t>
  </si>
  <si>
    <t>11200</t>
  </si>
  <si>
    <t>松崎幼稚園</t>
  </si>
  <si>
    <t>ﾏﾂｻﾞｷﾖｳﾁｴﾝ</t>
  </si>
  <si>
    <t>福岡県福岡市東区水谷1-19-30</t>
  </si>
  <si>
    <t>092-681-2213</t>
  </si>
  <si>
    <t>092-674-6911</t>
  </si>
  <si>
    <t>79</t>
  </si>
  <si>
    <t>2015/03/10 14:25:33</t>
  </si>
  <si>
    <t>11201</t>
  </si>
  <si>
    <t>2015/04/14 13:47:46</t>
  </si>
  <si>
    <t>11300</t>
  </si>
  <si>
    <t>清星幼稚園</t>
  </si>
  <si>
    <t>ｾｲｾｲﾖｳﾁｴﾝ</t>
  </si>
  <si>
    <t>811-1344</t>
  </si>
  <si>
    <t>福岡市南区三宅1-17-12</t>
  </si>
  <si>
    <t>092-541-6820</t>
  </si>
  <si>
    <t>092-541-6821</t>
  </si>
  <si>
    <t>225</t>
  </si>
  <si>
    <t>2015/03/10 13:03:45</t>
  </si>
  <si>
    <t>11400</t>
  </si>
  <si>
    <t>双葉中央保育園</t>
  </si>
  <si>
    <t>ﾌﾀﾊﾞﾁｭｳｵｳﾎｲｸｴﾝ</t>
  </si>
  <si>
    <t>811-3217</t>
  </si>
  <si>
    <t>福岡県福津市中央5-1-4</t>
  </si>
  <si>
    <t>0940-42-3067</t>
  </si>
  <si>
    <t>2015/03/27 15:32:06</t>
  </si>
  <si>
    <t>11500</t>
  </si>
  <si>
    <t>Kids　JR　高取</t>
  </si>
  <si>
    <t>Kids JR ﾀｶﾄﾘ</t>
  </si>
  <si>
    <t>KidsJR高取</t>
  </si>
  <si>
    <t>814-0012</t>
  </si>
  <si>
    <t>福岡市早良区昭代3-7-9</t>
  </si>
  <si>
    <t>092-407-6997</t>
  </si>
  <si>
    <t>2015/04/23 10:56:13</t>
  </si>
  <si>
    <t>11501</t>
  </si>
  <si>
    <t>2015/11/16 15:06:13</t>
  </si>
  <si>
    <t>11502</t>
  </si>
  <si>
    <t>Kids　JR　高取　先生用</t>
  </si>
  <si>
    <t>Kids JR ﾀｶﾄﾘ ｾﾝｾｲﾖｳ</t>
  </si>
  <si>
    <t>2015/11/16 15:07:03</t>
  </si>
  <si>
    <t>ｽｸﾞﾖｳﾁｴﾝ</t>
  </si>
  <si>
    <t>816-0871</t>
  </si>
  <si>
    <t>春日市須玖北8-56</t>
  </si>
  <si>
    <t>2015/03/25 8:53:53</t>
  </si>
  <si>
    <t>11601</t>
  </si>
  <si>
    <t>須玖幼稚園　保護者の会</t>
  </si>
  <si>
    <t>ｽｸﾞﾖｳﾁｴﾝ ﾎｺﾞｼｬﾉｶｲ</t>
  </si>
  <si>
    <t>須玖　保護者の会</t>
  </si>
  <si>
    <t>2025/09/02 15:23:05</t>
  </si>
  <si>
    <t>11700</t>
  </si>
  <si>
    <t>夜須幼稚園</t>
  </si>
  <si>
    <t>ﾔｽﾖｳﾁｴﾝ</t>
  </si>
  <si>
    <t>838-0214</t>
  </si>
  <si>
    <t>福岡県朝倉郡筑前町東小田1864</t>
  </si>
  <si>
    <t>0946-42-5199</t>
  </si>
  <si>
    <t>0946-42-2207</t>
  </si>
  <si>
    <t>2017/07/05 12:56:39</t>
  </si>
  <si>
    <t>11800</t>
  </si>
  <si>
    <t>南ヶ丘託児所　こぐま園</t>
  </si>
  <si>
    <t>ﾐﾅﾐｶﾞｵｶﾀｸｼﾞｼｮ ｺｸﾞﾏｴﾝ</t>
  </si>
  <si>
    <t>南ヶ丘　こぐま園</t>
  </si>
  <si>
    <t>大野城市南ヶ丘5-8-22</t>
  </si>
  <si>
    <t>092-596-5902</t>
  </si>
  <si>
    <t>309</t>
  </si>
  <si>
    <t>2015/03/23 9:49:40</t>
  </si>
  <si>
    <t>11900</t>
  </si>
  <si>
    <t>キッズサポート博多中央</t>
  </si>
  <si>
    <t>ｷｯｽﾞｻﾎﾟｰﾄﾊｶﾀﾁｭｳｵｳ</t>
  </si>
  <si>
    <t>812-0039</t>
  </si>
  <si>
    <t>福岡市博多区冷泉町12-8</t>
  </si>
  <si>
    <t>アサヒプラザ１F</t>
  </si>
  <si>
    <t>092-262-5566</t>
  </si>
  <si>
    <t>2015/03/27 9:27:57</t>
  </si>
  <si>
    <t>12000</t>
  </si>
  <si>
    <t>にじいろの光保育園</t>
  </si>
  <si>
    <t>ﾆｼﾞｲﾛﾉﾋｶﾘﾎｲｸｴﾝ</t>
  </si>
  <si>
    <t>春日市一の谷2-6</t>
  </si>
  <si>
    <t>092-574-1073</t>
  </si>
  <si>
    <t>2015/04/08 13:53:52</t>
  </si>
  <si>
    <t>12100</t>
  </si>
  <si>
    <t>大濠すくすく保育園</t>
  </si>
  <si>
    <t>ｵｵﾎﾘｽｸｽｸﾎｲｸｴﾝ</t>
  </si>
  <si>
    <t>福岡市中央区荒戸1-4-17</t>
  </si>
  <si>
    <t>092-781-3535</t>
  </si>
  <si>
    <t>2015/10/13 13:22:55</t>
  </si>
  <si>
    <t>12200</t>
  </si>
  <si>
    <t>九州医療センター　ひまわり保育園</t>
  </si>
  <si>
    <t>ｷｭｳｼｭｳｲﾘｮｳｾﾝﾀｰ ﾋﾏﾜﾘﾎｲｸｴﾝ</t>
  </si>
  <si>
    <t>ひまわり保育園</t>
  </si>
  <si>
    <t>福岡県福岡市早良区百道浜1-6-1</t>
  </si>
  <si>
    <t>092-834-1161</t>
  </si>
  <si>
    <t>092-834-1162</t>
  </si>
  <si>
    <t>2015/11/19 11:07:08</t>
  </si>
  <si>
    <t>12300</t>
  </si>
  <si>
    <t>那珂の森保育園</t>
  </si>
  <si>
    <t>ﾅｶﾉﾓﾘﾎｲｸｴﾝ</t>
  </si>
  <si>
    <t>福岡県筑紫郡那珂川町大字五郎丸3丁目16-1</t>
  </si>
  <si>
    <t>092-952-0585</t>
  </si>
  <si>
    <t>2018/05/25 15:10:39</t>
  </si>
  <si>
    <t>12400</t>
  </si>
  <si>
    <t>アイランドシティコスモス保育園</t>
  </si>
  <si>
    <t>ｱｲﾗﾝﾄﾞｼﾃｨｺｽﾓｽﾎｲｸｴﾝ</t>
  </si>
  <si>
    <t>アイランドシティ</t>
  </si>
  <si>
    <t>813-0017</t>
  </si>
  <si>
    <t>福岡県福岡市東区香椎照葉2丁目2-11</t>
  </si>
  <si>
    <t>092-662-1501</t>
  </si>
  <si>
    <t>092-662-1502</t>
  </si>
  <si>
    <t>2015/06/24 15:57:17</t>
  </si>
  <si>
    <t>12401</t>
  </si>
  <si>
    <t>寺塚コスモス保育園</t>
  </si>
  <si>
    <t>ﾃﾗﾂﾞｶｺｽﾓｽﾎｲｸｴﾝ</t>
  </si>
  <si>
    <t>寺塚コスモｽ</t>
  </si>
  <si>
    <t>815-0074</t>
  </si>
  <si>
    <t>福岡市南区寺塚1-21-20</t>
  </si>
  <si>
    <t>2015/06/24 15:58:22</t>
  </si>
  <si>
    <t>12402</t>
  </si>
  <si>
    <t>笹丘コスモス保育園</t>
  </si>
  <si>
    <t>ｻｻｵｶｺｽﾓｽﾎｲｸｴﾝ</t>
  </si>
  <si>
    <t>笹丘コスモス</t>
  </si>
  <si>
    <t>福岡市中央区笹丘3-2-1</t>
  </si>
  <si>
    <t>2015/06/24 15:59:49</t>
  </si>
  <si>
    <t>12403</t>
  </si>
  <si>
    <t>伊都コスモス保育園</t>
  </si>
  <si>
    <t>ｲﾄｺｽﾓｽﾎｲｸｴﾝ</t>
  </si>
  <si>
    <t>伊都コスモス</t>
  </si>
  <si>
    <t>819-0367</t>
  </si>
  <si>
    <t>福岡市西区西都2-20-10</t>
  </si>
  <si>
    <t>2015/06/24 16:00:57</t>
  </si>
  <si>
    <t>12404</t>
  </si>
  <si>
    <t>杜の宮コスモス保育園</t>
  </si>
  <si>
    <t>ﾓﾘﾉﾐﾔｺｽﾓｽﾎｲｸｴﾝ</t>
  </si>
  <si>
    <t>杜の宮コスモス</t>
  </si>
  <si>
    <t>811-0122</t>
  </si>
  <si>
    <t>糟屋郡新宮町杜の宮3-12-1</t>
  </si>
  <si>
    <t>2015/06/24 16:09:52</t>
  </si>
  <si>
    <t>12405</t>
  </si>
  <si>
    <t>下府コスモス保育園</t>
  </si>
  <si>
    <t>ｼﾓﾉﾌｺｽﾓｽﾎｲｸｴﾝ</t>
  </si>
  <si>
    <t>下府コスモス</t>
  </si>
  <si>
    <t>糟屋郡新宮町下府6-13-41</t>
  </si>
  <si>
    <t>2015/06/24 16:12:53</t>
  </si>
  <si>
    <t>12500</t>
  </si>
  <si>
    <t>あおりんご</t>
  </si>
  <si>
    <t>ｱｵﾘﾝｺﾞ</t>
  </si>
  <si>
    <t>春日市大谷5-3</t>
  </si>
  <si>
    <t>092-558-7531</t>
  </si>
  <si>
    <t>092-558-7541</t>
  </si>
  <si>
    <t>2017/08/04 17:43:41</t>
  </si>
  <si>
    <t>12600</t>
  </si>
  <si>
    <t>㈱医倖会　さかいの樹　若久</t>
  </si>
  <si>
    <t>ｲｺｳｶｲ ｻｶｲﾉｷ ﾜｶﾋｻ</t>
  </si>
  <si>
    <t>さかいの樹　若久</t>
  </si>
  <si>
    <t>福岡市南区若久1-1-22</t>
  </si>
  <si>
    <t>092-555-2347</t>
  </si>
  <si>
    <t>092-554-3089</t>
  </si>
  <si>
    <t>215</t>
  </si>
  <si>
    <t>2016/12/01 14:59:14</t>
  </si>
  <si>
    <t>12700</t>
  </si>
  <si>
    <t>太郎保育園</t>
  </si>
  <si>
    <t>ﾀﾛｳﾎｲｸｴﾝ</t>
  </si>
  <si>
    <t>819-0384</t>
  </si>
  <si>
    <t>福岡市西区太郎丸2-7-3</t>
  </si>
  <si>
    <t>092-806-2821</t>
  </si>
  <si>
    <t>092-806-2874</t>
  </si>
  <si>
    <t>2015/08/17 9:10:15</t>
  </si>
  <si>
    <t>12703</t>
  </si>
  <si>
    <t>太郎保育園　おやつ</t>
  </si>
  <si>
    <t>2015/07/27 9:39:07</t>
  </si>
  <si>
    <t>12800</t>
  </si>
  <si>
    <t>こじか保育園</t>
  </si>
  <si>
    <t>ｺｼﾞｶﾎｲｸｴﾝ</t>
  </si>
  <si>
    <t>819-0383</t>
  </si>
  <si>
    <t>福岡市西区田尻1-7-21</t>
  </si>
  <si>
    <t>092-807-8308</t>
  </si>
  <si>
    <t>092-807-9089</t>
  </si>
  <si>
    <t>2015/09/24 17:08:17</t>
  </si>
  <si>
    <t>12802</t>
  </si>
  <si>
    <t>こじか保育園　おやつ</t>
  </si>
  <si>
    <t>ｺｼﾞｶﾎｲｸｴﾝ ｵﾔﾂ</t>
  </si>
  <si>
    <t>2015/09/24 17:08:32</t>
  </si>
  <si>
    <t>12803</t>
  </si>
  <si>
    <t>2015/07/27 9:38:57</t>
  </si>
  <si>
    <t>児童発達支援　いろは　そうり</t>
  </si>
  <si>
    <t>ｲﾛﾊ ｿｳﾘ</t>
  </si>
  <si>
    <t>816-0813</t>
  </si>
  <si>
    <t>福岡県春日市惣利2-35</t>
  </si>
  <si>
    <t>本田コーポ１F</t>
  </si>
  <si>
    <t>092-558-6559</t>
  </si>
  <si>
    <t>092-558-6560</t>
  </si>
  <si>
    <t>2025/03/31 11:17:50</t>
  </si>
  <si>
    <t>児童発達支援　いろは</t>
  </si>
  <si>
    <t>ｼﾞﾄﾞｳﾊｯﾀﾂｼｴﾝ ｲﾛﾊ</t>
  </si>
  <si>
    <t>児童発達支援　いろは　</t>
  </si>
  <si>
    <t>816-0802</t>
  </si>
  <si>
    <t>春日市春日原北町1-3-52</t>
  </si>
  <si>
    <t>パークハウス春日原ステーションレジデンス１F１B</t>
  </si>
  <si>
    <t>092-707-8570</t>
  </si>
  <si>
    <t>092-707-8571</t>
  </si>
  <si>
    <t>2024/03/01 15:12:58</t>
  </si>
  <si>
    <t>学校法人奈良屋学園　奈良屋幼稚園</t>
  </si>
  <si>
    <t>ｶﾞｯｺｳﾎｳｼﾞﾝﾅﾗﾔｶﾞｸｴﾝ ﾅﾗﾔﾖｳﾁｴﾝ</t>
  </si>
  <si>
    <t>812-0023</t>
  </si>
  <si>
    <t>福岡市博多区奈良屋町1-6</t>
  </si>
  <si>
    <t>092-291-3554</t>
  </si>
  <si>
    <t>092-291-3557</t>
  </si>
  <si>
    <t>2023/04/14 13:29:43</t>
  </si>
  <si>
    <t>13001</t>
  </si>
  <si>
    <t>奈良屋幼稚園　（別注）</t>
  </si>
  <si>
    <t>ﾅﾗﾔﾖｳﾁｴﾝ ﾍﾞｯﾁｭｳ()</t>
  </si>
  <si>
    <t>奈良屋幼稚園　別注</t>
  </si>
  <si>
    <t>2025/09/02 15:23:27</t>
  </si>
  <si>
    <t>奈良屋幼稚園　奥田先生</t>
  </si>
  <si>
    <t>ﾅﾗﾔﾖｳﾁｴﾝ ｵｸﾀﾞ</t>
  </si>
  <si>
    <t>2025/09/02 15:24:05</t>
  </si>
  <si>
    <t>13003</t>
  </si>
  <si>
    <t>奈良屋幼稚園　実習生</t>
  </si>
  <si>
    <t>ｶﾞｯｺｳﾎｳｼﾞﾝﾅﾗﾔｶﾞｸｴﾝ ﾅﾗﾔﾖｳﾁｴﾝ ｵｸ</t>
  </si>
  <si>
    <t>2017/01/20 10:32:20</t>
  </si>
  <si>
    <t>奈良屋幼稚園　先生</t>
  </si>
  <si>
    <t>ｶﾞｯｺｳﾎｳｼﾞﾝﾅﾗﾔｶﾞｸｴﾝ ﾅﾗﾔﾖｳﾁｴﾝ ｾﾝ</t>
  </si>
  <si>
    <t>2023/04/14 13:30:48</t>
  </si>
  <si>
    <t>13005</t>
  </si>
  <si>
    <t>奈良屋幼稚園　平田先生</t>
  </si>
  <si>
    <t>ﾅﾗﾔﾖｳﾁｴﾝ ﾋﾗﾀｾﾝｾｲ</t>
  </si>
  <si>
    <t>2025/09/02 15:24:31</t>
  </si>
  <si>
    <t>13100</t>
  </si>
  <si>
    <t>英進館</t>
  </si>
  <si>
    <t>ｴｲｼﾝｶﾝ</t>
  </si>
  <si>
    <t>2015/08/18 9:05:43</t>
  </si>
  <si>
    <t>13200</t>
  </si>
  <si>
    <t>淑明学園　心をゆさぶる共育の学舎</t>
  </si>
  <si>
    <t>ｺｺﾛｦﾕｻﾌﾞﾙｷｮｳｲｸﾉﾏﾅﾋﾞﾔ</t>
  </si>
  <si>
    <t>心をゆさぶる共育の学舎</t>
  </si>
  <si>
    <t>813-0011</t>
  </si>
  <si>
    <t>福岡市東区香椎1-10-3</t>
  </si>
  <si>
    <t>092-671-9684</t>
  </si>
  <si>
    <t>092-671-9676</t>
  </si>
  <si>
    <t>2015/08/28 15:39:51</t>
  </si>
  <si>
    <t>13300</t>
  </si>
  <si>
    <t>スマイルガーデン幼児園</t>
  </si>
  <si>
    <t>ｽﾏｲﾙｶﾞｰﾃﾞﾝﾖｳｼﾞｴﾝ</t>
  </si>
  <si>
    <t>スマイルガーデン</t>
  </si>
  <si>
    <t>春日市春日公園７丁目-100</t>
  </si>
  <si>
    <t>090-2719-4892</t>
  </si>
  <si>
    <t>092-922-1088</t>
  </si>
  <si>
    <t>339</t>
  </si>
  <si>
    <t>2015/12/18 11:28:23</t>
  </si>
  <si>
    <t>13400</t>
  </si>
  <si>
    <t>星の原保育園</t>
  </si>
  <si>
    <t>ﾎｼﾉﾊﾗﾎｲｸｴﾝ</t>
  </si>
  <si>
    <t>814-0162</t>
  </si>
  <si>
    <t>福岡市早良区星の原団地68-1</t>
  </si>
  <si>
    <t>092-801-5188</t>
  </si>
  <si>
    <t>2015/10/06 9:48:44</t>
  </si>
  <si>
    <t>13500</t>
  </si>
  <si>
    <t>いずみ保育園</t>
  </si>
  <si>
    <t>ｲｽﾞﾐﾎｲｸｴﾝ</t>
  </si>
  <si>
    <t>815-0063</t>
  </si>
  <si>
    <t>福岡市南区柳河内2丁目6-69</t>
  </si>
  <si>
    <t>092-512-0077</t>
  </si>
  <si>
    <t>092-512-0138</t>
  </si>
  <si>
    <t>2016/01/26 11:35:59</t>
  </si>
  <si>
    <t>13502</t>
  </si>
  <si>
    <t>いずみ保育園　（先生用）</t>
  </si>
  <si>
    <t>ｲｽﾞﾐﾎｲｸｴﾝ (ｾﾝｾｲﾖｳ)</t>
  </si>
  <si>
    <t>2016/01/27 11:46:06</t>
  </si>
  <si>
    <t>13600</t>
  </si>
  <si>
    <t>キンダーキッズインターナショナルスクール</t>
  </si>
  <si>
    <t>ｷﾝﾀﾞｰｷｯｽﾞｲﾝﾀｰﾅｼｮﾅﾙｽｸｰﾙ</t>
  </si>
  <si>
    <t>ｷﾝﾀﾞｰｷｯｽﾞ</t>
  </si>
  <si>
    <t>福岡市早良区百道浜2丁目4-27</t>
  </si>
  <si>
    <t>福岡ＡＩﾋﾞﾙ　１Ｆ</t>
  </si>
  <si>
    <t>092-832-6828</t>
  </si>
  <si>
    <t>092-832-6829</t>
  </si>
  <si>
    <t>2017/05/10 11:15:46</t>
  </si>
  <si>
    <t>13700</t>
  </si>
  <si>
    <t>輝育塾　春日教室</t>
  </si>
  <si>
    <t>ｷｲｸｼﾞｭｸ</t>
  </si>
  <si>
    <t>輝育塾</t>
  </si>
  <si>
    <t>816-0824</t>
  </si>
  <si>
    <t>福岡県春日市小倉2-149-1</t>
  </si>
  <si>
    <t>サンヒルズ小倉1F</t>
  </si>
  <si>
    <t>092-502-3275</t>
  </si>
  <si>
    <t>2016/06/02 14:45:30</t>
  </si>
  <si>
    <t>13800</t>
  </si>
  <si>
    <t>あすなろ保育園</t>
  </si>
  <si>
    <t>ｱｽﾅﾛﾎｲｸｴﾝ</t>
  </si>
  <si>
    <t>811-2415</t>
  </si>
  <si>
    <t>粕屋郡篠栗町津波黒671-1</t>
  </si>
  <si>
    <t>948-2263</t>
  </si>
  <si>
    <t>948-2333</t>
  </si>
  <si>
    <t>2020/02/06 12:49:46</t>
  </si>
  <si>
    <t>13900</t>
  </si>
  <si>
    <t>東京インターナショナルスクール　大濠キンダーガーテン</t>
  </si>
  <si>
    <t>ﾄｳｷｮｳｲﾝﾀｰﾅｼｮﾅﾙｽｸｰﾙ ｵｵﾎﾘｷﾝﾀﾞｰｶﾞ</t>
  </si>
  <si>
    <t>大濠キンダーガーテン　web</t>
  </si>
  <si>
    <t>810-0053</t>
  </si>
  <si>
    <t>福岡市中央区鳥飼1-4-53</t>
  </si>
  <si>
    <t>718-7772</t>
  </si>
  <si>
    <t>718-7773</t>
  </si>
  <si>
    <t>2025/09/10 14:05:33</t>
  </si>
  <si>
    <t>13902</t>
  </si>
  <si>
    <t>東京インターナショナルスクール　大濠アフタースクール</t>
  </si>
  <si>
    <t>ｵｵﾎﾘｱﾌﾀｰｽｸｰﾙｲﾝﾀｰﾅｼｮﾅﾙｽｸｰﾙｱﾌﾀｰｽ</t>
  </si>
  <si>
    <t>大濠アフタースクール</t>
  </si>
  <si>
    <t>2025/09/10 14:11:49</t>
  </si>
  <si>
    <t>13903</t>
  </si>
  <si>
    <t>東京インターナショナルスクール　大濠アフタースクール（先生）</t>
  </si>
  <si>
    <t>ｵｵﾎﾘｱﾌﾀｰｽｸｰｲﾝﾀｰﾅｼｮﾅﾙｽｸｰﾙｱﾌﾀｰｽｸ</t>
  </si>
  <si>
    <t>大濠アフタースクール　先生</t>
  </si>
  <si>
    <t>2025/09/02 16:14:15</t>
  </si>
  <si>
    <t>13904</t>
  </si>
  <si>
    <t>東京インターナショナルスクール　大濠アフタースクール先生2</t>
  </si>
  <si>
    <t>ｵｵﾎﾘｱﾌﾀｰｽｸｰ</t>
  </si>
  <si>
    <t>大濠アフタースクール先生2</t>
  </si>
  <si>
    <t>2025/09/02 16:15:04</t>
  </si>
  <si>
    <t>13905</t>
  </si>
  <si>
    <t>東京インターナショナルスクール　大濠アフタースクール　別注</t>
  </si>
  <si>
    <t>大濠アフタースクール別注</t>
  </si>
  <si>
    <t>2025/09/02 16:15:34</t>
  </si>
  <si>
    <t>13906</t>
  </si>
  <si>
    <t>大濠キンダーガーテン　別注（外税）</t>
  </si>
  <si>
    <t>ｵｵﾎﾘｷﾝﾀﾞｶﾞｰｷﾝﾀﾞｰｶﾞｰﾃﾝ</t>
  </si>
  <si>
    <t>大濠キンダーガーテン別注</t>
  </si>
  <si>
    <t>2025/09/10 14:12:10</t>
  </si>
  <si>
    <t>13907</t>
  </si>
  <si>
    <t>大濠キンダーガーテン　別注　内税</t>
  </si>
  <si>
    <t>ｵｵﾎﾘｷﾝﾀﾞｶﾞｰﾃﾝ</t>
  </si>
  <si>
    <t>2025/09/02 16:16:51</t>
  </si>
  <si>
    <t>13908</t>
  </si>
  <si>
    <t>大濠キンダーガーテン　別注2　内税</t>
  </si>
  <si>
    <t>大濠キンダーガーテン別注2</t>
  </si>
  <si>
    <t>2025/09/02 16:17:32</t>
  </si>
  <si>
    <t>14000</t>
  </si>
  <si>
    <t>ハグポン　藤崎教室</t>
  </si>
  <si>
    <t>ﾊｸﾞﾎﾟﾝ ﾌｼﾞｻｷｷｮｳｼﾂ</t>
  </si>
  <si>
    <t>ハグポン</t>
  </si>
  <si>
    <t>814-0011</t>
  </si>
  <si>
    <t>福岡市早良区高取1丁目1-22</t>
  </si>
  <si>
    <t>高取田中ビル1F</t>
  </si>
  <si>
    <t>092-831-0001</t>
  </si>
  <si>
    <t>2017/08/07 14:10:28</t>
  </si>
  <si>
    <t>14100</t>
  </si>
  <si>
    <t>まなび保育園</t>
  </si>
  <si>
    <t>ﾏﾅﾋﾞﾎｲｸｴﾝ</t>
  </si>
  <si>
    <t>福岡市南区大橋2-16-110号</t>
  </si>
  <si>
    <t>092-511-8760</t>
  </si>
  <si>
    <t>092-555-3673</t>
  </si>
  <si>
    <t>2016/03/28 9:18:08</t>
  </si>
  <si>
    <t>14102</t>
  </si>
  <si>
    <t>まなび保育園　先生用</t>
  </si>
  <si>
    <t>ﾏﾅﾋﾞﾎｲｸｴﾝ ｾﾝｾｲﾖｳ</t>
  </si>
  <si>
    <t>2016/06/09 16:11:01</t>
  </si>
  <si>
    <t>14200</t>
  </si>
  <si>
    <t>社会福祉法人大楠会　平野保育園</t>
  </si>
  <si>
    <t>ｼｬｶｲﾌｸｼﾎｳｼﾞﾝｵｵｸｽｶｲ ﾋﾗﾉﾎｲｸｴﾝ</t>
  </si>
  <si>
    <t>平野保育園</t>
  </si>
  <si>
    <t>816-0971</t>
  </si>
  <si>
    <t>福岡県大野城市牛頸4丁目7番20号</t>
  </si>
  <si>
    <t>092-596-6200</t>
  </si>
  <si>
    <t>092-596-1935</t>
  </si>
  <si>
    <t>2016/04/13 15:20:50</t>
  </si>
  <si>
    <t>14302</t>
  </si>
  <si>
    <t>ナーサリーライムスクール　職員用</t>
  </si>
  <si>
    <t>ﾅｰｻﾘｰﾗｲﾑｽｸｰﾙ ｼｮｸｲﾝﾖｳ</t>
  </si>
  <si>
    <t>ﾅｰｻﾘｰﾗｲﾑ</t>
  </si>
  <si>
    <t>福岡県福岡市早良区田村6丁目21-7</t>
  </si>
  <si>
    <t>2016/07/25 9:02:47</t>
  </si>
  <si>
    <t>14400</t>
  </si>
  <si>
    <t>弥永保育園</t>
  </si>
  <si>
    <t>ﾔﾅｶﾞﾎｲｸｴﾝ</t>
  </si>
  <si>
    <t>811-1322</t>
  </si>
  <si>
    <t>福岡市南区弥永団地31-1</t>
  </si>
  <si>
    <t>092-571-0337</t>
  </si>
  <si>
    <t>092-571-0523</t>
  </si>
  <si>
    <t>2019/02/25 15:58:28</t>
  </si>
  <si>
    <t>14500</t>
  </si>
  <si>
    <t>おーるはっぴぃ</t>
  </si>
  <si>
    <t>ｵｰﾙﾊｯﾋﾟｨ</t>
  </si>
  <si>
    <t>福岡市南区大橋1-1-17</t>
  </si>
  <si>
    <t>サンシャイン東602</t>
  </si>
  <si>
    <t>210-7615</t>
  </si>
  <si>
    <t>2018/03/20 10:09:55</t>
  </si>
  <si>
    <t>14502</t>
  </si>
  <si>
    <t>おーるはっぴぃ　先生用</t>
  </si>
  <si>
    <t>ｵｰﾙﾊｯﾋﾟｨ ｾﾝｾｲﾖｳ</t>
  </si>
  <si>
    <t>080-2780-2625</t>
  </si>
  <si>
    <t>2016/08/31 9:39:41</t>
  </si>
  <si>
    <t>14600</t>
  </si>
  <si>
    <t>田島保育園</t>
  </si>
  <si>
    <t>ﾀｼﾞﾏﾎｲｸｴﾝ</t>
  </si>
  <si>
    <t>814-0113</t>
  </si>
  <si>
    <t>福岡県福岡市城南区田島2-28</t>
  </si>
  <si>
    <t>092-822-4568</t>
  </si>
  <si>
    <t>092-822-4795</t>
  </si>
  <si>
    <t>2016/10/12 17:26:39</t>
  </si>
  <si>
    <t>14700</t>
  </si>
  <si>
    <t>アメリカンチャターボックス</t>
  </si>
  <si>
    <t>ｱﾒﾘｶﾝﾁｬﾀｰﾎﾞｯｸｽ</t>
  </si>
  <si>
    <t>福岡市早良区百道浜1丁目</t>
  </si>
  <si>
    <t>3-70-5212</t>
  </si>
  <si>
    <t>092-847-6615</t>
  </si>
  <si>
    <t>092-847-6631</t>
  </si>
  <si>
    <t>469</t>
  </si>
  <si>
    <t>2017/01/06 12:50:16</t>
  </si>
  <si>
    <t>14710</t>
  </si>
  <si>
    <t>アメリカンチャターボックス大名校</t>
  </si>
  <si>
    <t>ｱﾒﾘｶﾝﾁｬﾀｰﾎﾞｯｸｽﾀﾞｲﾐｮｳｺｳ</t>
  </si>
  <si>
    <t>アメリカンチャターボックス大名</t>
  </si>
  <si>
    <t>福岡市中央区大名2丁目6-53ガーデンシティ　テラス棟3階</t>
  </si>
  <si>
    <t>092-707-3181</t>
  </si>
  <si>
    <t>092-707-3182</t>
  </si>
  <si>
    <t>470</t>
  </si>
  <si>
    <t>2024/01/29 15:04:19</t>
  </si>
  <si>
    <t>14720</t>
  </si>
  <si>
    <t>アメリカンチャターボックス浄水校</t>
  </si>
  <si>
    <t>ｱﾒﾘｶﾝﾁｬﾀｰﾎﾞｯｸｽｼﾞｮｳｽｲｺｳ</t>
  </si>
  <si>
    <t>アメリカンチャター浄水校</t>
  </si>
  <si>
    <t>810-0028</t>
  </si>
  <si>
    <t>福岡市中央区浄水通3-3浄水フラッツ401</t>
  </si>
  <si>
    <t>092-401-5577</t>
  </si>
  <si>
    <t>092-401-5578</t>
  </si>
  <si>
    <t>2025/09/02 16:17:51</t>
  </si>
  <si>
    <t>14800</t>
  </si>
  <si>
    <t>西新保育園</t>
  </si>
  <si>
    <t>ﾆｼｼﾞﾝﾎｲｸｴﾝ</t>
  </si>
  <si>
    <t>814-0004</t>
  </si>
  <si>
    <t>福岡市早良区曙1丁目3-26</t>
  </si>
  <si>
    <t>092-821-7969</t>
  </si>
  <si>
    <t>092-821-4209</t>
  </si>
  <si>
    <t>2016/10/19 16:41:05</t>
  </si>
  <si>
    <t>14900</t>
  </si>
  <si>
    <t>若久たんぽぽ保育園</t>
  </si>
  <si>
    <t>ﾜｶﾋｻﾀﾝﾎﾟﾎﾟﾎｲｸｴﾝ</t>
  </si>
  <si>
    <t>たんぽぽ保育園</t>
  </si>
  <si>
    <t>福岡市南区若久3丁目14-25</t>
  </si>
  <si>
    <t>092-562-4152</t>
  </si>
  <si>
    <t>2017/01/12 16:32:31</t>
  </si>
  <si>
    <t>15000</t>
  </si>
  <si>
    <t>博多みなみ保育園</t>
  </si>
  <si>
    <t>ﾊｶﾀﾐﾅﾐﾎｲｸｴﾝ</t>
  </si>
  <si>
    <t>811-1213</t>
  </si>
  <si>
    <t>福岡県那珂川市中原3-124　ラ・シュネガ1F1号室</t>
  </si>
  <si>
    <t>092-986-4431</t>
  </si>
  <si>
    <t>092-985-7631</t>
  </si>
  <si>
    <t>2022/03/24 11:07:37</t>
  </si>
  <si>
    <t>15010</t>
  </si>
  <si>
    <t>みなみの風保育園</t>
  </si>
  <si>
    <t>ﾐﾅﾐﾉｶｾﾞﾎｲｸｴﾝ</t>
  </si>
  <si>
    <t>福岡県那珂川市中原2-124　</t>
  </si>
  <si>
    <t>2023/11/15 16:49:12</t>
  </si>
  <si>
    <t>15100</t>
  </si>
  <si>
    <t>福岡朝鮮初級学校　附属幼稚園</t>
  </si>
  <si>
    <t>ﾌｸｵｶﾁｮｳｾﾝｼｮｷｭｳｶﾞｯｺｳﾌｿﾞｸﾖｳﾁｴﾝ</t>
  </si>
  <si>
    <t>朝鮮幼稚園</t>
  </si>
  <si>
    <t>811-0202</t>
  </si>
  <si>
    <t>福岡市東区和白5丁目17-1</t>
  </si>
  <si>
    <t>092-606-4611</t>
  </si>
  <si>
    <t>092-606-4612</t>
  </si>
  <si>
    <t>2025/09/02 16:20:02</t>
  </si>
  <si>
    <t>15101</t>
  </si>
  <si>
    <t>福岡朝鮮初級学校　附属幼稚園　別注</t>
  </si>
  <si>
    <t>ﾁｮｳｾﾝﾖｳﾁｴﾝ</t>
  </si>
  <si>
    <t>朝鮮幼稚園　別注</t>
  </si>
  <si>
    <t>2025/09/02 16:20:33</t>
  </si>
  <si>
    <t>15102</t>
  </si>
  <si>
    <t>福岡朝鮮初級学校</t>
  </si>
  <si>
    <t>ﾌｸｵｶﾁｮｳｾﾝｼｮｷｭｳｶﾞｯｺｳ</t>
  </si>
  <si>
    <t>朝鮮幼稚園　小学校</t>
  </si>
  <si>
    <t>2025/09/02 16:20:48</t>
  </si>
  <si>
    <t>15200</t>
  </si>
  <si>
    <t>油山幼稚園</t>
  </si>
  <si>
    <t>ｱﾌﾞﾗﾔﾏﾖｳﾁｴﾝ</t>
  </si>
  <si>
    <t>814-0155</t>
  </si>
  <si>
    <t>福岡県福岡市城南区東油山４丁目3-13</t>
  </si>
  <si>
    <t>092-863-6221</t>
  </si>
  <si>
    <t>092-863-6222</t>
  </si>
  <si>
    <t>2017/07/05 12:57:20</t>
  </si>
  <si>
    <t>15201</t>
  </si>
  <si>
    <t>油山幼稚園　別注</t>
  </si>
  <si>
    <t>ｱﾌﾞﾗﾔﾏﾖｳﾁｴﾝ ﾍﾞﾂﾁｭｳ</t>
  </si>
  <si>
    <t>油山幼稚園（別注）</t>
  </si>
  <si>
    <t>2018/06/22 19:21:17</t>
  </si>
  <si>
    <t>15300</t>
  </si>
  <si>
    <t>長丘幼稚園</t>
  </si>
  <si>
    <t>ﾅｶﾞｵｶﾖｳﾁｴﾝ</t>
  </si>
  <si>
    <t>福岡市南区長丘2-23-10</t>
  </si>
  <si>
    <t>092-511-1550</t>
  </si>
  <si>
    <t>092-511-1593</t>
  </si>
  <si>
    <t>2017/09/16 9:31:07</t>
  </si>
  <si>
    <t>15400</t>
  </si>
  <si>
    <t>すみれ保育園</t>
  </si>
  <si>
    <t>ｽﾐﾚﾎｲｸｴﾝ</t>
  </si>
  <si>
    <t>814-0134</t>
  </si>
  <si>
    <t>福岡市城南区飯倉1丁目10-18</t>
  </si>
  <si>
    <t>092-831-0729</t>
  </si>
  <si>
    <t>092-831-0732</t>
  </si>
  <si>
    <t>2018/01/05 11:19:09</t>
  </si>
  <si>
    <t>15500</t>
  </si>
  <si>
    <t>社会福祉法人　松月保育園</t>
  </si>
  <si>
    <t>ｼｬｶｲﾌｸｼﾎｳｼﾞﾝｼｮｳｹﾞﾂﾎｲｸｴﾝ</t>
  </si>
  <si>
    <t>松月保育園</t>
  </si>
  <si>
    <t>福岡市博多区住吉4-16-7</t>
  </si>
  <si>
    <t>092-441-4570</t>
  </si>
  <si>
    <t>230</t>
  </si>
  <si>
    <t>2018/02/14 15:00:27</t>
  </si>
  <si>
    <t>15600</t>
  </si>
  <si>
    <t>ちゃれんじくらぶ</t>
  </si>
  <si>
    <t>ﾁｬﾚﾝｼﾞｸﾗﾌﾞ</t>
  </si>
  <si>
    <t>福岡県春日市昇町</t>
  </si>
  <si>
    <t>3-196-1F</t>
  </si>
  <si>
    <t>050-3134-5234</t>
  </si>
  <si>
    <t>2018/07/17 16:15:42</t>
  </si>
  <si>
    <t>15700</t>
  </si>
  <si>
    <t>BeePopインターナショナルキンダーガーテン</t>
  </si>
  <si>
    <t>BeePopｲﾝﾀｰﾅｼｮﾅﾙｷﾝﾀﾞｰｶﾞｰﾃﾝ</t>
  </si>
  <si>
    <t>BeePopキンダーガーテン</t>
  </si>
  <si>
    <t>福岡県福岡市東区名島3丁目51-21</t>
  </si>
  <si>
    <t>クリスタル＆リゾートスカイプレミア１F</t>
  </si>
  <si>
    <t>092-672-6371</t>
  </si>
  <si>
    <t>2023/04/22 11:04:14</t>
  </si>
  <si>
    <t>15701</t>
  </si>
  <si>
    <t>名島BeePop保育園　別注</t>
  </si>
  <si>
    <t xml:space="preserve">ﾅｼﾞﾏﾋﾞｰﾎﾟｯﾌﾟﾎｲｸｴﾝﾍﾞｯﾁｭｳ </t>
  </si>
  <si>
    <t>名島BeePop①</t>
  </si>
  <si>
    <t>2020/02/25 16:14:08</t>
  </si>
  <si>
    <t>15702</t>
  </si>
  <si>
    <t>BeePopインターナショナルプリスクール</t>
  </si>
  <si>
    <t>BeePopｲﾝﾀｰﾅｼｮﾅﾙﾌﾟﾘｽｸｰﾙ</t>
  </si>
  <si>
    <t>BeePopｲﾝﾀｰﾅｼｮﾅﾙﾌﾟﾘｽｸ</t>
  </si>
  <si>
    <t>福岡県福岡市東区名島2丁目25-1</t>
  </si>
  <si>
    <t>092-682-8072</t>
  </si>
  <si>
    <t>092-985-4392</t>
  </si>
  <si>
    <t>30011</t>
  </si>
  <si>
    <t>2021/06/21 15:35:42</t>
  </si>
  <si>
    <t>15703</t>
  </si>
  <si>
    <t>2019/12/27 15:02:48</t>
  </si>
  <si>
    <t>15704</t>
  </si>
  <si>
    <t>BeePopＥｎｇｌｉｓｈ　千早校</t>
  </si>
  <si>
    <t>BeePopEnglish ﾁﾊﾔｺｳ</t>
  </si>
  <si>
    <t>BeePopEnglish　千早</t>
  </si>
  <si>
    <t>2021/03/25 15:31:35</t>
  </si>
  <si>
    <t>15705</t>
  </si>
  <si>
    <t>BeePopＥｎｇｌｉｓｈ　今宿校</t>
  </si>
  <si>
    <t>BeePopEnglish ｲﾏｼﾞｭｸｺｳ</t>
  </si>
  <si>
    <t>BeePopEnglish　今宿校</t>
  </si>
  <si>
    <t>2021/03/24 9:37:09</t>
  </si>
  <si>
    <t>15800</t>
  </si>
  <si>
    <t>筑紫野市立山家幼稚園</t>
  </si>
  <si>
    <t>ﾁｸｼﾉｼﾘﾂﾔﾏｴﾖｳﾁｴﾝ</t>
  </si>
  <si>
    <t>山家幼稚園</t>
  </si>
  <si>
    <t>818-0003</t>
  </si>
  <si>
    <t>福岡県筑紫野市大字山家4341番地</t>
  </si>
  <si>
    <t>092-926-1283</t>
  </si>
  <si>
    <t>2018/10/24 16:12:03</t>
  </si>
  <si>
    <t>15801</t>
  </si>
  <si>
    <t>8</t>
  </si>
  <si>
    <t>2019/02/27 11:39:16</t>
  </si>
  <si>
    <t>15802</t>
  </si>
  <si>
    <t>筑紫野市立山家幼稚園　先生</t>
  </si>
  <si>
    <t>ﾁｸｼﾉｼﾘﾂﾔﾏｴﾖｳﾁｴﾝ ｾﾝｾｲ</t>
  </si>
  <si>
    <t>2019/05/08 13:22:13</t>
  </si>
  <si>
    <t>15900</t>
  </si>
  <si>
    <t>ミニーズ</t>
  </si>
  <si>
    <t>ﾐﾆｰｽﾞ</t>
  </si>
  <si>
    <t>2018/12/21 15:47:37</t>
  </si>
  <si>
    <t>16000</t>
  </si>
  <si>
    <t>合同会社　フレックス（ハーモニー）</t>
  </si>
  <si>
    <t>ｺﾞｳﾄﾞｳｶｲｼｬ ﾌﾚｯｸｽ(ﾊｰﾓﾆｰ)</t>
  </si>
  <si>
    <t>フレックス（ハーモニー）</t>
  </si>
  <si>
    <t>大野城市南ヶ丘5丁目8-1</t>
  </si>
  <si>
    <t>092-287-1436</t>
  </si>
  <si>
    <t>092-287-2036</t>
  </si>
  <si>
    <t>2019/01/29 12:30:52</t>
  </si>
  <si>
    <t>16100</t>
  </si>
  <si>
    <t>社会福祉法人　田隈会　若杉保育園</t>
  </si>
  <si>
    <t>ｼｬｶｲﾌｸｼﾎｳｼﾞﾝ ﾀｸﾞﾏｸﾏｶｲ ﾜｶｽｷﾞﾎｲｸ</t>
  </si>
  <si>
    <t>若杉保育園</t>
  </si>
  <si>
    <t>8140163</t>
  </si>
  <si>
    <t>福岡市早良区干隈5丁目23-27</t>
  </si>
  <si>
    <t>092-861-0470</t>
  </si>
  <si>
    <t>480</t>
  </si>
  <si>
    <t>2023/02/08 7:00:51</t>
  </si>
  <si>
    <t>16200</t>
  </si>
  <si>
    <t>みんなの保育園</t>
  </si>
  <si>
    <t>ﾐﾝﾅﾉﾎｲｸｴﾝ</t>
  </si>
  <si>
    <t>那珂川市中原2-156</t>
  </si>
  <si>
    <t>092-951-2300</t>
  </si>
  <si>
    <t>2019/09/02 14:45:16</t>
  </si>
  <si>
    <t>ｽﾏｲﾙｷｯｽﾞ</t>
  </si>
  <si>
    <t>福岡県福岡市博多区住吉5-18-7</t>
  </si>
  <si>
    <t>第２山城ビル２F</t>
  </si>
  <si>
    <t>092-409-6032</t>
  </si>
  <si>
    <t>2025/09/02 16:20:59</t>
  </si>
  <si>
    <t>16302</t>
  </si>
  <si>
    <t>スマイルキッズ　別注</t>
  </si>
  <si>
    <t>ｽﾏｲﾙｷｯｽﾞ ﾍﾞｯﾁｭｳ</t>
  </si>
  <si>
    <t>2025/09/02 16:21:10</t>
  </si>
  <si>
    <t>16400</t>
  </si>
  <si>
    <t>ラビキッズワールド　はかた保育園</t>
  </si>
  <si>
    <t>ﾗﾋﾞｷｯｽﾞﾜｰﾙﾄﾞ ﾊｶﾀﾎｲｸｴﾝ</t>
  </si>
  <si>
    <t>ラビｷｯｽﾞﾜｰﾙﾄﾞ</t>
  </si>
  <si>
    <t>812-0025</t>
  </si>
  <si>
    <t>福岡市博多区店屋町1-35　</t>
  </si>
  <si>
    <t>博多三井ビル2号館2Ｆ</t>
  </si>
  <si>
    <t>092-263-5201</t>
  </si>
  <si>
    <t>092-263-5202</t>
  </si>
  <si>
    <t>2020/02/18 13:31:13</t>
  </si>
  <si>
    <t>16500</t>
  </si>
  <si>
    <t>博多の森保育園</t>
  </si>
  <si>
    <t>ﾊｶﾀﾉﾓﾘﾎｲｸｴﾝ</t>
  </si>
  <si>
    <t>811-2232</t>
  </si>
  <si>
    <t>福岡県糟屋郡志免町別府西2-23-25</t>
  </si>
  <si>
    <t>092-937-2673</t>
  </si>
  <si>
    <t>2020/04/30 11:27:08</t>
  </si>
  <si>
    <t>16600</t>
  </si>
  <si>
    <t>学校法人　大原幼稚園</t>
  </si>
  <si>
    <t>ｶﾞｯｺｳﾎｳｼﾞﾝ ｵｵﾊﾗﾖｳﾁｴﾝ</t>
  </si>
  <si>
    <t>大原幼稚園</t>
  </si>
  <si>
    <t>814-0023</t>
  </si>
  <si>
    <t>福岡市早良区原団地1-1</t>
  </si>
  <si>
    <t>092-831-4157</t>
  </si>
  <si>
    <t>092-831-5168</t>
  </si>
  <si>
    <t>2023/04/22 11:05:39</t>
  </si>
  <si>
    <t>16602</t>
  </si>
  <si>
    <t>学校法人　大原幼稚園　ちびっこクラブ</t>
  </si>
  <si>
    <t>ｶﾞｯｺｳﾎｳｼﾞﾝ ｵｵﾊﾗﾖｳﾁｴﾝ ﾁﾋﾞｯｺｸﾗﾌﾞ</t>
  </si>
  <si>
    <t>大原幼稚園　ちびっこクラブ</t>
  </si>
  <si>
    <t>2021/03/23 9:13:36</t>
  </si>
  <si>
    <t>16700</t>
  </si>
  <si>
    <t>光應寺保育園</t>
  </si>
  <si>
    <t>ｺｳｵｳｼﾞﾎｲｸｴﾝ</t>
  </si>
  <si>
    <t>812-0017</t>
  </si>
  <si>
    <t>福岡市博多区美野島2丁目6-31</t>
  </si>
  <si>
    <t>092-441-9715</t>
  </si>
  <si>
    <t>2020/09/09 9:05:21</t>
  </si>
  <si>
    <t>学校法人清光学園　宝幼稚園</t>
  </si>
  <si>
    <t>ﾀｶﾗ</t>
  </si>
  <si>
    <t>816-0807</t>
  </si>
  <si>
    <t>福岡県春日市宝町4-14-1</t>
  </si>
  <si>
    <t>092-591-2414</t>
  </si>
  <si>
    <t>092-591-2415</t>
  </si>
  <si>
    <t>2021/06/14 10:51:42</t>
  </si>
  <si>
    <t>16900</t>
  </si>
  <si>
    <t>社会福祉法人　ゆりの会　あさひ保育園</t>
  </si>
  <si>
    <t>ｱｻﾋﾎｲｸ</t>
  </si>
  <si>
    <t>あさひ保育園</t>
  </si>
  <si>
    <t>814-0144</t>
  </si>
  <si>
    <t>福岡市城南区梅林4丁目5-27</t>
  </si>
  <si>
    <t>092-874-2388</t>
  </si>
  <si>
    <t>2022/01/21 13:35:42</t>
  </si>
  <si>
    <t>17000</t>
  </si>
  <si>
    <t>飯塚らいむ保育園</t>
  </si>
  <si>
    <t>ｲｲｽﾞｶﾗｲﾑﾎｲｸｴﾝ</t>
  </si>
  <si>
    <t>820-0001</t>
  </si>
  <si>
    <t>福岡県飯塚市鯰田2425-207</t>
  </si>
  <si>
    <t>0948-25-6266</t>
  </si>
  <si>
    <t>2022/02/09 11:27:47</t>
  </si>
  <si>
    <t>17100</t>
  </si>
  <si>
    <t>恵美保育園</t>
  </si>
  <si>
    <t>ｴﾐﾎｲｸｴﾝ</t>
  </si>
  <si>
    <t>福岡県福岡市南区大橋2丁目23-20</t>
  </si>
  <si>
    <t>092-551-2548</t>
  </si>
  <si>
    <t>2022/04/27 9:22:13</t>
  </si>
  <si>
    <t>17200</t>
  </si>
  <si>
    <t>南片江保育園</t>
  </si>
  <si>
    <t>ﾐﾅﾐｶﾀｴﾎｲｸｴﾝ</t>
  </si>
  <si>
    <t>814-0143</t>
  </si>
  <si>
    <t>福岡県福岡市城南区南片江</t>
  </si>
  <si>
    <t>6-11-7</t>
  </si>
  <si>
    <t>092-407-1885</t>
  </si>
  <si>
    <t>2022/06/01 14:20:24</t>
  </si>
  <si>
    <t>17300</t>
  </si>
  <si>
    <t>粕屋わかば保育園</t>
  </si>
  <si>
    <t>ｶｽﾔ ﾜｶﾊﾞﾎｲｸｴﾝ</t>
  </si>
  <si>
    <t>811-2310</t>
  </si>
  <si>
    <t>福岡県粕屋郡粕屋町花ヶ浦1丁目6-1</t>
  </si>
  <si>
    <t>092-939-6111</t>
  </si>
  <si>
    <t>092-939-6115</t>
  </si>
  <si>
    <t>2025/09/08 11:31:57</t>
  </si>
  <si>
    <t>17400</t>
  </si>
  <si>
    <t>学校法人福岡幼児学園　紅葉幼稚園</t>
  </si>
  <si>
    <t>ﾓﾐｼﾞﾖｳﾁｴﾝ</t>
  </si>
  <si>
    <t>紅葉幼稚園</t>
  </si>
  <si>
    <t>福岡県福岡市早良区田村6-21-7</t>
  </si>
  <si>
    <t>092-801-7916</t>
  </si>
  <si>
    <t>2022/07/07 12:06:39</t>
  </si>
  <si>
    <t>17402</t>
  </si>
  <si>
    <t>紅葉幼稚園　　（外税）</t>
  </si>
  <si>
    <t>2025/09/30 16:08:23</t>
  </si>
  <si>
    <t>17500</t>
  </si>
  <si>
    <t>日の里西保育園</t>
  </si>
  <si>
    <t>ﾋﾉｻﾄﾆｼﾎｲｸｴﾝ</t>
  </si>
  <si>
    <t>福岡県宗像市日の里9丁目12-1</t>
  </si>
  <si>
    <t>0940-37-2078</t>
  </si>
  <si>
    <t>0940-36-5132</t>
  </si>
  <si>
    <t>2022/08/01 14:10:13</t>
  </si>
  <si>
    <t>ｼｬｲﾝｽﾀｰｷｯｽﾞ</t>
  </si>
  <si>
    <t>811-2246</t>
  </si>
  <si>
    <t>福岡県糟屋郡志免町志免451-1</t>
  </si>
  <si>
    <t>092-936-5510</t>
  </si>
  <si>
    <t>2024/11/22 12:44:03</t>
  </si>
  <si>
    <t>17700</t>
  </si>
  <si>
    <t>恵愛保育園</t>
  </si>
  <si>
    <t>811-4143</t>
  </si>
  <si>
    <t>福岡県宗像市三郎丸1丁目11-28</t>
  </si>
  <si>
    <t>0940-32-3265</t>
  </si>
  <si>
    <t>0940-35-3992</t>
  </si>
  <si>
    <t>2024/07/05 11:03:19</t>
  </si>
  <si>
    <t>17702</t>
  </si>
  <si>
    <t>恵愛保育園　先生用</t>
  </si>
  <si>
    <t>ｹｲｱｲﾎｲｸｴﾝ ｾﾝｾｲﾖｳ</t>
  </si>
  <si>
    <t>恵愛保育園　先生</t>
  </si>
  <si>
    <t>2025/09/02 16:21:43</t>
  </si>
  <si>
    <t>17800</t>
  </si>
  <si>
    <t>花畑ガーデン保育園</t>
  </si>
  <si>
    <t>ﾊﾅﾊﾀｶﾞｰﾃﾞﾝﾎｲｸｴﾝ</t>
  </si>
  <si>
    <t>811-1356</t>
  </si>
  <si>
    <t>福岡市南区花畑4丁目9-25</t>
  </si>
  <si>
    <t>092-981-1704</t>
  </si>
  <si>
    <t>2022/08/29 11:10:23</t>
  </si>
  <si>
    <t>17900</t>
  </si>
  <si>
    <t>福岡東子ども発達センターさくら園</t>
  </si>
  <si>
    <t>ﾌｸｵｶﾋｶﾞｼｺﾄﾞﾓﾊｯﾀﾂｾﾝﾀｰ ｻｸﾗｴﾝ</t>
  </si>
  <si>
    <t>さくら園</t>
  </si>
  <si>
    <t>811-0206</t>
  </si>
  <si>
    <t>福岡市東区雁の巣1丁目6-10</t>
  </si>
  <si>
    <t>092-692-5987</t>
  </si>
  <si>
    <t>092-692-5988</t>
  </si>
  <si>
    <t>2022/12/01 14:50:56</t>
  </si>
  <si>
    <t>18000</t>
  </si>
  <si>
    <t>こゆ保育園</t>
  </si>
  <si>
    <t>ｺﾕﾎｲｸｴﾝ</t>
  </si>
  <si>
    <t>816-0941</t>
  </si>
  <si>
    <t>福岡県大野城市東大利1-7-10</t>
  </si>
  <si>
    <t>092-286-9217</t>
  </si>
  <si>
    <t>2022/11/25 9:49:53</t>
  </si>
  <si>
    <t>18100</t>
  </si>
  <si>
    <t>アース保育園　六本松</t>
  </si>
  <si>
    <t>ｱｰｽﾎｲｸｴﾝ ﾛｯﾎﾟﾝﾏﾂ</t>
  </si>
  <si>
    <t>アース保育園</t>
  </si>
  <si>
    <t>福岡市中央区六本松2丁目</t>
  </si>
  <si>
    <t>12-25　1F</t>
  </si>
  <si>
    <t>092-715-2666</t>
  </si>
  <si>
    <t>2022/12/26 10:40:12</t>
  </si>
  <si>
    <t>18200</t>
  </si>
  <si>
    <t>しいのみ学園</t>
  </si>
  <si>
    <t>ｼｲﾉﾐｶﾞｸｴﾝ</t>
  </si>
  <si>
    <t>811-1302</t>
  </si>
  <si>
    <t>福岡市南区井尻1丁目37-12</t>
  </si>
  <si>
    <t>092-572-7519</t>
  </si>
  <si>
    <t>2025/09/08 11:31:30</t>
  </si>
  <si>
    <t>18300</t>
  </si>
  <si>
    <t>カトリック光丘幼稚園</t>
  </si>
  <si>
    <t>ｶﾄﾘｯｸﾋｶﾘｶﾞｵｶﾖｳﾁｴﾝ</t>
  </si>
  <si>
    <t>カトリック光丘</t>
  </si>
  <si>
    <t>812-0874</t>
  </si>
  <si>
    <t>福岡市博多区光丘町2-1-25</t>
  </si>
  <si>
    <t>0925732231</t>
  </si>
  <si>
    <t>092-573-8130</t>
  </si>
  <si>
    <t>2023/04/03 15:41:15</t>
  </si>
  <si>
    <t>18301</t>
  </si>
  <si>
    <t>カトリック光丘幼稚園（別注）</t>
  </si>
  <si>
    <t>ｶﾄﾘｯｸﾋｶﾘｶﾞｵｶﾖｳﾁｴﾝ()ﾍﾞｯﾁｭｳ</t>
  </si>
  <si>
    <t>092-581-0570</t>
  </si>
  <si>
    <t>2023/02/27 10:24:10</t>
  </si>
  <si>
    <t>18400</t>
  </si>
  <si>
    <t>福岡中央保育園</t>
  </si>
  <si>
    <t>ﾌｸｵｶﾁｭｳｵｳﾎｲｸｴﾝ</t>
  </si>
  <si>
    <t>810-0003</t>
  </si>
  <si>
    <t>福岡市中央区春吉3丁目26-19</t>
  </si>
  <si>
    <t>092-739-7070</t>
  </si>
  <si>
    <t>2023/04/26 13:59:55</t>
  </si>
  <si>
    <t>ｺﾄﾊﾞﾉﾓﾘﾌﾟﾘｽｸｰﾙ</t>
  </si>
  <si>
    <t>福岡市博多区山王2-12-21</t>
  </si>
  <si>
    <t>092-292-2304</t>
  </si>
  <si>
    <t>2025/09/08 11:34:27</t>
  </si>
  <si>
    <t>18600</t>
  </si>
  <si>
    <t>シンキングキッズ</t>
  </si>
  <si>
    <t>ｼﾝｷﾝｸﾞｷｯｽﾞ</t>
  </si>
  <si>
    <t>福岡市東区香椎照葉3-2-5　2階</t>
  </si>
  <si>
    <t>092-673-0783</t>
  </si>
  <si>
    <t>092-692-4692</t>
  </si>
  <si>
    <t>2025/09/30 14:23:33</t>
  </si>
  <si>
    <t>18700</t>
  </si>
  <si>
    <t>はばたく保育園</t>
  </si>
  <si>
    <t>ﾊﾊﾞﾀｸﾎｲｸｴﾝ</t>
  </si>
  <si>
    <t>815-0031</t>
  </si>
  <si>
    <t>福岡市南区清水2丁目7-7</t>
  </si>
  <si>
    <t>092-552-8837</t>
  </si>
  <si>
    <t>2025/09/08 11:34:40</t>
  </si>
  <si>
    <t>18800</t>
  </si>
  <si>
    <t>浄水通り幼児園</t>
  </si>
  <si>
    <t>ｼﾞｮｳｽｲﾄﾞｵﾘﾖｳｼﾞｴﾝ</t>
  </si>
  <si>
    <t>810-0029</t>
  </si>
  <si>
    <t>福岡市中央区浄水町4-26</t>
  </si>
  <si>
    <t>092-523-4456</t>
  </si>
  <si>
    <t>2023/03/01 15:19:55</t>
  </si>
  <si>
    <t>サンシャインイングリッシュスクール</t>
  </si>
  <si>
    <t>ｻﾝｼｬｲﾝｲﾝｸﾞﾘｯｼｭｽｸｰﾙ</t>
  </si>
  <si>
    <t>福岡市南区長住2-22-12　おとぎビル2F</t>
  </si>
  <si>
    <t>092-231-9083</t>
  </si>
  <si>
    <t>2025/09/02 16:23:01</t>
  </si>
  <si>
    <t>19000</t>
  </si>
  <si>
    <t>レバノン幼稚園</t>
  </si>
  <si>
    <t>ﾚﾊﾞﾉﾝﾖｳﾁｴﾝ</t>
  </si>
  <si>
    <t>812-0873</t>
  </si>
  <si>
    <t>福岡市博多区西春町</t>
  </si>
  <si>
    <t>1丁目1番37号</t>
  </si>
  <si>
    <t>092-581-0528</t>
  </si>
  <si>
    <t>092-581-0055</t>
  </si>
  <si>
    <t>2023/06/20 13:27:56</t>
  </si>
  <si>
    <t>19001</t>
  </si>
  <si>
    <t>レバノン幼稚園　別注</t>
  </si>
  <si>
    <t>ﾚﾊﾞﾉﾝﾖｳﾁｴﾝ ﾍﾞｯﾁｭｳ</t>
  </si>
  <si>
    <t>2023/07/12 10:50:40</t>
  </si>
  <si>
    <t>19100</t>
  </si>
  <si>
    <t>コーナーズインターナショナルスクール</t>
  </si>
  <si>
    <t>ｺｰﾅｰｽﾞｲﾝﾀｰﾅｼｮﾅﾙｽｸｰﾙ</t>
  </si>
  <si>
    <t>コーナーズインターナショナル</t>
  </si>
  <si>
    <t>福岡市早良区百道浜3-9-33</t>
  </si>
  <si>
    <t>グランドメゾン百道浜オーシャン＆フォレスト１F</t>
  </si>
  <si>
    <t>092-834-8776</t>
  </si>
  <si>
    <t>092-400-6466</t>
  </si>
  <si>
    <t>2025/09/02 16:23:14</t>
  </si>
  <si>
    <t>19200</t>
  </si>
  <si>
    <t>学校法人淡窓学園　筑紫野幼稚園</t>
  </si>
  <si>
    <t>ﾁｸｼﾉﾖｳﾁｴﾝ</t>
  </si>
  <si>
    <t>筑紫野幼稚園</t>
  </si>
  <si>
    <t>818-0025</t>
  </si>
  <si>
    <t>福岡県筑紫野市筑紫626</t>
  </si>
  <si>
    <t>092-926-4976</t>
  </si>
  <si>
    <t>2023/07/11 13:29:05</t>
  </si>
  <si>
    <t>19300</t>
  </si>
  <si>
    <t>学校法人　筑紫野中央幼稚園</t>
  </si>
  <si>
    <t>ﾁｸｼﾉﾁｭｳｵｳﾖｳﾁｴﾝ</t>
  </si>
  <si>
    <t>筑紫野中央幼稚園</t>
  </si>
  <si>
    <t>福岡県筑紫野市上古賀3-13-1</t>
  </si>
  <si>
    <t>092-924-6909</t>
  </si>
  <si>
    <t>2023/07/11 13:30:57</t>
  </si>
  <si>
    <t>19400</t>
  </si>
  <si>
    <t>月隈小学校　学童</t>
  </si>
  <si>
    <t>ﾂｷｸﾞﾏｼｮｳｶﾞｯｺｳ ｶﾞ</t>
  </si>
  <si>
    <t>月隈小　学童</t>
  </si>
  <si>
    <t>2024/01/10 12:00:07</t>
  </si>
  <si>
    <t>19500</t>
  </si>
  <si>
    <t>さくら保育園</t>
  </si>
  <si>
    <t>ｻｸﾗﾎｲｸｴﾝ</t>
  </si>
  <si>
    <t>818-0064</t>
  </si>
  <si>
    <t>福岡県筑紫野市常松339-6</t>
  </si>
  <si>
    <t>092-926-6226</t>
  </si>
  <si>
    <t>2024/02/01 14:31:03</t>
  </si>
  <si>
    <t>19502</t>
  </si>
  <si>
    <t>2024/03/01 15:24:11</t>
  </si>
  <si>
    <t>19600</t>
  </si>
  <si>
    <t>みやたけ保育園</t>
  </si>
  <si>
    <t>ﾐﾔﾀｹﾎｲｸｴﾝ</t>
  </si>
  <si>
    <t>815-0004</t>
  </si>
  <si>
    <t>福岡市南区高木2-16-5</t>
  </si>
  <si>
    <t>092-572-4585</t>
  </si>
  <si>
    <t>092-572-4586</t>
  </si>
  <si>
    <t>2024/02/02 13:33:06</t>
  </si>
  <si>
    <t>ﾅﾅｲﾛｷｯｽﾞ</t>
  </si>
  <si>
    <t>811-3118</t>
  </si>
  <si>
    <t>古賀市新久保1-15-45</t>
  </si>
  <si>
    <t>092-692-7213</t>
  </si>
  <si>
    <t>092-692-7214</t>
  </si>
  <si>
    <t>2025/07/08 9:59:52</t>
  </si>
  <si>
    <t>19750</t>
  </si>
  <si>
    <t>放課後等ディサービス　バカンス</t>
  </si>
  <si>
    <t>ﾊﾞｶﾝｽ</t>
  </si>
  <si>
    <t>バカンス</t>
  </si>
  <si>
    <t>古賀市新久保1-15-44</t>
  </si>
  <si>
    <t>070-5078-3786</t>
  </si>
  <si>
    <t>2025/09/02 16:23:45</t>
  </si>
  <si>
    <t>児童発達支援事業所　すてっぷ</t>
  </si>
  <si>
    <t>ｼﾞﾄﾞｳﾊｯﾀﾂｼｴﾝｼﾞｷﾞｮｳｼｮ ｽﾃｯﾌﾟ</t>
  </si>
  <si>
    <t>816-0806</t>
  </si>
  <si>
    <t>春日市光町2-177-3</t>
  </si>
  <si>
    <t>092-284-5088</t>
  </si>
  <si>
    <t>2025/09/02 16:23:59</t>
  </si>
  <si>
    <t>19802</t>
  </si>
  <si>
    <t>児童発達支援事業所　すてっぷ　先生</t>
  </si>
  <si>
    <t>ｼﾞﾄﾞｳﾊｯﾀﾂｼｴﾝｼﾞｷﾞｮｳｼｮ ｽﾃｯﾌﾟ ｾﾝｾ</t>
  </si>
  <si>
    <t>すてっぷ　先生</t>
  </si>
  <si>
    <t>2024/09/04 15:57:49</t>
  </si>
  <si>
    <t>イーズィーピーズィーイングリッシュ保育園</t>
  </si>
  <si>
    <t>ｲｰｽﾞｨ</t>
  </si>
  <si>
    <t>春日市天神山1-180</t>
  </si>
  <si>
    <t>092-575-6839</t>
  </si>
  <si>
    <t xml:space="preserve">ご担当者ウェブ様（080-6403-3936）
</t>
  </si>
  <si>
    <t>2025/09/10 14:13:05</t>
  </si>
  <si>
    <t>20000</t>
  </si>
  <si>
    <t>2017/09/20 14:06:47</t>
  </si>
  <si>
    <t>20100</t>
  </si>
  <si>
    <t>愛宕けいあい保育園</t>
  </si>
  <si>
    <t>ｱﾀｺﾞｹｲｱｲﾎｲｸｴﾝ</t>
  </si>
  <si>
    <t>819-0015</t>
  </si>
  <si>
    <t>福岡市西区愛宕4丁目2-28</t>
  </si>
  <si>
    <t>092-892-8925</t>
  </si>
  <si>
    <t>092-892-8927</t>
  </si>
  <si>
    <t>2024/07/31 16:01:57</t>
  </si>
  <si>
    <t>ｻﾗﾔﾏﾎｲｸｴﾝ</t>
  </si>
  <si>
    <t>811-1365</t>
  </si>
  <si>
    <t>福岡市南区皿山3丁目11-14</t>
  </si>
  <si>
    <t>キャッスル皿山１階</t>
  </si>
  <si>
    <t>092-555-4366</t>
  </si>
  <si>
    <t>2025/05/08 10:30:07</t>
  </si>
  <si>
    <t>20300</t>
  </si>
  <si>
    <t>クレシュ六本松</t>
  </si>
  <si>
    <t>ｸﾚｼｭﾛｯﾎﾟﾝﾏﾂ</t>
  </si>
  <si>
    <t>810-0045</t>
  </si>
  <si>
    <t>福岡市中央区草香江2丁目1</t>
  </si>
  <si>
    <t>092-716-7080</t>
  </si>
  <si>
    <t>092-716-7081</t>
  </si>
  <si>
    <t>2024/12/16 17:15:21</t>
  </si>
  <si>
    <t>20400</t>
  </si>
  <si>
    <t>アンクラス</t>
  </si>
  <si>
    <t>ｱﾝｸﾗｽ</t>
  </si>
  <si>
    <t>福岡県春日市日の出町2丁目27-205号</t>
  </si>
  <si>
    <t>092-791-2272</t>
  </si>
  <si>
    <t>2025/06/23 9:40:23</t>
  </si>
  <si>
    <t>20500</t>
  </si>
  <si>
    <t>学校法人　福岡聖マリア学園　二日市カトリック幼稚園</t>
  </si>
  <si>
    <t>ﾌﾂｶｲﾁｶﾄﾘｯｸﾖｳﾁｴﾝ</t>
  </si>
  <si>
    <t>二日市カトリック幼稚園</t>
  </si>
  <si>
    <t>福岡県太宰府市朱雀4丁目14-2</t>
  </si>
  <si>
    <t>092-924-5100</t>
  </si>
  <si>
    <t>092-915-5109</t>
  </si>
  <si>
    <t>2025/07/17 15:15:58</t>
  </si>
  <si>
    <t>20600</t>
  </si>
  <si>
    <t>こころ保育園</t>
  </si>
  <si>
    <t>ｺｺﾛﾎｲｸｴﾝ</t>
  </si>
  <si>
    <t>福岡県春日市須玖南5-12-1F</t>
  </si>
  <si>
    <t>092-558-8833</t>
  </si>
  <si>
    <t>264</t>
  </si>
  <si>
    <t>2025/09/09 9:27:27</t>
  </si>
  <si>
    <t>20700</t>
  </si>
  <si>
    <t>つるた保育園</t>
  </si>
  <si>
    <t>ﾂﾙﾀﾎｲｸｴﾝ</t>
  </si>
  <si>
    <t>811-1352</t>
  </si>
  <si>
    <t>福岡市南区鶴田3-1-7</t>
  </si>
  <si>
    <t>ビラ・コースト102号</t>
  </si>
  <si>
    <t>092-710-3316</t>
  </si>
  <si>
    <t>2025/09/22 11:00:40</t>
  </si>
  <si>
    <t>20702</t>
  </si>
  <si>
    <t>つるた保育園　先生</t>
  </si>
  <si>
    <t>ﾂﾙﾀﾎｲｸｴﾝ ｾﾝｾｲ</t>
  </si>
  <si>
    <t>8111352</t>
  </si>
  <si>
    <t>2025/10/09 11:52:45</t>
  </si>
  <si>
    <t>30000</t>
  </si>
  <si>
    <t>福岡セントラル　マリア</t>
  </si>
  <si>
    <t>ﾌｸｵｶｾﾝﾄﾗﾙ ﾏﾘｱ</t>
  </si>
  <si>
    <t>セントラル　マリア</t>
  </si>
  <si>
    <t>2017/09/20 13:34:14</t>
  </si>
  <si>
    <t>30001</t>
  </si>
  <si>
    <t>福岡セントラル　はこぶね</t>
  </si>
  <si>
    <t>ﾌｸｵｶｾﾝﾄﾗﾙ ﾊｺﾌﾞﾈ</t>
  </si>
  <si>
    <t>セントラル　はこぶね</t>
  </si>
  <si>
    <t>2017/12/04 9:43:48</t>
  </si>
  <si>
    <t>30002</t>
  </si>
  <si>
    <t>福岡セントラル　舞の里</t>
  </si>
  <si>
    <t>ﾌｸｵｶｾﾝﾄﾗﾙ ﾏｲﾉｻﾄ</t>
  </si>
  <si>
    <t>セントラル　舞の里</t>
  </si>
  <si>
    <t>2017/09/20 13:34:48</t>
  </si>
  <si>
    <t>30003</t>
  </si>
  <si>
    <t>福岡セントラル　春日やよい</t>
  </si>
  <si>
    <t>ﾌｸｵｶｾﾝﾄﾗﾙ ﾔﾖｲ</t>
  </si>
  <si>
    <t>セントラル　やよい</t>
  </si>
  <si>
    <t>2017/09/20 13:35:01</t>
  </si>
  <si>
    <t>30004</t>
  </si>
  <si>
    <t>福岡セントラル　筑紫野</t>
  </si>
  <si>
    <t>ﾌｸｵｶｾﾝﾄﾗﾙ ﾁｸｼﾉ</t>
  </si>
  <si>
    <t>セントラル　筑紫野</t>
  </si>
  <si>
    <t>2017/09/20 13:35:19</t>
  </si>
  <si>
    <t>セントラル　BeePop</t>
  </si>
  <si>
    <t>2019/03/25 15:44:50</t>
  </si>
  <si>
    <t>30006</t>
  </si>
  <si>
    <t>基山バディ認定こども園</t>
  </si>
  <si>
    <t>ｷﾔﾏﾊﾞﾃﾞｨﾆﾝﾃｲｺﾄﾞﾓｴﾝ</t>
  </si>
  <si>
    <t>2023/10/30 14:02:42</t>
  </si>
  <si>
    <t>30007</t>
  </si>
  <si>
    <t>福岡セントラル　ぶろっこりーの森</t>
  </si>
  <si>
    <t>ﾌｸｵｶｾﾝﾄﾗﾙ ﾌﾞﾛｯｺﾘｰﾉﾓﾘ</t>
  </si>
  <si>
    <t>セントラル　ぶろ森</t>
  </si>
  <si>
    <t>5896155</t>
  </si>
  <si>
    <t>5896156</t>
  </si>
  <si>
    <t>2024/05/01 10:17:40</t>
  </si>
  <si>
    <t>30008</t>
  </si>
  <si>
    <t>福岡セントラル　下白水保育園</t>
  </si>
  <si>
    <t>ﾌｸｵｶｾﾝﾄﾗﾙ ｼﾓｼﾛｳｽﾞﾎｲｸ</t>
  </si>
  <si>
    <t>セントラル　下白水</t>
  </si>
  <si>
    <t>2020/08/20 15:09:03</t>
  </si>
  <si>
    <t>30009</t>
  </si>
  <si>
    <t>スマイルぶろっこりー</t>
  </si>
  <si>
    <t>ｽﾏｲﾙﾌﾞﾛｯｺﾘｰ</t>
  </si>
  <si>
    <t>2022/05/23 13:56:55</t>
  </si>
  <si>
    <t>福岡セントラル　にじの森保育園</t>
  </si>
  <si>
    <t>ﾆｼﾞﾉﾓﾘﾎｲｸｴﾝ</t>
  </si>
  <si>
    <t>セントラル　にじの森</t>
  </si>
  <si>
    <t>春日氏昇町4丁目79</t>
  </si>
  <si>
    <t>092-592-9300</t>
  </si>
  <si>
    <t>2025/09/08 11:36:41</t>
  </si>
  <si>
    <t>福岡セントラル　博多東幼稚園</t>
  </si>
  <si>
    <t>ﾊｶﾀﾋｶﾞｼﾖｳﾁｴﾝ</t>
  </si>
  <si>
    <t>セントラル　博多東</t>
  </si>
  <si>
    <t>2023/04/11 16:54:16</t>
  </si>
  <si>
    <t>30012</t>
  </si>
  <si>
    <t>あいくる保育園</t>
  </si>
  <si>
    <t>ｱｲｸﾙﾎｲｸｴﾝ</t>
  </si>
  <si>
    <t>811-1323</t>
  </si>
  <si>
    <t>福岡市南区弥永3-3-1</t>
  </si>
  <si>
    <t>092-588-0004</t>
  </si>
  <si>
    <t>2025/09/08 11:31:04</t>
  </si>
  <si>
    <t>福岡セントラル　ふくろうの森保育園</t>
  </si>
  <si>
    <t xml:space="preserve">ﾌｸﾛｳﾉﾓﾘﾎｲｸｴﾝ </t>
  </si>
  <si>
    <t>セントラル　ふくろうの森</t>
  </si>
  <si>
    <t>那珂川市中原2-124-2Fオーデブラン博多南</t>
  </si>
  <si>
    <t>092-953-7800</t>
  </si>
  <si>
    <t>2025/09/08 11:31:14</t>
  </si>
  <si>
    <t>30014</t>
  </si>
  <si>
    <t>福岡セントラル　バディ博多南</t>
  </si>
  <si>
    <t>ｾﾝﾄﾗﾙ ﾊﾞﾃﾞｨﾊｶﾀﾐﾅﾐﾌｸｵｶ</t>
  </si>
  <si>
    <t>セントラル　バディ博多南</t>
  </si>
  <si>
    <t>2024/03/19 17:27:10</t>
  </si>
  <si>
    <t>30020</t>
  </si>
  <si>
    <t>内浜保育園</t>
  </si>
  <si>
    <t>ｳﾁﾊﾏﾎｲｸｴﾝ</t>
  </si>
  <si>
    <t>819-0001</t>
  </si>
  <si>
    <t>福岡市西区小戸4丁目13-10</t>
  </si>
  <si>
    <t>092-881-3037</t>
  </si>
  <si>
    <t>092-894-2992</t>
  </si>
  <si>
    <t>2023/12/15 18:00:19</t>
  </si>
  <si>
    <t>学校法人　清洋学園　泉ヶ丘幼稚園</t>
  </si>
  <si>
    <t>ｶﾞｯｺｳﾎｳｼﾞﾝ ｾｲﾖｳｶﾞｸｴﾝ ｲｽﾞﾐｶﾞｵｶｹ</t>
  </si>
  <si>
    <t>816-0853</t>
  </si>
  <si>
    <t>春日市泉2丁目2番</t>
  </si>
  <si>
    <t>092-574-4154</t>
  </si>
  <si>
    <t>092-574-4157</t>
  </si>
  <si>
    <t>2024/05/07 16:58:44</t>
  </si>
  <si>
    <t>30022</t>
  </si>
  <si>
    <t>泉ヶ丘幼稚園　ぺんぎん組</t>
  </si>
  <si>
    <t>ｲｽﾞﾐｶﾞｵｶﾖｳﾁｴﾝ ﾍﾟﾝｷﾞﾝｸﾐ</t>
  </si>
  <si>
    <t>2024/05/10 9:30:09</t>
  </si>
  <si>
    <t>30023</t>
  </si>
  <si>
    <t>泉ヶ丘幼稚園　ホームクラス</t>
  </si>
  <si>
    <t>ｲｽﾞﾐｶﾞｵｶ ﾎｰﾑｸﾗｽ</t>
  </si>
  <si>
    <t>2024/06/18 11:50:27</t>
  </si>
  <si>
    <t>30024</t>
  </si>
  <si>
    <t>泉ヶ丘幼稚園　ホームクラス　先生</t>
  </si>
  <si>
    <t>ｲｽﾞﾐｶﾞｵｶ ﾎｰﾑｸﾗｽ ｾﾝｾｲ</t>
  </si>
  <si>
    <t>2024/06/18 11:50:43</t>
  </si>
  <si>
    <t>40000</t>
  </si>
  <si>
    <t>2024/07/18 12:04:16</t>
  </si>
  <si>
    <t>40050</t>
  </si>
  <si>
    <t>2024/07/17 17:28:57</t>
  </si>
  <si>
    <t>2024/10/29 14:24:40</t>
  </si>
  <si>
    <t>2024/07/17 17:31:21</t>
  </si>
  <si>
    <t>40103</t>
  </si>
  <si>
    <t>2024/07/17 17:31:53</t>
  </si>
  <si>
    <t>40104</t>
  </si>
  <si>
    <t>泉ヶ丘幼稚園　ホームクラス先生</t>
  </si>
  <si>
    <t>2025/07/15 10:28:16</t>
  </si>
  <si>
    <t>40150</t>
  </si>
  <si>
    <t>2025/09/10 13:53:33</t>
  </si>
  <si>
    <t>40152</t>
  </si>
  <si>
    <t>2024/07/17 17:33:26</t>
  </si>
  <si>
    <t>2024/07/17 17:33:45</t>
  </si>
  <si>
    <t>40201</t>
  </si>
  <si>
    <t>2024/07/17 17:34:12</t>
  </si>
  <si>
    <t>2024/07/17 17:34:33</t>
  </si>
  <si>
    <t>40300</t>
  </si>
  <si>
    <t>GREEN　HILLSほいくえん</t>
  </si>
  <si>
    <t>ｸﾞﾘｰﾝﾋﾙｽﾞﾎｲｸｴﾝS</t>
  </si>
  <si>
    <t>812-0893</t>
  </si>
  <si>
    <t>福岡市博多区那珂6丁目23-1ららぽーと4F</t>
  </si>
  <si>
    <t>092-586-6703</t>
  </si>
  <si>
    <t>2024/07/10 15:00:39</t>
  </si>
  <si>
    <t>2024/07/17 17:35:05</t>
  </si>
  <si>
    <t>40351</t>
  </si>
  <si>
    <t>2024/07/17 17:36:45</t>
  </si>
  <si>
    <t>福岡インターナショナルアイスクール幼稚園</t>
  </si>
  <si>
    <t>ｱｲｽｸｰﾙﾖｳﾁｴﾝ</t>
  </si>
  <si>
    <t>819-0041</t>
  </si>
  <si>
    <t>福岡市西区拾六町1丁目15-5</t>
  </si>
  <si>
    <t>092-892-8155</t>
  </si>
  <si>
    <t>092-892-8055</t>
  </si>
  <si>
    <t>2025/04/11 14:57:07</t>
  </si>
  <si>
    <t>40450</t>
  </si>
  <si>
    <t>恵星幼稚園</t>
  </si>
  <si>
    <t>ｹｲｾｲﾖｳﾁｴﾝ</t>
  </si>
  <si>
    <t>福岡県春日市春日原北町4丁目23番地</t>
  </si>
  <si>
    <t>092-501-7635</t>
  </si>
  <si>
    <t>092-501-7645</t>
  </si>
  <si>
    <t>2025/04/14 13:21:28</t>
  </si>
  <si>
    <t>40500</t>
  </si>
  <si>
    <t>一般社団法人　やまもも会　どんぐり保育園</t>
  </si>
  <si>
    <t>ｲｯﾊﾟﾝｼｬﾀﾞﾝﾎｳｼﾞﾝﾔﾏﾓﾓｶｲﾄﾞﾝｸﾞﾘﾎｲｸ</t>
  </si>
  <si>
    <t>どんぐり保育園</t>
  </si>
  <si>
    <t>那珂川市西隈1丁目10-16</t>
  </si>
  <si>
    <t>092-953-0655</t>
  </si>
  <si>
    <t>2025/03/15 16:05:15</t>
  </si>
  <si>
    <t>40550</t>
  </si>
  <si>
    <t>福岡市中央区草香江2丁目15-5</t>
  </si>
  <si>
    <t>2025/04/11 8:54:00</t>
  </si>
  <si>
    <t>40600</t>
  </si>
  <si>
    <t>いずみ幼稚園</t>
  </si>
  <si>
    <t>ｲｽﾞﾖｳﾁｴﾝ</t>
  </si>
  <si>
    <t>809-0022</t>
  </si>
  <si>
    <t>福岡市西区福重1-4-20</t>
  </si>
  <si>
    <t>092-881-1452</t>
  </si>
  <si>
    <t>2025/09/02 16:25:12</t>
  </si>
  <si>
    <t>40650</t>
  </si>
  <si>
    <t>くりのみ保育園</t>
  </si>
  <si>
    <t>ｸﾘﾉﾐﾎｲｸｴﾝ</t>
  </si>
  <si>
    <t>811-1201</t>
  </si>
  <si>
    <t>那珂川市片縄1丁目68</t>
  </si>
  <si>
    <t>092-953-5675</t>
  </si>
  <si>
    <t>2025/09/08 11:28:56</t>
  </si>
  <si>
    <t>オハナ保育園　長住</t>
  </si>
  <si>
    <t>ｵﾊﾅﾎｲｸｴﾝ ﾅｶﾞｽﾞﾐ</t>
  </si>
  <si>
    <t>福岡県南区長住3丁目70番</t>
  </si>
  <si>
    <t>092-984-3878</t>
  </si>
  <si>
    <t>2025/10/09 12:59:32</t>
  </si>
  <si>
    <t>オハナ保育園　春日</t>
  </si>
  <si>
    <t>ｵﾊﾅﾎｲｸｴﾝ ｶｽｶﾞ</t>
  </si>
  <si>
    <t>福岡県春日市下白水南3丁目101番</t>
  </si>
  <si>
    <t>092-985-4207</t>
  </si>
  <si>
    <t>2025/10/09 13:04:39</t>
  </si>
  <si>
    <t>オハナ保育園　一の谷</t>
  </si>
  <si>
    <t>ｵﾊﾅﾎｲｸｴﾝ ｲﾁﾉﾀﾆ</t>
  </si>
  <si>
    <t>816-0852</t>
  </si>
  <si>
    <t>福岡県春日市一の谷1丁目74番</t>
  </si>
  <si>
    <t>092-558-9841</t>
  </si>
  <si>
    <t>2025/10/09 13:23:15</t>
  </si>
  <si>
    <t>●</t>
  </si>
  <si>
    <t>お客様ｺｰﾄﾞNo</t>
  </si>
  <si>
    <t>納　　品　　書　　（控）</t>
  </si>
  <si>
    <t>様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</si>
  <si>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</si>
  <si>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</si>
  <si>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</si>
  <si>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</si>
  <si>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</si>
  <si>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</si>
  <si>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</si>
  <si>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</si>
  <si>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納　　品　　書</t>
  </si>
  <si>
    <t>ママミール</t>
  </si>
  <si>
    <t>〒　811-1311</t>
  </si>
  <si>
    <t>福岡市南区横手2-9-13</t>
  </si>
  <si>
    <t>TEL：092-915-2300　FAX　092-915-2301</t>
  </si>
  <si>
    <t>お客様ｺｰﾄﾞNo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</si>
</sst>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9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0" fillId="0" borderId="4" xfId="0" applyBorder="1" applyAlignment="1"/>
    <xf numFmtId="0" fontId="0" fillId="0" borderId="19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23" xfId="0" applyBorder="1">
      <alignment vertical="center"/>
    </xf>
    <xf numFmtId="0" fontId="10" fillId="0" borderId="0" xfId="0" applyFont="1">
      <alignment vertical="center"/>
    </xf>
    <xf numFmtId="0" fontId="5" fillId="0" borderId="0" xfId="0" applyFont="1" applyAlignment="1"/>
    <xf numFmtId="0" fontId="1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12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5" fillId="0" borderId="4" xfId="0" applyFont="1" applyBorder="1" applyAlignment="1"/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1" sqref="A1:C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3</v>
      </c>
      <c r="G1">
        <v>24</v>
      </c>
      <c r="I1" t="s">
        <v>2</v>
      </c>
    </row>
    <row r="2" spans="1:9" x14ac:dyDescent="0.45">
      <c r="A2"/>
      <c r="F2" t="s">
        <v>5</v>
      </c>
      <c r="G2">
        <v>24</v>
      </c>
      <c r="I2" t="s">
        <v>2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>IF(B5&lt;&gt;"",B5,"")</f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topLeftCell="A10" workbookViewId="0">
      <selection activeCell="G10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 cm="1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96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75"/>
  <sheetViews>
    <sheetView topLeftCell="L1" workbookViewId="0">
      <selection activeCell="Y136" sqref="Y136"/>
    </sheetView>
  </sheetViews>
  <sheetFormatPr defaultRowHeight="18" x14ac:dyDescent="0.45"/>
  <cols>
    <col min="2" max="2" width="8.796875" style="1" customWidth="1"/>
    <col min="4" max="4" width="8.796875" style="1" customWidth="1"/>
  </cols>
  <sheetData>
    <row r="1" spans="1:32" x14ac:dyDescent="0.45">
      <c r="A1" t="s">
        <v>45</v>
      </c>
      <c r="B1" t="s">
        <v>148</v>
      </c>
      <c r="C1" t="s">
        <v>149</v>
      </c>
      <c r="D1" t="s">
        <v>148</v>
      </c>
      <c r="J1" t="s">
        <v>45</v>
      </c>
      <c r="K1" t="s">
        <v>7</v>
      </c>
      <c r="L1" t="s">
        <v>7</v>
      </c>
      <c r="M1" t="s">
        <v>102</v>
      </c>
      <c r="N1" t="s">
        <v>7</v>
      </c>
      <c r="O1" t="s">
        <v>7</v>
      </c>
      <c r="P1" t="s">
        <v>7</v>
      </c>
      <c r="Q1" t="s">
        <v>45</v>
      </c>
      <c r="R1" t="s">
        <v>102</v>
      </c>
      <c r="S1" t="s">
        <v>45</v>
      </c>
      <c r="T1" t="s">
        <v>45</v>
      </c>
      <c r="U1" t="s">
        <v>7</v>
      </c>
      <c r="V1" t="s">
        <v>7</v>
      </c>
      <c r="W1" t="s">
        <v>7</v>
      </c>
      <c r="AA1" t="s">
        <v>45</v>
      </c>
      <c r="AB1" t="s">
        <v>7</v>
      </c>
      <c r="AC1" t="s">
        <v>7</v>
      </c>
      <c r="AD1" t="s">
        <v>45</v>
      </c>
      <c r="AE1" t="s">
        <v>87</v>
      </c>
      <c r="AF1" t="s">
        <v>150</v>
      </c>
    </row>
    <row r="2" spans="1:32" x14ac:dyDescent="0.45">
      <c r="A2" t="s">
        <v>99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H2" t="s">
        <v>156</v>
      </c>
      <c r="J2" t="s">
        <v>45</v>
      </c>
      <c r="K2" t="s">
        <v>7</v>
      </c>
      <c r="L2" t="s">
        <v>7</v>
      </c>
      <c r="M2" t="s">
        <v>102</v>
      </c>
      <c r="N2" t="s">
        <v>7</v>
      </c>
      <c r="O2" t="s">
        <v>7</v>
      </c>
      <c r="P2" t="s">
        <v>7</v>
      </c>
      <c r="Q2" t="s">
        <v>45</v>
      </c>
      <c r="R2" t="s">
        <v>102</v>
      </c>
      <c r="S2" t="s">
        <v>45</v>
      </c>
      <c r="T2" t="s">
        <v>99</v>
      </c>
      <c r="U2" t="s">
        <v>7</v>
      </c>
      <c r="V2" t="s">
        <v>7</v>
      </c>
      <c r="W2" t="s">
        <v>7</v>
      </c>
      <c r="AA2" t="s">
        <v>45</v>
      </c>
      <c r="AB2" t="s">
        <v>7</v>
      </c>
      <c r="AC2" t="s">
        <v>7</v>
      </c>
      <c r="AD2" t="s">
        <v>45</v>
      </c>
      <c r="AE2" t="s">
        <v>87</v>
      </c>
      <c r="AF2" t="s">
        <v>157</v>
      </c>
    </row>
    <row r="3" spans="1:32" x14ac:dyDescent="0.45">
      <c r="A3" t="s">
        <v>94</v>
      </c>
      <c r="B3" t="s">
        <v>158</v>
      </c>
      <c r="C3" t="s">
        <v>159</v>
      </c>
      <c r="D3" t="s">
        <v>160</v>
      </c>
      <c r="E3" t="s">
        <v>154</v>
      </c>
      <c r="F3" t="s">
        <v>161</v>
      </c>
      <c r="H3" t="s">
        <v>162</v>
      </c>
      <c r="J3" t="s">
        <v>45</v>
      </c>
      <c r="K3" t="s">
        <v>7</v>
      </c>
      <c r="L3" t="s">
        <v>7</v>
      </c>
      <c r="M3" t="s">
        <v>102</v>
      </c>
      <c r="N3" t="s">
        <v>7</v>
      </c>
      <c r="O3" t="s">
        <v>7</v>
      </c>
      <c r="P3" t="s">
        <v>7</v>
      </c>
      <c r="Q3" t="s">
        <v>45</v>
      </c>
      <c r="R3" t="s">
        <v>102</v>
      </c>
      <c r="S3" t="s">
        <v>45</v>
      </c>
      <c r="T3" t="s">
        <v>94</v>
      </c>
      <c r="U3" t="s">
        <v>7</v>
      </c>
      <c r="V3" t="s">
        <v>7</v>
      </c>
      <c r="W3" t="s">
        <v>7</v>
      </c>
      <c r="AA3" t="s">
        <v>45</v>
      </c>
      <c r="AB3" t="s">
        <v>7</v>
      </c>
      <c r="AC3" t="s">
        <v>7</v>
      </c>
      <c r="AD3" t="s">
        <v>45</v>
      </c>
      <c r="AE3" t="s">
        <v>87</v>
      </c>
      <c r="AF3" t="s">
        <v>163</v>
      </c>
    </row>
    <row r="4" spans="1:32" x14ac:dyDescent="0.45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H4" t="s">
        <v>170</v>
      </c>
      <c r="J4" t="s">
        <v>45</v>
      </c>
      <c r="K4" t="s">
        <v>7</v>
      </c>
      <c r="L4" t="s">
        <v>7</v>
      </c>
      <c r="M4" t="s">
        <v>102</v>
      </c>
      <c r="N4" t="s">
        <v>7</v>
      </c>
      <c r="O4" t="s">
        <v>7</v>
      </c>
      <c r="P4" t="s">
        <v>7</v>
      </c>
      <c r="Q4" t="s">
        <v>45</v>
      </c>
      <c r="R4" t="s">
        <v>102</v>
      </c>
      <c r="S4" t="s">
        <v>45</v>
      </c>
      <c r="T4" t="s">
        <v>164</v>
      </c>
      <c r="U4" t="s">
        <v>7</v>
      </c>
      <c r="V4" t="s">
        <v>7</v>
      </c>
      <c r="W4" t="s">
        <v>7</v>
      </c>
      <c r="AA4" t="s">
        <v>45</v>
      </c>
      <c r="AB4" t="s">
        <v>7</v>
      </c>
      <c r="AC4" t="s">
        <v>7</v>
      </c>
      <c r="AD4" t="s">
        <v>45</v>
      </c>
      <c r="AE4" t="s">
        <v>87</v>
      </c>
      <c r="AF4" t="s">
        <v>171</v>
      </c>
    </row>
    <row r="5" spans="1:32" x14ac:dyDescent="0.45">
      <c r="A5" t="s">
        <v>172</v>
      </c>
      <c r="B5" t="s">
        <v>173</v>
      </c>
      <c r="C5" t="s">
        <v>174</v>
      </c>
      <c r="D5" t="s">
        <v>175</v>
      </c>
      <c r="E5" t="s">
        <v>168</v>
      </c>
      <c r="F5" t="s">
        <v>169</v>
      </c>
      <c r="H5" t="s">
        <v>176</v>
      </c>
      <c r="J5" t="s">
        <v>45</v>
      </c>
      <c r="K5" t="s">
        <v>7</v>
      </c>
      <c r="L5" t="s">
        <v>7</v>
      </c>
      <c r="M5" t="s">
        <v>102</v>
      </c>
      <c r="N5" t="s">
        <v>7</v>
      </c>
      <c r="O5" t="s">
        <v>7</v>
      </c>
      <c r="P5" t="s">
        <v>7</v>
      </c>
      <c r="Q5" t="s">
        <v>45</v>
      </c>
      <c r="R5" t="s">
        <v>102</v>
      </c>
      <c r="S5" t="s">
        <v>45</v>
      </c>
      <c r="T5" t="s">
        <v>172</v>
      </c>
      <c r="U5" t="s">
        <v>7</v>
      </c>
      <c r="V5" t="s">
        <v>7</v>
      </c>
      <c r="W5" t="s">
        <v>7</v>
      </c>
      <c r="AA5" t="s">
        <v>45</v>
      </c>
      <c r="AB5" t="s">
        <v>7</v>
      </c>
      <c r="AC5" t="s">
        <v>7</v>
      </c>
      <c r="AD5" t="s">
        <v>45</v>
      </c>
      <c r="AE5" t="s">
        <v>87</v>
      </c>
      <c r="AF5" t="s">
        <v>177</v>
      </c>
    </row>
    <row r="6" spans="1:32" x14ac:dyDescent="0.45">
      <c r="A6" t="s">
        <v>60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H6" t="s">
        <v>183</v>
      </c>
      <c r="J6" t="s">
        <v>45</v>
      </c>
      <c r="K6" t="s">
        <v>7</v>
      </c>
      <c r="L6" t="s">
        <v>7</v>
      </c>
      <c r="M6" t="s">
        <v>102</v>
      </c>
      <c r="N6" t="s">
        <v>7</v>
      </c>
      <c r="O6" t="s">
        <v>7</v>
      </c>
      <c r="P6" t="s">
        <v>7</v>
      </c>
      <c r="Q6" t="s">
        <v>45</v>
      </c>
      <c r="R6" t="s">
        <v>102</v>
      </c>
      <c r="S6" t="s">
        <v>45</v>
      </c>
      <c r="T6" t="s">
        <v>60</v>
      </c>
      <c r="U6" t="s">
        <v>7</v>
      </c>
      <c r="V6" t="s">
        <v>7</v>
      </c>
      <c r="W6" t="s">
        <v>7</v>
      </c>
      <c r="AA6" t="s">
        <v>45</v>
      </c>
      <c r="AB6" t="s">
        <v>7</v>
      </c>
      <c r="AC6" t="s">
        <v>7</v>
      </c>
      <c r="AD6" t="s">
        <v>45</v>
      </c>
      <c r="AE6" t="s">
        <v>87</v>
      </c>
      <c r="AF6" t="s">
        <v>184</v>
      </c>
    </row>
    <row r="7" spans="1:32" x14ac:dyDescent="0.45">
      <c r="A7" t="s">
        <v>113</v>
      </c>
      <c r="B7" t="s">
        <v>185</v>
      </c>
      <c r="C7" t="s">
        <v>186</v>
      </c>
      <c r="D7" t="s">
        <v>187</v>
      </c>
      <c r="E7" t="s">
        <v>181</v>
      </c>
      <c r="F7" t="s">
        <v>182</v>
      </c>
      <c r="H7" t="s">
        <v>188</v>
      </c>
      <c r="J7" t="s">
        <v>45</v>
      </c>
      <c r="K7" t="s">
        <v>7</v>
      </c>
      <c r="L7" t="s">
        <v>7</v>
      </c>
      <c r="M7" t="s">
        <v>102</v>
      </c>
      <c r="N7" t="s">
        <v>7</v>
      </c>
      <c r="O7" t="s">
        <v>7</v>
      </c>
      <c r="P7" t="s">
        <v>7</v>
      </c>
      <c r="Q7" t="s">
        <v>45</v>
      </c>
      <c r="R7" t="s">
        <v>102</v>
      </c>
      <c r="S7" t="s">
        <v>45</v>
      </c>
      <c r="T7" t="s">
        <v>113</v>
      </c>
      <c r="U7" t="s">
        <v>7</v>
      </c>
      <c r="V7" t="s">
        <v>7</v>
      </c>
      <c r="W7" t="s">
        <v>7</v>
      </c>
      <c r="AA7" t="s">
        <v>45</v>
      </c>
      <c r="AB7" t="s">
        <v>7</v>
      </c>
      <c r="AC7" t="s">
        <v>7</v>
      </c>
      <c r="AD7" t="s">
        <v>45</v>
      </c>
      <c r="AE7" t="s">
        <v>87</v>
      </c>
      <c r="AF7" t="s">
        <v>189</v>
      </c>
    </row>
    <row r="8" spans="1:32" x14ac:dyDescent="0.45">
      <c r="A8" t="s">
        <v>106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H8" t="s">
        <v>195</v>
      </c>
      <c r="J8" t="s">
        <v>45</v>
      </c>
      <c r="K8" t="s">
        <v>7</v>
      </c>
      <c r="L8" t="s">
        <v>7</v>
      </c>
      <c r="M8" t="s">
        <v>102</v>
      </c>
      <c r="N8" t="s">
        <v>7</v>
      </c>
      <c r="O8" t="s">
        <v>7</v>
      </c>
      <c r="P8" t="s">
        <v>7</v>
      </c>
      <c r="Q8" t="s">
        <v>45</v>
      </c>
      <c r="R8" t="s">
        <v>102</v>
      </c>
      <c r="S8" t="s">
        <v>45</v>
      </c>
      <c r="T8" t="s">
        <v>106</v>
      </c>
      <c r="U8" t="s">
        <v>7</v>
      </c>
      <c r="V8" t="s">
        <v>7</v>
      </c>
      <c r="W8" t="s">
        <v>7</v>
      </c>
      <c r="AA8" t="s">
        <v>45</v>
      </c>
      <c r="AB8" t="s">
        <v>7</v>
      </c>
      <c r="AC8" t="s">
        <v>7</v>
      </c>
      <c r="AD8" t="s">
        <v>45</v>
      </c>
      <c r="AE8" t="s">
        <v>87</v>
      </c>
      <c r="AF8" t="s">
        <v>196</v>
      </c>
    </row>
    <row r="9" spans="1:32" x14ac:dyDescent="0.45">
      <c r="A9" t="s">
        <v>6</v>
      </c>
      <c r="B9" t="s">
        <v>197</v>
      </c>
      <c r="C9" t="s">
        <v>198</v>
      </c>
      <c r="D9" t="s">
        <v>199</v>
      </c>
      <c r="E9" t="s">
        <v>193</v>
      </c>
      <c r="F9" t="s">
        <v>194</v>
      </c>
      <c r="H9" t="s">
        <v>200</v>
      </c>
      <c r="J9" t="s">
        <v>45</v>
      </c>
      <c r="K9" t="s">
        <v>7</v>
      </c>
      <c r="L9" t="s">
        <v>7</v>
      </c>
      <c r="M9" t="s">
        <v>102</v>
      </c>
      <c r="N9" t="s">
        <v>7</v>
      </c>
      <c r="O9" t="s">
        <v>7</v>
      </c>
      <c r="P9" t="s">
        <v>7</v>
      </c>
      <c r="Q9" t="s">
        <v>45</v>
      </c>
      <c r="R9" t="s">
        <v>102</v>
      </c>
      <c r="S9" t="s">
        <v>45</v>
      </c>
      <c r="T9" t="s">
        <v>6</v>
      </c>
      <c r="U9" t="s">
        <v>7</v>
      </c>
      <c r="V9" t="s">
        <v>7</v>
      </c>
      <c r="W9" t="s">
        <v>7</v>
      </c>
      <c r="AA9" t="s">
        <v>45</v>
      </c>
      <c r="AB9" t="s">
        <v>7</v>
      </c>
      <c r="AC9" t="s">
        <v>7</v>
      </c>
      <c r="AD9" t="s">
        <v>45</v>
      </c>
      <c r="AE9" t="s">
        <v>87</v>
      </c>
      <c r="AF9" t="s">
        <v>201</v>
      </c>
    </row>
    <row r="10" spans="1:32" x14ac:dyDescent="0.45">
      <c r="A10" t="s">
        <v>89</v>
      </c>
      <c r="B10" t="s">
        <v>202</v>
      </c>
      <c r="C10" t="s">
        <v>203</v>
      </c>
      <c r="D10" t="s">
        <v>204</v>
      </c>
      <c r="E10" t="s">
        <v>193</v>
      </c>
      <c r="F10" t="s">
        <v>194</v>
      </c>
      <c r="H10" t="s">
        <v>205</v>
      </c>
      <c r="J10" t="s">
        <v>45</v>
      </c>
      <c r="K10" t="s">
        <v>7</v>
      </c>
      <c r="L10" t="s">
        <v>7</v>
      </c>
      <c r="M10" t="s">
        <v>102</v>
      </c>
      <c r="N10" t="s">
        <v>7</v>
      </c>
      <c r="O10" t="s">
        <v>7</v>
      </c>
      <c r="P10" t="s">
        <v>7</v>
      </c>
      <c r="Q10" t="s">
        <v>45</v>
      </c>
      <c r="R10" t="s">
        <v>102</v>
      </c>
      <c r="S10" t="s">
        <v>45</v>
      </c>
      <c r="T10" t="s">
        <v>89</v>
      </c>
      <c r="U10" t="s">
        <v>7</v>
      </c>
      <c r="V10" t="s">
        <v>7</v>
      </c>
      <c r="W10" t="s">
        <v>7</v>
      </c>
      <c r="AA10" t="s">
        <v>45</v>
      </c>
      <c r="AB10" t="s">
        <v>7</v>
      </c>
      <c r="AC10" t="s">
        <v>7</v>
      </c>
      <c r="AD10" t="s">
        <v>45</v>
      </c>
      <c r="AE10" t="s">
        <v>87</v>
      </c>
      <c r="AF10" t="s">
        <v>206</v>
      </c>
    </row>
    <row r="11" spans="1:32" x14ac:dyDescent="0.45">
      <c r="A11" t="s">
        <v>65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H11" t="s">
        <v>212</v>
      </c>
      <c r="J11" t="s">
        <v>45</v>
      </c>
      <c r="K11" t="s">
        <v>7</v>
      </c>
      <c r="L11" t="s">
        <v>7</v>
      </c>
      <c r="M11" t="s">
        <v>102</v>
      </c>
      <c r="N11" t="s">
        <v>7</v>
      </c>
      <c r="O11" t="s">
        <v>7</v>
      </c>
      <c r="P11" t="s">
        <v>7</v>
      </c>
      <c r="Q11" t="s">
        <v>45</v>
      </c>
      <c r="R11" t="s">
        <v>102</v>
      </c>
      <c r="S11" t="s">
        <v>45</v>
      </c>
      <c r="T11" t="s">
        <v>65</v>
      </c>
      <c r="U11" t="s">
        <v>7</v>
      </c>
      <c r="V11" t="s">
        <v>7</v>
      </c>
      <c r="W11" t="s">
        <v>7</v>
      </c>
      <c r="AA11" t="s">
        <v>45</v>
      </c>
      <c r="AB11" t="s">
        <v>7</v>
      </c>
      <c r="AC11" t="s">
        <v>7</v>
      </c>
      <c r="AD11" t="s">
        <v>45</v>
      </c>
      <c r="AE11" t="s">
        <v>87</v>
      </c>
      <c r="AF11" t="s">
        <v>213</v>
      </c>
    </row>
    <row r="12" spans="1:32" x14ac:dyDescent="0.45">
      <c r="A12" t="s">
        <v>116</v>
      </c>
      <c r="B12" t="s">
        <v>214</v>
      </c>
      <c r="C12" t="s">
        <v>215</v>
      </c>
      <c r="D12" t="s">
        <v>216</v>
      </c>
      <c r="E12" t="s">
        <v>210</v>
      </c>
      <c r="F12" t="s">
        <v>211</v>
      </c>
      <c r="H12" t="s">
        <v>217</v>
      </c>
      <c r="J12" t="s">
        <v>45</v>
      </c>
      <c r="K12" t="s">
        <v>7</v>
      </c>
      <c r="L12" t="s">
        <v>7</v>
      </c>
      <c r="M12" t="s">
        <v>102</v>
      </c>
      <c r="N12" t="s">
        <v>7</v>
      </c>
      <c r="O12" t="s">
        <v>7</v>
      </c>
      <c r="P12" t="s">
        <v>7</v>
      </c>
      <c r="Q12" t="s">
        <v>45</v>
      </c>
      <c r="R12" t="s">
        <v>102</v>
      </c>
      <c r="S12" t="s">
        <v>45</v>
      </c>
      <c r="T12" t="s">
        <v>116</v>
      </c>
      <c r="U12" t="s">
        <v>7</v>
      </c>
      <c r="V12" t="s">
        <v>7</v>
      </c>
      <c r="W12" t="s">
        <v>7</v>
      </c>
      <c r="AA12" t="s">
        <v>45</v>
      </c>
      <c r="AB12" t="s">
        <v>7</v>
      </c>
      <c r="AC12" t="s">
        <v>7</v>
      </c>
      <c r="AD12" t="s">
        <v>45</v>
      </c>
      <c r="AE12" t="s">
        <v>87</v>
      </c>
      <c r="AF12" t="s">
        <v>218</v>
      </c>
    </row>
    <row r="13" spans="1:32" x14ac:dyDescent="0.45">
      <c r="A13" t="s">
        <v>121</v>
      </c>
      <c r="B13" t="s">
        <v>219</v>
      </c>
      <c r="C13" t="s">
        <v>220</v>
      </c>
      <c r="D13" t="s">
        <v>221</v>
      </c>
      <c r="E13" t="s">
        <v>210</v>
      </c>
      <c r="F13" t="s">
        <v>211</v>
      </c>
      <c r="H13" t="s">
        <v>222</v>
      </c>
      <c r="J13" t="s">
        <v>45</v>
      </c>
      <c r="K13" t="s">
        <v>7</v>
      </c>
      <c r="L13" t="s">
        <v>7</v>
      </c>
      <c r="M13" t="s">
        <v>102</v>
      </c>
      <c r="N13" t="s">
        <v>7</v>
      </c>
      <c r="O13" t="s">
        <v>7</v>
      </c>
      <c r="P13" t="s">
        <v>7</v>
      </c>
      <c r="Q13" t="s">
        <v>45</v>
      </c>
      <c r="R13" t="s">
        <v>102</v>
      </c>
      <c r="S13" t="s">
        <v>45</v>
      </c>
      <c r="T13" t="s">
        <v>121</v>
      </c>
      <c r="U13" t="s">
        <v>7</v>
      </c>
      <c r="V13" t="s">
        <v>7</v>
      </c>
      <c r="W13" t="s">
        <v>7</v>
      </c>
      <c r="AA13" t="s">
        <v>45</v>
      </c>
      <c r="AB13" t="s">
        <v>7</v>
      </c>
      <c r="AC13" t="s">
        <v>7</v>
      </c>
      <c r="AD13" t="s">
        <v>45</v>
      </c>
      <c r="AE13" t="s">
        <v>87</v>
      </c>
      <c r="AF13" t="s">
        <v>223</v>
      </c>
    </row>
    <row r="14" spans="1:32" x14ac:dyDescent="0.45">
      <c r="A14" t="s">
        <v>91</v>
      </c>
      <c r="B14" t="s">
        <v>224</v>
      </c>
      <c r="C14" t="s">
        <v>225</v>
      </c>
      <c r="D14" t="s">
        <v>226</v>
      </c>
      <c r="E14" t="s">
        <v>227</v>
      </c>
      <c r="F14" t="s">
        <v>228</v>
      </c>
      <c r="H14" t="s">
        <v>229</v>
      </c>
      <c r="J14" t="s">
        <v>45</v>
      </c>
      <c r="K14" t="s">
        <v>7</v>
      </c>
      <c r="L14" t="s">
        <v>7</v>
      </c>
      <c r="M14" t="s">
        <v>102</v>
      </c>
      <c r="N14" t="s">
        <v>7</v>
      </c>
      <c r="O14" t="s">
        <v>7</v>
      </c>
      <c r="P14" t="s">
        <v>7</v>
      </c>
      <c r="Q14" t="s">
        <v>45</v>
      </c>
      <c r="R14" t="s">
        <v>102</v>
      </c>
      <c r="S14" t="s">
        <v>45</v>
      </c>
      <c r="T14" t="s">
        <v>91</v>
      </c>
      <c r="U14" t="s">
        <v>7</v>
      </c>
      <c r="V14" t="s">
        <v>7</v>
      </c>
      <c r="W14" t="s">
        <v>7</v>
      </c>
      <c r="AA14" t="s">
        <v>45</v>
      </c>
      <c r="AB14" t="s">
        <v>7</v>
      </c>
      <c r="AC14" t="s">
        <v>7</v>
      </c>
      <c r="AD14" t="s">
        <v>45</v>
      </c>
      <c r="AE14" t="s">
        <v>87</v>
      </c>
      <c r="AF14" t="s">
        <v>230</v>
      </c>
    </row>
    <row r="15" spans="1:32" x14ac:dyDescent="0.45">
      <c r="A15" t="s">
        <v>1</v>
      </c>
      <c r="B15" t="s">
        <v>231</v>
      </c>
      <c r="C15" t="s">
        <v>232</v>
      </c>
      <c r="D15" t="s">
        <v>233</v>
      </c>
      <c r="E15" t="s">
        <v>227</v>
      </c>
      <c r="F15" t="s">
        <v>228</v>
      </c>
      <c r="H15" t="s">
        <v>234</v>
      </c>
      <c r="J15" t="s">
        <v>45</v>
      </c>
      <c r="K15" t="s">
        <v>7</v>
      </c>
      <c r="L15" t="s">
        <v>7</v>
      </c>
      <c r="M15" t="s">
        <v>102</v>
      </c>
      <c r="N15" t="s">
        <v>7</v>
      </c>
      <c r="O15" t="s">
        <v>7</v>
      </c>
      <c r="P15" t="s">
        <v>7</v>
      </c>
      <c r="Q15" t="s">
        <v>45</v>
      </c>
      <c r="R15" t="s">
        <v>102</v>
      </c>
      <c r="S15" t="s">
        <v>45</v>
      </c>
      <c r="T15" t="s">
        <v>1</v>
      </c>
      <c r="U15" t="s">
        <v>7</v>
      </c>
      <c r="V15" t="s">
        <v>7</v>
      </c>
      <c r="W15" t="s">
        <v>7</v>
      </c>
      <c r="AA15" t="s">
        <v>45</v>
      </c>
      <c r="AB15" t="s">
        <v>7</v>
      </c>
      <c r="AC15" t="s">
        <v>7</v>
      </c>
      <c r="AD15" t="s">
        <v>45</v>
      </c>
      <c r="AE15" t="s">
        <v>87</v>
      </c>
      <c r="AF15" t="s">
        <v>235</v>
      </c>
    </row>
    <row r="16" spans="1:32" x14ac:dyDescent="0.45">
      <c r="A16" t="s">
        <v>236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H16" t="s">
        <v>242</v>
      </c>
      <c r="J16" t="s">
        <v>45</v>
      </c>
      <c r="K16" t="s">
        <v>7</v>
      </c>
      <c r="L16" t="s">
        <v>7</v>
      </c>
      <c r="M16" t="s">
        <v>102</v>
      </c>
      <c r="N16" t="s">
        <v>7</v>
      </c>
      <c r="O16" t="s">
        <v>7</v>
      </c>
      <c r="P16" t="s">
        <v>7</v>
      </c>
      <c r="Q16" t="s">
        <v>45</v>
      </c>
      <c r="R16" t="s">
        <v>102</v>
      </c>
      <c r="S16" t="s">
        <v>45</v>
      </c>
      <c r="T16" t="s">
        <v>236</v>
      </c>
      <c r="U16" t="s">
        <v>7</v>
      </c>
      <c r="V16" t="s">
        <v>7</v>
      </c>
      <c r="W16" t="s">
        <v>7</v>
      </c>
      <c r="AA16" t="s">
        <v>45</v>
      </c>
      <c r="AB16" t="s">
        <v>7</v>
      </c>
      <c r="AC16" t="s">
        <v>7</v>
      </c>
      <c r="AD16" t="s">
        <v>45</v>
      </c>
      <c r="AE16" t="s">
        <v>87</v>
      </c>
      <c r="AF16" t="s">
        <v>243</v>
      </c>
    </row>
    <row r="17" spans="1:32" x14ac:dyDescent="0.45">
      <c r="A17" t="s">
        <v>244</v>
      </c>
      <c r="B17" t="s">
        <v>245</v>
      </c>
      <c r="C17" t="s">
        <v>246</v>
      </c>
      <c r="D17" t="s">
        <v>247</v>
      </c>
      <c r="E17" t="s">
        <v>240</v>
      </c>
      <c r="F17" t="s">
        <v>248</v>
      </c>
      <c r="H17" t="s">
        <v>249</v>
      </c>
      <c r="J17" t="s">
        <v>45</v>
      </c>
      <c r="K17" t="s">
        <v>7</v>
      </c>
      <c r="L17" t="s">
        <v>7</v>
      </c>
      <c r="M17" t="s">
        <v>102</v>
      </c>
      <c r="N17" t="s">
        <v>7</v>
      </c>
      <c r="O17" t="s">
        <v>7</v>
      </c>
      <c r="P17" t="s">
        <v>7</v>
      </c>
      <c r="Q17" t="s">
        <v>45</v>
      </c>
      <c r="R17" t="s">
        <v>102</v>
      </c>
      <c r="S17" t="s">
        <v>45</v>
      </c>
      <c r="T17" t="s">
        <v>244</v>
      </c>
      <c r="U17" t="s">
        <v>7</v>
      </c>
      <c r="V17" t="s">
        <v>7</v>
      </c>
      <c r="W17" t="s">
        <v>7</v>
      </c>
      <c r="AA17" t="s">
        <v>45</v>
      </c>
      <c r="AB17" t="s">
        <v>7</v>
      </c>
      <c r="AC17" t="s">
        <v>7</v>
      </c>
      <c r="AD17" t="s">
        <v>45</v>
      </c>
      <c r="AE17" t="s">
        <v>87</v>
      </c>
      <c r="AF17" t="s">
        <v>250</v>
      </c>
    </row>
    <row r="18" spans="1:32" x14ac:dyDescent="0.45">
      <c r="A18" t="s">
        <v>251</v>
      </c>
      <c r="B18" t="s">
        <v>252</v>
      </c>
      <c r="C18" t="s">
        <v>253</v>
      </c>
      <c r="D18" t="s">
        <v>254</v>
      </c>
      <c r="E18" t="s">
        <v>240</v>
      </c>
      <c r="F18" t="s">
        <v>248</v>
      </c>
      <c r="H18" t="s">
        <v>255</v>
      </c>
      <c r="J18" t="s">
        <v>45</v>
      </c>
      <c r="K18" t="s">
        <v>7</v>
      </c>
      <c r="L18" t="s">
        <v>7</v>
      </c>
      <c r="M18" t="s">
        <v>102</v>
      </c>
      <c r="N18" t="s">
        <v>7</v>
      </c>
      <c r="O18" t="s">
        <v>7</v>
      </c>
      <c r="P18" t="s">
        <v>7</v>
      </c>
      <c r="Q18" t="s">
        <v>45</v>
      </c>
      <c r="R18" t="s">
        <v>102</v>
      </c>
      <c r="S18" t="s">
        <v>45</v>
      </c>
      <c r="T18" t="s">
        <v>251</v>
      </c>
      <c r="U18" t="s">
        <v>7</v>
      </c>
      <c r="V18" t="s">
        <v>7</v>
      </c>
      <c r="W18" t="s">
        <v>7</v>
      </c>
      <c r="AA18" t="s">
        <v>45</v>
      </c>
      <c r="AB18" t="s">
        <v>7</v>
      </c>
      <c r="AC18" t="s">
        <v>7</v>
      </c>
      <c r="AD18" t="s">
        <v>45</v>
      </c>
      <c r="AE18" t="s">
        <v>87</v>
      </c>
      <c r="AF18" t="s">
        <v>256</v>
      </c>
    </row>
    <row r="19" spans="1:32" x14ac:dyDescent="0.45">
      <c r="A19" t="s">
        <v>4</v>
      </c>
      <c r="B19" t="s">
        <v>257</v>
      </c>
      <c r="C19" t="s">
        <v>258</v>
      </c>
      <c r="D19" t="s">
        <v>259</v>
      </c>
      <c r="E19" t="s">
        <v>260</v>
      </c>
      <c r="F19" t="s">
        <v>261</v>
      </c>
      <c r="H19" t="s">
        <v>262</v>
      </c>
      <c r="J19" t="s">
        <v>45</v>
      </c>
      <c r="K19" t="s">
        <v>7</v>
      </c>
      <c r="L19" t="s">
        <v>7</v>
      </c>
      <c r="M19" t="s">
        <v>102</v>
      </c>
      <c r="N19" t="s">
        <v>7</v>
      </c>
      <c r="O19" t="s">
        <v>7</v>
      </c>
      <c r="P19" t="s">
        <v>7</v>
      </c>
      <c r="Q19" t="s">
        <v>45</v>
      </c>
      <c r="R19" t="s">
        <v>102</v>
      </c>
      <c r="S19" t="s">
        <v>45</v>
      </c>
      <c r="T19" t="s">
        <v>4</v>
      </c>
      <c r="U19" t="s">
        <v>7</v>
      </c>
      <c r="V19" t="s">
        <v>7</v>
      </c>
      <c r="W19" t="s">
        <v>7</v>
      </c>
      <c r="AA19" t="s">
        <v>45</v>
      </c>
      <c r="AB19" t="s">
        <v>7</v>
      </c>
      <c r="AC19" t="s">
        <v>7</v>
      </c>
      <c r="AD19" t="s">
        <v>45</v>
      </c>
      <c r="AE19" t="s">
        <v>87</v>
      </c>
      <c r="AF19" t="s">
        <v>263</v>
      </c>
    </row>
    <row r="20" spans="1:32" x14ac:dyDescent="0.45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H20" t="s">
        <v>270</v>
      </c>
      <c r="J20" t="s">
        <v>45</v>
      </c>
      <c r="K20" t="s">
        <v>7</v>
      </c>
      <c r="L20" t="s">
        <v>7</v>
      </c>
      <c r="M20" t="s">
        <v>102</v>
      </c>
      <c r="N20" t="s">
        <v>7</v>
      </c>
      <c r="O20" t="s">
        <v>7</v>
      </c>
      <c r="P20" t="s">
        <v>7</v>
      </c>
      <c r="Q20" t="s">
        <v>45</v>
      </c>
      <c r="R20" t="s">
        <v>102</v>
      </c>
      <c r="S20" t="s">
        <v>45</v>
      </c>
      <c r="T20" t="s">
        <v>264</v>
      </c>
      <c r="U20" t="s">
        <v>7</v>
      </c>
      <c r="V20" t="s">
        <v>7</v>
      </c>
      <c r="W20" t="s">
        <v>7</v>
      </c>
      <c r="AA20" t="s">
        <v>45</v>
      </c>
      <c r="AB20" t="s">
        <v>7</v>
      </c>
      <c r="AC20" t="s">
        <v>7</v>
      </c>
      <c r="AD20" t="s">
        <v>45</v>
      </c>
      <c r="AE20" t="s">
        <v>87</v>
      </c>
      <c r="AF20" t="s">
        <v>271</v>
      </c>
    </row>
    <row r="21" spans="1:32" x14ac:dyDescent="0.45">
      <c r="A21" t="s">
        <v>272</v>
      </c>
      <c r="B21" t="s">
        <v>273</v>
      </c>
      <c r="C21" t="s">
        <v>274</v>
      </c>
      <c r="D21" t="s">
        <v>275</v>
      </c>
      <c r="E21" t="s">
        <v>268</v>
      </c>
      <c r="F21" t="s">
        <v>269</v>
      </c>
      <c r="H21" t="s">
        <v>276</v>
      </c>
      <c r="J21" t="s">
        <v>45</v>
      </c>
      <c r="K21" t="s">
        <v>7</v>
      </c>
      <c r="L21" t="s">
        <v>7</v>
      </c>
      <c r="M21" t="s">
        <v>102</v>
      </c>
      <c r="N21" t="s">
        <v>7</v>
      </c>
      <c r="O21" t="s">
        <v>7</v>
      </c>
      <c r="P21" t="s">
        <v>7</v>
      </c>
      <c r="Q21" t="s">
        <v>45</v>
      </c>
      <c r="R21" t="s">
        <v>102</v>
      </c>
      <c r="S21" t="s">
        <v>45</v>
      </c>
      <c r="T21" t="s">
        <v>272</v>
      </c>
      <c r="U21" t="s">
        <v>7</v>
      </c>
      <c r="V21" t="s">
        <v>7</v>
      </c>
      <c r="W21" t="s">
        <v>7</v>
      </c>
      <c r="AA21" t="s">
        <v>45</v>
      </c>
      <c r="AB21" t="s">
        <v>7</v>
      </c>
      <c r="AC21" t="s">
        <v>7</v>
      </c>
      <c r="AD21" t="s">
        <v>45</v>
      </c>
      <c r="AE21" t="s">
        <v>87</v>
      </c>
      <c r="AF21" t="s">
        <v>277</v>
      </c>
    </row>
    <row r="22" spans="1:32" x14ac:dyDescent="0.45">
      <c r="A22" t="s">
        <v>278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H22" t="s">
        <v>284</v>
      </c>
      <c r="J22" t="s">
        <v>45</v>
      </c>
      <c r="K22" t="s">
        <v>7</v>
      </c>
      <c r="L22" t="s">
        <v>7</v>
      </c>
      <c r="M22" t="s">
        <v>102</v>
      </c>
      <c r="N22" t="s">
        <v>7</v>
      </c>
      <c r="O22" t="s">
        <v>7</v>
      </c>
      <c r="P22" t="s">
        <v>7</v>
      </c>
      <c r="Q22" t="s">
        <v>45</v>
      </c>
      <c r="R22" t="s">
        <v>102</v>
      </c>
      <c r="S22" t="s">
        <v>45</v>
      </c>
      <c r="T22" t="s">
        <v>278</v>
      </c>
      <c r="U22" t="s">
        <v>7</v>
      </c>
      <c r="V22" t="s">
        <v>7</v>
      </c>
      <c r="W22" t="s">
        <v>7</v>
      </c>
      <c r="AA22" t="s">
        <v>45</v>
      </c>
      <c r="AB22" t="s">
        <v>7</v>
      </c>
      <c r="AC22" t="s">
        <v>7</v>
      </c>
      <c r="AD22" t="s">
        <v>45</v>
      </c>
      <c r="AE22" t="s">
        <v>76</v>
      </c>
      <c r="AF22" t="s">
        <v>285</v>
      </c>
    </row>
    <row r="23" spans="1:32" x14ac:dyDescent="0.45">
      <c r="A23" t="s">
        <v>286</v>
      </c>
      <c r="B23" t="s">
        <v>287</v>
      </c>
      <c r="C23" t="s">
        <v>288</v>
      </c>
      <c r="D23" t="s">
        <v>289</v>
      </c>
      <c r="E23" t="s">
        <v>282</v>
      </c>
      <c r="F23" t="s">
        <v>283</v>
      </c>
      <c r="H23" t="s">
        <v>290</v>
      </c>
      <c r="J23" t="s">
        <v>45</v>
      </c>
      <c r="K23" t="s">
        <v>7</v>
      </c>
      <c r="L23" t="s">
        <v>7</v>
      </c>
      <c r="M23" t="s">
        <v>102</v>
      </c>
      <c r="N23" t="s">
        <v>7</v>
      </c>
      <c r="O23" t="s">
        <v>7</v>
      </c>
      <c r="P23" t="s">
        <v>7</v>
      </c>
      <c r="Q23" t="s">
        <v>45</v>
      </c>
      <c r="R23" t="s">
        <v>102</v>
      </c>
      <c r="S23" t="s">
        <v>45</v>
      </c>
      <c r="T23" t="s">
        <v>286</v>
      </c>
      <c r="U23" t="s">
        <v>7</v>
      </c>
      <c r="V23" t="s">
        <v>7</v>
      </c>
      <c r="W23" t="s">
        <v>7</v>
      </c>
      <c r="AA23" t="s">
        <v>45</v>
      </c>
      <c r="AB23" t="s">
        <v>7</v>
      </c>
      <c r="AC23" t="s">
        <v>7</v>
      </c>
      <c r="AD23" t="s">
        <v>45</v>
      </c>
      <c r="AE23" t="s">
        <v>87</v>
      </c>
      <c r="AF23" t="s">
        <v>291</v>
      </c>
    </row>
    <row r="24" spans="1:32" x14ac:dyDescent="0.45">
      <c r="A24" t="s">
        <v>292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H24" t="s">
        <v>298</v>
      </c>
      <c r="J24" t="s">
        <v>45</v>
      </c>
      <c r="K24" t="s">
        <v>7</v>
      </c>
      <c r="L24" t="s">
        <v>7</v>
      </c>
      <c r="M24" t="s">
        <v>102</v>
      </c>
      <c r="N24" t="s">
        <v>7</v>
      </c>
      <c r="O24" t="s">
        <v>7</v>
      </c>
      <c r="P24" t="s">
        <v>7</v>
      </c>
      <c r="Q24" t="s">
        <v>45</v>
      </c>
      <c r="R24" t="s">
        <v>102</v>
      </c>
      <c r="S24" t="s">
        <v>45</v>
      </c>
      <c r="T24" t="s">
        <v>292</v>
      </c>
      <c r="U24" t="s">
        <v>7</v>
      </c>
      <c r="V24" t="s">
        <v>7</v>
      </c>
      <c r="W24" t="s">
        <v>7</v>
      </c>
      <c r="AA24" t="s">
        <v>45</v>
      </c>
      <c r="AB24" t="s">
        <v>7</v>
      </c>
      <c r="AC24" t="s">
        <v>7</v>
      </c>
      <c r="AD24" t="s">
        <v>45</v>
      </c>
      <c r="AE24" t="s">
        <v>87</v>
      </c>
      <c r="AF24" t="s">
        <v>299</v>
      </c>
    </row>
    <row r="25" spans="1:32" x14ac:dyDescent="0.45">
      <c r="A25" t="s">
        <v>300</v>
      </c>
      <c r="B25" t="s">
        <v>301</v>
      </c>
      <c r="C25" t="s">
        <v>302</v>
      </c>
      <c r="D25" t="s">
        <v>303</v>
      </c>
      <c r="E25" t="s">
        <v>296</v>
      </c>
      <c r="F25" t="s">
        <v>297</v>
      </c>
      <c r="H25" t="s">
        <v>304</v>
      </c>
      <c r="J25" t="s">
        <v>45</v>
      </c>
      <c r="K25" t="s">
        <v>7</v>
      </c>
      <c r="L25" t="s">
        <v>7</v>
      </c>
      <c r="M25" t="s">
        <v>102</v>
      </c>
      <c r="N25" t="s">
        <v>7</v>
      </c>
      <c r="O25" t="s">
        <v>7</v>
      </c>
      <c r="P25" t="s">
        <v>7</v>
      </c>
      <c r="Q25" t="s">
        <v>45</v>
      </c>
      <c r="R25" t="s">
        <v>102</v>
      </c>
      <c r="S25" t="s">
        <v>45</v>
      </c>
      <c r="T25" t="s">
        <v>300</v>
      </c>
      <c r="U25" t="s">
        <v>7</v>
      </c>
      <c r="V25" t="s">
        <v>7</v>
      </c>
      <c r="W25" t="s">
        <v>7</v>
      </c>
      <c r="AA25" t="s">
        <v>45</v>
      </c>
      <c r="AB25" t="s">
        <v>7</v>
      </c>
      <c r="AC25" t="s">
        <v>7</v>
      </c>
      <c r="AD25" t="s">
        <v>45</v>
      </c>
      <c r="AE25" t="s">
        <v>87</v>
      </c>
      <c r="AF25" t="s">
        <v>305</v>
      </c>
    </row>
    <row r="26" spans="1:32" x14ac:dyDescent="0.45">
      <c r="A26" t="s">
        <v>306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H26" t="s">
        <v>312</v>
      </c>
      <c r="J26" t="s">
        <v>45</v>
      </c>
      <c r="K26" t="s">
        <v>7</v>
      </c>
      <c r="L26" t="s">
        <v>7</v>
      </c>
      <c r="M26" t="s">
        <v>102</v>
      </c>
      <c r="N26" t="s">
        <v>7</v>
      </c>
      <c r="O26" t="s">
        <v>7</v>
      </c>
      <c r="P26" t="s">
        <v>7</v>
      </c>
      <c r="Q26" t="s">
        <v>45</v>
      </c>
      <c r="R26" t="s">
        <v>102</v>
      </c>
      <c r="S26" t="s">
        <v>45</v>
      </c>
      <c r="T26" t="s">
        <v>306</v>
      </c>
      <c r="U26" t="s">
        <v>7</v>
      </c>
      <c r="V26" t="s">
        <v>7</v>
      </c>
      <c r="W26" t="s">
        <v>7</v>
      </c>
      <c r="AA26" t="s">
        <v>45</v>
      </c>
      <c r="AB26" t="s">
        <v>7</v>
      </c>
      <c r="AC26" t="s">
        <v>7</v>
      </c>
      <c r="AD26" t="s">
        <v>45</v>
      </c>
      <c r="AE26" t="s">
        <v>76</v>
      </c>
      <c r="AF26" t="s">
        <v>313</v>
      </c>
    </row>
    <row r="27" spans="1:32" x14ac:dyDescent="0.45">
      <c r="A27" t="s">
        <v>130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H27" t="s">
        <v>319</v>
      </c>
      <c r="J27" t="s">
        <v>45</v>
      </c>
      <c r="K27" t="s">
        <v>7</v>
      </c>
      <c r="L27" t="s">
        <v>7</v>
      </c>
      <c r="M27" t="s">
        <v>102</v>
      </c>
      <c r="N27" t="s">
        <v>7</v>
      </c>
      <c r="O27" t="s">
        <v>7</v>
      </c>
      <c r="P27" t="s">
        <v>7</v>
      </c>
      <c r="Q27" t="s">
        <v>45</v>
      </c>
      <c r="R27" t="s">
        <v>102</v>
      </c>
      <c r="S27" t="s">
        <v>45</v>
      </c>
      <c r="T27" t="s">
        <v>130</v>
      </c>
      <c r="U27" t="s">
        <v>7</v>
      </c>
      <c r="V27" t="s">
        <v>7</v>
      </c>
      <c r="W27" t="s">
        <v>7</v>
      </c>
      <c r="AA27" t="s">
        <v>45</v>
      </c>
      <c r="AB27" t="s">
        <v>7</v>
      </c>
      <c r="AC27" t="s">
        <v>7</v>
      </c>
      <c r="AD27" t="s">
        <v>45</v>
      </c>
      <c r="AE27" t="s">
        <v>87</v>
      </c>
      <c r="AF27" t="s">
        <v>320</v>
      </c>
    </row>
    <row r="28" spans="1:32" x14ac:dyDescent="0.45">
      <c r="A28" t="s">
        <v>96</v>
      </c>
      <c r="B28" t="s">
        <v>321</v>
      </c>
      <c r="C28" t="s">
        <v>322</v>
      </c>
      <c r="D28" t="s">
        <v>323</v>
      </c>
      <c r="E28" t="s">
        <v>317</v>
      </c>
      <c r="F28" t="s">
        <v>318</v>
      </c>
      <c r="H28" t="s">
        <v>324</v>
      </c>
      <c r="J28" t="s">
        <v>45</v>
      </c>
      <c r="K28" t="s">
        <v>7</v>
      </c>
      <c r="L28" t="s">
        <v>7</v>
      </c>
      <c r="M28" t="s">
        <v>102</v>
      </c>
      <c r="N28" t="s">
        <v>7</v>
      </c>
      <c r="O28" t="s">
        <v>7</v>
      </c>
      <c r="P28" t="s">
        <v>7</v>
      </c>
      <c r="Q28" t="s">
        <v>45</v>
      </c>
      <c r="R28" t="s">
        <v>102</v>
      </c>
      <c r="S28" t="s">
        <v>45</v>
      </c>
      <c r="T28" t="s">
        <v>96</v>
      </c>
      <c r="U28" t="s">
        <v>7</v>
      </c>
      <c r="V28" t="s">
        <v>7</v>
      </c>
      <c r="W28" t="s">
        <v>7</v>
      </c>
      <c r="AA28" t="s">
        <v>45</v>
      </c>
      <c r="AB28" t="s">
        <v>7</v>
      </c>
      <c r="AC28" t="s">
        <v>7</v>
      </c>
      <c r="AD28" t="s">
        <v>45</v>
      </c>
      <c r="AE28" t="s">
        <v>87</v>
      </c>
      <c r="AF28" t="s">
        <v>325</v>
      </c>
    </row>
    <row r="29" spans="1:32" x14ac:dyDescent="0.45">
      <c r="A29" t="s">
        <v>326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H29" t="s">
        <v>332</v>
      </c>
      <c r="J29" t="s">
        <v>45</v>
      </c>
      <c r="K29" t="s">
        <v>7</v>
      </c>
      <c r="L29" t="s">
        <v>7</v>
      </c>
      <c r="M29" t="s">
        <v>102</v>
      </c>
      <c r="N29" t="s">
        <v>7</v>
      </c>
      <c r="O29" t="s">
        <v>7</v>
      </c>
      <c r="P29" t="s">
        <v>7</v>
      </c>
      <c r="Q29" t="s">
        <v>45</v>
      </c>
      <c r="R29" t="s">
        <v>102</v>
      </c>
      <c r="S29" t="s">
        <v>45</v>
      </c>
      <c r="T29" t="s">
        <v>326</v>
      </c>
      <c r="U29" t="s">
        <v>7</v>
      </c>
      <c r="V29" t="s">
        <v>7</v>
      </c>
      <c r="W29" t="s">
        <v>7</v>
      </c>
      <c r="AA29" t="s">
        <v>45</v>
      </c>
      <c r="AB29" t="s">
        <v>7</v>
      </c>
      <c r="AC29" t="s">
        <v>7</v>
      </c>
      <c r="AD29" t="s">
        <v>45</v>
      </c>
      <c r="AE29" t="s">
        <v>87</v>
      </c>
      <c r="AF29" t="s">
        <v>333</v>
      </c>
    </row>
    <row r="30" spans="1:32" x14ac:dyDescent="0.45">
      <c r="A30" t="s">
        <v>334</v>
      </c>
      <c r="B30" t="s">
        <v>335</v>
      </c>
      <c r="C30" t="s">
        <v>336</v>
      </c>
      <c r="D30" t="s">
        <v>337</v>
      </c>
      <c r="E30" t="s">
        <v>338</v>
      </c>
      <c r="F30" t="s">
        <v>339</v>
      </c>
      <c r="H30" t="s">
        <v>340</v>
      </c>
      <c r="J30" t="s">
        <v>45</v>
      </c>
      <c r="K30" t="s">
        <v>7</v>
      </c>
      <c r="L30" t="s">
        <v>7</v>
      </c>
      <c r="M30" t="s">
        <v>102</v>
      </c>
      <c r="N30" t="s">
        <v>7</v>
      </c>
      <c r="O30" t="s">
        <v>7</v>
      </c>
      <c r="P30" t="s">
        <v>7</v>
      </c>
      <c r="Q30" t="s">
        <v>45</v>
      </c>
      <c r="R30" t="s">
        <v>102</v>
      </c>
      <c r="S30" t="s">
        <v>45</v>
      </c>
      <c r="T30" t="s">
        <v>334</v>
      </c>
      <c r="U30" t="s">
        <v>7</v>
      </c>
      <c r="V30" t="s">
        <v>7</v>
      </c>
      <c r="W30" t="s">
        <v>7</v>
      </c>
      <c r="AA30" t="s">
        <v>45</v>
      </c>
      <c r="AB30" t="s">
        <v>7</v>
      </c>
      <c r="AC30" t="s">
        <v>7</v>
      </c>
      <c r="AD30" t="s">
        <v>45</v>
      </c>
      <c r="AE30" t="s">
        <v>87</v>
      </c>
      <c r="AF30" t="s">
        <v>341</v>
      </c>
    </row>
    <row r="31" spans="1:32" x14ac:dyDescent="0.45">
      <c r="A31" t="s">
        <v>342</v>
      </c>
      <c r="B31" t="s">
        <v>343</v>
      </c>
      <c r="C31" t="s">
        <v>344</v>
      </c>
      <c r="D31" t="s">
        <v>345</v>
      </c>
      <c r="E31" t="s">
        <v>338</v>
      </c>
      <c r="F31" t="s">
        <v>339</v>
      </c>
      <c r="H31" t="s">
        <v>346</v>
      </c>
      <c r="J31" t="s">
        <v>45</v>
      </c>
      <c r="K31" t="s">
        <v>7</v>
      </c>
      <c r="L31" t="s">
        <v>7</v>
      </c>
      <c r="M31" t="s">
        <v>102</v>
      </c>
      <c r="N31" t="s">
        <v>7</v>
      </c>
      <c r="O31" t="s">
        <v>7</v>
      </c>
      <c r="P31" t="s">
        <v>7</v>
      </c>
      <c r="Q31" t="s">
        <v>45</v>
      </c>
      <c r="R31" t="s">
        <v>102</v>
      </c>
      <c r="S31" t="s">
        <v>45</v>
      </c>
      <c r="T31" t="s">
        <v>342</v>
      </c>
      <c r="U31" t="s">
        <v>7</v>
      </c>
      <c r="V31" t="s">
        <v>7</v>
      </c>
      <c r="W31" t="s">
        <v>7</v>
      </c>
      <c r="AA31" t="s">
        <v>45</v>
      </c>
      <c r="AB31" t="s">
        <v>7</v>
      </c>
      <c r="AC31" t="s">
        <v>7</v>
      </c>
      <c r="AD31" t="s">
        <v>45</v>
      </c>
      <c r="AE31" t="s">
        <v>87</v>
      </c>
      <c r="AF31" t="s">
        <v>347</v>
      </c>
    </row>
    <row r="32" spans="1:32" x14ac:dyDescent="0.45">
      <c r="A32" t="s">
        <v>348</v>
      </c>
      <c r="B32" t="s">
        <v>349</v>
      </c>
      <c r="C32" t="s">
        <v>350</v>
      </c>
      <c r="D32" t="s">
        <v>351</v>
      </c>
      <c r="E32" t="s">
        <v>352</v>
      </c>
      <c r="F32" t="s">
        <v>353</v>
      </c>
      <c r="H32" t="s">
        <v>354</v>
      </c>
      <c r="J32" t="s">
        <v>45</v>
      </c>
      <c r="K32" t="s">
        <v>7</v>
      </c>
      <c r="L32" t="s">
        <v>7</v>
      </c>
      <c r="M32" t="s">
        <v>102</v>
      </c>
      <c r="N32" t="s">
        <v>7</v>
      </c>
      <c r="O32" t="s">
        <v>7</v>
      </c>
      <c r="P32" t="s">
        <v>7</v>
      </c>
      <c r="Q32" t="s">
        <v>45</v>
      </c>
      <c r="R32" t="s">
        <v>102</v>
      </c>
      <c r="S32" t="s">
        <v>45</v>
      </c>
      <c r="T32" t="s">
        <v>348</v>
      </c>
      <c r="U32" t="s">
        <v>7</v>
      </c>
      <c r="V32" t="s">
        <v>7</v>
      </c>
      <c r="W32" t="s">
        <v>7</v>
      </c>
      <c r="AA32" t="s">
        <v>45</v>
      </c>
      <c r="AB32" t="s">
        <v>7</v>
      </c>
      <c r="AC32" t="s">
        <v>7</v>
      </c>
      <c r="AD32" t="s">
        <v>45</v>
      </c>
      <c r="AE32" t="s">
        <v>87</v>
      </c>
      <c r="AF32" t="s">
        <v>355</v>
      </c>
    </row>
    <row r="33" spans="1:32" x14ac:dyDescent="0.45">
      <c r="A33" t="s">
        <v>356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H33" t="s">
        <v>362</v>
      </c>
      <c r="J33" t="s">
        <v>45</v>
      </c>
      <c r="K33" t="s">
        <v>7</v>
      </c>
      <c r="L33" t="s">
        <v>7</v>
      </c>
      <c r="M33" t="s">
        <v>102</v>
      </c>
      <c r="N33" t="s">
        <v>7</v>
      </c>
      <c r="O33" t="s">
        <v>7</v>
      </c>
      <c r="P33" t="s">
        <v>7</v>
      </c>
      <c r="Q33" t="s">
        <v>45</v>
      </c>
      <c r="R33" t="s">
        <v>102</v>
      </c>
      <c r="S33" t="s">
        <v>45</v>
      </c>
      <c r="T33" t="s">
        <v>356</v>
      </c>
      <c r="U33" t="s">
        <v>7</v>
      </c>
      <c r="V33" t="s">
        <v>7</v>
      </c>
      <c r="W33" t="s">
        <v>7</v>
      </c>
      <c r="AA33" t="s">
        <v>45</v>
      </c>
      <c r="AB33" t="s">
        <v>7</v>
      </c>
      <c r="AC33" t="s">
        <v>7</v>
      </c>
      <c r="AD33" t="s">
        <v>45</v>
      </c>
      <c r="AE33" t="s">
        <v>87</v>
      </c>
      <c r="AF33" t="s">
        <v>363</v>
      </c>
    </row>
    <row r="34" spans="1:32" x14ac:dyDescent="0.45">
      <c r="A34" t="s">
        <v>364</v>
      </c>
      <c r="B34" t="s">
        <v>365</v>
      </c>
      <c r="C34" t="s">
        <v>366</v>
      </c>
      <c r="D34" t="s">
        <v>367</v>
      </c>
      <c r="E34" t="s">
        <v>360</v>
      </c>
      <c r="F34" t="s">
        <v>361</v>
      </c>
      <c r="H34" t="s">
        <v>368</v>
      </c>
      <c r="J34" t="s">
        <v>45</v>
      </c>
      <c r="K34" t="s">
        <v>7</v>
      </c>
      <c r="L34" t="s">
        <v>7</v>
      </c>
      <c r="M34" t="s">
        <v>102</v>
      </c>
      <c r="N34" t="s">
        <v>7</v>
      </c>
      <c r="O34" t="s">
        <v>7</v>
      </c>
      <c r="P34" t="s">
        <v>7</v>
      </c>
      <c r="Q34" t="s">
        <v>45</v>
      </c>
      <c r="R34" t="s">
        <v>102</v>
      </c>
      <c r="S34" t="s">
        <v>45</v>
      </c>
      <c r="T34" t="s">
        <v>364</v>
      </c>
      <c r="U34" t="s">
        <v>7</v>
      </c>
      <c r="V34" t="s">
        <v>7</v>
      </c>
      <c r="W34" t="s">
        <v>7</v>
      </c>
      <c r="AA34" t="s">
        <v>45</v>
      </c>
      <c r="AB34" t="s">
        <v>7</v>
      </c>
      <c r="AC34" t="s">
        <v>7</v>
      </c>
      <c r="AD34" t="s">
        <v>45</v>
      </c>
      <c r="AE34" t="s">
        <v>87</v>
      </c>
      <c r="AF34" t="s">
        <v>369</v>
      </c>
    </row>
    <row r="35" spans="1:32" x14ac:dyDescent="0.45">
      <c r="A35" t="s">
        <v>140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H35" t="s">
        <v>375</v>
      </c>
      <c r="J35" t="s">
        <v>45</v>
      </c>
      <c r="K35" t="s">
        <v>7</v>
      </c>
      <c r="L35" t="s">
        <v>7</v>
      </c>
      <c r="M35" t="s">
        <v>102</v>
      </c>
      <c r="N35" t="s">
        <v>7</v>
      </c>
      <c r="O35" t="s">
        <v>7</v>
      </c>
      <c r="P35" t="s">
        <v>7</v>
      </c>
      <c r="Q35" t="s">
        <v>45</v>
      </c>
      <c r="R35" t="s">
        <v>102</v>
      </c>
      <c r="S35" t="s">
        <v>45</v>
      </c>
      <c r="T35" t="s">
        <v>140</v>
      </c>
      <c r="U35" t="s">
        <v>7</v>
      </c>
      <c r="V35" t="s">
        <v>7</v>
      </c>
      <c r="W35" t="s">
        <v>7</v>
      </c>
      <c r="AA35" t="s">
        <v>45</v>
      </c>
      <c r="AB35" t="s">
        <v>7</v>
      </c>
      <c r="AC35" t="s">
        <v>7</v>
      </c>
      <c r="AD35" t="s">
        <v>45</v>
      </c>
      <c r="AE35" t="s">
        <v>87</v>
      </c>
      <c r="AF35" t="s">
        <v>376</v>
      </c>
    </row>
    <row r="36" spans="1:32" x14ac:dyDescent="0.45">
      <c r="A36" t="s">
        <v>377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H36" t="s">
        <v>383</v>
      </c>
      <c r="J36" t="s">
        <v>45</v>
      </c>
      <c r="K36" t="s">
        <v>7</v>
      </c>
      <c r="L36" t="s">
        <v>7</v>
      </c>
      <c r="M36" t="s">
        <v>102</v>
      </c>
      <c r="N36" t="s">
        <v>7</v>
      </c>
      <c r="O36" t="s">
        <v>7</v>
      </c>
      <c r="P36" t="s">
        <v>7</v>
      </c>
      <c r="Q36" t="s">
        <v>45</v>
      </c>
      <c r="R36" t="s">
        <v>102</v>
      </c>
      <c r="S36" t="s">
        <v>45</v>
      </c>
      <c r="T36" t="s">
        <v>377</v>
      </c>
      <c r="U36" t="s">
        <v>7</v>
      </c>
      <c r="V36" t="s">
        <v>7</v>
      </c>
      <c r="W36" t="s">
        <v>7</v>
      </c>
      <c r="AA36" t="s">
        <v>45</v>
      </c>
      <c r="AB36" t="s">
        <v>7</v>
      </c>
      <c r="AC36" t="s">
        <v>7</v>
      </c>
      <c r="AD36" t="s">
        <v>45</v>
      </c>
      <c r="AE36" t="s">
        <v>76</v>
      </c>
      <c r="AF36" t="s">
        <v>384</v>
      </c>
    </row>
    <row r="37" spans="1:32" x14ac:dyDescent="0.45">
      <c r="A37" t="s">
        <v>70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H37" t="s">
        <v>390</v>
      </c>
      <c r="J37" t="s">
        <v>45</v>
      </c>
      <c r="K37" t="s">
        <v>7</v>
      </c>
      <c r="L37" t="s">
        <v>7</v>
      </c>
      <c r="M37" t="s">
        <v>102</v>
      </c>
      <c r="N37" t="s">
        <v>7</v>
      </c>
      <c r="O37" t="s">
        <v>7</v>
      </c>
      <c r="P37" t="s">
        <v>7</v>
      </c>
      <c r="Q37" t="s">
        <v>45</v>
      </c>
      <c r="R37" t="s">
        <v>102</v>
      </c>
      <c r="S37" t="s">
        <v>45</v>
      </c>
      <c r="T37" t="s">
        <v>70</v>
      </c>
      <c r="U37" t="s">
        <v>7</v>
      </c>
      <c r="V37" t="s">
        <v>7</v>
      </c>
      <c r="W37" t="s">
        <v>7</v>
      </c>
      <c r="AA37" t="s">
        <v>45</v>
      </c>
      <c r="AB37" t="s">
        <v>7</v>
      </c>
      <c r="AC37" t="s">
        <v>7</v>
      </c>
      <c r="AD37" t="s">
        <v>45</v>
      </c>
      <c r="AE37" t="s">
        <v>87</v>
      </c>
      <c r="AF37" t="s">
        <v>391</v>
      </c>
    </row>
    <row r="38" spans="1:32" x14ac:dyDescent="0.45">
      <c r="A38" t="s">
        <v>392</v>
      </c>
      <c r="B38" t="s">
        <v>393</v>
      </c>
      <c r="C38" t="s">
        <v>394</v>
      </c>
      <c r="D38" t="s">
        <v>395</v>
      </c>
      <c r="E38" t="s">
        <v>396</v>
      </c>
      <c r="F38" t="s">
        <v>397</v>
      </c>
      <c r="H38" t="s">
        <v>398</v>
      </c>
      <c r="J38" t="s">
        <v>45</v>
      </c>
      <c r="K38" t="s">
        <v>7</v>
      </c>
      <c r="L38" t="s">
        <v>7</v>
      </c>
      <c r="M38" t="s">
        <v>102</v>
      </c>
      <c r="N38" t="s">
        <v>7</v>
      </c>
      <c r="O38" t="s">
        <v>7</v>
      </c>
      <c r="P38" t="s">
        <v>7</v>
      </c>
      <c r="Q38" t="s">
        <v>45</v>
      </c>
      <c r="R38" t="s">
        <v>102</v>
      </c>
      <c r="S38" t="s">
        <v>45</v>
      </c>
      <c r="T38" t="s">
        <v>392</v>
      </c>
      <c r="U38" t="s">
        <v>7</v>
      </c>
      <c r="V38" t="s">
        <v>7</v>
      </c>
      <c r="W38" t="s">
        <v>7</v>
      </c>
      <c r="AA38" t="s">
        <v>45</v>
      </c>
      <c r="AB38" t="s">
        <v>7</v>
      </c>
      <c r="AC38" t="s">
        <v>7</v>
      </c>
      <c r="AD38" t="s">
        <v>45</v>
      </c>
      <c r="AE38" t="s">
        <v>87</v>
      </c>
      <c r="AF38" t="s">
        <v>399</v>
      </c>
    </row>
    <row r="39" spans="1:32" x14ac:dyDescent="0.45">
      <c r="A39" t="s">
        <v>400</v>
      </c>
      <c r="B39" t="s">
        <v>401</v>
      </c>
      <c r="C39" t="s">
        <v>402</v>
      </c>
      <c r="D39" t="s">
        <v>403</v>
      </c>
      <c r="E39" t="s">
        <v>404</v>
      </c>
      <c r="F39" t="s">
        <v>405</v>
      </c>
      <c r="H39" t="s">
        <v>406</v>
      </c>
      <c r="J39" t="s">
        <v>45</v>
      </c>
      <c r="K39" t="s">
        <v>7</v>
      </c>
      <c r="L39" t="s">
        <v>7</v>
      </c>
      <c r="M39" t="s">
        <v>102</v>
      </c>
      <c r="N39" t="s">
        <v>7</v>
      </c>
      <c r="O39" t="s">
        <v>7</v>
      </c>
      <c r="P39" t="s">
        <v>7</v>
      </c>
      <c r="Q39" t="s">
        <v>45</v>
      </c>
      <c r="R39" t="s">
        <v>102</v>
      </c>
      <c r="S39" t="s">
        <v>45</v>
      </c>
      <c r="T39" t="s">
        <v>400</v>
      </c>
      <c r="U39" t="s">
        <v>7</v>
      </c>
      <c r="V39" t="s">
        <v>7</v>
      </c>
      <c r="W39" t="s">
        <v>7</v>
      </c>
      <c r="AA39" t="s">
        <v>45</v>
      </c>
      <c r="AB39" t="s">
        <v>7</v>
      </c>
      <c r="AC39" t="s">
        <v>7</v>
      </c>
      <c r="AD39" t="s">
        <v>45</v>
      </c>
      <c r="AE39" t="s">
        <v>87</v>
      </c>
      <c r="AF39" t="s">
        <v>407</v>
      </c>
    </row>
    <row r="40" spans="1:32" x14ac:dyDescent="0.45">
      <c r="A40" t="s">
        <v>408</v>
      </c>
      <c r="B40" t="s">
        <v>409</v>
      </c>
      <c r="C40" t="s">
        <v>410</v>
      </c>
      <c r="D40" t="s">
        <v>411</v>
      </c>
      <c r="E40" t="s">
        <v>412</v>
      </c>
      <c r="F40" t="s">
        <v>413</v>
      </c>
      <c r="H40" t="s">
        <v>414</v>
      </c>
      <c r="I40" t="s">
        <v>415</v>
      </c>
      <c r="J40" t="s">
        <v>45</v>
      </c>
      <c r="K40" t="s">
        <v>7</v>
      </c>
      <c r="L40" t="s">
        <v>7</v>
      </c>
      <c r="M40" t="s">
        <v>102</v>
      </c>
      <c r="N40" t="s">
        <v>7</v>
      </c>
      <c r="O40" t="s">
        <v>7</v>
      </c>
      <c r="P40" t="s">
        <v>7</v>
      </c>
      <c r="Q40" t="s">
        <v>45</v>
      </c>
      <c r="R40" t="s">
        <v>102</v>
      </c>
      <c r="S40" t="s">
        <v>45</v>
      </c>
      <c r="T40" t="s">
        <v>408</v>
      </c>
      <c r="U40" t="s">
        <v>7</v>
      </c>
      <c r="V40" t="s">
        <v>7</v>
      </c>
      <c r="W40" t="s">
        <v>7</v>
      </c>
      <c r="AA40" t="s">
        <v>45</v>
      </c>
      <c r="AB40" t="s">
        <v>7</v>
      </c>
      <c r="AC40" t="s">
        <v>7</v>
      </c>
      <c r="AD40" t="s">
        <v>45</v>
      </c>
      <c r="AE40" t="s">
        <v>87</v>
      </c>
      <c r="AF40" t="s">
        <v>416</v>
      </c>
    </row>
    <row r="41" spans="1:32" x14ac:dyDescent="0.45">
      <c r="A41" t="s">
        <v>417</v>
      </c>
      <c r="B41" t="s">
        <v>418</v>
      </c>
      <c r="C41" t="s">
        <v>419</v>
      </c>
      <c r="D41" t="s">
        <v>420</v>
      </c>
      <c r="E41" t="s">
        <v>421</v>
      </c>
      <c r="F41" t="s">
        <v>422</v>
      </c>
      <c r="H41" t="s">
        <v>423</v>
      </c>
      <c r="J41" t="s">
        <v>45</v>
      </c>
      <c r="K41" t="s">
        <v>7</v>
      </c>
      <c r="L41" t="s">
        <v>7</v>
      </c>
      <c r="M41" t="s">
        <v>102</v>
      </c>
      <c r="N41" t="s">
        <v>7</v>
      </c>
      <c r="O41" t="s">
        <v>7</v>
      </c>
      <c r="P41" t="s">
        <v>7</v>
      </c>
      <c r="Q41" t="s">
        <v>45</v>
      </c>
      <c r="R41" t="s">
        <v>102</v>
      </c>
      <c r="S41" t="s">
        <v>45</v>
      </c>
      <c r="T41" t="s">
        <v>417</v>
      </c>
      <c r="U41" t="s">
        <v>7</v>
      </c>
      <c r="V41" t="s">
        <v>7</v>
      </c>
      <c r="W41" t="s">
        <v>7</v>
      </c>
      <c r="AA41" t="s">
        <v>45</v>
      </c>
      <c r="AB41" t="s">
        <v>7</v>
      </c>
      <c r="AC41" t="s">
        <v>7</v>
      </c>
      <c r="AD41" t="s">
        <v>45</v>
      </c>
      <c r="AE41" t="s">
        <v>87</v>
      </c>
      <c r="AF41" t="s">
        <v>424</v>
      </c>
    </row>
    <row r="42" spans="1:32" x14ac:dyDescent="0.45">
      <c r="A42" t="s">
        <v>425</v>
      </c>
      <c r="B42" t="s">
        <v>426</v>
      </c>
      <c r="C42" t="s">
        <v>427</v>
      </c>
      <c r="D42" t="s">
        <v>428</v>
      </c>
      <c r="E42" t="s">
        <v>429</v>
      </c>
      <c r="F42" t="s">
        <v>430</v>
      </c>
      <c r="H42" t="s">
        <v>431</v>
      </c>
      <c r="J42" t="s">
        <v>45</v>
      </c>
      <c r="K42" t="s">
        <v>7</v>
      </c>
      <c r="L42" t="s">
        <v>7</v>
      </c>
      <c r="M42" t="s">
        <v>102</v>
      </c>
      <c r="N42" t="s">
        <v>7</v>
      </c>
      <c r="O42" t="s">
        <v>7</v>
      </c>
      <c r="P42" t="s">
        <v>7</v>
      </c>
      <c r="Q42" t="s">
        <v>45</v>
      </c>
      <c r="R42" t="s">
        <v>102</v>
      </c>
      <c r="S42" t="s">
        <v>45</v>
      </c>
      <c r="T42" t="s">
        <v>425</v>
      </c>
      <c r="U42" t="s">
        <v>7</v>
      </c>
      <c r="V42" t="s">
        <v>7</v>
      </c>
      <c r="W42" t="s">
        <v>7</v>
      </c>
      <c r="AA42" t="s">
        <v>45</v>
      </c>
      <c r="AB42" t="s">
        <v>7</v>
      </c>
      <c r="AC42" t="s">
        <v>7</v>
      </c>
      <c r="AD42" t="s">
        <v>45</v>
      </c>
      <c r="AE42" t="s">
        <v>87</v>
      </c>
      <c r="AF42" t="s">
        <v>432</v>
      </c>
    </row>
    <row r="43" spans="1:32" x14ac:dyDescent="0.45">
      <c r="A43" t="s">
        <v>433</v>
      </c>
      <c r="B43" t="s">
        <v>434</v>
      </c>
      <c r="C43" t="s">
        <v>435</v>
      </c>
      <c r="D43" t="s">
        <v>436</v>
      </c>
      <c r="E43" t="s">
        <v>437</v>
      </c>
      <c r="F43" t="s">
        <v>438</v>
      </c>
      <c r="H43" t="s">
        <v>439</v>
      </c>
      <c r="J43" t="s">
        <v>45</v>
      </c>
      <c r="K43" t="s">
        <v>7</v>
      </c>
      <c r="L43" t="s">
        <v>7</v>
      </c>
      <c r="M43" t="s">
        <v>102</v>
      </c>
      <c r="N43" t="s">
        <v>7</v>
      </c>
      <c r="O43" t="s">
        <v>7</v>
      </c>
      <c r="P43" t="s">
        <v>7</v>
      </c>
      <c r="Q43" t="s">
        <v>45</v>
      </c>
      <c r="R43" t="s">
        <v>102</v>
      </c>
      <c r="S43" t="s">
        <v>45</v>
      </c>
      <c r="T43" t="s">
        <v>433</v>
      </c>
      <c r="U43" t="s">
        <v>7</v>
      </c>
      <c r="V43" t="s">
        <v>7</v>
      </c>
      <c r="W43" t="s">
        <v>7</v>
      </c>
      <c r="AA43" t="s">
        <v>45</v>
      </c>
      <c r="AB43" t="s">
        <v>7</v>
      </c>
      <c r="AC43" t="s">
        <v>7</v>
      </c>
      <c r="AD43" t="s">
        <v>45</v>
      </c>
      <c r="AE43" t="s">
        <v>87</v>
      </c>
      <c r="AF43" t="s">
        <v>440</v>
      </c>
    </row>
    <row r="44" spans="1:32" x14ac:dyDescent="0.45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H44" t="s">
        <v>447</v>
      </c>
      <c r="J44" t="s">
        <v>45</v>
      </c>
      <c r="K44" t="s">
        <v>7</v>
      </c>
      <c r="L44" t="s">
        <v>7</v>
      </c>
      <c r="M44" t="s">
        <v>102</v>
      </c>
      <c r="N44" t="s">
        <v>7</v>
      </c>
      <c r="O44" t="s">
        <v>7</v>
      </c>
      <c r="P44" t="s">
        <v>7</v>
      </c>
      <c r="Q44" t="s">
        <v>45</v>
      </c>
      <c r="R44" t="s">
        <v>102</v>
      </c>
      <c r="S44" t="s">
        <v>45</v>
      </c>
      <c r="T44" t="s">
        <v>441</v>
      </c>
      <c r="U44" t="s">
        <v>7</v>
      </c>
      <c r="V44" t="s">
        <v>7</v>
      </c>
      <c r="W44" t="s">
        <v>7</v>
      </c>
      <c r="AA44" t="s">
        <v>45</v>
      </c>
      <c r="AB44" t="s">
        <v>7</v>
      </c>
      <c r="AC44" t="s">
        <v>7</v>
      </c>
      <c r="AD44" t="s">
        <v>45</v>
      </c>
      <c r="AE44" t="s">
        <v>87</v>
      </c>
      <c r="AF44" t="s">
        <v>448</v>
      </c>
    </row>
    <row r="45" spans="1:32" x14ac:dyDescent="0.45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H45" t="s">
        <v>455</v>
      </c>
      <c r="J45" t="s">
        <v>45</v>
      </c>
      <c r="K45" t="s">
        <v>7</v>
      </c>
      <c r="L45" t="s">
        <v>7</v>
      </c>
      <c r="M45" t="s">
        <v>102</v>
      </c>
      <c r="N45" t="s">
        <v>7</v>
      </c>
      <c r="O45" t="s">
        <v>7</v>
      </c>
      <c r="P45" t="s">
        <v>7</v>
      </c>
      <c r="Q45" t="s">
        <v>45</v>
      </c>
      <c r="R45" t="s">
        <v>102</v>
      </c>
      <c r="S45" t="s">
        <v>45</v>
      </c>
      <c r="T45" t="s">
        <v>449</v>
      </c>
      <c r="U45" t="s">
        <v>7</v>
      </c>
      <c r="V45" t="s">
        <v>7</v>
      </c>
      <c r="W45" t="s">
        <v>7</v>
      </c>
      <c r="AA45" t="s">
        <v>45</v>
      </c>
      <c r="AB45" t="s">
        <v>7</v>
      </c>
      <c r="AC45" t="s">
        <v>7</v>
      </c>
      <c r="AD45" t="s">
        <v>45</v>
      </c>
      <c r="AE45" t="s">
        <v>87</v>
      </c>
      <c r="AF45" t="s">
        <v>456</v>
      </c>
    </row>
    <row r="46" spans="1:32" x14ac:dyDescent="0.45">
      <c r="A46" t="s">
        <v>457</v>
      </c>
      <c r="B46" t="s">
        <v>458</v>
      </c>
      <c r="C46" t="s">
        <v>459</v>
      </c>
      <c r="D46" t="s">
        <v>460</v>
      </c>
      <c r="E46" t="s">
        <v>461</v>
      </c>
      <c r="F46" t="s">
        <v>462</v>
      </c>
      <c r="H46" t="s">
        <v>463</v>
      </c>
      <c r="J46" t="s">
        <v>45</v>
      </c>
      <c r="K46" t="s">
        <v>7</v>
      </c>
      <c r="L46" t="s">
        <v>7</v>
      </c>
      <c r="M46" t="s">
        <v>102</v>
      </c>
      <c r="N46" t="s">
        <v>7</v>
      </c>
      <c r="O46" t="s">
        <v>7</v>
      </c>
      <c r="P46" t="s">
        <v>7</v>
      </c>
      <c r="Q46" t="s">
        <v>45</v>
      </c>
      <c r="R46" t="s">
        <v>102</v>
      </c>
      <c r="S46" t="s">
        <v>45</v>
      </c>
      <c r="T46" t="s">
        <v>457</v>
      </c>
      <c r="U46" t="s">
        <v>7</v>
      </c>
      <c r="V46" t="s">
        <v>7</v>
      </c>
      <c r="W46" t="s">
        <v>7</v>
      </c>
      <c r="AA46" t="s">
        <v>45</v>
      </c>
      <c r="AB46" t="s">
        <v>7</v>
      </c>
      <c r="AC46" t="s">
        <v>7</v>
      </c>
      <c r="AD46" t="s">
        <v>45</v>
      </c>
      <c r="AE46" t="s">
        <v>87</v>
      </c>
      <c r="AF46" t="s">
        <v>464</v>
      </c>
    </row>
    <row r="47" spans="1:32" x14ac:dyDescent="0.45">
      <c r="A47" t="s">
        <v>465</v>
      </c>
      <c r="B47" t="s">
        <v>466</v>
      </c>
      <c r="C47" t="s">
        <v>467</v>
      </c>
      <c r="D47" t="s">
        <v>468</v>
      </c>
      <c r="E47" t="s">
        <v>469</v>
      </c>
      <c r="F47" t="s">
        <v>470</v>
      </c>
      <c r="H47" t="s">
        <v>471</v>
      </c>
      <c r="J47" t="s">
        <v>45</v>
      </c>
      <c r="K47" t="s">
        <v>7</v>
      </c>
      <c r="L47" t="s">
        <v>7</v>
      </c>
      <c r="M47" t="s">
        <v>102</v>
      </c>
      <c r="N47" t="s">
        <v>7</v>
      </c>
      <c r="O47" t="s">
        <v>7</v>
      </c>
      <c r="P47" t="s">
        <v>7</v>
      </c>
      <c r="Q47" t="s">
        <v>45</v>
      </c>
      <c r="R47" t="s">
        <v>102</v>
      </c>
      <c r="S47" t="s">
        <v>45</v>
      </c>
      <c r="T47" t="s">
        <v>465</v>
      </c>
      <c r="U47" t="s">
        <v>7</v>
      </c>
      <c r="V47" t="s">
        <v>7</v>
      </c>
      <c r="W47" t="s">
        <v>7</v>
      </c>
      <c r="AA47" t="s">
        <v>45</v>
      </c>
      <c r="AB47" t="s">
        <v>7</v>
      </c>
      <c r="AC47" t="s">
        <v>7</v>
      </c>
      <c r="AD47" t="s">
        <v>45</v>
      </c>
      <c r="AE47" t="s">
        <v>87</v>
      </c>
      <c r="AF47" t="s">
        <v>472</v>
      </c>
    </row>
    <row r="48" spans="1:32" x14ac:dyDescent="0.45">
      <c r="A48" t="s">
        <v>78</v>
      </c>
      <c r="B48" t="s">
        <v>473</v>
      </c>
      <c r="C48" t="s">
        <v>474</v>
      </c>
      <c r="D48" t="s">
        <v>473</v>
      </c>
      <c r="E48" t="s">
        <v>475</v>
      </c>
      <c r="F48" t="s">
        <v>476</v>
      </c>
      <c r="G48" t="s">
        <v>477</v>
      </c>
      <c r="H48" t="s">
        <v>478</v>
      </c>
      <c r="J48" t="s">
        <v>45</v>
      </c>
      <c r="K48" t="s">
        <v>7</v>
      </c>
      <c r="L48" t="s">
        <v>7</v>
      </c>
      <c r="M48" t="s">
        <v>102</v>
      </c>
      <c r="N48" t="s">
        <v>7</v>
      </c>
      <c r="O48" t="s">
        <v>7</v>
      </c>
      <c r="P48" t="s">
        <v>7</v>
      </c>
      <c r="Q48" t="s">
        <v>45</v>
      </c>
      <c r="R48" t="s">
        <v>102</v>
      </c>
      <c r="S48" t="s">
        <v>45</v>
      </c>
      <c r="T48" t="s">
        <v>78</v>
      </c>
      <c r="U48" t="s">
        <v>7</v>
      </c>
      <c r="V48" t="s">
        <v>7</v>
      </c>
      <c r="W48" t="s">
        <v>7</v>
      </c>
      <c r="AA48" t="s">
        <v>45</v>
      </c>
      <c r="AB48" t="s">
        <v>7</v>
      </c>
      <c r="AC48" t="s">
        <v>7</v>
      </c>
      <c r="AD48" t="s">
        <v>45</v>
      </c>
      <c r="AE48" t="s">
        <v>87</v>
      </c>
      <c r="AF48" t="s">
        <v>479</v>
      </c>
    </row>
    <row r="49" spans="1:32" x14ac:dyDescent="0.45">
      <c r="A49" t="s">
        <v>115</v>
      </c>
      <c r="B49" t="s">
        <v>480</v>
      </c>
      <c r="C49" t="s">
        <v>481</v>
      </c>
      <c r="D49" t="s">
        <v>480</v>
      </c>
      <c r="E49" t="s">
        <v>482</v>
      </c>
      <c r="F49" t="s">
        <v>483</v>
      </c>
      <c r="G49" t="s">
        <v>484</v>
      </c>
      <c r="J49" t="s">
        <v>45</v>
      </c>
      <c r="K49" t="s">
        <v>7</v>
      </c>
      <c r="L49" t="s">
        <v>7</v>
      </c>
      <c r="M49" t="s">
        <v>102</v>
      </c>
      <c r="N49" t="s">
        <v>7</v>
      </c>
      <c r="O49" t="s">
        <v>7</v>
      </c>
      <c r="P49" t="s">
        <v>7</v>
      </c>
      <c r="Q49" t="s">
        <v>45</v>
      </c>
      <c r="R49" t="s">
        <v>102</v>
      </c>
      <c r="S49" t="s">
        <v>45</v>
      </c>
      <c r="T49" t="s">
        <v>115</v>
      </c>
      <c r="U49" t="s">
        <v>7</v>
      </c>
      <c r="V49" t="s">
        <v>7</v>
      </c>
      <c r="W49" t="s">
        <v>7</v>
      </c>
      <c r="AA49" t="s">
        <v>45</v>
      </c>
      <c r="AB49" t="s">
        <v>7</v>
      </c>
      <c r="AC49" t="s">
        <v>7</v>
      </c>
      <c r="AD49" t="s">
        <v>45</v>
      </c>
      <c r="AE49" t="s">
        <v>68</v>
      </c>
      <c r="AF49" t="s">
        <v>485</v>
      </c>
    </row>
    <row r="50" spans="1:32" x14ac:dyDescent="0.45">
      <c r="A50" t="s">
        <v>93</v>
      </c>
      <c r="B50" t="s">
        <v>473</v>
      </c>
      <c r="C50" t="s">
        <v>474</v>
      </c>
      <c r="D50" t="s">
        <v>473</v>
      </c>
      <c r="E50" t="s">
        <v>475</v>
      </c>
      <c r="F50" t="s">
        <v>476</v>
      </c>
      <c r="G50" t="s">
        <v>486</v>
      </c>
      <c r="H50" t="s">
        <v>478</v>
      </c>
      <c r="J50" t="s">
        <v>45</v>
      </c>
      <c r="K50" t="s">
        <v>7</v>
      </c>
      <c r="L50" t="s">
        <v>7</v>
      </c>
      <c r="M50" t="s">
        <v>102</v>
      </c>
      <c r="N50" t="s">
        <v>7</v>
      </c>
      <c r="O50" t="s">
        <v>7</v>
      </c>
      <c r="P50" t="s">
        <v>7</v>
      </c>
      <c r="Q50" t="s">
        <v>45</v>
      </c>
      <c r="R50" t="s">
        <v>102</v>
      </c>
      <c r="S50" t="s">
        <v>45</v>
      </c>
      <c r="T50" t="s">
        <v>93</v>
      </c>
      <c r="U50" t="s">
        <v>7</v>
      </c>
      <c r="V50" t="s">
        <v>7</v>
      </c>
      <c r="W50" t="s">
        <v>7</v>
      </c>
      <c r="AA50" t="s">
        <v>45</v>
      </c>
      <c r="AB50" t="s">
        <v>7</v>
      </c>
      <c r="AC50" t="s">
        <v>7</v>
      </c>
      <c r="AD50" t="s">
        <v>45</v>
      </c>
      <c r="AE50" t="s">
        <v>87</v>
      </c>
      <c r="AF50" t="s">
        <v>487</v>
      </c>
    </row>
    <row r="51" spans="1:32" x14ac:dyDescent="0.45">
      <c r="A51" t="s">
        <v>488</v>
      </c>
      <c r="B51" t="s">
        <v>489</v>
      </c>
      <c r="C51" t="s">
        <v>490</v>
      </c>
      <c r="D51" t="s">
        <v>491</v>
      </c>
      <c r="E51" t="s">
        <v>492</v>
      </c>
      <c r="F51" t="s">
        <v>493</v>
      </c>
      <c r="G51" t="s">
        <v>494</v>
      </c>
      <c r="H51" t="s">
        <v>495</v>
      </c>
      <c r="I51" t="s">
        <v>494</v>
      </c>
      <c r="J51" t="s">
        <v>45</v>
      </c>
      <c r="K51" t="s">
        <v>7</v>
      </c>
      <c r="L51" t="s">
        <v>7</v>
      </c>
      <c r="M51" t="s">
        <v>102</v>
      </c>
      <c r="N51" t="s">
        <v>7</v>
      </c>
      <c r="O51" t="s">
        <v>7</v>
      </c>
      <c r="P51" t="s">
        <v>7</v>
      </c>
      <c r="Q51" t="s">
        <v>87</v>
      </c>
      <c r="R51" t="s">
        <v>102</v>
      </c>
      <c r="S51" t="s">
        <v>45</v>
      </c>
      <c r="T51" t="s">
        <v>488</v>
      </c>
      <c r="U51" t="s">
        <v>7</v>
      </c>
      <c r="V51" t="s">
        <v>7</v>
      </c>
      <c r="W51" t="s">
        <v>7</v>
      </c>
      <c r="AA51" t="s">
        <v>7</v>
      </c>
      <c r="AB51" t="s">
        <v>7</v>
      </c>
      <c r="AC51" t="s">
        <v>7</v>
      </c>
      <c r="AD51" t="s">
        <v>45</v>
      </c>
      <c r="AE51" t="s">
        <v>68</v>
      </c>
      <c r="AF51" t="s">
        <v>496</v>
      </c>
    </row>
    <row r="52" spans="1:32" x14ac:dyDescent="0.45">
      <c r="A52" t="s">
        <v>497</v>
      </c>
      <c r="B52" t="s">
        <v>498</v>
      </c>
      <c r="C52" t="s">
        <v>499</v>
      </c>
      <c r="D52" t="s">
        <v>498</v>
      </c>
      <c r="E52" t="s">
        <v>492</v>
      </c>
      <c r="F52" t="s">
        <v>493</v>
      </c>
      <c r="G52" t="s">
        <v>494</v>
      </c>
      <c r="H52" t="s">
        <v>500</v>
      </c>
      <c r="I52" t="s">
        <v>494</v>
      </c>
      <c r="J52" t="s">
        <v>45</v>
      </c>
      <c r="K52" t="s">
        <v>7</v>
      </c>
      <c r="L52" t="s">
        <v>7</v>
      </c>
      <c r="M52" t="s">
        <v>102</v>
      </c>
      <c r="N52" t="s">
        <v>7</v>
      </c>
      <c r="O52" t="s">
        <v>7</v>
      </c>
      <c r="P52" t="s">
        <v>7</v>
      </c>
      <c r="Q52" t="s">
        <v>87</v>
      </c>
      <c r="R52" t="s">
        <v>102</v>
      </c>
      <c r="S52" t="s">
        <v>45</v>
      </c>
      <c r="T52" t="s">
        <v>497</v>
      </c>
      <c r="U52" t="s">
        <v>7</v>
      </c>
      <c r="V52" t="s">
        <v>7</v>
      </c>
      <c r="W52" t="s">
        <v>7</v>
      </c>
      <c r="AA52" t="s">
        <v>7</v>
      </c>
      <c r="AB52" t="s">
        <v>7</v>
      </c>
      <c r="AC52" t="s">
        <v>7</v>
      </c>
      <c r="AD52" t="s">
        <v>45</v>
      </c>
      <c r="AE52" t="s">
        <v>68</v>
      </c>
      <c r="AF52" t="s">
        <v>501</v>
      </c>
    </row>
    <row r="53" spans="1:32" x14ac:dyDescent="0.45">
      <c r="A53" t="s">
        <v>502</v>
      </c>
      <c r="B53" t="s">
        <v>503</v>
      </c>
      <c r="C53" t="s">
        <v>504</v>
      </c>
      <c r="D53" t="s">
        <v>505</v>
      </c>
      <c r="E53" t="s">
        <v>506</v>
      </c>
      <c r="F53" t="s">
        <v>507</v>
      </c>
      <c r="H53" t="s">
        <v>508</v>
      </c>
      <c r="J53" t="s">
        <v>45</v>
      </c>
      <c r="K53" t="s">
        <v>7</v>
      </c>
      <c r="L53" t="s">
        <v>7</v>
      </c>
      <c r="M53" t="s">
        <v>102</v>
      </c>
      <c r="N53" t="s">
        <v>7</v>
      </c>
      <c r="O53" t="s">
        <v>7</v>
      </c>
      <c r="P53" t="s">
        <v>7</v>
      </c>
      <c r="Q53" t="s">
        <v>7</v>
      </c>
      <c r="R53" t="s">
        <v>102</v>
      </c>
      <c r="S53" t="s">
        <v>45</v>
      </c>
      <c r="T53" t="s">
        <v>502</v>
      </c>
      <c r="U53" t="s">
        <v>7</v>
      </c>
      <c r="V53" t="s">
        <v>7</v>
      </c>
      <c r="W53" t="s">
        <v>509</v>
      </c>
      <c r="AA53" t="s">
        <v>45</v>
      </c>
      <c r="AB53" t="s">
        <v>7</v>
      </c>
      <c r="AC53" t="s">
        <v>7</v>
      </c>
      <c r="AD53" t="s">
        <v>45</v>
      </c>
      <c r="AE53" t="s">
        <v>68</v>
      </c>
      <c r="AF53" t="s">
        <v>510</v>
      </c>
    </row>
    <row r="54" spans="1:32" x14ac:dyDescent="0.45">
      <c r="A54" t="s">
        <v>511</v>
      </c>
      <c r="B54" t="s">
        <v>512</v>
      </c>
      <c r="C54" t="s">
        <v>504</v>
      </c>
      <c r="D54" t="s">
        <v>512</v>
      </c>
      <c r="E54" t="s">
        <v>506</v>
      </c>
      <c r="F54" t="s">
        <v>507</v>
      </c>
      <c r="H54" t="s">
        <v>508</v>
      </c>
      <c r="J54" t="s">
        <v>45</v>
      </c>
      <c r="K54" t="s">
        <v>7</v>
      </c>
      <c r="L54" t="s">
        <v>7</v>
      </c>
      <c r="M54" t="s">
        <v>102</v>
      </c>
      <c r="N54" t="s">
        <v>7</v>
      </c>
      <c r="O54" t="s">
        <v>7</v>
      </c>
      <c r="P54" t="s">
        <v>7</v>
      </c>
      <c r="Q54" t="s">
        <v>45</v>
      </c>
      <c r="R54" t="s">
        <v>102</v>
      </c>
      <c r="S54" t="s">
        <v>45</v>
      </c>
      <c r="T54" t="s">
        <v>511</v>
      </c>
      <c r="U54" t="s">
        <v>7</v>
      </c>
      <c r="V54" t="s">
        <v>7</v>
      </c>
      <c r="W54" t="s">
        <v>509</v>
      </c>
      <c r="AA54" t="s">
        <v>45</v>
      </c>
      <c r="AB54" t="s">
        <v>7</v>
      </c>
      <c r="AC54" t="s">
        <v>7</v>
      </c>
      <c r="AD54" t="s">
        <v>45</v>
      </c>
      <c r="AE54" t="s">
        <v>68</v>
      </c>
      <c r="AF54" t="s">
        <v>513</v>
      </c>
    </row>
    <row r="55" spans="1:32" x14ac:dyDescent="0.45">
      <c r="A55" t="s">
        <v>102</v>
      </c>
      <c r="B55" t="s">
        <v>514</v>
      </c>
      <c r="C55" t="s">
        <v>515</v>
      </c>
      <c r="D55" t="s">
        <v>514</v>
      </c>
      <c r="E55" t="s">
        <v>492</v>
      </c>
      <c r="F55" t="s">
        <v>493</v>
      </c>
      <c r="H55" t="s">
        <v>516</v>
      </c>
      <c r="J55" t="s">
        <v>45</v>
      </c>
      <c r="K55" t="s">
        <v>7</v>
      </c>
      <c r="L55" t="s">
        <v>7</v>
      </c>
      <c r="M55" t="s">
        <v>102</v>
      </c>
      <c r="N55" t="s">
        <v>7</v>
      </c>
      <c r="O55" t="s">
        <v>7</v>
      </c>
      <c r="P55" t="s">
        <v>7</v>
      </c>
      <c r="Q55" t="s">
        <v>87</v>
      </c>
      <c r="R55" t="s">
        <v>102</v>
      </c>
      <c r="S55" t="s">
        <v>45</v>
      </c>
      <c r="T55" t="s">
        <v>102</v>
      </c>
      <c r="U55" t="s">
        <v>7</v>
      </c>
      <c r="V55" t="s">
        <v>7</v>
      </c>
      <c r="W55" t="s">
        <v>7</v>
      </c>
      <c r="AA55" t="s">
        <v>45</v>
      </c>
      <c r="AB55" t="s">
        <v>7</v>
      </c>
      <c r="AC55" t="s">
        <v>7</v>
      </c>
      <c r="AD55" t="s">
        <v>45</v>
      </c>
      <c r="AE55" t="s">
        <v>68</v>
      </c>
      <c r="AF55" t="s">
        <v>517</v>
      </c>
    </row>
    <row r="56" spans="1:32" x14ac:dyDescent="0.45">
      <c r="A56" t="s">
        <v>51</v>
      </c>
      <c r="B56" t="s">
        <v>518</v>
      </c>
      <c r="C56" t="s">
        <v>519</v>
      </c>
      <c r="D56" t="s">
        <v>518</v>
      </c>
      <c r="E56" t="s">
        <v>520</v>
      </c>
      <c r="F56" t="s">
        <v>521</v>
      </c>
      <c r="H56" t="s">
        <v>522</v>
      </c>
      <c r="I56" t="s">
        <v>523</v>
      </c>
      <c r="J56" t="s">
        <v>45</v>
      </c>
      <c r="K56" t="s">
        <v>7</v>
      </c>
      <c r="L56" t="s">
        <v>7</v>
      </c>
      <c r="M56" t="s">
        <v>102</v>
      </c>
      <c r="N56" t="s">
        <v>7</v>
      </c>
      <c r="O56" t="s">
        <v>7</v>
      </c>
      <c r="P56" t="s">
        <v>7</v>
      </c>
      <c r="Q56" t="s">
        <v>87</v>
      </c>
      <c r="R56" t="s">
        <v>102</v>
      </c>
      <c r="S56" t="s">
        <v>45</v>
      </c>
      <c r="T56" t="s">
        <v>51</v>
      </c>
      <c r="U56" t="s">
        <v>7</v>
      </c>
      <c r="V56" t="s">
        <v>7</v>
      </c>
      <c r="W56" t="s">
        <v>65</v>
      </c>
      <c r="AA56" t="s">
        <v>45</v>
      </c>
      <c r="AB56" t="s">
        <v>7</v>
      </c>
      <c r="AC56" t="s">
        <v>7</v>
      </c>
      <c r="AD56" t="s">
        <v>45</v>
      </c>
      <c r="AE56" t="s">
        <v>87</v>
      </c>
      <c r="AF56" t="s">
        <v>524</v>
      </c>
    </row>
    <row r="57" spans="1:32" x14ac:dyDescent="0.45">
      <c r="A57" t="s">
        <v>147</v>
      </c>
      <c r="B57" t="s">
        <v>525</v>
      </c>
      <c r="C57" t="s">
        <v>526</v>
      </c>
      <c r="D57" t="s">
        <v>525</v>
      </c>
      <c r="H57" t="s">
        <v>522</v>
      </c>
      <c r="I57" t="s">
        <v>523</v>
      </c>
      <c r="J57" t="s">
        <v>45</v>
      </c>
      <c r="K57" t="s">
        <v>7</v>
      </c>
      <c r="L57" t="s">
        <v>7</v>
      </c>
      <c r="M57" t="s">
        <v>102</v>
      </c>
      <c r="N57" t="s">
        <v>7</v>
      </c>
      <c r="O57" t="s">
        <v>7</v>
      </c>
      <c r="P57" t="s">
        <v>7</v>
      </c>
      <c r="Q57" t="s">
        <v>87</v>
      </c>
      <c r="R57" t="s">
        <v>102</v>
      </c>
      <c r="S57" t="s">
        <v>45</v>
      </c>
      <c r="T57" t="s">
        <v>147</v>
      </c>
      <c r="U57" t="s">
        <v>7</v>
      </c>
      <c r="V57" t="s">
        <v>7</v>
      </c>
      <c r="W57" t="s">
        <v>116</v>
      </c>
      <c r="AA57" t="s">
        <v>45</v>
      </c>
      <c r="AB57" t="s">
        <v>7</v>
      </c>
      <c r="AC57" t="s">
        <v>7</v>
      </c>
      <c r="AD57" t="s">
        <v>45</v>
      </c>
      <c r="AE57" t="s">
        <v>68</v>
      </c>
      <c r="AF57" t="s">
        <v>527</v>
      </c>
    </row>
    <row r="58" spans="1:32" x14ac:dyDescent="0.45">
      <c r="A58" t="s">
        <v>528</v>
      </c>
      <c r="B58" t="s">
        <v>529</v>
      </c>
      <c r="C58" t="s">
        <v>530</v>
      </c>
      <c r="D58" t="s">
        <v>529</v>
      </c>
      <c r="H58" t="s">
        <v>522</v>
      </c>
      <c r="I58" t="s">
        <v>523</v>
      </c>
      <c r="J58" t="s">
        <v>45</v>
      </c>
      <c r="K58" t="s">
        <v>7</v>
      </c>
      <c r="L58" t="s">
        <v>7</v>
      </c>
      <c r="M58" t="s">
        <v>102</v>
      </c>
      <c r="N58" t="s">
        <v>7</v>
      </c>
      <c r="O58" t="s">
        <v>7</v>
      </c>
      <c r="P58" t="s">
        <v>7</v>
      </c>
      <c r="Q58" t="s">
        <v>87</v>
      </c>
      <c r="R58" t="s">
        <v>102</v>
      </c>
      <c r="S58" t="s">
        <v>45</v>
      </c>
      <c r="T58" t="s">
        <v>528</v>
      </c>
      <c r="U58" t="s">
        <v>7</v>
      </c>
      <c r="V58" t="s">
        <v>7</v>
      </c>
      <c r="W58" t="s">
        <v>121</v>
      </c>
      <c r="AA58" t="s">
        <v>45</v>
      </c>
      <c r="AB58" t="s">
        <v>7</v>
      </c>
      <c r="AC58" t="s">
        <v>7</v>
      </c>
      <c r="AD58" t="s">
        <v>45</v>
      </c>
      <c r="AE58" t="s">
        <v>68</v>
      </c>
      <c r="AF58" t="s">
        <v>531</v>
      </c>
    </row>
    <row r="59" spans="1:32" x14ac:dyDescent="0.45">
      <c r="A59" t="s">
        <v>108</v>
      </c>
      <c r="B59" t="s">
        <v>532</v>
      </c>
      <c r="C59" t="s">
        <v>533</v>
      </c>
      <c r="D59" t="s">
        <v>532</v>
      </c>
      <c r="H59" t="s">
        <v>522</v>
      </c>
      <c r="I59" t="s">
        <v>523</v>
      </c>
      <c r="J59" t="s">
        <v>45</v>
      </c>
      <c r="K59" t="s">
        <v>7</v>
      </c>
      <c r="L59" t="s">
        <v>7</v>
      </c>
      <c r="M59" t="s">
        <v>102</v>
      </c>
      <c r="N59" t="s">
        <v>7</v>
      </c>
      <c r="O59" t="s">
        <v>7</v>
      </c>
      <c r="P59" t="s">
        <v>7</v>
      </c>
      <c r="Q59" t="s">
        <v>87</v>
      </c>
      <c r="R59" t="s">
        <v>102</v>
      </c>
      <c r="S59" t="s">
        <v>45</v>
      </c>
      <c r="T59" t="s">
        <v>108</v>
      </c>
      <c r="U59" t="s">
        <v>7</v>
      </c>
      <c r="V59" t="s">
        <v>7</v>
      </c>
      <c r="W59" t="s">
        <v>91</v>
      </c>
      <c r="AA59" t="s">
        <v>45</v>
      </c>
      <c r="AB59" t="s">
        <v>7</v>
      </c>
      <c r="AC59" t="s">
        <v>7</v>
      </c>
      <c r="AD59" t="s">
        <v>45</v>
      </c>
      <c r="AE59" t="s">
        <v>68</v>
      </c>
      <c r="AF59" t="s">
        <v>534</v>
      </c>
    </row>
    <row r="60" spans="1:32" x14ac:dyDescent="0.45">
      <c r="A60" t="s">
        <v>535</v>
      </c>
      <c r="B60" t="s">
        <v>536</v>
      </c>
      <c r="C60" t="s">
        <v>537</v>
      </c>
      <c r="D60" t="s">
        <v>538</v>
      </c>
      <c r="H60" t="s">
        <v>522</v>
      </c>
      <c r="I60" t="s">
        <v>523</v>
      </c>
      <c r="J60" t="s">
        <v>45</v>
      </c>
      <c r="K60" t="s">
        <v>7</v>
      </c>
      <c r="L60" t="s">
        <v>7</v>
      </c>
      <c r="M60" t="s">
        <v>102</v>
      </c>
      <c r="N60" t="s">
        <v>7</v>
      </c>
      <c r="O60" t="s">
        <v>7</v>
      </c>
      <c r="P60" t="s">
        <v>7</v>
      </c>
      <c r="Q60" t="s">
        <v>87</v>
      </c>
      <c r="R60" t="s">
        <v>102</v>
      </c>
      <c r="S60" t="s">
        <v>45</v>
      </c>
      <c r="T60" t="s">
        <v>535</v>
      </c>
      <c r="U60" t="s">
        <v>7</v>
      </c>
      <c r="V60" t="s">
        <v>7</v>
      </c>
      <c r="W60" t="s">
        <v>1</v>
      </c>
      <c r="AA60" t="s">
        <v>45</v>
      </c>
      <c r="AB60" t="s">
        <v>7</v>
      </c>
      <c r="AC60" t="s">
        <v>7</v>
      </c>
      <c r="AD60" t="s">
        <v>45</v>
      </c>
      <c r="AE60" t="s">
        <v>68</v>
      </c>
      <c r="AF60" t="s">
        <v>539</v>
      </c>
    </row>
    <row r="61" spans="1:32" x14ac:dyDescent="0.45">
      <c r="A61" t="s">
        <v>540</v>
      </c>
      <c r="B61" t="s">
        <v>541</v>
      </c>
      <c r="C61" t="s">
        <v>542</v>
      </c>
      <c r="D61" t="s">
        <v>543</v>
      </c>
      <c r="E61" t="s">
        <v>520</v>
      </c>
      <c r="F61" t="s">
        <v>544</v>
      </c>
      <c r="H61" t="s">
        <v>522</v>
      </c>
      <c r="I61" t="s">
        <v>523</v>
      </c>
      <c r="J61" t="s">
        <v>45</v>
      </c>
      <c r="K61" t="s">
        <v>7</v>
      </c>
      <c r="L61" t="s">
        <v>7</v>
      </c>
      <c r="M61" t="s">
        <v>102</v>
      </c>
      <c r="N61" t="s">
        <v>7</v>
      </c>
      <c r="O61" t="s">
        <v>7</v>
      </c>
      <c r="P61" t="s">
        <v>7</v>
      </c>
      <c r="Q61" t="s">
        <v>87</v>
      </c>
      <c r="R61" t="s">
        <v>102</v>
      </c>
      <c r="S61" t="s">
        <v>45</v>
      </c>
      <c r="T61" t="s">
        <v>540</v>
      </c>
      <c r="U61" t="s">
        <v>7</v>
      </c>
      <c r="V61" t="s">
        <v>7</v>
      </c>
      <c r="W61" t="s">
        <v>236</v>
      </c>
      <c r="AA61" t="s">
        <v>45</v>
      </c>
      <c r="AB61" t="s">
        <v>7</v>
      </c>
      <c r="AC61" t="s">
        <v>7</v>
      </c>
      <c r="AD61" t="s">
        <v>45</v>
      </c>
      <c r="AE61" t="s">
        <v>68</v>
      </c>
      <c r="AF61" t="s">
        <v>545</v>
      </c>
    </row>
    <row r="62" spans="1:32" x14ac:dyDescent="0.45">
      <c r="A62" t="s">
        <v>546</v>
      </c>
      <c r="B62" t="s">
        <v>547</v>
      </c>
      <c r="C62" t="s">
        <v>548</v>
      </c>
      <c r="D62" t="s">
        <v>549</v>
      </c>
      <c r="E62" t="s">
        <v>520</v>
      </c>
      <c r="F62" t="s">
        <v>544</v>
      </c>
      <c r="H62" t="s">
        <v>522</v>
      </c>
      <c r="I62" t="s">
        <v>523</v>
      </c>
      <c r="J62" t="s">
        <v>45</v>
      </c>
      <c r="K62" t="s">
        <v>7</v>
      </c>
      <c r="L62" t="s">
        <v>7</v>
      </c>
      <c r="M62" t="s">
        <v>102</v>
      </c>
      <c r="N62" t="s">
        <v>7</v>
      </c>
      <c r="O62" t="s">
        <v>7</v>
      </c>
      <c r="P62" t="s">
        <v>7</v>
      </c>
      <c r="Q62" t="s">
        <v>87</v>
      </c>
      <c r="R62" t="s">
        <v>102</v>
      </c>
      <c r="S62" t="s">
        <v>45</v>
      </c>
      <c r="T62" t="s">
        <v>546</v>
      </c>
      <c r="U62" t="s">
        <v>7</v>
      </c>
      <c r="V62" t="s">
        <v>7</v>
      </c>
      <c r="W62" t="s">
        <v>65</v>
      </c>
      <c r="Z62" t="s">
        <v>494</v>
      </c>
      <c r="AA62" t="s">
        <v>45</v>
      </c>
      <c r="AB62" t="s">
        <v>7</v>
      </c>
      <c r="AC62" t="s">
        <v>7</v>
      </c>
      <c r="AD62" t="s">
        <v>45</v>
      </c>
      <c r="AE62" t="s">
        <v>87</v>
      </c>
      <c r="AF62" t="s">
        <v>550</v>
      </c>
    </row>
    <row r="63" spans="1:32" x14ac:dyDescent="0.45">
      <c r="A63" t="s">
        <v>551</v>
      </c>
      <c r="B63" t="s">
        <v>552</v>
      </c>
      <c r="C63" t="s">
        <v>553</v>
      </c>
      <c r="D63" t="s">
        <v>554</v>
      </c>
      <c r="E63" t="s">
        <v>520</v>
      </c>
      <c r="F63" t="s">
        <v>521</v>
      </c>
      <c r="H63" t="s">
        <v>522</v>
      </c>
      <c r="I63" t="s">
        <v>523</v>
      </c>
      <c r="J63" t="s">
        <v>45</v>
      </c>
      <c r="K63" t="s">
        <v>7</v>
      </c>
      <c r="L63" t="s">
        <v>7</v>
      </c>
      <c r="M63" t="s">
        <v>102</v>
      </c>
      <c r="N63" t="s">
        <v>7</v>
      </c>
      <c r="O63" t="s">
        <v>7</v>
      </c>
      <c r="P63" t="s">
        <v>7</v>
      </c>
      <c r="Q63" t="s">
        <v>87</v>
      </c>
      <c r="R63" t="s">
        <v>102</v>
      </c>
      <c r="S63" t="s">
        <v>45</v>
      </c>
      <c r="T63" t="s">
        <v>551</v>
      </c>
      <c r="U63" t="s">
        <v>7</v>
      </c>
      <c r="V63" t="s">
        <v>7</v>
      </c>
      <c r="W63" t="s">
        <v>65</v>
      </c>
      <c r="AA63" t="s">
        <v>45</v>
      </c>
      <c r="AB63" t="s">
        <v>7</v>
      </c>
      <c r="AC63" t="s">
        <v>7</v>
      </c>
      <c r="AD63" t="s">
        <v>45</v>
      </c>
      <c r="AE63" t="s">
        <v>68</v>
      </c>
      <c r="AF63" t="s">
        <v>555</v>
      </c>
    </row>
    <row r="64" spans="1:32" x14ac:dyDescent="0.45">
      <c r="A64" t="s">
        <v>556</v>
      </c>
      <c r="B64" t="s">
        <v>557</v>
      </c>
      <c r="C64" t="s">
        <v>558</v>
      </c>
      <c r="D64" t="s">
        <v>557</v>
      </c>
      <c r="H64" t="s">
        <v>522</v>
      </c>
      <c r="I64" t="s">
        <v>523</v>
      </c>
      <c r="J64" t="s">
        <v>45</v>
      </c>
      <c r="K64" t="s">
        <v>7</v>
      </c>
      <c r="L64" t="s">
        <v>7</v>
      </c>
      <c r="M64" t="s">
        <v>102</v>
      </c>
      <c r="N64" t="s">
        <v>7</v>
      </c>
      <c r="O64" t="s">
        <v>7</v>
      </c>
      <c r="P64" t="s">
        <v>7</v>
      </c>
      <c r="Q64" t="s">
        <v>87</v>
      </c>
      <c r="R64" t="s">
        <v>102</v>
      </c>
      <c r="S64" t="s">
        <v>45</v>
      </c>
      <c r="T64" t="s">
        <v>556</v>
      </c>
      <c r="U64" t="s">
        <v>7</v>
      </c>
      <c r="V64" t="s">
        <v>7</v>
      </c>
      <c r="W64" t="s">
        <v>116</v>
      </c>
      <c r="AA64" t="s">
        <v>45</v>
      </c>
      <c r="AB64" t="s">
        <v>7</v>
      </c>
      <c r="AC64" t="s">
        <v>7</v>
      </c>
      <c r="AD64" t="s">
        <v>45</v>
      </c>
      <c r="AE64" t="s">
        <v>68</v>
      </c>
      <c r="AF64" t="s">
        <v>559</v>
      </c>
    </row>
    <row r="65" spans="1:32" x14ac:dyDescent="0.45">
      <c r="A65" t="s">
        <v>59</v>
      </c>
      <c r="B65" t="s">
        <v>560</v>
      </c>
      <c r="C65" t="s">
        <v>561</v>
      </c>
      <c r="D65" t="s">
        <v>562</v>
      </c>
      <c r="E65" t="s">
        <v>563</v>
      </c>
      <c r="F65" t="s">
        <v>564</v>
      </c>
      <c r="H65" t="s">
        <v>565</v>
      </c>
      <c r="I65" t="s">
        <v>566</v>
      </c>
      <c r="J65" t="s">
        <v>45</v>
      </c>
      <c r="K65" t="s">
        <v>7</v>
      </c>
      <c r="L65" t="s">
        <v>7</v>
      </c>
      <c r="M65" t="s">
        <v>102</v>
      </c>
      <c r="N65" t="s">
        <v>7</v>
      </c>
      <c r="O65" t="s">
        <v>7</v>
      </c>
      <c r="P65" t="s">
        <v>7</v>
      </c>
      <c r="Q65" t="s">
        <v>87</v>
      </c>
      <c r="R65" t="s">
        <v>102</v>
      </c>
      <c r="S65" t="s">
        <v>45</v>
      </c>
      <c r="T65" t="s">
        <v>59</v>
      </c>
      <c r="U65" t="s">
        <v>7</v>
      </c>
      <c r="V65" t="s">
        <v>7</v>
      </c>
      <c r="W65" t="s">
        <v>140</v>
      </c>
      <c r="AA65" t="s">
        <v>45</v>
      </c>
      <c r="AB65" t="s">
        <v>7</v>
      </c>
      <c r="AC65" t="s">
        <v>7</v>
      </c>
      <c r="AD65" t="s">
        <v>45</v>
      </c>
      <c r="AE65" t="s">
        <v>87</v>
      </c>
      <c r="AF65" t="s">
        <v>567</v>
      </c>
    </row>
    <row r="66" spans="1:32" x14ac:dyDescent="0.45">
      <c r="A66" t="s">
        <v>568</v>
      </c>
      <c r="B66" t="s">
        <v>569</v>
      </c>
      <c r="C66" t="s">
        <v>570</v>
      </c>
      <c r="D66" t="s">
        <v>569</v>
      </c>
      <c r="H66" t="s">
        <v>565</v>
      </c>
      <c r="I66" t="s">
        <v>566</v>
      </c>
      <c r="J66" t="s">
        <v>45</v>
      </c>
      <c r="K66" t="s">
        <v>7</v>
      </c>
      <c r="L66" t="s">
        <v>7</v>
      </c>
      <c r="M66" t="s">
        <v>102</v>
      </c>
      <c r="N66" t="s">
        <v>7</v>
      </c>
      <c r="O66" t="s">
        <v>7</v>
      </c>
      <c r="P66" t="s">
        <v>7</v>
      </c>
      <c r="Q66" t="s">
        <v>87</v>
      </c>
      <c r="R66" t="s">
        <v>102</v>
      </c>
      <c r="S66" t="s">
        <v>45</v>
      </c>
      <c r="T66" t="s">
        <v>568</v>
      </c>
      <c r="U66" t="s">
        <v>7</v>
      </c>
      <c r="V66" t="s">
        <v>7</v>
      </c>
      <c r="W66" t="s">
        <v>571</v>
      </c>
      <c r="AA66" t="s">
        <v>45</v>
      </c>
      <c r="AB66" t="s">
        <v>7</v>
      </c>
      <c r="AC66" t="s">
        <v>7</v>
      </c>
      <c r="AD66" t="s">
        <v>45</v>
      </c>
      <c r="AE66" t="s">
        <v>68</v>
      </c>
      <c r="AF66" t="s">
        <v>572</v>
      </c>
    </row>
    <row r="67" spans="1:32" x14ac:dyDescent="0.45">
      <c r="A67" t="s">
        <v>573</v>
      </c>
      <c r="B67" t="s">
        <v>574</v>
      </c>
      <c r="C67" t="s">
        <v>575</v>
      </c>
      <c r="D67" t="s">
        <v>574</v>
      </c>
      <c r="H67" t="s">
        <v>565</v>
      </c>
      <c r="I67" t="s">
        <v>566</v>
      </c>
      <c r="J67" t="s">
        <v>45</v>
      </c>
      <c r="K67" t="s">
        <v>7</v>
      </c>
      <c r="L67" t="s">
        <v>7</v>
      </c>
      <c r="M67" t="s">
        <v>102</v>
      </c>
      <c r="N67" t="s">
        <v>7</v>
      </c>
      <c r="O67" t="s">
        <v>7</v>
      </c>
      <c r="P67" t="s">
        <v>7</v>
      </c>
      <c r="Q67" t="s">
        <v>87</v>
      </c>
      <c r="R67" t="s">
        <v>102</v>
      </c>
      <c r="S67" t="s">
        <v>45</v>
      </c>
      <c r="T67" t="s">
        <v>573</v>
      </c>
      <c r="U67" t="s">
        <v>7</v>
      </c>
      <c r="V67" t="s">
        <v>7</v>
      </c>
      <c r="W67" t="s">
        <v>571</v>
      </c>
      <c r="AA67" t="s">
        <v>45</v>
      </c>
      <c r="AB67" t="s">
        <v>7</v>
      </c>
      <c r="AC67" t="s">
        <v>7</v>
      </c>
      <c r="AD67" t="s">
        <v>45</v>
      </c>
      <c r="AE67" t="s">
        <v>68</v>
      </c>
      <c r="AF67" t="s">
        <v>576</v>
      </c>
    </row>
    <row r="68" spans="1:32" x14ac:dyDescent="0.45">
      <c r="A68" t="s">
        <v>577</v>
      </c>
      <c r="B68" t="s">
        <v>578</v>
      </c>
      <c r="C68" t="s">
        <v>579</v>
      </c>
      <c r="D68" t="s">
        <v>578</v>
      </c>
      <c r="H68" t="s">
        <v>565</v>
      </c>
      <c r="I68" t="s">
        <v>566</v>
      </c>
      <c r="J68" t="s">
        <v>45</v>
      </c>
      <c r="K68" t="s">
        <v>7</v>
      </c>
      <c r="L68" t="s">
        <v>7</v>
      </c>
      <c r="M68" t="s">
        <v>102</v>
      </c>
      <c r="N68" t="s">
        <v>7</v>
      </c>
      <c r="O68" t="s">
        <v>7</v>
      </c>
      <c r="P68" t="s">
        <v>7</v>
      </c>
      <c r="Q68" t="s">
        <v>87</v>
      </c>
      <c r="R68" t="s">
        <v>102</v>
      </c>
      <c r="S68" t="s">
        <v>45</v>
      </c>
      <c r="T68" t="s">
        <v>577</v>
      </c>
      <c r="U68" t="s">
        <v>7</v>
      </c>
      <c r="V68" t="s">
        <v>7</v>
      </c>
      <c r="W68" t="s">
        <v>571</v>
      </c>
      <c r="AA68" t="s">
        <v>45</v>
      </c>
      <c r="AB68" t="s">
        <v>7</v>
      </c>
      <c r="AC68" t="s">
        <v>7</v>
      </c>
      <c r="AD68" t="s">
        <v>45</v>
      </c>
      <c r="AE68" t="s">
        <v>68</v>
      </c>
      <c r="AF68" t="s">
        <v>580</v>
      </c>
    </row>
    <row r="69" spans="1:32" x14ac:dyDescent="0.45">
      <c r="A69" t="s">
        <v>581</v>
      </c>
      <c r="B69" t="s">
        <v>582</v>
      </c>
      <c r="C69" t="s">
        <v>583</v>
      </c>
      <c r="D69" t="s">
        <v>582</v>
      </c>
      <c r="H69" t="s">
        <v>565</v>
      </c>
      <c r="I69" t="s">
        <v>566</v>
      </c>
      <c r="J69" t="s">
        <v>45</v>
      </c>
      <c r="K69" t="s">
        <v>7</v>
      </c>
      <c r="L69" t="s">
        <v>7</v>
      </c>
      <c r="M69" t="s">
        <v>102</v>
      </c>
      <c r="N69" t="s">
        <v>7</v>
      </c>
      <c r="O69" t="s">
        <v>7</v>
      </c>
      <c r="P69" t="s">
        <v>7</v>
      </c>
      <c r="Q69" t="s">
        <v>87</v>
      </c>
      <c r="R69" t="s">
        <v>102</v>
      </c>
      <c r="S69" t="s">
        <v>45</v>
      </c>
      <c r="T69" t="s">
        <v>581</v>
      </c>
      <c r="U69" t="s">
        <v>7</v>
      </c>
      <c r="V69" t="s">
        <v>7</v>
      </c>
      <c r="W69" t="s">
        <v>571</v>
      </c>
      <c r="AA69" t="s">
        <v>45</v>
      </c>
      <c r="AB69" t="s">
        <v>7</v>
      </c>
      <c r="AC69" t="s">
        <v>7</v>
      </c>
      <c r="AD69" t="s">
        <v>45</v>
      </c>
      <c r="AE69" t="s">
        <v>76</v>
      </c>
      <c r="AF69" t="s">
        <v>584</v>
      </c>
    </row>
    <row r="70" spans="1:32" x14ac:dyDescent="0.45">
      <c r="A70" t="s">
        <v>585</v>
      </c>
      <c r="B70" t="s">
        <v>586</v>
      </c>
      <c r="C70" t="s">
        <v>587</v>
      </c>
      <c r="D70" t="s">
        <v>586</v>
      </c>
      <c r="E70" t="s">
        <v>563</v>
      </c>
      <c r="F70" t="s">
        <v>564</v>
      </c>
      <c r="H70" t="s">
        <v>565</v>
      </c>
      <c r="I70" t="s">
        <v>566</v>
      </c>
      <c r="J70" t="s">
        <v>45</v>
      </c>
      <c r="K70" t="s">
        <v>7</v>
      </c>
      <c r="L70" t="s">
        <v>7</v>
      </c>
      <c r="M70" t="s">
        <v>102</v>
      </c>
      <c r="N70" t="s">
        <v>7</v>
      </c>
      <c r="O70" t="s">
        <v>7</v>
      </c>
      <c r="P70" t="s">
        <v>7</v>
      </c>
      <c r="Q70" t="s">
        <v>87</v>
      </c>
      <c r="R70" t="s">
        <v>102</v>
      </c>
      <c r="S70" t="s">
        <v>45</v>
      </c>
      <c r="T70" t="s">
        <v>585</v>
      </c>
      <c r="U70" t="s">
        <v>7</v>
      </c>
      <c r="V70" t="s">
        <v>7</v>
      </c>
      <c r="W70" t="s">
        <v>140</v>
      </c>
      <c r="AA70" t="s">
        <v>45</v>
      </c>
      <c r="AB70" t="s">
        <v>7</v>
      </c>
      <c r="AC70" t="s">
        <v>7</v>
      </c>
      <c r="AD70" t="s">
        <v>45</v>
      </c>
      <c r="AE70" t="s">
        <v>87</v>
      </c>
      <c r="AF70" t="s">
        <v>588</v>
      </c>
    </row>
    <row r="71" spans="1:32" x14ac:dyDescent="0.45">
      <c r="A71" t="s">
        <v>61</v>
      </c>
      <c r="B71" t="s">
        <v>589</v>
      </c>
      <c r="C71" t="s">
        <v>590</v>
      </c>
      <c r="D71" t="s">
        <v>591</v>
      </c>
      <c r="E71" t="s">
        <v>563</v>
      </c>
      <c r="F71" t="s">
        <v>564</v>
      </c>
      <c r="H71" t="s">
        <v>565</v>
      </c>
      <c r="I71" t="s">
        <v>566</v>
      </c>
      <c r="J71" t="s">
        <v>45</v>
      </c>
      <c r="K71" t="s">
        <v>7</v>
      </c>
      <c r="L71" t="s">
        <v>7</v>
      </c>
      <c r="M71" t="s">
        <v>102</v>
      </c>
      <c r="N71" t="s">
        <v>7</v>
      </c>
      <c r="O71" t="s">
        <v>7</v>
      </c>
      <c r="P71" t="s">
        <v>7</v>
      </c>
      <c r="Q71" t="s">
        <v>87</v>
      </c>
      <c r="R71" t="s">
        <v>102</v>
      </c>
      <c r="S71" t="s">
        <v>45</v>
      </c>
      <c r="T71" t="s">
        <v>61</v>
      </c>
      <c r="U71" t="s">
        <v>7</v>
      </c>
      <c r="V71" t="s">
        <v>7</v>
      </c>
      <c r="W71" t="s">
        <v>140</v>
      </c>
      <c r="X71" t="s">
        <v>592</v>
      </c>
      <c r="Y71" t="s">
        <v>593</v>
      </c>
      <c r="AA71" t="s">
        <v>45</v>
      </c>
      <c r="AB71" t="s">
        <v>7</v>
      </c>
      <c r="AC71" t="s">
        <v>7</v>
      </c>
      <c r="AD71" t="s">
        <v>45</v>
      </c>
      <c r="AE71" t="s">
        <v>87</v>
      </c>
      <c r="AF71" t="s">
        <v>594</v>
      </c>
    </row>
    <row r="72" spans="1:32" x14ac:dyDescent="0.45">
      <c r="A72" t="s">
        <v>62</v>
      </c>
      <c r="B72" t="s">
        <v>595</v>
      </c>
      <c r="C72" t="s">
        <v>596</v>
      </c>
      <c r="D72" t="s">
        <v>597</v>
      </c>
      <c r="E72" t="s">
        <v>563</v>
      </c>
      <c r="F72" t="s">
        <v>564</v>
      </c>
      <c r="H72" t="s">
        <v>565</v>
      </c>
      <c r="I72" t="s">
        <v>566</v>
      </c>
      <c r="J72" t="s">
        <v>45</v>
      </c>
      <c r="K72" t="s">
        <v>7</v>
      </c>
      <c r="L72" t="s">
        <v>7</v>
      </c>
      <c r="M72" t="s">
        <v>102</v>
      </c>
      <c r="N72" t="s">
        <v>7</v>
      </c>
      <c r="O72" t="s">
        <v>7</v>
      </c>
      <c r="P72" t="s">
        <v>7</v>
      </c>
      <c r="Q72" t="s">
        <v>87</v>
      </c>
      <c r="R72" t="s">
        <v>102</v>
      </c>
      <c r="S72" t="s">
        <v>45</v>
      </c>
      <c r="T72" t="s">
        <v>62</v>
      </c>
      <c r="U72" t="s">
        <v>7</v>
      </c>
      <c r="V72" t="s">
        <v>7</v>
      </c>
      <c r="W72" t="s">
        <v>140</v>
      </c>
      <c r="AA72" t="s">
        <v>45</v>
      </c>
      <c r="AB72" t="s">
        <v>7</v>
      </c>
      <c r="AC72" t="s">
        <v>7</v>
      </c>
      <c r="AD72" t="s">
        <v>45</v>
      </c>
      <c r="AE72" t="s">
        <v>87</v>
      </c>
      <c r="AF72" t="s">
        <v>598</v>
      </c>
    </row>
    <row r="73" spans="1:32" x14ac:dyDescent="0.45">
      <c r="A73" t="s">
        <v>599</v>
      </c>
      <c r="B73" t="s">
        <v>600</v>
      </c>
      <c r="C73" t="s">
        <v>601</v>
      </c>
      <c r="D73" t="s">
        <v>600</v>
      </c>
      <c r="E73" t="s">
        <v>602</v>
      </c>
      <c r="F73" t="s">
        <v>603</v>
      </c>
      <c r="H73" t="s">
        <v>604</v>
      </c>
      <c r="I73" t="s">
        <v>605</v>
      </c>
      <c r="J73" t="s">
        <v>45</v>
      </c>
      <c r="K73" t="s">
        <v>7</v>
      </c>
      <c r="L73" t="s">
        <v>7</v>
      </c>
      <c r="M73" t="s">
        <v>102</v>
      </c>
      <c r="N73" t="s">
        <v>7</v>
      </c>
      <c r="O73" t="s">
        <v>7</v>
      </c>
      <c r="P73" t="s">
        <v>7</v>
      </c>
      <c r="Q73" t="s">
        <v>87</v>
      </c>
      <c r="R73" t="s">
        <v>102</v>
      </c>
      <c r="S73" t="s">
        <v>45</v>
      </c>
      <c r="T73" t="s">
        <v>599</v>
      </c>
      <c r="U73" t="s">
        <v>7</v>
      </c>
      <c r="V73" t="s">
        <v>7</v>
      </c>
      <c r="W73" t="s">
        <v>130</v>
      </c>
      <c r="AA73" t="s">
        <v>45</v>
      </c>
      <c r="AB73" t="s">
        <v>7</v>
      </c>
      <c r="AC73" t="s">
        <v>7</v>
      </c>
      <c r="AD73" t="s">
        <v>45</v>
      </c>
      <c r="AE73" t="s">
        <v>68</v>
      </c>
      <c r="AF73" t="s">
        <v>606</v>
      </c>
    </row>
    <row r="74" spans="1:32" x14ac:dyDescent="0.45">
      <c r="A74" t="s">
        <v>607</v>
      </c>
      <c r="B74" t="s">
        <v>608</v>
      </c>
      <c r="C74" t="s">
        <v>601</v>
      </c>
      <c r="D74" t="s">
        <v>608</v>
      </c>
      <c r="E74" t="s">
        <v>602</v>
      </c>
      <c r="F74" t="s">
        <v>603</v>
      </c>
      <c r="H74" t="s">
        <v>604</v>
      </c>
      <c r="I74" t="s">
        <v>605</v>
      </c>
      <c r="J74" t="s">
        <v>45</v>
      </c>
      <c r="K74" t="s">
        <v>7</v>
      </c>
      <c r="L74" t="s">
        <v>7</v>
      </c>
      <c r="M74" t="s">
        <v>102</v>
      </c>
      <c r="N74" t="s">
        <v>7</v>
      </c>
      <c r="O74" t="s">
        <v>7</v>
      </c>
      <c r="P74" t="s">
        <v>7</v>
      </c>
      <c r="Q74" t="s">
        <v>87</v>
      </c>
      <c r="R74" t="s">
        <v>102</v>
      </c>
      <c r="S74" t="s">
        <v>45</v>
      </c>
      <c r="T74" t="s">
        <v>607</v>
      </c>
      <c r="U74" t="s">
        <v>7</v>
      </c>
      <c r="V74" t="s">
        <v>7</v>
      </c>
      <c r="W74" t="s">
        <v>7</v>
      </c>
      <c r="AA74" t="s">
        <v>45</v>
      </c>
      <c r="AB74" t="s">
        <v>7</v>
      </c>
      <c r="AC74" t="s">
        <v>7</v>
      </c>
      <c r="AD74" t="s">
        <v>45</v>
      </c>
      <c r="AE74" t="s">
        <v>68</v>
      </c>
      <c r="AF74" t="s">
        <v>609</v>
      </c>
    </row>
    <row r="75" spans="1:32" x14ac:dyDescent="0.45">
      <c r="A75" t="s">
        <v>610</v>
      </c>
      <c r="B75" t="s">
        <v>611</v>
      </c>
      <c r="C75" t="s">
        <v>612</v>
      </c>
      <c r="D75" t="s">
        <v>611</v>
      </c>
      <c r="H75" t="s">
        <v>604</v>
      </c>
      <c r="I75" t="s">
        <v>605</v>
      </c>
      <c r="J75" t="s">
        <v>45</v>
      </c>
      <c r="K75" t="s">
        <v>7</v>
      </c>
      <c r="L75" t="s">
        <v>7</v>
      </c>
      <c r="M75" t="s">
        <v>102</v>
      </c>
      <c r="N75" t="s">
        <v>7</v>
      </c>
      <c r="O75" t="s">
        <v>7</v>
      </c>
      <c r="P75" t="s">
        <v>7</v>
      </c>
      <c r="Q75" t="s">
        <v>87</v>
      </c>
      <c r="R75" t="s">
        <v>102</v>
      </c>
      <c r="S75" t="s">
        <v>45</v>
      </c>
      <c r="T75" t="s">
        <v>610</v>
      </c>
      <c r="U75" t="s">
        <v>7</v>
      </c>
      <c r="V75" t="s">
        <v>7</v>
      </c>
      <c r="W75" t="s">
        <v>7</v>
      </c>
      <c r="AA75" t="s">
        <v>45</v>
      </c>
      <c r="AB75" t="s">
        <v>7</v>
      </c>
      <c r="AC75" t="s">
        <v>7</v>
      </c>
      <c r="AD75" t="s">
        <v>45</v>
      </c>
      <c r="AE75" t="s">
        <v>68</v>
      </c>
      <c r="AF75" t="s">
        <v>613</v>
      </c>
    </row>
    <row r="76" spans="1:32" x14ac:dyDescent="0.45">
      <c r="A76" t="s">
        <v>614</v>
      </c>
      <c r="B76" t="s">
        <v>615</v>
      </c>
      <c r="C76" t="s">
        <v>616</v>
      </c>
      <c r="D76" t="s">
        <v>615</v>
      </c>
      <c r="H76" t="s">
        <v>604</v>
      </c>
      <c r="I76" t="s">
        <v>605</v>
      </c>
      <c r="J76" t="s">
        <v>45</v>
      </c>
      <c r="K76" t="s">
        <v>7</v>
      </c>
      <c r="L76" t="s">
        <v>7</v>
      </c>
      <c r="M76" t="s">
        <v>102</v>
      </c>
      <c r="N76" t="s">
        <v>7</v>
      </c>
      <c r="O76" t="s">
        <v>7</v>
      </c>
      <c r="P76" t="s">
        <v>7</v>
      </c>
      <c r="Q76" t="s">
        <v>87</v>
      </c>
      <c r="R76" t="s">
        <v>102</v>
      </c>
      <c r="S76" t="s">
        <v>45</v>
      </c>
      <c r="T76" t="s">
        <v>614</v>
      </c>
      <c r="U76" t="s">
        <v>7</v>
      </c>
      <c r="V76" t="s">
        <v>7</v>
      </c>
      <c r="W76" t="s">
        <v>617</v>
      </c>
      <c r="AA76" t="s">
        <v>7</v>
      </c>
      <c r="AB76" t="s">
        <v>7</v>
      </c>
      <c r="AC76" t="s">
        <v>7</v>
      </c>
      <c r="AD76" t="s">
        <v>45</v>
      </c>
      <c r="AE76" t="s">
        <v>68</v>
      </c>
      <c r="AF76" t="s">
        <v>618</v>
      </c>
    </row>
    <row r="77" spans="1:32" x14ac:dyDescent="0.45">
      <c r="A77" t="s">
        <v>619</v>
      </c>
      <c r="B77" t="s">
        <v>620</v>
      </c>
      <c r="C77" t="s">
        <v>621</v>
      </c>
      <c r="D77" t="s">
        <v>622</v>
      </c>
      <c r="H77" t="s">
        <v>604</v>
      </c>
      <c r="I77" t="s">
        <v>605</v>
      </c>
      <c r="J77" t="s">
        <v>45</v>
      </c>
      <c r="K77" t="s">
        <v>7</v>
      </c>
      <c r="L77" t="s">
        <v>7</v>
      </c>
      <c r="M77" t="s">
        <v>102</v>
      </c>
      <c r="N77" t="s">
        <v>7</v>
      </c>
      <c r="O77" t="s">
        <v>7</v>
      </c>
      <c r="P77" t="s">
        <v>7</v>
      </c>
      <c r="Q77" t="s">
        <v>87</v>
      </c>
      <c r="R77" t="s">
        <v>102</v>
      </c>
      <c r="S77" t="s">
        <v>45</v>
      </c>
      <c r="T77" t="s">
        <v>614</v>
      </c>
      <c r="U77" t="s">
        <v>7</v>
      </c>
      <c r="V77" t="s">
        <v>7</v>
      </c>
      <c r="W77" t="s">
        <v>623</v>
      </c>
      <c r="AA77" t="s">
        <v>7</v>
      </c>
      <c r="AB77" t="s">
        <v>7</v>
      </c>
      <c r="AC77" t="s">
        <v>7</v>
      </c>
      <c r="AD77" t="s">
        <v>45</v>
      </c>
      <c r="AE77" t="s">
        <v>76</v>
      </c>
      <c r="AF77" t="s">
        <v>624</v>
      </c>
    </row>
    <row r="78" spans="1:32" x14ac:dyDescent="0.45">
      <c r="A78" t="s">
        <v>64</v>
      </c>
      <c r="B78" t="s">
        <v>625</v>
      </c>
      <c r="C78" t="s">
        <v>626</v>
      </c>
      <c r="D78" t="s">
        <v>627</v>
      </c>
      <c r="E78" t="s">
        <v>628</v>
      </c>
      <c r="F78" t="s">
        <v>629</v>
      </c>
      <c r="H78" t="s">
        <v>630</v>
      </c>
      <c r="I78" t="s">
        <v>631</v>
      </c>
      <c r="J78" t="s">
        <v>45</v>
      </c>
      <c r="K78" t="s">
        <v>7</v>
      </c>
      <c r="L78" t="s">
        <v>7</v>
      </c>
      <c r="M78" t="s">
        <v>102</v>
      </c>
      <c r="N78" t="s">
        <v>7</v>
      </c>
      <c r="O78" t="s">
        <v>7</v>
      </c>
      <c r="P78" t="s">
        <v>7</v>
      </c>
      <c r="Q78" t="s">
        <v>87</v>
      </c>
      <c r="R78" t="s">
        <v>102</v>
      </c>
      <c r="S78" t="s">
        <v>45</v>
      </c>
      <c r="T78" t="s">
        <v>64</v>
      </c>
      <c r="U78" t="s">
        <v>7</v>
      </c>
      <c r="V78" t="s">
        <v>7</v>
      </c>
      <c r="W78" t="s">
        <v>632</v>
      </c>
      <c r="AA78" t="s">
        <v>45</v>
      </c>
      <c r="AB78" t="s">
        <v>7</v>
      </c>
      <c r="AC78" t="s">
        <v>7</v>
      </c>
      <c r="AD78" t="s">
        <v>45</v>
      </c>
      <c r="AE78" t="s">
        <v>87</v>
      </c>
      <c r="AF78" t="s">
        <v>633</v>
      </c>
    </row>
    <row r="79" spans="1:32" x14ac:dyDescent="0.45">
      <c r="A79" t="s">
        <v>634</v>
      </c>
      <c r="B79" t="s">
        <v>635</v>
      </c>
      <c r="C79" t="s">
        <v>636</v>
      </c>
      <c r="D79" t="s">
        <v>635</v>
      </c>
      <c r="H79" t="s">
        <v>630</v>
      </c>
      <c r="I79" t="s">
        <v>631</v>
      </c>
      <c r="J79" t="s">
        <v>45</v>
      </c>
      <c r="K79" t="s">
        <v>7</v>
      </c>
      <c r="L79" t="s">
        <v>7</v>
      </c>
      <c r="M79" t="s">
        <v>102</v>
      </c>
      <c r="N79" t="s">
        <v>7</v>
      </c>
      <c r="O79" t="s">
        <v>7</v>
      </c>
      <c r="P79" t="s">
        <v>7</v>
      </c>
      <c r="Q79" t="s">
        <v>87</v>
      </c>
      <c r="R79" t="s">
        <v>102</v>
      </c>
      <c r="S79" t="s">
        <v>45</v>
      </c>
      <c r="T79" t="s">
        <v>634</v>
      </c>
      <c r="U79" t="s">
        <v>7</v>
      </c>
      <c r="V79" t="s">
        <v>7</v>
      </c>
      <c r="W79" t="s">
        <v>417</v>
      </c>
      <c r="AA79" t="s">
        <v>45</v>
      </c>
      <c r="AB79" t="s">
        <v>7</v>
      </c>
      <c r="AC79" t="s">
        <v>7</v>
      </c>
      <c r="AD79" t="s">
        <v>45</v>
      </c>
      <c r="AE79" t="s">
        <v>68</v>
      </c>
      <c r="AF79" t="s">
        <v>637</v>
      </c>
    </row>
    <row r="80" spans="1:32" x14ac:dyDescent="0.45">
      <c r="A80" t="s">
        <v>638</v>
      </c>
      <c r="B80" t="s">
        <v>639</v>
      </c>
      <c r="C80" t="s">
        <v>640</v>
      </c>
      <c r="D80" t="s">
        <v>639</v>
      </c>
      <c r="H80" t="s">
        <v>630</v>
      </c>
      <c r="I80" t="s">
        <v>631</v>
      </c>
      <c r="J80" t="s">
        <v>45</v>
      </c>
      <c r="K80" t="s">
        <v>7</v>
      </c>
      <c r="L80" t="s">
        <v>7</v>
      </c>
      <c r="M80" t="s">
        <v>102</v>
      </c>
      <c r="N80" t="s">
        <v>7</v>
      </c>
      <c r="O80" t="s">
        <v>7</v>
      </c>
      <c r="P80" t="s">
        <v>7</v>
      </c>
      <c r="Q80" t="s">
        <v>87</v>
      </c>
      <c r="R80" t="s">
        <v>102</v>
      </c>
      <c r="S80" t="s">
        <v>45</v>
      </c>
      <c r="T80" t="s">
        <v>638</v>
      </c>
      <c r="U80" t="s">
        <v>7</v>
      </c>
      <c r="V80" t="s">
        <v>7</v>
      </c>
      <c r="W80" t="s">
        <v>417</v>
      </c>
      <c r="AA80" t="s">
        <v>45</v>
      </c>
      <c r="AB80" t="s">
        <v>7</v>
      </c>
      <c r="AC80" t="s">
        <v>7</v>
      </c>
      <c r="AD80" t="s">
        <v>45</v>
      </c>
      <c r="AE80" t="s">
        <v>68</v>
      </c>
      <c r="AF80" t="s">
        <v>641</v>
      </c>
    </row>
    <row r="81" spans="1:32" x14ac:dyDescent="0.45">
      <c r="A81" t="s">
        <v>642</v>
      </c>
      <c r="B81" t="s">
        <v>643</v>
      </c>
      <c r="C81" t="s">
        <v>644</v>
      </c>
      <c r="D81" t="s">
        <v>643</v>
      </c>
      <c r="E81" t="s">
        <v>628</v>
      </c>
      <c r="F81" t="s">
        <v>645</v>
      </c>
      <c r="H81" t="s">
        <v>630</v>
      </c>
      <c r="I81" t="s">
        <v>631</v>
      </c>
      <c r="J81" t="s">
        <v>45</v>
      </c>
      <c r="K81" t="s">
        <v>7</v>
      </c>
      <c r="L81" t="s">
        <v>7</v>
      </c>
      <c r="M81" t="s">
        <v>102</v>
      </c>
      <c r="N81" t="s">
        <v>7</v>
      </c>
      <c r="O81" t="s">
        <v>7</v>
      </c>
      <c r="P81" t="s">
        <v>7</v>
      </c>
      <c r="Q81" t="s">
        <v>87</v>
      </c>
      <c r="R81" t="s">
        <v>102</v>
      </c>
      <c r="S81" t="s">
        <v>45</v>
      </c>
      <c r="T81" t="s">
        <v>642</v>
      </c>
      <c r="U81" t="s">
        <v>7</v>
      </c>
      <c r="V81" t="s">
        <v>7</v>
      </c>
      <c r="W81" t="s">
        <v>632</v>
      </c>
      <c r="AA81" t="s">
        <v>45</v>
      </c>
      <c r="AB81" t="s">
        <v>7</v>
      </c>
      <c r="AC81" t="s">
        <v>7</v>
      </c>
      <c r="AD81" t="s">
        <v>45</v>
      </c>
      <c r="AE81" t="s">
        <v>87</v>
      </c>
      <c r="AF81" t="s">
        <v>646</v>
      </c>
    </row>
    <row r="82" spans="1:32" x14ac:dyDescent="0.45">
      <c r="A82" t="s">
        <v>647</v>
      </c>
      <c r="B82" t="s">
        <v>648</v>
      </c>
      <c r="C82" t="s">
        <v>649</v>
      </c>
      <c r="D82" t="s">
        <v>650</v>
      </c>
      <c r="H82" t="s">
        <v>630</v>
      </c>
      <c r="I82" t="s">
        <v>631</v>
      </c>
      <c r="J82" t="s">
        <v>45</v>
      </c>
      <c r="K82" t="s">
        <v>7</v>
      </c>
      <c r="L82" t="s">
        <v>7</v>
      </c>
      <c r="M82" t="s">
        <v>102</v>
      </c>
      <c r="N82" t="s">
        <v>7</v>
      </c>
      <c r="O82" t="s">
        <v>7</v>
      </c>
      <c r="P82" t="s">
        <v>7</v>
      </c>
      <c r="Q82" t="s">
        <v>87</v>
      </c>
      <c r="R82" t="s">
        <v>102</v>
      </c>
      <c r="S82" t="s">
        <v>45</v>
      </c>
      <c r="T82" t="s">
        <v>647</v>
      </c>
      <c r="U82" t="s">
        <v>7</v>
      </c>
      <c r="V82" t="s">
        <v>7</v>
      </c>
      <c r="W82" t="s">
        <v>417</v>
      </c>
      <c r="AA82" t="s">
        <v>45</v>
      </c>
      <c r="AB82" t="s">
        <v>7</v>
      </c>
      <c r="AC82" t="s">
        <v>7</v>
      </c>
      <c r="AD82" t="s">
        <v>45</v>
      </c>
      <c r="AE82" t="s">
        <v>87</v>
      </c>
      <c r="AF82" t="s">
        <v>651</v>
      </c>
    </row>
    <row r="83" spans="1:32" x14ac:dyDescent="0.45">
      <c r="A83" t="s">
        <v>66</v>
      </c>
      <c r="B83" t="s">
        <v>652</v>
      </c>
      <c r="C83" t="s">
        <v>653</v>
      </c>
      <c r="D83" t="s">
        <v>654</v>
      </c>
      <c r="E83" t="s">
        <v>628</v>
      </c>
      <c r="F83" t="s">
        <v>629</v>
      </c>
      <c r="H83" t="s">
        <v>630</v>
      </c>
      <c r="I83" t="s">
        <v>631</v>
      </c>
      <c r="J83" t="s">
        <v>45</v>
      </c>
      <c r="K83" t="s">
        <v>7</v>
      </c>
      <c r="L83" t="s">
        <v>7</v>
      </c>
      <c r="M83" t="s">
        <v>102</v>
      </c>
      <c r="N83" t="s">
        <v>7</v>
      </c>
      <c r="O83" t="s">
        <v>7</v>
      </c>
      <c r="P83" t="s">
        <v>7</v>
      </c>
      <c r="Q83" t="s">
        <v>87</v>
      </c>
      <c r="R83" t="s">
        <v>102</v>
      </c>
      <c r="S83" t="s">
        <v>45</v>
      </c>
      <c r="T83" t="s">
        <v>66</v>
      </c>
      <c r="U83" t="s">
        <v>7</v>
      </c>
      <c r="V83" t="s">
        <v>7</v>
      </c>
      <c r="W83" t="s">
        <v>632</v>
      </c>
      <c r="X83" t="s">
        <v>592</v>
      </c>
      <c r="Y83" t="s">
        <v>593</v>
      </c>
      <c r="AA83" t="s">
        <v>45</v>
      </c>
      <c r="AB83" t="s">
        <v>7</v>
      </c>
      <c r="AC83" t="s">
        <v>7</v>
      </c>
      <c r="AD83" t="s">
        <v>45</v>
      </c>
      <c r="AE83" t="s">
        <v>87</v>
      </c>
      <c r="AF83" t="s">
        <v>655</v>
      </c>
    </row>
    <row r="84" spans="1:32" x14ac:dyDescent="0.45">
      <c r="A84" t="s">
        <v>67</v>
      </c>
      <c r="B84" t="s">
        <v>656</v>
      </c>
      <c r="C84" t="s">
        <v>657</v>
      </c>
      <c r="D84" t="s">
        <v>658</v>
      </c>
      <c r="E84" t="s">
        <v>628</v>
      </c>
      <c r="F84" t="s">
        <v>629</v>
      </c>
      <c r="H84" t="s">
        <v>630</v>
      </c>
      <c r="I84" t="s">
        <v>631</v>
      </c>
      <c r="J84" t="s">
        <v>45</v>
      </c>
      <c r="K84" t="s">
        <v>7</v>
      </c>
      <c r="L84" t="s">
        <v>7</v>
      </c>
      <c r="M84" t="s">
        <v>102</v>
      </c>
      <c r="N84" t="s">
        <v>7</v>
      </c>
      <c r="O84" t="s">
        <v>7</v>
      </c>
      <c r="P84" t="s">
        <v>7</v>
      </c>
      <c r="Q84" t="s">
        <v>87</v>
      </c>
      <c r="R84" t="s">
        <v>102</v>
      </c>
      <c r="S84" t="s">
        <v>45</v>
      </c>
      <c r="T84" t="s">
        <v>67</v>
      </c>
      <c r="U84" t="s">
        <v>7</v>
      </c>
      <c r="V84" t="s">
        <v>7</v>
      </c>
      <c r="W84" t="s">
        <v>632</v>
      </c>
      <c r="AA84" t="s">
        <v>45</v>
      </c>
      <c r="AB84" t="s">
        <v>7</v>
      </c>
      <c r="AC84" t="s">
        <v>7</v>
      </c>
      <c r="AD84" t="s">
        <v>45</v>
      </c>
      <c r="AE84" t="s">
        <v>87</v>
      </c>
      <c r="AF84" t="s">
        <v>659</v>
      </c>
    </row>
    <row r="85" spans="1:32" x14ac:dyDescent="0.45">
      <c r="A85" t="s">
        <v>509</v>
      </c>
      <c r="B85" t="s">
        <v>660</v>
      </c>
      <c r="C85" t="s">
        <v>661</v>
      </c>
      <c r="D85" t="s">
        <v>662</v>
      </c>
      <c r="E85" t="s">
        <v>663</v>
      </c>
      <c r="F85" t="s">
        <v>664</v>
      </c>
      <c r="H85" t="s">
        <v>665</v>
      </c>
      <c r="I85" t="s">
        <v>666</v>
      </c>
      <c r="J85" t="s">
        <v>45</v>
      </c>
      <c r="K85" t="s">
        <v>7</v>
      </c>
      <c r="L85" t="s">
        <v>7</v>
      </c>
      <c r="M85" t="s">
        <v>102</v>
      </c>
      <c r="N85" t="s">
        <v>7</v>
      </c>
      <c r="O85" t="s">
        <v>7</v>
      </c>
      <c r="P85" t="s">
        <v>7</v>
      </c>
      <c r="Q85" t="s">
        <v>87</v>
      </c>
      <c r="R85" t="s">
        <v>102</v>
      </c>
      <c r="S85" t="s">
        <v>45</v>
      </c>
      <c r="T85" t="s">
        <v>509</v>
      </c>
      <c r="U85" t="s">
        <v>7</v>
      </c>
      <c r="V85" t="s">
        <v>7</v>
      </c>
      <c r="W85" t="s">
        <v>667</v>
      </c>
      <c r="AA85" t="s">
        <v>45</v>
      </c>
      <c r="AB85" t="s">
        <v>7</v>
      </c>
      <c r="AC85" t="s">
        <v>7</v>
      </c>
      <c r="AD85" t="s">
        <v>45</v>
      </c>
      <c r="AE85" t="s">
        <v>87</v>
      </c>
      <c r="AF85" t="s">
        <v>668</v>
      </c>
    </row>
    <row r="86" spans="1:32" x14ac:dyDescent="0.45">
      <c r="A86" t="s">
        <v>669</v>
      </c>
      <c r="B86" t="s">
        <v>670</v>
      </c>
      <c r="C86" t="s">
        <v>671</v>
      </c>
      <c r="D86" t="s">
        <v>670</v>
      </c>
      <c r="H86" t="s">
        <v>665</v>
      </c>
      <c r="I86" t="s">
        <v>666</v>
      </c>
      <c r="J86" t="s">
        <v>45</v>
      </c>
      <c r="K86" t="s">
        <v>7</v>
      </c>
      <c r="L86" t="s">
        <v>7</v>
      </c>
      <c r="M86" t="s">
        <v>102</v>
      </c>
      <c r="N86" t="s">
        <v>7</v>
      </c>
      <c r="O86" t="s">
        <v>7</v>
      </c>
      <c r="P86" t="s">
        <v>7</v>
      </c>
      <c r="Q86" t="s">
        <v>87</v>
      </c>
      <c r="R86" t="s">
        <v>102</v>
      </c>
      <c r="S86" t="s">
        <v>45</v>
      </c>
      <c r="T86" t="s">
        <v>669</v>
      </c>
      <c r="U86" t="s">
        <v>7</v>
      </c>
      <c r="V86" t="s">
        <v>7</v>
      </c>
      <c r="W86" t="s">
        <v>672</v>
      </c>
      <c r="AA86" t="s">
        <v>45</v>
      </c>
      <c r="AB86" t="s">
        <v>7</v>
      </c>
      <c r="AC86" t="s">
        <v>7</v>
      </c>
      <c r="AD86" t="s">
        <v>45</v>
      </c>
      <c r="AE86" t="s">
        <v>68</v>
      </c>
      <c r="AF86" t="s">
        <v>673</v>
      </c>
    </row>
    <row r="87" spans="1:32" x14ac:dyDescent="0.45">
      <c r="A87" t="s">
        <v>674</v>
      </c>
      <c r="B87" t="s">
        <v>675</v>
      </c>
      <c r="C87" t="s">
        <v>676</v>
      </c>
      <c r="D87" t="s">
        <v>675</v>
      </c>
      <c r="H87" t="s">
        <v>665</v>
      </c>
      <c r="I87" t="s">
        <v>666</v>
      </c>
      <c r="J87" t="s">
        <v>45</v>
      </c>
      <c r="K87" t="s">
        <v>7</v>
      </c>
      <c r="L87" t="s">
        <v>7</v>
      </c>
      <c r="M87" t="s">
        <v>102</v>
      </c>
      <c r="N87" t="s">
        <v>7</v>
      </c>
      <c r="O87" t="s">
        <v>7</v>
      </c>
      <c r="P87" t="s">
        <v>7</v>
      </c>
      <c r="Q87" t="s">
        <v>87</v>
      </c>
      <c r="R87" t="s">
        <v>102</v>
      </c>
      <c r="S87" t="s">
        <v>45</v>
      </c>
      <c r="T87" t="s">
        <v>674</v>
      </c>
      <c r="U87" t="s">
        <v>7</v>
      </c>
      <c r="V87" t="s">
        <v>7</v>
      </c>
      <c r="W87" t="s">
        <v>672</v>
      </c>
      <c r="AA87" t="s">
        <v>45</v>
      </c>
      <c r="AB87" t="s">
        <v>7</v>
      </c>
      <c r="AC87" t="s">
        <v>7</v>
      </c>
      <c r="AD87" t="s">
        <v>45</v>
      </c>
      <c r="AE87" t="s">
        <v>68</v>
      </c>
      <c r="AF87" t="s">
        <v>677</v>
      </c>
    </row>
    <row r="88" spans="1:32" x14ac:dyDescent="0.45">
      <c r="A88" t="s">
        <v>678</v>
      </c>
      <c r="B88" t="s">
        <v>679</v>
      </c>
      <c r="C88" t="s">
        <v>680</v>
      </c>
      <c r="D88" t="s">
        <v>679</v>
      </c>
      <c r="H88" t="s">
        <v>665</v>
      </c>
      <c r="I88" t="s">
        <v>666</v>
      </c>
      <c r="J88" t="s">
        <v>45</v>
      </c>
      <c r="K88" t="s">
        <v>7</v>
      </c>
      <c r="L88" t="s">
        <v>7</v>
      </c>
      <c r="M88" t="s">
        <v>102</v>
      </c>
      <c r="N88" t="s">
        <v>7</v>
      </c>
      <c r="O88" t="s">
        <v>7</v>
      </c>
      <c r="P88" t="s">
        <v>7</v>
      </c>
      <c r="Q88" t="s">
        <v>87</v>
      </c>
      <c r="R88" t="s">
        <v>102</v>
      </c>
      <c r="S88" t="s">
        <v>45</v>
      </c>
      <c r="T88" t="s">
        <v>678</v>
      </c>
      <c r="U88" t="s">
        <v>7</v>
      </c>
      <c r="V88" t="s">
        <v>7</v>
      </c>
      <c r="W88" t="s">
        <v>672</v>
      </c>
      <c r="AA88" t="s">
        <v>45</v>
      </c>
      <c r="AB88" t="s">
        <v>7</v>
      </c>
      <c r="AC88" t="s">
        <v>7</v>
      </c>
      <c r="AD88" t="s">
        <v>45</v>
      </c>
      <c r="AE88" t="s">
        <v>87</v>
      </c>
      <c r="AF88" t="s">
        <v>681</v>
      </c>
    </row>
    <row r="89" spans="1:32" x14ac:dyDescent="0.45">
      <c r="A89" t="s">
        <v>682</v>
      </c>
      <c r="B89" t="s">
        <v>683</v>
      </c>
      <c r="C89" t="s">
        <v>684</v>
      </c>
      <c r="D89" t="s">
        <v>685</v>
      </c>
      <c r="H89" t="s">
        <v>665</v>
      </c>
      <c r="I89" t="s">
        <v>666</v>
      </c>
      <c r="J89" t="s">
        <v>45</v>
      </c>
      <c r="K89" t="s">
        <v>7</v>
      </c>
      <c r="L89" t="s">
        <v>7</v>
      </c>
      <c r="M89" t="s">
        <v>102</v>
      </c>
      <c r="N89" t="s">
        <v>7</v>
      </c>
      <c r="O89" t="s">
        <v>7</v>
      </c>
      <c r="P89" t="s">
        <v>7</v>
      </c>
      <c r="Q89" t="s">
        <v>87</v>
      </c>
      <c r="R89" t="s">
        <v>102</v>
      </c>
      <c r="S89" t="s">
        <v>45</v>
      </c>
      <c r="T89" t="s">
        <v>682</v>
      </c>
      <c r="U89" t="s">
        <v>7</v>
      </c>
      <c r="V89" t="s">
        <v>7</v>
      </c>
      <c r="W89" t="s">
        <v>672</v>
      </c>
      <c r="AA89" t="s">
        <v>45</v>
      </c>
      <c r="AB89" t="s">
        <v>7</v>
      </c>
      <c r="AC89" t="s">
        <v>7</v>
      </c>
      <c r="AD89" t="s">
        <v>45</v>
      </c>
      <c r="AE89" t="s">
        <v>87</v>
      </c>
      <c r="AF89" t="s">
        <v>686</v>
      </c>
    </row>
    <row r="90" spans="1:32" x14ac:dyDescent="0.45">
      <c r="A90" t="s">
        <v>687</v>
      </c>
      <c r="B90" t="s">
        <v>688</v>
      </c>
      <c r="C90" t="s">
        <v>689</v>
      </c>
      <c r="D90" t="s">
        <v>688</v>
      </c>
      <c r="E90" t="s">
        <v>663</v>
      </c>
      <c r="F90" t="s">
        <v>664</v>
      </c>
      <c r="H90" t="s">
        <v>665</v>
      </c>
      <c r="I90" t="s">
        <v>666</v>
      </c>
      <c r="J90" t="s">
        <v>45</v>
      </c>
      <c r="K90" t="s">
        <v>7</v>
      </c>
      <c r="L90" t="s">
        <v>7</v>
      </c>
      <c r="M90" t="s">
        <v>102</v>
      </c>
      <c r="N90" t="s">
        <v>7</v>
      </c>
      <c r="O90" t="s">
        <v>7</v>
      </c>
      <c r="P90" t="s">
        <v>7</v>
      </c>
      <c r="Q90" t="s">
        <v>87</v>
      </c>
      <c r="R90" t="s">
        <v>102</v>
      </c>
      <c r="S90" t="s">
        <v>45</v>
      </c>
      <c r="T90" t="s">
        <v>687</v>
      </c>
      <c r="U90" t="s">
        <v>7</v>
      </c>
      <c r="V90" t="s">
        <v>7</v>
      </c>
      <c r="W90" t="s">
        <v>667</v>
      </c>
      <c r="AA90" t="s">
        <v>45</v>
      </c>
      <c r="AB90" t="s">
        <v>7</v>
      </c>
      <c r="AC90" t="s">
        <v>7</v>
      </c>
      <c r="AD90" t="s">
        <v>45</v>
      </c>
      <c r="AE90" t="s">
        <v>87</v>
      </c>
      <c r="AF90" t="s">
        <v>690</v>
      </c>
    </row>
    <row r="91" spans="1:32" x14ac:dyDescent="0.45">
      <c r="A91" t="s">
        <v>691</v>
      </c>
      <c r="B91" t="s">
        <v>692</v>
      </c>
      <c r="C91" t="s">
        <v>693</v>
      </c>
      <c r="D91" t="s">
        <v>694</v>
      </c>
      <c r="E91" t="s">
        <v>663</v>
      </c>
      <c r="F91" t="s">
        <v>664</v>
      </c>
      <c r="H91" t="s">
        <v>665</v>
      </c>
      <c r="I91" t="s">
        <v>666</v>
      </c>
      <c r="J91" t="s">
        <v>45</v>
      </c>
      <c r="K91" t="s">
        <v>7</v>
      </c>
      <c r="L91" t="s">
        <v>7</v>
      </c>
      <c r="M91" t="s">
        <v>102</v>
      </c>
      <c r="N91" t="s">
        <v>7</v>
      </c>
      <c r="O91" t="s">
        <v>7</v>
      </c>
      <c r="P91" t="s">
        <v>7</v>
      </c>
      <c r="Q91" t="s">
        <v>87</v>
      </c>
      <c r="R91" t="s">
        <v>102</v>
      </c>
      <c r="S91" t="s">
        <v>45</v>
      </c>
      <c r="T91" t="s">
        <v>691</v>
      </c>
      <c r="U91" t="s">
        <v>7</v>
      </c>
      <c r="V91" t="s">
        <v>7</v>
      </c>
      <c r="W91" t="s">
        <v>667</v>
      </c>
      <c r="X91" t="s">
        <v>592</v>
      </c>
      <c r="Y91" t="s">
        <v>593</v>
      </c>
      <c r="Z91" t="s">
        <v>494</v>
      </c>
      <c r="AA91" t="s">
        <v>45</v>
      </c>
      <c r="AB91" t="s">
        <v>7</v>
      </c>
      <c r="AC91" t="s">
        <v>7</v>
      </c>
      <c r="AD91" t="s">
        <v>45</v>
      </c>
      <c r="AE91" t="s">
        <v>87</v>
      </c>
      <c r="AF91" t="s">
        <v>695</v>
      </c>
    </row>
    <row r="92" spans="1:32" x14ac:dyDescent="0.45">
      <c r="A92" t="s">
        <v>696</v>
      </c>
      <c r="B92" t="s">
        <v>697</v>
      </c>
      <c r="C92" t="s">
        <v>698</v>
      </c>
      <c r="D92" t="s">
        <v>699</v>
      </c>
      <c r="E92" t="s">
        <v>663</v>
      </c>
      <c r="F92" t="s">
        <v>664</v>
      </c>
      <c r="H92" t="s">
        <v>665</v>
      </c>
      <c r="I92" t="s">
        <v>666</v>
      </c>
      <c r="J92" t="s">
        <v>45</v>
      </c>
      <c r="K92" t="s">
        <v>7</v>
      </c>
      <c r="L92" t="s">
        <v>7</v>
      </c>
      <c r="M92" t="s">
        <v>102</v>
      </c>
      <c r="N92" t="s">
        <v>7</v>
      </c>
      <c r="O92" t="s">
        <v>7</v>
      </c>
      <c r="P92" t="s">
        <v>7</v>
      </c>
      <c r="Q92" t="s">
        <v>87</v>
      </c>
      <c r="R92" t="s">
        <v>102</v>
      </c>
      <c r="S92" t="s">
        <v>45</v>
      </c>
      <c r="T92" t="s">
        <v>696</v>
      </c>
      <c r="U92" t="s">
        <v>7</v>
      </c>
      <c r="V92" t="s">
        <v>7</v>
      </c>
      <c r="W92" t="s">
        <v>667</v>
      </c>
      <c r="AA92" t="s">
        <v>45</v>
      </c>
      <c r="AB92" t="s">
        <v>7</v>
      </c>
      <c r="AC92" t="s">
        <v>7</v>
      </c>
      <c r="AD92" t="s">
        <v>45</v>
      </c>
      <c r="AE92" t="s">
        <v>87</v>
      </c>
      <c r="AF92" t="s">
        <v>700</v>
      </c>
    </row>
    <row r="93" spans="1:32" x14ac:dyDescent="0.45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 t="s">
        <v>706</v>
      </c>
      <c r="H93" t="s">
        <v>707</v>
      </c>
      <c r="I93" t="s">
        <v>708</v>
      </c>
      <c r="J93" t="s">
        <v>45</v>
      </c>
      <c r="K93" t="s">
        <v>7</v>
      </c>
      <c r="L93" t="s">
        <v>7</v>
      </c>
      <c r="M93" t="s">
        <v>102</v>
      </c>
      <c r="N93" t="s">
        <v>7</v>
      </c>
      <c r="O93" t="s">
        <v>7</v>
      </c>
      <c r="P93" t="s">
        <v>7</v>
      </c>
      <c r="Q93" t="s">
        <v>87</v>
      </c>
      <c r="R93" t="s">
        <v>102</v>
      </c>
      <c r="S93" t="s">
        <v>45</v>
      </c>
      <c r="T93" t="s">
        <v>701</v>
      </c>
      <c r="U93" t="s">
        <v>7</v>
      </c>
      <c r="V93" t="s">
        <v>7</v>
      </c>
      <c r="W93" t="s">
        <v>709</v>
      </c>
      <c r="AA93" t="s">
        <v>45</v>
      </c>
      <c r="AB93" t="s">
        <v>7</v>
      </c>
      <c r="AC93" t="s">
        <v>7</v>
      </c>
      <c r="AD93" t="s">
        <v>45</v>
      </c>
      <c r="AE93" t="s">
        <v>87</v>
      </c>
      <c r="AF93" t="s">
        <v>710</v>
      </c>
    </row>
    <row r="94" spans="1:32" x14ac:dyDescent="0.45">
      <c r="A94" t="s">
        <v>75</v>
      </c>
      <c r="B94" t="s">
        <v>11</v>
      </c>
      <c r="C94" t="s">
        <v>711</v>
      </c>
      <c r="D94" t="s">
        <v>11</v>
      </c>
      <c r="H94" t="s">
        <v>707</v>
      </c>
      <c r="I94" t="s">
        <v>708</v>
      </c>
      <c r="J94" t="s">
        <v>45</v>
      </c>
      <c r="K94" t="s">
        <v>7</v>
      </c>
      <c r="L94" t="s">
        <v>7</v>
      </c>
      <c r="M94" t="s">
        <v>102</v>
      </c>
      <c r="N94" t="s">
        <v>7</v>
      </c>
      <c r="O94" t="s">
        <v>7</v>
      </c>
      <c r="P94" t="s">
        <v>7</v>
      </c>
      <c r="Q94" t="s">
        <v>87</v>
      </c>
      <c r="R94" t="s">
        <v>102</v>
      </c>
      <c r="S94" t="s">
        <v>45</v>
      </c>
      <c r="T94" t="s">
        <v>75</v>
      </c>
      <c r="U94" t="s">
        <v>7</v>
      </c>
      <c r="V94" t="s">
        <v>7</v>
      </c>
      <c r="W94" t="s">
        <v>712</v>
      </c>
      <c r="AA94" t="s">
        <v>45</v>
      </c>
      <c r="AB94" t="s">
        <v>7</v>
      </c>
      <c r="AC94" t="s">
        <v>7</v>
      </c>
      <c r="AD94" t="s">
        <v>45</v>
      </c>
      <c r="AE94" t="s">
        <v>68</v>
      </c>
      <c r="AF94" t="s">
        <v>713</v>
      </c>
    </row>
    <row r="95" spans="1:32" x14ac:dyDescent="0.45">
      <c r="A95" t="s">
        <v>714</v>
      </c>
      <c r="B95" t="s">
        <v>715</v>
      </c>
      <c r="C95" t="s">
        <v>716</v>
      </c>
      <c r="D95" t="s">
        <v>715</v>
      </c>
      <c r="H95" t="s">
        <v>707</v>
      </c>
      <c r="I95" t="s">
        <v>708</v>
      </c>
      <c r="J95" t="s">
        <v>45</v>
      </c>
      <c r="K95" t="s">
        <v>7</v>
      </c>
      <c r="L95" t="s">
        <v>7</v>
      </c>
      <c r="M95" t="s">
        <v>102</v>
      </c>
      <c r="N95" t="s">
        <v>7</v>
      </c>
      <c r="O95" t="s">
        <v>7</v>
      </c>
      <c r="P95" t="s">
        <v>7</v>
      </c>
      <c r="Q95" t="s">
        <v>87</v>
      </c>
      <c r="R95" t="s">
        <v>102</v>
      </c>
      <c r="S95" t="s">
        <v>45</v>
      </c>
      <c r="T95" t="s">
        <v>714</v>
      </c>
      <c r="U95" t="s">
        <v>7</v>
      </c>
      <c r="V95" t="s">
        <v>7</v>
      </c>
      <c r="W95" t="s">
        <v>712</v>
      </c>
      <c r="AA95" t="s">
        <v>45</v>
      </c>
      <c r="AB95" t="s">
        <v>7</v>
      </c>
      <c r="AC95" t="s">
        <v>7</v>
      </c>
      <c r="AD95" t="s">
        <v>45</v>
      </c>
      <c r="AE95" t="s">
        <v>68</v>
      </c>
      <c r="AF95" t="s">
        <v>717</v>
      </c>
    </row>
    <row r="96" spans="1:32" x14ac:dyDescent="0.45">
      <c r="A96" t="s">
        <v>718</v>
      </c>
      <c r="B96" t="s">
        <v>719</v>
      </c>
      <c r="C96" t="s">
        <v>720</v>
      </c>
      <c r="D96" t="s">
        <v>721</v>
      </c>
      <c r="J96" t="s">
        <v>45</v>
      </c>
      <c r="K96" t="s">
        <v>7</v>
      </c>
      <c r="L96" t="s">
        <v>7</v>
      </c>
      <c r="M96" t="s">
        <v>102</v>
      </c>
      <c r="N96" t="s">
        <v>7</v>
      </c>
      <c r="O96" t="s">
        <v>7</v>
      </c>
      <c r="P96" t="s">
        <v>7</v>
      </c>
      <c r="Q96" t="s">
        <v>87</v>
      </c>
      <c r="R96" t="s">
        <v>102</v>
      </c>
      <c r="S96" t="s">
        <v>45</v>
      </c>
      <c r="T96" t="s">
        <v>718</v>
      </c>
      <c r="U96" t="s">
        <v>7</v>
      </c>
      <c r="V96" t="s">
        <v>7</v>
      </c>
      <c r="W96" t="s">
        <v>709</v>
      </c>
      <c r="AA96" t="s">
        <v>45</v>
      </c>
      <c r="AB96" t="s">
        <v>7</v>
      </c>
      <c r="AC96" t="s">
        <v>7</v>
      </c>
      <c r="AD96" t="s">
        <v>45</v>
      </c>
      <c r="AE96" t="s">
        <v>87</v>
      </c>
      <c r="AF96" t="s">
        <v>722</v>
      </c>
    </row>
    <row r="97" spans="1:32" x14ac:dyDescent="0.45">
      <c r="A97" t="s">
        <v>723</v>
      </c>
      <c r="B97" t="s">
        <v>724</v>
      </c>
      <c r="C97" t="s">
        <v>725</v>
      </c>
      <c r="D97" t="s">
        <v>726</v>
      </c>
      <c r="J97" t="s">
        <v>45</v>
      </c>
      <c r="K97" t="s">
        <v>7</v>
      </c>
      <c r="L97" t="s">
        <v>7</v>
      </c>
      <c r="M97" t="s">
        <v>102</v>
      </c>
      <c r="N97" t="s">
        <v>7</v>
      </c>
      <c r="O97" t="s">
        <v>7</v>
      </c>
      <c r="P97" t="s">
        <v>7</v>
      </c>
      <c r="Q97" t="s">
        <v>87</v>
      </c>
      <c r="R97" t="s">
        <v>102</v>
      </c>
      <c r="S97" t="s">
        <v>45</v>
      </c>
      <c r="T97" t="s">
        <v>723</v>
      </c>
      <c r="U97" t="s">
        <v>7</v>
      </c>
      <c r="V97" t="s">
        <v>7</v>
      </c>
      <c r="W97" t="s">
        <v>709</v>
      </c>
      <c r="AA97" t="s">
        <v>45</v>
      </c>
      <c r="AB97" t="s">
        <v>7</v>
      </c>
      <c r="AC97" t="s">
        <v>7</v>
      </c>
      <c r="AD97" t="s">
        <v>45</v>
      </c>
      <c r="AE97" t="s">
        <v>87</v>
      </c>
      <c r="AF97" t="s">
        <v>727</v>
      </c>
    </row>
    <row r="98" spans="1:32" x14ac:dyDescent="0.45">
      <c r="A98" t="s">
        <v>728</v>
      </c>
      <c r="B98" t="s">
        <v>729</v>
      </c>
      <c r="C98" t="s">
        <v>730</v>
      </c>
      <c r="D98" t="s">
        <v>729</v>
      </c>
      <c r="E98" t="s">
        <v>705</v>
      </c>
      <c r="F98" t="s">
        <v>706</v>
      </c>
      <c r="H98" t="s">
        <v>707</v>
      </c>
      <c r="I98" t="s">
        <v>708</v>
      </c>
      <c r="J98" t="s">
        <v>45</v>
      </c>
      <c r="K98" t="s">
        <v>7</v>
      </c>
      <c r="L98" t="s">
        <v>7</v>
      </c>
      <c r="M98" t="s">
        <v>102</v>
      </c>
      <c r="N98" t="s">
        <v>7</v>
      </c>
      <c r="O98" t="s">
        <v>7</v>
      </c>
      <c r="P98" t="s">
        <v>7</v>
      </c>
      <c r="Q98" t="s">
        <v>87</v>
      </c>
      <c r="R98" t="s">
        <v>102</v>
      </c>
      <c r="S98" t="s">
        <v>45</v>
      </c>
      <c r="T98" t="s">
        <v>728</v>
      </c>
      <c r="U98" t="s">
        <v>7</v>
      </c>
      <c r="V98" t="s">
        <v>7</v>
      </c>
      <c r="W98" t="s">
        <v>709</v>
      </c>
      <c r="AA98" t="s">
        <v>45</v>
      </c>
      <c r="AB98" t="s">
        <v>7</v>
      </c>
      <c r="AC98" t="s">
        <v>7</v>
      </c>
      <c r="AD98" t="s">
        <v>45</v>
      </c>
      <c r="AE98" t="s">
        <v>87</v>
      </c>
      <c r="AF98" t="s">
        <v>731</v>
      </c>
    </row>
    <row r="99" spans="1:32" x14ac:dyDescent="0.45">
      <c r="A99" t="s">
        <v>732</v>
      </c>
      <c r="B99" t="s">
        <v>733</v>
      </c>
      <c r="C99" t="s">
        <v>734</v>
      </c>
      <c r="D99" t="s">
        <v>735</v>
      </c>
      <c r="E99" t="s">
        <v>705</v>
      </c>
      <c r="F99" t="s">
        <v>706</v>
      </c>
      <c r="H99" t="s">
        <v>707</v>
      </c>
      <c r="I99" t="s">
        <v>708</v>
      </c>
      <c r="J99" t="s">
        <v>45</v>
      </c>
      <c r="K99" t="s">
        <v>7</v>
      </c>
      <c r="L99" t="s">
        <v>7</v>
      </c>
      <c r="M99" t="s">
        <v>102</v>
      </c>
      <c r="N99" t="s">
        <v>7</v>
      </c>
      <c r="O99" t="s">
        <v>7</v>
      </c>
      <c r="P99" t="s">
        <v>7</v>
      </c>
      <c r="Q99" t="s">
        <v>87</v>
      </c>
      <c r="R99" t="s">
        <v>102</v>
      </c>
      <c r="S99" t="s">
        <v>45</v>
      </c>
      <c r="T99" t="s">
        <v>732</v>
      </c>
      <c r="U99" t="s">
        <v>7</v>
      </c>
      <c r="V99" t="s">
        <v>7</v>
      </c>
      <c r="W99" t="s">
        <v>709</v>
      </c>
      <c r="X99" t="s">
        <v>592</v>
      </c>
      <c r="Y99" t="s">
        <v>593</v>
      </c>
      <c r="Z99" t="s">
        <v>494</v>
      </c>
      <c r="AA99" t="s">
        <v>45</v>
      </c>
      <c r="AB99" t="s">
        <v>7</v>
      </c>
      <c r="AC99" t="s">
        <v>7</v>
      </c>
      <c r="AD99" t="s">
        <v>45</v>
      </c>
      <c r="AE99" t="s">
        <v>87</v>
      </c>
      <c r="AF99" t="s">
        <v>736</v>
      </c>
    </row>
    <row r="100" spans="1:32" x14ac:dyDescent="0.45">
      <c r="A100" t="s">
        <v>737</v>
      </c>
      <c r="B100" t="s">
        <v>738</v>
      </c>
      <c r="C100" t="s">
        <v>739</v>
      </c>
      <c r="D100" t="s">
        <v>740</v>
      </c>
      <c r="E100" t="s">
        <v>705</v>
      </c>
      <c r="F100" t="s">
        <v>706</v>
      </c>
      <c r="H100" t="s">
        <v>707</v>
      </c>
      <c r="I100" t="s">
        <v>708</v>
      </c>
      <c r="J100" t="s">
        <v>45</v>
      </c>
      <c r="K100" t="s">
        <v>7</v>
      </c>
      <c r="L100" t="s">
        <v>7</v>
      </c>
      <c r="M100" t="s">
        <v>102</v>
      </c>
      <c r="N100" t="s">
        <v>7</v>
      </c>
      <c r="O100" t="s">
        <v>7</v>
      </c>
      <c r="P100" t="s">
        <v>7</v>
      </c>
      <c r="Q100" t="s">
        <v>87</v>
      </c>
      <c r="R100" t="s">
        <v>102</v>
      </c>
      <c r="S100" t="s">
        <v>45</v>
      </c>
      <c r="T100" t="s">
        <v>737</v>
      </c>
      <c r="U100" t="s">
        <v>7</v>
      </c>
      <c r="V100" t="s">
        <v>7</v>
      </c>
      <c r="W100" t="s">
        <v>709</v>
      </c>
      <c r="AA100" t="s">
        <v>45</v>
      </c>
      <c r="AB100" t="s">
        <v>7</v>
      </c>
      <c r="AC100" t="s">
        <v>7</v>
      </c>
      <c r="AD100" t="s">
        <v>45</v>
      </c>
      <c r="AE100" t="s">
        <v>87</v>
      </c>
      <c r="AF100" t="s">
        <v>741</v>
      </c>
    </row>
    <row r="101" spans="1:32" x14ac:dyDescent="0.45">
      <c r="A101" t="s">
        <v>77</v>
      </c>
      <c r="B101" t="s">
        <v>742</v>
      </c>
      <c r="C101" t="s">
        <v>743</v>
      </c>
      <c r="D101" t="s">
        <v>744</v>
      </c>
      <c r="E101" t="s">
        <v>745</v>
      </c>
      <c r="F101" t="s">
        <v>746</v>
      </c>
      <c r="H101" t="s">
        <v>747</v>
      </c>
      <c r="I101" t="s">
        <v>748</v>
      </c>
      <c r="J101" t="s">
        <v>45</v>
      </c>
      <c r="K101" t="s">
        <v>7</v>
      </c>
      <c r="L101" t="s">
        <v>7</v>
      </c>
      <c r="M101" t="s">
        <v>102</v>
      </c>
      <c r="N101" t="s">
        <v>7</v>
      </c>
      <c r="O101" t="s">
        <v>7</v>
      </c>
      <c r="P101" t="s">
        <v>7</v>
      </c>
      <c r="Q101" t="s">
        <v>87</v>
      </c>
      <c r="R101" t="s">
        <v>102</v>
      </c>
      <c r="S101" t="s">
        <v>45</v>
      </c>
      <c r="T101" t="s">
        <v>77</v>
      </c>
      <c r="U101" t="s">
        <v>7</v>
      </c>
      <c r="V101" t="s">
        <v>7</v>
      </c>
      <c r="W101" t="s">
        <v>53</v>
      </c>
      <c r="AA101" t="s">
        <v>45</v>
      </c>
      <c r="AB101" t="s">
        <v>7</v>
      </c>
      <c r="AC101" t="s">
        <v>7</v>
      </c>
      <c r="AD101" t="s">
        <v>45</v>
      </c>
      <c r="AE101" t="s">
        <v>87</v>
      </c>
      <c r="AF101" t="s">
        <v>749</v>
      </c>
    </row>
    <row r="102" spans="1:32" x14ac:dyDescent="0.45">
      <c r="A102" t="s">
        <v>750</v>
      </c>
      <c r="B102" t="s">
        <v>751</v>
      </c>
      <c r="C102" t="s">
        <v>752</v>
      </c>
      <c r="D102" t="s">
        <v>753</v>
      </c>
      <c r="H102" t="s">
        <v>747</v>
      </c>
      <c r="I102" t="s">
        <v>748</v>
      </c>
      <c r="J102" t="s">
        <v>45</v>
      </c>
      <c r="K102" t="s">
        <v>7</v>
      </c>
      <c r="L102" t="s">
        <v>7</v>
      </c>
      <c r="M102" t="s">
        <v>102</v>
      </c>
      <c r="N102" t="s">
        <v>7</v>
      </c>
      <c r="O102" t="s">
        <v>7</v>
      </c>
      <c r="P102" t="s">
        <v>7</v>
      </c>
      <c r="Q102" t="s">
        <v>87</v>
      </c>
      <c r="R102" t="s">
        <v>102</v>
      </c>
      <c r="S102" t="s">
        <v>45</v>
      </c>
      <c r="T102" t="s">
        <v>750</v>
      </c>
      <c r="U102" t="s">
        <v>7</v>
      </c>
      <c r="V102" t="s">
        <v>7</v>
      </c>
      <c r="W102" t="s">
        <v>146</v>
      </c>
      <c r="AA102" t="s">
        <v>45</v>
      </c>
      <c r="AB102" t="s">
        <v>7</v>
      </c>
      <c r="AC102" t="s">
        <v>7</v>
      </c>
      <c r="AD102" t="s">
        <v>45</v>
      </c>
      <c r="AE102" t="s">
        <v>68</v>
      </c>
      <c r="AF102" t="s">
        <v>754</v>
      </c>
    </row>
    <row r="103" spans="1:32" x14ac:dyDescent="0.45">
      <c r="A103" t="s">
        <v>755</v>
      </c>
      <c r="B103" t="s">
        <v>756</v>
      </c>
      <c r="C103" t="s">
        <v>757</v>
      </c>
      <c r="D103" t="s">
        <v>758</v>
      </c>
      <c r="H103" t="s">
        <v>747</v>
      </c>
      <c r="I103" t="s">
        <v>748</v>
      </c>
      <c r="J103" t="s">
        <v>45</v>
      </c>
      <c r="K103" t="s">
        <v>7</v>
      </c>
      <c r="L103" t="s">
        <v>7</v>
      </c>
      <c r="M103" t="s">
        <v>102</v>
      </c>
      <c r="N103" t="s">
        <v>7</v>
      </c>
      <c r="O103" t="s">
        <v>7</v>
      </c>
      <c r="P103" t="s">
        <v>7</v>
      </c>
      <c r="Q103" t="s">
        <v>87</v>
      </c>
      <c r="R103" t="s">
        <v>102</v>
      </c>
      <c r="S103" t="s">
        <v>45</v>
      </c>
      <c r="T103" t="s">
        <v>755</v>
      </c>
      <c r="U103" t="s">
        <v>7</v>
      </c>
      <c r="V103" t="s">
        <v>7</v>
      </c>
      <c r="W103" t="s">
        <v>759</v>
      </c>
      <c r="AA103" t="s">
        <v>45</v>
      </c>
      <c r="AB103" t="s">
        <v>7</v>
      </c>
      <c r="AC103" t="s">
        <v>7</v>
      </c>
      <c r="AD103" t="s">
        <v>45</v>
      </c>
      <c r="AE103" t="s">
        <v>87</v>
      </c>
      <c r="AF103" t="s">
        <v>760</v>
      </c>
    </row>
    <row r="104" spans="1:32" x14ac:dyDescent="0.45">
      <c r="A104" t="s">
        <v>761</v>
      </c>
      <c r="B104" t="s">
        <v>762</v>
      </c>
      <c r="C104" t="s">
        <v>763</v>
      </c>
      <c r="D104" t="s">
        <v>764</v>
      </c>
      <c r="H104" t="s">
        <v>747</v>
      </c>
      <c r="I104" t="s">
        <v>748</v>
      </c>
      <c r="J104" t="s">
        <v>45</v>
      </c>
      <c r="K104" t="s">
        <v>7</v>
      </c>
      <c r="L104" t="s">
        <v>7</v>
      </c>
      <c r="M104" t="s">
        <v>102</v>
      </c>
      <c r="N104" t="s">
        <v>7</v>
      </c>
      <c r="O104" t="s">
        <v>7</v>
      </c>
      <c r="P104" t="s">
        <v>7</v>
      </c>
      <c r="Q104" t="s">
        <v>87</v>
      </c>
      <c r="R104" t="s">
        <v>102</v>
      </c>
      <c r="S104" t="s">
        <v>45</v>
      </c>
      <c r="T104" t="s">
        <v>761</v>
      </c>
      <c r="U104" t="s">
        <v>7</v>
      </c>
      <c r="V104" t="s">
        <v>7</v>
      </c>
      <c r="W104" t="s">
        <v>83</v>
      </c>
      <c r="AA104" t="s">
        <v>45</v>
      </c>
      <c r="AB104" t="s">
        <v>7</v>
      </c>
      <c r="AC104" t="s">
        <v>7</v>
      </c>
      <c r="AD104" t="s">
        <v>45</v>
      </c>
      <c r="AE104" t="s">
        <v>87</v>
      </c>
      <c r="AF104" t="s">
        <v>765</v>
      </c>
    </row>
    <row r="105" spans="1:32" x14ac:dyDescent="0.45">
      <c r="A105" t="s">
        <v>766</v>
      </c>
      <c r="B105" t="s">
        <v>767</v>
      </c>
      <c r="C105" t="s">
        <v>768</v>
      </c>
      <c r="D105" t="s">
        <v>769</v>
      </c>
      <c r="H105" t="s">
        <v>747</v>
      </c>
      <c r="I105" t="s">
        <v>748</v>
      </c>
      <c r="J105" t="s">
        <v>45</v>
      </c>
      <c r="K105" t="s">
        <v>7</v>
      </c>
      <c r="L105" t="s">
        <v>7</v>
      </c>
      <c r="M105" t="s">
        <v>102</v>
      </c>
      <c r="N105" t="s">
        <v>7</v>
      </c>
      <c r="O105" t="s">
        <v>7</v>
      </c>
      <c r="P105" t="s">
        <v>7</v>
      </c>
      <c r="Q105" t="s">
        <v>87</v>
      </c>
      <c r="R105" t="s">
        <v>102</v>
      </c>
      <c r="S105" t="s">
        <v>45</v>
      </c>
      <c r="T105" t="s">
        <v>766</v>
      </c>
      <c r="U105" t="s">
        <v>7</v>
      </c>
      <c r="V105" t="s">
        <v>7</v>
      </c>
      <c r="W105" t="s">
        <v>146</v>
      </c>
      <c r="AA105" t="s">
        <v>45</v>
      </c>
      <c r="AB105" t="s">
        <v>7</v>
      </c>
      <c r="AC105" t="s">
        <v>7</v>
      </c>
      <c r="AD105" t="s">
        <v>45</v>
      </c>
      <c r="AE105" t="s">
        <v>68</v>
      </c>
      <c r="AF105" t="s">
        <v>770</v>
      </c>
    </row>
    <row r="106" spans="1:32" x14ac:dyDescent="0.45">
      <c r="A106" t="s">
        <v>771</v>
      </c>
      <c r="B106" t="s">
        <v>772</v>
      </c>
      <c r="C106" t="s">
        <v>773</v>
      </c>
      <c r="D106" t="s">
        <v>774</v>
      </c>
      <c r="E106" t="s">
        <v>745</v>
      </c>
      <c r="F106" t="s">
        <v>746</v>
      </c>
      <c r="H106" t="s">
        <v>747</v>
      </c>
      <c r="I106" t="s">
        <v>748</v>
      </c>
      <c r="J106" t="s">
        <v>45</v>
      </c>
      <c r="K106" t="s">
        <v>7</v>
      </c>
      <c r="L106" t="s">
        <v>7</v>
      </c>
      <c r="M106" t="s">
        <v>102</v>
      </c>
      <c r="N106" t="s">
        <v>7</v>
      </c>
      <c r="O106" t="s">
        <v>7</v>
      </c>
      <c r="P106" t="s">
        <v>7</v>
      </c>
      <c r="Q106" t="s">
        <v>87</v>
      </c>
      <c r="R106" t="s">
        <v>102</v>
      </c>
      <c r="S106" t="s">
        <v>45</v>
      </c>
      <c r="T106" t="s">
        <v>771</v>
      </c>
      <c r="U106" t="s">
        <v>7</v>
      </c>
      <c r="V106" t="s">
        <v>7</v>
      </c>
      <c r="W106" t="s">
        <v>53</v>
      </c>
      <c r="AA106" t="s">
        <v>45</v>
      </c>
      <c r="AB106" t="s">
        <v>7</v>
      </c>
      <c r="AC106" t="s">
        <v>7</v>
      </c>
      <c r="AD106" t="s">
        <v>45</v>
      </c>
      <c r="AE106" t="s">
        <v>68</v>
      </c>
      <c r="AF106" t="s">
        <v>775</v>
      </c>
    </row>
    <row r="107" spans="1:32" x14ac:dyDescent="0.45">
      <c r="A107" t="s">
        <v>79</v>
      </c>
      <c r="B107" t="s">
        <v>776</v>
      </c>
      <c r="C107" t="s">
        <v>777</v>
      </c>
      <c r="D107" t="s">
        <v>778</v>
      </c>
      <c r="E107" t="s">
        <v>745</v>
      </c>
      <c r="F107" t="s">
        <v>746</v>
      </c>
      <c r="H107" t="s">
        <v>747</v>
      </c>
      <c r="I107" t="s">
        <v>748</v>
      </c>
      <c r="J107" t="s">
        <v>45</v>
      </c>
      <c r="K107" t="s">
        <v>7</v>
      </c>
      <c r="L107" t="s">
        <v>7</v>
      </c>
      <c r="M107" t="s">
        <v>102</v>
      </c>
      <c r="N107" t="s">
        <v>7</v>
      </c>
      <c r="O107" t="s">
        <v>7</v>
      </c>
      <c r="P107" t="s">
        <v>7</v>
      </c>
      <c r="Q107" t="s">
        <v>87</v>
      </c>
      <c r="R107" t="s">
        <v>102</v>
      </c>
      <c r="S107" t="s">
        <v>45</v>
      </c>
      <c r="T107" t="s">
        <v>79</v>
      </c>
      <c r="U107" t="s">
        <v>7</v>
      </c>
      <c r="V107" t="s">
        <v>7</v>
      </c>
      <c r="W107" t="s">
        <v>53</v>
      </c>
      <c r="X107" t="s">
        <v>592</v>
      </c>
      <c r="Y107" t="s">
        <v>593</v>
      </c>
      <c r="Z107" t="s">
        <v>494</v>
      </c>
      <c r="AA107" t="s">
        <v>45</v>
      </c>
      <c r="AB107" t="s">
        <v>7</v>
      </c>
      <c r="AC107" t="s">
        <v>7</v>
      </c>
      <c r="AD107" t="s">
        <v>45</v>
      </c>
      <c r="AE107" t="s">
        <v>87</v>
      </c>
      <c r="AF107" t="s">
        <v>779</v>
      </c>
    </row>
    <row r="108" spans="1:32" x14ac:dyDescent="0.45">
      <c r="A108" t="s">
        <v>81</v>
      </c>
      <c r="B108" t="s">
        <v>780</v>
      </c>
      <c r="C108" t="s">
        <v>781</v>
      </c>
      <c r="D108" t="s">
        <v>782</v>
      </c>
      <c r="E108" t="s">
        <v>745</v>
      </c>
      <c r="F108" t="s">
        <v>746</v>
      </c>
      <c r="H108" t="s">
        <v>747</v>
      </c>
      <c r="I108" t="s">
        <v>748</v>
      </c>
      <c r="J108" t="s">
        <v>45</v>
      </c>
      <c r="K108" t="s">
        <v>7</v>
      </c>
      <c r="L108" t="s">
        <v>7</v>
      </c>
      <c r="M108" t="s">
        <v>102</v>
      </c>
      <c r="N108" t="s">
        <v>7</v>
      </c>
      <c r="O108" t="s">
        <v>7</v>
      </c>
      <c r="P108" t="s">
        <v>7</v>
      </c>
      <c r="Q108" t="s">
        <v>87</v>
      </c>
      <c r="R108" t="s">
        <v>102</v>
      </c>
      <c r="S108" t="s">
        <v>45</v>
      </c>
      <c r="T108" t="s">
        <v>81</v>
      </c>
      <c r="U108" t="s">
        <v>7</v>
      </c>
      <c r="V108" t="s">
        <v>7</v>
      </c>
      <c r="W108" t="s">
        <v>53</v>
      </c>
      <c r="AA108" t="s">
        <v>45</v>
      </c>
      <c r="AB108" t="s">
        <v>7</v>
      </c>
      <c r="AC108" t="s">
        <v>7</v>
      </c>
      <c r="AD108" t="s">
        <v>45</v>
      </c>
      <c r="AE108" t="s">
        <v>87</v>
      </c>
      <c r="AF108" t="s">
        <v>783</v>
      </c>
    </row>
    <row r="109" spans="1:32" x14ac:dyDescent="0.45">
      <c r="A109" t="s">
        <v>784</v>
      </c>
      <c r="B109" t="s">
        <v>785</v>
      </c>
      <c r="C109" t="s">
        <v>786</v>
      </c>
      <c r="D109" t="s">
        <v>787</v>
      </c>
      <c r="H109" t="s">
        <v>747</v>
      </c>
      <c r="I109" t="s">
        <v>748</v>
      </c>
      <c r="J109" t="s">
        <v>45</v>
      </c>
      <c r="K109" t="s">
        <v>7</v>
      </c>
      <c r="L109" t="s">
        <v>7</v>
      </c>
      <c r="M109" t="s">
        <v>102</v>
      </c>
      <c r="N109" t="s">
        <v>7</v>
      </c>
      <c r="O109" t="s">
        <v>7</v>
      </c>
      <c r="P109" t="s">
        <v>7</v>
      </c>
      <c r="Q109" t="s">
        <v>87</v>
      </c>
      <c r="R109" t="s">
        <v>102</v>
      </c>
      <c r="S109" t="s">
        <v>45</v>
      </c>
      <c r="T109" t="s">
        <v>784</v>
      </c>
      <c r="U109" t="s">
        <v>7</v>
      </c>
      <c r="V109" t="s">
        <v>7</v>
      </c>
      <c r="W109" t="s">
        <v>146</v>
      </c>
      <c r="AA109" t="s">
        <v>45</v>
      </c>
      <c r="AB109" t="s">
        <v>7</v>
      </c>
      <c r="AC109" t="s">
        <v>7</v>
      </c>
      <c r="AD109" t="s">
        <v>45</v>
      </c>
      <c r="AE109" t="s">
        <v>68</v>
      </c>
      <c r="AF109" t="s">
        <v>788</v>
      </c>
    </row>
    <row r="110" spans="1:32" x14ac:dyDescent="0.45">
      <c r="A110" t="s">
        <v>125</v>
      </c>
      <c r="B110" t="s">
        <v>789</v>
      </c>
      <c r="C110" t="s">
        <v>790</v>
      </c>
      <c r="D110" t="s">
        <v>791</v>
      </c>
      <c r="E110" t="s">
        <v>792</v>
      </c>
      <c r="F110" t="s">
        <v>793</v>
      </c>
      <c r="H110" t="s">
        <v>794</v>
      </c>
      <c r="I110" t="s">
        <v>795</v>
      </c>
      <c r="J110" t="s">
        <v>45</v>
      </c>
      <c r="K110" t="s">
        <v>7</v>
      </c>
      <c r="L110" t="s">
        <v>7</v>
      </c>
      <c r="M110" t="s">
        <v>102</v>
      </c>
      <c r="N110" t="s">
        <v>7</v>
      </c>
      <c r="O110" t="s">
        <v>7</v>
      </c>
      <c r="P110" t="s">
        <v>7</v>
      </c>
      <c r="Q110" t="s">
        <v>45</v>
      </c>
      <c r="R110" t="s">
        <v>102</v>
      </c>
      <c r="S110" t="s">
        <v>45</v>
      </c>
      <c r="T110" t="s">
        <v>125</v>
      </c>
      <c r="U110" t="s">
        <v>7</v>
      </c>
      <c r="V110" t="s">
        <v>7</v>
      </c>
      <c r="W110" t="s">
        <v>796</v>
      </c>
      <c r="X110" t="s">
        <v>592</v>
      </c>
      <c r="Y110" t="s">
        <v>45</v>
      </c>
      <c r="AA110" t="s">
        <v>45</v>
      </c>
      <c r="AB110" t="s">
        <v>45</v>
      </c>
      <c r="AC110" t="s">
        <v>7</v>
      </c>
      <c r="AD110" t="s">
        <v>45</v>
      </c>
      <c r="AE110" t="s">
        <v>87</v>
      </c>
      <c r="AF110" t="s">
        <v>797</v>
      </c>
    </row>
    <row r="111" spans="1:32" x14ac:dyDescent="0.45">
      <c r="A111" t="s">
        <v>126</v>
      </c>
      <c r="B111" t="s">
        <v>34</v>
      </c>
      <c r="C111" t="s">
        <v>798</v>
      </c>
      <c r="D111" t="s">
        <v>34</v>
      </c>
      <c r="E111" t="s">
        <v>792</v>
      </c>
      <c r="F111" t="s">
        <v>793</v>
      </c>
      <c r="H111" t="s">
        <v>794</v>
      </c>
      <c r="I111" t="s">
        <v>795</v>
      </c>
      <c r="J111" t="s">
        <v>45</v>
      </c>
      <c r="K111" t="s">
        <v>7</v>
      </c>
      <c r="L111" t="s">
        <v>7</v>
      </c>
      <c r="M111" t="s">
        <v>102</v>
      </c>
      <c r="N111" t="s">
        <v>7</v>
      </c>
      <c r="O111" t="s">
        <v>7</v>
      </c>
      <c r="P111" t="s">
        <v>7</v>
      </c>
      <c r="Q111" t="s">
        <v>45</v>
      </c>
      <c r="R111" t="s">
        <v>102</v>
      </c>
      <c r="S111" t="s">
        <v>45</v>
      </c>
      <c r="T111" t="s">
        <v>126</v>
      </c>
      <c r="U111" t="s">
        <v>7</v>
      </c>
      <c r="V111" t="s">
        <v>7</v>
      </c>
      <c r="W111" t="s">
        <v>796</v>
      </c>
      <c r="AA111" t="s">
        <v>45</v>
      </c>
      <c r="AB111" t="s">
        <v>45</v>
      </c>
      <c r="AC111" t="s">
        <v>7</v>
      </c>
      <c r="AD111" t="s">
        <v>45</v>
      </c>
      <c r="AE111" t="s">
        <v>68</v>
      </c>
      <c r="AF111" t="s">
        <v>799</v>
      </c>
    </row>
    <row r="112" spans="1:32" x14ac:dyDescent="0.45">
      <c r="A112" t="s">
        <v>127</v>
      </c>
      <c r="B112" t="s">
        <v>789</v>
      </c>
      <c r="C112" t="s">
        <v>790</v>
      </c>
      <c r="D112" t="s">
        <v>800</v>
      </c>
      <c r="E112" t="s">
        <v>792</v>
      </c>
      <c r="F112" t="s">
        <v>793</v>
      </c>
      <c r="H112" t="s">
        <v>794</v>
      </c>
      <c r="I112" t="s">
        <v>795</v>
      </c>
      <c r="J112" t="s">
        <v>45</v>
      </c>
      <c r="K112" t="s">
        <v>7</v>
      </c>
      <c r="L112" t="s">
        <v>7</v>
      </c>
      <c r="M112" t="s">
        <v>102</v>
      </c>
      <c r="N112" t="s">
        <v>7</v>
      </c>
      <c r="O112" t="s">
        <v>7</v>
      </c>
      <c r="P112" t="s">
        <v>7</v>
      </c>
      <c r="Q112" t="s">
        <v>45</v>
      </c>
      <c r="R112" t="s">
        <v>102</v>
      </c>
      <c r="S112" t="s">
        <v>45</v>
      </c>
      <c r="T112" t="s">
        <v>127</v>
      </c>
      <c r="U112" t="s">
        <v>7</v>
      </c>
      <c r="V112" t="s">
        <v>7</v>
      </c>
      <c r="W112" t="s">
        <v>796</v>
      </c>
      <c r="X112" t="s">
        <v>801</v>
      </c>
      <c r="Y112" t="s">
        <v>45</v>
      </c>
      <c r="AA112" t="s">
        <v>45</v>
      </c>
      <c r="AB112" t="s">
        <v>7</v>
      </c>
      <c r="AC112" t="s">
        <v>7</v>
      </c>
      <c r="AD112" t="s">
        <v>45</v>
      </c>
      <c r="AE112" t="s">
        <v>87</v>
      </c>
      <c r="AF112" t="s">
        <v>802</v>
      </c>
    </row>
    <row r="113" spans="1:32" x14ac:dyDescent="0.45">
      <c r="A113" t="s">
        <v>803</v>
      </c>
      <c r="B113" t="s">
        <v>789</v>
      </c>
      <c r="C113" t="s">
        <v>804</v>
      </c>
      <c r="D113" t="s">
        <v>805</v>
      </c>
      <c r="E113" t="s">
        <v>792</v>
      </c>
      <c r="F113" t="s">
        <v>793</v>
      </c>
      <c r="H113" t="s">
        <v>794</v>
      </c>
      <c r="I113" t="s">
        <v>795</v>
      </c>
      <c r="J113" t="s">
        <v>45</v>
      </c>
      <c r="K113" t="s">
        <v>7</v>
      </c>
      <c r="L113" t="s">
        <v>7</v>
      </c>
      <c r="M113" t="s">
        <v>102</v>
      </c>
      <c r="N113" t="s">
        <v>7</v>
      </c>
      <c r="O113" t="s">
        <v>7</v>
      </c>
      <c r="P113" t="s">
        <v>7</v>
      </c>
      <c r="Q113" t="s">
        <v>45</v>
      </c>
      <c r="R113" t="s">
        <v>102</v>
      </c>
      <c r="S113" t="s">
        <v>45</v>
      </c>
      <c r="T113" t="s">
        <v>803</v>
      </c>
      <c r="U113" t="s">
        <v>7</v>
      </c>
      <c r="V113" t="s">
        <v>7</v>
      </c>
      <c r="W113" t="s">
        <v>796</v>
      </c>
      <c r="AA113" t="s">
        <v>45</v>
      </c>
      <c r="AB113" t="s">
        <v>7</v>
      </c>
      <c r="AC113" t="s">
        <v>7</v>
      </c>
      <c r="AD113" t="s">
        <v>45</v>
      </c>
      <c r="AE113" t="s">
        <v>87</v>
      </c>
      <c r="AF113" t="s">
        <v>806</v>
      </c>
    </row>
    <row r="114" spans="1:32" x14ac:dyDescent="0.45">
      <c r="A114" t="s">
        <v>807</v>
      </c>
      <c r="B114" t="s">
        <v>808</v>
      </c>
      <c r="C114" t="s">
        <v>809</v>
      </c>
      <c r="D114" t="s">
        <v>810</v>
      </c>
      <c r="E114" t="s">
        <v>268</v>
      </c>
      <c r="F114" t="s">
        <v>811</v>
      </c>
      <c r="H114" t="s">
        <v>812</v>
      </c>
      <c r="I114" t="s">
        <v>813</v>
      </c>
      <c r="J114" t="s">
        <v>45</v>
      </c>
      <c r="K114" t="s">
        <v>7</v>
      </c>
      <c r="L114" t="s">
        <v>7</v>
      </c>
      <c r="M114" t="s">
        <v>102</v>
      </c>
      <c r="N114" t="s">
        <v>7</v>
      </c>
      <c r="O114" t="s">
        <v>7</v>
      </c>
      <c r="P114" t="s">
        <v>7</v>
      </c>
      <c r="Q114" t="s">
        <v>45</v>
      </c>
      <c r="R114" t="s">
        <v>102</v>
      </c>
      <c r="S114" t="s">
        <v>45</v>
      </c>
      <c r="T114" t="s">
        <v>807</v>
      </c>
      <c r="U114" t="s">
        <v>7</v>
      </c>
      <c r="V114" t="s">
        <v>7</v>
      </c>
      <c r="W114" t="s">
        <v>814</v>
      </c>
      <c r="AA114" t="s">
        <v>7</v>
      </c>
      <c r="AB114" t="s">
        <v>45</v>
      </c>
      <c r="AC114" t="s">
        <v>7</v>
      </c>
      <c r="AD114" t="s">
        <v>45</v>
      </c>
      <c r="AE114" t="s">
        <v>45</v>
      </c>
      <c r="AF114" t="s">
        <v>815</v>
      </c>
    </row>
    <row r="115" spans="1:32" x14ac:dyDescent="0.45">
      <c r="A115" t="s">
        <v>816</v>
      </c>
      <c r="B115" t="s">
        <v>817</v>
      </c>
      <c r="C115" t="s">
        <v>809</v>
      </c>
      <c r="D115" t="s">
        <v>817</v>
      </c>
      <c r="H115" t="s">
        <v>812</v>
      </c>
      <c r="I115" t="s">
        <v>813</v>
      </c>
      <c r="J115" t="s">
        <v>45</v>
      </c>
      <c r="K115" t="s">
        <v>7</v>
      </c>
      <c r="L115" t="s">
        <v>7</v>
      </c>
      <c r="M115" t="s">
        <v>102</v>
      </c>
      <c r="N115" t="s">
        <v>7</v>
      </c>
      <c r="O115" t="s">
        <v>7</v>
      </c>
      <c r="P115" t="s">
        <v>7</v>
      </c>
      <c r="Q115" t="s">
        <v>45</v>
      </c>
      <c r="R115" t="s">
        <v>102</v>
      </c>
      <c r="S115" t="s">
        <v>45</v>
      </c>
      <c r="T115" t="s">
        <v>816</v>
      </c>
      <c r="U115" t="s">
        <v>7</v>
      </c>
      <c r="V115" t="s">
        <v>7</v>
      </c>
      <c r="W115" t="s">
        <v>818</v>
      </c>
      <c r="AA115" t="s">
        <v>45</v>
      </c>
      <c r="AB115" t="s">
        <v>45</v>
      </c>
      <c r="AC115" t="s">
        <v>7</v>
      </c>
      <c r="AD115" t="s">
        <v>45</v>
      </c>
      <c r="AE115" t="s">
        <v>87</v>
      </c>
      <c r="AF115" t="s">
        <v>819</v>
      </c>
    </row>
    <row r="116" spans="1:32" x14ac:dyDescent="0.45">
      <c r="A116" t="s">
        <v>820</v>
      </c>
      <c r="B116" t="s">
        <v>821</v>
      </c>
      <c r="C116" t="s">
        <v>809</v>
      </c>
      <c r="D116" t="s">
        <v>822</v>
      </c>
      <c r="H116" t="s">
        <v>812</v>
      </c>
      <c r="I116" t="s">
        <v>813</v>
      </c>
      <c r="J116" t="s">
        <v>45</v>
      </c>
      <c r="K116" t="s">
        <v>7</v>
      </c>
      <c r="L116" t="s">
        <v>7</v>
      </c>
      <c r="M116" t="s">
        <v>102</v>
      </c>
      <c r="N116" t="s">
        <v>7</v>
      </c>
      <c r="O116" t="s">
        <v>7</v>
      </c>
      <c r="P116" t="s">
        <v>7</v>
      </c>
      <c r="Q116" t="s">
        <v>45</v>
      </c>
      <c r="R116" t="s">
        <v>102</v>
      </c>
      <c r="S116" t="s">
        <v>45</v>
      </c>
      <c r="T116" t="s">
        <v>820</v>
      </c>
      <c r="U116" t="s">
        <v>7</v>
      </c>
      <c r="V116" t="s">
        <v>7</v>
      </c>
      <c r="W116" t="s">
        <v>823</v>
      </c>
      <c r="AA116" t="s">
        <v>7</v>
      </c>
      <c r="AB116" t="s">
        <v>45</v>
      </c>
      <c r="AC116" t="s">
        <v>7</v>
      </c>
      <c r="AD116" t="s">
        <v>45</v>
      </c>
      <c r="AE116" t="s">
        <v>45</v>
      </c>
      <c r="AF116" t="s">
        <v>824</v>
      </c>
    </row>
    <row r="117" spans="1:32" x14ac:dyDescent="0.45">
      <c r="A117" t="s">
        <v>825</v>
      </c>
      <c r="B117" t="s">
        <v>826</v>
      </c>
      <c r="C117" t="s">
        <v>827</v>
      </c>
      <c r="D117" t="s">
        <v>828</v>
      </c>
      <c r="E117" t="s">
        <v>268</v>
      </c>
      <c r="F117" t="s">
        <v>811</v>
      </c>
      <c r="H117" t="s">
        <v>812</v>
      </c>
      <c r="I117" t="s">
        <v>813</v>
      </c>
      <c r="J117" t="s">
        <v>45</v>
      </c>
      <c r="K117" t="s">
        <v>7</v>
      </c>
      <c r="L117" t="s">
        <v>7</v>
      </c>
      <c r="M117" t="s">
        <v>102</v>
      </c>
      <c r="N117" t="s">
        <v>7</v>
      </c>
      <c r="O117" t="s">
        <v>7</v>
      </c>
      <c r="P117" t="s">
        <v>7</v>
      </c>
      <c r="Q117" t="s">
        <v>45</v>
      </c>
      <c r="R117" t="s">
        <v>102</v>
      </c>
      <c r="S117" t="s">
        <v>45</v>
      </c>
      <c r="T117" t="s">
        <v>825</v>
      </c>
      <c r="U117" t="s">
        <v>7</v>
      </c>
      <c r="V117" t="s">
        <v>7</v>
      </c>
      <c r="W117" t="s">
        <v>814</v>
      </c>
      <c r="AA117" t="s">
        <v>45</v>
      </c>
      <c r="AB117" t="s">
        <v>45</v>
      </c>
      <c r="AC117" t="s">
        <v>7</v>
      </c>
      <c r="AD117" t="s">
        <v>45</v>
      </c>
      <c r="AE117" t="s">
        <v>73</v>
      </c>
      <c r="AF117" t="s">
        <v>829</v>
      </c>
    </row>
    <row r="118" spans="1:32" x14ac:dyDescent="0.45">
      <c r="A118" t="s">
        <v>830</v>
      </c>
      <c r="B118" t="s">
        <v>831</v>
      </c>
      <c r="C118" t="s">
        <v>832</v>
      </c>
      <c r="D118" t="s">
        <v>833</v>
      </c>
      <c r="E118" t="s">
        <v>834</v>
      </c>
      <c r="F118" t="s">
        <v>835</v>
      </c>
      <c r="H118" t="s">
        <v>836</v>
      </c>
      <c r="I118" t="s">
        <v>837</v>
      </c>
      <c r="J118" t="s">
        <v>45</v>
      </c>
      <c r="K118" t="s">
        <v>7</v>
      </c>
      <c r="L118" t="s">
        <v>7</v>
      </c>
      <c r="M118" t="s">
        <v>102</v>
      </c>
      <c r="N118" t="s">
        <v>7</v>
      </c>
      <c r="O118" t="s">
        <v>7</v>
      </c>
      <c r="P118" t="s">
        <v>7</v>
      </c>
      <c r="Q118" t="s">
        <v>45</v>
      </c>
      <c r="R118" t="s">
        <v>102</v>
      </c>
      <c r="S118" t="s">
        <v>45</v>
      </c>
      <c r="T118" t="s">
        <v>830</v>
      </c>
      <c r="U118" t="s">
        <v>7</v>
      </c>
      <c r="V118" t="s">
        <v>7</v>
      </c>
      <c r="W118" t="s">
        <v>838</v>
      </c>
      <c r="AA118" t="s">
        <v>7</v>
      </c>
      <c r="AB118" t="s">
        <v>45</v>
      </c>
      <c r="AC118" t="s">
        <v>7</v>
      </c>
      <c r="AD118" t="s">
        <v>45</v>
      </c>
      <c r="AE118" t="s">
        <v>87</v>
      </c>
      <c r="AF118" t="s">
        <v>839</v>
      </c>
    </row>
    <row r="119" spans="1:32" x14ac:dyDescent="0.45">
      <c r="A119" t="s">
        <v>840</v>
      </c>
      <c r="B119" t="s">
        <v>841</v>
      </c>
      <c r="C119" t="s">
        <v>842</v>
      </c>
      <c r="D119" t="s">
        <v>841</v>
      </c>
      <c r="H119" t="s">
        <v>836</v>
      </c>
      <c r="I119" t="s">
        <v>837</v>
      </c>
      <c r="J119" t="s">
        <v>45</v>
      </c>
      <c r="K119" t="s">
        <v>7</v>
      </c>
      <c r="L119" t="s">
        <v>7</v>
      </c>
      <c r="M119" t="s">
        <v>102</v>
      </c>
      <c r="N119" t="s">
        <v>7</v>
      </c>
      <c r="O119" t="s">
        <v>7</v>
      </c>
      <c r="P119" t="s">
        <v>7</v>
      </c>
      <c r="Q119" t="s">
        <v>45</v>
      </c>
      <c r="R119" t="s">
        <v>102</v>
      </c>
      <c r="S119" t="s">
        <v>45</v>
      </c>
      <c r="T119" t="s">
        <v>840</v>
      </c>
      <c r="U119" t="s">
        <v>7</v>
      </c>
      <c r="V119" t="s">
        <v>7</v>
      </c>
      <c r="W119" t="s">
        <v>843</v>
      </c>
      <c r="AA119" t="s">
        <v>45</v>
      </c>
      <c r="AB119" t="s">
        <v>45</v>
      </c>
      <c r="AC119" t="s">
        <v>7</v>
      </c>
      <c r="AD119" t="s">
        <v>45</v>
      </c>
      <c r="AE119" t="s">
        <v>87</v>
      </c>
      <c r="AF119" t="s">
        <v>844</v>
      </c>
    </row>
    <row r="120" spans="1:32" x14ac:dyDescent="0.45">
      <c r="A120" t="s">
        <v>845</v>
      </c>
      <c r="B120" t="s">
        <v>846</v>
      </c>
      <c r="C120" t="s">
        <v>832</v>
      </c>
      <c r="D120" t="s">
        <v>847</v>
      </c>
      <c r="H120" t="s">
        <v>836</v>
      </c>
      <c r="I120" t="s">
        <v>837</v>
      </c>
      <c r="J120" t="s">
        <v>45</v>
      </c>
      <c r="K120" t="s">
        <v>7</v>
      </c>
      <c r="L120" t="s">
        <v>7</v>
      </c>
      <c r="M120" t="s">
        <v>102</v>
      </c>
      <c r="N120" t="s">
        <v>7</v>
      </c>
      <c r="O120" t="s">
        <v>7</v>
      </c>
      <c r="P120" t="s">
        <v>7</v>
      </c>
      <c r="Q120" t="s">
        <v>45</v>
      </c>
      <c r="R120" t="s">
        <v>102</v>
      </c>
      <c r="S120" t="s">
        <v>45</v>
      </c>
      <c r="T120" t="s">
        <v>845</v>
      </c>
      <c r="U120" t="s">
        <v>7</v>
      </c>
      <c r="V120" t="s">
        <v>7</v>
      </c>
      <c r="W120" t="s">
        <v>848</v>
      </c>
      <c r="AA120" t="s">
        <v>7</v>
      </c>
      <c r="AB120" t="s">
        <v>45</v>
      </c>
      <c r="AC120" t="s">
        <v>7</v>
      </c>
      <c r="AD120" t="s">
        <v>45</v>
      </c>
      <c r="AE120" t="s">
        <v>58</v>
      </c>
      <c r="AF120" t="s">
        <v>849</v>
      </c>
    </row>
    <row r="121" spans="1:32" x14ac:dyDescent="0.45">
      <c r="A121" t="s">
        <v>850</v>
      </c>
      <c r="B121" t="s">
        <v>851</v>
      </c>
      <c r="C121" t="s">
        <v>842</v>
      </c>
      <c r="D121" t="s">
        <v>851</v>
      </c>
      <c r="H121" t="s">
        <v>836</v>
      </c>
      <c r="I121" t="s">
        <v>837</v>
      </c>
      <c r="J121" t="s">
        <v>45</v>
      </c>
      <c r="K121" t="s">
        <v>7</v>
      </c>
      <c r="L121" t="s">
        <v>7</v>
      </c>
      <c r="M121" t="s">
        <v>102</v>
      </c>
      <c r="N121" t="s">
        <v>7</v>
      </c>
      <c r="O121" t="s">
        <v>7</v>
      </c>
      <c r="P121" t="s">
        <v>7</v>
      </c>
      <c r="Q121" t="s">
        <v>45</v>
      </c>
      <c r="R121" t="s">
        <v>102</v>
      </c>
      <c r="S121" t="s">
        <v>45</v>
      </c>
      <c r="T121" t="s">
        <v>850</v>
      </c>
      <c r="U121" t="s">
        <v>7</v>
      </c>
      <c r="V121" t="s">
        <v>7</v>
      </c>
      <c r="W121" t="s">
        <v>843</v>
      </c>
      <c r="AA121" t="s">
        <v>7</v>
      </c>
      <c r="AB121" t="s">
        <v>45</v>
      </c>
      <c r="AC121" t="s">
        <v>7</v>
      </c>
      <c r="AD121" t="s">
        <v>45</v>
      </c>
      <c r="AE121" t="s">
        <v>87</v>
      </c>
      <c r="AF121" t="s">
        <v>852</v>
      </c>
    </row>
    <row r="122" spans="1:32" x14ac:dyDescent="0.45">
      <c r="A122" t="s">
        <v>853</v>
      </c>
      <c r="B122" t="s">
        <v>854</v>
      </c>
      <c r="C122" t="s">
        <v>855</v>
      </c>
      <c r="D122" t="s">
        <v>856</v>
      </c>
      <c r="E122" t="s">
        <v>834</v>
      </c>
      <c r="F122" t="s">
        <v>835</v>
      </c>
      <c r="H122" t="s">
        <v>836</v>
      </c>
      <c r="I122" t="s">
        <v>837</v>
      </c>
      <c r="J122" t="s">
        <v>45</v>
      </c>
      <c r="K122" t="s">
        <v>7</v>
      </c>
      <c r="L122" t="s">
        <v>7</v>
      </c>
      <c r="M122" t="s">
        <v>102</v>
      </c>
      <c r="N122" t="s">
        <v>7</v>
      </c>
      <c r="O122" t="s">
        <v>7</v>
      </c>
      <c r="P122" t="s">
        <v>7</v>
      </c>
      <c r="Q122" t="s">
        <v>45</v>
      </c>
      <c r="R122" t="s">
        <v>102</v>
      </c>
      <c r="S122" t="s">
        <v>45</v>
      </c>
      <c r="T122" t="s">
        <v>853</v>
      </c>
      <c r="U122" t="s">
        <v>7</v>
      </c>
      <c r="V122" t="s">
        <v>7</v>
      </c>
      <c r="W122" t="s">
        <v>838</v>
      </c>
      <c r="AA122" t="s">
        <v>45</v>
      </c>
      <c r="AB122" t="s">
        <v>45</v>
      </c>
      <c r="AC122" t="s">
        <v>7</v>
      </c>
      <c r="AD122" t="s">
        <v>45</v>
      </c>
      <c r="AE122" t="s">
        <v>73</v>
      </c>
      <c r="AF122" t="s">
        <v>857</v>
      </c>
    </row>
    <row r="123" spans="1:32" x14ac:dyDescent="0.45">
      <c r="A123" t="s">
        <v>858</v>
      </c>
      <c r="B123" t="s">
        <v>859</v>
      </c>
      <c r="C123" t="s">
        <v>860</v>
      </c>
      <c r="D123" t="s">
        <v>861</v>
      </c>
      <c r="E123" t="s">
        <v>862</v>
      </c>
      <c r="F123" t="s">
        <v>863</v>
      </c>
      <c r="H123" t="s">
        <v>864</v>
      </c>
      <c r="I123" t="s">
        <v>865</v>
      </c>
      <c r="J123" t="s">
        <v>45</v>
      </c>
      <c r="K123" t="s">
        <v>7</v>
      </c>
      <c r="L123" t="s">
        <v>7</v>
      </c>
      <c r="M123" t="s">
        <v>102</v>
      </c>
      <c r="N123" t="s">
        <v>7</v>
      </c>
      <c r="O123" t="s">
        <v>7</v>
      </c>
      <c r="P123" t="s">
        <v>7</v>
      </c>
      <c r="Q123" t="s">
        <v>45</v>
      </c>
      <c r="R123" t="s">
        <v>102</v>
      </c>
      <c r="S123" t="s">
        <v>45</v>
      </c>
      <c r="T123" t="s">
        <v>858</v>
      </c>
      <c r="U123" t="s">
        <v>7</v>
      </c>
      <c r="V123" t="s">
        <v>7</v>
      </c>
      <c r="W123" t="s">
        <v>866</v>
      </c>
      <c r="AA123" t="s">
        <v>7</v>
      </c>
      <c r="AB123" t="s">
        <v>45</v>
      </c>
      <c r="AC123" t="s">
        <v>7</v>
      </c>
      <c r="AD123" t="s">
        <v>45</v>
      </c>
      <c r="AE123" t="s">
        <v>87</v>
      </c>
      <c r="AF123" t="s">
        <v>867</v>
      </c>
    </row>
    <row r="124" spans="1:32" x14ac:dyDescent="0.45">
      <c r="A124" t="s">
        <v>868</v>
      </c>
      <c r="B124" t="s">
        <v>869</v>
      </c>
      <c r="C124" t="s">
        <v>860</v>
      </c>
      <c r="D124" t="s">
        <v>869</v>
      </c>
      <c r="H124" t="s">
        <v>864</v>
      </c>
      <c r="I124" t="s">
        <v>865</v>
      </c>
      <c r="J124" t="s">
        <v>45</v>
      </c>
      <c r="K124" t="s">
        <v>7</v>
      </c>
      <c r="L124" t="s">
        <v>7</v>
      </c>
      <c r="M124" t="s">
        <v>102</v>
      </c>
      <c r="N124" t="s">
        <v>7</v>
      </c>
      <c r="O124" t="s">
        <v>7</v>
      </c>
      <c r="P124" t="s">
        <v>7</v>
      </c>
      <c r="Q124" t="s">
        <v>45</v>
      </c>
      <c r="R124" t="s">
        <v>102</v>
      </c>
      <c r="S124" t="s">
        <v>45</v>
      </c>
      <c r="T124" t="s">
        <v>868</v>
      </c>
      <c r="U124" t="s">
        <v>7</v>
      </c>
      <c r="V124" t="s">
        <v>7</v>
      </c>
      <c r="W124" t="s">
        <v>866</v>
      </c>
      <c r="AA124" t="s">
        <v>45</v>
      </c>
      <c r="AB124" t="s">
        <v>45</v>
      </c>
      <c r="AC124" t="s">
        <v>7</v>
      </c>
      <c r="AD124" t="s">
        <v>45</v>
      </c>
      <c r="AE124" t="s">
        <v>87</v>
      </c>
      <c r="AF124" t="s">
        <v>870</v>
      </c>
    </row>
    <row r="125" spans="1:32" x14ac:dyDescent="0.45">
      <c r="A125" t="s">
        <v>871</v>
      </c>
      <c r="B125" t="s">
        <v>872</v>
      </c>
      <c r="C125" t="s">
        <v>860</v>
      </c>
      <c r="D125" t="s">
        <v>873</v>
      </c>
      <c r="H125" t="s">
        <v>864</v>
      </c>
      <c r="I125" t="s">
        <v>865</v>
      </c>
      <c r="J125" t="s">
        <v>45</v>
      </c>
      <c r="K125" t="s">
        <v>7</v>
      </c>
      <c r="L125" t="s">
        <v>7</v>
      </c>
      <c r="M125" t="s">
        <v>102</v>
      </c>
      <c r="N125" t="s">
        <v>7</v>
      </c>
      <c r="O125" t="s">
        <v>7</v>
      </c>
      <c r="P125" t="s">
        <v>7</v>
      </c>
      <c r="Q125" t="s">
        <v>45</v>
      </c>
      <c r="R125" t="s">
        <v>102</v>
      </c>
      <c r="S125" t="s">
        <v>45</v>
      </c>
      <c r="T125" t="s">
        <v>871</v>
      </c>
      <c r="U125" t="s">
        <v>7</v>
      </c>
      <c r="V125" t="s">
        <v>7</v>
      </c>
      <c r="W125" t="s">
        <v>874</v>
      </c>
      <c r="AA125" t="s">
        <v>7</v>
      </c>
      <c r="AB125" t="s">
        <v>45</v>
      </c>
      <c r="AC125" t="s">
        <v>7</v>
      </c>
      <c r="AD125" t="s">
        <v>45</v>
      </c>
      <c r="AE125" t="s">
        <v>73</v>
      </c>
      <c r="AF125" t="s">
        <v>875</v>
      </c>
    </row>
    <row r="126" spans="1:32" x14ac:dyDescent="0.45">
      <c r="A126" t="s">
        <v>876</v>
      </c>
      <c r="B126" t="s">
        <v>877</v>
      </c>
      <c r="C126" t="s">
        <v>878</v>
      </c>
      <c r="D126" t="s">
        <v>879</v>
      </c>
      <c r="E126" t="s">
        <v>862</v>
      </c>
      <c r="F126" t="s">
        <v>863</v>
      </c>
      <c r="H126" t="s">
        <v>864</v>
      </c>
      <c r="I126" t="s">
        <v>865</v>
      </c>
      <c r="J126" t="s">
        <v>45</v>
      </c>
      <c r="K126" t="s">
        <v>7</v>
      </c>
      <c r="L126" t="s">
        <v>7</v>
      </c>
      <c r="M126" t="s">
        <v>102</v>
      </c>
      <c r="N126" t="s">
        <v>7</v>
      </c>
      <c r="O126" t="s">
        <v>7</v>
      </c>
      <c r="P126" t="s">
        <v>7</v>
      </c>
      <c r="Q126" t="s">
        <v>45</v>
      </c>
      <c r="R126" t="s">
        <v>102</v>
      </c>
      <c r="S126" t="s">
        <v>45</v>
      </c>
      <c r="T126" t="s">
        <v>876</v>
      </c>
      <c r="U126" t="s">
        <v>7</v>
      </c>
      <c r="V126" t="s">
        <v>7</v>
      </c>
      <c r="W126" t="s">
        <v>866</v>
      </c>
      <c r="AA126" t="s">
        <v>45</v>
      </c>
      <c r="AB126" t="s">
        <v>45</v>
      </c>
      <c r="AC126" t="s">
        <v>7</v>
      </c>
      <c r="AD126" t="s">
        <v>45</v>
      </c>
      <c r="AE126" t="s">
        <v>73</v>
      </c>
      <c r="AF126" t="s">
        <v>880</v>
      </c>
    </row>
    <row r="127" spans="1:32" x14ac:dyDescent="0.45">
      <c r="A127" t="s">
        <v>881</v>
      </c>
      <c r="B127" t="s">
        <v>882</v>
      </c>
      <c r="C127" t="s">
        <v>883</v>
      </c>
      <c r="D127" t="s">
        <v>882</v>
      </c>
      <c r="E127" t="s">
        <v>429</v>
      </c>
      <c r="F127" t="s">
        <v>884</v>
      </c>
      <c r="H127" t="s">
        <v>885</v>
      </c>
      <c r="I127" t="s">
        <v>886</v>
      </c>
      <c r="J127" t="s">
        <v>45</v>
      </c>
      <c r="K127" t="s">
        <v>7</v>
      </c>
      <c r="L127" t="s">
        <v>7</v>
      </c>
      <c r="M127" t="s">
        <v>102</v>
      </c>
      <c r="N127" t="s">
        <v>7</v>
      </c>
      <c r="O127" t="s">
        <v>7</v>
      </c>
      <c r="P127" t="s">
        <v>7</v>
      </c>
      <c r="Q127" t="s">
        <v>45</v>
      </c>
      <c r="R127" t="s">
        <v>102</v>
      </c>
      <c r="S127" t="s">
        <v>45</v>
      </c>
      <c r="T127" t="s">
        <v>881</v>
      </c>
      <c r="U127" t="s">
        <v>7</v>
      </c>
      <c r="V127" t="s">
        <v>7</v>
      </c>
      <c r="W127" t="s">
        <v>887</v>
      </c>
      <c r="AA127" t="s">
        <v>7</v>
      </c>
      <c r="AB127" t="s">
        <v>45</v>
      </c>
      <c r="AC127" t="s">
        <v>7</v>
      </c>
      <c r="AD127" t="s">
        <v>45</v>
      </c>
      <c r="AE127" t="s">
        <v>73</v>
      </c>
      <c r="AF127" t="s">
        <v>888</v>
      </c>
    </row>
    <row r="128" spans="1:32" x14ac:dyDescent="0.45">
      <c r="A128" t="s">
        <v>889</v>
      </c>
      <c r="B128" t="s">
        <v>890</v>
      </c>
      <c r="C128" t="s">
        <v>883</v>
      </c>
      <c r="D128" t="s">
        <v>890</v>
      </c>
      <c r="H128" t="s">
        <v>885</v>
      </c>
      <c r="I128" t="s">
        <v>886</v>
      </c>
      <c r="J128" t="s">
        <v>45</v>
      </c>
      <c r="K128" t="s">
        <v>7</v>
      </c>
      <c r="L128" t="s">
        <v>7</v>
      </c>
      <c r="M128" t="s">
        <v>102</v>
      </c>
      <c r="N128" t="s">
        <v>7</v>
      </c>
      <c r="O128" t="s">
        <v>7</v>
      </c>
      <c r="P128" t="s">
        <v>7</v>
      </c>
      <c r="Q128" t="s">
        <v>45</v>
      </c>
      <c r="R128" t="s">
        <v>102</v>
      </c>
      <c r="S128" t="s">
        <v>45</v>
      </c>
      <c r="T128" t="s">
        <v>889</v>
      </c>
      <c r="U128" t="s">
        <v>7</v>
      </c>
      <c r="V128" t="s">
        <v>7</v>
      </c>
      <c r="W128" t="s">
        <v>891</v>
      </c>
      <c r="AA128" t="s">
        <v>7</v>
      </c>
      <c r="AB128" t="s">
        <v>45</v>
      </c>
      <c r="AC128" t="s">
        <v>7</v>
      </c>
      <c r="AD128" t="s">
        <v>45</v>
      </c>
      <c r="AE128" t="s">
        <v>87</v>
      </c>
      <c r="AF128" t="s">
        <v>892</v>
      </c>
    </row>
    <row r="129" spans="1:32" x14ac:dyDescent="0.45">
      <c r="A129" t="s">
        <v>893</v>
      </c>
      <c r="B129" t="s">
        <v>894</v>
      </c>
      <c r="C129" t="s">
        <v>883</v>
      </c>
      <c r="D129" t="s">
        <v>894</v>
      </c>
      <c r="H129" t="s">
        <v>885</v>
      </c>
      <c r="I129" t="s">
        <v>886</v>
      </c>
      <c r="J129" t="s">
        <v>45</v>
      </c>
      <c r="K129" t="s">
        <v>7</v>
      </c>
      <c r="L129" t="s">
        <v>7</v>
      </c>
      <c r="M129" t="s">
        <v>102</v>
      </c>
      <c r="N129" t="s">
        <v>7</v>
      </c>
      <c r="O129" t="s">
        <v>7</v>
      </c>
      <c r="P129" t="s">
        <v>7</v>
      </c>
      <c r="Q129" t="s">
        <v>45</v>
      </c>
      <c r="R129" t="s">
        <v>102</v>
      </c>
      <c r="S129" t="s">
        <v>45</v>
      </c>
      <c r="T129" t="s">
        <v>893</v>
      </c>
      <c r="U129" t="s">
        <v>7</v>
      </c>
      <c r="V129" t="s">
        <v>7</v>
      </c>
      <c r="W129" t="s">
        <v>7</v>
      </c>
      <c r="AA129" t="s">
        <v>7</v>
      </c>
      <c r="AB129" t="s">
        <v>45</v>
      </c>
      <c r="AC129" t="s">
        <v>7</v>
      </c>
      <c r="AD129" t="s">
        <v>45</v>
      </c>
      <c r="AE129" t="s">
        <v>73</v>
      </c>
      <c r="AF129" t="s">
        <v>895</v>
      </c>
    </row>
    <row r="130" spans="1:32" x14ac:dyDescent="0.45">
      <c r="A130" t="s">
        <v>896</v>
      </c>
      <c r="B130" t="s">
        <v>897</v>
      </c>
      <c r="C130" t="s">
        <v>898</v>
      </c>
      <c r="D130" t="s">
        <v>897</v>
      </c>
      <c r="E130" t="s">
        <v>437</v>
      </c>
      <c r="F130" t="s">
        <v>899</v>
      </c>
      <c r="H130" t="s">
        <v>900</v>
      </c>
      <c r="I130" t="s">
        <v>901</v>
      </c>
      <c r="J130" t="s">
        <v>45</v>
      </c>
      <c r="K130" t="s">
        <v>7</v>
      </c>
      <c r="L130" t="s">
        <v>7</v>
      </c>
      <c r="M130" t="s">
        <v>102</v>
      </c>
      <c r="N130" t="s">
        <v>7</v>
      </c>
      <c r="O130" t="s">
        <v>7</v>
      </c>
      <c r="P130" t="s">
        <v>7</v>
      </c>
      <c r="Q130" t="s">
        <v>45</v>
      </c>
      <c r="R130" t="s">
        <v>102</v>
      </c>
      <c r="S130" t="s">
        <v>45</v>
      </c>
      <c r="T130" t="s">
        <v>896</v>
      </c>
      <c r="U130" t="s">
        <v>7</v>
      </c>
      <c r="V130" t="s">
        <v>7</v>
      </c>
      <c r="W130" t="s">
        <v>902</v>
      </c>
      <c r="AA130" t="s">
        <v>7</v>
      </c>
      <c r="AB130" t="s">
        <v>45</v>
      </c>
      <c r="AC130" t="s">
        <v>7</v>
      </c>
      <c r="AD130" t="s">
        <v>45</v>
      </c>
      <c r="AE130" t="s">
        <v>68</v>
      </c>
      <c r="AF130" t="s">
        <v>903</v>
      </c>
    </row>
    <row r="131" spans="1:32" x14ac:dyDescent="0.45">
      <c r="A131" t="s">
        <v>904</v>
      </c>
      <c r="B131" t="s">
        <v>905</v>
      </c>
      <c r="C131" t="s">
        <v>898</v>
      </c>
      <c r="D131" t="s">
        <v>905</v>
      </c>
      <c r="H131" t="s">
        <v>900</v>
      </c>
      <c r="I131" t="s">
        <v>901</v>
      </c>
      <c r="J131" t="s">
        <v>45</v>
      </c>
      <c r="K131" t="s">
        <v>7</v>
      </c>
      <c r="L131" t="s">
        <v>7</v>
      </c>
      <c r="M131" t="s">
        <v>102</v>
      </c>
      <c r="N131" t="s">
        <v>7</v>
      </c>
      <c r="O131" t="s">
        <v>7</v>
      </c>
      <c r="P131" t="s">
        <v>7</v>
      </c>
      <c r="Q131" t="s">
        <v>45</v>
      </c>
      <c r="R131" t="s">
        <v>102</v>
      </c>
      <c r="S131" t="s">
        <v>45</v>
      </c>
      <c r="T131" t="s">
        <v>904</v>
      </c>
      <c r="U131" t="s">
        <v>7</v>
      </c>
      <c r="V131" t="s">
        <v>7</v>
      </c>
      <c r="W131" t="s">
        <v>906</v>
      </c>
      <c r="AA131" t="s">
        <v>7</v>
      </c>
      <c r="AB131" t="s">
        <v>45</v>
      </c>
      <c r="AC131" t="s">
        <v>7</v>
      </c>
      <c r="AD131" t="s">
        <v>45</v>
      </c>
      <c r="AE131" t="s">
        <v>87</v>
      </c>
      <c r="AF131" t="s">
        <v>907</v>
      </c>
    </row>
    <row r="132" spans="1:32" x14ac:dyDescent="0.45">
      <c r="A132" t="s">
        <v>908</v>
      </c>
      <c r="B132" t="s">
        <v>909</v>
      </c>
      <c r="C132" t="s">
        <v>898</v>
      </c>
      <c r="D132" t="s">
        <v>909</v>
      </c>
      <c r="H132" t="s">
        <v>900</v>
      </c>
      <c r="I132" t="s">
        <v>901</v>
      </c>
      <c r="J132" t="s">
        <v>45</v>
      </c>
      <c r="K132" t="s">
        <v>7</v>
      </c>
      <c r="L132" t="s">
        <v>7</v>
      </c>
      <c r="M132" t="s">
        <v>102</v>
      </c>
      <c r="N132" t="s">
        <v>7</v>
      </c>
      <c r="O132" t="s">
        <v>7</v>
      </c>
      <c r="P132" t="s">
        <v>7</v>
      </c>
      <c r="Q132" t="s">
        <v>45</v>
      </c>
      <c r="R132" t="s">
        <v>102</v>
      </c>
      <c r="S132" t="s">
        <v>45</v>
      </c>
      <c r="T132" t="s">
        <v>908</v>
      </c>
      <c r="U132" t="s">
        <v>7</v>
      </c>
      <c r="V132" t="s">
        <v>7</v>
      </c>
      <c r="W132" t="s">
        <v>7</v>
      </c>
      <c r="AA132" t="s">
        <v>7</v>
      </c>
      <c r="AB132" t="s">
        <v>45</v>
      </c>
      <c r="AC132" t="s">
        <v>7</v>
      </c>
      <c r="AD132" t="s">
        <v>45</v>
      </c>
      <c r="AE132" t="s">
        <v>73</v>
      </c>
      <c r="AF132" t="s">
        <v>910</v>
      </c>
    </row>
    <row r="133" spans="1:32" x14ac:dyDescent="0.45">
      <c r="A133" t="s">
        <v>911</v>
      </c>
      <c r="B133" t="s">
        <v>912</v>
      </c>
      <c r="C133" t="s">
        <v>913</v>
      </c>
      <c r="D133" t="s">
        <v>912</v>
      </c>
      <c r="E133" t="s">
        <v>421</v>
      </c>
      <c r="F133" t="s">
        <v>914</v>
      </c>
      <c r="H133" t="s">
        <v>915</v>
      </c>
      <c r="I133" t="s">
        <v>916</v>
      </c>
      <c r="J133" t="s">
        <v>45</v>
      </c>
      <c r="K133" t="s">
        <v>7</v>
      </c>
      <c r="L133" t="s">
        <v>7</v>
      </c>
      <c r="M133" t="s">
        <v>102</v>
      </c>
      <c r="N133" t="s">
        <v>7</v>
      </c>
      <c r="O133" t="s">
        <v>7</v>
      </c>
      <c r="P133" t="s">
        <v>7</v>
      </c>
      <c r="Q133" t="s">
        <v>45</v>
      </c>
      <c r="R133" t="s">
        <v>102</v>
      </c>
      <c r="S133" t="s">
        <v>45</v>
      </c>
      <c r="T133" t="s">
        <v>911</v>
      </c>
      <c r="U133" t="s">
        <v>7</v>
      </c>
      <c r="V133" t="s">
        <v>7</v>
      </c>
      <c r="W133" t="s">
        <v>917</v>
      </c>
      <c r="AA133" t="s">
        <v>7</v>
      </c>
      <c r="AB133" t="s">
        <v>45</v>
      </c>
      <c r="AC133" t="s">
        <v>7</v>
      </c>
      <c r="AD133" t="s">
        <v>45</v>
      </c>
      <c r="AE133" t="s">
        <v>73</v>
      </c>
      <c r="AF133" t="s">
        <v>918</v>
      </c>
    </row>
    <row r="134" spans="1:32" x14ac:dyDescent="0.45">
      <c r="A134" t="s">
        <v>919</v>
      </c>
      <c r="B134" t="s">
        <v>920</v>
      </c>
      <c r="C134" t="s">
        <v>913</v>
      </c>
      <c r="D134" t="s">
        <v>920</v>
      </c>
      <c r="H134" t="s">
        <v>915</v>
      </c>
      <c r="I134" t="s">
        <v>916</v>
      </c>
      <c r="J134" t="s">
        <v>45</v>
      </c>
      <c r="K134" t="s">
        <v>7</v>
      </c>
      <c r="L134" t="s">
        <v>7</v>
      </c>
      <c r="M134" t="s">
        <v>102</v>
      </c>
      <c r="N134" t="s">
        <v>7</v>
      </c>
      <c r="O134" t="s">
        <v>7</v>
      </c>
      <c r="P134" t="s">
        <v>7</v>
      </c>
      <c r="Q134" t="s">
        <v>45</v>
      </c>
      <c r="R134" t="s">
        <v>102</v>
      </c>
      <c r="S134" t="s">
        <v>45</v>
      </c>
      <c r="T134" t="s">
        <v>919</v>
      </c>
      <c r="U134" t="s">
        <v>7</v>
      </c>
      <c r="V134" t="s">
        <v>7</v>
      </c>
      <c r="W134" t="s">
        <v>921</v>
      </c>
      <c r="AA134" t="s">
        <v>7</v>
      </c>
      <c r="AB134" t="s">
        <v>45</v>
      </c>
      <c r="AC134" t="s">
        <v>7</v>
      </c>
      <c r="AD134" t="s">
        <v>45</v>
      </c>
      <c r="AE134" t="s">
        <v>87</v>
      </c>
      <c r="AF134" t="s">
        <v>922</v>
      </c>
    </row>
    <row r="135" spans="1:32" x14ac:dyDescent="0.45">
      <c r="A135" t="s">
        <v>923</v>
      </c>
      <c r="B135" t="s">
        <v>924</v>
      </c>
      <c r="C135" t="s">
        <v>913</v>
      </c>
      <c r="D135" t="s">
        <v>924</v>
      </c>
      <c r="H135" t="s">
        <v>915</v>
      </c>
      <c r="I135" t="s">
        <v>916</v>
      </c>
      <c r="J135" t="s">
        <v>45</v>
      </c>
      <c r="K135" t="s">
        <v>7</v>
      </c>
      <c r="L135" t="s">
        <v>7</v>
      </c>
      <c r="M135" t="s">
        <v>102</v>
      </c>
      <c r="N135" t="s">
        <v>7</v>
      </c>
      <c r="O135" t="s">
        <v>7</v>
      </c>
      <c r="P135" t="s">
        <v>7</v>
      </c>
      <c r="Q135" t="s">
        <v>45</v>
      </c>
      <c r="R135" t="s">
        <v>102</v>
      </c>
      <c r="S135" t="s">
        <v>45</v>
      </c>
      <c r="T135" t="s">
        <v>923</v>
      </c>
      <c r="U135" t="s">
        <v>7</v>
      </c>
      <c r="V135" t="s">
        <v>7</v>
      </c>
      <c r="W135" t="s">
        <v>7</v>
      </c>
      <c r="AA135" t="s">
        <v>7</v>
      </c>
      <c r="AB135" t="s">
        <v>45</v>
      </c>
      <c r="AC135" t="s">
        <v>7</v>
      </c>
      <c r="AD135" t="s">
        <v>45</v>
      </c>
      <c r="AE135" t="s">
        <v>73</v>
      </c>
      <c r="AF135" t="s">
        <v>925</v>
      </c>
    </row>
    <row r="136" spans="1:32" x14ac:dyDescent="0.45">
      <c r="A136" t="s">
        <v>926</v>
      </c>
      <c r="B136" t="s">
        <v>927</v>
      </c>
      <c r="C136" t="s">
        <v>928</v>
      </c>
      <c r="D136" t="s">
        <v>929</v>
      </c>
      <c r="E136" t="s">
        <v>930</v>
      </c>
      <c r="F136" t="s">
        <v>931</v>
      </c>
      <c r="H136" t="s">
        <v>932</v>
      </c>
      <c r="I136" t="s">
        <v>933</v>
      </c>
      <c r="J136" t="s">
        <v>45</v>
      </c>
      <c r="K136" t="s">
        <v>7</v>
      </c>
      <c r="L136" t="s">
        <v>7</v>
      </c>
      <c r="M136" t="s">
        <v>102</v>
      </c>
      <c r="N136" t="s">
        <v>7</v>
      </c>
      <c r="O136" t="s">
        <v>7</v>
      </c>
      <c r="P136" t="s">
        <v>7</v>
      </c>
      <c r="Q136" t="s">
        <v>45</v>
      </c>
      <c r="R136" t="s">
        <v>102</v>
      </c>
      <c r="S136" t="s">
        <v>45</v>
      </c>
      <c r="T136" t="s">
        <v>926</v>
      </c>
      <c r="U136" t="s">
        <v>7</v>
      </c>
      <c r="V136" t="s">
        <v>7</v>
      </c>
      <c r="W136" t="s">
        <v>934</v>
      </c>
      <c r="X136" t="s">
        <v>935</v>
      </c>
      <c r="Y136" t="s">
        <v>936</v>
      </c>
      <c r="AA136" t="s">
        <v>7</v>
      </c>
      <c r="AB136" t="s">
        <v>45</v>
      </c>
      <c r="AC136" t="s">
        <v>7</v>
      </c>
      <c r="AD136" t="s">
        <v>45</v>
      </c>
      <c r="AE136" t="s">
        <v>87</v>
      </c>
      <c r="AF136" t="s">
        <v>937</v>
      </c>
    </row>
    <row r="137" spans="1:32" x14ac:dyDescent="0.45">
      <c r="A137" t="s">
        <v>938</v>
      </c>
      <c r="B137" t="s">
        <v>939</v>
      </c>
      <c r="C137" t="s">
        <v>928</v>
      </c>
      <c r="D137" t="s">
        <v>939</v>
      </c>
      <c r="H137" t="s">
        <v>932</v>
      </c>
      <c r="I137" t="s">
        <v>933</v>
      </c>
      <c r="J137" t="s">
        <v>45</v>
      </c>
      <c r="K137" t="s">
        <v>7</v>
      </c>
      <c r="L137" t="s">
        <v>7</v>
      </c>
      <c r="M137" t="s">
        <v>102</v>
      </c>
      <c r="N137" t="s">
        <v>7</v>
      </c>
      <c r="O137" t="s">
        <v>7</v>
      </c>
      <c r="P137" t="s">
        <v>7</v>
      </c>
      <c r="Q137" t="s">
        <v>45</v>
      </c>
      <c r="R137" t="s">
        <v>102</v>
      </c>
      <c r="S137" t="s">
        <v>45</v>
      </c>
      <c r="T137" t="s">
        <v>938</v>
      </c>
      <c r="U137" t="s">
        <v>7</v>
      </c>
      <c r="V137" t="s">
        <v>7</v>
      </c>
      <c r="W137" t="s">
        <v>7</v>
      </c>
      <c r="AA137" t="s">
        <v>7</v>
      </c>
      <c r="AB137" t="s">
        <v>45</v>
      </c>
      <c r="AC137" t="s">
        <v>7</v>
      </c>
      <c r="AD137" t="s">
        <v>45</v>
      </c>
      <c r="AE137" t="s">
        <v>87</v>
      </c>
      <c r="AF137" t="s">
        <v>940</v>
      </c>
    </row>
    <row r="138" spans="1:32" x14ac:dyDescent="0.45">
      <c r="A138" t="s">
        <v>941</v>
      </c>
      <c r="B138" t="s">
        <v>942</v>
      </c>
      <c r="C138" t="s">
        <v>943</v>
      </c>
      <c r="D138" t="s">
        <v>942</v>
      </c>
      <c r="E138" t="s">
        <v>930</v>
      </c>
      <c r="F138" t="s">
        <v>931</v>
      </c>
      <c r="H138" t="s">
        <v>932</v>
      </c>
      <c r="I138" t="s">
        <v>933</v>
      </c>
      <c r="J138" t="s">
        <v>45</v>
      </c>
      <c r="K138" t="s">
        <v>7</v>
      </c>
      <c r="L138" t="s">
        <v>7</v>
      </c>
      <c r="M138" t="s">
        <v>102</v>
      </c>
      <c r="N138" t="s">
        <v>7</v>
      </c>
      <c r="O138" t="s">
        <v>7</v>
      </c>
      <c r="P138" t="s">
        <v>7</v>
      </c>
      <c r="Q138" t="s">
        <v>45</v>
      </c>
      <c r="R138" t="s">
        <v>102</v>
      </c>
      <c r="S138" t="s">
        <v>45</v>
      </c>
      <c r="T138" t="s">
        <v>941</v>
      </c>
      <c r="U138" t="s">
        <v>7</v>
      </c>
      <c r="V138" t="s">
        <v>7</v>
      </c>
      <c r="W138" t="s">
        <v>144</v>
      </c>
      <c r="AA138" t="s">
        <v>7</v>
      </c>
      <c r="AB138" t="s">
        <v>45</v>
      </c>
      <c r="AC138" t="s">
        <v>7</v>
      </c>
      <c r="AD138" t="s">
        <v>45</v>
      </c>
      <c r="AE138" t="s">
        <v>87</v>
      </c>
      <c r="AF138" t="s">
        <v>944</v>
      </c>
    </row>
    <row r="139" spans="1:32" x14ac:dyDescent="0.45">
      <c r="A139" t="s">
        <v>945</v>
      </c>
      <c r="B139" t="s">
        <v>946</v>
      </c>
      <c r="C139" t="s">
        <v>947</v>
      </c>
      <c r="D139" t="s">
        <v>946</v>
      </c>
      <c r="E139" t="s">
        <v>948</v>
      </c>
      <c r="F139" t="s">
        <v>949</v>
      </c>
      <c r="H139" t="s">
        <v>950</v>
      </c>
      <c r="I139" t="s">
        <v>951</v>
      </c>
      <c r="J139" t="s">
        <v>45</v>
      </c>
      <c r="K139" t="s">
        <v>7</v>
      </c>
      <c r="L139" t="s">
        <v>7</v>
      </c>
      <c r="M139" t="s">
        <v>102</v>
      </c>
      <c r="N139" t="s">
        <v>7</v>
      </c>
      <c r="O139" t="s">
        <v>7</v>
      </c>
      <c r="P139" t="s">
        <v>7</v>
      </c>
      <c r="Q139" t="s">
        <v>45</v>
      </c>
      <c r="R139" t="s">
        <v>102</v>
      </c>
      <c r="S139" t="s">
        <v>45</v>
      </c>
      <c r="T139" t="s">
        <v>945</v>
      </c>
      <c r="U139" t="s">
        <v>7</v>
      </c>
      <c r="V139" t="s">
        <v>7</v>
      </c>
      <c r="W139" t="s">
        <v>952</v>
      </c>
      <c r="X139" t="s">
        <v>935</v>
      </c>
      <c r="Y139" t="s">
        <v>936</v>
      </c>
      <c r="Z139" t="s">
        <v>494</v>
      </c>
      <c r="AA139" t="s">
        <v>7</v>
      </c>
      <c r="AB139" t="s">
        <v>45</v>
      </c>
      <c r="AC139" t="s">
        <v>7</v>
      </c>
      <c r="AD139" t="s">
        <v>45</v>
      </c>
      <c r="AE139" t="s">
        <v>87</v>
      </c>
      <c r="AF139" t="s">
        <v>953</v>
      </c>
    </row>
    <row r="140" spans="1:32" x14ac:dyDescent="0.45">
      <c r="A140" t="s">
        <v>954</v>
      </c>
      <c r="B140" t="s">
        <v>955</v>
      </c>
      <c r="C140" t="s">
        <v>947</v>
      </c>
      <c r="D140" t="s">
        <v>955</v>
      </c>
      <c r="H140" t="s">
        <v>950</v>
      </c>
      <c r="I140" t="s">
        <v>951</v>
      </c>
      <c r="J140" t="s">
        <v>45</v>
      </c>
      <c r="K140" t="s">
        <v>7</v>
      </c>
      <c r="L140" t="s">
        <v>7</v>
      </c>
      <c r="M140" t="s">
        <v>102</v>
      </c>
      <c r="N140" t="s">
        <v>7</v>
      </c>
      <c r="O140" t="s">
        <v>7</v>
      </c>
      <c r="P140" t="s">
        <v>7</v>
      </c>
      <c r="Q140" t="s">
        <v>45</v>
      </c>
      <c r="R140" t="s">
        <v>102</v>
      </c>
      <c r="S140" t="s">
        <v>45</v>
      </c>
      <c r="T140" t="s">
        <v>954</v>
      </c>
      <c r="U140" t="s">
        <v>7</v>
      </c>
      <c r="V140" t="s">
        <v>7</v>
      </c>
      <c r="W140" t="s">
        <v>952</v>
      </c>
      <c r="AA140" t="s">
        <v>7</v>
      </c>
      <c r="AB140" t="s">
        <v>45</v>
      </c>
      <c r="AC140" t="s">
        <v>7</v>
      </c>
      <c r="AD140" t="s">
        <v>45</v>
      </c>
      <c r="AE140" t="s">
        <v>87</v>
      </c>
      <c r="AF140" t="s">
        <v>956</v>
      </c>
    </row>
    <row r="141" spans="1:32" x14ac:dyDescent="0.45">
      <c r="A141" t="s">
        <v>957</v>
      </c>
      <c r="B141" t="s">
        <v>958</v>
      </c>
      <c r="C141" t="s">
        <v>959</v>
      </c>
      <c r="D141" t="s">
        <v>960</v>
      </c>
      <c r="E141" t="s">
        <v>948</v>
      </c>
      <c r="F141" t="s">
        <v>949</v>
      </c>
      <c r="H141" t="s">
        <v>950</v>
      </c>
      <c r="I141" t="s">
        <v>961</v>
      </c>
      <c r="J141" t="s">
        <v>45</v>
      </c>
      <c r="K141" t="s">
        <v>7</v>
      </c>
      <c r="L141" t="s">
        <v>7</v>
      </c>
      <c r="M141" t="s">
        <v>102</v>
      </c>
      <c r="N141" t="s">
        <v>7</v>
      </c>
      <c r="O141" t="s">
        <v>7</v>
      </c>
      <c r="P141" t="s">
        <v>7</v>
      </c>
      <c r="Q141" t="s">
        <v>45</v>
      </c>
      <c r="R141" t="s">
        <v>102</v>
      </c>
      <c r="S141" t="s">
        <v>45</v>
      </c>
      <c r="T141" t="s">
        <v>957</v>
      </c>
      <c r="U141" t="s">
        <v>7</v>
      </c>
      <c r="V141" t="s">
        <v>7</v>
      </c>
      <c r="W141" t="s">
        <v>962</v>
      </c>
      <c r="AA141" t="s">
        <v>7</v>
      </c>
      <c r="AB141" t="s">
        <v>45</v>
      </c>
      <c r="AC141" t="s">
        <v>7</v>
      </c>
      <c r="AD141" t="s">
        <v>45</v>
      </c>
      <c r="AE141" t="s">
        <v>87</v>
      </c>
      <c r="AF141" t="s">
        <v>963</v>
      </c>
    </row>
    <row r="142" spans="1:32" x14ac:dyDescent="0.45">
      <c r="A142" t="s">
        <v>964</v>
      </c>
      <c r="B142" t="s">
        <v>965</v>
      </c>
      <c r="C142" t="s">
        <v>966</v>
      </c>
      <c r="D142" t="s">
        <v>965</v>
      </c>
      <c r="E142" t="s">
        <v>967</v>
      </c>
      <c r="F142" t="s">
        <v>968</v>
      </c>
      <c r="H142" t="s">
        <v>969</v>
      </c>
      <c r="I142" t="s">
        <v>951</v>
      </c>
      <c r="J142" t="s">
        <v>45</v>
      </c>
      <c r="K142" t="s">
        <v>7</v>
      </c>
      <c r="L142" t="s">
        <v>7</v>
      </c>
      <c r="M142" t="s">
        <v>102</v>
      </c>
      <c r="N142" t="s">
        <v>7</v>
      </c>
      <c r="O142" t="s">
        <v>7</v>
      </c>
      <c r="P142" t="s">
        <v>7</v>
      </c>
      <c r="Q142" t="s">
        <v>45</v>
      </c>
      <c r="R142" t="s">
        <v>102</v>
      </c>
      <c r="S142" t="s">
        <v>45</v>
      </c>
      <c r="T142" t="s">
        <v>964</v>
      </c>
      <c r="U142" t="s">
        <v>7</v>
      </c>
      <c r="V142" t="s">
        <v>7</v>
      </c>
      <c r="W142" t="s">
        <v>970</v>
      </c>
      <c r="X142" t="s">
        <v>935</v>
      </c>
      <c r="Y142" t="s">
        <v>936</v>
      </c>
      <c r="AA142" t="s">
        <v>7</v>
      </c>
      <c r="AB142" t="s">
        <v>45</v>
      </c>
      <c r="AC142" t="s">
        <v>7</v>
      </c>
      <c r="AD142" t="s">
        <v>45</v>
      </c>
      <c r="AE142" t="s">
        <v>87</v>
      </c>
      <c r="AF142" t="s">
        <v>971</v>
      </c>
    </row>
    <row r="143" spans="1:32" x14ac:dyDescent="0.45">
      <c r="A143" t="s">
        <v>972</v>
      </c>
      <c r="B143" t="s">
        <v>973</v>
      </c>
      <c r="C143" t="s">
        <v>966</v>
      </c>
      <c r="D143" t="s">
        <v>973</v>
      </c>
      <c r="H143" t="s">
        <v>969</v>
      </c>
      <c r="I143" t="s">
        <v>951</v>
      </c>
      <c r="J143" t="s">
        <v>45</v>
      </c>
      <c r="K143" t="s">
        <v>7</v>
      </c>
      <c r="L143" t="s">
        <v>7</v>
      </c>
      <c r="M143" t="s">
        <v>102</v>
      </c>
      <c r="N143" t="s">
        <v>7</v>
      </c>
      <c r="O143" t="s">
        <v>7</v>
      </c>
      <c r="P143" t="s">
        <v>7</v>
      </c>
      <c r="Q143" t="s">
        <v>45</v>
      </c>
      <c r="R143" t="s">
        <v>102</v>
      </c>
      <c r="S143" t="s">
        <v>45</v>
      </c>
      <c r="T143" t="s">
        <v>972</v>
      </c>
      <c r="U143" t="s">
        <v>7</v>
      </c>
      <c r="V143" t="s">
        <v>7</v>
      </c>
      <c r="W143" t="s">
        <v>974</v>
      </c>
      <c r="AA143" t="s">
        <v>7</v>
      </c>
      <c r="AB143" t="s">
        <v>45</v>
      </c>
      <c r="AC143" t="s">
        <v>7</v>
      </c>
      <c r="AD143" t="s">
        <v>45</v>
      </c>
      <c r="AE143" t="s">
        <v>87</v>
      </c>
      <c r="AF143" t="s">
        <v>975</v>
      </c>
    </row>
    <row r="144" spans="1:32" x14ac:dyDescent="0.45">
      <c r="A144" t="s">
        <v>976</v>
      </c>
      <c r="B144" t="s">
        <v>977</v>
      </c>
      <c r="C144" t="s">
        <v>978</v>
      </c>
      <c r="D144" t="s">
        <v>979</v>
      </c>
      <c r="E144" t="s">
        <v>967</v>
      </c>
      <c r="F144" t="s">
        <v>980</v>
      </c>
      <c r="H144" t="s">
        <v>969</v>
      </c>
      <c r="I144" t="s">
        <v>951</v>
      </c>
      <c r="J144" t="s">
        <v>45</v>
      </c>
      <c r="K144" t="s">
        <v>7</v>
      </c>
      <c r="L144" t="s">
        <v>7</v>
      </c>
      <c r="M144" t="s">
        <v>102</v>
      </c>
      <c r="N144" t="s">
        <v>7</v>
      </c>
      <c r="O144" t="s">
        <v>7</v>
      </c>
      <c r="P144" t="s">
        <v>7</v>
      </c>
      <c r="Q144" t="s">
        <v>45</v>
      </c>
      <c r="R144" t="s">
        <v>102</v>
      </c>
      <c r="S144" t="s">
        <v>45</v>
      </c>
      <c r="T144" t="s">
        <v>976</v>
      </c>
      <c r="U144" t="s">
        <v>7</v>
      </c>
      <c r="V144" t="s">
        <v>7</v>
      </c>
      <c r="W144" t="s">
        <v>970</v>
      </c>
      <c r="AA144" t="s">
        <v>7</v>
      </c>
      <c r="AB144" t="s">
        <v>45</v>
      </c>
      <c r="AC144" t="s">
        <v>7</v>
      </c>
      <c r="AD144" t="s">
        <v>45</v>
      </c>
      <c r="AE144" t="s">
        <v>87</v>
      </c>
      <c r="AF144" t="s">
        <v>981</v>
      </c>
    </row>
    <row r="145" spans="1:32" x14ac:dyDescent="0.45">
      <c r="A145" t="s">
        <v>982</v>
      </c>
      <c r="B145" t="s">
        <v>983</v>
      </c>
      <c r="C145" t="s">
        <v>984</v>
      </c>
      <c r="D145" t="s">
        <v>965</v>
      </c>
      <c r="E145" t="s">
        <v>967</v>
      </c>
      <c r="F145" t="s">
        <v>968</v>
      </c>
      <c r="H145" t="s">
        <v>969</v>
      </c>
      <c r="I145" t="s">
        <v>951</v>
      </c>
      <c r="J145" t="s">
        <v>45</v>
      </c>
      <c r="K145" t="s">
        <v>7</v>
      </c>
      <c r="L145" t="s">
        <v>7</v>
      </c>
      <c r="M145" t="s">
        <v>102</v>
      </c>
      <c r="N145" t="s">
        <v>7</v>
      </c>
      <c r="O145" t="s">
        <v>7</v>
      </c>
      <c r="P145" t="s">
        <v>7</v>
      </c>
      <c r="Q145" t="s">
        <v>45</v>
      </c>
      <c r="R145" t="s">
        <v>102</v>
      </c>
      <c r="S145" t="s">
        <v>45</v>
      </c>
      <c r="T145" t="s">
        <v>982</v>
      </c>
      <c r="U145" t="s">
        <v>7</v>
      </c>
      <c r="V145" t="s">
        <v>7</v>
      </c>
      <c r="W145" t="s">
        <v>970</v>
      </c>
      <c r="AA145" t="s">
        <v>7</v>
      </c>
      <c r="AB145" t="s">
        <v>45</v>
      </c>
      <c r="AC145" t="s">
        <v>7</v>
      </c>
      <c r="AD145" t="s">
        <v>45</v>
      </c>
      <c r="AE145" t="s">
        <v>87</v>
      </c>
      <c r="AF145" t="s">
        <v>985</v>
      </c>
    </row>
    <row r="146" spans="1:32" x14ac:dyDescent="0.45">
      <c r="A146" t="s">
        <v>986</v>
      </c>
      <c r="B146" t="s">
        <v>987</v>
      </c>
      <c r="C146" t="s">
        <v>988</v>
      </c>
      <c r="D146" t="s">
        <v>965</v>
      </c>
      <c r="E146" t="s">
        <v>967</v>
      </c>
      <c r="F146" t="s">
        <v>968</v>
      </c>
      <c r="H146" t="s">
        <v>969</v>
      </c>
      <c r="I146" t="s">
        <v>951</v>
      </c>
      <c r="J146" t="s">
        <v>45</v>
      </c>
      <c r="K146" t="s">
        <v>7</v>
      </c>
      <c r="L146" t="s">
        <v>7</v>
      </c>
      <c r="M146" t="s">
        <v>102</v>
      </c>
      <c r="N146" t="s">
        <v>7</v>
      </c>
      <c r="O146" t="s">
        <v>7</v>
      </c>
      <c r="P146" t="s">
        <v>7</v>
      </c>
      <c r="Q146" t="s">
        <v>45</v>
      </c>
      <c r="R146" t="s">
        <v>102</v>
      </c>
      <c r="S146" t="s">
        <v>45</v>
      </c>
      <c r="T146" t="s">
        <v>986</v>
      </c>
      <c r="U146" t="s">
        <v>7</v>
      </c>
      <c r="V146" t="s">
        <v>7</v>
      </c>
      <c r="W146" t="s">
        <v>970</v>
      </c>
      <c r="AA146" t="s">
        <v>7</v>
      </c>
      <c r="AB146" t="s">
        <v>45</v>
      </c>
      <c r="AC146" t="s">
        <v>7</v>
      </c>
      <c r="AD146" t="s">
        <v>45</v>
      </c>
      <c r="AE146" t="s">
        <v>87</v>
      </c>
      <c r="AF146" t="s">
        <v>989</v>
      </c>
    </row>
    <row r="147" spans="1:32" x14ac:dyDescent="0.45">
      <c r="A147" t="s">
        <v>990</v>
      </c>
      <c r="B147" t="s">
        <v>991</v>
      </c>
      <c r="C147" t="s">
        <v>992</v>
      </c>
      <c r="D147" t="s">
        <v>991</v>
      </c>
      <c r="E147" t="s">
        <v>445</v>
      </c>
      <c r="F147" t="s">
        <v>993</v>
      </c>
      <c r="H147" t="s">
        <v>994</v>
      </c>
      <c r="I147" t="s">
        <v>995</v>
      </c>
      <c r="J147" t="s">
        <v>45</v>
      </c>
      <c r="K147" t="s">
        <v>7</v>
      </c>
      <c r="L147" t="s">
        <v>7</v>
      </c>
      <c r="M147" t="s">
        <v>102</v>
      </c>
      <c r="N147" t="s">
        <v>7</v>
      </c>
      <c r="O147" t="s">
        <v>7</v>
      </c>
      <c r="P147" t="s">
        <v>7</v>
      </c>
      <c r="Q147" t="s">
        <v>87</v>
      </c>
      <c r="R147" t="s">
        <v>102</v>
      </c>
      <c r="S147" t="s">
        <v>45</v>
      </c>
      <c r="T147" t="s">
        <v>990</v>
      </c>
      <c r="U147" t="s">
        <v>7</v>
      </c>
      <c r="V147" t="s">
        <v>7</v>
      </c>
      <c r="W147" t="s">
        <v>996</v>
      </c>
      <c r="AA147" t="s">
        <v>7</v>
      </c>
      <c r="AB147" t="s">
        <v>45</v>
      </c>
      <c r="AC147" t="s">
        <v>7</v>
      </c>
      <c r="AD147" t="s">
        <v>45</v>
      </c>
      <c r="AE147" t="s">
        <v>63</v>
      </c>
      <c r="AF147" t="s">
        <v>997</v>
      </c>
    </row>
    <row r="148" spans="1:32" x14ac:dyDescent="0.45">
      <c r="A148" t="s">
        <v>998</v>
      </c>
      <c r="B148" t="s">
        <v>999</v>
      </c>
      <c r="C148" t="s">
        <v>992</v>
      </c>
      <c r="D148" t="s">
        <v>999</v>
      </c>
      <c r="H148" t="s">
        <v>994</v>
      </c>
      <c r="I148" t="s">
        <v>995</v>
      </c>
      <c r="J148" t="s">
        <v>45</v>
      </c>
      <c r="K148" t="s">
        <v>7</v>
      </c>
      <c r="L148" t="s">
        <v>7</v>
      </c>
      <c r="M148" t="s">
        <v>102</v>
      </c>
      <c r="N148" t="s">
        <v>7</v>
      </c>
      <c r="O148" t="s">
        <v>7</v>
      </c>
      <c r="P148" t="s">
        <v>7</v>
      </c>
      <c r="Q148" t="s">
        <v>87</v>
      </c>
      <c r="R148" t="s">
        <v>102</v>
      </c>
      <c r="S148" t="s">
        <v>45</v>
      </c>
      <c r="T148" t="s">
        <v>998</v>
      </c>
      <c r="U148" t="s">
        <v>7</v>
      </c>
      <c r="V148" t="s">
        <v>7</v>
      </c>
      <c r="W148" t="s">
        <v>1000</v>
      </c>
      <c r="AA148" t="s">
        <v>7</v>
      </c>
      <c r="AB148" t="s">
        <v>45</v>
      </c>
      <c r="AC148" t="s">
        <v>7</v>
      </c>
      <c r="AD148" t="s">
        <v>45</v>
      </c>
      <c r="AE148" t="s">
        <v>87</v>
      </c>
      <c r="AF148" t="s">
        <v>1001</v>
      </c>
    </row>
    <row r="149" spans="1:32" x14ac:dyDescent="0.45">
      <c r="A149" t="s">
        <v>1002</v>
      </c>
      <c r="B149" t="s">
        <v>1003</v>
      </c>
      <c r="C149" t="s">
        <v>1004</v>
      </c>
      <c r="D149" t="s">
        <v>1003</v>
      </c>
      <c r="H149" t="s">
        <v>994</v>
      </c>
      <c r="I149" t="s">
        <v>995</v>
      </c>
      <c r="J149" t="s">
        <v>45</v>
      </c>
      <c r="K149" t="s">
        <v>7</v>
      </c>
      <c r="L149" t="s">
        <v>7</v>
      </c>
      <c r="M149" t="s">
        <v>102</v>
      </c>
      <c r="N149" t="s">
        <v>7</v>
      </c>
      <c r="O149" t="s">
        <v>7</v>
      </c>
      <c r="P149" t="s">
        <v>7</v>
      </c>
      <c r="Q149" t="s">
        <v>87</v>
      </c>
      <c r="R149" t="s">
        <v>102</v>
      </c>
      <c r="S149" t="s">
        <v>45</v>
      </c>
      <c r="T149" t="s">
        <v>1002</v>
      </c>
      <c r="U149" t="s">
        <v>7</v>
      </c>
      <c r="V149" t="s">
        <v>7</v>
      </c>
      <c r="W149" t="s">
        <v>7</v>
      </c>
      <c r="AA149" t="s">
        <v>7</v>
      </c>
      <c r="AB149" t="s">
        <v>45</v>
      </c>
      <c r="AC149" t="s">
        <v>7</v>
      </c>
      <c r="AD149" t="s">
        <v>45</v>
      </c>
      <c r="AE149" t="s">
        <v>73</v>
      </c>
      <c r="AF149" t="s">
        <v>1005</v>
      </c>
    </row>
    <row r="150" spans="1:32" x14ac:dyDescent="0.45">
      <c r="A150" t="s">
        <v>1006</v>
      </c>
      <c r="B150" t="s">
        <v>1007</v>
      </c>
      <c r="C150" t="s">
        <v>1008</v>
      </c>
      <c r="D150" t="s">
        <v>1009</v>
      </c>
      <c r="H150" t="s">
        <v>994</v>
      </c>
      <c r="I150" t="s">
        <v>995</v>
      </c>
      <c r="J150" t="s">
        <v>45</v>
      </c>
      <c r="K150" t="s">
        <v>7</v>
      </c>
      <c r="L150" t="s">
        <v>7</v>
      </c>
      <c r="M150" t="s">
        <v>102</v>
      </c>
      <c r="N150" t="s">
        <v>7</v>
      </c>
      <c r="O150" t="s">
        <v>7</v>
      </c>
      <c r="P150" t="s">
        <v>7</v>
      </c>
      <c r="Q150" t="s">
        <v>87</v>
      </c>
      <c r="R150" t="s">
        <v>102</v>
      </c>
      <c r="S150" t="s">
        <v>45</v>
      </c>
      <c r="T150" t="s">
        <v>1006</v>
      </c>
      <c r="U150" t="s">
        <v>7</v>
      </c>
      <c r="V150" t="s">
        <v>7</v>
      </c>
      <c r="W150" t="s">
        <v>1000</v>
      </c>
      <c r="AA150" t="s">
        <v>45</v>
      </c>
      <c r="AB150" t="s">
        <v>45</v>
      </c>
      <c r="AC150" t="s">
        <v>7</v>
      </c>
      <c r="AD150" t="s">
        <v>45</v>
      </c>
      <c r="AE150" t="s">
        <v>87</v>
      </c>
      <c r="AF150" t="s">
        <v>1010</v>
      </c>
    </row>
    <row r="151" spans="1:32" x14ac:dyDescent="0.45">
      <c r="A151" t="s">
        <v>1011</v>
      </c>
      <c r="B151" t="s">
        <v>1012</v>
      </c>
      <c r="C151" t="s">
        <v>1013</v>
      </c>
      <c r="D151" t="s">
        <v>1012</v>
      </c>
      <c r="H151" t="s">
        <v>994</v>
      </c>
      <c r="I151" t="s">
        <v>995</v>
      </c>
      <c r="J151" t="s">
        <v>45</v>
      </c>
      <c r="K151" t="s">
        <v>7</v>
      </c>
      <c r="L151" t="s">
        <v>7</v>
      </c>
      <c r="M151" t="s">
        <v>102</v>
      </c>
      <c r="N151" t="s">
        <v>7</v>
      </c>
      <c r="O151" t="s">
        <v>7</v>
      </c>
      <c r="P151" t="s">
        <v>7</v>
      </c>
      <c r="Q151" t="s">
        <v>87</v>
      </c>
      <c r="R151" t="s">
        <v>102</v>
      </c>
      <c r="S151" t="s">
        <v>45</v>
      </c>
      <c r="T151" t="s">
        <v>1011</v>
      </c>
      <c r="U151" t="s">
        <v>7</v>
      </c>
      <c r="V151" t="s">
        <v>7</v>
      </c>
      <c r="W151" t="s">
        <v>7</v>
      </c>
      <c r="AA151" t="s">
        <v>7</v>
      </c>
      <c r="AB151" t="s">
        <v>45</v>
      </c>
      <c r="AC151" t="s">
        <v>7</v>
      </c>
      <c r="AD151" t="s">
        <v>45</v>
      </c>
      <c r="AE151" t="s">
        <v>73</v>
      </c>
      <c r="AF151" t="s">
        <v>1014</v>
      </c>
    </row>
    <row r="152" spans="1:32" x14ac:dyDescent="0.45">
      <c r="A152" t="s">
        <v>1015</v>
      </c>
      <c r="B152" t="s">
        <v>1016</v>
      </c>
      <c r="C152" t="s">
        <v>1017</v>
      </c>
      <c r="D152" t="s">
        <v>1018</v>
      </c>
      <c r="H152" t="s">
        <v>994</v>
      </c>
      <c r="I152" t="s">
        <v>995</v>
      </c>
      <c r="J152" t="s">
        <v>45</v>
      </c>
      <c r="K152" t="s">
        <v>7</v>
      </c>
      <c r="L152" t="s">
        <v>7</v>
      </c>
      <c r="M152" t="s">
        <v>102</v>
      </c>
      <c r="N152" t="s">
        <v>7</v>
      </c>
      <c r="O152" t="s">
        <v>7</v>
      </c>
      <c r="P152" t="s">
        <v>7</v>
      </c>
      <c r="Q152" t="s">
        <v>45</v>
      </c>
      <c r="R152" t="s">
        <v>102</v>
      </c>
      <c r="S152" t="s">
        <v>45</v>
      </c>
      <c r="T152" t="s">
        <v>1015</v>
      </c>
      <c r="U152" t="s">
        <v>7</v>
      </c>
      <c r="V152" t="s">
        <v>7</v>
      </c>
      <c r="W152" t="s">
        <v>1019</v>
      </c>
      <c r="AA152" t="s">
        <v>45</v>
      </c>
      <c r="AB152" t="s">
        <v>45</v>
      </c>
      <c r="AC152" t="s">
        <v>7</v>
      </c>
      <c r="AD152" t="s">
        <v>45</v>
      </c>
      <c r="AE152" t="s">
        <v>58</v>
      </c>
      <c r="AF152" t="s">
        <v>1020</v>
      </c>
    </row>
    <row r="153" spans="1:32" x14ac:dyDescent="0.45">
      <c r="A153" t="s">
        <v>1021</v>
      </c>
      <c r="B153" t="s">
        <v>1022</v>
      </c>
      <c r="C153" t="s">
        <v>1023</v>
      </c>
      <c r="D153" t="s">
        <v>1024</v>
      </c>
      <c r="E153" t="s">
        <v>453</v>
      </c>
      <c r="F153" t="s">
        <v>1025</v>
      </c>
      <c r="H153" t="s">
        <v>1026</v>
      </c>
      <c r="I153" t="s">
        <v>1026</v>
      </c>
      <c r="J153" t="s">
        <v>45</v>
      </c>
      <c r="K153" t="s">
        <v>7</v>
      </c>
      <c r="L153" t="s">
        <v>7</v>
      </c>
      <c r="M153" t="s">
        <v>102</v>
      </c>
      <c r="N153" t="s">
        <v>7</v>
      </c>
      <c r="O153" t="s">
        <v>7</v>
      </c>
      <c r="P153" t="s">
        <v>7</v>
      </c>
      <c r="Q153" t="s">
        <v>45</v>
      </c>
      <c r="R153" t="s">
        <v>102</v>
      </c>
      <c r="S153" t="s">
        <v>45</v>
      </c>
      <c r="T153" t="s">
        <v>1021</v>
      </c>
      <c r="U153" t="s">
        <v>7</v>
      </c>
      <c r="V153" t="s">
        <v>7</v>
      </c>
      <c r="W153" t="s">
        <v>1000</v>
      </c>
      <c r="AA153" t="s">
        <v>45</v>
      </c>
      <c r="AB153" t="s">
        <v>45</v>
      </c>
      <c r="AC153" t="s">
        <v>7</v>
      </c>
      <c r="AD153" t="s">
        <v>45</v>
      </c>
      <c r="AE153" t="s">
        <v>87</v>
      </c>
      <c r="AF153" t="s">
        <v>1027</v>
      </c>
    </row>
    <row r="154" spans="1:32" x14ac:dyDescent="0.45">
      <c r="A154" t="s">
        <v>1028</v>
      </c>
      <c r="B154" t="s">
        <v>1029</v>
      </c>
      <c r="C154" t="s">
        <v>1030</v>
      </c>
      <c r="D154" t="s">
        <v>1029</v>
      </c>
      <c r="E154" t="s">
        <v>453</v>
      </c>
      <c r="F154" t="s">
        <v>1031</v>
      </c>
      <c r="H154" t="s">
        <v>1026</v>
      </c>
      <c r="I154" t="s">
        <v>1032</v>
      </c>
      <c r="J154" t="s">
        <v>45</v>
      </c>
      <c r="K154" t="s">
        <v>7</v>
      </c>
      <c r="L154" t="s">
        <v>7</v>
      </c>
      <c r="M154" t="s">
        <v>102</v>
      </c>
      <c r="N154" t="s">
        <v>7</v>
      </c>
      <c r="O154" t="s">
        <v>7</v>
      </c>
      <c r="P154" t="s">
        <v>7</v>
      </c>
      <c r="Q154" t="s">
        <v>45</v>
      </c>
      <c r="R154" t="s">
        <v>102</v>
      </c>
      <c r="S154" t="s">
        <v>45</v>
      </c>
      <c r="T154" t="s">
        <v>1028</v>
      </c>
      <c r="U154" t="s">
        <v>7</v>
      </c>
      <c r="V154" t="s">
        <v>7</v>
      </c>
      <c r="W154" t="s">
        <v>1033</v>
      </c>
      <c r="AA154" t="s">
        <v>7</v>
      </c>
      <c r="AB154" t="s">
        <v>45</v>
      </c>
      <c r="AC154" t="s">
        <v>7</v>
      </c>
      <c r="AD154" t="s">
        <v>45</v>
      </c>
      <c r="AE154" t="s">
        <v>73</v>
      </c>
      <c r="AF154" t="s">
        <v>1034</v>
      </c>
    </row>
    <row r="155" spans="1:32" x14ac:dyDescent="0.45">
      <c r="A155" t="s">
        <v>1035</v>
      </c>
      <c r="B155" t="s">
        <v>1036</v>
      </c>
      <c r="C155" t="s">
        <v>1037</v>
      </c>
      <c r="D155" t="s">
        <v>1036</v>
      </c>
      <c r="J155" t="s">
        <v>45</v>
      </c>
      <c r="K155" t="s">
        <v>7</v>
      </c>
      <c r="L155" t="s">
        <v>7</v>
      </c>
      <c r="M155" t="s">
        <v>102</v>
      </c>
      <c r="N155" t="s">
        <v>7</v>
      </c>
      <c r="O155" t="s">
        <v>7</v>
      </c>
      <c r="P155" t="s">
        <v>7</v>
      </c>
      <c r="Q155" t="s">
        <v>45</v>
      </c>
      <c r="R155" t="s">
        <v>102</v>
      </c>
      <c r="S155" t="s">
        <v>45</v>
      </c>
      <c r="T155" t="s">
        <v>1035</v>
      </c>
      <c r="U155" t="s">
        <v>7</v>
      </c>
      <c r="V155" t="s">
        <v>7</v>
      </c>
      <c r="W155" t="s">
        <v>7</v>
      </c>
      <c r="AA155" t="s">
        <v>7</v>
      </c>
      <c r="AB155" t="s">
        <v>45</v>
      </c>
      <c r="AC155" t="s">
        <v>7</v>
      </c>
      <c r="AD155" t="s">
        <v>45</v>
      </c>
      <c r="AE155" t="s">
        <v>68</v>
      </c>
      <c r="AF155" t="s">
        <v>1038</v>
      </c>
    </row>
    <row r="156" spans="1:32" x14ac:dyDescent="0.45">
      <c r="A156" t="s">
        <v>1039</v>
      </c>
      <c r="B156" t="s">
        <v>1040</v>
      </c>
      <c r="C156" t="s">
        <v>1041</v>
      </c>
      <c r="D156" t="s">
        <v>1040</v>
      </c>
      <c r="J156" t="s">
        <v>45</v>
      </c>
      <c r="K156" t="s">
        <v>7</v>
      </c>
      <c r="L156" t="s">
        <v>7</v>
      </c>
      <c r="M156" t="s">
        <v>102</v>
      </c>
      <c r="N156" t="s">
        <v>7</v>
      </c>
      <c r="O156" t="s">
        <v>7</v>
      </c>
      <c r="P156" t="s">
        <v>7</v>
      </c>
      <c r="Q156" t="s">
        <v>87</v>
      </c>
      <c r="R156" t="s">
        <v>102</v>
      </c>
      <c r="S156" t="s">
        <v>45</v>
      </c>
      <c r="T156" t="s">
        <v>1039</v>
      </c>
      <c r="U156" t="s">
        <v>7</v>
      </c>
      <c r="V156" t="s">
        <v>7</v>
      </c>
      <c r="W156" t="s">
        <v>7</v>
      </c>
      <c r="AA156" t="s">
        <v>7</v>
      </c>
      <c r="AB156" t="s">
        <v>45</v>
      </c>
      <c r="AC156" t="s">
        <v>7</v>
      </c>
      <c r="AD156" t="s">
        <v>45</v>
      </c>
      <c r="AE156" t="s">
        <v>103</v>
      </c>
      <c r="AF156" t="s">
        <v>1042</v>
      </c>
    </row>
    <row r="157" spans="1:32" x14ac:dyDescent="0.45">
      <c r="A157" t="s">
        <v>1043</v>
      </c>
      <c r="B157" t="s">
        <v>1044</v>
      </c>
      <c r="C157" t="s">
        <v>1045</v>
      </c>
      <c r="D157" t="s">
        <v>1046</v>
      </c>
      <c r="E157" t="s">
        <v>1047</v>
      </c>
      <c r="F157" t="s">
        <v>1048</v>
      </c>
      <c r="H157" t="s">
        <v>1049</v>
      </c>
      <c r="I157" t="s">
        <v>1050</v>
      </c>
      <c r="J157" t="s">
        <v>45</v>
      </c>
      <c r="K157" t="s">
        <v>7</v>
      </c>
      <c r="L157" t="s">
        <v>7</v>
      </c>
      <c r="M157" t="s">
        <v>102</v>
      </c>
      <c r="N157" t="s">
        <v>7</v>
      </c>
      <c r="O157" t="s">
        <v>7</v>
      </c>
      <c r="P157" t="s">
        <v>7</v>
      </c>
      <c r="Q157" t="s">
        <v>45</v>
      </c>
      <c r="R157" t="s">
        <v>102</v>
      </c>
      <c r="S157" t="s">
        <v>45</v>
      </c>
      <c r="T157" t="s">
        <v>1043</v>
      </c>
      <c r="U157" t="s">
        <v>7</v>
      </c>
      <c r="V157" t="s">
        <v>7</v>
      </c>
      <c r="W157" t="s">
        <v>1051</v>
      </c>
      <c r="AA157" t="s">
        <v>7</v>
      </c>
      <c r="AB157" t="s">
        <v>45</v>
      </c>
      <c r="AC157" t="s">
        <v>7</v>
      </c>
      <c r="AD157" t="s">
        <v>45</v>
      </c>
      <c r="AE157" t="s">
        <v>87</v>
      </c>
      <c r="AF157" t="s">
        <v>1052</v>
      </c>
    </row>
    <row r="158" spans="1:32" x14ac:dyDescent="0.45">
      <c r="A158" t="s">
        <v>1053</v>
      </c>
      <c r="B158" t="s">
        <v>1054</v>
      </c>
      <c r="C158" t="s">
        <v>1045</v>
      </c>
      <c r="D158" t="s">
        <v>1054</v>
      </c>
      <c r="H158" t="s">
        <v>1049</v>
      </c>
      <c r="I158" t="s">
        <v>1050</v>
      </c>
      <c r="J158" t="s">
        <v>45</v>
      </c>
      <c r="K158" t="s">
        <v>7</v>
      </c>
      <c r="L158" t="s">
        <v>7</v>
      </c>
      <c r="M158" t="s">
        <v>102</v>
      </c>
      <c r="N158" t="s">
        <v>7</v>
      </c>
      <c r="O158" t="s">
        <v>7</v>
      </c>
      <c r="P158" t="s">
        <v>7</v>
      </c>
      <c r="Q158" t="s">
        <v>45</v>
      </c>
      <c r="R158" t="s">
        <v>102</v>
      </c>
      <c r="S158" t="s">
        <v>45</v>
      </c>
      <c r="T158" t="s">
        <v>1053</v>
      </c>
      <c r="U158" t="s">
        <v>7</v>
      </c>
      <c r="V158" t="s">
        <v>7</v>
      </c>
      <c r="W158" t="s">
        <v>1055</v>
      </c>
      <c r="AA158" t="s">
        <v>7</v>
      </c>
      <c r="AB158" t="s">
        <v>45</v>
      </c>
      <c r="AC158" t="s">
        <v>7</v>
      </c>
      <c r="AD158" t="s">
        <v>45</v>
      </c>
      <c r="AE158" t="s">
        <v>87</v>
      </c>
      <c r="AF158" t="s">
        <v>1056</v>
      </c>
    </row>
    <row r="159" spans="1:32" x14ac:dyDescent="0.45">
      <c r="A159" t="s">
        <v>1057</v>
      </c>
      <c r="B159" t="s">
        <v>1058</v>
      </c>
      <c r="C159" t="s">
        <v>1045</v>
      </c>
      <c r="D159" t="s">
        <v>1059</v>
      </c>
      <c r="H159" t="s">
        <v>1049</v>
      </c>
      <c r="I159" t="s">
        <v>1050</v>
      </c>
      <c r="J159" t="s">
        <v>45</v>
      </c>
      <c r="K159" t="s">
        <v>7</v>
      </c>
      <c r="L159" t="s">
        <v>7</v>
      </c>
      <c r="M159" t="s">
        <v>102</v>
      </c>
      <c r="N159" t="s">
        <v>7</v>
      </c>
      <c r="O159" t="s">
        <v>7</v>
      </c>
      <c r="P159" t="s">
        <v>7</v>
      </c>
      <c r="Q159" t="s">
        <v>45</v>
      </c>
      <c r="R159" t="s">
        <v>102</v>
      </c>
      <c r="S159" t="s">
        <v>45</v>
      </c>
      <c r="T159" t="s">
        <v>1057</v>
      </c>
      <c r="U159" t="s">
        <v>7</v>
      </c>
      <c r="V159" t="s">
        <v>7</v>
      </c>
      <c r="W159" t="s">
        <v>1060</v>
      </c>
      <c r="AA159" t="s">
        <v>7</v>
      </c>
      <c r="AB159" t="s">
        <v>45</v>
      </c>
      <c r="AC159" t="s">
        <v>7</v>
      </c>
      <c r="AD159" t="s">
        <v>45</v>
      </c>
      <c r="AE159" t="s">
        <v>73</v>
      </c>
      <c r="AF159" t="s">
        <v>1061</v>
      </c>
    </row>
    <row r="160" spans="1:32" x14ac:dyDescent="0.45">
      <c r="A160" t="s">
        <v>1062</v>
      </c>
      <c r="B160" t="s">
        <v>1063</v>
      </c>
      <c r="C160" t="s">
        <v>1045</v>
      </c>
      <c r="D160" t="s">
        <v>1064</v>
      </c>
      <c r="H160" t="s">
        <v>1049</v>
      </c>
      <c r="I160" t="s">
        <v>1050</v>
      </c>
      <c r="J160" t="s">
        <v>45</v>
      </c>
      <c r="K160" t="s">
        <v>7</v>
      </c>
      <c r="L160" t="s">
        <v>7</v>
      </c>
      <c r="M160" t="s">
        <v>102</v>
      </c>
      <c r="N160" t="s">
        <v>7</v>
      </c>
      <c r="O160" t="s">
        <v>7</v>
      </c>
      <c r="P160" t="s">
        <v>7</v>
      </c>
      <c r="Q160" t="s">
        <v>45</v>
      </c>
      <c r="R160" t="s">
        <v>102</v>
      </c>
      <c r="S160" t="s">
        <v>45</v>
      </c>
      <c r="T160" t="s">
        <v>1062</v>
      </c>
      <c r="U160" t="s">
        <v>7</v>
      </c>
      <c r="V160" t="s">
        <v>7</v>
      </c>
      <c r="W160" t="s">
        <v>1065</v>
      </c>
      <c r="AA160" t="s">
        <v>7</v>
      </c>
      <c r="AB160" t="s">
        <v>45</v>
      </c>
      <c r="AC160" t="s">
        <v>7</v>
      </c>
      <c r="AD160" t="s">
        <v>45</v>
      </c>
      <c r="AE160" t="s">
        <v>73</v>
      </c>
      <c r="AF160" t="s">
        <v>1066</v>
      </c>
    </row>
    <row r="161" spans="1:32" x14ac:dyDescent="0.45">
      <c r="A161" t="s">
        <v>1067</v>
      </c>
      <c r="B161" t="s">
        <v>1068</v>
      </c>
      <c r="C161" t="s">
        <v>1045</v>
      </c>
      <c r="D161" t="s">
        <v>1069</v>
      </c>
      <c r="H161" t="s">
        <v>1049</v>
      </c>
      <c r="I161" t="s">
        <v>1050</v>
      </c>
      <c r="J161" t="s">
        <v>45</v>
      </c>
      <c r="K161" t="s">
        <v>7</v>
      </c>
      <c r="L161" t="s">
        <v>7</v>
      </c>
      <c r="M161" t="s">
        <v>102</v>
      </c>
      <c r="N161" t="s">
        <v>7</v>
      </c>
      <c r="O161" t="s">
        <v>7</v>
      </c>
      <c r="P161" t="s">
        <v>7</v>
      </c>
      <c r="Q161" t="s">
        <v>45</v>
      </c>
      <c r="R161" t="s">
        <v>102</v>
      </c>
      <c r="S161" t="s">
        <v>45</v>
      </c>
      <c r="T161" t="s">
        <v>1067</v>
      </c>
      <c r="U161" t="s">
        <v>7</v>
      </c>
      <c r="V161" t="s">
        <v>7</v>
      </c>
      <c r="W161" t="s">
        <v>1055</v>
      </c>
      <c r="AA161" t="s">
        <v>45</v>
      </c>
      <c r="AB161" t="s">
        <v>45</v>
      </c>
      <c r="AC161" t="s">
        <v>7</v>
      </c>
      <c r="AD161" t="s">
        <v>45</v>
      </c>
      <c r="AE161" t="s">
        <v>87</v>
      </c>
      <c r="AF161" t="s">
        <v>1070</v>
      </c>
    </row>
    <row r="162" spans="1:32" x14ac:dyDescent="0.45">
      <c r="A162" t="s">
        <v>1071</v>
      </c>
      <c r="B162" t="s">
        <v>1072</v>
      </c>
      <c r="C162" t="s">
        <v>1045</v>
      </c>
      <c r="D162" t="s">
        <v>1072</v>
      </c>
      <c r="E162" t="s">
        <v>1047</v>
      </c>
      <c r="F162" t="s">
        <v>1048</v>
      </c>
      <c r="H162" t="s">
        <v>1049</v>
      </c>
      <c r="I162" t="s">
        <v>1050</v>
      </c>
      <c r="J162" t="s">
        <v>45</v>
      </c>
      <c r="K162" t="s">
        <v>7</v>
      </c>
      <c r="L162" t="s">
        <v>7</v>
      </c>
      <c r="M162" t="s">
        <v>102</v>
      </c>
      <c r="N162" t="s">
        <v>7</v>
      </c>
      <c r="O162" t="s">
        <v>7</v>
      </c>
      <c r="P162" t="s">
        <v>7</v>
      </c>
      <c r="Q162" t="s">
        <v>45</v>
      </c>
      <c r="R162" t="s">
        <v>102</v>
      </c>
      <c r="S162" t="s">
        <v>7</v>
      </c>
      <c r="T162" t="s">
        <v>1071</v>
      </c>
      <c r="U162" t="s">
        <v>7</v>
      </c>
      <c r="V162" t="s">
        <v>7</v>
      </c>
      <c r="AA162" t="s">
        <v>7</v>
      </c>
      <c r="AB162" t="s">
        <v>45</v>
      </c>
      <c r="AC162" t="s">
        <v>7</v>
      </c>
      <c r="AD162" t="s">
        <v>45</v>
      </c>
      <c r="AE162" t="s">
        <v>1073</v>
      </c>
      <c r="AF162" t="s">
        <v>1074</v>
      </c>
    </row>
    <row r="163" spans="1:32" x14ac:dyDescent="0.45">
      <c r="A163" t="s">
        <v>1075</v>
      </c>
      <c r="B163" t="s">
        <v>1076</v>
      </c>
      <c r="C163" t="s">
        <v>1045</v>
      </c>
      <c r="D163" t="s">
        <v>1077</v>
      </c>
      <c r="H163" t="s">
        <v>1049</v>
      </c>
      <c r="I163" t="s">
        <v>1050</v>
      </c>
      <c r="J163" t="s">
        <v>45</v>
      </c>
      <c r="K163" t="s">
        <v>7</v>
      </c>
      <c r="L163" t="s">
        <v>7</v>
      </c>
      <c r="M163" t="s">
        <v>102</v>
      </c>
      <c r="N163" t="s">
        <v>7</v>
      </c>
      <c r="O163" t="s">
        <v>7</v>
      </c>
      <c r="P163" t="s">
        <v>7</v>
      </c>
      <c r="Q163" t="s">
        <v>45</v>
      </c>
      <c r="R163" t="s">
        <v>102</v>
      </c>
      <c r="S163" t="s">
        <v>45</v>
      </c>
      <c r="T163" t="s">
        <v>1075</v>
      </c>
      <c r="U163" t="s">
        <v>7</v>
      </c>
      <c r="V163" t="s">
        <v>7</v>
      </c>
      <c r="W163" t="s">
        <v>1078</v>
      </c>
      <c r="Z163" t="s">
        <v>494</v>
      </c>
      <c r="AA163" t="s">
        <v>7</v>
      </c>
      <c r="AB163" t="s">
        <v>45</v>
      </c>
      <c r="AC163" t="s">
        <v>7</v>
      </c>
      <c r="AD163" t="s">
        <v>45</v>
      </c>
      <c r="AE163" t="s">
        <v>87</v>
      </c>
      <c r="AF163" t="s">
        <v>1079</v>
      </c>
    </row>
    <row r="164" spans="1:32" x14ac:dyDescent="0.45">
      <c r="A164" t="s">
        <v>1080</v>
      </c>
      <c r="B164" t="s">
        <v>1081</v>
      </c>
      <c r="C164" t="s">
        <v>1082</v>
      </c>
      <c r="D164" t="s">
        <v>1081</v>
      </c>
      <c r="E164" t="s">
        <v>1047</v>
      </c>
      <c r="F164" t="s">
        <v>1083</v>
      </c>
      <c r="H164" t="s">
        <v>1084</v>
      </c>
      <c r="I164" t="s">
        <v>1085</v>
      </c>
      <c r="J164" t="s">
        <v>45</v>
      </c>
      <c r="K164" t="s">
        <v>7</v>
      </c>
      <c r="L164" t="s">
        <v>7</v>
      </c>
      <c r="M164" t="s">
        <v>102</v>
      </c>
      <c r="N164" t="s">
        <v>7</v>
      </c>
      <c r="O164" t="s">
        <v>7</v>
      </c>
      <c r="P164" t="s">
        <v>7</v>
      </c>
      <c r="Q164" t="s">
        <v>45</v>
      </c>
      <c r="R164" t="s">
        <v>102</v>
      </c>
      <c r="S164" t="s">
        <v>45</v>
      </c>
      <c r="T164" t="s">
        <v>1080</v>
      </c>
      <c r="U164" t="s">
        <v>7</v>
      </c>
      <c r="V164" t="s">
        <v>7</v>
      </c>
      <c r="W164" t="s">
        <v>1051</v>
      </c>
      <c r="AA164" t="s">
        <v>7</v>
      </c>
      <c r="AB164" t="s">
        <v>45</v>
      </c>
      <c r="AC164" t="s">
        <v>7</v>
      </c>
      <c r="AD164" t="s">
        <v>45</v>
      </c>
      <c r="AE164" t="s">
        <v>87</v>
      </c>
      <c r="AF164" t="s">
        <v>1086</v>
      </c>
    </row>
    <row r="165" spans="1:32" x14ac:dyDescent="0.45">
      <c r="A165" t="s">
        <v>1087</v>
      </c>
      <c r="B165" t="s">
        <v>1088</v>
      </c>
      <c r="C165" t="s">
        <v>1089</v>
      </c>
      <c r="D165" t="s">
        <v>1088</v>
      </c>
      <c r="E165" t="s">
        <v>1047</v>
      </c>
      <c r="F165" t="s">
        <v>1083</v>
      </c>
      <c r="H165" t="s">
        <v>1084</v>
      </c>
      <c r="I165" t="s">
        <v>1085</v>
      </c>
      <c r="J165" t="s">
        <v>45</v>
      </c>
      <c r="K165" t="s">
        <v>7</v>
      </c>
      <c r="L165" t="s">
        <v>7</v>
      </c>
      <c r="M165" t="s">
        <v>102</v>
      </c>
      <c r="N165" t="s">
        <v>7</v>
      </c>
      <c r="O165" t="s">
        <v>7</v>
      </c>
      <c r="P165" t="s">
        <v>7</v>
      </c>
      <c r="Q165" t="s">
        <v>45</v>
      </c>
      <c r="R165" t="s">
        <v>102</v>
      </c>
      <c r="S165" t="s">
        <v>45</v>
      </c>
      <c r="T165" t="s">
        <v>1087</v>
      </c>
      <c r="U165" t="s">
        <v>7</v>
      </c>
      <c r="V165" t="s">
        <v>7</v>
      </c>
      <c r="W165" t="s">
        <v>1051</v>
      </c>
      <c r="AA165" t="s">
        <v>7</v>
      </c>
      <c r="AB165" t="s">
        <v>45</v>
      </c>
      <c r="AC165" t="s">
        <v>7</v>
      </c>
      <c r="AD165" t="s">
        <v>45</v>
      </c>
      <c r="AE165" t="s">
        <v>87</v>
      </c>
      <c r="AF165" t="s">
        <v>1090</v>
      </c>
    </row>
    <row r="166" spans="1:32" x14ac:dyDescent="0.45">
      <c r="A166" t="s">
        <v>1091</v>
      </c>
      <c r="B166" t="s">
        <v>1092</v>
      </c>
      <c r="C166" t="s">
        <v>1093</v>
      </c>
      <c r="D166" t="s">
        <v>1092</v>
      </c>
      <c r="E166" t="s">
        <v>1047</v>
      </c>
      <c r="F166" t="s">
        <v>1083</v>
      </c>
      <c r="H166" t="s">
        <v>1084</v>
      </c>
      <c r="I166" t="s">
        <v>1085</v>
      </c>
      <c r="J166" t="s">
        <v>45</v>
      </c>
      <c r="K166" t="s">
        <v>7</v>
      </c>
      <c r="L166" t="s">
        <v>7</v>
      </c>
      <c r="M166" t="s">
        <v>102</v>
      </c>
      <c r="N166" t="s">
        <v>7</v>
      </c>
      <c r="O166" t="s">
        <v>7</v>
      </c>
      <c r="P166" t="s">
        <v>7</v>
      </c>
      <c r="Q166" t="s">
        <v>45</v>
      </c>
      <c r="R166" t="s">
        <v>102</v>
      </c>
      <c r="S166" t="s">
        <v>45</v>
      </c>
      <c r="T166" t="s">
        <v>1091</v>
      </c>
      <c r="U166" t="s">
        <v>7</v>
      </c>
      <c r="V166" t="s">
        <v>7</v>
      </c>
      <c r="W166" t="s">
        <v>1051</v>
      </c>
      <c r="AA166" t="s">
        <v>7</v>
      </c>
      <c r="AB166" t="s">
        <v>45</v>
      </c>
      <c r="AC166" t="s">
        <v>7</v>
      </c>
      <c r="AD166" t="s">
        <v>45</v>
      </c>
      <c r="AE166" t="s">
        <v>87</v>
      </c>
      <c r="AF166" t="s">
        <v>1094</v>
      </c>
    </row>
    <row r="167" spans="1:32" x14ac:dyDescent="0.45">
      <c r="A167" t="s">
        <v>1095</v>
      </c>
      <c r="B167" t="s">
        <v>1096</v>
      </c>
      <c r="C167" t="s">
        <v>1097</v>
      </c>
      <c r="D167" t="s">
        <v>1096</v>
      </c>
      <c r="E167" t="s">
        <v>1047</v>
      </c>
      <c r="F167" t="s">
        <v>1083</v>
      </c>
      <c r="H167" t="s">
        <v>1084</v>
      </c>
      <c r="I167" t="s">
        <v>1085</v>
      </c>
      <c r="J167" t="s">
        <v>45</v>
      </c>
      <c r="K167" t="s">
        <v>7</v>
      </c>
      <c r="L167" t="s">
        <v>7</v>
      </c>
      <c r="M167" t="s">
        <v>102</v>
      </c>
      <c r="N167" t="s">
        <v>7</v>
      </c>
      <c r="O167" t="s">
        <v>7</v>
      </c>
      <c r="P167" t="s">
        <v>7</v>
      </c>
      <c r="Q167" t="s">
        <v>45</v>
      </c>
      <c r="R167" t="s">
        <v>102</v>
      </c>
      <c r="S167" t="s">
        <v>45</v>
      </c>
      <c r="T167" t="s">
        <v>1095</v>
      </c>
      <c r="U167" t="s">
        <v>7</v>
      </c>
      <c r="V167" t="s">
        <v>7</v>
      </c>
      <c r="W167" t="s">
        <v>1051</v>
      </c>
      <c r="AA167" t="s">
        <v>7</v>
      </c>
      <c r="AB167" t="s">
        <v>45</v>
      </c>
      <c r="AC167" t="s">
        <v>7</v>
      </c>
      <c r="AD167" t="s">
        <v>45</v>
      </c>
      <c r="AE167" t="s">
        <v>87</v>
      </c>
      <c r="AF167" t="s">
        <v>1098</v>
      </c>
    </row>
    <row r="168" spans="1:32" x14ac:dyDescent="0.45">
      <c r="A168" t="s">
        <v>1099</v>
      </c>
      <c r="B168" t="s">
        <v>1100</v>
      </c>
      <c r="C168" t="s">
        <v>1101</v>
      </c>
      <c r="D168" t="s">
        <v>1102</v>
      </c>
      <c r="E168" t="s">
        <v>1047</v>
      </c>
      <c r="F168" t="s">
        <v>1083</v>
      </c>
      <c r="H168" t="s">
        <v>1084</v>
      </c>
      <c r="I168" t="s">
        <v>1085</v>
      </c>
      <c r="J168" t="s">
        <v>45</v>
      </c>
      <c r="K168" t="s">
        <v>7</v>
      </c>
      <c r="L168" t="s">
        <v>7</v>
      </c>
      <c r="M168" t="s">
        <v>102</v>
      </c>
      <c r="N168" t="s">
        <v>7</v>
      </c>
      <c r="O168" t="s">
        <v>7</v>
      </c>
      <c r="P168" t="s">
        <v>7</v>
      </c>
      <c r="Q168" t="s">
        <v>45</v>
      </c>
      <c r="R168" t="s">
        <v>102</v>
      </c>
      <c r="S168" t="s">
        <v>45</v>
      </c>
      <c r="T168" t="s">
        <v>1099</v>
      </c>
      <c r="U168" t="s">
        <v>7</v>
      </c>
      <c r="V168" t="s">
        <v>7</v>
      </c>
      <c r="W168" t="s">
        <v>1051</v>
      </c>
      <c r="AA168" t="s">
        <v>7</v>
      </c>
      <c r="AB168" t="s">
        <v>45</v>
      </c>
      <c r="AC168" t="s">
        <v>7</v>
      </c>
      <c r="AD168" t="s">
        <v>45</v>
      </c>
      <c r="AE168" t="s">
        <v>87</v>
      </c>
      <c r="AF168" t="s">
        <v>1103</v>
      </c>
    </row>
    <row r="169" spans="1:32" x14ac:dyDescent="0.45">
      <c r="A169" t="s">
        <v>1104</v>
      </c>
      <c r="B169" t="s">
        <v>1105</v>
      </c>
      <c r="C169" t="s">
        <v>1106</v>
      </c>
      <c r="D169" t="s">
        <v>1105</v>
      </c>
      <c r="E169" t="s">
        <v>1047</v>
      </c>
      <c r="F169" t="s">
        <v>1083</v>
      </c>
      <c r="H169" t="s">
        <v>1084</v>
      </c>
      <c r="I169" t="s">
        <v>1085</v>
      </c>
      <c r="J169" t="s">
        <v>45</v>
      </c>
      <c r="K169" t="s">
        <v>7</v>
      </c>
      <c r="L169" t="s">
        <v>7</v>
      </c>
      <c r="M169" t="s">
        <v>102</v>
      </c>
      <c r="N169" t="s">
        <v>7</v>
      </c>
      <c r="O169" t="s">
        <v>7</v>
      </c>
      <c r="P169" t="s">
        <v>7</v>
      </c>
      <c r="Q169" t="s">
        <v>45</v>
      </c>
      <c r="R169" t="s">
        <v>102</v>
      </c>
      <c r="S169" t="s">
        <v>45</v>
      </c>
      <c r="T169" t="s">
        <v>1104</v>
      </c>
      <c r="U169" t="s">
        <v>7</v>
      </c>
      <c r="V169" t="s">
        <v>7</v>
      </c>
      <c r="W169" t="s">
        <v>1051</v>
      </c>
      <c r="AA169" t="s">
        <v>7</v>
      </c>
      <c r="AB169" t="s">
        <v>45</v>
      </c>
      <c r="AC169" t="s">
        <v>7</v>
      </c>
      <c r="AD169" t="s">
        <v>45</v>
      </c>
      <c r="AE169" t="s">
        <v>87</v>
      </c>
      <c r="AF169" t="s">
        <v>1107</v>
      </c>
    </row>
    <row r="170" spans="1:32" x14ac:dyDescent="0.45">
      <c r="A170" t="s">
        <v>82</v>
      </c>
      <c r="B170" t="s">
        <v>12</v>
      </c>
      <c r="C170" t="s">
        <v>1108</v>
      </c>
      <c r="D170" t="s">
        <v>12</v>
      </c>
      <c r="E170" t="s">
        <v>1109</v>
      </c>
      <c r="F170" t="s">
        <v>1110</v>
      </c>
      <c r="H170" t="s">
        <v>1111</v>
      </c>
      <c r="I170" t="s">
        <v>1112</v>
      </c>
      <c r="J170" t="s">
        <v>45</v>
      </c>
      <c r="K170" t="s">
        <v>7</v>
      </c>
      <c r="L170" t="s">
        <v>7</v>
      </c>
      <c r="M170" t="s">
        <v>102</v>
      </c>
      <c r="N170" t="s">
        <v>7</v>
      </c>
      <c r="O170" t="s">
        <v>7</v>
      </c>
      <c r="P170" t="s">
        <v>7</v>
      </c>
      <c r="Q170" t="s">
        <v>45</v>
      </c>
      <c r="R170" t="s">
        <v>102</v>
      </c>
      <c r="S170" t="s">
        <v>45</v>
      </c>
      <c r="T170" t="s">
        <v>82</v>
      </c>
      <c r="U170" t="s">
        <v>7</v>
      </c>
      <c r="V170" t="s">
        <v>7</v>
      </c>
      <c r="W170" t="s">
        <v>80</v>
      </c>
      <c r="AA170" t="s">
        <v>45</v>
      </c>
      <c r="AB170" t="s">
        <v>45</v>
      </c>
      <c r="AC170" t="s">
        <v>7</v>
      </c>
      <c r="AD170" t="s">
        <v>45</v>
      </c>
      <c r="AE170" t="s">
        <v>68</v>
      </c>
      <c r="AF170" t="s">
        <v>1113</v>
      </c>
    </row>
    <row r="171" spans="1:32" x14ac:dyDescent="0.45">
      <c r="A171" t="s">
        <v>1114</v>
      </c>
      <c r="B171" t="s">
        <v>1115</v>
      </c>
      <c r="C171" t="s">
        <v>1108</v>
      </c>
      <c r="D171" t="s">
        <v>1116</v>
      </c>
      <c r="H171" t="s">
        <v>1111</v>
      </c>
      <c r="I171" t="s">
        <v>1112</v>
      </c>
      <c r="J171" t="s">
        <v>45</v>
      </c>
      <c r="K171" t="s">
        <v>7</v>
      </c>
      <c r="L171" t="s">
        <v>7</v>
      </c>
      <c r="M171" t="s">
        <v>102</v>
      </c>
      <c r="N171" t="s">
        <v>7</v>
      </c>
      <c r="O171" t="s">
        <v>7</v>
      </c>
      <c r="P171" t="s">
        <v>7</v>
      </c>
      <c r="Q171" t="s">
        <v>45</v>
      </c>
      <c r="R171" t="s">
        <v>102</v>
      </c>
      <c r="S171" t="s">
        <v>45</v>
      </c>
      <c r="T171" t="s">
        <v>1114</v>
      </c>
      <c r="U171" t="s">
        <v>7</v>
      </c>
      <c r="V171" t="s">
        <v>7</v>
      </c>
      <c r="W171" t="s">
        <v>1117</v>
      </c>
      <c r="AA171" t="s">
        <v>45</v>
      </c>
      <c r="AB171" t="s">
        <v>45</v>
      </c>
      <c r="AC171" t="s">
        <v>7</v>
      </c>
      <c r="AD171" t="s">
        <v>45</v>
      </c>
      <c r="AE171" t="s">
        <v>87</v>
      </c>
      <c r="AF171" t="s">
        <v>1118</v>
      </c>
    </row>
    <row r="172" spans="1:32" x14ac:dyDescent="0.45">
      <c r="A172" t="s">
        <v>1119</v>
      </c>
      <c r="B172" t="s">
        <v>1120</v>
      </c>
      <c r="C172" t="s">
        <v>1121</v>
      </c>
      <c r="D172" t="s">
        <v>1116</v>
      </c>
      <c r="H172" t="s">
        <v>1111</v>
      </c>
      <c r="I172" t="s">
        <v>1112</v>
      </c>
      <c r="J172" t="s">
        <v>45</v>
      </c>
      <c r="K172" t="s">
        <v>7</v>
      </c>
      <c r="L172" t="s">
        <v>7</v>
      </c>
      <c r="M172" t="s">
        <v>102</v>
      </c>
      <c r="N172" t="s">
        <v>7</v>
      </c>
      <c r="O172" t="s">
        <v>7</v>
      </c>
      <c r="P172" t="s">
        <v>7</v>
      </c>
      <c r="Q172" t="s">
        <v>7</v>
      </c>
      <c r="R172" t="s">
        <v>102</v>
      </c>
      <c r="S172" t="s">
        <v>45</v>
      </c>
      <c r="T172" t="s">
        <v>1119</v>
      </c>
      <c r="U172" t="s">
        <v>7</v>
      </c>
      <c r="V172" t="s">
        <v>7</v>
      </c>
      <c r="W172" t="s">
        <v>1122</v>
      </c>
      <c r="AA172" t="s">
        <v>45</v>
      </c>
      <c r="AB172" t="s">
        <v>7</v>
      </c>
      <c r="AC172" t="s">
        <v>7</v>
      </c>
      <c r="AD172" t="s">
        <v>45</v>
      </c>
      <c r="AE172" t="s">
        <v>68</v>
      </c>
      <c r="AF172" t="s">
        <v>1123</v>
      </c>
    </row>
    <row r="173" spans="1:32" x14ac:dyDescent="0.45">
      <c r="A173" t="s">
        <v>84</v>
      </c>
      <c r="B173" t="s">
        <v>1124</v>
      </c>
      <c r="C173" t="s">
        <v>1125</v>
      </c>
      <c r="D173" t="s">
        <v>13</v>
      </c>
      <c r="E173" t="s">
        <v>1109</v>
      </c>
      <c r="F173" t="s">
        <v>1126</v>
      </c>
      <c r="H173" t="s">
        <v>1127</v>
      </c>
      <c r="I173" t="s">
        <v>1128</v>
      </c>
      <c r="J173" t="s">
        <v>45</v>
      </c>
      <c r="K173" t="s">
        <v>7</v>
      </c>
      <c r="L173" t="s">
        <v>7</v>
      </c>
      <c r="M173" t="s">
        <v>102</v>
      </c>
      <c r="N173" t="s">
        <v>7</v>
      </c>
      <c r="O173" t="s">
        <v>7</v>
      </c>
      <c r="P173" t="s">
        <v>7</v>
      </c>
      <c r="Q173" t="s">
        <v>45</v>
      </c>
      <c r="R173" t="s">
        <v>102</v>
      </c>
      <c r="S173" t="s">
        <v>45</v>
      </c>
      <c r="T173" t="s">
        <v>84</v>
      </c>
      <c r="U173" t="s">
        <v>7</v>
      </c>
      <c r="V173" t="s">
        <v>7</v>
      </c>
      <c r="W173" t="s">
        <v>52</v>
      </c>
      <c r="AA173" t="s">
        <v>45</v>
      </c>
      <c r="AB173" t="s">
        <v>45</v>
      </c>
      <c r="AC173" t="s">
        <v>7</v>
      </c>
      <c r="AD173" t="s">
        <v>45</v>
      </c>
      <c r="AE173" t="s">
        <v>87</v>
      </c>
      <c r="AF173" t="s">
        <v>1129</v>
      </c>
    </row>
    <row r="174" spans="1:32" x14ac:dyDescent="0.45">
      <c r="A174" t="s">
        <v>1130</v>
      </c>
      <c r="B174" t="s">
        <v>1131</v>
      </c>
      <c r="C174" t="s">
        <v>1125</v>
      </c>
      <c r="D174" t="s">
        <v>1131</v>
      </c>
      <c r="H174" t="s">
        <v>1127</v>
      </c>
      <c r="I174" t="s">
        <v>1128</v>
      </c>
      <c r="J174" t="s">
        <v>45</v>
      </c>
      <c r="K174" t="s">
        <v>7</v>
      </c>
      <c r="L174" t="s">
        <v>7</v>
      </c>
      <c r="M174" t="s">
        <v>102</v>
      </c>
      <c r="N174" t="s">
        <v>7</v>
      </c>
      <c r="O174" t="s">
        <v>7</v>
      </c>
      <c r="P174" t="s">
        <v>7</v>
      </c>
      <c r="Q174" t="s">
        <v>87</v>
      </c>
      <c r="R174" t="s">
        <v>102</v>
      </c>
      <c r="S174" t="s">
        <v>45</v>
      </c>
      <c r="T174" t="s">
        <v>1130</v>
      </c>
      <c r="U174" t="s">
        <v>7</v>
      </c>
      <c r="V174" t="s">
        <v>7</v>
      </c>
      <c r="W174" t="s">
        <v>1132</v>
      </c>
      <c r="AA174" t="s">
        <v>45</v>
      </c>
      <c r="AB174" t="s">
        <v>45</v>
      </c>
      <c r="AC174" t="s">
        <v>7</v>
      </c>
      <c r="AD174" t="s">
        <v>45</v>
      </c>
      <c r="AE174" t="s">
        <v>87</v>
      </c>
      <c r="AF174" t="s">
        <v>1133</v>
      </c>
    </row>
    <row r="175" spans="1:32" x14ac:dyDescent="0.45">
      <c r="A175" t="s">
        <v>1134</v>
      </c>
      <c r="B175" t="s">
        <v>789</v>
      </c>
      <c r="C175" t="s">
        <v>804</v>
      </c>
      <c r="D175" t="s">
        <v>789</v>
      </c>
      <c r="E175" t="s">
        <v>792</v>
      </c>
      <c r="F175" t="s">
        <v>793</v>
      </c>
      <c r="H175" t="s">
        <v>794</v>
      </c>
      <c r="I175" t="s">
        <v>795</v>
      </c>
      <c r="J175" t="s">
        <v>45</v>
      </c>
      <c r="K175" t="s">
        <v>7</v>
      </c>
      <c r="L175" t="s">
        <v>7</v>
      </c>
      <c r="M175" t="s">
        <v>102</v>
      </c>
      <c r="N175" t="s">
        <v>7</v>
      </c>
      <c r="O175" t="s">
        <v>7</v>
      </c>
      <c r="P175" t="s">
        <v>7</v>
      </c>
      <c r="Q175" t="s">
        <v>45</v>
      </c>
      <c r="R175" t="s">
        <v>102</v>
      </c>
      <c r="S175" t="s">
        <v>45</v>
      </c>
      <c r="T175" t="s">
        <v>1134</v>
      </c>
      <c r="U175" t="s">
        <v>7</v>
      </c>
      <c r="V175" t="s">
        <v>7</v>
      </c>
      <c r="W175" t="s">
        <v>51</v>
      </c>
      <c r="AA175" t="s">
        <v>45</v>
      </c>
      <c r="AB175" t="s">
        <v>45</v>
      </c>
      <c r="AC175" t="s">
        <v>7</v>
      </c>
      <c r="AD175" t="s">
        <v>45</v>
      </c>
      <c r="AE175" t="s">
        <v>87</v>
      </c>
      <c r="AF175" t="s">
        <v>1135</v>
      </c>
    </row>
    <row r="176" spans="1:32" x14ac:dyDescent="0.45">
      <c r="A176" t="s">
        <v>1136</v>
      </c>
      <c r="B176" t="s">
        <v>1137</v>
      </c>
      <c r="C176" t="s">
        <v>1138</v>
      </c>
      <c r="D176" t="s">
        <v>1137</v>
      </c>
      <c r="E176" t="s">
        <v>1139</v>
      </c>
      <c r="F176" t="s">
        <v>1140</v>
      </c>
      <c r="H176" t="s">
        <v>1141</v>
      </c>
      <c r="I176" t="s">
        <v>1142</v>
      </c>
      <c r="J176" t="s">
        <v>45</v>
      </c>
      <c r="K176" t="s">
        <v>7</v>
      </c>
      <c r="L176" t="s">
        <v>7</v>
      </c>
      <c r="M176" t="s">
        <v>102</v>
      </c>
      <c r="N176" t="s">
        <v>7</v>
      </c>
      <c r="O176" t="s">
        <v>7</v>
      </c>
      <c r="P176" t="s">
        <v>7</v>
      </c>
      <c r="Q176" t="s">
        <v>45</v>
      </c>
      <c r="R176" t="s">
        <v>102</v>
      </c>
      <c r="S176" t="s">
        <v>45</v>
      </c>
      <c r="T176" t="s">
        <v>1136</v>
      </c>
      <c r="U176" t="s">
        <v>7</v>
      </c>
      <c r="V176" t="s">
        <v>7</v>
      </c>
      <c r="W176" t="s">
        <v>119</v>
      </c>
      <c r="AA176" t="s">
        <v>45</v>
      </c>
      <c r="AB176" t="s">
        <v>45</v>
      </c>
      <c r="AC176" t="s">
        <v>7</v>
      </c>
      <c r="AD176" t="s">
        <v>45</v>
      </c>
      <c r="AE176" t="s">
        <v>87</v>
      </c>
      <c r="AF176" t="s">
        <v>1143</v>
      </c>
    </row>
    <row r="177" spans="1:32" x14ac:dyDescent="0.45">
      <c r="A177" t="s">
        <v>1144</v>
      </c>
      <c r="B177" t="s">
        <v>1145</v>
      </c>
      <c r="C177" t="s">
        <v>1146</v>
      </c>
      <c r="D177" t="s">
        <v>1145</v>
      </c>
      <c r="E177" t="s">
        <v>1139</v>
      </c>
      <c r="F177" t="s">
        <v>1140</v>
      </c>
      <c r="H177" t="s">
        <v>1141</v>
      </c>
      <c r="I177" t="s">
        <v>1142</v>
      </c>
      <c r="J177" t="s">
        <v>45</v>
      </c>
      <c r="K177" t="s">
        <v>7</v>
      </c>
      <c r="L177" t="s">
        <v>7</v>
      </c>
      <c r="M177" t="s">
        <v>102</v>
      </c>
      <c r="N177" t="s">
        <v>7</v>
      </c>
      <c r="O177" t="s">
        <v>7</v>
      </c>
      <c r="P177" t="s">
        <v>7</v>
      </c>
      <c r="Q177" t="s">
        <v>45</v>
      </c>
      <c r="R177" t="s">
        <v>102</v>
      </c>
      <c r="S177" t="s">
        <v>45</v>
      </c>
      <c r="T177" t="s">
        <v>1144</v>
      </c>
      <c r="U177" t="s">
        <v>7</v>
      </c>
      <c r="V177" t="s">
        <v>7</v>
      </c>
      <c r="W177" t="s">
        <v>99</v>
      </c>
      <c r="AA177" t="s">
        <v>45</v>
      </c>
      <c r="AB177" t="s">
        <v>45</v>
      </c>
      <c r="AC177" t="s">
        <v>7</v>
      </c>
      <c r="AD177" t="s">
        <v>45</v>
      </c>
      <c r="AE177" t="s">
        <v>87</v>
      </c>
      <c r="AF177" t="s">
        <v>1147</v>
      </c>
    </row>
    <row r="178" spans="1:32" x14ac:dyDescent="0.45">
      <c r="A178" t="s">
        <v>1148</v>
      </c>
      <c r="B178" t="s">
        <v>1149</v>
      </c>
      <c r="C178" t="s">
        <v>1150</v>
      </c>
      <c r="D178" t="s">
        <v>1149</v>
      </c>
      <c r="E178" t="s">
        <v>1151</v>
      </c>
      <c r="F178" t="s">
        <v>1152</v>
      </c>
      <c r="H178" t="s">
        <v>1153</v>
      </c>
      <c r="I178" t="s">
        <v>1154</v>
      </c>
      <c r="J178" t="s">
        <v>45</v>
      </c>
      <c r="K178" t="s">
        <v>7</v>
      </c>
      <c r="L178" t="s">
        <v>7</v>
      </c>
      <c r="M178" t="s">
        <v>102</v>
      </c>
      <c r="N178" t="s">
        <v>7</v>
      </c>
      <c r="O178" t="s">
        <v>7</v>
      </c>
      <c r="P178" t="s">
        <v>7</v>
      </c>
      <c r="Q178" t="s">
        <v>45</v>
      </c>
      <c r="R178" t="s">
        <v>102</v>
      </c>
      <c r="S178" t="s">
        <v>45</v>
      </c>
      <c r="T178" t="s">
        <v>1148</v>
      </c>
      <c r="U178" t="s">
        <v>7</v>
      </c>
      <c r="V178" t="s">
        <v>7</v>
      </c>
      <c r="W178" t="s">
        <v>4</v>
      </c>
      <c r="X178" t="s">
        <v>935</v>
      </c>
      <c r="Y178" t="s">
        <v>68</v>
      </c>
      <c r="AA178" t="s">
        <v>7</v>
      </c>
      <c r="AB178" t="s">
        <v>45</v>
      </c>
      <c r="AC178" t="s">
        <v>7</v>
      </c>
      <c r="AD178" t="s">
        <v>45</v>
      </c>
      <c r="AE178" t="s">
        <v>87</v>
      </c>
      <c r="AF178" t="s">
        <v>1155</v>
      </c>
    </row>
    <row r="179" spans="1:32" x14ac:dyDescent="0.45">
      <c r="A179" t="s">
        <v>1156</v>
      </c>
      <c r="B179" t="s">
        <v>1157</v>
      </c>
      <c r="C179" t="s">
        <v>1150</v>
      </c>
      <c r="D179" t="s">
        <v>1157</v>
      </c>
      <c r="H179" t="s">
        <v>1153</v>
      </c>
      <c r="I179" t="s">
        <v>1154</v>
      </c>
      <c r="J179" t="s">
        <v>45</v>
      </c>
      <c r="K179" t="s">
        <v>7</v>
      </c>
      <c r="L179" t="s">
        <v>7</v>
      </c>
      <c r="M179" t="s">
        <v>102</v>
      </c>
      <c r="N179" t="s">
        <v>7</v>
      </c>
      <c r="O179" t="s">
        <v>7</v>
      </c>
      <c r="P179" t="s">
        <v>7</v>
      </c>
      <c r="Q179" t="s">
        <v>45</v>
      </c>
      <c r="R179" t="s">
        <v>102</v>
      </c>
      <c r="S179" t="s">
        <v>45</v>
      </c>
      <c r="T179" t="s">
        <v>1156</v>
      </c>
      <c r="U179" t="s">
        <v>7</v>
      </c>
      <c r="V179" t="s">
        <v>7</v>
      </c>
      <c r="W179" t="s">
        <v>1158</v>
      </c>
      <c r="AA179" t="s">
        <v>7</v>
      </c>
      <c r="AB179" t="s">
        <v>45</v>
      </c>
      <c r="AC179" t="s">
        <v>7</v>
      </c>
      <c r="AD179" t="s">
        <v>45</v>
      </c>
      <c r="AE179" t="s">
        <v>87</v>
      </c>
      <c r="AF179" t="s">
        <v>1159</v>
      </c>
    </row>
    <row r="180" spans="1:32" x14ac:dyDescent="0.45">
      <c r="A180" t="s">
        <v>1160</v>
      </c>
      <c r="B180" t="s">
        <v>1157</v>
      </c>
      <c r="C180" t="s">
        <v>1150</v>
      </c>
      <c r="D180" t="s">
        <v>1157</v>
      </c>
      <c r="H180" t="s">
        <v>1153</v>
      </c>
      <c r="I180" t="s">
        <v>1154</v>
      </c>
      <c r="J180" t="s">
        <v>45</v>
      </c>
      <c r="K180" t="s">
        <v>7</v>
      </c>
      <c r="L180" t="s">
        <v>7</v>
      </c>
      <c r="M180" t="s">
        <v>102</v>
      </c>
      <c r="N180" t="s">
        <v>7</v>
      </c>
      <c r="O180" t="s">
        <v>7</v>
      </c>
      <c r="P180" t="s">
        <v>7</v>
      </c>
      <c r="Q180" t="s">
        <v>45</v>
      </c>
      <c r="R180" t="s">
        <v>102</v>
      </c>
      <c r="S180" t="s">
        <v>45</v>
      </c>
      <c r="T180" t="s">
        <v>1160</v>
      </c>
      <c r="U180" t="s">
        <v>7</v>
      </c>
      <c r="V180" t="s">
        <v>7</v>
      </c>
      <c r="W180" t="s">
        <v>1158</v>
      </c>
      <c r="AA180" t="s">
        <v>7</v>
      </c>
      <c r="AB180" t="s">
        <v>7</v>
      </c>
      <c r="AC180" t="s">
        <v>7</v>
      </c>
      <c r="AD180" t="s">
        <v>45</v>
      </c>
      <c r="AE180" t="s">
        <v>87</v>
      </c>
      <c r="AF180" t="s">
        <v>1161</v>
      </c>
    </row>
    <row r="181" spans="1:32" x14ac:dyDescent="0.45">
      <c r="A181" t="s">
        <v>1162</v>
      </c>
      <c r="B181" t="s">
        <v>1163</v>
      </c>
      <c r="C181" t="s">
        <v>1164</v>
      </c>
      <c r="D181" t="s">
        <v>1163</v>
      </c>
      <c r="E181" t="s">
        <v>1151</v>
      </c>
      <c r="F181" t="s">
        <v>1152</v>
      </c>
      <c r="H181" t="s">
        <v>1153</v>
      </c>
      <c r="I181" t="s">
        <v>1154</v>
      </c>
      <c r="J181" t="s">
        <v>45</v>
      </c>
      <c r="K181" t="s">
        <v>7</v>
      </c>
      <c r="L181" t="s">
        <v>7</v>
      </c>
      <c r="M181" t="s">
        <v>102</v>
      </c>
      <c r="N181" t="s">
        <v>7</v>
      </c>
      <c r="O181" t="s">
        <v>7</v>
      </c>
      <c r="P181" t="s">
        <v>7</v>
      </c>
      <c r="Q181" t="s">
        <v>45</v>
      </c>
      <c r="R181" t="s">
        <v>102</v>
      </c>
      <c r="S181" t="s">
        <v>45</v>
      </c>
      <c r="T181" t="s">
        <v>1162</v>
      </c>
      <c r="U181" t="s">
        <v>7</v>
      </c>
      <c r="V181" t="s">
        <v>7</v>
      </c>
      <c r="W181" t="s">
        <v>4</v>
      </c>
      <c r="AA181" t="s">
        <v>7</v>
      </c>
      <c r="AB181" t="s">
        <v>45</v>
      </c>
      <c r="AC181" t="s">
        <v>7</v>
      </c>
      <c r="AD181" t="s">
        <v>45</v>
      </c>
      <c r="AE181" t="s">
        <v>87</v>
      </c>
      <c r="AF181" t="s">
        <v>1165</v>
      </c>
    </row>
    <row r="182" spans="1:32" x14ac:dyDescent="0.45">
      <c r="A182" t="s">
        <v>1166</v>
      </c>
      <c r="B182" t="s">
        <v>1157</v>
      </c>
      <c r="C182" t="s">
        <v>1150</v>
      </c>
      <c r="D182" t="s">
        <v>1157</v>
      </c>
      <c r="H182" t="s">
        <v>1153</v>
      </c>
      <c r="I182" t="s">
        <v>1154</v>
      </c>
      <c r="J182" t="s">
        <v>45</v>
      </c>
      <c r="K182" t="s">
        <v>7</v>
      </c>
      <c r="L182" t="s">
        <v>7</v>
      </c>
      <c r="M182" t="s">
        <v>102</v>
      </c>
      <c r="N182" t="s">
        <v>7</v>
      </c>
      <c r="O182" t="s">
        <v>7</v>
      </c>
      <c r="P182" t="s">
        <v>7</v>
      </c>
      <c r="Q182" t="s">
        <v>45</v>
      </c>
      <c r="R182" t="s">
        <v>102</v>
      </c>
      <c r="S182" t="s">
        <v>45</v>
      </c>
      <c r="T182" t="s">
        <v>1166</v>
      </c>
      <c r="U182" t="s">
        <v>7</v>
      </c>
      <c r="V182" t="s">
        <v>7</v>
      </c>
      <c r="W182" t="s">
        <v>1158</v>
      </c>
      <c r="AA182" t="s">
        <v>7</v>
      </c>
      <c r="AB182" t="s">
        <v>45</v>
      </c>
      <c r="AC182" t="s">
        <v>45</v>
      </c>
      <c r="AD182" t="s">
        <v>45</v>
      </c>
      <c r="AE182" t="s">
        <v>103</v>
      </c>
      <c r="AF182" t="s">
        <v>1167</v>
      </c>
    </row>
    <row r="183" spans="1:32" x14ac:dyDescent="0.45">
      <c r="A183" t="s">
        <v>1168</v>
      </c>
      <c r="B183" t="s">
        <v>1157</v>
      </c>
      <c r="C183" t="s">
        <v>1150</v>
      </c>
      <c r="D183" t="s">
        <v>1157</v>
      </c>
      <c r="H183" t="s">
        <v>1153</v>
      </c>
      <c r="I183" t="s">
        <v>1154</v>
      </c>
      <c r="J183" t="s">
        <v>45</v>
      </c>
      <c r="K183" t="s">
        <v>7</v>
      </c>
      <c r="L183" t="s">
        <v>7</v>
      </c>
      <c r="M183" t="s">
        <v>102</v>
      </c>
      <c r="N183" t="s">
        <v>7</v>
      </c>
      <c r="O183" t="s">
        <v>7</v>
      </c>
      <c r="P183" t="s">
        <v>7</v>
      </c>
      <c r="Q183" t="s">
        <v>45</v>
      </c>
      <c r="R183" t="s">
        <v>102</v>
      </c>
      <c r="S183" t="s">
        <v>45</v>
      </c>
      <c r="T183" t="s">
        <v>1168</v>
      </c>
      <c r="U183" t="s">
        <v>7</v>
      </c>
      <c r="V183" t="s">
        <v>7</v>
      </c>
      <c r="W183" t="s">
        <v>1158</v>
      </c>
      <c r="AA183" t="s">
        <v>7</v>
      </c>
      <c r="AB183" t="s">
        <v>7</v>
      </c>
      <c r="AC183" t="s">
        <v>45</v>
      </c>
      <c r="AD183" t="s">
        <v>45</v>
      </c>
      <c r="AE183" t="s">
        <v>103</v>
      </c>
      <c r="AF183" t="s">
        <v>1169</v>
      </c>
    </row>
    <row r="184" spans="1:32" x14ac:dyDescent="0.45">
      <c r="A184" t="s">
        <v>1170</v>
      </c>
      <c r="B184" t="s">
        <v>1171</v>
      </c>
      <c r="C184" t="s">
        <v>1172</v>
      </c>
      <c r="D184" t="s">
        <v>1171</v>
      </c>
      <c r="E184" t="s">
        <v>1173</v>
      </c>
      <c r="F184" t="s">
        <v>1174</v>
      </c>
      <c r="H184" t="s">
        <v>1175</v>
      </c>
      <c r="I184" t="s">
        <v>1176</v>
      </c>
      <c r="J184" t="s">
        <v>45</v>
      </c>
      <c r="K184" t="s">
        <v>7</v>
      </c>
      <c r="L184" t="s">
        <v>7</v>
      </c>
      <c r="M184" t="s">
        <v>102</v>
      </c>
      <c r="N184" t="s">
        <v>7</v>
      </c>
      <c r="O184" t="s">
        <v>7</v>
      </c>
      <c r="P184" t="s">
        <v>7</v>
      </c>
      <c r="Q184" t="s">
        <v>45</v>
      </c>
      <c r="R184" t="s">
        <v>102</v>
      </c>
      <c r="S184" t="s">
        <v>45</v>
      </c>
      <c r="T184" t="s">
        <v>1170</v>
      </c>
      <c r="U184" t="s">
        <v>7</v>
      </c>
      <c r="V184" t="s">
        <v>7</v>
      </c>
      <c r="W184" t="s">
        <v>1177</v>
      </c>
      <c r="AA184" t="s">
        <v>45</v>
      </c>
      <c r="AB184" t="s">
        <v>45</v>
      </c>
      <c r="AC184" t="s">
        <v>7</v>
      </c>
      <c r="AD184" t="s">
        <v>45</v>
      </c>
      <c r="AE184" t="s">
        <v>87</v>
      </c>
      <c r="AF184" t="s">
        <v>1178</v>
      </c>
    </row>
    <row r="185" spans="1:32" x14ac:dyDescent="0.45">
      <c r="A185" t="s">
        <v>1179</v>
      </c>
      <c r="B185" t="s">
        <v>1180</v>
      </c>
      <c r="C185" t="s">
        <v>1172</v>
      </c>
      <c r="D185" t="s">
        <v>1180</v>
      </c>
      <c r="H185" t="s">
        <v>1175</v>
      </c>
      <c r="I185" t="s">
        <v>1176</v>
      </c>
      <c r="J185" t="s">
        <v>45</v>
      </c>
      <c r="K185" t="s">
        <v>7</v>
      </c>
      <c r="L185" t="s">
        <v>7</v>
      </c>
      <c r="M185" t="s">
        <v>102</v>
      </c>
      <c r="N185" t="s">
        <v>7</v>
      </c>
      <c r="O185" t="s">
        <v>7</v>
      </c>
      <c r="P185" t="s">
        <v>7</v>
      </c>
      <c r="Q185" t="s">
        <v>45</v>
      </c>
      <c r="R185" t="s">
        <v>102</v>
      </c>
      <c r="S185" t="s">
        <v>45</v>
      </c>
      <c r="T185" t="s">
        <v>1179</v>
      </c>
      <c r="U185" t="s">
        <v>7</v>
      </c>
      <c r="V185" t="s">
        <v>7</v>
      </c>
      <c r="W185" t="s">
        <v>7</v>
      </c>
      <c r="AA185" t="s">
        <v>45</v>
      </c>
      <c r="AB185" t="s">
        <v>45</v>
      </c>
      <c r="AC185" t="s">
        <v>7</v>
      </c>
      <c r="AD185" t="s">
        <v>45</v>
      </c>
      <c r="AE185" t="s">
        <v>87</v>
      </c>
      <c r="AF185" t="s">
        <v>1181</v>
      </c>
    </row>
    <row r="186" spans="1:32" x14ac:dyDescent="0.45">
      <c r="A186" t="s">
        <v>1182</v>
      </c>
      <c r="B186" t="s">
        <v>1183</v>
      </c>
      <c r="C186" t="s">
        <v>1184</v>
      </c>
      <c r="D186" t="s">
        <v>1183</v>
      </c>
      <c r="E186" t="s">
        <v>1185</v>
      </c>
      <c r="F186" t="s">
        <v>1186</v>
      </c>
      <c r="H186" t="s">
        <v>1187</v>
      </c>
      <c r="J186" t="s">
        <v>45</v>
      </c>
      <c r="K186" t="s">
        <v>7</v>
      </c>
      <c r="L186" t="s">
        <v>7</v>
      </c>
      <c r="M186" t="s">
        <v>102</v>
      </c>
      <c r="N186" t="s">
        <v>7</v>
      </c>
      <c r="O186" t="s">
        <v>7</v>
      </c>
      <c r="P186" t="s">
        <v>7</v>
      </c>
      <c r="Q186" t="s">
        <v>45</v>
      </c>
      <c r="R186" t="s">
        <v>102</v>
      </c>
      <c r="S186" t="s">
        <v>45</v>
      </c>
      <c r="T186" t="s">
        <v>1182</v>
      </c>
      <c r="U186" t="s">
        <v>7</v>
      </c>
      <c r="V186" t="s">
        <v>7</v>
      </c>
      <c r="W186" t="s">
        <v>78</v>
      </c>
      <c r="AA186" t="s">
        <v>45</v>
      </c>
      <c r="AB186" t="s">
        <v>45</v>
      </c>
      <c r="AC186" t="s">
        <v>7</v>
      </c>
      <c r="AD186" t="s">
        <v>45</v>
      </c>
      <c r="AE186" t="s">
        <v>87</v>
      </c>
      <c r="AF186" t="s">
        <v>1188</v>
      </c>
    </row>
    <row r="187" spans="1:32" x14ac:dyDescent="0.45">
      <c r="A187" t="s">
        <v>1189</v>
      </c>
      <c r="B187" t="s">
        <v>1190</v>
      </c>
      <c r="C187" t="s">
        <v>1184</v>
      </c>
      <c r="D187" t="s">
        <v>1190</v>
      </c>
      <c r="H187" t="s">
        <v>1187</v>
      </c>
      <c r="J187" t="s">
        <v>45</v>
      </c>
      <c r="K187" t="s">
        <v>7</v>
      </c>
      <c r="L187" t="s">
        <v>7</v>
      </c>
      <c r="M187" t="s">
        <v>102</v>
      </c>
      <c r="N187" t="s">
        <v>7</v>
      </c>
      <c r="O187" t="s">
        <v>7</v>
      </c>
      <c r="P187" t="s">
        <v>7</v>
      </c>
      <c r="Q187" t="s">
        <v>45</v>
      </c>
      <c r="R187" t="s">
        <v>102</v>
      </c>
      <c r="S187" t="s">
        <v>45</v>
      </c>
      <c r="T187" t="s">
        <v>1189</v>
      </c>
      <c r="U187" t="s">
        <v>7</v>
      </c>
      <c r="V187" t="s">
        <v>7</v>
      </c>
      <c r="W187" t="s">
        <v>7</v>
      </c>
      <c r="AA187" t="s">
        <v>45</v>
      </c>
      <c r="AB187" t="s">
        <v>45</v>
      </c>
      <c r="AC187" t="s">
        <v>7</v>
      </c>
      <c r="AD187" t="s">
        <v>45</v>
      </c>
      <c r="AE187" t="s">
        <v>87</v>
      </c>
      <c r="AF187" t="s">
        <v>1191</v>
      </c>
    </row>
    <row r="188" spans="1:32" x14ac:dyDescent="0.45">
      <c r="A188" t="s">
        <v>1192</v>
      </c>
      <c r="B188" t="s">
        <v>1193</v>
      </c>
      <c r="C188" t="s">
        <v>1194</v>
      </c>
      <c r="D188" t="s">
        <v>1195</v>
      </c>
      <c r="E188" t="s">
        <v>1196</v>
      </c>
      <c r="F188" t="s">
        <v>1197</v>
      </c>
      <c r="H188" t="s">
        <v>1198</v>
      </c>
      <c r="I188" t="s">
        <v>1199</v>
      </c>
      <c r="J188" t="s">
        <v>45</v>
      </c>
      <c r="K188" t="s">
        <v>7</v>
      </c>
      <c r="L188" t="s">
        <v>7</v>
      </c>
      <c r="M188" t="s">
        <v>102</v>
      </c>
      <c r="N188" t="s">
        <v>7</v>
      </c>
      <c r="O188" t="s">
        <v>7</v>
      </c>
      <c r="P188" t="s">
        <v>7</v>
      </c>
      <c r="Q188" t="s">
        <v>45</v>
      </c>
      <c r="R188" t="s">
        <v>102</v>
      </c>
      <c r="S188" t="s">
        <v>45</v>
      </c>
      <c r="T188" t="s">
        <v>1192</v>
      </c>
      <c r="U188" t="s">
        <v>7</v>
      </c>
      <c r="V188" t="s">
        <v>7</v>
      </c>
      <c r="W188" t="s">
        <v>1200</v>
      </c>
      <c r="AA188" t="s">
        <v>7</v>
      </c>
      <c r="AB188" t="s">
        <v>45</v>
      </c>
      <c r="AC188" t="s">
        <v>7</v>
      </c>
      <c r="AD188" t="s">
        <v>45</v>
      </c>
      <c r="AE188" t="s">
        <v>87</v>
      </c>
      <c r="AF188" t="s">
        <v>1201</v>
      </c>
    </row>
    <row r="189" spans="1:32" x14ac:dyDescent="0.45">
      <c r="A189" t="s">
        <v>1202</v>
      </c>
      <c r="B189" t="s">
        <v>1203</v>
      </c>
      <c r="C189" t="s">
        <v>1194</v>
      </c>
      <c r="D189" t="s">
        <v>1203</v>
      </c>
      <c r="H189" t="s">
        <v>1198</v>
      </c>
      <c r="I189" t="s">
        <v>1199</v>
      </c>
      <c r="J189" t="s">
        <v>45</v>
      </c>
      <c r="K189" t="s">
        <v>7</v>
      </c>
      <c r="L189" t="s">
        <v>7</v>
      </c>
      <c r="M189" t="s">
        <v>102</v>
      </c>
      <c r="N189" t="s">
        <v>7</v>
      </c>
      <c r="O189" t="s">
        <v>7</v>
      </c>
      <c r="P189" t="s">
        <v>7</v>
      </c>
      <c r="Q189" t="s">
        <v>45</v>
      </c>
      <c r="R189" t="s">
        <v>102</v>
      </c>
      <c r="S189" t="s">
        <v>45</v>
      </c>
      <c r="T189" t="s">
        <v>1202</v>
      </c>
      <c r="U189" t="s">
        <v>7</v>
      </c>
      <c r="V189" t="s">
        <v>7</v>
      </c>
      <c r="W189" t="s">
        <v>1204</v>
      </c>
      <c r="AA189" t="s">
        <v>7</v>
      </c>
      <c r="AB189" t="s">
        <v>45</v>
      </c>
      <c r="AC189" t="s">
        <v>7</v>
      </c>
      <c r="AD189" t="s">
        <v>45</v>
      </c>
      <c r="AE189" t="s">
        <v>87</v>
      </c>
      <c r="AF189" t="s">
        <v>1205</v>
      </c>
    </row>
    <row r="190" spans="1:32" x14ac:dyDescent="0.45">
      <c r="A190" t="s">
        <v>1206</v>
      </c>
      <c r="B190" t="s">
        <v>1207</v>
      </c>
      <c r="C190" t="s">
        <v>1208</v>
      </c>
      <c r="D190" t="s">
        <v>1207</v>
      </c>
      <c r="E190" t="s">
        <v>1209</v>
      </c>
      <c r="F190" t="s">
        <v>1210</v>
      </c>
      <c r="H190" t="s">
        <v>1211</v>
      </c>
      <c r="I190" t="s">
        <v>1211</v>
      </c>
      <c r="J190" t="s">
        <v>45</v>
      </c>
      <c r="K190" t="s">
        <v>7</v>
      </c>
      <c r="L190" t="s">
        <v>7</v>
      </c>
      <c r="M190" t="s">
        <v>102</v>
      </c>
      <c r="N190" t="s">
        <v>7</v>
      </c>
      <c r="O190" t="s">
        <v>7</v>
      </c>
      <c r="P190" t="s">
        <v>7</v>
      </c>
      <c r="Q190" t="s">
        <v>45</v>
      </c>
      <c r="R190" t="s">
        <v>102</v>
      </c>
      <c r="S190" t="s">
        <v>45</v>
      </c>
      <c r="T190" t="s">
        <v>1206</v>
      </c>
      <c r="U190" t="s">
        <v>7</v>
      </c>
      <c r="V190" t="s">
        <v>7</v>
      </c>
      <c r="W190" t="s">
        <v>1212</v>
      </c>
      <c r="AA190" t="s">
        <v>45</v>
      </c>
      <c r="AB190" t="s">
        <v>45</v>
      </c>
      <c r="AC190" t="s">
        <v>7</v>
      </c>
      <c r="AD190" t="s">
        <v>45</v>
      </c>
      <c r="AE190" t="s">
        <v>87</v>
      </c>
      <c r="AF190" t="s">
        <v>1213</v>
      </c>
    </row>
    <row r="191" spans="1:32" x14ac:dyDescent="0.45">
      <c r="A191" t="s">
        <v>1214</v>
      </c>
      <c r="B191" t="s">
        <v>1215</v>
      </c>
      <c r="C191" t="s">
        <v>1216</v>
      </c>
      <c r="D191" t="s">
        <v>1215</v>
      </c>
      <c r="J191" t="s">
        <v>45</v>
      </c>
      <c r="K191" t="s">
        <v>7</v>
      </c>
      <c r="L191" t="s">
        <v>7</v>
      </c>
      <c r="M191" t="s">
        <v>102</v>
      </c>
      <c r="N191" t="s">
        <v>7</v>
      </c>
      <c r="O191" t="s">
        <v>7</v>
      </c>
      <c r="P191" t="s">
        <v>7</v>
      </c>
      <c r="Q191" t="s">
        <v>45</v>
      </c>
      <c r="R191" t="s">
        <v>102</v>
      </c>
      <c r="S191" t="s">
        <v>45</v>
      </c>
      <c r="T191" t="s">
        <v>1214</v>
      </c>
      <c r="U191" t="s">
        <v>7</v>
      </c>
      <c r="V191" t="s">
        <v>7</v>
      </c>
      <c r="W191" t="s">
        <v>1217</v>
      </c>
      <c r="AA191" t="s">
        <v>45</v>
      </c>
      <c r="AB191" t="s">
        <v>45</v>
      </c>
      <c r="AC191" t="s">
        <v>7</v>
      </c>
      <c r="AD191" t="s">
        <v>45</v>
      </c>
      <c r="AE191" t="s">
        <v>87</v>
      </c>
      <c r="AF191" t="s">
        <v>1218</v>
      </c>
    </row>
    <row r="192" spans="1:32" x14ac:dyDescent="0.45">
      <c r="A192" t="s">
        <v>1219</v>
      </c>
      <c r="B192" t="s">
        <v>1220</v>
      </c>
      <c r="C192" t="s">
        <v>1221</v>
      </c>
      <c r="D192" t="s">
        <v>1220</v>
      </c>
      <c r="E192" t="s">
        <v>1222</v>
      </c>
      <c r="F192" t="s">
        <v>1223</v>
      </c>
      <c r="H192" t="s">
        <v>1224</v>
      </c>
      <c r="I192" t="s">
        <v>1225</v>
      </c>
      <c r="J192" t="s">
        <v>45</v>
      </c>
      <c r="K192" t="s">
        <v>7</v>
      </c>
      <c r="L192" t="s">
        <v>7</v>
      </c>
      <c r="M192" t="s">
        <v>102</v>
      </c>
      <c r="N192" t="s">
        <v>7</v>
      </c>
      <c r="O192" t="s">
        <v>7</v>
      </c>
      <c r="P192" t="s">
        <v>7</v>
      </c>
      <c r="Q192" t="s">
        <v>7</v>
      </c>
      <c r="R192" t="s">
        <v>102</v>
      </c>
      <c r="S192" t="s">
        <v>45</v>
      </c>
      <c r="T192" t="s">
        <v>1219</v>
      </c>
      <c r="U192" t="s">
        <v>7</v>
      </c>
      <c r="V192" t="s">
        <v>7</v>
      </c>
      <c r="W192" t="s">
        <v>128</v>
      </c>
      <c r="AA192" t="s">
        <v>45</v>
      </c>
      <c r="AB192" t="s">
        <v>45</v>
      </c>
      <c r="AC192" t="s">
        <v>7</v>
      </c>
      <c r="AD192" t="s">
        <v>45</v>
      </c>
      <c r="AE192" t="s">
        <v>87</v>
      </c>
      <c r="AF192" t="s">
        <v>1226</v>
      </c>
    </row>
    <row r="193" spans="1:32" x14ac:dyDescent="0.45">
      <c r="A193" t="s">
        <v>1227</v>
      </c>
      <c r="B193" t="s">
        <v>1228</v>
      </c>
      <c r="C193" t="s">
        <v>1221</v>
      </c>
      <c r="D193" t="s">
        <v>1228</v>
      </c>
      <c r="E193" t="s">
        <v>1222</v>
      </c>
      <c r="F193" t="s">
        <v>1223</v>
      </c>
      <c r="H193" t="s">
        <v>1224</v>
      </c>
      <c r="I193" t="s">
        <v>1225</v>
      </c>
      <c r="J193" t="s">
        <v>45</v>
      </c>
      <c r="K193" t="s">
        <v>7</v>
      </c>
      <c r="L193" t="s">
        <v>7</v>
      </c>
      <c r="M193" t="s">
        <v>102</v>
      </c>
      <c r="N193" t="s">
        <v>7</v>
      </c>
      <c r="O193" t="s">
        <v>7</v>
      </c>
      <c r="P193" t="s">
        <v>7</v>
      </c>
      <c r="Q193" t="s">
        <v>45</v>
      </c>
      <c r="R193" t="s">
        <v>102</v>
      </c>
      <c r="S193" t="s">
        <v>45</v>
      </c>
      <c r="T193" t="s">
        <v>1227</v>
      </c>
      <c r="U193" t="s">
        <v>7</v>
      </c>
      <c r="V193" t="s">
        <v>7</v>
      </c>
      <c r="W193" t="s">
        <v>1229</v>
      </c>
      <c r="AA193" t="s">
        <v>45</v>
      </c>
      <c r="AB193" t="s">
        <v>45</v>
      </c>
      <c r="AC193" t="s">
        <v>7</v>
      </c>
      <c r="AD193" t="s">
        <v>45</v>
      </c>
      <c r="AE193" t="s">
        <v>87</v>
      </c>
      <c r="AF193" t="s">
        <v>1230</v>
      </c>
    </row>
    <row r="194" spans="1:32" x14ac:dyDescent="0.45">
      <c r="A194" t="s">
        <v>1231</v>
      </c>
      <c r="B194" t="s">
        <v>1232</v>
      </c>
      <c r="C194" t="s">
        <v>1233</v>
      </c>
      <c r="D194" t="s">
        <v>1232</v>
      </c>
      <c r="E194" t="s">
        <v>1222</v>
      </c>
      <c r="F194" t="s">
        <v>1223</v>
      </c>
      <c r="H194" t="s">
        <v>1224</v>
      </c>
      <c r="I194" t="s">
        <v>1225</v>
      </c>
      <c r="J194" t="s">
        <v>45</v>
      </c>
      <c r="K194" t="s">
        <v>7</v>
      </c>
      <c r="L194" t="s">
        <v>7</v>
      </c>
      <c r="M194" t="s">
        <v>102</v>
      </c>
      <c r="N194" t="s">
        <v>7</v>
      </c>
      <c r="O194" t="s">
        <v>7</v>
      </c>
      <c r="P194" t="s">
        <v>7</v>
      </c>
      <c r="Q194" t="s">
        <v>7</v>
      </c>
      <c r="R194" t="s">
        <v>102</v>
      </c>
      <c r="S194" t="s">
        <v>45</v>
      </c>
      <c r="T194" t="s">
        <v>1231</v>
      </c>
      <c r="U194" t="s">
        <v>7</v>
      </c>
      <c r="V194" t="s">
        <v>7</v>
      </c>
      <c r="W194" t="s">
        <v>128</v>
      </c>
      <c r="AA194" t="s">
        <v>45</v>
      </c>
      <c r="AB194" t="s">
        <v>45</v>
      </c>
      <c r="AC194" t="s">
        <v>7</v>
      </c>
      <c r="AD194" t="s">
        <v>45</v>
      </c>
      <c r="AE194" t="s">
        <v>87</v>
      </c>
      <c r="AF194" t="s">
        <v>1234</v>
      </c>
    </row>
    <row r="195" spans="1:32" x14ac:dyDescent="0.45">
      <c r="A195" t="s">
        <v>1235</v>
      </c>
      <c r="B195" t="s">
        <v>1236</v>
      </c>
      <c r="C195" t="s">
        <v>1237</v>
      </c>
      <c r="D195" t="s">
        <v>1238</v>
      </c>
      <c r="E195" t="s">
        <v>1222</v>
      </c>
      <c r="F195" t="s">
        <v>1223</v>
      </c>
      <c r="H195" t="s">
        <v>1224</v>
      </c>
      <c r="I195" t="s">
        <v>1225</v>
      </c>
      <c r="J195" t="s">
        <v>45</v>
      </c>
      <c r="K195" t="s">
        <v>7</v>
      </c>
      <c r="L195" t="s">
        <v>7</v>
      </c>
      <c r="M195" t="s">
        <v>102</v>
      </c>
      <c r="N195" t="s">
        <v>7</v>
      </c>
      <c r="O195" t="s">
        <v>7</v>
      </c>
      <c r="P195" t="s">
        <v>7</v>
      </c>
      <c r="Q195" t="s">
        <v>7</v>
      </c>
      <c r="R195" t="s">
        <v>102</v>
      </c>
      <c r="S195" t="s">
        <v>45</v>
      </c>
      <c r="T195" t="s">
        <v>1235</v>
      </c>
      <c r="U195" t="s">
        <v>7</v>
      </c>
      <c r="V195" t="s">
        <v>7</v>
      </c>
      <c r="W195" t="s">
        <v>128</v>
      </c>
      <c r="AA195" t="s">
        <v>45</v>
      </c>
      <c r="AB195" t="s">
        <v>45</v>
      </c>
      <c r="AC195" t="s">
        <v>7</v>
      </c>
      <c r="AD195" t="s">
        <v>45</v>
      </c>
      <c r="AE195" t="s">
        <v>103</v>
      </c>
      <c r="AF195" t="s">
        <v>1239</v>
      </c>
    </row>
    <row r="196" spans="1:32" x14ac:dyDescent="0.45">
      <c r="A196" t="s">
        <v>88</v>
      </c>
      <c r="B196" t="s">
        <v>16</v>
      </c>
      <c r="C196" t="s">
        <v>1240</v>
      </c>
      <c r="D196" t="s">
        <v>16</v>
      </c>
      <c r="E196" t="s">
        <v>1241</v>
      </c>
      <c r="F196" t="s">
        <v>1242</v>
      </c>
      <c r="H196" t="s">
        <v>1243</v>
      </c>
      <c r="I196" t="s">
        <v>1244</v>
      </c>
      <c r="J196" t="s">
        <v>45</v>
      </c>
      <c r="K196" t="s">
        <v>7</v>
      </c>
      <c r="L196" t="s">
        <v>7</v>
      </c>
      <c r="M196" t="s">
        <v>102</v>
      </c>
      <c r="N196" t="s">
        <v>7</v>
      </c>
      <c r="O196" t="s">
        <v>7</v>
      </c>
      <c r="P196" t="s">
        <v>7</v>
      </c>
      <c r="Q196" t="s">
        <v>45</v>
      </c>
      <c r="R196" t="s">
        <v>102</v>
      </c>
      <c r="S196" t="s">
        <v>45</v>
      </c>
      <c r="T196" t="s">
        <v>88</v>
      </c>
      <c r="U196" t="s">
        <v>7</v>
      </c>
      <c r="V196" t="s">
        <v>7</v>
      </c>
      <c r="W196" t="s">
        <v>1245</v>
      </c>
      <c r="X196" t="s">
        <v>935</v>
      </c>
      <c r="Y196" t="s">
        <v>87</v>
      </c>
      <c r="AA196" t="s">
        <v>7</v>
      </c>
      <c r="AB196" t="s">
        <v>45</v>
      </c>
      <c r="AC196" t="s">
        <v>7</v>
      </c>
      <c r="AD196" t="s">
        <v>45</v>
      </c>
      <c r="AE196" t="s">
        <v>87</v>
      </c>
      <c r="AF196" t="s">
        <v>1246</v>
      </c>
    </row>
    <row r="197" spans="1:32" x14ac:dyDescent="0.45">
      <c r="A197" t="s">
        <v>1247</v>
      </c>
      <c r="B197" t="s">
        <v>1248</v>
      </c>
      <c r="C197" t="s">
        <v>1249</v>
      </c>
      <c r="D197" t="s">
        <v>1250</v>
      </c>
      <c r="E197" t="s">
        <v>1241</v>
      </c>
      <c r="F197" t="s">
        <v>1242</v>
      </c>
      <c r="H197" t="s">
        <v>1243</v>
      </c>
      <c r="I197" t="s">
        <v>1244</v>
      </c>
      <c r="J197" t="s">
        <v>45</v>
      </c>
      <c r="K197" t="s">
        <v>7</v>
      </c>
      <c r="L197" t="s">
        <v>7</v>
      </c>
      <c r="M197" t="s">
        <v>102</v>
      </c>
      <c r="N197" t="s">
        <v>7</v>
      </c>
      <c r="O197" t="s">
        <v>7</v>
      </c>
      <c r="P197" t="s">
        <v>7</v>
      </c>
      <c r="Q197" t="s">
        <v>45</v>
      </c>
      <c r="R197" t="s">
        <v>102</v>
      </c>
      <c r="S197" t="s">
        <v>45</v>
      </c>
      <c r="T197" t="s">
        <v>1247</v>
      </c>
      <c r="U197" t="s">
        <v>7</v>
      </c>
      <c r="V197" t="s">
        <v>7</v>
      </c>
      <c r="W197" t="s">
        <v>1251</v>
      </c>
      <c r="AA197" t="s">
        <v>45</v>
      </c>
      <c r="AB197" t="s">
        <v>45</v>
      </c>
      <c r="AC197" t="s">
        <v>7</v>
      </c>
      <c r="AD197" t="s">
        <v>45</v>
      </c>
      <c r="AE197" t="s">
        <v>87</v>
      </c>
      <c r="AF197" t="s">
        <v>1252</v>
      </c>
    </row>
    <row r="198" spans="1:32" x14ac:dyDescent="0.45">
      <c r="A198" t="s">
        <v>1253</v>
      </c>
      <c r="B198" t="s">
        <v>1254</v>
      </c>
      <c r="C198" t="s">
        <v>1255</v>
      </c>
      <c r="D198" t="s">
        <v>1254</v>
      </c>
      <c r="E198" t="s">
        <v>1256</v>
      </c>
      <c r="F198" t="s">
        <v>1257</v>
      </c>
      <c r="H198" t="s">
        <v>1258</v>
      </c>
      <c r="I198" t="s">
        <v>1258</v>
      </c>
      <c r="J198" t="s">
        <v>45</v>
      </c>
      <c r="K198" t="s">
        <v>7</v>
      </c>
      <c r="L198" t="s">
        <v>7</v>
      </c>
      <c r="M198" t="s">
        <v>102</v>
      </c>
      <c r="N198" t="s">
        <v>7</v>
      </c>
      <c r="O198" t="s">
        <v>7</v>
      </c>
      <c r="P198" t="s">
        <v>7</v>
      </c>
      <c r="Q198" t="s">
        <v>45</v>
      </c>
      <c r="R198" t="s">
        <v>102</v>
      </c>
      <c r="S198" t="s">
        <v>45</v>
      </c>
      <c r="T198" t="s">
        <v>1253</v>
      </c>
      <c r="U198" t="s">
        <v>7</v>
      </c>
      <c r="V198" t="s">
        <v>7</v>
      </c>
      <c r="W198" t="s">
        <v>1259</v>
      </c>
      <c r="AA198" t="s">
        <v>45</v>
      </c>
      <c r="AB198" t="s">
        <v>45</v>
      </c>
      <c r="AC198" t="s">
        <v>7</v>
      </c>
      <c r="AD198" t="s">
        <v>45</v>
      </c>
      <c r="AE198" t="s">
        <v>87</v>
      </c>
      <c r="AF198" t="s">
        <v>1260</v>
      </c>
    </row>
    <row r="199" spans="1:32" x14ac:dyDescent="0.45">
      <c r="A199" t="s">
        <v>1261</v>
      </c>
      <c r="B199" t="s">
        <v>1262</v>
      </c>
      <c r="C199" t="s">
        <v>1263</v>
      </c>
      <c r="D199" t="s">
        <v>1262</v>
      </c>
      <c r="E199" t="s">
        <v>1264</v>
      </c>
      <c r="F199" t="s">
        <v>1265</v>
      </c>
      <c r="H199" t="s">
        <v>1266</v>
      </c>
      <c r="J199" t="s">
        <v>45</v>
      </c>
      <c r="K199" t="s">
        <v>7</v>
      </c>
      <c r="L199" t="s">
        <v>7</v>
      </c>
      <c r="M199" t="s">
        <v>102</v>
      </c>
      <c r="N199" t="s">
        <v>7</v>
      </c>
      <c r="O199" t="s">
        <v>7</v>
      </c>
      <c r="P199" t="s">
        <v>7</v>
      </c>
      <c r="Q199" t="s">
        <v>45</v>
      </c>
      <c r="R199" t="s">
        <v>102</v>
      </c>
      <c r="S199" t="s">
        <v>45</v>
      </c>
      <c r="T199" t="s">
        <v>1261</v>
      </c>
      <c r="U199" t="s">
        <v>7</v>
      </c>
      <c r="V199" t="s">
        <v>7</v>
      </c>
      <c r="W199" t="s">
        <v>1267</v>
      </c>
      <c r="AA199" t="s">
        <v>45</v>
      </c>
      <c r="AB199" t="s">
        <v>45</v>
      </c>
      <c r="AC199" t="s">
        <v>7</v>
      </c>
      <c r="AD199" t="s">
        <v>45</v>
      </c>
      <c r="AE199" t="s">
        <v>58</v>
      </c>
      <c r="AF199" t="s">
        <v>1268</v>
      </c>
    </row>
    <row r="200" spans="1:32" x14ac:dyDescent="0.45">
      <c r="A200" t="s">
        <v>90</v>
      </c>
      <c r="B200" t="s">
        <v>17</v>
      </c>
      <c r="C200" t="s">
        <v>1269</v>
      </c>
      <c r="D200" t="s">
        <v>1270</v>
      </c>
      <c r="E200" t="s">
        <v>1271</v>
      </c>
      <c r="F200" t="s">
        <v>1272</v>
      </c>
      <c r="H200" t="s">
        <v>1273</v>
      </c>
      <c r="I200" t="s">
        <v>1273</v>
      </c>
      <c r="J200" t="s">
        <v>45</v>
      </c>
      <c r="K200" t="s">
        <v>7</v>
      </c>
      <c r="L200" t="s">
        <v>7</v>
      </c>
      <c r="M200" t="s">
        <v>102</v>
      </c>
      <c r="N200" t="s">
        <v>7</v>
      </c>
      <c r="O200" t="s">
        <v>7</v>
      </c>
      <c r="P200" t="s">
        <v>7</v>
      </c>
      <c r="Q200" t="s">
        <v>45</v>
      </c>
      <c r="R200" t="s">
        <v>102</v>
      </c>
      <c r="S200" t="s">
        <v>45</v>
      </c>
      <c r="T200" t="s">
        <v>90</v>
      </c>
      <c r="U200" t="s">
        <v>7</v>
      </c>
      <c r="V200" t="s">
        <v>7</v>
      </c>
      <c r="W200" t="s">
        <v>1274</v>
      </c>
      <c r="AA200" t="s">
        <v>7</v>
      </c>
      <c r="AB200" t="s">
        <v>45</v>
      </c>
      <c r="AC200" t="s">
        <v>7</v>
      </c>
      <c r="AD200" t="s">
        <v>45</v>
      </c>
      <c r="AE200" t="s">
        <v>87</v>
      </c>
      <c r="AF200" t="s">
        <v>1275</v>
      </c>
    </row>
    <row r="201" spans="1:32" x14ac:dyDescent="0.45">
      <c r="A201" t="s">
        <v>1276</v>
      </c>
      <c r="B201" t="s">
        <v>1277</v>
      </c>
      <c r="C201" t="s">
        <v>1269</v>
      </c>
      <c r="D201" t="s">
        <v>1277</v>
      </c>
      <c r="H201" t="s">
        <v>1273</v>
      </c>
      <c r="I201" t="s">
        <v>1273</v>
      </c>
      <c r="J201" t="s">
        <v>45</v>
      </c>
      <c r="K201" t="s">
        <v>7</v>
      </c>
      <c r="L201" t="s">
        <v>7</v>
      </c>
      <c r="M201" t="s">
        <v>102</v>
      </c>
      <c r="N201" t="s">
        <v>7</v>
      </c>
      <c r="O201" t="s">
        <v>7</v>
      </c>
      <c r="P201" t="s">
        <v>7</v>
      </c>
      <c r="Q201" t="s">
        <v>45</v>
      </c>
      <c r="R201" t="s">
        <v>102</v>
      </c>
      <c r="S201" t="s">
        <v>45</v>
      </c>
      <c r="T201" t="s">
        <v>1276</v>
      </c>
      <c r="U201" t="s">
        <v>7</v>
      </c>
      <c r="V201" t="s">
        <v>7</v>
      </c>
      <c r="W201" t="s">
        <v>1278</v>
      </c>
      <c r="AA201" t="s">
        <v>7</v>
      </c>
      <c r="AB201" t="s">
        <v>45</v>
      </c>
      <c r="AC201" t="s">
        <v>7</v>
      </c>
      <c r="AD201" t="s">
        <v>45</v>
      </c>
      <c r="AE201" t="s">
        <v>87</v>
      </c>
      <c r="AF201" t="s">
        <v>1279</v>
      </c>
    </row>
    <row r="202" spans="1:32" x14ac:dyDescent="0.45">
      <c r="A202" t="s">
        <v>1280</v>
      </c>
      <c r="B202" t="s">
        <v>1281</v>
      </c>
      <c r="C202" t="s">
        <v>1282</v>
      </c>
      <c r="D202" t="s">
        <v>1281</v>
      </c>
      <c r="E202" t="s">
        <v>1283</v>
      </c>
      <c r="F202" t="s">
        <v>1284</v>
      </c>
      <c r="H202" t="s">
        <v>1285</v>
      </c>
      <c r="J202" t="s">
        <v>45</v>
      </c>
      <c r="K202" t="s">
        <v>7</v>
      </c>
      <c r="L202" t="s">
        <v>7</v>
      </c>
      <c r="M202" t="s">
        <v>102</v>
      </c>
      <c r="N202" t="s">
        <v>7</v>
      </c>
      <c r="O202" t="s">
        <v>7</v>
      </c>
      <c r="P202" t="s">
        <v>7</v>
      </c>
      <c r="Q202" t="s">
        <v>45</v>
      </c>
      <c r="R202" t="s">
        <v>102</v>
      </c>
      <c r="S202" t="s">
        <v>45</v>
      </c>
      <c r="T202" t="s">
        <v>1280</v>
      </c>
      <c r="U202" t="s">
        <v>7</v>
      </c>
      <c r="V202" t="s">
        <v>7</v>
      </c>
      <c r="W202" t="s">
        <v>59</v>
      </c>
      <c r="AA202" t="s">
        <v>45</v>
      </c>
      <c r="AB202" t="s">
        <v>45</v>
      </c>
      <c r="AC202" t="s">
        <v>7</v>
      </c>
      <c r="AD202" t="s">
        <v>45</v>
      </c>
      <c r="AE202" t="s">
        <v>87</v>
      </c>
      <c r="AF202" t="s">
        <v>1286</v>
      </c>
    </row>
    <row r="203" spans="1:32" x14ac:dyDescent="0.45">
      <c r="A203" t="s">
        <v>92</v>
      </c>
      <c r="B203" t="s">
        <v>18</v>
      </c>
      <c r="C203" t="s">
        <v>1287</v>
      </c>
      <c r="D203" t="s">
        <v>18</v>
      </c>
      <c r="E203" t="s">
        <v>1288</v>
      </c>
      <c r="F203" t="s">
        <v>1289</v>
      </c>
      <c r="H203" t="s">
        <v>1290</v>
      </c>
      <c r="I203" t="s">
        <v>1291</v>
      </c>
      <c r="J203" t="s">
        <v>45</v>
      </c>
      <c r="K203" t="s">
        <v>7</v>
      </c>
      <c r="L203" t="s">
        <v>7</v>
      </c>
      <c r="M203" t="s">
        <v>102</v>
      </c>
      <c r="N203" t="s">
        <v>7</v>
      </c>
      <c r="O203" t="s">
        <v>7</v>
      </c>
      <c r="P203" t="s">
        <v>7</v>
      </c>
      <c r="Q203" t="s">
        <v>45</v>
      </c>
      <c r="R203" t="s">
        <v>102</v>
      </c>
      <c r="S203" t="s">
        <v>45</v>
      </c>
      <c r="T203" t="s">
        <v>92</v>
      </c>
      <c r="U203" t="s">
        <v>7</v>
      </c>
      <c r="V203" t="s">
        <v>7</v>
      </c>
      <c r="W203" t="s">
        <v>1292</v>
      </c>
      <c r="AA203" t="s">
        <v>7</v>
      </c>
      <c r="AB203" t="s">
        <v>45</v>
      </c>
      <c r="AC203" t="s">
        <v>7</v>
      </c>
      <c r="AD203" t="s">
        <v>45</v>
      </c>
      <c r="AE203" t="s">
        <v>73</v>
      </c>
      <c r="AF203" t="s">
        <v>1293</v>
      </c>
    </row>
    <row r="204" spans="1:32" x14ac:dyDescent="0.45">
      <c r="A204" t="s">
        <v>1294</v>
      </c>
      <c r="B204" t="s">
        <v>1295</v>
      </c>
      <c r="C204" t="s">
        <v>1287</v>
      </c>
      <c r="D204" t="s">
        <v>1295</v>
      </c>
      <c r="H204" t="s">
        <v>1290</v>
      </c>
      <c r="I204" t="s">
        <v>1291</v>
      </c>
      <c r="J204" t="s">
        <v>45</v>
      </c>
      <c r="K204" t="s">
        <v>7</v>
      </c>
      <c r="L204" t="s">
        <v>7</v>
      </c>
      <c r="M204" t="s">
        <v>102</v>
      </c>
      <c r="N204" t="s">
        <v>7</v>
      </c>
      <c r="O204" t="s">
        <v>7</v>
      </c>
      <c r="P204" t="s">
        <v>7</v>
      </c>
      <c r="Q204" t="s">
        <v>45</v>
      </c>
      <c r="R204" t="s">
        <v>102</v>
      </c>
      <c r="S204" t="s">
        <v>45</v>
      </c>
      <c r="T204" t="s">
        <v>1294</v>
      </c>
      <c r="U204" t="s">
        <v>7</v>
      </c>
      <c r="V204" t="s">
        <v>7</v>
      </c>
      <c r="W204" t="s">
        <v>1296</v>
      </c>
      <c r="AA204" t="s">
        <v>45</v>
      </c>
      <c r="AB204" t="s">
        <v>45</v>
      </c>
      <c r="AC204" t="s">
        <v>7</v>
      </c>
      <c r="AD204" t="s">
        <v>45</v>
      </c>
      <c r="AE204" t="s">
        <v>87</v>
      </c>
      <c r="AF204" t="s">
        <v>1297</v>
      </c>
    </row>
    <row r="205" spans="1:32" x14ac:dyDescent="0.45">
      <c r="A205" t="s">
        <v>95</v>
      </c>
      <c r="B205" t="s">
        <v>19</v>
      </c>
      <c r="C205" t="s">
        <v>1298</v>
      </c>
      <c r="D205" t="s">
        <v>19</v>
      </c>
      <c r="E205" t="s">
        <v>1299</v>
      </c>
      <c r="F205" t="s">
        <v>1300</v>
      </c>
      <c r="H205" t="s">
        <v>1301</v>
      </c>
      <c r="I205" t="s">
        <v>1302</v>
      </c>
      <c r="J205" t="s">
        <v>45</v>
      </c>
      <c r="K205" t="s">
        <v>7</v>
      </c>
      <c r="L205" t="s">
        <v>7</v>
      </c>
      <c r="M205" t="s">
        <v>102</v>
      </c>
      <c r="N205" t="s">
        <v>7</v>
      </c>
      <c r="O205" t="s">
        <v>7</v>
      </c>
      <c r="P205" t="s">
        <v>7</v>
      </c>
      <c r="Q205" t="s">
        <v>45</v>
      </c>
      <c r="R205" t="s">
        <v>102</v>
      </c>
      <c r="S205" t="s">
        <v>45</v>
      </c>
      <c r="T205" t="s">
        <v>95</v>
      </c>
      <c r="U205" t="s">
        <v>7</v>
      </c>
      <c r="V205" t="s">
        <v>7</v>
      </c>
      <c r="W205" t="s">
        <v>1303</v>
      </c>
      <c r="AA205" t="s">
        <v>45</v>
      </c>
      <c r="AB205" t="s">
        <v>45</v>
      </c>
      <c r="AC205" t="s">
        <v>7</v>
      </c>
      <c r="AD205" t="s">
        <v>45</v>
      </c>
      <c r="AE205" t="s">
        <v>68</v>
      </c>
      <c r="AF205" t="s">
        <v>1304</v>
      </c>
    </row>
    <row r="206" spans="1:32" x14ac:dyDescent="0.45">
      <c r="A206" t="s">
        <v>1305</v>
      </c>
      <c r="B206" t="s">
        <v>1306</v>
      </c>
      <c r="C206" t="s">
        <v>1298</v>
      </c>
      <c r="D206" t="s">
        <v>1306</v>
      </c>
      <c r="H206" t="s">
        <v>1301</v>
      </c>
      <c r="I206" t="s">
        <v>1302</v>
      </c>
      <c r="J206" t="s">
        <v>45</v>
      </c>
      <c r="K206" t="s">
        <v>7</v>
      </c>
      <c r="L206" t="s">
        <v>7</v>
      </c>
      <c r="M206" t="s">
        <v>102</v>
      </c>
      <c r="N206" t="s">
        <v>7</v>
      </c>
      <c r="O206" t="s">
        <v>7</v>
      </c>
      <c r="P206" t="s">
        <v>7</v>
      </c>
      <c r="Q206" t="s">
        <v>45</v>
      </c>
      <c r="R206" t="s">
        <v>102</v>
      </c>
      <c r="S206" t="s">
        <v>45</v>
      </c>
      <c r="T206" t="s">
        <v>1305</v>
      </c>
      <c r="U206" t="s">
        <v>7</v>
      </c>
      <c r="V206" t="s">
        <v>7</v>
      </c>
      <c r="W206" t="s">
        <v>1307</v>
      </c>
      <c r="AA206" t="s">
        <v>45</v>
      </c>
      <c r="AB206" t="s">
        <v>45</v>
      </c>
      <c r="AC206" t="s">
        <v>7</v>
      </c>
      <c r="AD206" t="s">
        <v>45</v>
      </c>
      <c r="AE206" t="s">
        <v>87</v>
      </c>
      <c r="AF206" t="s">
        <v>1308</v>
      </c>
    </row>
    <row r="207" spans="1:32" x14ac:dyDescent="0.45">
      <c r="A207" t="s">
        <v>1309</v>
      </c>
      <c r="B207" t="s">
        <v>1310</v>
      </c>
      <c r="C207" t="s">
        <v>1311</v>
      </c>
      <c r="D207" t="s">
        <v>39</v>
      </c>
      <c r="E207" t="s">
        <v>1312</v>
      </c>
      <c r="F207" t="s">
        <v>1313</v>
      </c>
      <c r="H207" t="s">
        <v>1314</v>
      </c>
      <c r="I207" t="s">
        <v>1315</v>
      </c>
      <c r="J207" t="s">
        <v>45</v>
      </c>
      <c r="K207" t="s">
        <v>7</v>
      </c>
      <c r="L207" t="s">
        <v>7</v>
      </c>
      <c r="M207" t="s">
        <v>102</v>
      </c>
      <c r="N207" t="s">
        <v>7</v>
      </c>
      <c r="O207" t="s">
        <v>7</v>
      </c>
      <c r="P207" t="s">
        <v>7</v>
      </c>
      <c r="Q207" t="s">
        <v>45</v>
      </c>
      <c r="R207" t="s">
        <v>102</v>
      </c>
      <c r="S207" t="s">
        <v>45</v>
      </c>
      <c r="T207" t="s">
        <v>1309</v>
      </c>
      <c r="U207" t="s">
        <v>7</v>
      </c>
      <c r="V207" t="s">
        <v>7</v>
      </c>
      <c r="W207" t="s">
        <v>1316</v>
      </c>
      <c r="AA207" t="s">
        <v>45</v>
      </c>
      <c r="AB207" t="s">
        <v>45</v>
      </c>
      <c r="AC207" t="s">
        <v>7</v>
      </c>
      <c r="AD207" t="s">
        <v>45</v>
      </c>
      <c r="AE207" t="s">
        <v>87</v>
      </c>
      <c r="AF207" t="s">
        <v>1317</v>
      </c>
    </row>
    <row r="208" spans="1:32" x14ac:dyDescent="0.45">
      <c r="A208" t="s">
        <v>1318</v>
      </c>
      <c r="B208" t="s">
        <v>1319</v>
      </c>
      <c r="C208" t="s">
        <v>1311</v>
      </c>
      <c r="D208" t="s">
        <v>1319</v>
      </c>
      <c r="H208" t="s">
        <v>1314</v>
      </c>
      <c r="I208" t="s">
        <v>1315</v>
      </c>
      <c r="J208" t="s">
        <v>45</v>
      </c>
      <c r="K208" t="s">
        <v>7</v>
      </c>
      <c r="L208" t="s">
        <v>7</v>
      </c>
      <c r="M208" t="s">
        <v>102</v>
      </c>
      <c r="N208" t="s">
        <v>7</v>
      </c>
      <c r="O208" t="s">
        <v>7</v>
      </c>
      <c r="P208" t="s">
        <v>7</v>
      </c>
      <c r="Q208" t="s">
        <v>45</v>
      </c>
      <c r="R208" t="s">
        <v>102</v>
      </c>
      <c r="S208" t="s">
        <v>45</v>
      </c>
      <c r="T208" t="s">
        <v>1318</v>
      </c>
      <c r="U208" t="s">
        <v>7</v>
      </c>
      <c r="V208" t="s">
        <v>7</v>
      </c>
      <c r="W208" t="s">
        <v>1316</v>
      </c>
      <c r="AA208" t="s">
        <v>45</v>
      </c>
      <c r="AB208" t="s">
        <v>45</v>
      </c>
      <c r="AC208" t="s">
        <v>7</v>
      </c>
      <c r="AD208" t="s">
        <v>45</v>
      </c>
      <c r="AE208" t="s">
        <v>87</v>
      </c>
      <c r="AF208" t="s">
        <v>1320</v>
      </c>
    </row>
    <row r="209" spans="1:32" x14ac:dyDescent="0.45">
      <c r="A209" t="s">
        <v>1321</v>
      </c>
      <c r="B209" t="s">
        <v>1322</v>
      </c>
      <c r="C209" t="s">
        <v>1323</v>
      </c>
      <c r="D209" t="s">
        <v>1322</v>
      </c>
      <c r="E209" t="s">
        <v>475</v>
      </c>
      <c r="F209" t="s">
        <v>1324</v>
      </c>
      <c r="H209" t="s">
        <v>1325</v>
      </c>
      <c r="I209" t="s">
        <v>1325</v>
      </c>
      <c r="J209" t="s">
        <v>45</v>
      </c>
      <c r="K209" t="s">
        <v>7</v>
      </c>
      <c r="L209" t="s">
        <v>7</v>
      </c>
      <c r="M209" t="s">
        <v>102</v>
      </c>
      <c r="N209" t="s">
        <v>7</v>
      </c>
      <c r="O209" t="s">
        <v>7</v>
      </c>
      <c r="P209" t="s">
        <v>7</v>
      </c>
      <c r="Q209" t="s">
        <v>45</v>
      </c>
      <c r="R209" t="s">
        <v>102</v>
      </c>
      <c r="S209" t="s">
        <v>45</v>
      </c>
      <c r="T209" t="s">
        <v>1321</v>
      </c>
      <c r="U209" t="s">
        <v>7</v>
      </c>
      <c r="V209" t="s">
        <v>7</v>
      </c>
      <c r="W209" t="s">
        <v>1326</v>
      </c>
      <c r="AA209" t="s">
        <v>7</v>
      </c>
      <c r="AB209" t="s">
        <v>45</v>
      </c>
      <c r="AC209" t="s">
        <v>7</v>
      </c>
      <c r="AD209" t="s">
        <v>45</v>
      </c>
      <c r="AE209" t="s">
        <v>73</v>
      </c>
      <c r="AF209" t="s">
        <v>1327</v>
      </c>
    </row>
    <row r="210" spans="1:32" x14ac:dyDescent="0.45">
      <c r="A210" t="s">
        <v>1328</v>
      </c>
      <c r="B210" t="s">
        <v>1329</v>
      </c>
      <c r="C210" t="s">
        <v>1330</v>
      </c>
      <c r="D210" t="s">
        <v>1322</v>
      </c>
      <c r="E210" t="s">
        <v>475</v>
      </c>
      <c r="F210" t="s">
        <v>1324</v>
      </c>
      <c r="H210" t="s">
        <v>1325</v>
      </c>
      <c r="I210" t="s">
        <v>1325</v>
      </c>
      <c r="J210" t="s">
        <v>45</v>
      </c>
      <c r="K210" t="s">
        <v>7</v>
      </c>
      <c r="L210" t="s">
        <v>7</v>
      </c>
      <c r="M210" t="s">
        <v>102</v>
      </c>
      <c r="N210" t="s">
        <v>7</v>
      </c>
      <c r="O210" t="s">
        <v>7</v>
      </c>
      <c r="P210" t="s">
        <v>7</v>
      </c>
      <c r="Q210" t="s">
        <v>45</v>
      </c>
      <c r="R210" t="s">
        <v>102</v>
      </c>
      <c r="S210" t="s">
        <v>45</v>
      </c>
      <c r="T210" t="s">
        <v>1328</v>
      </c>
      <c r="U210" t="s">
        <v>7</v>
      </c>
      <c r="V210" t="s">
        <v>7</v>
      </c>
      <c r="W210" t="s">
        <v>1331</v>
      </c>
      <c r="AA210" t="s">
        <v>45</v>
      </c>
      <c r="AB210" t="s">
        <v>45</v>
      </c>
      <c r="AC210" t="s">
        <v>7</v>
      </c>
      <c r="AD210" t="s">
        <v>45</v>
      </c>
      <c r="AE210" t="s">
        <v>103</v>
      </c>
      <c r="AF210" t="s">
        <v>1332</v>
      </c>
    </row>
    <row r="211" spans="1:32" x14ac:dyDescent="0.45">
      <c r="A211" t="s">
        <v>1333</v>
      </c>
      <c r="B211" t="s">
        <v>1334</v>
      </c>
      <c r="C211" t="s">
        <v>1335</v>
      </c>
      <c r="D211" t="s">
        <v>1336</v>
      </c>
      <c r="E211" t="s">
        <v>475</v>
      </c>
      <c r="F211" t="s">
        <v>1337</v>
      </c>
      <c r="H211" t="s">
        <v>1338</v>
      </c>
      <c r="I211" t="s">
        <v>1338</v>
      </c>
      <c r="J211" t="s">
        <v>45</v>
      </c>
      <c r="K211" t="s">
        <v>7</v>
      </c>
      <c r="L211" t="s">
        <v>7</v>
      </c>
      <c r="M211" t="s">
        <v>102</v>
      </c>
      <c r="N211" t="s">
        <v>7</v>
      </c>
      <c r="O211" t="s">
        <v>7</v>
      </c>
      <c r="P211" t="s">
        <v>7</v>
      </c>
      <c r="Q211" t="s">
        <v>45</v>
      </c>
      <c r="R211" t="s">
        <v>102</v>
      </c>
      <c r="S211" t="s">
        <v>45</v>
      </c>
      <c r="T211" t="s">
        <v>1333</v>
      </c>
      <c r="U211" t="s">
        <v>7</v>
      </c>
      <c r="V211" t="s">
        <v>7</v>
      </c>
      <c r="W211" t="s">
        <v>1331</v>
      </c>
      <c r="AA211" t="s">
        <v>7</v>
      </c>
      <c r="AB211" t="s">
        <v>45</v>
      </c>
      <c r="AC211" t="s">
        <v>7</v>
      </c>
      <c r="AD211" t="s">
        <v>45</v>
      </c>
      <c r="AE211" t="s">
        <v>87</v>
      </c>
      <c r="AF211" t="s">
        <v>1339</v>
      </c>
    </row>
    <row r="212" spans="1:32" x14ac:dyDescent="0.45">
      <c r="A212" t="s">
        <v>1340</v>
      </c>
      <c r="B212" t="s">
        <v>1341</v>
      </c>
      <c r="C212" t="s">
        <v>1342</v>
      </c>
      <c r="D212" t="s">
        <v>1341</v>
      </c>
      <c r="E212" t="s">
        <v>475</v>
      </c>
      <c r="F212" t="s">
        <v>1324</v>
      </c>
      <c r="H212" t="s">
        <v>1325</v>
      </c>
      <c r="I212" t="s">
        <v>1325</v>
      </c>
      <c r="J212" t="s">
        <v>45</v>
      </c>
      <c r="K212" t="s">
        <v>7</v>
      </c>
      <c r="L212" t="s">
        <v>7</v>
      </c>
      <c r="M212" t="s">
        <v>102</v>
      </c>
      <c r="N212" t="s">
        <v>7</v>
      </c>
      <c r="O212" t="s">
        <v>7</v>
      </c>
      <c r="P212" t="s">
        <v>7</v>
      </c>
      <c r="Q212" t="s">
        <v>45</v>
      </c>
      <c r="R212" t="s">
        <v>102</v>
      </c>
      <c r="S212" t="s">
        <v>45</v>
      </c>
      <c r="T212" t="s">
        <v>1340</v>
      </c>
      <c r="U212" t="s">
        <v>7</v>
      </c>
      <c r="V212" t="s">
        <v>7</v>
      </c>
      <c r="W212" t="s">
        <v>1326</v>
      </c>
      <c r="AA212" t="s">
        <v>7</v>
      </c>
      <c r="AB212" t="s">
        <v>45</v>
      </c>
      <c r="AC212" t="s">
        <v>7</v>
      </c>
      <c r="AD212" t="s">
        <v>45</v>
      </c>
      <c r="AE212" t="s">
        <v>87</v>
      </c>
      <c r="AF212" t="s">
        <v>1343</v>
      </c>
    </row>
    <row r="213" spans="1:32" x14ac:dyDescent="0.45">
      <c r="A213" t="s">
        <v>1344</v>
      </c>
      <c r="B213" t="s">
        <v>1345</v>
      </c>
      <c r="C213" t="s">
        <v>1346</v>
      </c>
      <c r="D213" t="s">
        <v>1322</v>
      </c>
      <c r="E213" t="s">
        <v>475</v>
      </c>
      <c r="F213" t="s">
        <v>1324</v>
      </c>
      <c r="H213" t="s">
        <v>1325</v>
      </c>
      <c r="I213" t="s">
        <v>1325</v>
      </c>
      <c r="J213" t="s">
        <v>45</v>
      </c>
      <c r="K213" t="s">
        <v>7</v>
      </c>
      <c r="L213" t="s">
        <v>7</v>
      </c>
      <c r="M213" t="s">
        <v>102</v>
      </c>
      <c r="N213" t="s">
        <v>7</v>
      </c>
      <c r="O213" t="s">
        <v>7</v>
      </c>
      <c r="P213" t="s">
        <v>7</v>
      </c>
      <c r="Q213" t="s">
        <v>45</v>
      </c>
      <c r="R213" t="s">
        <v>102</v>
      </c>
      <c r="S213" t="s">
        <v>45</v>
      </c>
      <c r="T213" t="s">
        <v>1344</v>
      </c>
      <c r="U213" t="s">
        <v>7</v>
      </c>
      <c r="V213" t="s">
        <v>7</v>
      </c>
      <c r="W213" t="s">
        <v>1326</v>
      </c>
      <c r="AA213" t="s">
        <v>7</v>
      </c>
      <c r="AB213" t="s">
        <v>45</v>
      </c>
      <c r="AC213" t="s">
        <v>7</v>
      </c>
      <c r="AD213" t="s">
        <v>45</v>
      </c>
      <c r="AE213" t="s">
        <v>87</v>
      </c>
      <c r="AF213" t="s">
        <v>1347</v>
      </c>
    </row>
    <row r="214" spans="1:32" x14ac:dyDescent="0.45">
      <c r="A214" t="s">
        <v>1348</v>
      </c>
      <c r="B214" t="s">
        <v>1349</v>
      </c>
      <c r="C214" t="s">
        <v>1350</v>
      </c>
      <c r="D214" t="s">
        <v>1351</v>
      </c>
      <c r="E214" t="s">
        <v>475</v>
      </c>
      <c r="F214" t="s">
        <v>1337</v>
      </c>
      <c r="H214" t="s">
        <v>1338</v>
      </c>
      <c r="I214" t="s">
        <v>1338</v>
      </c>
      <c r="J214" t="s">
        <v>45</v>
      </c>
      <c r="K214" t="s">
        <v>7</v>
      </c>
      <c r="L214" t="s">
        <v>7</v>
      </c>
      <c r="M214" t="s">
        <v>102</v>
      </c>
      <c r="N214" t="s">
        <v>7</v>
      </c>
      <c r="O214" t="s">
        <v>7</v>
      </c>
      <c r="P214" t="s">
        <v>7</v>
      </c>
      <c r="Q214" t="s">
        <v>45</v>
      </c>
      <c r="R214" t="s">
        <v>102</v>
      </c>
      <c r="S214" t="s">
        <v>45</v>
      </c>
      <c r="T214" t="s">
        <v>1348</v>
      </c>
      <c r="U214" t="s">
        <v>7</v>
      </c>
      <c r="V214" t="s">
        <v>7</v>
      </c>
      <c r="W214" t="s">
        <v>1331</v>
      </c>
      <c r="AA214" t="s">
        <v>7</v>
      </c>
      <c r="AB214" t="s">
        <v>45</v>
      </c>
      <c r="AC214" t="s">
        <v>7</v>
      </c>
      <c r="AD214" t="s">
        <v>45</v>
      </c>
      <c r="AE214" t="s">
        <v>87</v>
      </c>
      <c r="AF214" t="s">
        <v>1352</v>
      </c>
    </row>
    <row r="215" spans="1:32" x14ac:dyDescent="0.45">
      <c r="A215" t="s">
        <v>1353</v>
      </c>
      <c r="B215" t="s">
        <v>1354</v>
      </c>
      <c r="C215" t="s">
        <v>1355</v>
      </c>
      <c r="D215" t="s">
        <v>1354</v>
      </c>
      <c r="E215" t="s">
        <v>475</v>
      </c>
      <c r="F215" t="s">
        <v>1337</v>
      </c>
      <c r="H215" t="s">
        <v>1338</v>
      </c>
      <c r="I215" t="s">
        <v>1338</v>
      </c>
      <c r="J215" t="s">
        <v>45</v>
      </c>
      <c r="K215" t="s">
        <v>7</v>
      </c>
      <c r="L215" t="s">
        <v>7</v>
      </c>
      <c r="M215" t="s">
        <v>102</v>
      </c>
      <c r="N215" t="s">
        <v>7</v>
      </c>
      <c r="O215" t="s">
        <v>7</v>
      </c>
      <c r="P215" t="s">
        <v>7</v>
      </c>
      <c r="Q215" t="s">
        <v>45</v>
      </c>
      <c r="R215" t="s">
        <v>102</v>
      </c>
      <c r="S215" t="s">
        <v>45</v>
      </c>
      <c r="T215" t="s">
        <v>1353</v>
      </c>
      <c r="U215" t="s">
        <v>7</v>
      </c>
      <c r="V215" t="s">
        <v>7</v>
      </c>
      <c r="W215" t="s">
        <v>1331</v>
      </c>
      <c r="AA215" t="s">
        <v>7</v>
      </c>
      <c r="AB215" t="s">
        <v>7</v>
      </c>
      <c r="AC215" t="s">
        <v>7</v>
      </c>
      <c r="AD215" t="s">
        <v>45</v>
      </c>
      <c r="AE215" t="s">
        <v>68</v>
      </c>
      <c r="AF215" t="s">
        <v>1356</v>
      </c>
    </row>
    <row r="216" spans="1:32" x14ac:dyDescent="0.45">
      <c r="A216" t="s">
        <v>1357</v>
      </c>
      <c r="B216" t="s">
        <v>37</v>
      </c>
      <c r="C216" t="s">
        <v>1358</v>
      </c>
      <c r="D216" t="s">
        <v>37</v>
      </c>
      <c r="E216" t="s">
        <v>352</v>
      </c>
      <c r="F216" t="s">
        <v>1359</v>
      </c>
      <c r="H216" t="s">
        <v>1360</v>
      </c>
      <c r="I216" t="s">
        <v>1361</v>
      </c>
      <c r="J216" t="s">
        <v>45</v>
      </c>
      <c r="K216" t="s">
        <v>7</v>
      </c>
      <c r="L216" t="s">
        <v>7</v>
      </c>
      <c r="M216" t="s">
        <v>102</v>
      </c>
      <c r="N216" t="s">
        <v>7</v>
      </c>
      <c r="O216" t="s">
        <v>7</v>
      </c>
      <c r="P216" t="s">
        <v>7</v>
      </c>
      <c r="Q216" t="s">
        <v>45</v>
      </c>
      <c r="R216" t="s">
        <v>102</v>
      </c>
      <c r="S216" t="s">
        <v>45</v>
      </c>
      <c r="T216" t="s">
        <v>1357</v>
      </c>
      <c r="U216" t="s">
        <v>7</v>
      </c>
      <c r="V216" t="s">
        <v>7</v>
      </c>
      <c r="W216" t="s">
        <v>796</v>
      </c>
      <c r="AA216" t="s">
        <v>45</v>
      </c>
      <c r="AB216" t="s">
        <v>45</v>
      </c>
      <c r="AC216" t="s">
        <v>7</v>
      </c>
      <c r="AD216" t="s">
        <v>45</v>
      </c>
      <c r="AE216" t="s">
        <v>87</v>
      </c>
      <c r="AF216" t="s">
        <v>1362</v>
      </c>
    </row>
    <row r="217" spans="1:32" x14ac:dyDescent="0.45">
      <c r="A217" t="s">
        <v>1363</v>
      </c>
      <c r="B217" t="s">
        <v>1364</v>
      </c>
      <c r="C217" t="s">
        <v>1358</v>
      </c>
      <c r="D217" t="s">
        <v>1364</v>
      </c>
      <c r="H217" t="s">
        <v>1360</v>
      </c>
      <c r="I217" t="s">
        <v>1361</v>
      </c>
      <c r="J217" t="s">
        <v>45</v>
      </c>
      <c r="K217" t="s">
        <v>7</v>
      </c>
      <c r="L217" t="s">
        <v>7</v>
      </c>
      <c r="M217" t="s">
        <v>102</v>
      </c>
      <c r="N217" t="s">
        <v>7</v>
      </c>
      <c r="O217" t="s">
        <v>7</v>
      </c>
      <c r="P217" t="s">
        <v>7</v>
      </c>
      <c r="Q217" t="s">
        <v>45</v>
      </c>
      <c r="R217" t="s">
        <v>102</v>
      </c>
      <c r="S217" t="s">
        <v>45</v>
      </c>
      <c r="T217" t="s">
        <v>1363</v>
      </c>
      <c r="U217" t="s">
        <v>7</v>
      </c>
      <c r="V217" t="s">
        <v>7</v>
      </c>
      <c r="W217" t="s">
        <v>796</v>
      </c>
      <c r="AA217" t="s">
        <v>45</v>
      </c>
      <c r="AB217" t="s">
        <v>45</v>
      </c>
      <c r="AC217" t="s">
        <v>7</v>
      </c>
      <c r="AD217" t="s">
        <v>45</v>
      </c>
      <c r="AE217" t="s">
        <v>87</v>
      </c>
      <c r="AF217" t="s">
        <v>1365</v>
      </c>
    </row>
    <row r="218" spans="1:32" x14ac:dyDescent="0.45">
      <c r="A218" t="s">
        <v>1366</v>
      </c>
      <c r="B218" t="s">
        <v>1367</v>
      </c>
      <c r="C218" t="s">
        <v>1368</v>
      </c>
      <c r="D218" t="s">
        <v>1367</v>
      </c>
      <c r="E218" t="s">
        <v>1369</v>
      </c>
      <c r="F218" t="s">
        <v>1370</v>
      </c>
      <c r="H218" t="s">
        <v>1371</v>
      </c>
      <c r="I218" t="s">
        <v>1372</v>
      </c>
      <c r="J218" t="s">
        <v>45</v>
      </c>
      <c r="K218" t="s">
        <v>7</v>
      </c>
      <c r="L218" t="s">
        <v>7</v>
      </c>
      <c r="M218" t="s">
        <v>102</v>
      </c>
      <c r="N218" t="s">
        <v>7</v>
      </c>
      <c r="O218" t="s">
        <v>7</v>
      </c>
      <c r="P218" t="s">
        <v>7</v>
      </c>
      <c r="Q218" t="s">
        <v>45</v>
      </c>
      <c r="R218" t="s">
        <v>102</v>
      </c>
      <c r="S218" t="s">
        <v>45</v>
      </c>
      <c r="T218" t="s">
        <v>1366</v>
      </c>
      <c r="U218" t="s">
        <v>7</v>
      </c>
      <c r="V218" t="s">
        <v>7</v>
      </c>
      <c r="W218" t="s">
        <v>1373</v>
      </c>
      <c r="AA218" t="s">
        <v>7</v>
      </c>
      <c r="AB218" t="s">
        <v>45</v>
      </c>
      <c r="AC218" t="s">
        <v>7</v>
      </c>
      <c r="AD218" t="s">
        <v>45</v>
      </c>
      <c r="AE218" t="s">
        <v>87</v>
      </c>
      <c r="AF218" t="s">
        <v>1374</v>
      </c>
    </row>
    <row r="219" spans="1:32" x14ac:dyDescent="0.45">
      <c r="A219" t="s">
        <v>1375</v>
      </c>
      <c r="B219" t="s">
        <v>1376</v>
      </c>
      <c r="C219" t="s">
        <v>1368</v>
      </c>
      <c r="D219" t="s">
        <v>1376</v>
      </c>
      <c r="H219" t="s">
        <v>1371</v>
      </c>
      <c r="I219" t="s">
        <v>1372</v>
      </c>
      <c r="J219" t="s">
        <v>45</v>
      </c>
      <c r="K219" t="s">
        <v>7</v>
      </c>
      <c r="L219" t="s">
        <v>7</v>
      </c>
      <c r="M219" t="s">
        <v>102</v>
      </c>
      <c r="N219" t="s">
        <v>7</v>
      </c>
      <c r="O219" t="s">
        <v>7</v>
      </c>
      <c r="P219" t="s">
        <v>7</v>
      </c>
      <c r="Q219" t="s">
        <v>45</v>
      </c>
      <c r="R219" t="s">
        <v>102</v>
      </c>
      <c r="S219" t="s">
        <v>45</v>
      </c>
      <c r="T219" t="s">
        <v>1375</v>
      </c>
      <c r="U219" t="s">
        <v>7</v>
      </c>
      <c r="V219" t="s">
        <v>7</v>
      </c>
      <c r="W219" t="s">
        <v>1377</v>
      </c>
      <c r="AA219" t="s">
        <v>45</v>
      </c>
      <c r="AB219" t="s">
        <v>45</v>
      </c>
      <c r="AC219" t="s">
        <v>7</v>
      </c>
      <c r="AD219" t="s">
        <v>45</v>
      </c>
      <c r="AE219" t="s">
        <v>87</v>
      </c>
      <c r="AF219" t="s">
        <v>1378</v>
      </c>
    </row>
    <row r="220" spans="1:32" x14ac:dyDescent="0.45">
      <c r="A220" t="s">
        <v>1379</v>
      </c>
      <c r="B220" t="s">
        <v>1380</v>
      </c>
      <c r="C220" t="s">
        <v>1381</v>
      </c>
      <c r="D220" t="s">
        <v>1382</v>
      </c>
      <c r="E220" t="s">
        <v>1383</v>
      </c>
      <c r="F220" t="s">
        <v>1384</v>
      </c>
      <c r="H220" t="s">
        <v>1385</v>
      </c>
      <c r="I220" t="s">
        <v>1386</v>
      </c>
      <c r="J220" t="s">
        <v>45</v>
      </c>
      <c r="K220" t="s">
        <v>7</v>
      </c>
      <c r="L220" t="s">
        <v>7</v>
      </c>
      <c r="M220" t="s">
        <v>102</v>
      </c>
      <c r="N220" t="s">
        <v>7</v>
      </c>
      <c r="O220" t="s">
        <v>7</v>
      </c>
      <c r="P220" t="s">
        <v>7</v>
      </c>
      <c r="Q220" t="s">
        <v>45</v>
      </c>
      <c r="R220" t="s">
        <v>102</v>
      </c>
      <c r="S220" t="s">
        <v>45</v>
      </c>
      <c r="T220" t="s">
        <v>1379</v>
      </c>
      <c r="U220" t="s">
        <v>7</v>
      </c>
      <c r="V220" t="s">
        <v>7</v>
      </c>
      <c r="W220" t="s">
        <v>599</v>
      </c>
      <c r="AA220" t="s">
        <v>45</v>
      </c>
      <c r="AB220" t="s">
        <v>45</v>
      </c>
      <c r="AC220" t="s">
        <v>7</v>
      </c>
      <c r="AD220" t="s">
        <v>45</v>
      </c>
      <c r="AE220" t="s">
        <v>73</v>
      </c>
      <c r="AF220" t="s">
        <v>1387</v>
      </c>
    </row>
    <row r="221" spans="1:32" x14ac:dyDescent="0.45">
      <c r="A221" t="s">
        <v>1388</v>
      </c>
      <c r="B221" t="s">
        <v>1389</v>
      </c>
      <c r="C221" t="s">
        <v>1390</v>
      </c>
      <c r="D221" t="s">
        <v>1389</v>
      </c>
      <c r="E221" t="s">
        <v>1383</v>
      </c>
      <c r="F221" t="s">
        <v>1391</v>
      </c>
      <c r="H221" t="s">
        <v>1392</v>
      </c>
      <c r="I221" t="s">
        <v>1386</v>
      </c>
      <c r="J221" t="s">
        <v>45</v>
      </c>
      <c r="K221" t="s">
        <v>7</v>
      </c>
      <c r="L221" t="s">
        <v>7</v>
      </c>
      <c r="M221" t="s">
        <v>102</v>
      </c>
      <c r="N221" t="s">
        <v>7</v>
      </c>
      <c r="O221" t="s">
        <v>7</v>
      </c>
      <c r="P221" t="s">
        <v>7</v>
      </c>
      <c r="Q221" t="s">
        <v>45</v>
      </c>
      <c r="R221" t="s">
        <v>102</v>
      </c>
      <c r="S221" t="s">
        <v>45</v>
      </c>
      <c r="T221" t="s">
        <v>1388</v>
      </c>
      <c r="U221" t="s">
        <v>7</v>
      </c>
      <c r="V221" t="s">
        <v>7</v>
      </c>
      <c r="W221" t="s">
        <v>7</v>
      </c>
      <c r="AA221" t="s">
        <v>45</v>
      </c>
      <c r="AB221" t="s">
        <v>45</v>
      </c>
      <c r="AC221" t="s">
        <v>7</v>
      </c>
      <c r="AD221" t="s">
        <v>45</v>
      </c>
      <c r="AE221" t="s">
        <v>68</v>
      </c>
      <c r="AF221" t="s">
        <v>1393</v>
      </c>
    </row>
    <row r="222" spans="1:32" x14ac:dyDescent="0.45">
      <c r="A222" t="s">
        <v>1394</v>
      </c>
      <c r="B222" t="s">
        <v>1380</v>
      </c>
      <c r="C222" t="s">
        <v>1395</v>
      </c>
      <c r="D222" t="s">
        <v>1382</v>
      </c>
      <c r="E222" t="s">
        <v>1383</v>
      </c>
      <c r="F222" t="s">
        <v>1384</v>
      </c>
      <c r="H222" t="s">
        <v>1385</v>
      </c>
      <c r="I222" t="s">
        <v>1386</v>
      </c>
      <c r="J222" t="s">
        <v>45</v>
      </c>
      <c r="K222" t="s">
        <v>7</v>
      </c>
      <c r="L222" t="s">
        <v>7</v>
      </c>
      <c r="M222" t="s">
        <v>102</v>
      </c>
      <c r="N222" t="s">
        <v>7</v>
      </c>
      <c r="O222" t="s">
        <v>7</v>
      </c>
      <c r="P222" t="s">
        <v>7</v>
      </c>
      <c r="Q222" t="s">
        <v>45</v>
      </c>
      <c r="R222" t="s">
        <v>102</v>
      </c>
      <c r="S222" t="s">
        <v>45</v>
      </c>
      <c r="T222" t="s">
        <v>1394</v>
      </c>
      <c r="U222" t="s">
        <v>7</v>
      </c>
      <c r="V222" t="s">
        <v>7</v>
      </c>
      <c r="W222" t="s">
        <v>599</v>
      </c>
      <c r="AA222" t="s">
        <v>45</v>
      </c>
      <c r="AB222" t="s">
        <v>45</v>
      </c>
      <c r="AC222" t="s">
        <v>7</v>
      </c>
      <c r="AD222" t="s">
        <v>45</v>
      </c>
      <c r="AE222" t="s">
        <v>68</v>
      </c>
      <c r="AF222" t="s">
        <v>1396</v>
      </c>
    </row>
    <row r="223" spans="1:32" x14ac:dyDescent="0.45">
      <c r="A223" t="s">
        <v>1397</v>
      </c>
      <c r="B223" t="s">
        <v>1380</v>
      </c>
      <c r="C223" t="s">
        <v>1398</v>
      </c>
      <c r="D223" t="s">
        <v>1382</v>
      </c>
      <c r="E223" t="s">
        <v>1383</v>
      </c>
      <c r="F223" t="s">
        <v>1384</v>
      </c>
      <c r="H223" t="s">
        <v>1385</v>
      </c>
      <c r="I223" t="s">
        <v>1386</v>
      </c>
      <c r="J223" t="s">
        <v>45</v>
      </c>
      <c r="K223" t="s">
        <v>7</v>
      </c>
      <c r="L223" t="s">
        <v>7</v>
      </c>
      <c r="M223" t="s">
        <v>102</v>
      </c>
      <c r="N223" t="s">
        <v>7</v>
      </c>
      <c r="O223" t="s">
        <v>7</v>
      </c>
      <c r="P223" t="s">
        <v>7</v>
      </c>
      <c r="Q223" t="s">
        <v>45</v>
      </c>
      <c r="R223" t="s">
        <v>102</v>
      </c>
      <c r="S223" t="s">
        <v>45</v>
      </c>
      <c r="T223" t="s">
        <v>1397</v>
      </c>
      <c r="U223" t="s">
        <v>7</v>
      </c>
      <c r="V223" t="s">
        <v>7</v>
      </c>
      <c r="W223" t="s">
        <v>599</v>
      </c>
      <c r="AA223" t="s">
        <v>45</v>
      </c>
      <c r="AB223" t="s">
        <v>45</v>
      </c>
      <c r="AC223" t="s">
        <v>7</v>
      </c>
      <c r="AD223" t="s">
        <v>45</v>
      </c>
      <c r="AE223" t="s">
        <v>103</v>
      </c>
      <c r="AF223" t="s">
        <v>1399</v>
      </c>
    </row>
    <row r="224" spans="1:32" x14ac:dyDescent="0.45">
      <c r="A224" t="s">
        <v>1400</v>
      </c>
      <c r="B224" t="s">
        <v>1401</v>
      </c>
      <c r="C224" t="s">
        <v>1402</v>
      </c>
      <c r="D224" t="s">
        <v>1401</v>
      </c>
      <c r="E224" t="s">
        <v>1403</v>
      </c>
      <c r="F224" t="s">
        <v>1404</v>
      </c>
      <c r="H224" t="s">
        <v>1405</v>
      </c>
      <c r="I224" t="s">
        <v>1406</v>
      </c>
      <c r="J224" t="s">
        <v>45</v>
      </c>
      <c r="K224" t="s">
        <v>7</v>
      </c>
      <c r="L224" t="s">
        <v>7</v>
      </c>
      <c r="M224" t="s">
        <v>102</v>
      </c>
      <c r="N224" t="s">
        <v>7</v>
      </c>
      <c r="O224" t="s">
        <v>7</v>
      </c>
      <c r="P224" t="s">
        <v>7</v>
      </c>
      <c r="Q224" t="s">
        <v>45</v>
      </c>
      <c r="R224" t="s">
        <v>102</v>
      </c>
      <c r="S224" t="s">
        <v>45</v>
      </c>
      <c r="T224" t="s">
        <v>1400</v>
      </c>
      <c r="U224" t="s">
        <v>7</v>
      </c>
      <c r="V224" t="s">
        <v>7</v>
      </c>
      <c r="W224" t="s">
        <v>1407</v>
      </c>
      <c r="AA224" t="s">
        <v>7</v>
      </c>
      <c r="AB224" t="s">
        <v>45</v>
      </c>
      <c r="AC224" t="s">
        <v>7</v>
      </c>
      <c r="AD224" t="s">
        <v>45</v>
      </c>
      <c r="AE224" t="s">
        <v>87</v>
      </c>
      <c r="AF224" t="s">
        <v>1408</v>
      </c>
    </row>
    <row r="225" spans="1:32" x14ac:dyDescent="0.45">
      <c r="A225" t="s">
        <v>1409</v>
      </c>
      <c r="B225" t="s">
        <v>1410</v>
      </c>
      <c r="C225" t="s">
        <v>1411</v>
      </c>
      <c r="D225" t="s">
        <v>1410</v>
      </c>
      <c r="H225" t="s">
        <v>1405</v>
      </c>
      <c r="I225" t="s">
        <v>1406</v>
      </c>
      <c r="J225" t="s">
        <v>45</v>
      </c>
      <c r="K225" t="s">
        <v>7</v>
      </c>
      <c r="L225" t="s">
        <v>7</v>
      </c>
      <c r="M225" t="s">
        <v>102</v>
      </c>
      <c r="N225" t="s">
        <v>7</v>
      </c>
      <c r="O225" t="s">
        <v>7</v>
      </c>
      <c r="P225" t="s">
        <v>7</v>
      </c>
      <c r="Q225" t="s">
        <v>45</v>
      </c>
      <c r="R225" t="s">
        <v>102</v>
      </c>
      <c r="S225" t="s">
        <v>45</v>
      </c>
      <c r="T225" t="s">
        <v>1409</v>
      </c>
      <c r="U225" t="s">
        <v>7</v>
      </c>
      <c r="V225" t="s">
        <v>7</v>
      </c>
      <c r="W225" t="s">
        <v>7</v>
      </c>
      <c r="AA225" t="s">
        <v>7</v>
      </c>
      <c r="AB225" t="s">
        <v>45</v>
      </c>
      <c r="AC225" t="s">
        <v>7</v>
      </c>
      <c r="AD225" t="s">
        <v>45</v>
      </c>
      <c r="AE225" t="s">
        <v>87</v>
      </c>
      <c r="AF225" t="s">
        <v>1412</v>
      </c>
    </row>
    <row r="226" spans="1:32" x14ac:dyDescent="0.45">
      <c r="A226" t="s">
        <v>1413</v>
      </c>
      <c r="B226" t="s">
        <v>1414</v>
      </c>
      <c r="C226" t="s">
        <v>1415</v>
      </c>
      <c r="D226" t="s">
        <v>1416</v>
      </c>
      <c r="H226" t="s">
        <v>1405</v>
      </c>
      <c r="I226" t="s">
        <v>1406</v>
      </c>
      <c r="J226" t="s">
        <v>45</v>
      </c>
      <c r="K226" t="s">
        <v>7</v>
      </c>
      <c r="L226" t="s">
        <v>7</v>
      </c>
      <c r="M226" t="s">
        <v>102</v>
      </c>
      <c r="N226" t="s">
        <v>7</v>
      </c>
      <c r="O226" t="s">
        <v>7</v>
      </c>
      <c r="P226" t="s">
        <v>7</v>
      </c>
      <c r="Q226" t="s">
        <v>45</v>
      </c>
      <c r="R226" t="s">
        <v>102</v>
      </c>
      <c r="S226" t="s">
        <v>45</v>
      </c>
      <c r="T226" t="s">
        <v>1413</v>
      </c>
      <c r="U226" t="s">
        <v>7</v>
      </c>
      <c r="V226" t="s">
        <v>7</v>
      </c>
      <c r="W226" t="s">
        <v>7</v>
      </c>
      <c r="AA226" t="s">
        <v>7</v>
      </c>
      <c r="AB226" t="s">
        <v>45</v>
      </c>
      <c r="AC226" t="s">
        <v>7</v>
      </c>
      <c r="AD226" t="s">
        <v>45</v>
      </c>
      <c r="AE226" t="s">
        <v>87</v>
      </c>
      <c r="AF226" t="s">
        <v>1417</v>
      </c>
    </row>
    <row r="227" spans="1:32" x14ac:dyDescent="0.45">
      <c r="A227" t="s">
        <v>1418</v>
      </c>
      <c r="B227" t="s">
        <v>1419</v>
      </c>
      <c r="C227" t="s">
        <v>1420</v>
      </c>
      <c r="D227" t="s">
        <v>1419</v>
      </c>
      <c r="H227" t="s">
        <v>1405</v>
      </c>
      <c r="I227" t="s">
        <v>1406</v>
      </c>
      <c r="J227" t="s">
        <v>45</v>
      </c>
      <c r="K227" t="s">
        <v>7</v>
      </c>
      <c r="L227" t="s">
        <v>7</v>
      </c>
      <c r="M227" t="s">
        <v>102</v>
      </c>
      <c r="N227" t="s">
        <v>7</v>
      </c>
      <c r="O227" t="s">
        <v>7</v>
      </c>
      <c r="P227" t="s">
        <v>7</v>
      </c>
      <c r="Q227" t="s">
        <v>45</v>
      </c>
      <c r="R227" t="s">
        <v>102</v>
      </c>
      <c r="S227" t="s">
        <v>45</v>
      </c>
      <c r="T227" t="s">
        <v>1418</v>
      </c>
      <c r="U227" t="s">
        <v>7</v>
      </c>
      <c r="V227" t="s">
        <v>7</v>
      </c>
      <c r="W227" t="s">
        <v>7</v>
      </c>
      <c r="AA227" t="s">
        <v>7</v>
      </c>
      <c r="AB227" t="s">
        <v>45</v>
      </c>
      <c r="AC227" t="s">
        <v>7</v>
      </c>
      <c r="AD227" t="s">
        <v>45</v>
      </c>
      <c r="AE227" t="s">
        <v>87</v>
      </c>
      <c r="AF227" t="s">
        <v>1421</v>
      </c>
    </row>
    <row r="228" spans="1:32" x14ac:dyDescent="0.45">
      <c r="A228" t="s">
        <v>1422</v>
      </c>
      <c r="B228" t="s">
        <v>1423</v>
      </c>
      <c r="C228" t="s">
        <v>1424</v>
      </c>
      <c r="D228" t="s">
        <v>1425</v>
      </c>
      <c r="J228" t="s">
        <v>45</v>
      </c>
      <c r="K228" t="s">
        <v>7</v>
      </c>
      <c r="L228" t="s">
        <v>7</v>
      </c>
      <c r="M228" t="s">
        <v>102</v>
      </c>
      <c r="N228" t="s">
        <v>7</v>
      </c>
      <c r="O228" t="s">
        <v>7</v>
      </c>
      <c r="P228" t="s">
        <v>7</v>
      </c>
      <c r="Q228" t="s">
        <v>45</v>
      </c>
      <c r="R228" t="s">
        <v>102</v>
      </c>
      <c r="S228" t="s">
        <v>45</v>
      </c>
      <c r="T228" t="s">
        <v>1422</v>
      </c>
      <c r="U228" t="s">
        <v>7</v>
      </c>
      <c r="V228" t="s">
        <v>7</v>
      </c>
      <c r="W228" t="s">
        <v>7</v>
      </c>
      <c r="AA228" t="s">
        <v>45</v>
      </c>
      <c r="AB228" t="s">
        <v>45</v>
      </c>
      <c r="AC228" t="s">
        <v>7</v>
      </c>
      <c r="AD228" t="s">
        <v>45</v>
      </c>
      <c r="AE228" t="s">
        <v>87</v>
      </c>
      <c r="AF228" t="s">
        <v>1426</v>
      </c>
    </row>
    <row r="229" spans="1:32" x14ac:dyDescent="0.45">
      <c r="A229" t="s">
        <v>1427</v>
      </c>
      <c r="B229" t="s">
        <v>1428</v>
      </c>
      <c r="C229" t="s">
        <v>1429</v>
      </c>
      <c r="D229" t="s">
        <v>1430</v>
      </c>
      <c r="E229" t="s">
        <v>1431</v>
      </c>
      <c r="F229" t="s">
        <v>1432</v>
      </c>
      <c r="H229" t="s">
        <v>1433</v>
      </c>
      <c r="J229" t="s">
        <v>45</v>
      </c>
      <c r="K229" t="s">
        <v>7</v>
      </c>
      <c r="L229" t="s">
        <v>7</v>
      </c>
      <c r="M229" t="s">
        <v>102</v>
      </c>
      <c r="N229" t="s">
        <v>7</v>
      </c>
      <c r="O229" t="s">
        <v>7</v>
      </c>
      <c r="P229" t="s">
        <v>7</v>
      </c>
      <c r="Q229" t="s">
        <v>45</v>
      </c>
      <c r="R229" t="s">
        <v>102</v>
      </c>
      <c r="S229" t="s">
        <v>45</v>
      </c>
      <c r="T229" t="s">
        <v>1427</v>
      </c>
      <c r="U229" t="s">
        <v>7</v>
      </c>
      <c r="V229" t="s">
        <v>7</v>
      </c>
      <c r="W229" t="s">
        <v>1434</v>
      </c>
      <c r="AA229" t="s">
        <v>7</v>
      </c>
      <c r="AB229" t="s">
        <v>45</v>
      </c>
      <c r="AC229" t="s">
        <v>7</v>
      </c>
      <c r="AD229" t="s">
        <v>45</v>
      </c>
      <c r="AE229" t="s">
        <v>73</v>
      </c>
      <c r="AF229" t="s">
        <v>1435</v>
      </c>
    </row>
    <row r="230" spans="1:32" x14ac:dyDescent="0.45">
      <c r="A230" t="s">
        <v>1436</v>
      </c>
      <c r="B230" t="s">
        <v>1437</v>
      </c>
      <c r="C230" t="s">
        <v>1438</v>
      </c>
      <c r="D230" t="s">
        <v>1439</v>
      </c>
      <c r="E230" t="s">
        <v>1440</v>
      </c>
      <c r="F230" t="s">
        <v>1441</v>
      </c>
      <c r="H230" t="s">
        <v>1442</v>
      </c>
      <c r="I230" t="s">
        <v>1443</v>
      </c>
      <c r="J230" t="s">
        <v>45</v>
      </c>
      <c r="K230" t="s">
        <v>7</v>
      </c>
      <c r="L230" t="s">
        <v>7</v>
      </c>
      <c r="M230" t="s">
        <v>102</v>
      </c>
      <c r="N230" t="s">
        <v>7</v>
      </c>
      <c r="O230" t="s">
        <v>7</v>
      </c>
      <c r="P230" t="s">
        <v>7</v>
      </c>
      <c r="Q230" t="s">
        <v>45</v>
      </c>
      <c r="R230" t="s">
        <v>102</v>
      </c>
      <c r="S230" t="s">
        <v>45</v>
      </c>
      <c r="T230" t="s">
        <v>1436</v>
      </c>
      <c r="U230" t="s">
        <v>7</v>
      </c>
      <c r="V230" t="s">
        <v>7</v>
      </c>
      <c r="W230" t="s">
        <v>1444</v>
      </c>
      <c r="AA230" t="s">
        <v>7</v>
      </c>
      <c r="AB230" t="s">
        <v>45</v>
      </c>
      <c r="AC230" t="s">
        <v>7</v>
      </c>
      <c r="AD230" t="s">
        <v>45</v>
      </c>
      <c r="AE230" t="s">
        <v>73</v>
      </c>
      <c r="AF230" t="s">
        <v>1445</v>
      </c>
    </row>
    <row r="231" spans="1:32" x14ac:dyDescent="0.45">
      <c r="A231" t="s">
        <v>1446</v>
      </c>
      <c r="B231" t="s">
        <v>1447</v>
      </c>
      <c r="C231" t="s">
        <v>1448</v>
      </c>
      <c r="D231" t="s">
        <v>1447</v>
      </c>
      <c r="E231" t="s">
        <v>1449</v>
      </c>
      <c r="F231" t="s">
        <v>1450</v>
      </c>
      <c r="H231" t="s">
        <v>1451</v>
      </c>
      <c r="J231" t="s">
        <v>45</v>
      </c>
      <c r="K231" t="s">
        <v>7</v>
      </c>
      <c r="L231" t="s">
        <v>7</v>
      </c>
      <c r="M231" t="s">
        <v>102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45</v>
      </c>
      <c r="T231" t="s">
        <v>1446</v>
      </c>
      <c r="U231" t="s">
        <v>7</v>
      </c>
      <c r="V231" t="s">
        <v>7</v>
      </c>
      <c r="W231" t="s">
        <v>1452</v>
      </c>
      <c r="AA231" t="s">
        <v>45</v>
      </c>
      <c r="AB231" t="s">
        <v>45</v>
      </c>
      <c r="AC231" t="s">
        <v>7</v>
      </c>
      <c r="AD231" t="s">
        <v>45</v>
      </c>
      <c r="AE231" t="s">
        <v>68</v>
      </c>
      <c r="AF231" t="s">
        <v>1453</v>
      </c>
    </row>
    <row r="232" spans="1:32" x14ac:dyDescent="0.45">
      <c r="A232" t="s">
        <v>123</v>
      </c>
      <c r="B232" t="s">
        <v>32</v>
      </c>
      <c r="C232" t="s">
        <v>1454</v>
      </c>
      <c r="D232" t="s">
        <v>32</v>
      </c>
      <c r="J232" t="s">
        <v>45</v>
      </c>
      <c r="K232" t="s">
        <v>7</v>
      </c>
      <c r="L232" t="s">
        <v>7</v>
      </c>
      <c r="M232" t="s">
        <v>102</v>
      </c>
      <c r="N232" t="s">
        <v>7</v>
      </c>
      <c r="O232" t="s">
        <v>7</v>
      </c>
      <c r="P232" t="s">
        <v>7</v>
      </c>
      <c r="Q232" t="s">
        <v>45</v>
      </c>
      <c r="R232" t="s">
        <v>7</v>
      </c>
      <c r="S232" t="s">
        <v>45</v>
      </c>
      <c r="T232" t="s">
        <v>123</v>
      </c>
      <c r="U232" t="s">
        <v>7</v>
      </c>
      <c r="V232" t="s">
        <v>7</v>
      </c>
      <c r="W232" t="s">
        <v>1455</v>
      </c>
      <c r="AA232" t="s">
        <v>7</v>
      </c>
      <c r="AB232" t="s">
        <v>45</v>
      </c>
      <c r="AC232" t="s">
        <v>7</v>
      </c>
      <c r="AD232" t="s">
        <v>45</v>
      </c>
      <c r="AE232" t="s">
        <v>87</v>
      </c>
      <c r="AF232" t="s">
        <v>1456</v>
      </c>
    </row>
    <row r="233" spans="1:32" x14ac:dyDescent="0.45">
      <c r="A233" t="s">
        <v>124</v>
      </c>
      <c r="B233" t="s">
        <v>33</v>
      </c>
      <c r="C233" t="s">
        <v>1457</v>
      </c>
      <c r="D233" t="s">
        <v>33</v>
      </c>
      <c r="J233" t="s">
        <v>45</v>
      </c>
      <c r="K233" t="s">
        <v>7</v>
      </c>
      <c r="L233" t="s">
        <v>7</v>
      </c>
      <c r="M233" t="s">
        <v>102</v>
      </c>
      <c r="N233" t="s">
        <v>7</v>
      </c>
      <c r="O233" t="s">
        <v>7</v>
      </c>
      <c r="P233" t="s">
        <v>7</v>
      </c>
      <c r="Q233" t="s">
        <v>45</v>
      </c>
      <c r="R233" t="s">
        <v>7</v>
      </c>
      <c r="S233" t="s">
        <v>45</v>
      </c>
      <c r="T233" t="s">
        <v>124</v>
      </c>
      <c r="U233" t="s">
        <v>7</v>
      </c>
      <c r="V233" t="s">
        <v>7</v>
      </c>
      <c r="W233" t="s">
        <v>1455</v>
      </c>
      <c r="AA233" t="s">
        <v>7</v>
      </c>
      <c r="AB233" t="s">
        <v>45</v>
      </c>
      <c r="AC233" t="s">
        <v>7</v>
      </c>
      <c r="AD233" t="s">
        <v>45</v>
      </c>
      <c r="AE233" t="s">
        <v>87</v>
      </c>
      <c r="AF233" t="s">
        <v>1458</v>
      </c>
    </row>
    <row r="234" spans="1:32" x14ac:dyDescent="0.45">
      <c r="A234" t="s">
        <v>1459</v>
      </c>
      <c r="B234" t="s">
        <v>1460</v>
      </c>
      <c r="C234" t="s">
        <v>1461</v>
      </c>
      <c r="D234" t="s">
        <v>1462</v>
      </c>
      <c r="J234" t="s">
        <v>45</v>
      </c>
      <c r="K234" t="s">
        <v>7</v>
      </c>
      <c r="L234" t="s">
        <v>7</v>
      </c>
      <c r="M234" t="s">
        <v>102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45</v>
      </c>
      <c r="T234" t="s">
        <v>1459</v>
      </c>
      <c r="U234" t="s">
        <v>7</v>
      </c>
      <c r="V234" t="s">
        <v>7</v>
      </c>
      <c r="W234" t="s">
        <v>1463</v>
      </c>
      <c r="AA234" t="s">
        <v>45</v>
      </c>
      <c r="AB234" t="s">
        <v>45</v>
      </c>
      <c r="AC234" t="s">
        <v>7</v>
      </c>
      <c r="AD234" t="s">
        <v>45</v>
      </c>
      <c r="AE234" t="s">
        <v>87</v>
      </c>
      <c r="AF234" t="s">
        <v>1464</v>
      </c>
    </row>
    <row r="235" spans="1:32" x14ac:dyDescent="0.45">
      <c r="A235" t="s">
        <v>1465</v>
      </c>
      <c r="B235" t="s">
        <v>1466</v>
      </c>
      <c r="C235" t="s">
        <v>1467</v>
      </c>
      <c r="D235" t="s">
        <v>1468</v>
      </c>
      <c r="E235" t="s">
        <v>1469</v>
      </c>
      <c r="F235" t="s">
        <v>1470</v>
      </c>
      <c r="H235" t="s">
        <v>1471</v>
      </c>
      <c r="I235" t="s">
        <v>1471</v>
      </c>
      <c r="J235" t="s">
        <v>45</v>
      </c>
      <c r="K235" t="s">
        <v>7</v>
      </c>
      <c r="L235" t="s">
        <v>7</v>
      </c>
      <c r="M235" t="s">
        <v>102</v>
      </c>
      <c r="N235" t="s">
        <v>7</v>
      </c>
      <c r="O235" t="s">
        <v>7</v>
      </c>
      <c r="P235" t="s">
        <v>7</v>
      </c>
      <c r="Q235" t="s">
        <v>45</v>
      </c>
      <c r="R235" t="s">
        <v>7</v>
      </c>
      <c r="S235" t="s">
        <v>45</v>
      </c>
      <c r="T235" t="s">
        <v>1465</v>
      </c>
      <c r="U235" t="s">
        <v>7</v>
      </c>
      <c r="V235" t="s">
        <v>7</v>
      </c>
      <c r="W235" t="s">
        <v>1472</v>
      </c>
      <c r="AA235" t="s">
        <v>45</v>
      </c>
      <c r="AB235" t="s">
        <v>45</v>
      </c>
      <c r="AC235" t="s">
        <v>7</v>
      </c>
      <c r="AD235" t="s">
        <v>45</v>
      </c>
      <c r="AE235" t="s">
        <v>87</v>
      </c>
      <c r="AF235" t="s">
        <v>1473</v>
      </c>
    </row>
    <row r="236" spans="1:32" x14ac:dyDescent="0.45">
      <c r="A236" t="s">
        <v>56</v>
      </c>
      <c r="B236" t="s">
        <v>1474</v>
      </c>
      <c r="C236" t="s">
        <v>1475</v>
      </c>
      <c r="D236" t="s">
        <v>1476</v>
      </c>
      <c r="E236" t="s">
        <v>1477</v>
      </c>
      <c r="F236" t="s">
        <v>1478</v>
      </c>
      <c r="H236" t="s">
        <v>1479</v>
      </c>
      <c r="I236" t="s">
        <v>1480</v>
      </c>
      <c r="J236" t="s">
        <v>45</v>
      </c>
      <c r="K236" t="s">
        <v>7</v>
      </c>
      <c r="L236" t="s">
        <v>7</v>
      </c>
      <c r="M236" t="s">
        <v>102</v>
      </c>
      <c r="N236" t="s">
        <v>7</v>
      </c>
      <c r="O236" t="s">
        <v>7</v>
      </c>
      <c r="P236" t="s">
        <v>7</v>
      </c>
      <c r="Q236" t="s">
        <v>45</v>
      </c>
      <c r="R236" t="s">
        <v>7</v>
      </c>
      <c r="S236" t="s">
        <v>45</v>
      </c>
      <c r="T236" t="s">
        <v>56</v>
      </c>
      <c r="U236" t="s">
        <v>7</v>
      </c>
      <c r="V236" t="s">
        <v>7</v>
      </c>
      <c r="W236" t="s">
        <v>7</v>
      </c>
      <c r="X236" t="s">
        <v>935</v>
      </c>
      <c r="Y236" t="s">
        <v>45</v>
      </c>
      <c r="AA236" t="s">
        <v>7</v>
      </c>
      <c r="AB236" t="s">
        <v>7</v>
      </c>
      <c r="AC236" t="s">
        <v>7</v>
      </c>
      <c r="AD236" t="s">
        <v>45</v>
      </c>
      <c r="AE236" t="s">
        <v>87</v>
      </c>
      <c r="AF236" t="s">
        <v>1481</v>
      </c>
    </row>
    <row r="237" spans="1:32" x14ac:dyDescent="0.45">
      <c r="A237" t="s">
        <v>1482</v>
      </c>
      <c r="B237" t="s">
        <v>1474</v>
      </c>
      <c r="C237" t="s">
        <v>1475</v>
      </c>
      <c r="D237" t="s">
        <v>1474</v>
      </c>
      <c r="E237" t="s">
        <v>1477</v>
      </c>
      <c r="F237" t="s">
        <v>1478</v>
      </c>
      <c r="H237" t="s">
        <v>1479</v>
      </c>
      <c r="I237" t="s">
        <v>1483</v>
      </c>
      <c r="J237" t="s">
        <v>45</v>
      </c>
      <c r="K237" t="s">
        <v>7</v>
      </c>
      <c r="L237" t="s">
        <v>7</v>
      </c>
      <c r="M237" t="s">
        <v>102</v>
      </c>
      <c r="N237" t="s">
        <v>7</v>
      </c>
      <c r="O237" t="s">
        <v>7</v>
      </c>
      <c r="P237" t="s">
        <v>7</v>
      </c>
      <c r="Q237" t="s">
        <v>45</v>
      </c>
      <c r="R237" t="s">
        <v>7</v>
      </c>
      <c r="S237" t="s">
        <v>45</v>
      </c>
      <c r="T237" t="s">
        <v>1482</v>
      </c>
      <c r="U237" t="s">
        <v>7</v>
      </c>
      <c r="V237" t="s">
        <v>7</v>
      </c>
      <c r="W237" t="s">
        <v>7</v>
      </c>
      <c r="AA237" t="s">
        <v>7</v>
      </c>
      <c r="AB237" t="s">
        <v>7</v>
      </c>
      <c r="AC237" t="s">
        <v>7</v>
      </c>
      <c r="AD237" t="s">
        <v>45</v>
      </c>
      <c r="AE237" t="s">
        <v>68</v>
      </c>
      <c r="AF237" t="s">
        <v>1484</v>
      </c>
    </row>
    <row r="238" spans="1:32" x14ac:dyDescent="0.45">
      <c r="A238" t="s">
        <v>1485</v>
      </c>
      <c r="B238" t="s">
        <v>1486</v>
      </c>
      <c r="C238" t="s">
        <v>1487</v>
      </c>
      <c r="D238" t="s">
        <v>1486</v>
      </c>
      <c r="E238" t="s">
        <v>1477</v>
      </c>
      <c r="F238" t="s">
        <v>1478</v>
      </c>
      <c r="H238" t="s">
        <v>1479</v>
      </c>
      <c r="I238" t="s">
        <v>1483</v>
      </c>
      <c r="J238" t="s">
        <v>45</v>
      </c>
      <c r="K238" t="s">
        <v>7</v>
      </c>
      <c r="L238" t="s">
        <v>7</v>
      </c>
      <c r="M238" t="s">
        <v>102</v>
      </c>
      <c r="N238" t="s">
        <v>7</v>
      </c>
      <c r="O238" t="s">
        <v>7</v>
      </c>
      <c r="P238" t="s">
        <v>7</v>
      </c>
      <c r="Q238" t="s">
        <v>45</v>
      </c>
      <c r="R238" t="s">
        <v>7</v>
      </c>
      <c r="S238" t="s">
        <v>45</v>
      </c>
      <c r="T238" t="s">
        <v>1485</v>
      </c>
      <c r="U238" t="s">
        <v>7</v>
      </c>
      <c r="V238" t="s">
        <v>7</v>
      </c>
      <c r="W238" t="s">
        <v>7</v>
      </c>
      <c r="AA238" t="s">
        <v>7</v>
      </c>
      <c r="AB238" t="s">
        <v>7</v>
      </c>
      <c r="AC238" t="s">
        <v>7</v>
      </c>
      <c r="AD238" t="s">
        <v>45</v>
      </c>
      <c r="AE238" t="s">
        <v>76</v>
      </c>
      <c r="AF238" t="s">
        <v>1488</v>
      </c>
    </row>
    <row r="239" spans="1:32" x14ac:dyDescent="0.45">
      <c r="A239" t="s">
        <v>1489</v>
      </c>
      <c r="B239" t="s">
        <v>1490</v>
      </c>
      <c r="C239" t="s">
        <v>1491</v>
      </c>
      <c r="D239" t="s">
        <v>1490</v>
      </c>
      <c r="E239" t="s">
        <v>1492</v>
      </c>
      <c r="F239" t="s">
        <v>1493</v>
      </c>
      <c r="G239" t="s">
        <v>1494</v>
      </c>
      <c r="H239" t="s">
        <v>1495</v>
      </c>
      <c r="I239" t="s">
        <v>1495</v>
      </c>
      <c r="J239" t="s">
        <v>45</v>
      </c>
      <c r="K239" t="s">
        <v>7</v>
      </c>
      <c r="L239" t="s">
        <v>7</v>
      </c>
      <c r="M239" t="s">
        <v>102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45</v>
      </c>
      <c r="T239" t="s">
        <v>1489</v>
      </c>
      <c r="U239" t="s">
        <v>7</v>
      </c>
      <c r="V239" t="s">
        <v>7</v>
      </c>
      <c r="W239" t="s">
        <v>1496</v>
      </c>
      <c r="AA239" t="s">
        <v>45</v>
      </c>
      <c r="AB239" t="s">
        <v>45</v>
      </c>
      <c r="AC239" t="s">
        <v>7</v>
      </c>
      <c r="AD239" t="s">
        <v>45</v>
      </c>
      <c r="AE239" t="s">
        <v>58</v>
      </c>
      <c r="AF239" t="s">
        <v>1497</v>
      </c>
    </row>
    <row r="240" spans="1:32" x14ac:dyDescent="0.45">
      <c r="A240" t="s">
        <v>1498</v>
      </c>
      <c r="B240" t="s">
        <v>1499</v>
      </c>
      <c r="C240" t="s">
        <v>1500</v>
      </c>
      <c r="D240" t="s">
        <v>1490</v>
      </c>
      <c r="E240" t="s">
        <v>1492</v>
      </c>
      <c r="F240" t="s">
        <v>1493</v>
      </c>
      <c r="G240" t="s">
        <v>1501</v>
      </c>
      <c r="H240" t="s">
        <v>1502</v>
      </c>
      <c r="I240" t="s">
        <v>1502</v>
      </c>
      <c r="J240" t="s">
        <v>45</v>
      </c>
      <c r="K240" t="s">
        <v>7</v>
      </c>
      <c r="L240" t="s">
        <v>7</v>
      </c>
      <c r="M240" t="s">
        <v>102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45</v>
      </c>
      <c r="T240" t="s">
        <v>1498</v>
      </c>
      <c r="U240" t="s">
        <v>7</v>
      </c>
      <c r="V240" t="s">
        <v>7</v>
      </c>
      <c r="W240" t="s">
        <v>7</v>
      </c>
      <c r="AA240" t="s">
        <v>45</v>
      </c>
      <c r="AB240" t="s">
        <v>45</v>
      </c>
      <c r="AC240" t="s">
        <v>7</v>
      </c>
      <c r="AD240" t="s">
        <v>45</v>
      </c>
      <c r="AE240" t="s">
        <v>87</v>
      </c>
      <c r="AF240" t="s">
        <v>1503</v>
      </c>
    </row>
    <row r="241" spans="1:32" x14ac:dyDescent="0.45">
      <c r="A241" t="s">
        <v>1504</v>
      </c>
      <c r="B241" t="s">
        <v>1505</v>
      </c>
      <c r="C241" t="s">
        <v>1506</v>
      </c>
      <c r="D241" t="s">
        <v>1505</v>
      </c>
      <c r="J241" t="s">
        <v>45</v>
      </c>
      <c r="K241" t="s">
        <v>7</v>
      </c>
      <c r="L241" t="s">
        <v>7</v>
      </c>
      <c r="M241" t="s">
        <v>102</v>
      </c>
      <c r="N241" t="s">
        <v>7</v>
      </c>
      <c r="O241" t="s">
        <v>7</v>
      </c>
      <c r="P241" t="s">
        <v>7</v>
      </c>
      <c r="Q241" t="s">
        <v>45</v>
      </c>
      <c r="R241" t="s">
        <v>102</v>
      </c>
      <c r="S241" t="s">
        <v>45</v>
      </c>
      <c r="T241" t="s">
        <v>1504</v>
      </c>
      <c r="U241" t="s">
        <v>7</v>
      </c>
      <c r="V241" t="s">
        <v>7</v>
      </c>
      <c r="W241" t="s">
        <v>1507</v>
      </c>
      <c r="AA241" t="s">
        <v>7</v>
      </c>
      <c r="AB241" t="s">
        <v>45</v>
      </c>
      <c r="AC241" t="s">
        <v>7</v>
      </c>
      <c r="AD241" t="s">
        <v>45</v>
      </c>
      <c r="AE241" t="s">
        <v>87</v>
      </c>
      <c r="AF241" t="s">
        <v>1508</v>
      </c>
    </row>
    <row r="242" spans="1:32" x14ac:dyDescent="0.45">
      <c r="A242" t="s">
        <v>1509</v>
      </c>
      <c r="B242" t="s">
        <v>38</v>
      </c>
      <c r="C242" t="s">
        <v>1510</v>
      </c>
      <c r="D242" t="s">
        <v>38</v>
      </c>
      <c r="E242" t="s">
        <v>1511</v>
      </c>
      <c r="F242" t="s">
        <v>1512</v>
      </c>
      <c r="H242" t="s">
        <v>1513</v>
      </c>
      <c r="I242" t="s">
        <v>1514</v>
      </c>
      <c r="J242" t="s">
        <v>45</v>
      </c>
      <c r="K242" t="s">
        <v>7</v>
      </c>
      <c r="L242" t="s">
        <v>7</v>
      </c>
      <c r="M242" t="s">
        <v>102</v>
      </c>
      <c r="N242" t="s">
        <v>7</v>
      </c>
      <c r="O242" t="s">
        <v>7</v>
      </c>
      <c r="P242" t="s">
        <v>7</v>
      </c>
      <c r="Q242" t="s">
        <v>45</v>
      </c>
      <c r="R242" t="s">
        <v>102</v>
      </c>
      <c r="S242" t="s">
        <v>45</v>
      </c>
      <c r="T242" t="s">
        <v>1509</v>
      </c>
      <c r="U242" t="s">
        <v>7</v>
      </c>
      <c r="V242" t="s">
        <v>7</v>
      </c>
      <c r="W242" t="s">
        <v>796</v>
      </c>
      <c r="AA242" t="s">
        <v>7</v>
      </c>
      <c r="AB242" t="s">
        <v>45</v>
      </c>
      <c r="AC242" t="s">
        <v>7</v>
      </c>
      <c r="AD242" t="s">
        <v>45</v>
      </c>
      <c r="AE242" t="s">
        <v>87</v>
      </c>
      <c r="AF242" t="s">
        <v>1515</v>
      </c>
    </row>
    <row r="243" spans="1:32" x14ac:dyDescent="0.45">
      <c r="A243" t="s">
        <v>1516</v>
      </c>
      <c r="B243" t="s">
        <v>1517</v>
      </c>
      <c r="C243" t="s">
        <v>1518</v>
      </c>
      <c r="D243" t="s">
        <v>1517</v>
      </c>
      <c r="J243" t="s">
        <v>7</v>
      </c>
      <c r="K243" t="s">
        <v>7</v>
      </c>
      <c r="L243" t="s">
        <v>7</v>
      </c>
      <c r="M243" t="s">
        <v>102</v>
      </c>
      <c r="N243" t="s">
        <v>7</v>
      </c>
      <c r="O243" t="s">
        <v>7</v>
      </c>
      <c r="P243" t="s">
        <v>7</v>
      </c>
      <c r="Q243" t="s">
        <v>7</v>
      </c>
      <c r="R243" t="s">
        <v>102</v>
      </c>
      <c r="S243" t="s">
        <v>45</v>
      </c>
      <c r="T243" t="s">
        <v>1516</v>
      </c>
      <c r="U243" t="s">
        <v>7</v>
      </c>
      <c r="V243" t="s">
        <v>7</v>
      </c>
      <c r="W243" t="s">
        <v>1519</v>
      </c>
      <c r="AA243" t="s">
        <v>7</v>
      </c>
      <c r="AB243" t="s">
        <v>45</v>
      </c>
      <c r="AC243" t="s">
        <v>7</v>
      </c>
      <c r="AD243" t="s">
        <v>45</v>
      </c>
      <c r="AE243" t="s">
        <v>87</v>
      </c>
      <c r="AF243" t="s">
        <v>1520</v>
      </c>
    </row>
    <row r="244" spans="1:32" x14ac:dyDescent="0.45">
      <c r="A244" t="s">
        <v>1521</v>
      </c>
      <c r="B244" t="s">
        <v>1522</v>
      </c>
      <c r="C244" t="s">
        <v>1523</v>
      </c>
      <c r="D244" t="s">
        <v>1522</v>
      </c>
      <c r="E244" t="s">
        <v>210</v>
      </c>
      <c r="F244" t="s">
        <v>1524</v>
      </c>
      <c r="H244" t="s">
        <v>1525</v>
      </c>
      <c r="I244" t="s">
        <v>1526</v>
      </c>
      <c r="J244" t="s">
        <v>45</v>
      </c>
      <c r="K244" t="s">
        <v>7</v>
      </c>
      <c r="L244" t="s">
        <v>7</v>
      </c>
      <c r="M244" t="s">
        <v>102</v>
      </c>
      <c r="N244" t="s">
        <v>7</v>
      </c>
      <c r="O244" t="s">
        <v>7</v>
      </c>
      <c r="P244" t="s">
        <v>7</v>
      </c>
      <c r="Q244" t="s">
        <v>45</v>
      </c>
      <c r="R244" t="s">
        <v>102</v>
      </c>
      <c r="S244" t="s">
        <v>45</v>
      </c>
      <c r="T244" t="s">
        <v>1521</v>
      </c>
      <c r="U244" t="s">
        <v>7</v>
      </c>
      <c r="V244" t="s">
        <v>7</v>
      </c>
      <c r="W244" t="s">
        <v>1527</v>
      </c>
      <c r="AA244" t="s">
        <v>7</v>
      </c>
      <c r="AB244" t="s">
        <v>45</v>
      </c>
      <c r="AC244" t="s">
        <v>7</v>
      </c>
      <c r="AD244" t="s">
        <v>45</v>
      </c>
      <c r="AE244" t="s">
        <v>73</v>
      </c>
      <c r="AF244" t="s">
        <v>1528</v>
      </c>
    </row>
    <row r="245" spans="1:32" x14ac:dyDescent="0.45">
      <c r="A245" t="s">
        <v>1529</v>
      </c>
      <c r="B245" t="s">
        <v>1530</v>
      </c>
      <c r="C245" t="s">
        <v>1531</v>
      </c>
      <c r="D245" t="s">
        <v>1532</v>
      </c>
      <c r="E245" t="s">
        <v>210</v>
      </c>
      <c r="F245" t="s">
        <v>1524</v>
      </c>
      <c r="H245" t="s">
        <v>1525</v>
      </c>
      <c r="I245" t="s">
        <v>1526</v>
      </c>
      <c r="J245" t="s">
        <v>45</v>
      </c>
      <c r="K245" t="s">
        <v>7</v>
      </c>
      <c r="L245" t="s">
        <v>7</v>
      </c>
      <c r="M245" t="s">
        <v>102</v>
      </c>
      <c r="N245" t="s">
        <v>7</v>
      </c>
      <c r="O245" t="s">
        <v>7</v>
      </c>
      <c r="P245" t="s">
        <v>7</v>
      </c>
      <c r="Q245" t="s">
        <v>45</v>
      </c>
      <c r="R245" t="s">
        <v>102</v>
      </c>
      <c r="S245" t="s">
        <v>45</v>
      </c>
      <c r="T245" t="s">
        <v>1529</v>
      </c>
      <c r="U245" t="s">
        <v>7</v>
      </c>
      <c r="V245" t="s">
        <v>7</v>
      </c>
      <c r="W245" t="s">
        <v>1527</v>
      </c>
      <c r="AA245" t="s">
        <v>7</v>
      </c>
      <c r="AB245" t="s">
        <v>45</v>
      </c>
      <c r="AC245" t="s">
        <v>7</v>
      </c>
      <c r="AD245" t="s">
        <v>45</v>
      </c>
      <c r="AE245" t="s">
        <v>73</v>
      </c>
      <c r="AF245" t="s">
        <v>1533</v>
      </c>
    </row>
    <row r="246" spans="1:32" x14ac:dyDescent="0.45">
      <c r="A246" t="s">
        <v>1534</v>
      </c>
      <c r="B246" t="s">
        <v>1535</v>
      </c>
      <c r="C246" t="s">
        <v>1536</v>
      </c>
      <c r="D246" t="s">
        <v>1537</v>
      </c>
      <c r="F246" t="s">
        <v>1538</v>
      </c>
      <c r="G246" t="s">
        <v>1539</v>
      </c>
      <c r="H246" t="s">
        <v>1540</v>
      </c>
      <c r="J246" t="s">
        <v>45</v>
      </c>
      <c r="K246" t="s">
        <v>7</v>
      </c>
      <c r="L246" t="s">
        <v>7</v>
      </c>
      <c r="M246" t="s">
        <v>102</v>
      </c>
      <c r="N246" t="s">
        <v>7</v>
      </c>
      <c r="O246" t="s">
        <v>7</v>
      </c>
      <c r="P246" t="s">
        <v>7</v>
      </c>
      <c r="Q246" t="s">
        <v>45</v>
      </c>
      <c r="R246" t="s">
        <v>102</v>
      </c>
      <c r="S246" t="s">
        <v>45</v>
      </c>
      <c r="T246" t="s">
        <v>1534</v>
      </c>
      <c r="U246" t="s">
        <v>7</v>
      </c>
      <c r="V246" t="s">
        <v>7</v>
      </c>
      <c r="W246" t="s">
        <v>1541</v>
      </c>
      <c r="AA246" t="s">
        <v>7</v>
      </c>
      <c r="AB246" t="s">
        <v>45</v>
      </c>
      <c r="AC246" t="s">
        <v>7</v>
      </c>
      <c r="AD246" t="s">
        <v>45</v>
      </c>
      <c r="AE246" t="s">
        <v>87</v>
      </c>
      <c r="AF246" t="s">
        <v>1542</v>
      </c>
    </row>
    <row r="247" spans="1:32" x14ac:dyDescent="0.45">
      <c r="A247" t="s">
        <v>1543</v>
      </c>
      <c r="B247" t="s">
        <v>1544</v>
      </c>
      <c r="C247" t="s">
        <v>1545</v>
      </c>
      <c r="D247" t="s">
        <v>1546</v>
      </c>
      <c r="E247" t="s">
        <v>1547</v>
      </c>
      <c r="F247" t="s">
        <v>1548</v>
      </c>
      <c r="H247" t="s">
        <v>1549</v>
      </c>
      <c r="I247" t="s">
        <v>1550</v>
      </c>
      <c r="J247" t="s">
        <v>45</v>
      </c>
      <c r="K247" t="s">
        <v>7</v>
      </c>
      <c r="L247" t="s">
        <v>7</v>
      </c>
      <c r="M247" t="s">
        <v>102</v>
      </c>
      <c r="N247" t="s">
        <v>7</v>
      </c>
      <c r="O247" t="s">
        <v>7</v>
      </c>
      <c r="P247" t="s">
        <v>7</v>
      </c>
      <c r="Q247" t="s">
        <v>45</v>
      </c>
      <c r="R247" t="s">
        <v>102</v>
      </c>
      <c r="S247" t="s">
        <v>45</v>
      </c>
      <c r="T247" t="s">
        <v>1543</v>
      </c>
      <c r="U247" t="s">
        <v>7</v>
      </c>
      <c r="V247" t="s">
        <v>7</v>
      </c>
      <c r="W247" t="s">
        <v>7</v>
      </c>
      <c r="AA247" t="s">
        <v>7</v>
      </c>
      <c r="AB247" t="s">
        <v>45</v>
      </c>
      <c r="AC247" t="s">
        <v>7</v>
      </c>
      <c r="AD247" t="s">
        <v>45</v>
      </c>
      <c r="AE247" t="s">
        <v>73</v>
      </c>
      <c r="AF247" t="s">
        <v>1551</v>
      </c>
    </row>
    <row r="248" spans="1:32" x14ac:dyDescent="0.45">
      <c r="A248" t="s">
        <v>1552</v>
      </c>
      <c r="B248" t="s">
        <v>1553</v>
      </c>
      <c r="C248" t="s">
        <v>1554</v>
      </c>
      <c r="D248"/>
      <c r="E248" t="s">
        <v>1555</v>
      </c>
      <c r="F248" t="s">
        <v>1556</v>
      </c>
      <c r="J248" t="s">
        <v>45</v>
      </c>
      <c r="K248" t="s">
        <v>7</v>
      </c>
      <c r="L248" t="s">
        <v>7</v>
      </c>
      <c r="M248" t="s">
        <v>102</v>
      </c>
      <c r="N248" t="s">
        <v>7</v>
      </c>
      <c r="O248" t="s">
        <v>7</v>
      </c>
      <c r="P248" t="s">
        <v>7</v>
      </c>
      <c r="Q248" t="s">
        <v>45</v>
      </c>
      <c r="R248" t="s">
        <v>102</v>
      </c>
      <c r="S248" t="s">
        <v>45</v>
      </c>
      <c r="T248" t="s">
        <v>1552</v>
      </c>
      <c r="U248" t="s">
        <v>7</v>
      </c>
      <c r="V248" t="s">
        <v>7</v>
      </c>
      <c r="W248" t="s">
        <v>7</v>
      </c>
      <c r="AA248" t="s">
        <v>7</v>
      </c>
      <c r="AB248" t="s">
        <v>45</v>
      </c>
      <c r="AC248" t="s">
        <v>7</v>
      </c>
      <c r="AD248" t="s">
        <v>45</v>
      </c>
      <c r="AE248" t="s">
        <v>87</v>
      </c>
      <c r="AF248" t="s">
        <v>1557</v>
      </c>
    </row>
    <row r="249" spans="1:32" x14ac:dyDescent="0.45">
      <c r="A249" t="s">
        <v>100</v>
      </c>
      <c r="B249" t="s">
        <v>22</v>
      </c>
      <c r="C249" t="s">
        <v>1558</v>
      </c>
      <c r="D249" t="s">
        <v>22</v>
      </c>
      <c r="E249" t="s">
        <v>1559</v>
      </c>
      <c r="F249" t="s">
        <v>1560</v>
      </c>
      <c r="H249" t="s">
        <v>1561</v>
      </c>
      <c r="J249" t="s">
        <v>45</v>
      </c>
      <c r="K249" t="s">
        <v>7</v>
      </c>
      <c r="L249" t="s">
        <v>7</v>
      </c>
      <c r="M249" t="s">
        <v>102</v>
      </c>
      <c r="N249" t="s">
        <v>7</v>
      </c>
      <c r="O249" t="s">
        <v>7</v>
      </c>
      <c r="P249" t="s">
        <v>7</v>
      </c>
      <c r="Q249" t="s">
        <v>45</v>
      </c>
      <c r="R249" t="s">
        <v>102</v>
      </c>
      <c r="S249" t="s">
        <v>45</v>
      </c>
      <c r="T249" t="s">
        <v>100</v>
      </c>
      <c r="U249" t="s">
        <v>7</v>
      </c>
      <c r="V249" t="s">
        <v>7</v>
      </c>
      <c r="W249" t="s">
        <v>1562</v>
      </c>
      <c r="AA249" t="s">
        <v>7</v>
      </c>
      <c r="AB249" t="s">
        <v>45</v>
      </c>
      <c r="AC249" t="s">
        <v>7</v>
      </c>
      <c r="AD249" t="s">
        <v>45</v>
      </c>
      <c r="AE249" t="s">
        <v>87</v>
      </c>
      <c r="AF249" t="s">
        <v>1563</v>
      </c>
    </row>
    <row r="250" spans="1:32" x14ac:dyDescent="0.45">
      <c r="A250" t="s">
        <v>1564</v>
      </c>
      <c r="B250" t="s">
        <v>1565</v>
      </c>
      <c r="C250" t="s">
        <v>1566</v>
      </c>
      <c r="D250" t="s">
        <v>1567</v>
      </c>
      <c r="E250" t="s">
        <v>506</v>
      </c>
      <c r="F250" t="s">
        <v>1568</v>
      </c>
      <c r="H250" t="s">
        <v>1569</v>
      </c>
      <c r="I250" t="s">
        <v>1569</v>
      </c>
      <c r="J250" t="s">
        <v>45</v>
      </c>
      <c r="K250" t="s">
        <v>7</v>
      </c>
      <c r="L250" t="s">
        <v>7</v>
      </c>
      <c r="M250" t="s">
        <v>102</v>
      </c>
      <c r="N250" t="s">
        <v>7</v>
      </c>
      <c r="O250" t="s">
        <v>7</v>
      </c>
      <c r="P250" t="s">
        <v>7</v>
      </c>
      <c r="Q250" t="s">
        <v>45</v>
      </c>
      <c r="R250" t="s">
        <v>102</v>
      </c>
      <c r="S250" t="s">
        <v>45</v>
      </c>
      <c r="T250" t="s">
        <v>1564</v>
      </c>
      <c r="U250" t="s">
        <v>7</v>
      </c>
      <c r="V250" t="s">
        <v>7</v>
      </c>
      <c r="W250" t="s">
        <v>102</v>
      </c>
      <c r="AA250" t="s">
        <v>7</v>
      </c>
      <c r="AB250" t="s">
        <v>45</v>
      </c>
      <c r="AC250" t="s">
        <v>7</v>
      </c>
      <c r="AD250" t="s">
        <v>45</v>
      </c>
      <c r="AE250" t="s">
        <v>73</v>
      </c>
      <c r="AF250" t="s">
        <v>1570</v>
      </c>
    </row>
    <row r="251" spans="1:32" x14ac:dyDescent="0.45">
      <c r="A251" t="s">
        <v>1571</v>
      </c>
      <c r="B251" t="s">
        <v>1572</v>
      </c>
      <c r="C251" t="s">
        <v>1573</v>
      </c>
      <c r="D251" t="s">
        <v>1574</v>
      </c>
      <c r="E251" t="s">
        <v>1575</v>
      </c>
      <c r="F251" t="s">
        <v>1576</v>
      </c>
      <c r="H251" t="s">
        <v>1577</v>
      </c>
      <c r="J251" t="s">
        <v>45</v>
      </c>
      <c r="K251" t="s">
        <v>7</v>
      </c>
      <c r="L251" t="s">
        <v>7</v>
      </c>
      <c r="M251" t="s">
        <v>102</v>
      </c>
      <c r="N251" t="s">
        <v>7</v>
      </c>
      <c r="O251" t="s">
        <v>7</v>
      </c>
      <c r="P251" t="s">
        <v>7</v>
      </c>
      <c r="Q251" t="s">
        <v>45</v>
      </c>
      <c r="R251" t="s">
        <v>102</v>
      </c>
      <c r="S251" t="s">
        <v>45</v>
      </c>
      <c r="T251" t="s">
        <v>1571</v>
      </c>
      <c r="U251" t="s">
        <v>7</v>
      </c>
      <c r="V251" t="s">
        <v>7</v>
      </c>
      <c r="W251" t="s">
        <v>1578</v>
      </c>
      <c r="Z251" t="s">
        <v>494</v>
      </c>
      <c r="AA251" t="s">
        <v>7</v>
      </c>
      <c r="AB251" t="s">
        <v>45</v>
      </c>
      <c r="AC251" t="s">
        <v>7</v>
      </c>
      <c r="AD251" t="s">
        <v>45</v>
      </c>
      <c r="AE251" t="s">
        <v>87</v>
      </c>
      <c r="AF251" t="s">
        <v>1579</v>
      </c>
    </row>
    <row r="252" spans="1:32" x14ac:dyDescent="0.45">
      <c r="A252" t="s">
        <v>1580</v>
      </c>
      <c r="B252" t="s">
        <v>1572</v>
      </c>
      <c r="C252" t="s">
        <v>1573</v>
      </c>
      <c r="D252" t="s">
        <v>1581</v>
      </c>
      <c r="E252" t="s">
        <v>1575</v>
      </c>
      <c r="F252" t="s">
        <v>1582</v>
      </c>
      <c r="H252" t="s">
        <v>1577</v>
      </c>
      <c r="J252" t="s">
        <v>45</v>
      </c>
      <c r="K252" t="s">
        <v>7</v>
      </c>
      <c r="L252" t="s">
        <v>7</v>
      </c>
      <c r="M252" t="s">
        <v>102</v>
      </c>
      <c r="N252" t="s">
        <v>7</v>
      </c>
      <c r="O252" t="s">
        <v>7</v>
      </c>
      <c r="P252" t="s">
        <v>7</v>
      </c>
      <c r="Q252" t="s">
        <v>45</v>
      </c>
      <c r="R252" t="s">
        <v>102</v>
      </c>
      <c r="S252" t="s">
        <v>45</v>
      </c>
      <c r="T252" t="s">
        <v>1580</v>
      </c>
      <c r="U252" t="s">
        <v>7</v>
      </c>
      <c r="V252" t="s">
        <v>7</v>
      </c>
      <c r="W252" t="s">
        <v>1583</v>
      </c>
      <c r="AA252" t="s">
        <v>7</v>
      </c>
      <c r="AB252" t="s">
        <v>45</v>
      </c>
      <c r="AC252" t="s">
        <v>7</v>
      </c>
      <c r="AD252" t="s">
        <v>45</v>
      </c>
      <c r="AE252" t="s">
        <v>73</v>
      </c>
      <c r="AF252" t="s">
        <v>1584</v>
      </c>
    </row>
    <row r="253" spans="1:32" x14ac:dyDescent="0.45">
      <c r="A253" t="s">
        <v>1585</v>
      </c>
      <c r="B253" t="s">
        <v>1586</v>
      </c>
      <c r="C253" t="s">
        <v>1587</v>
      </c>
      <c r="D253" t="s">
        <v>1586</v>
      </c>
      <c r="J253" t="s">
        <v>45</v>
      </c>
      <c r="K253" t="s">
        <v>7</v>
      </c>
      <c r="L253" t="s">
        <v>7</v>
      </c>
      <c r="M253" t="s">
        <v>102</v>
      </c>
      <c r="N253" t="s">
        <v>7</v>
      </c>
      <c r="O253" t="s">
        <v>7</v>
      </c>
      <c r="P253" t="s">
        <v>7</v>
      </c>
      <c r="Q253" t="s">
        <v>45</v>
      </c>
      <c r="R253" t="s">
        <v>102</v>
      </c>
      <c r="S253" t="s">
        <v>45</v>
      </c>
      <c r="T253" t="s">
        <v>1585</v>
      </c>
      <c r="U253" t="s">
        <v>7</v>
      </c>
      <c r="V253" t="s">
        <v>7</v>
      </c>
      <c r="W253" t="s">
        <v>7</v>
      </c>
      <c r="AA253" t="s">
        <v>7</v>
      </c>
      <c r="AB253" t="s">
        <v>45</v>
      </c>
      <c r="AC253" t="s">
        <v>7</v>
      </c>
      <c r="AD253" t="s">
        <v>45</v>
      </c>
      <c r="AE253" t="s">
        <v>87</v>
      </c>
      <c r="AF253" t="s">
        <v>1588</v>
      </c>
    </row>
    <row r="254" spans="1:32" x14ac:dyDescent="0.45">
      <c r="A254" t="s">
        <v>1589</v>
      </c>
      <c r="B254" t="s">
        <v>1590</v>
      </c>
      <c r="C254" t="s">
        <v>1591</v>
      </c>
      <c r="D254" t="s">
        <v>1590</v>
      </c>
      <c r="E254" t="s">
        <v>1592</v>
      </c>
      <c r="F254" t="s">
        <v>1593</v>
      </c>
      <c r="H254" t="s">
        <v>1594</v>
      </c>
      <c r="J254" t="s">
        <v>45</v>
      </c>
      <c r="K254" t="s">
        <v>7</v>
      </c>
      <c r="L254" t="s">
        <v>7</v>
      </c>
      <c r="M254" t="s">
        <v>102</v>
      </c>
      <c r="N254" t="s">
        <v>7</v>
      </c>
      <c r="O254" t="s">
        <v>7</v>
      </c>
      <c r="P254" t="s">
        <v>7</v>
      </c>
      <c r="Q254" t="s">
        <v>45</v>
      </c>
      <c r="R254" t="s">
        <v>102</v>
      </c>
      <c r="S254" t="s">
        <v>45</v>
      </c>
      <c r="T254" t="s">
        <v>1589</v>
      </c>
      <c r="U254" t="s">
        <v>7</v>
      </c>
      <c r="V254" t="s">
        <v>7</v>
      </c>
      <c r="W254" t="s">
        <v>1595</v>
      </c>
      <c r="AA254" t="s">
        <v>45</v>
      </c>
      <c r="AB254" t="s">
        <v>45</v>
      </c>
      <c r="AC254" t="s">
        <v>7</v>
      </c>
      <c r="AD254" t="s">
        <v>45</v>
      </c>
      <c r="AE254" t="s">
        <v>87</v>
      </c>
      <c r="AF254" t="s">
        <v>1596</v>
      </c>
    </row>
    <row r="255" spans="1:32" x14ac:dyDescent="0.45">
      <c r="A255" t="s">
        <v>1597</v>
      </c>
      <c r="B255" t="s">
        <v>1598</v>
      </c>
      <c r="C255" t="s">
        <v>1599</v>
      </c>
      <c r="D255" t="s">
        <v>1590</v>
      </c>
      <c r="E255" t="s">
        <v>1592</v>
      </c>
      <c r="F255" t="s">
        <v>1600</v>
      </c>
      <c r="G255" t="s">
        <v>1601</v>
      </c>
      <c r="H255" t="s">
        <v>1594</v>
      </c>
      <c r="J255" t="s">
        <v>45</v>
      </c>
      <c r="K255" t="s">
        <v>7</v>
      </c>
      <c r="L255" t="s">
        <v>7</v>
      </c>
      <c r="M255" t="s">
        <v>102</v>
      </c>
      <c r="N255" t="s">
        <v>7</v>
      </c>
      <c r="O255" t="s">
        <v>7</v>
      </c>
      <c r="P255" t="s">
        <v>7</v>
      </c>
      <c r="Q255" t="s">
        <v>45</v>
      </c>
      <c r="R255" t="s">
        <v>102</v>
      </c>
      <c r="S255" t="s">
        <v>45</v>
      </c>
      <c r="T255" t="s">
        <v>1597</v>
      </c>
      <c r="U255" t="s">
        <v>7</v>
      </c>
      <c r="V255" t="s">
        <v>7</v>
      </c>
      <c r="W255" t="s">
        <v>1595</v>
      </c>
      <c r="AA255" t="s">
        <v>7</v>
      </c>
      <c r="AB255" t="s">
        <v>45</v>
      </c>
      <c r="AC255" t="s">
        <v>7</v>
      </c>
      <c r="AD255" t="s">
        <v>45</v>
      </c>
      <c r="AE255" t="s">
        <v>87</v>
      </c>
      <c r="AF255" t="s">
        <v>1602</v>
      </c>
    </row>
    <row r="256" spans="1:32" x14ac:dyDescent="0.45">
      <c r="A256" t="s">
        <v>1603</v>
      </c>
      <c r="B256" t="s">
        <v>1604</v>
      </c>
      <c r="C256" t="s">
        <v>1605</v>
      </c>
      <c r="D256" t="s">
        <v>1604</v>
      </c>
      <c r="E256" t="s">
        <v>1606</v>
      </c>
      <c r="F256" t="s">
        <v>1607</v>
      </c>
      <c r="H256" t="s">
        <v>1608</v>
      </c>
      <c r="I256" t="s">
        <v>1609</v>
      </c>
      <c r="J256" t="s">
        <v>45</v>
      </c>
      <c r="K256" t="s">
        <v>7</v>
      </c>
      <c r="L256" t="s">
        <v>7</v>
      </c>
      <c r="M256" t="s">
        <v>102</v>
      </c>
      <c r="N256" t="s">
        <v>7</v>
      </c>
      <c r="O256" t="s">
        <v>7</v>
      </c>
      <c r="P256" t="s">
        <v>7</v>
      </c>
      <c r="Q256" t="s">
        <v>45</v>
      </c>
      <c r="R256" t="s">
        <v>102</v>
      </c>
      <c r="S256" t="s">
        <v>45</v>
      </c>
      <c r="T256" t="s">
        <v>1603</v>
      </c>
      <c r="U256" t="s">
        <v>7</v>
      </c>
      <c r="V256" t="s">
        <v>7</v>
      </c>
      <c r="W256" t="s">
        <v>7</v>
      </c>
      <c r="AA256" t="s">
        <v>7</v>
      </c>
      <c r="AB256" t="s">
        <v>45</v>
      </c>
      <c r="AC256" t="s">
        <v>7</v>
      </c>
      <c r="AD256" t="s">
        <v>45</v>
      </c>
      <c r="AE256" t="s">
        <v>87</v>
      </c>
      <c r="AF256" t="s">
        <v>1610</v>
      </c>
    </row>
    <row r="257" spans="1:32" x14ac:dyDescent="0.45">
      <c r="A257" t="s">
        <v>1611</v>
      </c>
      <c r="B257" t="s">
        <v>1612</v>
      </c>
      <c r="C257" t="s">
        <v>1613</v>
      </c>
      <c r="D257"/>
      <c r="E257" t="s">
        <v>1606</v>
      </c>
      <c r="F257" t="s">
        <v>1614</v>
      </c>
      <c r="H257" t="s">
        <v>1615</v>
      </c>
      <c r="J257" t="s">
        <v>45</v>
      </c>
      <c r="K257" t="s">
        <v>7</v>
      </c>
      <c r="L257" t="s">
        <v>7</v>
      </c>
      <c r="M257" t="s">
        <v>102</v>
      </c>
      <c r="N257" t="s">
        <v>7</v>
      </c>
      <c r="O257" t="s">
        <v>7</v>
      </c>
      <c r="P257" t="s">
        <v>7</v>
      </c>
      <c r="Q257" t="s">
        <v>45</v>
      </c>
      <c r="R257" t="s">
        <v>102</v>
      </c>
      <c r="S257" t="s">
        <v>45</v>
      </c>
      <c r="T257" t="s">
        <v>1611</v>
      </c>
      <c r="U257" t="s">
        <v>7</v>
      </c>
      <c r="V257" t="s">
        <v>7</v>
      </c>
      <c r="W257" t="s">
        <v>7</v>
      </c>
      <c r="AA257" t="s">
        <v>7</v>
      </c>
      <c r="AB257" t="s">
        <v>45</v>
      </c>
      <c r="AC257" t="s">
        <v>7</v>
      </c>
      <c r="AD257" t="s">
        <v>45</v>
      </c>
      <c r="AE257" t="s">
        <v>73</v>
      </c>
      <c r="AF257" t="s">
        <v>1616</v>
      </c>
    </row>
    <row r="258" spans="1:32" x14ac:dyDescent="0.45">
      <c r="A258" t="s">
        <v>1617</v>
      </c>
      <c r="B258" t="s">
        <v>1618</v>
      </c>
      <c r="C258" t="s">
        <v>1619</v>
      </c>
      <c r="D258" t="s">
        <v>1620</v>
      </c>
      <c r="E258" t="s">
        <v>1621</v>
      </c>
      <c r="F258" t="s">
        <v>1622</v>
      </c>
      <c r="H258" t="s">
        <v>1623</v>
      </c>
      <c r="I258" t="s">
        <v>1624</v>
      </c>
      <c r="J258" t="s">
        <v>45</v>
      </c>
      <c r="K258" t="s">
        <v>7</v>
      </c>
      <c r="L258" t="s">
        <v>7</v>
      </c>
      <c r="M258" t="s">
        <v>102</v>
      </c>
      <c r="N258" t="s">
        <v>7</v>
      </c>
      <c r="O258" t="s">
        <v>7</v>
      </c>
      <c r="P258" t="s">
        <v>7</v>
      </c>
      <c r="Q258" t="s">
        <v>45</v>
      </c>
      <c r="R258" t="s">
        <v>102</v>
      </c>
      <c r="S258" t="s">
        <v>45</v>
      </c>
      <c r="T258" t="s">
        <v>1617</v>
      </c>
      <c r="U258" t="s">
        <v>7</v>
      </c>
      <c r="V258" t="s">
        <v>7</v>
      </c>
      <c r="W258" t="s">
        <v>7</v>
      </c>
      <c r="AA258" t="s">
        <v>7</v>
      </c>
      <c r="AB258" t="s">
        <v>45</v>
      </c>
      <c r="AC258" t="s">
        <v>7</v>
      </c>
      <c r="AD258" t="s">
        <v>45</v>
      </c>
      <c r="AE258" t="s">
        <v>103</v>
      </c>
      <c r="AF258" t="s">
        <v>1625</v>
      </c>
    </row>
    <row r="259" spans="1:32" x14ac:dyDescent="0.45">
      <c r="A259" t="s">
        <v>1626</v>
      </c>
      <c r="B259" t="s">
        <v>1627</v>
      </c>
      <c r="C259" t="s">
        <v>1628</v>
      </c>
      <c r="D259" t="s">
        <v>1629</v>
      </c>
      <c r="E259" t="s">
        <v>1630</v>
      </c>
      <c r="F259" t="s">
        <v>1631</v>
      </c>
      <c r="G259" t="s">
        <v>1632</v>
      </c>
      <c r="H259" t="s">
        <v>1633</v>
      </c>
      <c r="J259" t="s">
        <v>45</v>
      </c>
      <c r="K259" t="s">
        <v>7</v>
      </c>
      <c r="L259" t="s">
        <v>7</v>
      </c>
      <c r="M259" t="s">
        <v>102</v>
      </c>
      <c r="N259" t="s">
        <v>7</v>
      </c>
      <c r="O259" t="s">
        <v>7</v>
      </c>
      <c r="P259" t="s">
        <v>7</v>
      </c>
      <c r="Q259" t="s">
        <v>45</v>
      </c>
      <c r="R259" t="s">
        <v>102</v>
      </c>
      <c r="S259" t="s">
        <v>45</v>
      </c>
      <c r="T259" t="s">
        <v>1626</v>
      </c>
      <c r="U259" t="s">
        <v>7</v>
      </c>
      <c r="V259" t="s">
        <v>7</v>
      </c>
      <c r="W259" t="s">
        <v>45</v>
      </c>
      <c r="AA259" t="s">
        <v>7</v>
      </c>
      <c r="AB259" t="s">
        <v>45</v>
      </c>
      <c r="AC259" t="s">
        <v>7</v>
      </c>
      <c r="AD259" t="s">
        <v>45</v>
      </c>
      <c r="AE259" t="s">
        <v>87</v>
      </c>
      <c r="AF259" t="s">
        <v>1634</v>
      </c>
    </row>
    <row r="260" spans="1:32" x14ac:dyDescent="0.45">
      <c r="A260" t="s">
        <v>1635</v>
      </c>
      <c r="B260" t="s">
        <v>1636</v>
      </c>
      <c r="C260" t="s">
        <v>1637</v>
      </c>
      <c r="D260" t="s">
        <v>1629</v>
      </c>
      <c r="E260" t="s">
        <v>1630</v>
      </c>
      <c r="F260" t="s">
        <v>1631</v>
      </c>
      <c r="G260" t="s">
        <v>1632</v>
      </c>
      <c r="H260" t="s">
        <v>1633</v>
      </c>
      <c r="I260" t="s">
        <v>1638</v>
      </c>
      <c r="J260" t="s">
        <v>45</v>
      </c>
      <c r="K260" t="s">
        <v>7</v>
      </c>
      <c r="L260" t="s">
        <v>7</v>
      </c>
      <c r="M260" t="s">
        <v>102</v>
      </c>
      <c r="N260" t="s">
        <v>7</v>
      </c>
      <c r="O260" t="s">
        <v>7</v>
      </c>
      <c r="P260" t="s">
        <v>7</v>
      </c>
      <c r="Q260" t="s">
        <v>45</v>
      </c>
      <c r="R260" t="s">
        <v>102</v>
      </c>
      <c r="S260" t="s">
        <v>45</v>
      </c>
      <c r="T260" t="s">
        <v>1635</v>
      </c>
      <c r="U260" t="s">
        <v>7</v>
      </c>
      <c r="V260" t="s">
        <v>7</v>
      </c>
      <c r="W260" t="s">
        <v>7</v>
      </c>
      <c r="AA260" t="s">
        <v>45</v>
      </c>
      <c r="AB260" t="s">
        <v>45</v>
      </c>
      <c r="AC260" t="s">
        <v>7</v>
      </c>
      <c r="AD260" t="s">
        <v>45</v>
      </c>
      <c r="AE260" t="s">
        <v>87</v>
      </c>
      <c r="AF260" t="s">
        <v>1639</v>
      </c>
    </row>
    <row r="261" spans="1:32" x14ac:dyDescent="0.45">
      <c r="A261" t="s">
        <v>1640</v>
      </c>
      <c r="B261" t="s">
        <v>1641</v>
      </c>
      <c r="C261" t="s">
        <v>1642</v>
      </c>
      <c r="D261" t="s">
        <v>1629</v>
      </c>
      <c r="E261" t="s">
        <v>1630</v>
      </c>
      <c r="F261" t="s">
        <v>1631</v>
      </c>
      <c r="G261" t="s">
        <v>1632</v>
      </c>
      <c r="H261" t="s">
        <v>1633</v>
      </c>
      <c r="I261" t="s">
        <v>1638</v>
      </c>
      <c r="J261" t="s">
        <v>45</v>
      </c>
      <c r="K261" t="s">
        <v>7</v>
      </c>
      <c r="L261" t="s">
        <v>7</v>
      </c>
      <c r="M261" t="s">
        <v>102</v>
      </c>
      <c r="N261" t="s">
        <v>7</v>
      </c>
      <c r="O261" t="s">
        <v>7</v>
      </c>
      <c r="P261" t="s">
        <v>7</v>
      </c>
      <c r="Q261" t="s">
        <v>45</v>
      </c>
      <c r="R261" t="s">
        <v>102</v>
      </c>
      <c r="S261" t="s">
        <v>45</v>
      </c>
      <c r="T261" t="s">
        <v>1640</v>
      </c>
      <c r="U261" t="s">
        <v>7</v>
      </c>
      <c r="V261" t="s">
        <v>7</v>
      </c>
      <c r="W261" t="s">
        <v>7</v>
      </c>
      <c r="AA261" t="s">
        <v>45</v>
      </c>
      <c r="AB261" t="s">
        <v>45</v>
      </c>
      <c r="AC261" t="s">
        <v>7</v>
      </c>
      <c r="AD261" t="s">
        <v>45</v>
      </c>
      <c r="AE261" t="s">
        <v>87</v>
      </c>
      <c r="AF261" t="s">
        <v>1643</v>
      </c>
    </row>
    <row r="262" spans="1:32" x14ac:dyDescent="0.45">
      <c r="A262" t="s">
        <v>1644</v>
      </c>
      <c r="B262" t="s">
        <v>1645</v>
      </c>
      <c r="C262" t="s">
        <v>1646</v>
      </c>
      <c r="D262" t="s">
        <v>1629</v>
      </c>
      <c r="E262" t="s">
        <v>1630</v>
      </c>
      <c r="F262" t="s">
        <v>1631</v>
      </c>
      <c r="G262" t="s">
        <v>1632</v>
      </c>
      <c r="H262" t="s">
        <v>1633</v>
      </c>
      <c r="I262" t="s">
        <v>1638</v>
      </c>
      <c r="J262" t="s">
        <v>45</v>
      </c>
      <c r="K262" t="s">
        <v>7</v>
      </c>
      <c r="L262" t="s">
        <v>7</v>
      </c>
      <c r="M262" t="s">
        <v>102</v>
      </c>
      <c r="N262" t="s">
        <v>7</v>
      </c>
      <c r="O262" t="s">
        <v>7</v>
      </c>
      <c r="P262" t="s">
        <v>7</v>
      </c>
      <c r="Q262" t="s">
        <v>45</v>
      </c>
      <c r="R262" t="s">
        <v>102</v>
      </c>
      <c r="S262" t="s">
        <v>45</v>
      </c>
      <c r="T262" t="s">
        <v>1644</v>
      </c>
      <c r="U262" t="s">
        <v>7</v>
      </c>
      <c r="V262" t="s">
        <v>7</v>
      </c>
      <c r="W262" t="s">
        <v>7</v>
      </c>
      <c r="AA262" t="s">
        <v>45</v>
      </c>
      <c r="AB262" t="s">
        <v>45</v>
      </c>
      <c r="AC262" t="s">
        <v>7</v>
      </c>
      <c r="AD262" t="s">
        <v>45</v>
      </c>
      <c r="AE262" t="s">
        <v>87</v>
      </c>
      <c r="AF262" t="s">
        <v>1647</v>
      </c>
    </row>
    <row r="263" spans="1:32" x14ac:dyDescent="0.45">
      <c r="A263" t="s">
        <v>1648</v>
      </c>
      <c r="B263" t="s">
        <v>1649</v>
      </c>
      <c r="C263" t="s">
        <v>1650</v>
      </c>
      <c r="D263" t="s">
        <v>1651</v>
      </c>
      <c r="E263" t="s">
        <v>1652</v>
      </c>
      <c r="F263" t="s">
        <v>1653</v>
      </c>
      <c r="H263" t="s">
        <v>1654</v>
      </c>
      <c r="I263" t="s">
        <v>1654</v>
      </c>
      <c r="J263" t="s">
        <v>45</v>
      </c>
      <c r="K263" t="s">
        <v>7</v>
      </c>
      <c r="L263" t="s">
        <v>7</v>
      </c>
      <c r="M263" t="s">
        <v>102</v>
      </c>
      <c r="N263" t="s">
        <v>7</v>
      </c>
      <c r="O263" t="s">
        <v>7</v>
      </c>
      <c r="P263" t="s">
        <v>7</v>
      </c>
      <c r="Q263" t="s">
        <v>45</v>
      </c>
      <c r="R263" t="s">
        <v>102</v>
      </c>
      <c r="S263" t="s">
        <v>45</v>
      </c>
      <c r="T263" t="s">
        <v>1648</v>
      </c>
      <c r="U263" t="s">
        <v>7</v>
      </c>
      <c r="V263" t="s">
        <v>7</v>
      </c>
      <c r="W263" t="s">
        <v>974</v>
      </c>
      <c r="Z263" t="s">
        <v>494</v>
      </c>
      <c r="AA263" t="s">
        <v>45</v>
      </c>
      <c r="AB263" t="s">
        <v>45</v>
      </c>
      <c r="AC263" t="s">
        <v>7</v>
      </c>
      <c r="AD263" t="s">
        <v>45</v>
      </c>
      <c r="AE263" t="s">
        <v>87</v>
      </c>
      <c r="AF263" t="s">
        <v>1655</v>
      </c>
    </row>
    <row r="264" spans="1:32" x14ac:dyDescent="0.45">
      <c r="A264" t="s">
        <v>1656</v>
      </c>
      <c r="B264" t="s">
        <v>1657</v>
      </c>
      <c r="C264" t="s">
        <v>1658</v>
      </c>
      <c r="D264" t="s">
        <v>1659</v>
      </c>
      <c r="E264" t="s">
        <v>1652</v>
      </c>
      <c r="F264" t="s">
        <v>1660</v>
      </c>
      <c r="H264" t="s">
        <v>1654</v>
      </c>
      <c r="I264" t="s">
        <v>1654</v>
      </c>
      <c r="J264" t="s">
        <v>45</v>
      </c>
      <c r="K264" t="s">
        <v>7</v>
      </c>
      <c r="L264" t="s">
        <v>7</v>
      </c>
      <c r="M264" t="s">
        <v>102</v>
      </c>
      <c r="N264" t="s">
        <v>7</v>
      </c>
      <c r="O264" t="s">
        <v>7</v>
      </c>
      <c r="P264" t="s">
        <v>7</v>
      </c>
      <c r="Q264" t="s">
        <v>7</v>
      </c>
      <c r="R264" t="s">
        <v>102</v>
      </c>
      <c r="S264" t="s">
        <v>45</v>
      </c>
      <c r="T264" t="s">
        <v>1656</v>
      </c>
      <c r="U264" t="s">
        <v>7</v>
      </c>
      <c r="V264" t="s">
        <v>7</v>
      </c>
      <c r="W264" t="s">
        <v>974</v>
      </c>
      <c r="AA264" t="s">
        <v>7</v>
      </c>
      <c r="AB264" t="s">
        <v>45</v>
      </c>
      <c r="AC264" t="s">
        <v>7</v>
      </c>
      <c r="AD264" t="s">
        <v>45</v>
      </c>
      <c r="AE264" t="s">
        <v>87</v>
      </c>
      <c r="AF264" t="s">
        <v>1661</v>
      </c>
    </row>
    <row r="265" spans="1:32" x14ac:dyDescent="0.45">
      <c r="A265" t="s">
        <v>1662</v>
      </c>
      <c r="B265" t="s">
        <v>1663</v>
      </c>
      <c r="C265" t="s">
        <v>1664</v>
      </c>
      <c r="D265" t="s">
        <v>1663</v>
      </c>
      <c r="J265" t="s">
        <v>45</v>
      </c>
      <c r="K265" t="s">
        <v>7</v>
      </c>
      <c r="L265" t="s">
        <v>7</v>
      </c>
      <c r="M265" t="s">
        <v>102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45</v>
      </c>
      <c r="T265" t="s">
        <v>1662</v>
      </c>
      <c r="U265" t="s">
        <v>7</v>
      </c>
      <c r="V265" t="s">
        <v>7</v>
      </c>
      <c r="W265" t="s">
        <v>1665</v>
      </c>
      <c r="AA265" t="s">
        <v>7</v>
      </c>
      <c r="AB265" t="s">
        <v>45</v>
      </c>
      <c r="AC265" t="s">
        <v>7</v>
      </c>
      <c r="AD265" t="s">
        <v>45</v>
      </c>
      <c r="AE265" t="s">
        <v>87</v>
      </c>
      <c r="AF265" t="s">
        <v>1666</v>
      </c>
    </row>
    <row r="266" spans="1:32" x14ac:dyDescent="0.45">
      <c r="A266" t="s">
        <v>1667</v>
      </c>
      <c r="B266" t="s">
        <v>1668</v>
      </c>
      <c r="C266" t="s">
        <v>1669</v>
      </c>
      <c r="D266" t="s">
        <v>1670</v>
      </c>
      <c r="E266" t="s">
        <v>1671</v>
      </c>
      <c r="F266" t="s">
        <v>1672</v>
      </c>
      <c r="H266" t="s">
        <v>1673</v>
      </c>
      <c r="I266" t="s">
        <v>1674</v>
      </c>
      <c r="J266" t="s">
        <v>45</v>
      </c>
      <c r="K266" t="s">
        <v>7</v>
      </c>
      <c r="L266" t="s">
        <v>7</v>
      </c>
      <c r="M266" t="s">
        <v>102</v>
      </c>
      <c r="N266" t="s">
        <v>7</v>
      </c>
      <c r="O266" t="s">
        <v>7</v>
      </c>
      <c r="P266" t="s">
        <v>7</v>
      </c>
      <c r="Q266" t="s">
        <v>45</v>
      </c>
      <c r="R266" t="s">
        <v>102</v>
      </c>
      <c r="S266" t="s">
        <v>45</v>
      </c>
      <c r="T266" t="s">
        <v>1667</v>
      </c>
      <c r="U266" t="s">
        <v>7</v>
      </c>
      <c r="V266" t="s">
        <v>7</v>
      </c>
      <c r="W266" t="s">
        <v>585</v>
      </c>
      <c r="AA266" t="s">
        <v>7</v>
      </c>
      <c r="AB266" t="s">
        <v>45</v>
      </c>
      <c r="AC266" t="s">
        <v>7</v>
      </c>
      <c r="AD266" t="s">
        <v>45</v>
      </c>
      <c r="AE266" t="s">
        <v>68</v>
      </c>
      <c r="AF266" t="s">
        <v>1675</v>
      </c>
    </row>
    <row r="267" spans="1:32" x14ac:dyDescent="0.45">
      <c r="A267" t="s">
        <v>1676</v>
      </c>
      <c r="B267" t="s">
        <v>1677</v>
      </c>
      <c r="C267" t="s">
        <v>1678</v>
      </c>
      <c r="D267" t="s">
        <v>1679</v>
      </c>
      <c r="E267" t="s">
        <v>1671</v>
      </c>
      <c r="F267" t="s">
        <v>1672</v>
      </c>
      <c r="H267" t="s">
        <v>1673</v>
      </c>
      <c r="I267" t="s">
        <v>1674</v>
      </c>
      <c r="J267" t="s">
        <v>45</v>
      </c>
      <c r="K267" t="s">
        <v>7</v>
      </c>
      <c r="L267" t="s">
        <v>7</v>
      </c>
      <c r="M267" t="s">
        <v>102</v>
      </c>
      <c r="N267" t="s">
        <v>7</v>
      </c>
      <c r="O267" t="s">
        <v>7</v>
      </c>
      <c r="P267" t="s">
        <v>7</v>
      </c>
      <c r="Q267" t="s">
        <v>45</v>
      </c>
      <c r="R267" t="s">
        <v>102</v>
      </c>
      <c r="S267" t="s">
        <v>45</v>
      </c>
      <c r="T267" t="s">
        <v>1676</v>
      </c>
      <c r="U267" t="s">
        <v>7</v>
      </c>
      <c r="V267" t="s">
        <v>7</v>
      </c>
      <c r="W267" t="s">
        <v>61</v>
      </c>
      <c r="AA267" t="s">
        <v>7</v>
      </c>
      <c r="AB267" t="s">
        <v>45</v>
      </c>
      <c r="AC267" t="s">
        <v>7</v>
      </c>
      <c r="AD267" t="s">
        <v>45</v>
      </c>
      <c r="AE267" t="s">
        <v>73</v>
      </c>
      <c r="AF267" t="s">
        <v>1680</v>
      </c>
    </row>
    <row r="268" spans="1:32" x14ac:dyDescent="0.45">
      <c r="A268" t="s">
        <v>1681</v>
      </c>
      <c r="B268" t="s">
        <v>1668</v>
      </c>
      <c r="C268" t="s">
        <v>1682</v>
      </c>
      <c r="D268" t="s">
        <v>1670</v>
      </c>
      <c r="E268" t="s">
        <v>1671</v>
      </c>
      <c r="F268" t="s">
        <v>1672</v>
      </c>
      <c r="H268" t="s">
        <v>1673</v>
      </c>
      <c r="I268" t="s">
        <v>1674</v>
      </c>
      <c r="J268" t="s">
        <v>45</v>
      </c>
      <c r="K268" t="s">
        <v>7</v>
      </c>
      <c r="L268" t="s">
        <v>7</v>
      </c>
      <c r="M268" t="s">
        <v>102</v>
      </c>
      <c r="N268" t="s">
        <v>7</v>
      </c>
      <c r="O268" t="s">
        <v>7</v>
      </c>
      <c r="P268" t="s">
        <v>7</v>
      </c>
      <c r="Q268" t="s">
        <v>45</v>
      </c>
      <c r="R268" t="s">
        <v>102</v>
      </c>
      <c r="S268" t="s">
        <v>45</v>
      </c>
      <c r="T268" t="s">
        <v>1681</v>
      </c>
      <c r="U268" t="s">
        <v>7</v>
      </c>
      <c r="V268" t="s">
        <v>7</v>
      </c>
      <c r="W268" t="s">
        <v>62</v>
      </c>
      <c r="AA268" t="s">
        <v>7</v>
      </c>
      <c r="AB268" t="s">
        <v>45</v>
      </c>
      <c r="AC268" t="s">
        <v>7</v>
      </c>
      <c r="AD268" t="s">
        <v>45</v>
      </c>
      <c r="AE268" t="s">
        <v>73</v>
      </c>
      <c r="AF268" t="s">
        <v>1683</v>
      </c>
    </row>
    <row r="269" spans="1:32" x14ac:dyDescent="0.45">
      <c r="A269" t="s">
        <v>1684</v>
      </c>
      <c r="B269" t="s">
        <v>1685</v>
      </c>
      <c r="C269" t="s">
        <v>1686</v>
      </c>
      <c r="D269" t="s">
        <v>1685</v>
      </c>
      <c r="E269" t="s">
        <v>1671</v>
      </c>
      <c r="F269" t="s">
        <v>1672</v>
      </c>
      <c r="H269" t="s">
        <v>1673</v>
      </c>
      <c r="I269" t="s">
        <v>1674</v>
      </c>
      <c r="J269" t="s">
        <v>45</v>
      </c>
      <c r="K269" t="s">
        <v>7</v>
      </c>
      <c r="L269" t="s">
        <v>7</v>
      </c>
      <c r="M269" t="s">
        <v>102</v>
      </c>
      <c r="N269" t="s">
        <v>7</v>
      </c>
      <c r="O269" t="s">
        <v>7</v>
      </c>
      <c r="P269" t="s">
        <v>7</v>
      </c>
      <c r="Q269" t="s">
        <v>45</v>
      </c>
      <c r="R269" t="s">
        <v>102</v>
      </c>
      <c r="S269" t="s">
        <v>45</v>
      </c>
      <c r="T269" t="s">
        <v>1684</v>
      </c>
      <c r="U269" t="s">
        <v>7</v>
      </c>
      <c r="V269" t="s">
        <v>7</v>
      </c>
      <c r="W269" t="s">
        <v>62</v>
      </c>
      <c r="AA269" t="s">
        <v>7</v>
      </c>
      <c r="AB269" t="s">
        <v>45</v>
      </c>
      <c r="AC269" t="s">
        <v>7</v>
      </c>
      <c r="AD269" t="s">
        <v>45</v>
      </c>
      <c r="AE269" t="s">
        <v>87</v>
      </c>
      <c r="AF269" t="s">
        <v>1687</v>
      </c>
    </row>
    <row r="270" spans="1:32" x14ac:dyDescent="0.45">
      <c r="A270" t="s">
        <v>118</v>
      </c>
      <c r="B270" t="s">
        <v>1688</v>
      </c>
      <c r="C270" t="s">
        <v>1689</v>
      </c>
      <c r="D270" t="s">
        <v>1690</v>
      </c>
      <c r="F270" t="s">
        <v>1691</v>
      </c>
      <c r="H270" t="s">
        <v>1692</v>
      </c>
      <c r="J270" t="s">
        <v>45</v>
      </c>
      <c r="K270" t="s">
        <v>7</v>
      </c>
      <c r="L270" t="s">
        <v>7</v>
      </c>
      <c r="M270" t="s">
        <v>102</v>
      </c>
      <c r="N270" t="s">
        <v>7</v>
      </c>
      <c r="O270" t="s">
        <v>7</v>
      </c>
      <c r="P270" t="s">
        <v>7</v>
      </c>
      <c r="Q270" t="s">
        <v>45</v>
      </c>
      <c r="R270" t="s">
        <v>102</v>
      </c>
      <c r="S270" t="s">
        <v>45</v>
      </c>
      <c r="T270" t="s">
        <v>118</v>
      </c>
      <c r="U270" t="s">
        <v>7</v>
      </c>
      <c r="V270" t="s">
        <v>7</v>
      </c>
      <c r="W270" t="s">
        <v>674</v>
      </c>
      <c r="AA270" t="s">
        <v>7</v>
      </c>
      <c r="AB270" t="s">
        <v>7</v>
      </c>
      <c r="AC270" t="s">
        <v>7</v>
      </c>
      <c r="AD270" t="s">
        <v>45</v>
      </c>
      <c r="AE270" t="s">
        <v>87</v>
      </c>
      <c r="AF270" t="s">
        <v>1693</v>
      </c>
    </row>
    <row r="271" spans="1:32" x14ac:dyDescent="0.45">
      <c r="A271" t="s">
        <v>1694</v>
      </c>
      <c r="B271" t="s">
        <v>1695</v>
      </c>
      <c r="C271" t="s">
        <v>1696</v>
      </c>
      <c r="D271" t="s">
        <v>1697</v>
      </c>
      <c r="F271" t="s">
        <v>1691</v>
      </c>
      <c r="H271" t="s">
        <v>1692</v>
      </c>
      <c r="J271" t="s">
        <v>45</v>
      </c>
      <c r="K271" t="s">
        <v>7</v>
      </c>
      <c r="L271" t="s">
        <v>7</v>
      </c>
      <c r="M271" t="s">
        <v>102</v>
      </c>
      <c r="N271" t="s">
        <v>7</v>
      </c>
      <c r="O271" t="s">
        <v>7</v>
      </c>
      <c r="P271" t="s">
        <v>7</v>
      </c>
      <c r="Q271" t="s">
        <v>45</v>
      </c>
      <c r="R271" t="s">
        <v>102</v>
      </c>
      <c r="S271" t="s">
        <v>45</v>
      </c>
      <c r="T271" t="s">
        <v>1694</v>
      </c>
      <c r="U271" t="s">
        <v>7</v>
      </c>
      <c r="V271" t="s">
        <v>7</v>
      </c>
      <c r="W271" t="s">
        <v>674</v>
      </c>
      <c r="AA271" t="s">
        <v>7</v>
      </c>
      <c r="AB271" t="s">
        <v>7</v>
      </c>
      <c r="AC271" t="s">
        <v>7</v>
      </c>
      <c r="AD271" t="s">
        <v>45</v>
      </c>
      <c r="AE271" t="s">
        <v>87</v>
      </c>
      <c r="AF271" t="s">
        <v>1698</v>
      </c>
    </row>
    <row r="272" spans="1:32" x14ac:dyDescent="0.45">
      <c r="A272" t="s">
        <v>1699</v>
      </c>
      <c r="B272" t="s">
        <v>1700</v>
      </c>
      <c r="C272" t="s">
        <v>1701</v>
      </c>
      <c r="D272" t="s">
        <v>1702</v>
      </c>
      <c r="F272" t="s">
        <v>1691</v>
      </c>
      <c r="H272" t="s">
        <v>1692</v>
      </c>
      <c r="J272" t="s">
        <v>45</v>
      </c>
      <c r="K272" t="s">
        <v>7</v>
      </c>
      <c r="L272" t="s">
        <v>7</v>
      </c>
      <c r="M272" t="s">
        <v>102</v>
      </c>
      <c r="N272" t="s">
        <v>7</v>
      </c>
      <c r="O272" t="s">
        <v>7</v>
      </c>
      <c r="P272" t="s">
        <v>7</v>
      </c>
      <c r="Q272" t="s">
        <v>45</v>
      </c>
      <c r="R272" t="s">
        <v>102</v>
      </c>
      <c r="S272" t="s">
        <v>45</v>
      </c>
      <c r="T272" t="s">
        <v>1699</v>
      </c>
      <c r="U272" t="s">
        <v>7</v>
      </c>
      <c r="V272" t="s">
        <v>7</v>
      </c>
      <c r="W272" t="s">
        <v>678</v>
      </c>
      <c r="AA272" t="s">
        <v>7</v>
      </c>
      <c r="AB272" t="s">
        <v>45</v>
      </c>
      <c r="AC272" t="s">
        <v>7</v>
      </c>
      <c r="AD272" t="s">
        <v>45</v>
      </c>
      <c r="AE272" t="s">
        <v>87</v>
      </c>
      <c r="AF272" t="s">
        <v>1703</v>
      </c>
    </row>
    <row r="273" spans="1:32" x14ac:dyDescent="0.45">
      <c r="A273" t="s">
        <v>120</v>
      </c>
      <c r="B273" t="s">
        <v>1704</v>
      </c>
      <c r="C273" t="s">
        <v>1705</v>
      </c>
      <c r="D273" t="s">
        <v>1706</v>
      </c>
      <c r="F273" t="s">
        <v>1691</v>
      </c>
      <c r="H273" t="s">
        <v>1692</v>
      </c>
      <c r="J273" t="s">
        <v>45</v>
      </c>
      <c r="K273" t="s">
        <v>7</v>
      </c>
      <c r="L273" t="s">
        <v>7</v>
      </c>
      <c r="M273" t="s">
        <v>102</v>
      </c>
      <c r="N273" t="s">
        <v>7</v>
      </c>
      <c r="O273" t="s">
        <v>7</v>
      </c>
      <c r="P273" t="s">
        <v>7</v>
      </c>
      <c r="Q273" t="s">
        <v>45</v>
      </c>
      <c r="R273" t="s">
        <v>102</v>
      </c>
      <c r="S273" t="s">
        <v>45</v>
      </c>
      <c r="T273" t="s">
        <v>120</v>
      </c>
      <c r="U273" t="s">
        <v>7</v>
      </c>
      <c r="V273" t="s">
        <v>7</v>
      </c>
      <c r="W273" t="s">
        <v>674</v>
      </c>
      <c r="AA273" t="s">
        <v>45</v>
      </c>
      <c r="AB273" t="s">
        <v>45</v>
      </c>
      <c r="AC273" t="s">
        <v>7</v>
      </c>
      <c r="AD273" t="s">
        <v>45</v>
      </c>
      <c r="AE273" t="s">
        <v>87</v>
      </c>
      <c r="AF273" t="s">
        <v>1707</v>
      </c>
    </row>
    <row r="274" spans="1:32" x14ac:dyDescent="0.45">
      <c r="A274" t="s">
        <v>1708</v>
      </c>
      <c r="B274" t="s">
        <v>1709</v>
      </c>
      <c r="C274" t="s">
        <v>1710</v>
      </c>
      <c r="D274" t="s">
        <v>1711</v>
      </c>
      <c r="F274" t="s">
        <v>1691</v>
      </c>
      <c r="H274" t="s">
        <v>1692</v>
      </c>
      <c r="J274" t="s">
        <v>45</v>
      </c>
      <c r="K274" t="s">
        <v>7</v>
      </c>
      <c r="L274" t="s">
        <v>7</v>
      </c>
      <c r="M274" t="s">
        <v>102</v>
      </c>
      <c r="N274" t="s">
        <v>7</v>
      </c>
      <c r="O274" t="s">
        <v>7</v>
      </c>
      <c r="P274" t="s">
        <v>7</v>
      </c>
      <c r="Q274" t="s">
        <v>45</v>
      </c>
      <c r="R274" t="s">
        <v>102</v>
      </c>
      <c r="S274" t="s">
        <v>45</v>
      </c>
      <c r="T274" t="s">
        <v>1708</v>
      </c>
      <c r="U274" t="s">
        <v>7</v>
      </c>
      <c r="V274" t="s">
        <v>7</v>
      </c>
      <c r="W274" t="s">
        <v>674</v>
      </c>
      <c r="AA274" t="s">
        <v>7</v>
      </c>
      <c r="AB274" t="s">
        <v>45</v>
      </c>
      <c r="AC274" t="s">
        <v>7</v>
      </c>
      <c r="AD274" t="s">
        <v>45</v>
      </c>
      <c r="AE274" t="s">
        <v>87</v>
      </c>
      <c r="AF274" t="s">
        <v>1712</v>
      </c>
    </row>
    <row r="275" spans="1:32" x14ac:dyDescent="0.45">
      <c r="A275" t="s">
        <v>1713</v>
      </c>
      <c r="B275" t="s">
        <v>1714</v>
      </c>
      <c r="C275" t="s">
        <v>1715</v>
      </c>
      <c r="D275" t="s">
        <v>1716</v>
      </c>
      <c r="F275" t="s">
        <v>1691</v>
      </c>
      <c r="H275" t="s">
        <v>1692</v>
      </c>
      <c r="J275" t="s">
        <v>45</v>
      </c>
      <c r="K275" t="s">
        <v>7</v>
      </c>
      <c r="L275" t="s">
        <v>7</v>
      </c>
      <c r="M275" t="s">
        <v>102</v>
      </c>
      <c r="N275" t="s">
        <v>7</v>
      </c>
      <c r="O275" t="s">
        <v>7</v>
      </c>
      <c r="P275" t="s">
        <v>7</v>
      </c>
      <c r="Q275" t="s">
        <v>45</v>
      </c>
      <c r="R275" t="s">
        <v>102</v>
      </c>
      <c r="S275" t="s">
        <v>45</v>
      </c>
      <c r="T275" t="s">
        <v>1713</v>
      </c>
      <c r="U275" t="s">
        <v>7</v>
      </c>
      <c r="V275" t="s">
        <v>7</v>
      </c>
      <c r="W275" t="s">
        <v>678</v>
      </c>
      <c r="AA275" t="s">
        <v>45</v>
      </c>
      <c r="AB275" t="s">
        <v>45</v>
      </c>
      <c r="AC275" t="s">
        <v>7</v>
      </c>
      <c r="AD275" t="s">
        <v>45</v>
      </c>
      <c r="AE275" t="s">
        <v>87</v>
      </c>
      <c r="AF275" t="s">
        <v>1717</v>
      </c>
    </row>
    <row r="276" spans="1:32" x14ac:dyDescent="0.45">
      <c r="A276" t="s">
        <v>1718</v>
      </c>
      <c r="B276" t="s">
        <v>1719</v>
      </c>
      <c r="C276" t="s">
        <v>1720</v>
      </c>
      <c r="D276" t="s">
        <v>1721</v>
      </c>
      <c r="F276" t="s">
        <v>1691</v>
      </c>
      <c r="H276" t="s">
        <v>1692</v>
      </c>
      <c r="J276" t="s">
        <v>45</v>
      </c>
      <c r="K276" t="s">
        <v>7</v>
      </c>
      <c r="L276" t="s">
        <v>7</v>
      </c>
      <c r="M276" t="s">
        <v>102</v>
      </c>
      <c r="N276" t="s">
        <v>7</v>
      </c>
      <c r="O276" t="s">
        <v>7</v>
      </c>
      <c r="P276" t="s">
        <v>7</v>
      </c>
      <c r="Q276" t="s">
        <v>45</v>
      </c>
      <c r="R276" t="s">
        <v>102</v>
      </c>
      <c r="S276" t="s">
        <v>45</v>
      </c>
      <c r="T276" t="s">
        <v>1718</v>
      </c>
      <c r="U276" t="s">
        <v>7</v>
      </c>
      <c r="V276" t="s">
        <v>7</v>
      </c>
      <c r="W276" t="s">
        <v>678</v>
      </c>
      <c r="AA276" t="s">
        <v>45</v>
      </c>
      <c r="AB276" t="s">
        <v>45</v>
      </c>
      <c r="AC276" t="s">
        <v>7</v>
      </c>
      <c r="AD276" t="s">
        <v>45</v>
      </c>
      <c r="AE276" t="s">
        <v>87</v>
      </c>
      <c r="AF276" t="s">
        <v>1722</v>
      </c>
    </row>
    <row r="277" spans="1:32" x14ac:dyDescent="0.45">
      <c r="A277" t="s">
        <v>1723</v>
      </c>
      <c r="B277" t="s">
        <v>1724</v>
      </c>
      <c r="C277" t="s">
        <v>1725</v>
      </c>
      <c r="D277" t="s">
        <v>1726</v>
      </c>
      <c r="F277" t="s">
        <v>1691</v>
      </c>
      <c r="H277" t="s">
        <v>1692</v>
      </c>
      <c r="J277" t="s">
        <v>45</v>
      </c>
      <c r="K277" t="s">
        <v>7</v>
      </c>
      <c r="L277" t="s">
        <v>7</v>
      </c>
      <c r="M277" t="s">
        <v>102</v>
      </c>
      <c r="N277" t="s">
        <v>7</v>
      </c>
      <c r="O277" t="s">
        <v>7</v>
      </c>
      <c r="P277" t="s">
        <v>7</v>
      </c>
      <c r="Q277" t="s">
        <v>45</v>
      </c>
      <c r="R277" t="s">
        <v>102</v>
      </c>
      <c r="S277" t="s">
        <v>45</v>
      </c>
      <c r="T277" t="s">
        <v>1723</v>
      </c>
      <c r="U277" t="s">
        <v>7</v>
      </c>
      <c r="V277" t="s">
        <v>7</v>
      </c>
      <c r="W277" t="s">
        <v>678</v>
      </c>
      <c r="AA277" t="s">
        <v>45</v>
      </c>
      <c r="AB277" t="s">
        <v>45</v>
      </c>
      <c r="AC277" t="s">
        <v>7</v>
      </c>
      <c r="AD277" t="s">
        <v>45</v>
      </c>
      <c r="AE277" t="s">
        <v>87</v>
      </c>
      <c r="AF277" t="s">
        <v>1727</v>
      </c>
    </row>
    <row r="278" spans="1:32" x14ac:dyDescent="0.45">
      <c r="A278" t="s">
        <v>1728</v>
      </c>
      <c r="B278" t="s">
        <v>1729</v>
      </c>
      <c r="C278" t="s">
        <v>1730</v>
      </c>
      <c r="D278" t="s">
        <v>1731</v>
      </c>
      <c r="F278" t="s">
        <v>1691</v>
      </c>
      <c r="H278" t="s">
        <v>1692</v>
      </c>
      <c r="J278" t="s">
        <v>45</v>
      </c>
      <c r="K278" t="s">
        <v>7</v>
      </c>
      <c r="L278" t="s">
        <v>7</v>
      </c>
      <c r="M278" t="s">
        <v>102</v>
      </c>
      <c r="N278" t="s">
        <v>7</v>
      </c>
      <c r="O278" t="s">
        <v>7</v>
      </c>
      <c r="P278" t="s">
        <v>7</v>
      </c>
      <c r="Q278" t="s">
        <v>45</v>
      </c>
      <c r="R278" t="s">
        <v>102</v>
      </c>
      <c r="S278" t="s">
        <v>45</v>
      </c>
      <c r="T278" t="s">
        <v>1728</v>
      </c>
      <c r="U278" t="s">
        <v>7</v>
      </c>
      <c r="V278" t="s">
        <v>7</v>
      </c>
      <c r="W278" t="s">
        <v>674</v>
      </c>
      <c r="AA278" t="s">
        <v>45</v>
      </c>
      <c r="AB278" t="s">
        <v>7</v>
      </c>
      <c r="AC278" t="s">
        <v>7</v>
      </c>
      <c r="AD278" t="s">
        <v>45</v>
      </c>
      <c r="AE278" t="s">
        <v>87</v>
      </c>
      <c r="AF278" t="s">
        <v>1732</v>
      </c>
    </row>
    <row r="279" spans="1:32" x14ac:dyDescent="0.45">
      <c r="A279" t="s">
        <v>1733</v>
      </c>
      <c r="B279" t="s">
        <v>1734</v>
      </c>
      <c r="C279" t="s">
        <v>1735</v>
      </c>
      <c r="D279" t="s">
        <v>1735</v>
      </c>
      <c r="E279" t="s">
        <v>1736</v>
      </c>
      <c r="F279" t="s">
        <v>1737</v>
      </c>
      <c r="G279" t="s">
        <v>1738</v>
      </c>
      <c r="J279" t="s">
        <v>45</v>
      </c>
      <c r="K279" t="s">
        <v>7</v>
      </c>
      <c r="L279" t="s">
        <v>7</v>
      </c>
      <c r="M279" t="s">
        <v>102</v>
      </c>
      <c r="N279" t="s">
        <v>7</v>
      </c>
      <c r="O279" t="s">
        <v>7</v>
      </c>
      <c r="P279" t="s">
        <v>7</v>
      </c>
      <c r="Q279" t="s">
        <v>45</v>
      </c>
      <c r="R279" t="s">
        <v>102</v>
      </c>
      <c r="S279" t="s">
        <v>45</v>
      </c>
      <c r="T279" t="s">
        <v>1733</v>
      </c>
      <c r="U279" t="s">
        <v>7</v>
      </c>
      <c r="V279" t="s">
        <v>7</v>
      </c>
      <c r="W279" t="s">
        <v>674</v>
      </c>
      <c r="AA279" t="s">
        <v>7</v>
      </c>
      <c r="AB279" t="s">
        <v>7</v>
      </c>
      <c r="AC279" t="s">
        <v>7</v>
      </c>
      <c r="AD279" t="s">
        <v>45</v>
      </c>
      <c r="AE279" t="s">
        <v>87</v>
      </c>
      <c r="AF279" t="s">
        <v>1739</v>
      </c>
    </row>
    <row r="280" spans="1:32" x14ac:dyDescent="0.45">
      <c r="A280" t="s">
        <v>122</v>
      </c>
      <c r="B280" t="s">
        <v>1740</v>
      </c>
      <c r="C280" t="s">
        <v>1741</v>
      </c>
      <c r="D280" t="s">
        <v>31</v>
      </c>
      <c r="F280" t="s">
        <v>1691</v>
      </c>
      <c r="H280" t="s">
        <v>1742</v>
      </c>
      <c r="J280" t="s">
        <v>45</v>
      </c>
      <c r="K280" t="s">
        <v>7</v>
      </c>
      <c r="L280" t="s">
        <v>7</v>
      </c>
      <c r="M280" t="s">
        <v>102</v>
      </c>
      <c r="N280" t="s">
        <v>7</v>
      </c>
      <c r="O280" t="s">
        <v>7</v>
      </c>
      <c r="P280" t="s">
        <v>7</v>
      </c>
      <c r="Q280" t="s">
        <v>45</v>
      </c>
      <c r="R280" t="s">
        <v>102</v>
      </c>
      <c r="S280" t="s">
        <v>45</v>
      </c>
      <c r="T280" t="s">
        <v>122</v>
      </c>
      <c r="U280" t="s">
        <v>7</v>
      </c>
      <c r="V280" t="s">
        <v>7</v>
      </c>
      <c r="W280" t="s">
        <v>674</v>
      </c>
      <c r="AA280" t="s">
        <v>45</v>
      </c>
      <c r="AB280" t="s">
        <v>7</v>
      </c>
      <c r="AC280" t="s">
        <v>7</v>
      </c>
      <c r="AD280" t="s">
        <v>45</v>
      </c>
      <c r="AE280" t="s">
        <v>87</v>
      </c>
      <c r="AF280" t="s">
        <v>1743</v>
      </c>
    </row>
    <row r="281" spans="1:32" x14ac:dyDescent="0.45">
      <c r="A281" t="s">
        <v>1744</v>
      </c>
      <c r="B281" t="s">
        <v>1745</v>
      </c>
      <c r="C281" t="s">
        <v>1746</v>
      </c>
      <c r="D281" t="s">
        <v>1740</v>
      </c>
      <c r="F281" t="s">
        <v>1691</v>
      </c>
      <c r="H281" t="s">
        <v>1692</v>
      </c>
      <c r="J281" t="s">
        <v>45</v>
      </c>
      <c r="K281" t="s">
        <v>7</v>
      </c>
      <c r="L281" t="s">
        <v>7</v>
      </c>
      <c r="M281" t="s">
        <v>102</v>
      </c>
      <c r="N281" t="s">
        <v>7</v>
      </c>
      <c r="O281" t="s">
        <v>7</v>
      </c>
      <c r="P281" t="s">
        <v>7</v>
      </c>
      <c r="Q281" t="s">
        <v>45</v>
      </c>
      <c r="R281" t="s">
        <v>102</v>
      </c>
      <c r="S281" t="s">
        <v>45</v>
      </c>
      <c r="T281" t="s">
        <v>1744</v>
      </c>
      <c r="U281" t="s">
        <v>7</v>
      </c>
      <c r="V281" t="s">
        <v>7</v>
      </c>
      <c r="W281" t="s">
        <v>674</v>
      </c>
      <c r="AA281" t="s">
        <v>45</v>
      </c>
      <c r="AB281" t="s">
        <v>45</v>
      </c>
      <c r="AC281" t="s">
        <v>7</v>
      </c>
      <c r="AD281" t="s">
        <v>45</v>
      </c>
      <c r="AE281" t="s">
        <v>87</v>
      </c>
      <c r="AF281" t="s">
        <v>1747</v>
      </c>
    </row>
    <row r="282" spans="1:32" x14ac:dyDescent="0.45">
      <c r="A282" t="s">
        <v>1748</v>
      </c>
      <c r="B282" t="s">
        <v>1749</v>
      </c>
      <c r="C282" t="s">
        <v>1750</v>
      </c>
      <c r="D282" t="s">
        <v>1751</v>
      </c>
      <c r="F282" t="s">
        <v>1691</v>
      </c>
      <c r="H282" t="s">
        <v>1742</v>
      </c>
      <c r="J282" t="s">
        <v>45</v>
      </c>
      <c r="K282" t="s">
        <v>7</v>
      </c>
      <c r="L282" t="s">
        <v>7</v>
      </c>
      <c r="M282" t="s">
        <v>102</v>
      </c>
      <c r="N282" t="s">
        <v>7</v>
      </c>
      <c r="O282" t="s">
        <v>7</v>
      </c>
      <c r="P282" t="s">
        <v>7</v>
      </c>
      <c r="Q282" t="s">
        <v>45</v>
      </c>
      <c r="R282" t="s">
        <v>102</v>
      </c>
      <c r="S282" t="s">
        <v>45</v>
      </c>
      <c r="T282" t="s">
        <v>1748</v>
      </c>
      <c r="U282" t="s">
        <v>7</v>
      </c>
      <c r="V282" t="s">
        <v>7</v>
      </c>
      <c r="W282" t="s">
        <v>674</v>
      </c>
      <c r="AA282" t="s">
        <v>45</v>
      </c>
      <c r="AB282" t="s">
        <v>45</v>
      </c>
      <c r="AC282" t="s">
        <v>7</v>
      </c>
      <c r="AD282" t="s">
        <v>45</v>
      </c>
      <c r="AE282" t="s">
        <v>87</v>
      </c>
      <c r="AF282" t="s">
        <v>1752</v>
      </c>
    </row>
    <row r="283" spans="1:32" x14ac:dyDescent="0.45">
      <c r="A283" t="s">
        <v>1753</v>
      </c>
      <c r="B283" t="s">
        <v>1754</v>
      </c>
      <c r="C283" t="s">
        <v>1755</v>
      </c>
      <c r="D283" t="s">
        <v>1756</v>
      </c>
      <c r="F283" t="s">
        <v>1691</v>
      </c>
      <c r="H283" t="s">
        <v>1742</v>
      </c>
      <c r="J283" t="s">
        <v>45</v>
      </c>
      <c r="K283" t="s">
        <v>7</v>
      </c>
      <c r="L283" t="s">
        <v>7</v>
      </c>
      <c r="M283" t="s">
        <v>102</v>
      </c>
      <c r="N283" t="s">
        <v>7</v>
      </c>
      <c r="O283" t="s">
        <v>7</v>
      </c>
      <c r="P283" t="s">
        <v>7</v>
      </c>
      <c r="Q283" t="s">
        <v>45</v>
      </c>
      <c r="R283" t="s">
        <v>102</v>
      </c>
      <c r="S283" t="s">
        <v>45</v>
      </c>
      <c r="T283" t="s">
        <v>1753</v>
      </c>
      <c r="U283" t="s">
        <v>7</v>
      </c>
      <c r="V283" t="s">
        <v>7</v>
      </c>
      <c r="W283" t="s">
        <v>674</v>
      </c>
      <c r="AA283" t="s">
        <v>45</v>
      </c>
      <c r="AB283" t="s">
        <v>7</v>
      </c>
      <c r="AC283" t="s">
        <v>7</v>
      </c>
      <c r="AD283" t="s">
        <v>45</v>
      </c>
      <c r="AE283" t="s">
        <v>87</v>
      </c>
      <c r="AF283" t="s">
        <v>1757</v>
      </c>
    </row>
    <row r="284" spans="1:32" x14ac:dyDescent="0.45">
      <c r="A284" t="s">
        <v>1758</v>
      </c>
      <c r="B284" t="s">
        <v>1759</v>
      </c>
      <c r="C284" t="s">
        <v>1760</v>
      </c>
      <c r="D284" t="s">
        <v>1761</v>
      </c>
      <c r="F284" t="s">
        <v>1691</v>
      </c>
      <c r="H284" t="s">
        <v>1692</v>
      </c>
      <c r="J284" t="s">
        <v>45</v>
      </c>
      <c r="K284" t="s">
        <v>7</v>
      </c>
      <c r="L284" t="s">
        <v>7</v>
      </c>
      <c r="M284" t="s">
        <v>102</v>
      </c>
      <c r="N284" t="s">
        <v>7</v>
      </c>
      <c r="O284" t="s">
        <v>7</v>
      </c>
      <c r="P284" t="s">
        <v>7</v>
      </c>
      <c r="Q284" t="s">
        <v>45</v>
      </c>
      <c r="R284" t="s">
        <v>102</v>
      </c>
      <c r="S284" t="s">
        <v>45</v>
      </c>
      <c r="T284" t="s">
        <v>1758</v>
      </c>
      <c r="U284" t="s">
        <v>7</v>
      </c>
      <c r="V284" t="s">
        <v>7</v>
      </c>
      <c r="W284" t="s">
        <v>1033</v>
      </c>
      <c r="AA284" t="s">
        <v>7</v>
      </c>
      <c r="AB284" t="s">
        <v>7</v>
      </c>
      <c r="AC284" t="s">
        <v>7</v>
      </c>
      <c r="AD284" t="s">
        <v>45</v>
      </c>
      <c r="AE284" t="s">
        <v>87</v>
      </c>
      <c r="AF284" t="s">
        <v>1762</v>
      </c>
    </row>
    <row r="285" spans="1:32" x14ac:dyDescent="0.45">
      <c r="A285" t="s">
        <v>1763</v>
      </c>
      <c r="B285" t="s">
        <v>1764</v>
      </c>
      <c r="C285" t="s">
        <v>1765</v>
      </c>
      <c r="D285" t="s">
        <v>1766</v>
      </c>
      <c r="F285" t="s">
        <v>1767</v>
      </c>
      <c r="H285" t="s">
        <v>1768</v>
      </c>
      <c r="J285" t="s">
        <v>45</v>
      </c>
      <c r="K285" t="s">
        <v>7</v>
      </c>
      <c r="L285" t="s">
        <v>7</v>
      </c>
      <c r="M285" t="s">
        <v>102</v>
      </c>
      <c r="N285" t="s">
        <v>7</v>
      </c>
      <c r="O285" t="s">
        <v>7</v>
      </c>
      <c r="P285" t="s">
        <v>7</v>
      </c>
      <c r="Q285" t="s">
        <v>45</v>
      </c>
      <c r="R285" t="s">
        <v>102</v>
      </c>
      <c r="S285" t="s">
        <v>45</v>
      </c>
      <c r="T285" t="s">
        <v>1763</v>
      </c>
      <c r="U285" t="s">
        <v>7</v>
      </c>
      <c r="V285" t="s">
        <v>7</v>
      </c>
      <c r="W285" t="s">
        <v>1562</v>
      </c>
      <c r="AA285" t="s">
        <v>7</v>
      </c>
      <c r="AB285" t="s">
        <v>7</v>
      </c>
      <c r="AC285" t="s">
        <v>7</v>
      </c>
      <c r="AD285" t="s">
        <v>45</v>
      </c>
      <c r="AE285" t="s">
        <v>87</v>
      </c>
      <c r="AF285" t="s">
        <v>1769</v>
      </c>
    </row>
    <row r="286" spans="1:32" x14ac:dyDescent="0.45">
      <c r="A286" t="s">
        <v>1770</v>
      </c>
      <c r="B286" t="s">
        <v>1771</v>
      </c>
      <c r="C286" t="s">
        <v>1772</v>
      </c>
      <c r="D286" t="s">
        <v>1773</v>
      </c>
      <c r="F286" t="s">
        <v>1767</v>
      </c>
      <c r="H286" t="s">
        <v>1768</v>
      </c>
      <c r="J286" t="s">
        <v>45</v>
      </c>
      <c r="K286" t="s">
        <v>7</v>
      </c>
      <c r="L286" t="s">
        <v>7</v>
      </c>
      <c r="M286" t="s">
        <v>102</v>
      </c>
      <c r="N286" t="s">
        <v>7</v>
      </c>
      <c r="O286" t="s">
        <v>7</v>
      </c>
      <c r="P286" t="s">
        <v>7</v>
      </c>
      <c r="Q286" t="s">
        <v>45</v>
      </c>
      <c r="R286" t="s">
        <v>102</v>
      </c>
      <c r="S286" t="s">
        <v>45</v>
      </c>
      <c r="T286" t="s">
        <v>1770</v>
      </c>
      <c r="U286" t="s">
        <v>7</v>
      </c>
      <c r="V286" t="s">
        <v>7</v>
      </c>
      <c r="W286" t="s">
        <v>1562</v>
      </c>
      <c r="AA286" t="s">
        <v>7</v>
      </c>
      <c r="AB286" t="s">
        <v>7</v>
      </c>
      <c r="AC286" t="s">
        <v>7</v>
      </c>
      <c r="AD286" t="s">
        <v>45</v>
      </c>
      <c r="AE286" t="s">
        <v>87</v>
      </c>
      <c r="AF286" t="s">
        <v>1774</v>
      </c>
    </row>
    <row r="287" spans="1:32" x14ac:dyDescent="0.45">
      <c r="A287" t="s">
        <v>1775</v>
      </c>
      <c r="B287" t="s">
        <v>1776</v>
      </c>
      <c r="C287" t="s">
        <v>1777</v>
      </c>
      <c r="D287" t="s">
        <v>1778</v>
      </c>
      <c r="F287" t="s">
        <v>1779</v>
      </c>
      <c r="H287" t="s">
        <v>1768</v>
      </c>
      <c r="J287" t="s">
        <v>45</v>
      </c>
      <c r="K287" t="s">
        <v>7</v>
      </c>
      <c r="L287" t="s">
        <v>7</v>
      </c>
      <c r="M287" t="s">
        <v>102</v>
      </c>
      <c r="N287" t="s">
        <v>7</v>
      </c>
      <c r="O287" t="s">
        <v>7</v>
      </c>
      <c r="P287" t="s">
        <v>7</v>
      </c>
      <c r="Q287" t="s">
        <v>45</v>
      </c>
      <c r="R287" t="s">
        <v>102</v>
      </c>
      <c r="S287" t="s">
        <v>45</v>
      </c>
      <c r="T287" t="s">
        <v>1775</v>
      </c>
      <c r="U287" t="s">
        <v>7</v>
      </c>
      <c r="V287" t="s">
        <v>7</v>
      </c>
      <c r="W287" t="s">
        <v>1019</v>
      </c>
      <c r="AA287" t="s">
        <v>7</v>
      </c>
      <c r="AB287" t="s">
        <v>45</v>
      </c>
      <c r="AC287" t="s">
        <v>7</v>
      </c>
      <c r="AD287" t="s">
        <v>45</v>
      </c>
      <c r="AE287" t="s">
        <v>87</v>
      </c>
      <c r="AF287" t="s">
        <v>1780</v>
      </c>
    </row>
    <row r="288" spans="1:32" x14ac:dyDescent="0.45">
      <c r="A288" t="s">
        <v>1781</v>
      </c>
      <c r="B288" t="s">
        <v>1782</v>
      </c>
      <c r="C288" t="s">
        <v>1783</v>
      </c>
      <c r="D288" t="s">
        <v>1784</v>
      </c>
      <c r="F288" t="s">
        <v>1779</v>
      </c>
      <c r="H288" t="s">
        <v>1768</v>
      </c>
      <c r="J288" t="s">
        <v>45</v>
      </c>
      <c r="K288" t="s">
        <v>7</v>
      </c>
      <c r="L288" t="s">
        <v>7</v>
      </c>
      <c r="M288" t="s">
        <v>102</v>
      </c>
      <c r="N288" t="s">
        <v>7</v>
      </c>
      <c r="O288" t="s">
        <v>7</v>
      </c>
      <c r="P288" t="s">
        <v>7</v>
      </c>
      <c r="Q288" t="s">
        <v>45</v>
      </c>
      <c r="R288" t="s">
        <v>102</v>
      </c>
      <c r="S288" t="s">
        <v>45</v>
      </c>
      <c r="T288" t="s">
        <v>1781</v>
      </c>
      <c r="U288" t="s">
        <v>7</v>
      </c>
      <c r="V288" t="s">
        <v>7</v>
      </c>
      <c r="W288" t="s">
        <v>1562</v>
      </c>
      <c r="AA288" t="s">
        <v>45</v>
      </c>
      <c r="AB288" t="s">
        <v>45</v>
      </c>
      <c r="AC288" t="s">
        <v>7</v>
      </c>
      <c r="AD288" t="s">
        <v>45</v>
      </c>
      <c r="AE288" t="s">
        <v>87</v>
      </c>
      <c r="AF288" t="s">
        <v>1785</v>
      </c>
    </row>
    <row r="289" spans="1:32" x14ac:dyDescent="0.45">
      <c r="A289" t="s">
        <v>1786</v>
      </c>
      <c r="B289" t="s">
        <v>1771</v>
      </c>
      <c r="C289" t="s">
        <v>1772</v>
      </c>
      <c r="D289" t="s">
        <v>1787</v>
      </c>
      <c r="F289" t="s">
        <v>1779</v>
      </c>
      <c r="H289" t="s">
        <v>1768</v>
      </c>
      <c r="J289" t="s">
        <v>45</v>
      </c>
      <c r="K289" t="s">
        <v>7</v>
      </c>
      <c r="L289" t="s">
        <v>7</v>
      </c>
      <c r="M289" t="s">
        <v>102</v>
      </c>
      <c r="N289" t="s">
        <v>7</v>
      </c>
      <c r="O289" t="s">
        <v>7</v>
      </c>
      <c r="P289" t="s">
        <v>7</v>
      </c>
      <c r="Q289" t="s">
        <v>45</v>
      </c>
      <c r="R289" t="s">
        <v>102</v>
      </c>
      <c r="S289" t="s">
        <v>45</v>
      </c>
      <c r="T289" t="s">
        <v>1786</v>
      </c>
      <c r="U289" t="s">
        <v>7</v>
      </c>
      <c r="V289" t="s">
        <v>7</v>
      </c>
      <c r="W289" t="s">
        <v>1562</v>
      </c>
      <c r="AA289" t="s">
        <v>7</v>
      </c>
      <c r="AB289" t="s">
        <v>45</v>
      </c>
      <c r="AC289" t="s">
        <v>7</v>
      </c>
      <c r="AD289" t="s">
        <v>45</v>
      </c>
      <c r="AE289" t="s">
        <v>87</v>
      </c>
      <c r="AF289" t="s">
        <v>1788</v>
      </c>
    </row>
    <row r="290" spans="1:32" x14ac:dyDescent="0.45">
      <c r="A290" t="s">
        <v>1789</v>
      </c>
      <c r="B290" t="s">
        <v>1790</v>
      </c>
      <c r="C290" t="s">
        <v>1791</v>
      </c>
      <c r="D290" t="s">
        <v>1792</v>
      </c>
      <c r="E290" t="s">
        <v>475</v>
      </c>
      <c r="F290" t="s">
        <v>1793</v>
      </c>
      <c r="H290" t="s">
        <v>1794</v>
      </c>
      <c r="I290" t="s">
        <v>1794</v>
      </c>
      <c r="J290" t="s">
        <v>45</v>
      </c>
      <c r="K290" t="s">
        <v>7</v>
      </c>
      <c r="L290" t="s">
        <v>7</v>
      </c>
      <c r="M290" t="s">
        <v>102</v>
      </c>
      <c r="N290" t="s">
        <v>7</v>
      </c>
      <c r="O290" t="s">
        <v>7</v>
      </c>
      <c r="P290" t="s">
        <v>7</v>
      </c>
      <c r="Q290" t="s">
        <v>45</v>
      </c>
      <c r="R290" t="s">
        <v>102</v>
      </c>
      <c r="S290" t="s">
        <v>45</v>
      </c>
      <c r="T290" t="s">
        <v>1789</v>
      </c>
      <c r="U290" t="s">
        <v>7</v>
      </c>
      <c r="V290" t="s">
        <v>7</v>
      </c>
      <c r="W290" t="s">
        <v>145</v>
      </c>
      <c r="AA290" t="s">
        <v>45</v>
      </c>
      <c r="AB290" t="s">
        <v>45</v>
      </c>
      <c r="AC290" t="s">
        <v>7</v>
      </c>
      <c r="AD290" t="s">
        <v>45</v>
      </c>
      <c r="AE290" t="s">
        <v>87</v>
      </c>
      <c r="AF290" t="s">
        <v>1795</v>
      </c>
    </row>
    <row r="291" spans="1:32" x14ac:dyDescent="0.45">
      <c r="A291" t="s">
        <v>1796</v>
      </c>
      <c r="B291" t="s">
        <v>1797</v>
      </c>
      <c r="C291" t="s">
        <v>1798</v>
      </c>
      <c r="D291" t="s">
        <v>1799</v>
      </c>
      <c r="E291" t="s">
        <v>475</v>
      </c>
      <c r="F291" t="s">
        <v>1793</v>
      </c>
      <c r="H291" t="s">
        <v>1794</v>
      </c>
      <c r="I291" t="s">
        <v>1794</v>
      </c>
      <c r="J291" t="s">
        <v>45</v>
      </c>
      <c r="K291" t="s">
        <v>7</v>
      </c>
      <c r="L291" t="s">
        <v>7</v>
      </c>
      <c r="M291" t="s">
        <v>102</v>
      </c>
      <c r="N291" t="s">
        <v>7</v>
      </c>
      <c r="O291" t="s">
        <v>7</v>
      </c>
      <c r="P291" t="s">
        <v>7</v>
      </c>
      <c r="Q291" t="s">
        <v>45</v>
      </c>
      <c r="R291" t="s">
        <v>102</v>
      </c>
      <c r="S291" t="s">
        <v>45</v>
      </c>
      <c r="T291" t="s">
        <v>1796</v>
      </c>
      <c r="U291" t="s">
        <v>7</v>
      </c>
      <c r="V291" t="s">
        <v>7</v>
      </c>
      <c r="W291" t="s">
        <v>145</v>
      </c>
      <c r="AA291" t="s">
        <v>45</v>
      </c>
      <c r="AB291" t="s">
        <v>45</v>
      </c>
      <c r="AC291" t="s">
        <v>7</v>
      </c>
      <c r="AD291" t="s">
        <v>45</v>
      </c>
      <c r="AE291" t="s">
        <v>87</v>
      </c>
      <c r="AF291" t="s">
        <v>1800</v>
      </c>
    </row>
    <row r="292" spans="1:32" x14ac:dyDescent="0.45">
      <c r="A292" t="s">
        <v>1801</v>
      </c>
      <c r="B292" t="s">
        <v>1790</v>
      </c>
      <c r="C292" t="s">
        <v>1791</v>
      </c>
      <c r="D292" t="s">
        <v>1792</v>
      </c>
      <c r="E292" t="s">
        <v>475</v>
      </c>
      <c r="F292" t="s">
        <v>1793</v>
      </c>
      <c r="H292" t="s">
        <v>1794</v>
      </c>
      <c r="I292" t="s">
        <v>1794</v>
      </c>
      <c r="J292" t="s">
        <v>45</v>
      </c>
      <c r="K292" t="s">
        <v>7</v>
      </c>
      <c r="L292" t="s">
        <v>7</v>
      </c>
      <c r="M292" t="s">
        <v>102</v>
      </c>
      <c r="N292" t="s">
        <v>7</v>
      </c>
      <c r="O292" t="s">
        <v>7</v>
      </c>
      <c r="P292" t="s">
        <v>7</v>
      </c>
      <c r="Q292" t="s">
        <v>45</v>
      </c>
      <c r="R292" t="s">
        <v>102</v>
      </c>
      <c r="S292" t="s">
        <v>45</v>
      </c>
      <c r="T292" t="s">
        <v>1801</v>
      </c>
      <c r="U292" t="s">
        <v>7</v>
      </c>
      <c r="V292" t="s">
        <v>7</v>
      </c>
      <c r="W292" t="s">
        <v>488</v>
      </c>
      <c r="AA292" t="s">
        <v>45</v>
      </c>
      <c r="AB292" t="s">
        <v>45</v>
      </c>
      <c r="AC292" t="s">
        <v>7</v>
      </c>
      <c r="AD292" t="s">
        <v>45</v>
      </c>
      <c r="AE292" t="s">
        <v>87</v>
      </c>
      <c r="AF292" t="s">
        <v>1802</v>
      </c>
    </row>
    <row r="293" spans="1:32" x14ac:dyDescent="0.45">
      <c r="A293" t="s">
        <v>107</v>
      </c>
      <c r="B293" t="s">
        <v>26</v>
      </c>
      <c r="C293" t="s">
        <v>1803</v>
      </c>
      <c r="D293" t="s">
        <v>26</v>
      </c>
      <c r="E293" t="s">
        <v>1804</v>
      </c>
      <c r="F293" t="s">
        <v>1805</v>
      </c>
      <c r="H293" t="s">
        <v>1806</v>
      </c>
      <c r="I293" t="s">
        <v>1807</v>
      </c>
      <c r="J293" t="s">
        <v>45</v>
      </c>
      <c r="K293" t="s">
        <v>7</v>
      </c>
      <c r="L293" t="s">
        <v>7</v>
      </c>
      <c r="M293" t="s">
        <v>102</v>
      </c>
      <c r="N293" t="s">
        <v>7</v>
      </c>
      <c r="O293" t="s">
        <v>7</v>
      </c>
      <c r="P293" t="s">
        <v>7</v>
      </c>
      <c r="Q293" t="s">
        <v>45</v>
      </c>
      <c r="R293" t="s">
        <v>102</v>
      </c>
      <c r="S293" t="s">
        <v>45</v>
      </c>
      <c r="T293" t="s">
        <v>107</v>
      </c>
      <c r="U293" t="s">
        <v>7</v>
      </c>
      <c r="V293" t="s">
        <v>7</v>
      </c>
      <c r="W293" t="s">
        <v>1808</v>
      </c>
      <c r="X293" t="s">
        <v>935</v>
      </c>
      <c r="Y293" t="s">
        <v>1809</v>
      </c>
      <c r="Z293" t="s">
        <v>494</v>
      </c>
      <c r="AA293" t="s">
        <v>7</v>
      </c>
      <c r="AB293" t="s">
        <v>45</v>
      </c>
      <c r="AC293" t="s">
        <v>7</v>
      </c>
      <c r="AD293" t="s">
        <v>45</v>
      </c>
      <c r="AE293" t="s">
        <v>87</v>
      </c>
      <c r="AF293" t="s">
        <v>1810</v>
      </c>
    </row>
    <row r="294" spans="1:32" x14ac:dyDescent="0.45">
      <c r="A294" t="s">
        <v>1811</v>
      </c>
      <c r="B294" t="s">
        <v>1812</v>
      </c>
      <c r="C294" t="s">
        <v>1813</v>
      </c>
      <c r="D294" t="s">
        <v>1812</v>
      </c>
      <c r="E294" t="s">
        <v>1814</v>
      </c>
      <c r="F294" t="s">
        <v>1815</v>
      </c>
      <c r="H294" t="s">
        <v>1806</v>
      </c>
      <c r="I294" t="s">
        <v>1807</v>
      </c>
      <c r="J294" t="s">
        <v>45</v>
      </c>
      <c r="K294" t="s">
        <v>7</v>
      </c>
      <c r="L294" t="s">
        <v>7</v>
      </c>
      <c r="M294" t="s">
        <v>102</v>
      </c>
      <c r="N294" t="s">
        <v>7</v>
      </c>
      <c r="O294" t="s">
        <v>7</v>
      </c>
      <c r="P294" t="s">
        <v>7</v>
      </c>
      <c r="Q294" t="s">
        <v>45</v>
      </c>
      <c r="R294" t="s">
        <v>102</v>
      </c>
      <c r="S294" t="s">
        <v>45</v>
      </c>
      <c r="T294" t="s">
        <v>1811</v>
      </c>
      <c r="U294" t="s">
        <v>7</v>
      </c>
      <c r="V294" t="s">
        <v>7</v>
      </c>
      <c r="W294" t="s">
        <v>1816</v>
      </c>
      <c r="AA294" t="s">
        <v>7</v>
      </c>
      <c r="AB294" t="s">
        <v>45</v>
      </c>
      <c r="AC294" t="s">
        <v>7</v>
      </c>
      <c r="AD294" t="s">
        <v>45</v>
      </c>
      <c r="AE294" t="s">
        <v>87</v>
      </c>
      <c r="AF294" t="s">
        <v>1817</v>
      </c>
    </row>
    <row r="295" spans="1:32" x14ac:dyDescent="0.45">
      <c r="A295" t="s">
        <v>1818</v>
      </c>
      <c r="B295" t="s">
        <v>1819</v>
      </c>
      <c r="C295" t="s">
        <v>1820</v>
      </c>
      <c r="D295" t="s">
        <v>1821</v>
      </c>
      <c r="E295" t="s">
        <v>1822</v>
      </c>
      <c r="F295" t="s">
        <v>1823</v>
      </c>
      <c r="H295" t="s">
        <v>1824</v>
      </c>
      <c r="I295" t="s">
        <v>1825</v>
      </c>
      <c r="J295" t="s">
        <v>45</v>
      </c>
      <c r="K295" t="s">
        <v>7</v>
      </c>
      <c r="L295" t="s">
        <v>7</v>
      </c>
      <c r="M295" t="s">
        <v>102</v>
      </c>
      <c r="N295" t="s">
        <v>7</v>
      </c>
      <c r="O295" t="s">
        <v>7</v>
      </c>
      <c r="P295" t="s">
        <v>7</v>
      </c>
      <c r="Q295" t="s">
        <v>45</v>
      </c>
      <c r="R295" t="s">
        <v>102</v>
      </c>
      <c r="S295" t="s">
        <v>45</v>
      </c>
      <c r="T295" t="s">
        <v>1818</v>
      </c>
      <c r="U295" t="s">
        <v>7</v>
      </c>
      <c r="V295" t="s">
        <v>7</v>
      </c>
      <c r="W295" t="s">
        <v>540</v>
      </c>
      <c r="AA295" t="s">
        <v>45</v>
      </c>
      <c r="AB295" t="s">
        <v>45</v>
      </c>
      <c r="AC295" t="s">
        <v>7</v>
      </c>
      <c r="AD295" t="s">
        <v>45</v>
      </c>
      <c r="AE295" t="s">
        <v>87</v>
      </c>
      <c r="AF295" t="s">
        <v>1826</v>
      </c>
    </row>
    <row r="296" spans="1:32" x14ac:dyDescent="0.45">
      <c r="A296" t="s">
        <v>1827</v>
      </c>
      <c r="B296" t="s">
        <v>1828</v>
      </c>
      <c r="C296" t="s">
        <v>1829</v>
      </c>
      <c r="D296" t="s">
        <v>1828</v>
      </c>
      <c r="E296" t="s">
        <v>1621</v>
      </c>
      <c r="F296" t="s">
        <v>1830</v>
      </c>
      <c r="H296" t="s">
        <v>1831</v>
      </c>
      <c r="J296" t="s">
        <v>45</v>
      </c>
      <c r="K296" t="s">
        <v>7</v>
      </c>
      <c r="L296" t="s">
        <v>7</v>
      </c>
      <c r="M296" t="s">
        <v>102</v>
      </c>
      <c r="N296" t="s">
        <v>7</v>
      </c>
      <c r="O296" t="s">
        <v>7</v>
      </c>
      <c r="P296" t="s">
        <v>7</v>
      </c>
      <c r="Q296" t="s">
        <v>45</v>
      </c>
      <c r="R296" t="s">
        <v>102</v>
      </c>
      <c r="S296" t="s">
        <v>45</v>
      </c>
      <c r="T296" t="s">
        <v>1827</v>
      </c>
      <c r="U296" t="s">
        <v>7</v>
      </c>
      <c r="V296" t="s">
        <v>7</v>
      </c>
      <c r="W296" t="s">
        <v>286</v>
      </c>
      <c r="AA296" t="s">
        <v>7</v>
      </c>
      <c r="AB296" t="s">
        <v>45</v>
      </c>
      <c r="AC296" t="s">
        <v>7</v>
      </c>
      <c r="AD296" t="s">
        <v>45</v>
      </c>
      <c r="AE296" t="s">
        <v>73</v>
      </c>
      <c r="AF296" t="s">
        <v>1832</v>
      </c>
    </row>
    <row r="297" spans="1:32" x14ac:dyDescent="0.45">
      <c r="A297" t="s">
        <v>1833</v>
      </c>
      <c r="B297" t="s">
        <v>1828</v>
      </c>
      <c r="C297" t="s">
        <v>1829</v>
      </c>
      <c r="D297" t="s">
        <v>1828</v>
      </c>
      <c r="E297" t="s">
        <v>1621</v>
      </c>
      <c r="F297" t="s">
        <v>1834</v>
      </c>
      <c r="H297" t="s">
        <v>1831</v>
      </c>
      <c r="J297" t="s">
        <v>45</v>
      </c>
      <c r="K297" t="s">
        <v>7</v>
      </c>
      <c r="L297" t="s">
        <v>7</v>
      </c>
      <c r="M297" t="s">
        <v>102</v>
      </c>
      <c r="N297" t="s">
        <v>7</v>
      </c>
      <c r="O297" t="s">
        <v>7</v>
      </c>
      <c r="P297" t="s">
        <v>7</v>
      </c>
      <c r="Q297" t="s">
        <v>45</v>
      </c>
      <c r="R297" t="s">
        <v>102</v>
      </c>
      <c r="S297" t="s">
        <v>45</v>
      </c>
      <c r="T297" t="s">
        <v>1833</v>
      </c>
      <c r="U297" t="s">
        <v>7</v>
      </c>
      <c r="V297" t="s">
        <v>7</v>
      </c>
      <c r="W297" t="s">
        <v>292</v>
      </c>
      <c r="AA297" t="s">
        <v>7</v>
      </c>
      <c r="AB297" t="s">
        <v>45</v>
      </c>
      <c r="AC297" t="s">
        <v>7</v>
      </c>
      <c r="AD297" t="s">
        <v>45</v>
      </c>
      <c r="AE297" t="s">
        <v>73</v>
      </c>
      <c r="AF297" t="s">
        <v>1835</v>
      </c>
    </row>
    <row r="298" spans="1:32" x14ac:dyDescent="0.45">
      <c r="A298" t="s">
        <v>1836</v>
      </c>
      <c r="B298" t="s">
        <v>1837</v>
      </c>
      <c r="C298" t="s">
        <v>1838</v>
      </c>
      <c r="D298" t="s">
        <v>1839</v>
      </c>
      <c r="E298" t="s">
        <v>1621</v>
      </c>
      <c r="F298" t="s">
        <v>1830</v>
      </c>
      <c r="H298" t="s">
        <v>1831</v>
      </c>
      <c r="J298" t="s">
        <v>45</v>
      </c>
      <c r="K298" t="s">
        <v>7</v>
      </c>
      <c r="L298" t="s">
        <v>7</v>
      </c>
      <c r="M298" t="s">
        <v>102</v>
      </c>
      <c r="N298" t="s">
        <v>7</v>
      </c>
      <c r="O298" t="s">
        <v>7</v>
      </c>
      <c r="P298" t="s">
        <v>7</v>
      </c>
      <c r="Q298" t="s">
        <v>45</v>
      </c>
      <c r="R298" t="s">
        <v>102</v>
      </c>
      <c r="S298" t="s">
        <v>45</v>
      </c>
      <c r="T298" t="s">
        <v>1836</v>
      </c>
      <c r="U298" t="s">
        <v>7</v>
      </c>
      <c r="V298" t="s">
        <v>7</v>
      </c>
      <c r="W298" t="s">
        <v>7</v>
      </c>
      <c r="AA298" t="s">
        <v>7</v>
      </c>
      <c r="AB298" t="s">
        <v>45</v>
      </c>
      <c r="AC298" t="s">
        <v>7</v>
      </c>
      <c r="AD298" t="s">
        <v>45</v>
      </c>
      <c r="AE298" t="s">
        <v>73</v>
      </c>
      <c r="AF298" t="s">
        <v>1840</v>
      </c>
    </row>
    <row r="299" spans="1:32" x14ac:dyDescent="0.45">
      <c r="A299" t="s">
        <v>1841</v>
      </c>
      <c r="B299" t="s">
        <v>1842</v>
      </c>
      <c r="C299" t="s">
        <v>1843</v>
      </c>
      <c r="D299" t="s">
        <v>1842</v>
      </c>
      <c r="E299" t="s">
        <v>1844</v>
      </c>
      <c r="F299" t="s">
        <v>1845</v>
      </c>
      <c r="H299" t="s">
        <v>1846</v>
      </c>
      <c r="J299" t="s">
        <v>45</v>
      </c>
      <c r="K299" t="s">
        <v>7</v>
      </c>
      <c r="L299" t="s">
        <v>7</v>
      </c>
      <c r="M299" t="s">
        <v>102</v>
      </c>
      <c r="N299" t="s">
        <v>7</v>
      </c>
      <c r="O299" t="s">
        <v>7</v>
      </c>
      <c r="P299" t="s">
        <v>7</v>
      </c>
      <c r="Q299" t="s">
        <v>45</v>
      </c>
      <c r="R299" t="s">
        <v>102</v>
      </c>
      <c r="S299" t="s">
        <v>45</v>
      </c>
      <c r="T299" t="s">
        <v>1841</v>
      </c>
      <c r="U299" t="s">
        <v>7</v>
      </c>
      <c r="V299" t="s">
        <v>7</v>
      </c>
      <c r="W299" t="s">
        <v>286</v>
      </c>
      <c r="AA299" t="s">
        <v>7</v>
      </c>
      <c r="AB299" t="s">
        <v>45</v>
      </c>
      <c r="AC299" t="s">
        <v>7</v>
      </c>
      <c r="AD299" t="s">
        <v>45</v>
      </c>
      <c r="AE299" t="s">
        <v>87</v>
      </c>
      <c r="AF299" t="s">
        <v>1847</v>
      </c>
    </row>
    <row r="300" spans="1:32" x14ac:dyDescent="0.45">
      <c r="A300" t="s">
        <v>1848</v>
      </c>
      <c r="B300" t="s">
        <v>1849</v>
      </c>
      <c r="C300" t="s">
        <v>1850</v>
      </c>
      <c r="D300" t="s">
        <v>1849</v>
      </c>
      <c r="E300" t="s">
        <v>1851</v>
      </c>
      <c r="F300" t="s">
        <v>1852</v>
      </c>
      <c r="H300" t="s">
        <v>1853</v>
      </c>
      <c r="J300" t="s">
        <v>45</v>
      </c>
      <c r="K300" t="s">
        <v>7</v>
      </c>
      <c r="L300" t="s">
        <v>7</v>
      </c>
      <c r="M300" t="s">
        <v>102</v>
      </c>
      <c r="N300" t="s">
        <v>7</v>
      </c>
      <c r="O300" t="s">
        <v>7</v>
      </c>
      <c r="P300" t="s">
        <v>7</v>
      </c>
      <c r="Q300" t="s">
        <v>45</v>
      </c>
      <c r="R300" t="s">
        <v>102</v>
      </c>
      <c r="S300" t="s">
        <v>45</v>
      </c>
      <c r="T300" t="s">
        <v>1848</v>
      </c>
      <c r="U300" t="s">
        <v>7</v>
      </c>
      <c r="V300" t="s">
        <v>7</v>
      </c>
      <c r="W300" t="s">
        <v>1854</v>
      </c>
      <c r="AA300" t="s">
        <v>7</v>
      </c>
      <c r="AB300" t="s">
        <v>45</v>
      </c>
      <c r="AC300" t="s">
        <v>7</v>
      </c>
      <c r="AD300" t="s">
        <v>45</v>
      </c>
      <c r="AE300" t="s">
        <v>103</v>
      </c>
      <c r="AF300" t="s">
        <v>1855</v>
      </c>
    </row>
    <row r="301" spans="1:32" x14ac:dyDescent="0.45">
      <c r="A301" t="s">
        <v>105</v>
      </c>
      <c r="B301" t="s">
        <v>25</v>
      </c>
      <c r="C301" t="s">
        <v>1856</v>
      </c>
      <c r="D301" t="s">
        <v>25</v>
      </c>
      <c r="E301" t="s">
        <v>1857</v>
      </c>
      <c r="F301" t="s">
        <v>1858</v>
      </c>
      <c r="H301" t="s">
        <v>1859</v>
      </c>
      <c r="I301" t="s">
        <v>1860</v>
      </c>
      <c r="J301" t="s">
        <v>45</v>
      </c>
      <c r="K301" t="s">
        <v>7</v>
      </c>
      <c r="L301" t="s">
        <v>7</v>
      </c>
      <c r="M301" t="s">
        <v>102</v>
      </c>
      <c r="N301" t="s">
        <v>7</v>
      </c>
      <c r="O301" t="s">
        <v>7</v>
      </c>
      <c r="P301" t="s">
        <v>7</v>
      </c>
      <c r="Q301" t="s">
        <v>45</v>
      </c>
      <c r="R301" t="s">
        <v>102</v>
      </c>
      <c r="S301" t="s">
        <v>45</v>
      </c>
      <c r="T301" t="s">
        <v>105</v>
      </c>
      <c r="U301" t="s">
        <v>7</v>
      </c>
      <c r="V301" t="s">
        <v>7</v>
      </c>
      <c r="W301" t="s">
        <v>1861</v>
      </c>
      <c r="X301" t="s">
        <v>935</v>
      </c>
      <c r="Y301" t="s">
        <v>1862</v>
      </c>
      <c r="AA301" t="s">
        <v>45</v>
      </c>
      <c r="AB301" t="s">
        <v>45</v>
      </c>
      <c r="AC301" t="s">
        <v>7</v>
      </c>
      <c r="AD301" t="s">
        <v>45</v>
      </c>
      <c r="AE301" t="s">
        <v>87</v>
      </c>
      <c r="AF301" t="s">
        <v>1863</v>
      </c>
    </row>
    <row r="302" spans="1:32" x14ac:dyDescent="0.45">
      <c r="A302" t="s">
        <v>1864</v>
      </c>
      <c r="B302" t="s">
        <v>1865</v>
      </c>
      <c r="C302" t="s">
        <v>1866</v>
      </c>
      <c r="D302" t="s">
        <v>1865</v>
      </c>
      <c r="E302" t="s">
        <v>1857</v>
      </c>
      <c r="F302" t="s">
        <v>1858</v>
      </c>
      <c r="J302" t="s">
        <v>45</v>
      </c>
      <c r="K302" t="s">
        <v>7</v>
      </c>
      <c r="L302" t="s">
        <v>7</v>
      </c>
      <c r="M302" t="s">
        <v>102</v>
      </c>
      <c r="N302" t="s">
        <v>7</v>
      </c>
      <c r="O302" t="s">
        <v>7</v>
      </c>
      <c r="P302" t="s">
        <v>7</v>
      </c>
      <c r="Q302" t="s">
        <v>45</v>
      </c>
      <c r="R302" t="s">
        <v>102</v>
      </c>
      <c r="S302" t="s">
        <v>45</v>
      </c>
      <c r="T302" t="s">
        <v>1864</v>
      </c>
      <c r="U302" t="s">
        <v>7</v>
      </c>
      <c r="V302" t="s">
        <v>7</v>
      </c>
      <c r="W302" t="s">
        <v>1861</v>
      </c>
      <c r="AA302" t="s">
        <v>45</v>
      </c>
      <c r="AB302" t="s">
        <v>45</v>
      </c>
      <c r="AC302" t="s">
        <v>7</v>
      </c>
      <c r="AD302" t="s">
        <v>45</v>
      </c>
      <c r="AE302" t="s">
        <v>87</v>
      </c>
      <c r="AF302" t="s">
        <v>1867</v>
      </c>
    </row>
    <row r="303" spans="1:32" x14ac:dyDescent="0.45">
      <c r="A303" t="s">
        <v>1868</v>
      </c>
      <c r="B303" t="s">
        <v>1869</v>
      </c>
      <c r="C303" t="s">
        <v>1870</v>
      </c>
      <c r="D303" t="s">
        <v>1871</v>
      </c>
      <c r="E303" t="s">
        <v>1857</v>
      </c>
      <c r="F303" t="s">
        <v>1858</v>
      </c>
      <c r="H303" t="s">
        <v>1872</v>
      </c>
      <c r="I303" t="s">
        <v>1860</v>
      </c>
      <c r="J303" t="s">
        <v>45</v>
      </c>
      <c r="K303" t="s">
        <v>7</v>
      </c>
      <c r="L303" t="s">
        <v>7</v>
      </c>
      <c r="M303" t="s">
        <v>102</v>
      </c>
      <c r="N303" t="s">
        <v>7</v>
      </c>
      <c r="O303" t="s">
        <v>7</v>
      </c>
      <c r="P303" t="s">
        <v>7</v>
      </c>
      <c r="Q303" t="s">
        <v>45</v>
      </c>
      <c r="R303" t="s">
        <v>102</v>
      </c>
      <c r="S303" t="s">
        <v>45</v>
      </c>
      <c r="T303" t="s">
        <v>1868</v>
      </c>
      <c r="U303" t="s">
        <v>7</v>
      </c>
      <c r="V303" t="s">
        <v>7</v>
      </c>
      <c r="W303" t="s">
        <v>1861</v>
      </c>
      <c r="AA303" t="s">
        <v>45</v>
      </c>
      <c r="AB303" t="s">
        <v>45</v>
      </c>
      <c r="AC303" t="s">
        <v>7</v>
      </c>
      <c r="AD303" t="s">
        <v>45</v>
      </c>
      <c r="AE303" t="s">
        <v>87</v>
      </c>
      <c r="AF303" t="s">
        <v>1873</v>
      </c>
    </row>
    <row r="304" spans="1:32" x14ac:dyDescent="0.45">
      <c r="A304" t="s">
        <v>1874</v>
      </c>
      <c r="B304" t="s">
        <v>1875</v>
      </c>
      <c r="C304" t="s">
        <v>1876</v>
      </c>
      <c r="D304" t="s">
        <v>1877</v>
      </c>
      <c r="E304" t="s">
        <v>1857</v>
      </c>
      <c r="F304" t="s">
        <v>1858</v>
      </c>
      <c r="H304" t="s">
        <v>1859</v>
      </c>
      <c r="I304" t="s">
        <v>1860</v>
      </c>
      <c r="J304" t="s">
        <v>45</v>
      </c>
      <c r="K304" t="s">
        <v>7</v>
      </c>
      <c r="L304" t="s">
        <v>7</v>
      </c>
      <c r="M304" t="s">
        <v>102</v>
      </c>
      <c r="N304" t="s">
        <v>7</v>
      </c>
      <c r="O304" t="s">
        <v>7</v>
      </c>
      <c r="P304" t="s">
        <v>7</v>
      </c>
      <c r="Q304" t="s">
        <v>45</v>
      </c>
      <c r="R304" t="s">
        <v>102</v>
      </c>
      <c r="S304" t="s">
        <v>45</v>
      </c>
      <c r="T304" t="s">
        <v>1874</v>
      </c>
      <c r="U304" t="s">
        <v>7</v>
      </c>
      <c r="V304" t="s">
        <v>7</v>
      </c>
      <c r="W304" t="s">
        <v>1861</v>
      </c>
      <c r="Z304" t="s">
        <v>494</v>
      </c>
      <c r="AA304" t="s">
        <v>45</v>
      </c>
      <c r="AB304" t="s">
        <v>45</v>
      </c>
      <c r="AC304" t="s">
        <v>7</v>
      </c>
      <c r="AD304" t="s">
        <v>45</v>
      </c>
      <c r="AE304" t="s">
        <v>87</v>
      </c>
      <c r="AF304" t="s">
        <v>1878</v>
      </c>
    </row>
    <row r="305" spans="1:32" x14ac:dyDescent="0.45">
      <c r="A305" t="s">
        <v>1879</v>
      </c>
      <c r="B305" t="s">
        <v>1880</v>
      </c>
      <c r="C305" t="s">
        <v>1881</v>
      </c>
      <c r="D305" t="s">
        <v>1880</v>
      </c>
      <c r="E305" t="s">
        <v>1857</v>
      </c>
      <c r="F305" t="s">
        <v>1858</v>
      </c>
      <c r="H305" t="s">
        <v>1859</v>
      </c>
      <c r="I305" t="s">
        <v>1860</v>
      </c>
      <c r="J305" t="s">
        <v>45</v>
      </c>
      <c r="K305" t="s">
        <v>7</v>
      </c>
      <c r="L305" t="s">
        <v>7</v>
      </c>
      <c r="M305" t="s">
        <v>102</v>
      </c>
      <c r="N305" t="s">
        <v>7</v>
      </c>
      <c r="O305" t="s">
        <v>7</v>
      </c>
      <c r="P305" t="s">
        <v>7</v>
      </c>
      <c r="Q305" t="s">
        <v>45</v>
      </c>
      <c r="R305" t="s">
        <v>102</v>
      </c>
      <c r="S305" t="s">
        <v>45</v>
      </c>
      <c r="T305" t="s">
        <v>1879</v>
      </c>
      <c r="U305" t="s">
        <v>7</v>
      </c>
      <c r="V305" t="s">
        <v>7</v>
      </c>
      <c r="W305" t="s">
        <v>1861</v>
      </c>
      <c r="AA305" t="s">
        <v>45</v>
      </c>
      <c r="AB305" t="s">
        <v>45</v>
      </c>
      <c r="AC305" t="s">
        <v>7</v>
      </c>
      <c r="AD305" t="s">
        <v>45</v>
      </c>
      <c r="AE305" t="s">
        <v>87</v>
      </c>
      <c r="AF305" t="s">
        <v>1882</v>
      </c>
    </row>
    <row r="306" spans="1:32" x14ac:dyDescent="0.45">
      <c r="A306" t="s">
        <v>1883</v>
      </c>
      <c r="B306" t="s">
        <v>1884</v>
      </c>
      <c r="C306" t="s">
        <v>1885</v>
      </c>
      <c r="D306" t="s">
        <v>1884</v>
      </c>
      <c r="E306" t="s">
        <v>1886</v>
      </c>
      <c r="F306" t="s">
        <v>1887</v>
      </c>
      <c r="H306" t="s">
        <v>1888</v>
      </c>
      <c r="I306" t="s">
        <v>1889</v>
      </c>
      <c r="J306" t="s">
        <v>45</v>
      </c>
      <c r="K306" t="s">
        <v>7</v>
      </c>
      <c r="L306" t="s">
        <v>7</v>
      </c>
      <c r="M306" t="s">
        <v>102</v>
      </c>
      <c r="N306" t="s">
        <v>7</v>
      </c>
      <c r="O306" t="s">
        <v>7</v>
      </c>
      <c r="P306" t="s">
        <v>7</v>
      </c>
      <c r="Q306" t="s">
        <v>45</v>
      </c>
      <c r="R306" t="s">
        <v>102</v>
      </c>
      <c r="S306" t="s">
        <v>45</v>
      </c>
      <c r="T306" t="s">
        <v>1883</v>
      </c>
      <c r="U306" t="s">
        <v>7</v>
      </c>
      <c r="V306" t="s">
        <v>7</v>
      </c>
      <c r="W306" t="s">
        <v>1890</v>
      </c>
      <c r="AA306" t="s">
        <v>45</v>
      </c>
      <c r="AB306" t="s">
        <v>45</v>
      </c>
      <c r="AC306" t="s">
        <v>7</v>
      </c>
      <c r="AD306" t="s">
        <v>45</v>
      </c>
      <c r="AE306" t="s">
        <v>87</v>
      </c>
      <c r="AF306" t="s">
        <v>1891</v>
      </c>
    </row>
    <row r="307" spans="1:32" x14ac:dyDescent="0.45">
      <c r="A307" t="s">
        <v>1892</v>
      </c>
      <c r="B307" t="s">
        <v>1893</v>
      </c>
      <c r="C307" t="s">
        <v>1894</v>
      </c>
      <c r="D307" t="s">
        <v>1895</v>
      </c>
      <c r="E307" t="s">
        <v>1886</v>
      </c>
      <c r="F307" t="s">
        <v>1896</v>
      </c>
      <c r="H307" t="s">
        <v>1888</v>
      </c>
      <c r="I307" t="s">
        <v>1889</v>
      </c>
      <c r="J307" t="s">
        <v>45</v>
      </c>
      <c r="K307" t="s">
        <v>7</v>
      </c>
      <c r="L307" t="s">
        <v>7</v>
      </c>
      <c r="M307" t="s">
        <v>102</v>
      </c>
      <c r="N307" t="s">
        <v>7</v>
      </c>
      <c r="O307" t="s">
        <v>7</v>
      </c>
      <c r="P307" t="s">
        <v>7</v>
      </c>
      <c r="Q307" t="s">
        <v>45</v>
      </c>
      <c r="R307" t="s">
        <v>102</v>
      </c>
      <c r="S307" t="s">
        <v>45</v>
      </c>
      <c r="T307" t="s">
        <v>1892</v>
      </c>
      <c r="U307" t="s">
        <v>7</v>
      </c>
      <c r="V307" t="s">
        <v>7</v>
      </c>
      <c r="W307" t="s">
        <v>1897</v>
      </c>
      <c r="AA307" t="s">
        <v>45</v>
      </c>
      <c r="AB307" t="s">
        <v>45</v>
      </c>
      <c r="AC307" t="s">
        <v>7</v>
      </c>
      <c r="AD307" t="s">
        <v>45</v>
      </c>
      <c r="AE307" t="s">
        <v>87</v>
      </c>
      <c r="AF307" t="s">
        <v>1898</v>
      </c>
    </row>
    <row r="308" spans="1:32" x14ac:dyDescent="0.45">
      <c r="A308" t="s">
        <v>1899</v>
      </c>
      <c r="B308" t="s">
        <v>1900</v>
      </c>
      <c r="C308" t="s">
        <v>1901</v>
      </c>
      <c r="D308" t="s">
        <v>1895</v>
      </c>
      <c r="E308" t="s">
        <v>1886</v>
      </c>
      <c r="F308" t="s">
        <v>1896</v>
      </c>
      <c r="H308" t="s">
        <v>1888</v>
      </c>
      <c r="I308" t="s">
        <v>1889</v>
      </c>
      <c r="J308" t="s">
        <v>45</v>
      </c>
      <c r="K308" t="s">
        <v>7</v>
      </c>
      <c r="L308" t="s">
        <v>7</v>
      </c>
      <c r="M308" t="s">
        <v>102</v>
      </c>
      <c r="N308" t="s">
        <v>7</v>
      </c>
      <c r="O308" t="s">
        <v>7</v>
      </c>
      <c r="P308" t="s">
        <v>7</v>
      </c>
      <c r="Q308" t="s">
        <v>45</v>
      </c>
      <c r="R308" t="s">
        <v>102</v>
      </c>
      <c r="S308" t="s">
        <v>45</v>
      </c>
      <c r="T308" t="s">
        <v>1899</v>
      </c>
      <c r="U308" t="s">
        <v>7</v>
      </c>
      <c r="V308" t="s">
        <v>7</v>
      </c>
      <c r="W308" t="s">
        <v>1897</v>
      </c>
      <c r="AA308" t="s">
        <v>45</v>
      </c>
      <c r="AB308" t="s">
        <v>7</v>
      </c>
      <c r="AC308" t="s">
        <v>7</v>
      </c>
      <c r="AD308" t="s">
        <v>45</v>
      </c>
      <c r="AE308" t="s">
        <v>87</v>
      </c>
      <c r="AF308" t="s">
        <v>1902</v>
      </c>
    </row>
    <row r="309" spans="1:32" x14ac:dyDescent="0.45">
      <c r="A309" t="s">
        <v>1903</v>
      </c>
      <c r="B309" t="s">
        <v>1904</v>
      </c>
      <c r="C309" t="s">
        <v>1905</v>
      </c>
      <c r="D309" t="s">
        <v>1906</v>
      </c>
      <c r="E309" t="s">
        <v>1886</v>
      </c>
      <c r="F309" t="s">
        <v>1887</v>
      </c>
      <c r="H309" t="s">
        <v>1888</v>
      </c>
      <c r="I309" t="s">
        <v>1889</v>
      </c>
      <c r="J309" t="s">
        <v>45</v>
      </c>
      <c r="K309" t="s">
        <v>7</v>
      </c>
      <c r="L309" t="s">
        <v>7</v>
      </c>
      <c r="M309" t="s">
        <v>102</v>
      </c>
      <c r="N309" t="s">
        <v>7</v>
      </c>
      <c r="O309" t="s">
        <v>7</v>
      </c>
      <c r="P309" t="s">
        <v>7</v>
      </c>
      <c r="Q309" t="s">
        <v>45</v>
      </c>
      <c r="R309" t="s">
        <v>102</v>
      </c>
      <c r="S309" t="s">
        <v>45</v>
      </c>
      <c r="T309" t="s">
        <v>1903</v>
      </c>
      <c r="U309" t="s">
        <v>7</v>
      </c>
      <c r="V309" t="s">
        <v>7</v>
      </c>
      <c r="W309" t="s">
        <v>1890</v>
      </c>
      <c r="AA309" t="s">
        <v>45</v>
      </c>
      <c r="AB309" t="s">
        <v>45</v>
      </c>
      <c r="AC309" t="s">
        <v>7</v>
      </c>
      <c r="AD309" t="s">
        <v>45</v>
      </c>
      <c r="AE309" t="s">
        <v>87</v>
      </c>
      <c r="AF309" t="s">
        <v>1907</v>
      </c>
    </row>
    <row r="310" spans="1:32" x14ac:dyDescent="0.45">
      <c r="A310" t="s">
        <v>97</v>
      </c>
      <c r="B310" t="s">
        <v>20</v>
      </c>
      <c r="C310" t="s">
        <v>1908</v>
      </c>
      <c r="D310" t="s">
        <v>20</v>
      </c>
      <c r="E310" t="s">
        <v>1909</v>
      </c>
      <c r="F310" t="s">
        <v>1910</v>
      </c>
      <c r="H310" t="s">
        <v>1911</v>
      </c>
      <c r="I310" t="s">
        <v>1912</v>
      </c>
      <c r="J310" t="s">
        <v>45</v>
      </c>
      <c r="K310" t="s">
        <v>7</v>
      </c>
      <c r="L310" t="s">
        <v>7</v>
      </c>
      <c r="M310" t="s">
        <v>102</v>
      </c>
      <c r="N310" t="s">
        <v>7</v>
      </c>
      <c r="O310" t="s">
        <v>7</v>
      </c>
      <c r="P310" t="s">
        <v>7</v>
      </c>
      <c r="Q310" t="s">
        <v>45</v>
      </c>
      <c r="R310" t="s">
        <v>102</v>
      </c>
      <c r="S310" t="s">
        <v>45</v>
      </c>
      <c r="T310" t="s">
        <v>97</v>
      </c>
      <c r="U310" t="s">
        <v>7</v>
      </c>
      <c r="V310" t="s">
        <v>7</v>
      </c>
      <c r="W310" t="s">
        <v>1303</v>
      </c>
      <c r="X310" t="s">
        <v>592</v>
      </c>
      <c r="Y310" t="s">
        <v>593</v>
      </c>
      <c r="AA310" t="s">
        <v>45</v>
      </c>
      <c r="AB310" t="s">
        <v>45</v>
      </c>
      <c r="AC310" t="s">
        <v>7</v>
      </c>
      <c r="AD310" t="s">
        <v>45</v>
      </c>
      <c r="AE310" t="s">
        <v>87</v>
      </c>
      <c r="AF310" t="s">
        <v>1913</v>
      </c>
    </row>
    <row r="311" spans="1:32" x14ac:dyDescent="0.45">
      <c r="A311" t="s">
        <v>1914</v>
      </c>
      <c r="B311" t="s">
        <v>1915</v>
      </c>
      <c r="C311" t="s">
        <v>1916</v>
      </c>
      <c r="D311" t="s">
        <v>20</v>
      </c>
      <c r="E311" t="s">
        <v>1909</v>
      </c>
      <c r="F311" t="s">
        <v>1910</v>
      </c>
      <c r="H311" t="s">
        <v>1911</v>
      </c>
      <c r="I311" t="s">
        <v>1912</v>
      </c>
      <c r="J311" t="s">
        <v>45</v>
      </c>
      <c r="K311" t="s">
        <v>7</v>
      </c>
      <c r="L311" t="s">
        <v>7</v>
      </c>
      <c r="M311" t="s">
        <v>102</v>
      </c>
      <c r="N311" t="s">
        <v>7</v>
      </c>
      <c r="O311" t="s">
        <v>7</v>
      </c>
      <c r="P311" t="s">
        <v>7</v>
      </c>
      <c r="Q311" t="s">
        <v>45</v>
      </c>
      <c r="R311" t="s">
        <v>102</v>
      </c>
      <c r="S311" t="s">
        <v>45</v>
      </c>
      <c r="T311" t="s">
        <v>1914</v>
      </c>
      <c r="U311" t="s">
        <v>7</v>
      </c>
      <c r="V311" t="s">
        <v>7</v>
      </c>
      <c r="W311" t="s">
        <v>1303</v>
      </c>
      <c r="AA311" t="s">
        <v>45</v>
      </c>
      <c r="AB311" t="s">
        <v>45</v>
      </c>
      <c r="AC311" t="s">
        <v>7</v>
      </c>
      <c r="AD311" t="s">
        <v>45</v>
      </c>
      <c r="AE311" t="s">
        <v>68</v>
      </c>
      <c r="AF311" t="s">
        <v>1917</v>
      </c>
    </row>
    <row r="312" spans="1:32" x14ac:dyDescent="0.45">
      <c r="A312" t="s">
        <v>1918</v>
      </c>
      <c r="B312" t="s">
        <v>1919</v>
      </c>
      <c r="C312" t="s">
        <v>1920</v>
      </c>
      <c r="D312" t="s">
        <v>1919</v>
      </c>
      <c r="E312" t="s">
        <v>1909</v>
      </c>
      <c r="F312" t="s">
        <v>1910</v>
      </c>
      <c r="H312" t="s">
        <v>1911</v>
      </c>
      <c r="I312" t="s">
        <v>1912</v>
      </c>
      <c r="J312" t="s">
        <v>45</v>
      </c>
      <c r="K312" t="s">
        <v>7</v>
      </c>
      <c r="L312" t="s">
        <v>7</v>
      </c>
      <c r="M312" t="s">
        <v>102</v>
      </c>
      <c r="N312" t="s">
        <v>7</v>
      </c>
      <c r="O312" t="s">
        <v>7</v>
      </c>
      <c r="P312" t="s">
        <v>7</v>
      </c>
      <c r="Q312" t="s">
        <v>45</v>
      </c>
      <c r="R312" t="s">
        <v>102</v>
      </c>
      <c r="S312" t="s">
        <v>45</v>
      </c>
      <c r="T312" t="s">
        <v>1918</v>
      </c>
      <c r="U312" t="s">
        <v>7</v>
      </c>
      <c r="V312" t="s">
        <v>7</v>
      </c>
      <c r="W312" t="s">
        <v>1303</v>
      </c>
      <c r="AA312" t="s">
        <v>45</v>
      </c>
      <c r="AB312" t="s">
        <v>45</v>
      </c>
      <c r="AC312" t="s">
        <v>7</v>
      </c>
      <c r="AD312" t="s">
        <v>45</v>
      </c>
      <c r="AE312" t="s">
        <v>68</v>
      </c>
      <c r="AF312" t="s">
        <v>1921</v>
      </c>
    </row>
    <row r="313" spans="1:32" x14ac:dyDescent="0.45">
      <c r="A313" t="s">
        <v>114</v>
      </c>
      <c r="B313" t="s">
        <v>29</v>
      </c>
      <c r="C313" t="s">
        <v>1922</v>
      </c>
      <c r="D313" t="s">
        <v>29</v>
      </c>
      <c r="E313" t="s">
        <v>1923</v>
      </c>
      <c r="F313" t="s">
        <v>1924</v>
      </c>
      <c r="H313" t="s">
        <v>1925</v>
      </c>
      <c r="I313" t="s">
        <v>1926</v>
      </c>
      <c r="J313" t="s">
        <v>45</v>
      </c>
      <c r="K313" t="s">
        <v>7</v>
      </c>
      <c r="L313" t="s">
        <v>7</v>
      </c>
      <c r="M313" t="s">
        <v>102</v>
      </c>
      <c r="N313" t="s">
        <v>7</v>
      </c>
      <c r="O313" t="s">
        <v>7</v>
      </c>
      <c r="P313" t="s">
        <v>7</v>
      </c>
      <c r="Q313" t="s">
        <v>45</v>
      </c>
      <c r="R313" t="s">
        <v>102</v>
      </c>
      <c r="S313" t="s">
        <v>45</v>
      </c>
      <c r="T313" t="s">
        <v>114</v>
      </c>
      <c r="U313" t="s">
        <v>7</v>
      </c>
      <c r="V313" t="s">
        <v>7</v>
      </c>
      <c r="W313" t="s">
        <v>1444</v>
      </c>
      <c r="X313" t="s">
        <v>935</v>
      </c>
      <c r="Y313" t="s">
        <v>87</v>
      </c>
      <c r="AA313" t="s">
        <v>7</v>
      </c>
      <c r="AB313" t="s">
        <v>45</v>
      </c>
      <c r="AC313" t="s">
        <v>7</v>
      </c>
      <c r="AD313" t="s">
        <v>45</v>
      </c>
      <c r="AE313" t="s">
        <v>87</v>
      </c>
      <c r="AF313" t="s">
        <v>1927</v>
      </c>
    </row>
    <row r="314" spans="1:32" x14ac:dyDescent="0.45">
      <c r="A314" t="s">
        <v>1928</v>
      </c>
      <c r="B314" t="s">
        <v>1929</v>
      </c>
      <c r="C314" t="s">
        <v>1930</v>
      </c>
      <c r="D314" t="s">
        <v>1929</v>
      </c>
      <c r="E314" t="s">
        <v>1923</v>
      </c>
      <c r="F314" t="s">
        <v>1931</v>
      </c>
      <c r="H314" t="s">
        <v>1932</v>
      </c>
      <c r="I314" t="s">
        <v>1933</v>
      </c>
      <c r="J314" t="s">
        <v>45</v>
      </c>
      <c r="K314" t="s">
        <v>7</v>
      </c>
      <c r="L314" t="s">
        <v>7</v>
      </c>
      <c r="M314" t="s">
        <v>102</v>
      </c>
      <c r="N314" t="s">
        <v>7</v>
      </c>
      <c r="O314" t="s">
        <v>7</v>
      </c>
      <c r="P314" t="s">
        <v>7</v>
      </c>
      <c r="Q314" t="s">
        <v>7</v>
      </c>
      <c r="R314" t="s">
        <v>102</v>
      </c>
      <c r="S314" t="s">
        <v>45</v>
      </c>
      <c r="T314" t="s">
        <v>1928</v>
      </c>
      <c r="U314" t="s">
        <v>7</v>
      </c>
      <c r="V314" t="s">
        <v>7</v>
      </c>
      <c r="W314" t="s">
        <v>1444</v>
      </c>
      <c r="AA314" t="s">
        <v>7</v>
      </c>
      <c r="AB314" t="s">
        <v>45</v>
      </c>
      <c r="AC314" t="s">
        <v>7</v>
      </c>
      <c r="AD314" t="s">
        <v>45</v>
      </c>
      <c r="AE314" t="s">
        <v>63</v>
      </c>
      <c r="AF314" t="s">
        <v>1934</v>
      </c>
    </row>
    <row r="315" spans="1:32" x14ac:dyDescent="0.45">
      <c r="A315" t="s">
        <v>1935</v>
      </c>
      <c r="B315" t="s">
        <v>1936</v>
      </c>
      <c r="C315" t="s">
        <v>1937</v>
      </c>
      <c r="D315" t="s">
        <v>1938</v>
      </c>
      <c r="E315" t="s">
        <v>1923</v>
      </c>
      <c r="F315" t="s">
        <v>1939</v>
      </c>
      <c r="H315" t="s">
        <v>1925</v>
      </c>
      <c r="I315" t="s">
        <v>1940</v>
      </c>
      <c r="J315" t="s">
        <v>45</v>
      </c>
      <c r="K315" t="s">
        <v>7</v>
      </c>
      <c r="L315" t="s">
        <v>7</v>
      </c>
      <c r="M315" t="s">
        <v>102</v>
      </c>
      <c r="N315" t="s">
        <v>7</v>
      </c>
      <c r="O315" t="s">
        <v>7</v>
      </c>
      <c r="P315" t="s">
        <v>7</v>
      </c>
      <c r="Q315" t="s">
        <v>45</v>
      </c>
      <c r="R315" t="s">
        <v>102</v>
      </c>
      <c r="S315" t="s">
        <v>45</v>
      </c>
      <c r="T315" t="s">
        <v>1935</v>
      </c>
      <c r="U315" t="s">
        <v>7</v>
      </c>
      <c r="V315" t="s">
        <v>7</v>
      </c>
      <c r="W315" t="s">
        <v>1941</v>
      </c>
      <c r="AA315" t="s">
        <v>7</v>
      </c>
      <c r="AB315" t="s">
        <v>45</v>
      </c>
      <c r="AC315" t="s">
        <v>7</v>
      </c>
      <c r="AD315" t="s">
        <v>45</v>
      </c>
      <c r="AE315" t="s">
        <v>87</v>
      </c>
      <c r="AF315" t="s">
        <v>1942</v>
      </c>
    </row>
    <row r="316" spans="1:32" x14ac:dyDescent="0.45">
      <c r="A316" t="s">
        <v>1943</v>
      </c>
      <c r="B316" t="s">
        <v>1944</v>
      </c>
      <c r="C316" t="s">
        <v>1945</v>
      </c>
      <c r="D316" t="s">
        <v>29</v>
      </c>
      <c r="E316" t="s">
        <v>1923</v>
      </c>
      <c r="F316" t="s">
        <v>1924</v>
      </c>
      <c r="H316" t="s">
        <v>1925</v>
      </c>
      <c r="I316" t="s">
        <v>1926</v>
      </c>
      <c r="J316" t="s">
        <v>45</v>
      </c>
      <c r="K316" t="s">
        <v>7</v>
      </c>
      <c r="L316" t="s">
        <v>7</v>
      </c>
      <c r="M316" t="s">
        <v>102</v>
      </c>
      <c r="N316" t="s">
        <v>7</v>
      </c>
      <c r="O316" t="s">
        <v>7</v>
      </c>
      <c r="P316" t="s">
        <v>7</v>
      </c>
      <c r="Q316" t="s">
        <v>45</v>
      </c>
      <c r="R316" t="s">
        <v>102</v>
      </c>
      <c r="S316" t="s">
        <v>45</v>
      </c>
      <c r="T316" t="s">
        <v>1943</v>
      </c>
      <c r="U316" t="s">
        <v>7</v>
      </c>
      <c r="V316" t="s">
        <v>7</v>
      </c>
      <c r="W316" t="s">
        <v>1444</v>
      </c>
      <c r="AA316" t="s">
        <v>7</v>
      </c>
      <c r="AB316" t="s">
        <v>45</v>
      </c>
      <c r="AC316" t="s">
        <v>7</v>
      </c>
      <c r="AD316" t="s">
        <v>45</v>
      </c>
      <c r="AE316" t="s">
        <v>87</v>
      </c>
      <c r="AF316" t="s">
        <v>1946</v>
      </c>
    </row>
    <row r="317" spans="1:32" x14ac:dyDescent="0.45">
      <c r="A317" t="s">
        <v>1947</v>
      </c>
      <c r="B317" t="s">
        <v>1012</v>
      </c>
      <c r="C317" t="s">
        <v>1948</v>
      </c>
      <c r="D317" t="s">
        <v>1949</v>
      </c>
      <c r="E317" t="s">
        <v>1923</v>
      </c>
      <c r="F317" t="s">
        <v>1931</v>
      </c>
      <c r="H317" t="s">
        <v>1925</v>
      </c>
      <c r="I317" t="s">
        <v>1926</v>
      </c>
      <c r="J317" t="s">
        <v>45</v>
      </c>
      <c r="K317" t="s">
        <v>7</v>
      </c>
      <c r="L317" t="s">
        <v>7</v>
      </c>
      <c r="M317" t="s">
        <v>102</v>
      </c>
      <c r="N317" t="s">
        <v>7</v>
      </c>
      <c r="O317" t="s">
        <v>7</v>
      </c>
      <c r="P317" t="s">
        <v>7</v>
      </c>
      <c r="Q317" t="s">
        <v>45</v>
      </c>
      <c r="R317" t="s">
        <v>102</v>
      </c>
      <c r="S317" t="s">
        <v>45</v>
      </c>
      <c r="T317" t="s">
        <v>1947</v>
      </c>
      <c r="U317" t="s">
        <v>7</v>
      </c>
      <c r="V317" t="s">
        <v>7</v>
      </c>
      <c r="W317" t="s">
        <v>1950</v>
      </c>
      <c r="AA317" t="s">
        <v>7</v>
      </c>
      <c r="AB317" t="s">
        <v>45</v>
      </c>
      <c r="AC317" t="s">
        <v>7</v>
      </c>
      <c r="AD317" t="s">
        <v>45</v>
      </c>
      <c r="AE317" t="s">
        <v>73</v>
      </c>
      <c r="AF317" t="s">
        <v>1951</v>
      </c>
    </row>
    <row r="318" spans="1:32" x14ac:dyDescent="0.45">
      <c r="A318" t="s">
        <v>1952</v>
      </c>
      <c r="B318" t="s">
        <v>1953</v>
      </c>
      <c r="C318" t="s">
        <v>1954</v>
      </c>
      <c r="D318" t="s">
        <v>1955</v>
      </c>
      <c r="E318" t="s">
        <v>1923</v>
      </c>
      <c r="F318" t="s">
        <v>1931</v>
      </c>
      <c r="H318" t="s">
        <v>1925</v>
      </c>
      <c r="I318" t="s">
        <v>1940</v>
      </c>
      <c r="J318" t="s">
        <v>45</v>
      </c>
      <c r="K318" t="s">
        <v>7</v>
      </c>
      <c r="L318" t="s">
        <v>7</v>
      </c>
      <c r="M318" t="s">
        <v>102</v>
      </c>
      <c r="N318" t="s">
        <v>7</v>
      </c>
      <c r="O318" t="s">
        <v>7</v>
      </c>
      <c r="P318" t="s">
        <v>7</v>
      </c>
      <c r="Q318" t="s">
        <v>87</v>
      </c>
      <c r="R318" t="s">
        <v>102</v>
      </c>
      <c r="S318" t="s">
        <v>45</v>
      </c>
      <c r="T318" t="s">
        <v>1952</v>
      </c>
      <c r="U318" t="s">
        <v>7</v>
      </c>
      <c r="V318" t="s">
        <v>7</v>
      </c>
      <c r="W318" t="s">
        <v>1941</v>
      </c>
      <c r="AA318" t="s">
        <v>7</v>
      </c>
      <c r="AB318" t="s">
        <v>45</v>
      </c>
      <c r="AC318" t="s">
        <v>7</v>
      </c>
      <c r="AD318" t="s">
        <v>45</v>
      </c>
      <c r="AE318" t="s">
        <v>87</v>
      </c>
      <c r="AF318" t="s">
        <v>1956</v>
      </c>
    </row>
    <row r="319" spans="1:32" x14ac:dyDescent="0.45">
      <c r="A319" t="s">
        <v>1957</v>
      </c>
      <c r="B319" t="s">
        <v>1958</v>
      </c>
      <c r="C319" t="s">
        <v>1959</v>
      </c>
      <c r="D319" t="s">
        <v>1960</v>
      </c>
      <c r="E319" t="s">
        <v>1923</v>
      </c>
      <c r="F319" t="s">
        <v>1931</v>
      </c>
      <c r="H319" t="s">
        <v>1925</v>
      </c>
      <c r="I319" t="s">
        <v>1940</v>
      </c>
      <c r="J319" t="s">
        <v>45</v>
      </c>
      <c r="K319" t="s">
        <v>7</v>
      </c>
      <c r="L319" t="s">
        <v>7</v>
      </c>
      <c r="M319" t="s">
        <v>102</v>
      </c>
      <c r="N319" t="s">
        <v>7</v>
      </c>
      <c r="O319" t="s">
        <v>7</v>
      </c>
      <c r="P319" t="s">
        <v>7</v>
      </c>
      <c r="Q319" t="s">
        <v>45</v>
      </c>
      <c r="R319" t="s">
        <v>102</v>
      </c>
      <c r="S319" t="s">
        <v>45</v>
      </c>
      <c r="T319" t="s">
        <v>1957</v>
      </c>
      <c r="U319" t="s">
        <v>7</v>
      </c>
      <c r="V319" t="s">
        <v>7</v>
      </c>
      <c r="W319" t="s">
        <v>1941</v>
      </c>
      <c r="AA319" t="s">
        <v>7</v>
      </c>
      <c r="AB319" t="s">
        <v>45</v>
      </c>
      <c r="AC319" t="s">
        <v>7</v>
      </c>
      <c r="AD319" t="s">
        <v>45</v>
      </c>
      <c r="AE319" t="s">
        <v>87</v>
      </c>
      <c r="AF319" t="s">
        <v>1961</v>
      </c>
    </row>
    <row r="320" spans="1:32" x14ac:dyDescent="0.45">
      <c r="A320" t="s">
        <v>1962</v>
      </c>
      <c r="B320" t="s">
        <v>1963</v>
      </c>
      <c r="C320" t="s">
        <v>1964</v>
      </c>
      <c r="D320" t="s">
        <v>1965</v>
      </c>
      <c r="E320" t="s">
        <v>1923</v>
      </c>
      <c r="F320" t="s">
        <v>1939</v>
      </c>
      <c r="H320" t="s">
        <v>1925</v>
      </c>
      <c r="I320" t="s">
        <v>1940</v>
      </c>
      <c r="J320" t="s">
        <v>45</v>
      </c>
      <c r="K320" t="s">
        <v>7</v>
      </c>
      <c r="L320" t="s">
        <v>7</v>
      </c>
      <c r="M320" t="s">
        <v>102</v>
      </c>
      <c r="N320" t="s">
        <v>7</v>
      </c>
      <c r="O320" t="s">
        <v>7</v>
      </c>
      <c r="P320" t="s">
        <v>7</v>
      </c>
      <c r="Q320" t="s">
        <v>45</v>
      </c>
      <c r="R320" t="s">
        <v>102</v>
      </c>
      <c r="S320" t="s">
        <v>45</v>
      </c>
      <c r="T320" t="s">
        <v>1962</v>
      </c>
      <c r="U320" t="s">
        <v>7</v>
      </c>
      <c r="V320" t="s">
        <v>7</v>
      </c>
      <c r="W320" t="s">
        <v>1941</v>
      </c>
      <c r="AA320" t="s">
        <v>7</v>
      </c>
      <c r="AB320" t="s">
        <v>45</v>
      </c>
      <c r="AC320" t="s">
        <v>7</v>
      </c>
      <c r="AD320" t="s">
        <v>45</v>
      </c>
      <c r="AE320" t="s">
        <v>87</v>
      </c>
      <c r="AF320" t="s">
        <v>1966</v>
      </c>
    </row>
    <row r="321" spans="1:32" x14ac:dyDescent="0.45">
      <c r="A321" t="s">
        <v>1967</v>
      </c>
      <c r="B321" t="s">
        <v>1968</v>
      </c>
      <c r="C321" t="s">
        <v>1969</v>
      </c>
      <c r="D321" t="s">
        <v>1968</v>
      </c>
      <c r="E321" t="s">
        <v>475</v>
      </c>
      <c r="F321" t="s">
        <v>1970</v>
      </c>
      <c r="H321" t="s">
        <v>1971</v>
      </c>
      <c r="I321" t="s">
        <v>1972</v>
      </c>
      <c r="J321" t="s">
        <v>45</v>
      </c>
      <c r="K321" t="s">
        <v>7</v>
      </c>
      <c r="L321" t="s">
        <v>7</v>
      </c>
      <c r="M321" t="s">
        <v>102</v>
      </c>
      <c r="N321" t="s">
        <v>7</v>
      </c>
      <c r="O321" t="s">
        <v>7</v>
      </c>
      <c r="P321" t="s">
        <v>7</v>
      </c>
      <c r="Q321" t="s">
        <v>45</v>
      </c>
      <c r="R321" t="s">
        <v>102</v>
      </c>
      <c r="S321" t="s">
        <v>45</v>
      </c>
      <c r="T321" t="s">
        <v>1967</v>
      </c>
      <c r="U321" t="s">
        <v>7</v>
      </c>
      <c r="V321" t="s">
        <v>7</v>
      </c>
      <c r="W321" t="s">
        <v>1941</v>
      </c>
      <c r="AA321" t="s">
        <v>7</v>
      </c>
      <c r="AB321" t="s">
        <v>45</v>
      </c>
      <c r="AC321" t="s">
        <v>7</v>
      </c>
      <c r="AD321" t="s">
        <v>45</v>
      </c>
      <c r="AE321" t="s">
        <v>87</v>
      </c>
      <c r="AF321" t="s">
        <v>1973</v>
      </c>
    </row>
    <row r="322" spans="1:32" x14ac:dyDescent="0.45">
      <c r="A322" t="s">
        <v>1974</v>
      </c>
      <c r="B322" t="s">
        <v>1975</v>
      </c>
      <c r="C322" t="s">
        <v>1976</v>
      </c>
      <c r="D322" t="s">
        <v>1977</v>
      </c>
      <c r="E322" t="s">
        <v>1923</v>
      </c>
      <c r="F322" t="s">
        <v>1931</v>
      </c>
      <c r="H322" t="s">
        <v>1925</v>
      </c>
      <c r="I322" t="s">
        <v>1940</v>
      </c>
      <c r="J322" t="s">
        <v>45</v>
      </c>
      <c r="K322" t="s">
        <v>7</v>
      </c>
      <c r="L322" t="s">
        <v>7</v>
      </c>
      <c r="M322" t="s">
        <v>102</v>
      </c>
      <c r="N322" t="s">
        <v>7</v>
      </c>
      <c r="O322" t="s">
        <v>7</v>
      </c>
      <c r="P322" t="s">
        <v>7</v>
      </c>
      <c r="Q322" t="s">
        <v>45</v>
      </c>
      <c r="R322" t="s">
        <v>102</v>
      </c>
      <c r="S322" t="s">
        <v>45</v>
      </c>
      <c r="T322" t="s">
        <v>1974</v>
      </c>
      <c r="U322" t="s">
        <v>7</v>
      </c>
      <c r="V322" t="s">
        <v>7</v>
      </c>
      <c r="W322" t="s">
        <v>1941</v>
      </c>
      <c r="AA322" t="s">
        <v>7</v>
      </c>
      <c r="AB322" t="s">
        <v>45</v>
      </c>
      <c r="AC322" t="s">
        <v>7</v>
      </c>
      <c r="AD322" t="s">
        <v>45</v>
      </c>
      <c r="AE322" t="s">
        <v>58</v>
      </c>
      <c r="AF322" t="s">
        <v>1978</v>
      </c>
    </row>
    <row r="323" spans="1:32" x14ac:dyDescent="0.45">
      <c r="A323" t="s">
        <v>1979</v>
      </c>
      <c r="B323" t="s">
        <v>1980</v>
      </c>
      <c r="C323" t="s">
        <v>1981</v>
      </c>
      <c r="D323" t="s">
        <v>1980</v>
      </c>
      <c r="E323" t="s">
        <v>1923</v>
      </c>
      <c r="F323" t="s">
        <v>1931</v>
      </c>
      <c r="H323" t="s">
        <v>1932</v>
      </c>
      <c r="I323" t="s">
        <v>1933</v>
      </c>
      <c r="J323" t="s">
        <v>45</v>
      </c>
      <c r="K323" t="s">
        <v>7</v>
      </c>
      <c r="L323" t="s">
        <v>7</v>
      </c>
      <c r="M323" t="s">
        <v>102</v>
      </c>
      <c r="N323" t="s">
        <v>7</v>
      </c>
      <c r="O323" t="s">
        <v>7</v>
      </c>
      <c r="P323" t="s">
        <v>7</v>
      </c>
      <c r="Q323" t="s">
        <v>7</v>
      </c>
      <c r="R323" t="s">
        <v>102</v>
      </c>
      <c r="S323" t="s">
        <v>45</v>
      </c>
      <c r="T323" t="s">
        <v>1979</v>
      </c>
      <c r="U323" t="s">
        <v>7</v>
      </c>
      <c r="V323" t="s">
        <v>7</v>
      </c>
      <c r="W323" t="s">
        <v>1444</v>
      </c>
      <c r="AA323" t="s">
        <v>7</v>
      </c>
      <c r="AB323" t="s">
        <v>7</v>
      </c>
      <c r="AC323" t="s">
        <v>7</v>
      </c>
      <c r="AD323" t="s">
        <v>45</v>
      </c>
      <c r="AE323" t="s">
        <v>87</v>
      </c>
      <c r="AF323" t="s">
        <v>1982</v>
      </c>
    </row>
    <row r="324" spans="1:32" x14ac:dyDescent="0.45">
      <c r="A324" t="s">
        <v>1983</v>
      </c>
      <c r="B324" t="s">
        <v>1984</v>
      </c>
      <c r="C324" t="s">
        <v>1985</v>
      </c>
      <c r="D324" t="s">
        <v>1984</v>
      </c>
      <c r="E324" t="s">
        <v>1986</v>
      </c>
      <c r="F324" t="s">
        <v>1987</v>
      </c>
      <c r="H324" t="s">
        <v>1988</v>
      </c>
      <c r="I324" t="s">
        <v>1989</v>
      </c>
      <c r="J324" t="s">
        <v>45</v>
      </c>
      <c r="K324" t="s">
        <v>7</v>
      </c>
      <c r="L324" t="s">
        <v>7</v>
      </c>
      <c r="M324" t="s">
        <v>102</v>
      </c>
      <c r="N324" t="s">
        <v>7</v>
      </c>
      <c r="O324" t="s">
        <v>7</v>
      </c>
      <c r="P324" t="s">
        <v>7</v>
      </c>
      <c r="Q324" t="s">
        <v>45</v>
      </c>
      <c r="R324" t="s">
        <v>102</v>
      </c>
      <c r="S324" t="s">
        <v>45</v>
      </c>
      <c r="T324" t="s">
        <v>1983</v>
      </c>
      <c r="U324" t="s">
        <v>7</v>
      </c>
      <c r="V324" t="s">
        <v>7</v>
      </c>
      <c r="W324" t="s">
        <v>1990</v>
      </c>
      <c r="AA324" t="s">
        <v>7</v>
      </c>
      <c r="AB324" t="s">
        <v>45</v>
      </c>
      <c r="AC324" t="s">
        <v>7</v>
      </c>
      <c r="AD324" t="s">
        <v>45</v>
      </c>
      <c r="AE324" t="s">
        <v>103</v>
      </c>
      <c r="AF324" t="s">
        <v>1991</v>
      </c>
    </row>
    <row r="325" spans="1:32" x14ac:dyDescent="0.45">
      <c r="A325" t="s">
        <v>1992</v>
      </c>
      <c r="B325" t="s">
        <v>1984</v>
      </c>
      <c r="C325" t="s">
        <v>1985</v>
      </c>
      <c r="D325" t="s">
        <v>1984</v>
      </c>
      <c r="E325" t="s">
        <v>1986</v>
      </c>
      <c r="F325" t="s">
        <v>1987</v>
      </c>
      <c r="H325" t="s">
        <v>1988</v>
      </c>
      <c r="I325" t="s">
        <v>1989</v>
      </c>
      <c r="J325" t="s">
        <v>45</v>
      </c>
      <c r="K325" t="s">
        <v>7</v>
      </c>
      <c r="L325" t="s">
        <v>7</v>
      </c>
      <c r="M325" t="s">
        <v>102</v>
      </c>
      <c r="N325" t="s">
        <v>7</v>
      </c>
      <c r="O325" t="s">
        <v>7</v>
      </c>
      <c r="P325" t="s">
        <v>7</v>
      </c>
      <c r="Q325" t="s">
        <v>45</v>
      </c>
      <c r="R325" t="s">
        <v>102</v>
      </c>
      <c r="S325" t="s">
        <v>45</v>
      </c>
      <c r="T325" t="s">
        <v>1992</v>
      </c>
      <c r="U325" t="s">
        <v>7</v>
      </c>
      <c r="V325" t="s">
        <v>7</v>
      </c>
      <c r="W325" t="s">
        <v>1990</v>
      </c>
      <c r="AA325" t="s">
        <v>7</v>
      </c>
      <c r="AB325" t="s">
        <v>45</v>
      </c>
      <c r="AC325" t="s">
        <v>7</v>
      </c>
      <c r="AD325" t="s">
        <v>45</v>
      </c>
      <c r="AE325" t="s">
        <v>45</v>
      </c>
      <c r="AF325" t="s">
        <v>1993</v>
      </c>
    </row>
    <row r="326" spans="1:32" x14ac:dyDescent="0.45">
      <c r="A326" t="s">
        <v>1994</v>
      </c>
      <c r="B326" t="s">
        <v>1995</v>
      </c>
      <c r="C326" t="s">
        <v>1996</v>
      </c>
      <c r="D326" t="s">
        <v>1995</v>
      </c>
      <c r="F326" t="s">
        <v>1997</v>
      </c>
      <c r="H326" t="s">
        <v>1998</v>
      </c>
      <c r="I326" t="s">
        <v>1999</v>
      </c>
      <c r="J326" t="s">
        <v>45</v>
      </c>
      <c r="K326" t="s">
        <v>7</v>
      </c>
      <c r="L326" t="s">
        <v>7</v>
      </c>
      <c r="M326" t="s">
        <v>102</v>
      </c>
      <c r="N326" t="s">
        <v>7</v>
      </c>
      <c r="O326" t="s">
        <v>7</v>
      </c>
      <c r="P326" t="s">
        <v>7</v>
      </c>
      <c r="Q326" t="s">
        <v>45</v>
      </c>
      <c r="R326" t="s">
        <v>102</v>
      </c>
      <c r="S326" t="s">
        <v>45</v>
      </c>
      <c r="T326" t="s">
        <v>1994</v>
      </c>
      <c r="U326" t="s">
        <v>7</v>
      </c>
      <c r="V326" t="s">
        <v>7</v>
      </c>
      <c r="W326" t="s">
        <v>2000</v>
      </c>
      <c r="AA326" t="s">
        <v>7</v>
      </c>
      <c r="AB326" t="s">
        <v>45</v>
      </c>
      <c r="AC326" t="s">
        <v>7</v>
      </c>
      <c r="AD326" t="s">
        <v>45</v>
      </c>
      <c r="AE326" t="s">
        <v>63</v>
      </c>
      <c r="AF326" t="s">
        <v>2001</v>
      </c>
    </row>
    <row r="327" spans="1:32" x14ac:dyDescent="0.45">
      <c r="A327" t="s">
        <v>2002</v>
      </c>
      <c r="B327" t="s">
        <v>1995</v>
      </c>
      <c r="C327" t="s">
        <v>1996</v>
      </c>
      <c r="D327" t="s">
        <v>1995</v>
      </c>
      <c r="F327" t="s">
        <v>1997</v>
      </c>
      <c r="J327" t="s">
        <v>45</v>
      </c>
      <c r="K327" t="s">
        <v>7</v>
      </c>
      <c r="L327" t="s">
        <v>7</v>
      </c>
      <c r="M327" t="s">
        <v>102</v>
      </c>
      <c r="N327" t="s">
        <v>7</v>
      </c>
      <c r="O327" t="s">
        <v>7</v>
      </c>
      <c r="P327" t="s">
        <v>7</v>
      </c>
      <c r="Q327" t="s">
        <v>45</v>
      </c>
      <c r="R327" t="s">
        <v>102</v>
      </c>
      <c r="S327" t="s">
        <v>45</v>
      </c>
      <c r="T327" t="s">
        <v>2002</v>
      </c>
      <c r="U327" t="s">
        <v>7</v>
      </c>
      <c r="V327" t="s">
        <v>7</v>
      </c>
      <c r="W327" t="s">
        <v>7</v>
      </c>
      <c r="AA327" t="s">
        <v>7</v>
      </c>
      <c r="AB327" t="s">
        <v>45</v>
      </c>
      <c r="AC327" t="s">
        <v>7</v>
      </c>
      <c r="AD327" t="s">
        <v>45</v>
      </c>
      <c r="AE327" t="s">
        <v>73</v>
      </c>
      <c r="AF327" t="s">
        <v>2003</v>
      </c>
    </row>
    <row r="328" spans="1:32" x14ac:dyDescent="0.45">
      <c r="A328" t="s">
        <v>2004</v>
      </c>
      <c r="B328" t="s">
        <v>2005</v>
      </c>
      <c r="C328" t="s">
        <v>2006</v>
      </c>
      <c r="D328" t="s">
        <v>2007</v>
      </c>
      <c r="E328" t="s">
        <v>2008</v>
      </c>
      <c r="F328" t="s">
        <v>2009</v>
      </c>
      <c r="H328" t="s">
        <v>2010</v>
      </c>
      <c r="I328" t="s">
        <v>2011</v>
      </c>
      <c r="J328" t="s">
        <v>45</v>
      </c>
      <c r="K328" t="s">
        <v>7</v>
      </c>
      <c r="L328" t="s">
        <v>7</v>
      </c>
      <c r="M328" t="s">
        <v>102</v>
      </c>
      <c r="N328" t="s">
        <v>7</v>
      </c>
      <c r="O328" t="s">
        <v>7</v>
      </c>
      <c r="P328" t="s">
        <v>7</v>
      </c>
      <c r="Q328" t="s">
        <v>45</v>
      </c>
      <c r="R328" t="s">
        <v>102</v>
      </c>
      <c r="S328" t="s">
        <v>45</v>
      </c>
      <c r="T328" t="s">
        <v>2004</v>
      </c>
      <c r="U328" t="s">
        <v>7</v>
      </c>
      <c r="V328" t="s">
        <v>7</v>
      </c>
      <c r="W328" t="s">
        <v>2012</v>
      </c>
      <c r="AA328" t="s">
        <v>7</v>
      </c>
      <c r="AB328" t="s">
        <v>45</v>
      </c>
      <c r="AC328" t="s">
        <v>7</v>
      </c>
      <c r="AD328" t="s">
        <v>45</v>
      </c>
      <c r="AE328" t="s">
        <v>63</v>
      </c>
      <c r="AF328" t="s">
        <v>2013</v>
      </c>
    </row>
    <row r="329" spans="1:32" x14ac:dyDescent="0.45">
      <c r="A329" t="s">
        <v>2014</v>
      </c>
      <c r="B329" t="s">
        <v>2015</v>
      </c>
      <c r="C329" t="s">
        <v>2016</v>
      </c>
      <c r="D329" t="s">
        <v>2017</v>
      </c>
      <c r="E329" t="s">
        <v>2018</v>
      </c>
      <c r="F329" t="s">
        <v>2009</v>
      </c>
      <c r="H329" t="s">
        <v>2018</v>
      </c>
      <c r="I329" t="s">
        <v>2019</v>
      </c>
      <c r="J329" t="s">
        <v>45</v>
      </c>
      <c r="K329" t="s">
        <v>7</v>
      </c>
      <c r="L329" t="s">
        <v>7</v>
      </c>
      <c r="M329" t="s">
        <v>102</v>
      </c>
      <c r="N329" t="s">
        <v>7</v>
      </c>
      <c r="O329" t="s">
        <v>7</v>
      </c>
      <c r="P329" t="s">
        <v>7</v>
      </c>
      <c r="Q329" t="s">
        <v>45</v>
      </c>
      <c r="R329" t="s">
        <v>102</v>
      </c>
      <c r="S329" t="s">
        <v>45</v>
      </c>
      <c r="T329" t="s">
        <v>2014</v>
      </c>
      <c r="U329" t="s">
        <v>7</v>
      </c>
      <c r="V329" t="s">
        <v>7</v>
      </c>
      <c r="W329" t="s">
        <v>2012</v>
      </c>
      <c r="AA329" t="s">
        <v>7</v>
      </c>
      <c r="AB329" t="s">
        <v>45</v>
      </c>
      <c r="AC329" t="s">
        <v>7</v>
      </c>
      <c r="AD329" t="s">
        <v>45</v>
      </c>
      <c r="AE329" t="s">
        <v>73</v>
      </c>
      <c r="AF329" t="s">
        <v>2020</v>
      </c>
    </row>
    <row r="330" spans="1:32" x14ac:dyDescent="0.45">
      <c r="A330" t="s">
        <v>2021</v>
      </c>
      <c r="B330" t="s">
        <v>2022</v>
      </c>
      <c r="C330" t="s">
        <v>2023</v>
      </c>
      <c r="D330" t="s">
        <v>2024</v>
      </c>
      <c r="E330" t="s">
        <v>2025</v>
      </c>
      <c r="F330" t="s">
        <v>2026</v>
      </c>
      <c r="H330" t="s">
        <v>2027</v>
      </c>
      <c r="I330" t="s">
        <v>2028</v>
      </c>
      <c r="J330" t="s">
        <v>45</v>
      </c>
      <c r="K330" t="s">
        <v>7</v>
      </c>
      <c r="L330" t="s">
        <v>7</v>
      </c>
      <c r="M330" t="s">
        <v>102</v>
      </c>
      <c r="N330" t="s">
        <v>7</v>
      </c>
      <c r="O330" t="s">
        <v>7</v>
      </c>
      <c r="P330" t="s">
        <v>7</v>
      </c>
      <c r="Q330" t="s">
        <v>45</v>
      </c>
      <c r="R330" t="s">
        <v>102</v>
      </c>
      <c r="S330" t="s">
        <v>45</v>
      </c>
      <c r="T330" t="s">
        <v>2021</v>
      </c>
      <c r="U330" t="s">
        <v>7</v>
      </c>
      <c r="V330" t="s">
        <v>7</v>
      </c>
      <c r="W330" t="s">
        <v>1452</v>
      </c>
      <c r="Z330" t="s">
        <v>494</v>
      </c>
      <c r="AA330" t="s">
        <v>7</v>
      </c>
      <c r="AB330" t="s">
        <v>45</v>
      </c>
      <c r="AC330" t="s">
        <v>7</v>
      </c>
      <c r="AD330" t="s">
        <v>45</v>
      </c>
      <c r="AE330" t="s">
        <v>87</v>
      </c>
      <c r="AF330" t="s">
        <v>2029</v>
      </c>
    </row>
    <row r="331" spans="1:32" x14ac:dyDescent="0.45">
      <c r="A331" t="s">
        <v>2030</v>
      </c>
      <c r="B331" t="s">
        <v>2031</v>
      </c>
      <c r="C331" t="s">
        <v>2032</v>
      </c>
      <c r="D331" t="s">
        <v>2033</v>
      </c>
      <c r="E331" t="s">
        <v>2034</v>
      </c>
      <c r="F331" t="s">
        <v>2035</v>
      </c>
      <c r="H331" t="s">
        <v>2036</v>
      </c>
      <c r="I331" t="s">
        <v>2037</v>
      </c>
      <c r="J331" t="s">
        <v>45</v>
      </c>
      <c r="K331" t="s">
        <v>7</v>
      </c>
      <c r="L331" t="s">
        <v>7</v>
      </c>
      <c r="M331" t="s">
        <v>102</v>
      </c>
      <c r="N331" t="s">
        <v>7</v>
      </c>
      <c r="O331" t="s">
        <v>7</v>
      </c>
      <c r="P331" t="s">
        <v>7</v>
      </c>
      <c r="Q331" t="s">
        <v>45</v>
      </c>
      <c r="R331" t="s">
        <v>102</v>
      </c>
      <c r="S331" t="s">
        <v>45</v>
      </c>
      <c r="T331" t="s">
        <v>2030</v>
      </c>
      <c r="U331" t="s">
        <v>7</v>
      </c>
      <c r="V331" t="s">
        <v>7</v>
      </c>
      <c r="W331" t="s">
        <v>292</v>
      </c>
      <c r="Z331" t="s">
        <v>494</v>
      </c>
      <c r="AA331" t="s">
        <v>45</v>
      </c>
      <c r="AB331" t="s">
        <v>45</v>
      </c>
      <c r="AC331" t="s">
        <v>7</v>
      </c>
      <c r="AD331" t="s">
        <v>45</v>
      </c>
      <c r="AE331" t="s">
        <v>87</v>
      </c>
      <c r="AF331" t="s">
        <v>2038</v>
      </c>
    </row>
    <row r="332" spans="1:32" x14ac:dyDescent="0.45">
      <c r="A332" t="s">
        <v>2039</v>
      </c>
      <c r="B332" t="s">
        <v>2040</v>
      </c>
      <c r="C332" t="s">
        <v>2041</v>
      </c>
      <c r="D332" t="s">
        <v>2040</v>
      </c>
      <c r="E332" t="s">
        <v>2034</v>
      </c>
      <c r="F332" t="s">
        <v>2035</v>
      </c>
      <c r="H332" t="s">
        <v>2036</v>
      </c>
      <c r="I332" t="s">
        <v>2037</v>
      </c>
      <c r="J332" t="s">
        <v>45</v>
      </c>
      <c r="K332" t="s">
        <v>7</v>
      </c>
      <c r="L332" t="s">
        <v>7</v>
      </c>
      <c r="M332" t="s">
        <v>102</v>
      </c>
      <c r="N332" t="s">
        <v>7</v>
      </c>
      <c r="O332" t="s">
        <v>7</v>
      </c>
      <c r="P332" t="s">
        <v>7</v>
      </c>
      <c r="Q332" t="s">
        <v>45</v>
      </c>
      <c r="R332" t="s">
        <v>102</v>
      </c>
      <c r="S332" t="s">
        <v>45</v>
      </c>
      <c r="T332" t="s">
        <v>2030</v>
      </c>
      <c r="U332" t="s">
        <v>7</v>
      </c>
      <c r="V332" t="s">
        <v>7</v>
      </c>
      <c r="W332" t="s">
        <v>292</v>
      </c>
      <c r="Z332" t="s">
        <v>494</v>
      </c>
      <c r="AA332" t="s">
        <v>45</v>
      </c>
      <c r="AB332" t="s">
        <v>45</v>
      </c>
      <c r="AC332" t="s">
        <v>7</v>
      </c>
      <c r="AD332" t="s">
        <v>45</v>
      </c>
      <c r="AE332" t="s">
        <v>87</v>
      </c>
      <c r="AF332" t="s">
        <v>2042</v>
      </c>
    </row>
    <row r="333" spans="1:32" x14ac:dyDescent="0.45">
      <c r="A333" t="s">
        <v>2043</v>
      </c>
      <c r="B333" t="s">
        <v>2031</v>
      </c>
      <c r="C333" t="s">
        <v>2044</v>
      </c>
      <c r="D333" t="s">
        <v>2033</v>
      </c>
      <c r="E333" t="s">
        <v>2034</v>
      </c>
      <c r="F333" t="s">
        <v>2035</v>
      </c>
      <c r="H333" t="s">
        <v>2036</v>
      </c>
      <c r="I333" t="s">
        <v>2037</v>
      </c>
      <c r="J333" t="s">
        <v>45</v>
      </c>
      <c r="K333" t="s">
        <v>7</v>
      </c>
      <c r="L333" t="s">
        <v>7</v>
      </c>
      <c r="M333" t="s">
        <v>102</v>
      </c>
      <c r="N333" t="s">
        <v>7</v>
      </c>
      <c r="O333" t="s">
        <v>7</v>
      </c>
      <c r="P333" t="s">
        <v>7</v>
      </c>
      <c r="Q333" t="s">
        <v>45</v>
      </c>
      <c r="R333" t="s">
        <v>102</v>
      </c>
      <c r="S333" t="s">
        <v>45</v>
      </c>
      <c r="T333" t="s">
        <v>2043</v>
      </c>
      <c r="U333" t="s">
        <v>7</v>
      </c>
      <c r="V333" t="s">
        <v>7</v>
      </c>
      <c r="W333" t="s">
        <v>292</v>
      </c>
      <c r="Z333" t="s">
        <v>494</v>
      </c>
      <c r="AA333" t="s">
        <v>45</v>
      </c>
      <c r="AB333" t="s">
        <v>45</v>
      </c>
      <c r="AC333" t="s">
        <v>7</v>
      </c>
      <c r="AD333" t="s">
        <v>45</v>
      </c>
      <c r="AE333" t="s">
        <v>87</v>
      </c>
      <c r="AF333" t="s">
        <v>2045</v>
      </c>
    </row>
    <row r="334" spans="1:32" x14ac:dyDescent="0.45">
      <c r="A334" t="s">
        <v>2046</v>
      </c>
      <c r="B334" t="s">
        <v>2031</v>
      </c>
      <c r="C334" t="s">
        <v>2047</v>
      </c>
      <c r="D334" t="s">
        <v>2048</v>
      </c>
      <c r="E334" t="s">
        <v>2034</v>
      </c>
      <c r="F334" t="s">
        <v>2035</v>
      </c>
      <c r="H334" t="s">
        <v>2036</v>
      </c>
      <c r="I334" t="s">
        <v>2037</v>
      </c>
      <c r="J334" t="s">
        <v>45</v>
      </c>
      <c r="K334" t="s">
        <v>7</v>
      </c>
      <c r="L334" t="s">
        <v>7</v>
      </c>
      <c r="M334" t="s">
        <v>102</v>
      </c>
      <c r="N334" t="s">
        <v>7</v>
      </c>
      <c r="O334" t="s">
        <v>7</v>
      </c>
      <c r="P334" t="s">
        <v>7</v>
      </c>
      <c r="Q334" t="s">
        <v>45</v>
      </c>
      <c r="R334" t="s">
        <v>102</v>
      </c>
      <c r="S334" t="s">
        <v>45</v>
      </c>
      <c r="T334" t="s">
        <v>2046</v>
      </c>
      <c r="U334" t="s">
        <v>7</v>
      </c>
      <c r="V334" t="s">
        <v>7</v>
      </c>
      <c r="W334" t="s">
        <v>292</v>
      </c>
      <c r="AA334" t="s">
        <v>45</v>
      </c>
      <c r="AB334" t="s">
        <v>45</v>
      </c>
      <c r="AC334" t="s">
        <v>7</v>
      </c>
      <c r="AD334" t="s">
        <v>45</v>
      </c>
      <c r="AE334" t="s">
        <v>87</v>
      </c>
      <c r="AF334" t="s">
        <v>2049</v>
      </c>
    </row>
    <row r="335" spans="1:32" x14ac:dyDescent="0.45">
      <c r="A335" t="s">
        <v>2050</v>
      </c>
      <c r="B335" t="s">
        <v>2051</v>
      </c>
      <c r="C335" t="s">
        <v>2052</v>
      </c>
      <c r="D335" t="s">
        <v>2053</v>
      </c>
      <c r="E335" t="s">
        <v>1173</v>
      </c>
      <c r="F335" t="s">
        <v>2054</v>
      </c>
      <c r="H335" t="s">
        <v>2055</v>
      </c>
      <c r="I335" t="s">
        <v>2056</v>
      </c>
      <c r="J335" t="s">
        <v>45</v>
      </c>
      <c r="K335" t="s">
        <v>7</v>
      </c>
      <c r="L335" t="s">
        <v>7</v>
      </c>
      <c r="M335" t="s">
        <v>102</v>
      </c>
      <c r="N335" t="s">
        <v>7</v>
      </c>
      <c r="O335" t="s">
        <v>7</v>
      </c>
      <c r="P335" t="s">
        <v>7</v>
      </c>
      <c r="Q335" t="s">
        <v>45</v>
      </c>
      <c r="R335" t="s">
        <v>102</v>
      </c>
      <c r="S335" t="s">
        <v>45</v>
      </c>
      <c r="T335" t="s">
        <v>2050</v>
      </c>
      <c r="U335" t="s">
        <v>7</v>
      </c>
      <c r="V335" t="s">
        <v>7</v>
      </c>
      <c r="W335" t="s">
        <v>300</v>
      </c>
      <c r="Z335" t="s">
        <v>494</v>
      </c>
      <c r="AA335" t="s">
        <v>7</v>
      </c>
      <c r="AB335" t="s">
        <v>45</v>
      </c>
      <c r="AC335" t="s">
        <v>7</v>
      </c>
      <c r="AD335" t="s">
        <v>45</v>
      </c>
      <c r="AE335" t="s">
        <v>87</v>
      </c>
      <c r="AF335" t="s">
        <v>2057</v>
      </c>
    </row>
    <row r="336" spans="1:32" x14ac:dyDescent="0.45">
      <c r="A336" t="s">
        <v>2058</v>
      </c>
      <c r="B336" t="s">
        <v>2051</v>
      </c>
      <c r="C336" t="s">
        <v>2059</v>
      </c>
      <c r="D336" t="s">
        <v>2053</v>
      </c>
      <c r="E336" t="s">
        <v>1173</v>
      </c>
      <c r="F336" t="s">
        <v>2054</v>
      </c>
      <c r="H336" t="s">
        <v>2055</v>
      </c>
      <c r="I336" t="s">
        <v>2056</v>
      </c>
      <c r="J336" t="s">
        <v>45</v>
      </c>
      <c r="K336" t="s">
        <v>7</v>
      </c>
      <c r="L336" t="s">
        <v>7</v>
      </c>
      <c r="M336" t="s">
        <v>102</v>
      </c>
      <c r="N336" t="s">
        <v>7</v>
      </c>
      <c r="O336" t="s">
        <v>7</v>
      </c>
      <c r="P336" t="s">
        <v>7</v>
      </c>
      <c r="Q336" t="s">
        <v>45</v>
      </c>
      <c r="R336" t="s">
        <v>102</v>
      </c>
      <c r="S336" t="s">
        <v>45</v>
      </c>
      <c r="T336" t="s">
        <v>2058</v>
      </c>
      <c r="U336" t="s">
        <v>7</v>
      </c>
      <c r="V336" t="s">
        <v>7</v>
      </c>
      <c r="W336" t="s">
        <v>300</v>
      </c>
      <c r="Z336" t="s">
        <v>494</v>
      </c>
      <c r="AA336" t="s">
        <v>7</v>
      </c>
      <c r="AB336" t="s">
        <v>45</v>
      </c>
      <c r="AC336" t="s">
        <v>7</v>
      </c>
      <c r="AD336" t="s">
        <v>45</v>
      </c>
      <c r="AE336" t="s">
        <v>87</v>
      </c>
      <c r="AF336" t="s">
        <v>2060</v>
      </c>
    </row>
    <row r="337" spans="1:32" x14ac:dyDescent="0.45">
      <c r="A337" t="s">
        <v>2061</v>
      </c>
      <c r="B337" t="s">
        <v>2051</v>
      </c>
      <c r="C337" t="s">
        <v>2059</v>
      </c>
      <c r="D337" t="s">
        <v>2053</v>
      </c>
      <c r="E337" t="s">
        <v>1173</v>
      </c>
      <c r="F337" t="s">
        <v>2054</v>
      </c>
      <c r="H337" t="s">
        <v>2055</v>
      </c>
      <c r="I337" t="s">
        <v>2056</v>
      </c>
      <c r="J337" t="s">
        <v>45</v>
      </c>
      <c r="K337" t="s">
        <v>7</v>
      </c>
      <c r="L337" t="s">
        <v>7</v>
      </c>
      <c r="M337" t="s">
        <v>102</v>
      </c>
      <c r="N337" t="s">
        <v>7</v>
      </c>
      <c r="O337" t="s">
        <v>7</v>
      </c>
      <c r="P337" t="s">
        <v>7</v>
      </c>
      <c r="Q337" t="s">
        <v>45</v>
      </c>
      <c r="R337" t="s">
        <v>102</v>
      </c>
      <c r="S337" t="s">
        <v>45</v>
      </c>
      <c r="T337" t="s">
        <v>2061</v>
      </c>
      <c r="U337" t="s">
        <v>7</v>
      </c>
      <c r="V337" t="s">
        <v>7</v>
      </c>
      <c r="W337" t="s">
        <v>300</v>
      </c>
      <c r="AA337" t="s">
        <v>7</v>
      </c>
      <c r="AB337" t="s">
        <v>45</v>
      </c>
      <c r="AC337" t="s">
        <v>7</v>
      </c>
      <c r="AD337" t="s">
        <v>45</v>
      </c>
      <c r="AE337" t="s">
        <v>87</v>
      </c>
      <c r="AF337" t="s">
        <v>2062</v>
      </c>
    </row>
    <row r="338" spans="1:32" x14ac:dyDescent="0.45">
      <c r="A338" t="s">
        <v>2063</v>
      </c>
      <c r="B338" t="s">
        <v>2064</v>
      </c>
      <c r="C338" t="s">
        <v>2059</v>
      </c>
      <c r="D338" t="s">
        <v>2065</v>
      </c>
      <c r="E338" t="s">
        <v>2066</v>
      </c>
      <c r="F338" t="s">
        <v>2067</v>
      </c>
      <c r="H338" t="s">
        <v>2068</v>
      </c>
      <c r="I338" t="s">
        <v>2069</v>
      </c>
      <c r="J338" t="s">
        <v>45</v>
      </c>
      <c r="K338" t="s">
        <v>7</v>
      </c>
      <c r="L338" t="s">
        <v>7</v>
      </c>
      <c r="M338" t="s">
        <v>102</v>
      </c>
      <c r="N338" t="s">
        <v>7</v>
      </c>
      <c r="O338" t="s">
        <v>7</v>
      </c>
      <c r="P338" t="s">
        <v>7</v>
      </c>
      <c r="Q338" t="s">
        <v>45</v>
      </c>
      <c r="R338" t="s">
        <v>102</v>
      </c>
      <c r="S338" t="s">
        <v>45</v>
      </c>
      <c r="T338" t="s">
        <v>2063</v>
      </c>
      <c r="U338" t="s">
        <v>7</v>
      </c>
      <c r="V338" t="s">
        <v>7</v>
      </c>
      <c r="W338" t="s">
        <v>306</v>
      </c>
      <c r="Z338" t="s">
        <v>494</v>
      </c>
      <c r="AA338" t="s">
        <v>7</v>
      </c>
      <c r="AB338" t="s">
        <v>45</v>
      </c>
      <c r="AC338" t="s">
        <v>7</v>
      </c>
      <c r="AD338" t="s">
        <v>45</v>
      </c>
      <c r="AE338" t="s">
        <v>45</v>
      </c>
      <c r="AF338" t="s">
        <v>2070</v>
      </c>
    </row>
    <row r="339" spans="1:32" x14ac:dyDescent="0.45">
      <c r="A339" t="s">
        <v>2071</v>
      </c>
      <c r="B339" t="s">
        <v>2064</v>
      </c>
      <c r="C339" t="s">
        <v>2052</v>
      </c>
      <c r="D339" t="s">
        <v>2065</v>
      </c>
      <c r="E339" t="s">
        <v>2066</v>
      </c>
      <c r="F339" t="s">
        <v>2067</v>
      </c>
      <c r="H339" t="s">
        <v>2068</v>
      </c>
      <c r="I339" t="s">
        <v>2069</v>
      </c>
      <c r="J339" t="s">
        <v>45</v>
      </c>
      <c r="K339" t="s">
        <v>7</v>
      </c>
      <c r="L339" t="s">
        <v>7</v>
      </c>
      <c r="M339" t="s">
        <v>102</v>
      </c>
      <c r="N339" t="s">
        <v>7</v>
      </c>
      <c r="O339" t="s">
        <v>7</v>
      </c>
      <c r="P339" t="s">
        <v>7</v>
      </c>
      <c r="Q339" t="s">
        <v>45</v>
      </c>
      <c r="R339" t="s">
        <v>102</v>
      </c>
      <c r="S339" t="s">
        <v>45</v>
      </c>
      <c r="T339" t="s">
        <v>2071</v>
      </c>
      <c r="U339" t="s">
        <v>7</v>
      </c>
      <c r="V339" t="s">
        <v>7</v>
      </c>
      <c r="W339" t="s">
        <v>306</v>
      </c>
      <c r="Z339" t="s">
        <v>494</v>
      </c>
      <c r="AA339" t="s">
        <v>7</v>
      </c>
      <c r="AB339" t="s">
        <v>45</v>
      </c>
      <c r="AC339" t="s">
        <v>7</v>
      </c>
      <c r="AD339" t="s">
        <v>45</v>
      </c>
      <c r="AE339" t="s">
        <v>45</v>
      </c>
      <c r="AF339" t="s">
        <v>2072</v>
      </c>
    </row>
    <row r="340" spans="1:32" x14ac:dyDescent="0.45">
      <c r="A340" t="s">
        <v>2073</v>
      </c>
      <c r="B340" t="s">
        <v>2064</v>
      </c>
      <c r="C340" t="s">
        <v>2059</v>
      </c>
      <c r="D340" t="s">
        <v>2065</v>
      </c>
      <c r="E340" t="s">
        <v>2066</v>
      </c>
      <c r="F340" t="s">
        <v>2067</v>
      </c>
      <c r="H340" t="s">
        <v>2068</v>
      </c>
      <c r="I340" t="s">
        <v>2069</v>
      </c>
      <c r="J340" t="s">
        <v>45</v>
      </c>
      <c r="K340" t="s">
        <v>7</v>
      </c>
      <c r="L340" t="s">
        <v>7</v>
      </c>
      <c r="M340" t="s">
        <v>102</v>
      </c>
      <c r="N340" t="s">
        <v>7</v>
      </c>
      <c r="O340" t="s">
        <v>7</v>
      </c>
      <c r="P340" t="s">
        <v>7</v>
      </c>
      <c r="Q340" t="s">
        <v>45</v>
      </c>
      <c r="R340" t="s">
        <v>102</v>
      </c>
      <c r="S340" t="s">
        <v>45</v>
      </c>
      <c r="T340" t="s">
        <v>2073</v>
      </c>
      <c r="U340" t="s">
        <v>7</v>
      </c>
      <c r="V340" t="s">
        <v>7</v>
      </c>
      <c r="W340" t="s">
        <v>7</v>
      </c>
      <c r="AA340" t="s">
        <v>7</v>
      </c>
      <c r="AB340" t="s">
        <v>45</v>
      </c>
      <c r="AC340" t="s">
        <v>7</v>
      </c>
      <c r="AD340" t="s">
        <v>45</v>
      </c>
      <c r="AE340" t="s">
        <v>45</v>
      </c>
      <c r="AF340" t="s">
        <v>2074</v>
      </c>
    </row>
    <row r="341" spans="1:32" x14ac:dyDescent="0.45">
      <c r="A341" t="s">
        <v>2075</v>
      </c>
      <c r="B341" t="s">
        <v>2064</v>
      </c>
      <c r="C341" t="s">
        <v>2059</v>
      </c>
      <c r="D341" t="s">
        <v>2065</v>
      </c>
      <c r="E341" t="s">
        <v>2066</v>
      </c>
      <c r="F341" t="s">
        <v>2067</v>
      </c>
      <c r="H341" t="s">
        <v>2068</v>
      </c>
      <c r="I341" t="s">
        <v>2069</v>
      </c>
      <c r="J341" t="s">
        <v>45</v>
      </c>
      <c r="K341" t="s">
        <v>7</v>
      </c>
      <c r="L341" t="s">
        <v>7</v>
      </c>
      <c r="M341" t="s">
        <v>102</v>
      </c>
      <c r="N341" t="s">
        <v>7</v>
      </c>
      <c r="O341" t="s">
        <v>7</v>
      </c>
      <c r="P341" t="s">
        <v>7</v>
      </c>
      <c r="Q341" t="s">
        <v>45</v>
      </c>
      <c r="R341" t="s">
        <v>102</v>
      </c>
      <c r="S341" t="s">
        <v>45</v>
      </c>
      <c r="T341" t="s">
        <v>2076</v>
      </c>
      <c r="U341" t="s">
        <v>7</v>
      </c>
      <c r="V341" t="s">
        <v>7</v>
      </c>
      <c r="W341" t="s">
        <v>7</v>
      </c>
      <c r="AA341" t="s">
        <v>7</v>
      </c>
      <c r="AB341" t="s">
        <v>45</v>
      </c>
      <c r="AC341" t="s">
        <v>7</v>
      </c>
      <c r="AD341" t="s">
        <v>45</v>
      </c>
      <c r="AE341" t="s">
        <v>87</v>
      </c>
      <c r="AF341" t="s">
        <v>2077</v>
      </c>
    </row>
    <row r="342" spans="1:32" x14ac:dyDescent="0.45">
      <c r="A342" t="s">
        <v>2078</v>
      </c>
      <c r="B342" t="s">
        <v>2079</v>
      </c>
      <c r="C342" t="s">
        <v>2080</v>
      </c>
      <c r="D342" t="s">
        <v>2081</v>
      </c>
      <c r="E342" t="s">
        <v>475</v>
      </c>
      <c r="F342" t="s">
        <v>2082</v>
      </c>
      <c r="H342" t="s">
        <v>2083</v>
      </c>
      <c r="J342" t="s">
        <v>45</v>
      </c>
      <c r="K342" t="s">
        <v>7</v>
      </c>
      <c r="L342" t="s">
        <v>7</v>
      </c>
      <c r="M342" t="s">
        <v>102</v>
      </c>
      <c r="N342" t="s">
        <v>7</v>
      </c>
      <c r="O342" t="s">
        <v>7</v>
      </c>
      <c r="P342" t="s">
        <v>7</v>
      </c>
      <c r="Q342" t="s">
        <v>45</v>
      </c>
      <c r="R342" t="s">
        <v>102</v>
      </c>
      <c r="S342" t="s">
        <v>45</v>
      </c>
      <c r="T342" t="s">
        <v>2078</v>
      </c>
      <c r="U342" t="s">
        <v>7</v>
      </c>
      <c r="V342" t="s">
        <v>7</v>
      </c>
      <c r="W342" t="s">
        <v>2084</v>
      </c>
      <c r="Z342" t="s">
        <v>494</v>
      </c>
      <c r="AA342" t="s">
        <v>45</v>
      </c>
      <c r="AB342" t="s">
        <v>45</v>
      </c>
      <c r="AC342" t="s">
        <v>7</v>
      </c>
      <c r="AD342" t="s">
        <v>45</v>
      </c>
      <c r="AE342" t="s">
        <v>87</v>
      </c>
      <c r="AF342" t="s">
        <v>2085</v>
      </c>
    </row>
    <row r="343" spans="1:32" x14ac:dyDescent="0.45">
      <c r="A343" t="s">
        <v>2086</v>
      </c>
      <c r="B343" t="s">
        <v>2079</v>
      </c>
      <c r="C343" t="s">
        <v>2080</v>
      </c>
      <c r="D343" t="s">
        <v>2081</v>
      </c>
      <c r="E343" t="s">
        <v>475</v>
      </c>
      <c r="F343" t="s">
        <v>2082</v>
      </c>
      <c r="H343" t="s">
        <v>2083</v>
      </c>
      <c r="J343" t="s">
        <v>45</v>
      </c>
      <c r="K343" t="s">
        <v>7</v>
      </c>
      <c r="L343" t="s">
        <v>7</v>
      </c>
      <c r="M343" t="s">
        <v>102</v>
      </c>
      <c r="N343" t="s">
        <v>7</v>
      </c>
      <c r="O343" t="s">
        <v>7</v>
      </c>
      <c r="P343" t="s">
        <v>7</v>
      </c>
      <c r="Q343" t="s">
        <v>45</v>
      </c>
      <c r="R343" t="s">
        <v>102</v>
      </c>
      <c r="S343" t="s">
        <v>45</v>
      </c>
      <c r="T343" t="s">
        <v>2086</v>
      </c>
      <c r="U343" t="s">
        <v>7</v>
      </c>
      <c r="V343" t="s">
        <v>7</v>
      </c>
      <c r="W343" t="s">
        <v>2084</v>
      </c>
      <c r="Z343" t="s">
        <v>494</v>
      </c>
      <c r="AA343" t="s">
        <v>7</v>
      </c>
      <c r="AB343" t="s">
        <v>45</v>
      </c>
      <c r="AC343" t="s">
        <v>7</v>
      </c>
      <c r="AD343" t="s">
        <v>45</v>
      </c>
      <c r="AE343" t="s">
        <v>87</v>
      </c>
      <c r="AF343" t="s">
        <v>2087</v>
      </c>
    </row>
    <row r="344" spans="1:32" x14ac:dyDescent="0.45">
      <c r="A344" t="s">
        <v>2088</v>
      </c>
      <c r="B344" t="s">
        <v>2079</v>
      </c>
      <c r="C344" t="s">
        <v>2080</v>
      </c>
      <c r="D344" t="s">
        <v>2081</v>
      </c>
      <c r="E344" t="s">
        <v>475</v>
      </c>
      <c r="F344" t="s">
        <v>2082</v>
      </c>
      <c r="H344" t="s">
        <v>2083</v>
      </c>
      <c r="J344" t="s">
        <v>45</v>
      </c>
      <c r="K344" t="s">
        <v>7</v>
      </c>
      <c r="L344" t="s">
        <v>7</v>
      </c>
      <c r="M344" t="s">
        <v>102</v>
      </c>
      <c r="N344" t="s">
        <v>7</v>
      </c>
      <c r="O344" t="s">
        <v>7</v>
      </c>
      <c r="P344" t="s">
        <v>7</v>
      </c>
      <c r="Q344" t="s">
        <v>45</v>
      </c>
      <c r="R344" t="s">
        <v>102</v>
      </c>
      <c r="S344" t="s">
        <v>45</v>
      </c>
      <c r="T344" t="s">
        <v>2088</v>
      </c>
      <c r="U344" t="s">
        <v>7</v>
      </c>
      <c r="V344" t="s">
        <v>7</v>
      </c>
      <c r="W344" t="s">
        <v>2084</v>
      </c>
      <c r="Z344" t="s">
        <v>494</v>
      </c>
      <c r="AA344" t="s">
        <v>7</v>
      </c>
      <c r="AB344" t="s">
        <v>45</v>
      </c>
      <c r="AC344" t="s">
        <v>7</v>
      </c>
      <c r="AD344" t="s">
        <v>45</v>
      </c>
      <c r="AE344" t="s">
        <v>87</v>
      </c>
      <c r="AF344" t="s">
        <v>2089</v>
      </c>
    </row>
    <row r="345" spans="1:32" x14ac:dyDescent="0.45">
      <c r="A345" t="s">
        <v>2090</v>
      </c>
      <c r="B345" t="s">
        <v>2091</v>
      </c>
      <c r="C345" t="s">
        <v>2092</v>
      </c>
      <c r="D345" t="s">
        <v>2093</v>
      </c>
      <c r="E345" t="s">
        <v>1047</v>
      </c>
      <c r="F345" t="s">
        <v>2094</v>
      </c>
      <c r="H345" t="s">
        <v>2095</v>
      </c>
      <c r="I345" t="s">
        <v>2096</v>
      </c>
      <c r="J345" t="s">
        <v>45</v>
      </c>
      <c r="K345" t="s">
        <v>7</v>
      </c>
      <c r="L345" t="s">
        <v>7</v>
      </c>
      <c r="M345" t="s">
        <v>102</v>
      </c>
      <c r="N345" t="s">
        <v>7</v>
      </c>
      <c r="O345" t="s">
        <v>7</v>
      </c>
      <c r="P345" t="s">
        <v>7</v>
      </c>
      <c r="Q345" t="s">
        <v>45</v>
      </c>
      <c r="R345" t="s">
        <v>102</v>
      </c>
      <c r="S345" t="s">
        <v>45</v>
      </c>
      <c r="T345" t="s">
        <v>2090</v>
      </c>
      <c r="U345" t="s">
        <v>7</v>
      </c>
      <c r="V345" t="s">
        <v>7</v>
      </c>
      <c r="W345" t="s">
        <v>7</v>
      </c>
      <c r="AA345" t="s">
        <v>45</v>
      </c>
      <c r="AB345" t="s">
        <v>45</v>
      </c>
      <c r="AC345" t="s">
        <v>7</v>
      </c>
      <c r="AD345" t="s">
        <v>45</v>
      </c>
      <c r="AE345" t="s">
        <v>87</v>
      </c>
      <c r="AF345" t="s">
        <v>2097</v>
      </c>
    </row>
    <row r="346" spans="1:32" x14ac:dyDescent="0.45">
      <c r="A346" t="s">
        <v>2098</v>
      </c>
      <c r="B346" t="s">
        <v>2099</v>
      </c>
      <c r="C346" t="s">
        <v>2100</v>
      </c>
      <c r="D346" t="s">
        <v>2099</v>
      </c>
      <c r="E346" t="s">
        <v>1047</v>
      </c>
      <c r="F346" t="s">
        <v>2094</v>
      </c>
      <c r="H346" t="s">
        <v>2095</v>
      </c>
      <c r="I346" t="s">
        <v>2096</v>
      </c>
      <c r="J346" t="s">
        <v>45</v>
      </c>
      <c r="K346" t="s">
        <v>7</v>
      </c>
      <c r="L346" t="s">
        <v>7</v>
      </c>
      <c r="M346" t="s">
        <v>102</v>
      </c>
      <c r="N346" t="s">
        <v>7</v>
      </c>
      <c r="O346" t="s">
        <v>7</v>
      </c>
      <c r="P346" t="s">
        <v>7</v>
      </c>
      <c r="Q346" t="s">
        <v>45</v>
      </c>
      <c r="R346" t="s">
        <v>102</v>
      </c>
      <c r="S346" t="s">
        <v>45</v>
      </c>
      <c r="T346" t="s">
        <v>2090</v>
      </c>
      <c r="U346" t="s">
        <v>7</v>
      </c>
      <c r="V346" t="s">
        <v>7</v>
      </c>
      <c r="W346" t="s">
        <v>7</v>
      </c>
      <c r="AA346" t="s">
        <v>45</v>
      </c>
      <c r="AB346" t="s">
        <v>45</v>
      </c>
      <c r="AC346" t="s">
        <v>7</v>
      </c>
      <c r="AD346" t="s">
        <v>45</v>
      </c>
      <c r="AE346" t="s">
        <v>87</v>
      </c>
      <c r="AF346" t="s">
        <v>2101</v>
      </c>
    </row>
    <row r="347" spans="1:32" x14ac:dyDescent="0.45">
      <c r="A347" t="s">
        <v>2102</v>
      </c>
      <c r="B347" t="s">
        <v>2103</v>
      </c>
      <c r="C347" t="s">
        <v>2104</v>
      </c>
      <c r="D347" t="s">
        <v>2103</v>
      </c>
      <c r="E347" t="s">
        <v>1047</v>
      </c>
      <c r="F347" t="s">
        <v>2094</v>
      </c>
      <c r="J347" t="s">
        <v>45</v>
      </c>
      <c r="K347" t="s">
        <v>7</v>
      </c>
      <c r="L347" t="s">
        <v>7</v>
      </c>
      <c r="M347" t="s">
        <v>102</v>
      </c>
      <c r="N347" t="s">
        <v>7</v>
      </c>
      <c r="O347" t="s">
        <v>7</v>
      </c>
      <c r="P347" t="s">
        <v>7</v>
      </c>
      <c r="Q347" t="s">
        <v>45</v>
      </c>
      <c r="R347" t="s">
        <v>102</v>
      </c>
      <c r="S347" t="s">
        <v>45</v>
      </c>
      <c r="T347" t="s">
        <v>2102</v>
      </c>
      <c r="U347" t="s">
        <v>7</v>
      </c>
      <c r="V347" t="s">
        <v>7</v>
      </c>
      <c r="W347" t="s">
        <v>7</v>
      </c>
      <c r="AA347" t="s">
        <v>45</v>
      </c>
      <c r="AB347" t="s">
        <v>45</v>
      </c>
      <c r="AC347" t="s">
        <v>7</v>
      </c>
      <c r="AD347" t="s">
        <v>45</v>
      </c>
      <c r="AE347" t="s">
        <v>87</v>
      </c>
      <c r="AF347" t="s">
        <v>2105</v>
      </c>
    </row>
    <row r="348" spans="1:32" x14ac:dyDescent="0.45">
      <c r="A348" t="s">
        <v>2106</v>
      </c>
      <c r="B348" t="s">
        <v>2107</v>
      </c>
      <c r="C348" t="s">
        <v>2108</v>
      </c>
      <c r="D348" t="s">
        <v>2109</v>
      </c>
      <c r="E348" t="s">
        <v>1299</v>
      </c>
      <c r="F348" t="s">
        <v>2110</v>
      </c>
      <c r="G348" t="s">
        <v>2111</v>
      </c>
      <c r="H348" t="s">
        <v>2112</v>
      </c>
      <c r="I348" t="s">
        <v>2113</v>
      </c>
      <c r="J348" t="s">
        <v>45</v>
      </c>
      <c r="K348" t="s">
        <v>7</v>
      </c>
      <c r="L348" t="s">
        <v>7</v>
      </c>
      <c r="M348" t="s">
        <v>102</v>
      </c>
      <c r="N348" t="s">
        <v>7</v>
      </c>
      <c r="O348" t="s">
        <v>7</v>
      </c>
      <c r="P348" t="s">
        <v>7</v>
      </c>
      <c r="Q348" t="s">
        <v>45</v>
      </c>
      <c r="R348" t="s">
        <v>102</v>
      </c>
      <c r="S348" t="s">
        <v>45</v>
      </c>
      <c r="T348" t="s">
        <v>2106</v>
      </c>
      <c r="U348" t="s">
        <v>7</v>
      </c>
      <c r="V348" t="s">
        <v>7</v>
      </c>
      <c r="W348" t="s">
        <v>145</v>
      </c>
      <c r="AA348" t="s">
        <v>45</v>
      </c>
      <c r="AB348" t="s">
        <v>45</v>
      </c>
      <c r="AC348" t="s">
        <v>7</v>
      </c>
      <c r="AD348" t="s">
        <v>45</v>
      </c>
      <c r="AE348" t="s">
        <v>87</v>
      </c>
      <c r="AF348" t="s">
        <v>2114</v>
      </c>
    </row>
    <row r="349" spans="1:32" x14ac:dyDescent="0.45">
      <c r="A349" t="s">
        <v>2115</v>
      </c>
      <c r="B349" t="s">
        <v>2116</v>
      </c>
      <c r="C349" t="s">
        <v>2117</v>
      </c>
      <c r="D349" t="s">
        <v>2118</v>
      </c>
      <c r="E349" t="s">
        <v>2119</v>
      </c>
      <c r="F349" t="s">
        <v>2120</v>
      </c>
      <c r="H349" t="s">
        <v>2121</v>
      </c>
      <c r="J349" t="s">
        <v>45</v>
      </c>
      <c r="K349" t="s">
        <v>7</v>
      </c>
      <c r="L349" t="s">
        <v>7</v>
      </c>
      <c r="M349" t="s">
        <v>102</v>
      </c>
      <c r="N349" t="s">
        <v>7</v>
      </c>
      <c r="O349" t="s">
        <v>7</v>
      </c>
      <c r="P349" t="s">
        <v>7</v>
      </c>
      <c r="Q349" t="s">
        <v>45</v>
      </c>
      <c r="R349" t="s">
        <v>102</v>
      </c>
      <c r="S349" t="s">
        <v>45</v>
      </c>
      <c r="T349" t="s">
        <v>2115</v>
      </c>
      <c r="U349" t="s">
        <v>7</v>
      </c>
      <c r="V349" t="s">
        <v>7</v>
      </c>
      <c r="W349" t="s">
        <v>7</v>
      </c>
      <c r="AA349" t="s">
        <v>7</v>
      </c>
      <c r="AB349" t="s">
        <v>45</v>
      </c>
      <c r="AC349" t="s">
        <v>7</v>
      </c>
      <c r="AD349" t="s">
        <v>45</v>
      </c>
      <c r="AE349" t="s">
        <v>87</v>
      </c>
      <c r="AF349" t="s">
        <v>2122</v>
      </c>
    </row>
    <row r="350" spans="1:32" x14ac:dyDescent="0.45">
      <c r="A350" t="s">
        <v>2123</v>
      </c>
      <c r="B350" t="s">
        <v>2116</v>
      </c>
      <c r="C350" t="s">
        <v>2117</v>
      </c>
      <c r="D350" t="s">
        <v>2118</v>
      </c>
      <c r="E350" t="s">
        <v>2119</v>
      </c>
      <c r="F350" t="s">
        <v>2120</v>
      </c>
      <c r="H350" t="s">
        <v>2121</v>
      </c>
      <c r="J350" t="s">
        <v>45</v>
      </c>
      <c r="K350" t="s">
        <v>7</v>
      </c>
      <c r="L350" t="s">
        <v>7</v>
      </c>
      <c r="M350" t="s">
        <v>102</v>
      </c>
      <c r="N350" t="s">
        <v>7</v>
      </c>
      <c r="O350" t="s">
        <v>7</v>
      </c>
      <c r="P350" t="s">
        <v>7</v>
      </c>
      <c r="Q350" t="s">
        <v>45</v>
      </c>
      <c r="R350" t="s">
        <v>102</v>
      </c>
      <c r="S350" t="s">
        <v>45</v>
      </c>
      <c r="T350" t="s">
        <v>2123</v>
      </c>
      <c r="U350" t="s">
        <v>7</v>
      </c>
      <c r="V350" t="s">
        <v>7</v>
      </c>
      <c r="W350" t="s">
        <v>7</v>
      </c>
      <c r="AA350" t="s">
        <v>7</v>
      </c>
      <c r="AB350" t="s">
        <v>45</v>
      </c>
      <c r="AC350" t="s">
        <v>7</v>
      </c>
      <c r="AD350" t="s">
        <v>45</v>
      </c>
      <c r="AE350" t="s">
        <v>103</v>
      </c>
      <c r="AF350" t="s">
        <v>2124</v>
      </c>
    </row>
    <row r="351" spans="1:32" x14ac:dyDescent="0.45">
      <c r="A351" t="s">
        <v>2125</v>
      </c>
      <c r="B351" t="s">
        <v>2126</v>
      </c>
      <c r="C351" t="s">
        <v>2127</v>
      </c>
      <c r="D351" t="s">
        <v>2126</v>
      </c>
      <c r="E351" t="s">
        <v>2128</v>
      </c>
      <c r="F351" t="s">
        <v>2129</v>
      </c>
      <c r="H351" t="s">
        <v>2130</v>
      </c>
      <c r="I351" t="s">
        <v>2131</v>
      </c>
      <c r="J351" t="s">
        <v>45</v>
      </c>
      <c r="K351" t="s">
        <v>7</v>
      </c>
      <c r="L351" t="s">
        <v>7</v>
      </c>
      <c r="M351" t="s">
        <v>102</v>
      </c>
      <c r="N351" t="s">
        <v>7</v>
      </c>
      <c r="O351" t="s">
        <v>7</v>
      </c>
      <c r="P351" t="s">
        <v>7</v>
      </c>
      <c r="Q351" t="s">
        <v>45</v>
      </c>
      <c r="R351" t="s">
        <v>102</v>
      </c>
      <c r="S351" t="s">
        <v>45</v>
      </c>
      <c r="T351" t="s">
        <v>2125</v>
      </c>
      <c r="U351" t="s">
        <v>7</v>
      </c>
      <c r="V351" t="s">
        <v>7</v>
      </c>
      <c r="W351" t="s">
        <v>2132</v>
      </c>
      <c r="AA351" t="s">
        <v>45</v>
      </c>
      <c r="AB351" t="s">
        <v>45</v>
      </c>
      <c r="AC351" t="s">
        <v>7</v>
      </c>
      <c r="AD351" t="s">
        <v>45</v>
      </c>
      <c r="AE351" t="s">
        <v>87</v>
      </c>
      <c r="AF351" t="s">
        <v>2133</v>
      </c>
    </row>
    <row r="352" spans="1:32" x14ac:dyDescent="0.45">
      <c r="A352" t="s">
        <v>2134</v>
      </c>
      <c r="B352" t="s">
        <v>2135</v>
      </c>
      <c r="C352" t="s">
        <v>2136</v>
      </c>
      <c r="D352" t="s">
        <v>2137</v>
      </c>
      <c r="E352" t="s">
        <v>2138</v>
      </c>
      <c r="F352" t="s">
        <v>2139</v>
      </c>
      <c r="H352" t="s">
        <v>2140</v>
      </c>
      <c r="I352" t="s">
        <v>2141</v>
      </c>
      <c r="J352" t="s">
        <v>45</v>
      </c>
      <c r="K352" t="s">
        <v>7</v>
      </c>
      <c r="L352" t="s">
        <v>7</v>
      </c>
      <c r="M352" t="s">
        <v>102</v>
      </c>
      <c r="N352" t="s">
        <v>7</v>
      </c>
      <c r="O352" t="s">
        <v>7</v>
      </c>
      <c r="P352" t="s">
        <v>7</v>
      </c>
      <c r="Q352" t="s">
        <v>45</v>
      </c>
      <c r="R352" t="s">
        <v>102</v>
      </c>
      <c r="S352" t="s">
        <v>45</v>
      </c>
      <c r="T352" t="s">
        <v>2134</v>
      </c>
      <c r="U352" t="s">
        <v>7</v>
      </c>
      <c r="V352" t="s">
        <v>7</v>
      </c>
      <c r="W352" t="s">
        <v>7</v>
      </c>
      <c r="AA352" t="s">
        <v>7</v>
      </c>
      <c r="AB352" t="s">
        <v>45</v>
      </c>
      <c r="AC352" t="s">
        <v>7</v>
      </c>
      <c r="AD352" t="s">
        <v>45</v>
      </c>
      <c r="AE352" t="s">
        <v>87</v>
      </c>
      <c r="AF352" t="s">
        <v>2142</v>
      </c>
    </row>
    <row r="353" spans="1:32" x14ac:dyDescent="0.45">
      <c r="A353" t="s">
        <v>2143</v>
      </c>
      <c r="B353" t="s">
        <v>2144</v>
      </c>
      <c r="C353" t="s">
        <v>2145</v>
      </c>
      <c r="D353" t="s">
        <v>2146</v>
      </c>
      <c r="J353" t="s">
        <v>45</v>
      </c>
      <c r="K353" t="s">
        <v>7</v>
      </c>
      <c r="L353" t="s">
        <v>7</v>
      </c>
      <c r="M353" t="s">
        <v>102</v>
      </c>
      <c r="N353" t="s">
        <v>7</v>
      </c>
      <c r="O353" t="s">
        <v>7</v>
      </c>
      <c r="P353" t="s">
        <v>7</v>
      </c>
      <c r="Q353" t="s">
        <v>45</v>
      </c>
      <c r="R353" t="s">
        <v>102</v>
      </c>
      <c r="S353" t="s">
        <v>45</v>
      </c>
      <c r="T353" t="s">
        <v>2143</v>
      </c>
      <c r="U353" t="s">
        <v>7</v>
      </c>
      <c r="V353" t="s">
        <v>7</v>
      </c>
      <c r="W353" t="s">
        <v>2132</v>
      </c>
      <c r="AA353" t="s">
        <v>7</v>
      </c>
      <c r="AB353" t="s">
        <v>45</v>
      </c>
      <c r="AC353" t="s">
        <v>7</v>
      </c>
      <c r="AD353" t="s">
        <v>45</v>
      </c>
      <c r="AE353" t="s">
        <v>87</v>
      </c>
      <c r="AF353" t="s">
        <v>2147</v>
      </c>
    </row>
    <row r="354" spans="1:32" x14ac:dyDescent="0.45">
      <c r="A354" t="s">
        <v>2148</v>
      </c>
      <c r="B354" t="s">
        <v>2149</v>
      </c>
      <c r="C354" t="s">
        <v>2150</v>
      </c>
      <c r="D354" t="s">
        <v>2149</v>
      </c>
      <c r="E354" t="s">
        <v>2151</v>
      </c>
      <c r="F354" t="s">
        <v>2152</v>
      </c>
      <c r="I354" t="s">
        <v>2153</v>
      </c>
      <c r="J354" t="s">
        <v>45</v>
      </c>
      <c r="K354" t="s">
        <v>7</v>
      </c>
      <c r="L354" t="s">
        <v>7</v>
      </c>
      <c r="M354" t="s">
        <v>102</v>
      </c>
      <c r="N354" t="s">
        <v>7</v>
      </c>
      <c r="O354" t="s">
        <v>7</v>
      </c>
      <c r="P354" t="s">
        <v>7</v>
      </c>
      <c r="Q354" t="s">
        <v>45</v>
      </c>
      <c r="R354" t="s">
        <v>102</v>
      </c>
      <c r="S354" t="s">
        <v>45</v>
      </c>
      <c r="T354" t="s">
        <v>2148</v>
      </c>
      <c r="U354" t="s">
        <v>7</v>
      </c>
      <c r="V354" t="s">
        <v>7</v>
      </c>
      <c r="W354" t="s">
        <v>2154</v>
      </c>
      <c r="AA354" t="s">
        <v>45</v>
      </c>
      <c r="AB354" t="s">
        <v>45</v>
      </c>
      <c r="AC354" t="s">
        <v>7</v>
      </c>
      <c r="AD354" t="s">
        <v>45</v>
      </c>
      <c r="AE354" t="s">
        <v>73</v>
      </c>
      <c r="AF354" t="s">
        <v>2155</v>
      </c>
    </row>
    <row r="355" spans="1:32" x14ac:dyDescent="0.45">
      <c r="A355" t="s">
        <v>2156</v>
      </c>
      <c r="B355" t="s">
        <v>2157</v>
      </c>
      <c r="C355" t="s">
        <v>2158</v>
      </c>
      <c r="D355" t="s">
        <v>2159</v>
      </c>
      <c r="E355" t="s">
        <v>2160</v>
      </c>
      <c r="F355" t="s">
        <v>2161</v>
      </c>
      <c r="H355" t="s">
        <v>2162</v>
      </c>
      <c r="I355" t="s">
        <v>2163</v>
      </c>
      <c r="J355" t="s">
        <v>45</v>
      </c>
      <c r="K355" t="s">
        <v>7</v>
      </c>
      <c r="L355" t="s">
        <v>7</v>
      </c>
      <c r="M355" t="s">
        <v>102</v>
      </c>
      <c r="N355" t="s">
        <v>7</v>
      </c>
      <c r="O355" t="s">
        <v>7</v>
      </c>
      <c r="P355" t="s">
        <v>7</v>
      </c>
      <c r="Q355" t="s">
        <v>45</v>
      </c>
      <c r="R355" t="s">
        <v>102</v>
      </c>
      <c r="S355" t="s">
        <v>45</v>
      </c>
      <c r="T355" t="s">
        <v>2156</v>
      </c>
      <c r="U355" t="s">
        <v>7</v>
      </c>
      <c r="V355" t="s">
        <v>7</v>
      </c>
      <c r="W355" t="s">
        <v>7</v>
      </c>
      <c r="AA355" t="s">
        <v>45</v>
      </c>
      <c r="AB355" t="s">
        <v>45</v>
      </c>
      <c r="AC355" t="s">
        <v>7</v>
      </c>
      <c r="AD355" t="s">
        <v>45</v>
      </c>
      <c r="AE355" t="s">
        <v>73</v>
      </c>
      <c r="AF355" t="s">
        <v>2164</v>
      </c>
    </row>
    <row r="356" spans="1:32" x14ac:dyDescent="0.45">
      <c r="A356" t="s">
        <v>2165</v>
      </c>
      <c r="B356" t="s">
        <v>2157</v>
      </c>
      <c r="C356" t="s">
        <v>2158</v>
      </c>
      <c r="D356" t="s">
        <v>2159</v>
      </c>
      <c r="E356" t="s">
        <v>2160</v>
      </c>
      <c r="F356" t="s">
        <v>2161</v>
      </c>
      <c r="H356" t="s">
        <v>2162</v>
      </c>
      <c r="I356" t="s">
        <v>2163</v>
      </c>
      <c r="J356" t="s">
        <v>45</v>
      </c>
      <c r="K356" t="s">
        <v>7</v>
      </c>
      <c r="L356" t="s">
        <v>7</v>
      </c>
      <c r="M356" t="s">
        <v>102</v>
      </c>
      <c r="N356" t="s">
        <v>7</v>
      </c>
      <c r="O356" t="s">
        <v>7</v>
      </c>
      <c r="P356" t="s">
        <v>7</v>
      </c>
      <c r="Q356" t="s">
        <v>45</v>
      </c>
      <c r="R356" t="s">
        <v>102</v>
      </c>
      <c r="S356" t="s">
        <v>45</v>
      </c>
      <c r="T356" t="s">
        <v>2156</v>
      </c>
      <c r="U356" t="s">
        <v>7</v>
      </c>
      <c r="V356" t="s">
        <v>7</v>
      </c>
      <c r="W356" t="s">
        <v>7</v>
      </c>
      <c r="AA356" t="s">
        <v>45</v>
      </c>
      <c r="AB356" t="s">
        <v>45</v>
      </c>
      <c r="AC356" t="s">
        <v>7</v>
      </c>
      <c r="AD356" t="s">
        <v>45</v>
      </c>
      <c r="AE356" t="s">
        <v>73</v>
      </c>
      <c r="AF356" t="s">
        <v>2166</v>
      </c>
    </row>
    <row r="357" spans="1:32" x14ac:dyDescent="0.45">
      <c r="A357" t="s">
        <v>2167</v>
      </c>
      <c r="B357" t="s">
        <v>2168</v>
      </c>
      <c r="C357" t="s">
        <v>2169</v>
      </c>
      <c r="D357" t="s">
        <v>2170</v>
      </c>
      <c r="E357" t="s">
        <v>2171</v>
      </c>
      <c r="F357" t="s">
        <v>2172</v>
      </c>
      <c r="H357" t="s">
        <v>2173</v>
      </c>
      <c r="I357" t="s">
        <v>2173</v>
      </c>
      <c r="J357" t="s">
        <v>45</v>
      </c>
      <c r="K357" t="s">
        <v>7</v>
      </c>
      <c r="L357" t="s">
        <v>7</v>
      </c>
      <c r="M357" t="s">
        <v>102</v>
      </c>
      <c r="N357" t="s">
        <v>7</v>
      </c>
      <c r="O357" t="s">
        <v>7</v>
      </c>
      <c r="P357" t="s">
        <v>7</v>
      </c>
      <c r="Q357" t="s">
        <v>45</v>
      </c>
      <c r="R357" t="s">
        <v>102</v>
      </c>
      <c r="S357" t="s">
        <v>45</v>
      </c>
      <c r="T357" t="s">
        <v>2167</v>
      </c>
      <c r="U357" t="s">
        <v>7</v>
      </c>
      <c r="V357" t="s">
        <v>7</v>
      </c>
      <c r="W357" t="s">
        <v>2174</v>
      </c>
      <c r="AA357" t="s">
        <v>45</v>
      </c>
      <c r="AB357" t="s">
        <v>45</v>
      </c>
      <c r="AC357" t="s">
        <v>7</v>
      </c>
      <c r="AD357" t="s">
        <v>45</v>
      </c>
      <c r="AE357" t="s">
        <v>87</v>
      </c>
      <c r="AF357" t="s">
        <v>2175</v>
      </c>
    </row>
    <row r="358" spans="1:32" x14ac:dyDescent="0.45">
      <c r="A358" t="s">
        <v>2176</v>
      </c>
      <c r="B358" t="s">
        <v>2168</v>
      </c>
      <c r="C358" t="s">
        <v>2169</v>
      </c>
      <c r="D358" t="s">
        <v>2170</v>
      </c>
      <c r="E358" t="s">
        <v>2171</v>
      </c>
      <c r="F358" t="s">
        <v>2172</v>
      </c>
      <c r="H358" t="s">
        <v>2173</v>
      </c>
      <c r="I358" t="s">
        <v>2173</v>
      </c>
      <c r="J358" t="s">
        <v>45</v>
      </c>
      <c r="K358" t="s">
        <v>7</v>
      </c>
      <c r="L358" t="s">
        <v>7</v>
      </c>
      <c r="M358" t="s">
        <v>102</v>
      </c>
      <c r="N358" t="s">
        <v>7</v>
      </c>
      <c r="O358" t="s">
        <v>7</v>
      </c>
      <c r="P358" t="s">
        <v>7</v>
      </c>
      <c r="Q358" t="s">
        <v>45</v>
      </c>
      <c r="R358" t="s">
        <v>102</v>
      </c>
      <c r="S358" t="s">
        <v>45</v>
      </c>
      <c r="T358" t="s">
        <v>2176</v>
      </c>
      <c r="U358" t="s">
        <v>7</v>
      </c>
      <c r="V358" t="s">
        <v>7</v>
      </c>
      <c r="W358" t="s">
        <v>2174</v>
      </c>
      <c r="AA358" t="s">
        <v>45</v>
      </c>
      <c r="AB358" t="s">
        <v>45</v>
      </c>
      <c r="AC358" t="s">
        <v>7</v>
      </c>
      <c r="AD358" t="s">
        <v>45</v>
      </c>
      <c r="AE358" t="s">
        <v>87</v>
      </c>
      <c r="AF358" t="s">
        <v>2177</v>
      </c>
    </row>
    <row r="359" spans="1:32" x14ac:dyDescent="0.45">
      <c r="A359" t="s">
        <v>2178</v>
      </c>
      <c r="B359" t="s">
        <v>2179</v>
      </c>
      <c r="C359" t="s">
        <v>2180</v>
      </c>
      <c r="D359" t="s">
        <v>2179</v>
      </c>
      <c r="E359" t="s">
        <v>2181</v>
      </c>
      <c r="F359" t="s">
        <v>2182</v>
      </c>
      <c r="H359" t="s">
        <v>2183</v>
      </c>
      <c r="J359" t="s">
        <v>45</v>
      </c>
      <c r="K359" t="s">
        <v>7</v>
      </c>
      <c r="L359" t="s">
        <v>7</v>
      </c>
      <c r="M359" t="s">
        <v>102</v>
      </c>
      <c r="N359" t="s">
        <v>7</v>
      </c>
      <c r="O359" t="s">
        <v>7</v>
      </c>
      <c r="P359" t="s">
        <v>7</v>
      </c>
      <c r="Q359" t="s">
        <v>45</v>
      </c>
      <c r="R359" t="s">
        <v>102</v>
      </c>
      <c r="S359" t="s">
        <v>45</v>
      </c>
      <c r="T359" t="s">
        <v>2178</v>
      </c>
      <c r="U359" t="s">
        <v>7</v>
      </c>
      <c r="V359" t="s">
        <v>7</v>
      </c>
      <c r="W359" t="s">
        <v>7</v>
      </c>
      <c r="AA359" t="s">
        <v>45</v>
      </c>
      <c r="AB359" t="s">
        <v>45</v>
      </c>
      <c r="AC359" t="s">
        <v>7</v>
      </c>
      <c r="AD359" t="s">
        <v>45</v>
      </c>
      <c r="AE359" t="s">
        <v>87</v>
      </c>
      <c r="AF359" t="s">
        <v>2184</v>
      </c>
    </row>
    <row r="360" spans="1:32" x14ac:dyDescent="0.45">
      <c r="A360" t="s">
        <v>141</v>
      </c>
      <c r="B360" t="s">
        <v>2185</v>
      </c>
      <c r="C360" t="s">
        <v>494</v>
      </c>
      <c r="D360" t="s">
        <v>2186</v>
      </c>
      <c r="J360" t="s">
        <v>7</v>
      </c>
      <c r="K360" t="s">
        <v>7</v>
      </c>
      <c r="L360" t="s">
        <v>7</v>
      </c>
      <c r="M360" t="s">
        <v>102</v>
      </c>
      <c r="N360" t="s">
        <v>7</v>
      </c>
      <c r="O360" t="s">
        <v>7</v>
      </c>
      <c r="P360" t="s">
        <v>7</v>
      </c>
      <c r="Q360" t="s">
        <v>7</v>
      </c>
      <c r="R360" t="s">
        <v>102</v>
      </c>
      <c r="S360" t="s">
        <v>45</v>
      </c>
      <c r="T360" t="s">
        <v>141</v>
      </c>
      <c r="U360" t="s">
        <v>7</v>
      </c>
      <c r="V360" t="s">
        <v>7</v>
      </c>
      <c r="W360" t="s">
        <v>2187</v>
      </c>
      <c r="Z360" t="s">
        <v>494</v>
      </c>
      <c r="AA360" t="s">
        <v>7</v>
      </c>
      <c r="AB360" t="s">
        <v>45</v>
      </c>
      <c r="AC360" t="s">
        <v>7</v>
      </c>
      <c r="AD360" t="s">
        <v>45</v>
      </c>
      <c r="AE360" t="s">
        <v>87</v>
      </c>
      <c r="AF360" t="s">
        <v>2188</v>
      </c>
    </row>
    <row r="361" spans="1:32" x14ac:dyDescent="0.45">
      <c r="A361" t="s">
        <v>142</v>
      </c>
      <c r="B361" t="s">
        <v>2185</v>
      </c>
      <c r="C361" t="s">
        <v>494</v>
      </c>
      <c r="D361"/>
      <c r="J361" t="s">
        <v>7</v>
      </c>
      <c r="K361" t="s">
        <v>7</v>
      </c>
      <c r="L361" t="s">
        <v>7</v>
      </c>
      <c r="M361" t="s">
        <v>102</v>
      </c>
      <c r="N361" t="s">
        <v>7</v>
      </c>
      <c r="O361" t="s">
        <v>7</v>
      </c>
      <c r="P361" t="s">
        <v>7</v>
      </c>
      <c r="Q361" t="s">
        <v>7</v>
      </c>
      <c r="R361" t="s">
        <v>102</v>
      </c>
      <c r="S361" t="s">
        <v>45</v>
      </c>
      <c r="T361" t="s">
        <v>142</v>
      </c>
      <c r="U361" t="s">
        <v>7</v>
      </c>
      <c r="V361" t="s">
        <v>7</v>
      </c>
      <c r="W361" t="s">
        <v>2189</v>
      </c>
      <c r="AA361" t="s">
        <v>7</v>
      </c>
      <c r="AB361" t="s">
        <v>45</v>
      </c>
      <c r="AC361" t="s">
        <v>7</v>
      </c>
      <c r="AD361" t="s">
        <v>45</v>
      </c>
      <c r="AE361" t="s">
        <v>87</v>
      </c>
      <c r="AF361" t="s">
        <v>2190</v>
      </c>
    </row>
    <row r="362" spans="1:32" x14ac:dyDescent="0.45">
      <c r="A362" t="s">
        <v>143</v>
      </c>
      <c r="B362" t="s">
        <v>2185</v>
      </c>
      <c r="C362" t="s">
        <v>494</v>
      </c>
      <c r="D362"/>
      <c r="J362" t="s">
        <v>7</v>
      </c>
      <c r="K362" t="s">
        <v>7</v>
      </c>
      <c r="L362" t="s">
        <v>7</v>
      </c>
      <c r="M362" t="s">
        <v>102</v>
      </c>
      <c r="N362" t="s">
        <v>7</v>
      </c>
      <c r="O362" t="s">
        <v>7</v>
      </c>
      <c r="P362" t="s">
        <v>7</v>
      </c>
      <c r="Q362" t="s">
        <v>7</v>
      </c>
      <c r="R362" t="s">
        <v>102</v>
      </c>
      <c r="S362" t="s">
        <v>45</v>
      </c>
      <c r="T362" t="s">
        <v>143</v>
      </c>
      <c r="U362" t="s">
        <v>7</v>
      </c>
      <c r="V362" t="s">
        <v>7</v>
      </c>
      <c r="W362" t="s">
        <v>2191</v>
      </c>
      <c r="AA362" t="s">
        <v>7</v>
      </c>
      <c r="AB362" t="s">
        <v>45</v>
      </c>
      <c r="AC362" t="s">
        <v>7</v>
      </c>
      <c r="AD362" t="s">
        <v>45</v>
      </c>
      <c r="AE362" t="s">
        <v>87</v>
      </c>
      <c r="AF362" t="s">
        <v>2192</v>
      </c>
    </row>
    <row r="363" spans="1:32" x14ac:dyDescent="0.45">
      <c r="A363" t="s">
        <v>2193</v>
      </c>
      <c r="B363" t="s">
        <v>2194</v>
      </c>
      <c r="C363" t="s">
        <v>494</v>
      </c>
      <c r="D363"/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102</v>
      </c>
      <c r="S363" t="s">
        <v>45</v>
      </c>
      <c r="T363" t="s">
        <v>2193</v>
      </c>
      <c r="U363" t="s">
        <v>7</v>
      </c>
      <c r="V363" t="s">
        <v>7</v>
      </c>
      <c r="W363" t="s">
        <v>2195</v>
      </c>
      <c r="AA363" t="s">
        <v>7</v>
      </c>
      <c r="AB363" t="s">
        <v>45</v>
      </c>
      <c r="AC363" t="s">
        <v>7</v>
      </c>
      <c r="AD363" t="s">
        <v>45</v>
      </c>
      <c r="AE363" t="s">
        <v>87</v>
      </c>
      <c r="AF363" t="s">
        <v>2196</v>
      </c>
    </row>
    <row r="364" spans="1:32" x14ac:dyDescent="0.45">
      <c r="A364" t="s">
        <v>2197</v>
      </c>
      <c r="B364" t="s">
        <v>2194</v>
      </c>
      <c r="C364" t="s">
        <v>494</v>
      </c>
      <c r="D364"/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102</v>
      </c>
      <c r="S364" t="s">
        <v>45</v>
      </c>
      <c r="T364" t="s">
        <v>2197</v>
      </c>
      <c r="U364" t="s">
        <v>7</v>
      </c>
      <c r="V364" t="s">
        <v>7</v>
      </c>
      <c r="W364" t="s">
        <v>2198</v>
      </c>
      <c r="AA364" t="s">
        <v>7</v>
      </c>
      <c r="AB364" t="s">
        <v>45</v>
      </c>
      <c r="AC364" t="s">
        <v>7</v>
      </c>
      <c r="AD364" t="s">
        <v>45</v>
      </c>
      <c r="AE364" t="s">
        <v>87</v>
      </c>
      <c r="AF364" t="s">
        <v>2199</v>
      </c>
    </row>
    <row r="365" spans="1:32" x14ac:dyDescent="0.45">
      <c r="A365" t="s">
        <v>2200</v>
      </c>
      <c r="B365" t="s">
        <v>2194</v>
      </c>
      <c r="C365" t="s">
        <v>494</v>
      </c>
      <c r="D365"/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102</v>
      </c>
      <c r="S365" t="s">
        <v>45</v>
      </c>
      <c r="T365" t="s">
        <v>2200</v>
      </c>
      <c r="U365" t="s">
        <v>7</v>
      </c>
      <c r="V365" t="s">
        <v>7</v>
      </c>
      <c r="W365" t="s">
        <v>2201</v>
      </c>
      <c r="AA365" t="s">
        <v>7</v>
      </c>
      <c r="AB365" t="s">
        <v>45</v>
      </c>
      <c r="AC365" t="s">
        <v>7</v>
      </c>
      <c r="AD365" t="s">
        <v>45</v>
      </c>
      <c r="AE365" t="s">
        <v>87</v>
      </c>
      <c r="AF365" t="s">
        <v>2202</v>
      </c>
    </row>
    <row r="366" spans="1:32" x14ac:dyDescent="0.45">
      <c r="A366" t="s">
        <v>2203</v>
      </c>
      <c r="B366" t="s">
        <v>2204</v>
      </c>
      <c r="C366" t="s">
        <v>2205</v>
      </c>
      <c r="D366" t="s">
        <v>2206</v>
      </c>
      <c r="E366" t="s">
        <v>2207</v>
      </c>
      <c r="F366" t="s">
        <v>2208</v>
      </c>
      <c r="H366" t="s">
        <v>2209</v>
      </c>
      <c r="I366" t="s">
        <v>2210</v>
      </c>
      <c r="J366" t="s">
        <v>45</v>
      </c>
      <c r="K366" t="s">
        <v>7</v>
      </c>
      <c r="L366" t="s">
        <v>7</v>
      </c>
      <c r="M366" t="s">
        <v>102</v>
      </c>
      <c r="N366" t="s">
        <v>7</v>
      </c>
      <c r="O366" t="s">
        <v>7</v>
      </c>
      <c r="P366" t="s">
        <v>7</v>
      </c>
      <c r="Q366" t="s">
        <v>45</v>
      </c>
      <c r="R366" t="s">
        <v>102</v>
      </c>
      <c r="S366" t="s">
        <v>45</v>
      </c>
      <c r="T366" t="s">
        <v>2203</v>
      </c>
      <c r="U366" t="s">
        <v>7</v>
      </c>
      <c r="V366" t="s">
        <v>7</v>
      </c>
      <c r="W366" t="s">
        <v>7</v>
      </c>
      <c r="Z366" t="s">
        <v>494</v>
      </c>
      <c r="AA366" t="s">
        <v>7</v>
      </c>
      <c r="AB366" t="s">
        <v>45</v>
      </c>
      <c r="AC366" t="s">
        <v>7</v>
      </c>
      <c r="AD366" t="s">
        <v>45</v>
      </c>
      <c r="AE366" t="s">
        <v>87</v>
      </c>
      <c r="AF366" t="s">
        <v>2211</v>
      </c>
    </row>
    <row r="367" spans="1:32" x14ac:dyDescent="0.45">
      <c r="A367" t="s">
        <v>2212</v>
      </c>
      <c r="B367" t="s">
        <v>2213</v>
      </c>
      <c r="C367" t="s">
        <v>2214</v>
      </c>
      <c r="D367" t="s">
        <v>2215</v>
      </c>
      <c r="E367" t="s">
        <v>2207</v>
      </c>
      <c r="F367" t="s">
        <v>2208</v>
      </c>
      <c r="H367" t="s">
        <v>2209</v>
      </c>
      <c r="I367" t="s">
        <v>2216</v>
      </c>
      <c r="J367" t="s">
        <v>45</v>
      </c>
      <c r="K367" t="s">
        <v>7</v>
      </c>
      <c r="L367" t="s">
        <v>7</v>
      </c>
      <c r="M367" t="s">
        <v>102</v>
      </c>
      <c r="N367" t="s">
        <v>7</v>
      </c>
      <c r="O367" t="s">
        <v>7</v>
      </c>
      <c r="P367" t="s">
        <v>7</v>
      </c>
      <c r="Q367" t="s">
        <v>7</v>
      </c>
      <c r="R367" t="s">
        <v>102</v>
      </c>
      <c r="S367" t="s">
        <v>45</v>
      </c>
      <c r="T367" t="s">
        <v>2212</v>
      </c>
      <c r="U367" t="s">
        <v>7</v>
      </c>
      <c r="V367" t="s">
        <v>7</v>
      </c>
      <c r="W367" t="s">
        <v>7</v>
      </c>
      <c r="AA367" t="s">
        <v>7</v>
      </c>
      <c r="AB367" t="s">
        <v>45</v>
      </c>
      <c r="AC367" t="s">
        <v>7</v>
      </c>
      <c r="AD367" t="s">
        <v>45</v>
      </c>
      <c r="AE367" t="s">
        <v>76</v>
      </c>
      <c r="AF367" t="s">
        <v>2217</v>
      </c>
    </row>
    <row r="368" spans="1:32" x14ac:dyDescent="0.45">
      <c r="A368" t="s">
        <v>2218</v>
      </c>
      <c r="B368" t="s">
        <v>2219</v>
      </c>
      <c r="C368" t="s">
        <v>2220</v>
      </c>
      <c r="D368" t="s">
        <v>2221</v>
      </c>
      <c r="E368" t="s">
        <v>2222</v>
      </c>
      <c r="F368" t="s">
        <v>2223</v>
      </c>
      <c r="H368" t="s">
        <v>2224</v>
      </c>
      <c r="I368" t="s">
        <v>2225</v>
      </c>
      <c r="J368" t="s">
        <v>45</v>
      </c>
      <c r="K368" t="s">
        <v>7</v>
      </c>
      <c r="L368" t="s">
        <v>7</v>
      </c>
      <c r="M368" t="s">
        <v>102</v>
      </c>
      <c r="N368" t="s">
        <v>7</v>
      </c>
      <c r="O368" t="s">
        <v>7</v>
      </c>
      <c r="P368" t="s">
        <v>7</v>
      </c>
      <c r="Q368" t="s">
        <v>45</v>
      </c>
      <c r="R368" t="s">
        <v>102</v>
      </c>
      <c r="S368" t="s">
        <v>45</v>
      </c>
      <c r="T368" t="s">
        <v>2218</v>
      </c>
      <c r="U368" t="s">
        <v>7</v>
      </c>
      <c r="V368" t="s">
        <v>7</v>
      </c>
      <c r="W368" t="s">
        <v>1267</v>
      </c>
      <c r="AA368" t="s">
        <v>45</v>
      </c>
      <c r="AB368" t="s">
        <v>45</v>
      </c>
      <c r="AC368" t="s">
        <v>7</v>
      </c>
      <c r="AD368" t="s">
        <v>45</v>
      </c>
      <c r="AE368" t="s">
        <v>87</v>
      </c>
      <c r="AF368" t="s">
        <v>2226</v>
      </c>
    </row>
    <row r="369" spans="1:32" x14ac:dyDescent="0.45">
      <c r="A369" t="s">
        <v>2227</v>
      </c>
      <c r="B369" t="s">
        <v>2219</v>
      </c>
      <c r="C369" t="s">
        <v>2220</v>
      </c>
      <c r="D369" t="s">
        <v>2221</v>
      </c>
      <c r="E369" t="s">
        <v>2222</v>
      </c>
      <c r="F369" t="s">
        <v>2223</v>
      </c>
      <c r="H369" t="s">
        <v>2224</v>
      </c>
      <c r="I369" t="s">
        <v>2225</v>
      </c>
      <c r="J369" t="s">
        <v>45</v>
      </c>
      <c r="K369" t="s">
        <v>7</v>
      </c>
      <c r="L369" t="s">
        <v>7</v>
      </c>
      <c r="M369" t="s">
        <v>102</v>
      </c>
      <c r="N369" t="s">
        <v>7</v>
      </c>
      <c r="O369" t="s">
        <v>7</v>
      </c>
      <c r="P369" t="s">
        <v>7</v>
      </c>
      <c r="Q369" t="s">
        <v>45</v>
      </c>
      <c r="R369" t="s">
        <v>102</v>
      </c>
      <c r="S369" t="s">
        <v>45</v>
      </c>
      <c r="T369" t="s">
        <v>2227</v>
      </c>
      <c r="U369" t="s">
        <v>7</v>
      </c>
      <c r="V369" t="s">
        <v>7</v>
      </c>
      <c r="W369" t="s">
        <v>1267</v>
      </c>
      <c r="AA369" t="s">
        <v>7</v>
      </c>
      <c r="AB369" t="s">
        <v>45</v>
      </c>
      <c r="AC369" t="s">
        <v>7</v>
      </c>
      <c r="AD369" t="s">
        <v>45</v>
      </c>
      <c r="AE369" t="s">
        <v>87</v>
      </c>
      <c r="AF369" t="s">
        <v>2228</v>
      </c>
    </row>
    <row r="370" spans="1:32" x14ac:dyDescent="0.45">
      <c r="A370" t="s">
        <v>2229</v>
      </c>
      <c r="B370" t="s">
        <v>2230</v>
      </c>
      <c r="C370" t="s">
        <v>2231</v>
      </c>
      <c r="D370" t="s">
        <v>2230</v>
      </c>
      <c r="E370" t="s">
        <v>2232</v>
      </c>
      <c r="F370" t="s">
        <v>2233</v>
      </c>
      <c r="H370" t="s">
        <v>2234</v>
      </c>
      <c r="J370" t="s">
        <v>7</v>
      </c>
      <c r="K370" t="s">
        <v>7</v>
      </c>
      <c r="L370" t="s">
        <v>7</v>
      </c>
      <c r="M370" t="s">
        <v>102</v>
      </c>
      <c r="N370" t="s">
        <v>7</v>
      </c>
      <c r="O370" t="s">
        <v>7</v>
      </c>
      <c r="P370" t="s">
        <v>7</v>
      </c>
      <c r="Q370" t="s">
        <v>45</v>
      </c>
      <c r="R370" t="s">
        <v>102</v>
      </c>
      <c r="S370" t="s">
        <v>45</v>
      </c>
      <c r="T370" t="s">
        <v>2229</v>
      </c>
      <c r="U370" t="s">
        <v>7</v>
      </c>
      <c r="V370" t="s">
        <v>7</v>
      </c>
      <c r="W370" t="s">
        <v>7</v>
      </c>
      <c r="AA370" t="s">
        <v>45</v>
      </c>
      <c r="AB370" t="s">
        <v>45</v>
      </c>
      <c r="AC370" t="s">
        <v>7</v>
      </c>
      <c r="AD370" t="s">
        <v>45</v>
      </c>
      <c r="AE370" t="s">
        <v>87</v>
      </c>
      <c r="AF370" t="s">
        <v>2235</v>
      </c>
    </row>
    <row r="371" spans="1:32" x14ac:dyDescent="0.45">
      <c r="A371" t="s">
        <v>2236</v>
      </c>
      <c r="B371" t="s">
        <v>2237</v>
      </c>
      <c r="C371" t="s">
        <v>2238</v>
      </c>
      <c r="D371" t="s">
        <v>2237</v>
      </c>
      <c r="E371" t="s">
        <v>506</v>
      </c>
      <c r="F371" t="s">
        <v>2239</v>
      </c>
      <c r="H371" t="s">
        <v>2240</v>
      </c>
      <c r="J371" t="s">
        <v>45</v>
      </c>
      <c r="K371" t="s">
        <v>7</v>
      </c>
      <c r="L371" t="s">
        <v>7</v>
      </c>
      <c r="M371" t="s">
        <v>102</v>
      </c>
      <c r="N371" t="s">
        <v>7</v>
      </c>
      <c r="O371" t="s">
        <v>7</v>
      </c>
      <c r="P371" t="s">
        <v>7</v>
      </c>
      <c r="Q371" t="s">
        <v>45</v>
      </c>
      <c r="R371" t="s">
        <v>102</v>
      </c>
      <c r="S371" t="s">
        <v>45</v>
      </c>
      <c r="T371" t="s">
        <v>2236</v>
      </c>
      <c r="U371" t="s">
        <v>7</v>
      </c>
      <c r="V371" t="s">
        <v>7</v>
      </c>
      <c r="W371" t="s">
        <v>2241</v>
      </c>
      <c r="AA371" t="s">
        <v>45</v>
      </c>
      <c r="AB371" t="s">
        <v>45</v>
      </c>
      <c r="AC371" t="s">
        <v>7</v>
      </c>
      <c r="AD371" t="s">
        <v>45</v>
      </c>
      <c r="AE371" t="s">
        <v>87</v>
      </c>
      <c r="AF371" t="s">
        <v>2242</v>
      </c>
    </row>
    <row r="372" spans="1:32" x14ac:dyDescent="0.45">
      <c r="A372" t="s">
        <v>2243</v>
      </c>
      <c r="B372" t="s">
        <v>2244</v>
      </c>
      <c r="C372" t="s">
        <v>2245</v>
      </c>
      <c r="D372" t="s">
        <v>2237</v>
      </c>
      <c r="E372" t="s">
        <v>506</v>
      </c>
      <c r="F372" t="s">
        <v>2239</v>
      </c>
      <c r="H372" t="s">
        <v>2240</v>
      </c>
      <c r="J372" t="s">
        <v>45</v>
      </c>
      <c r="K372" t="s">
        <v>7</v>
      </c>
      <c r="L372" t="s">
        <v>7</v>
      </c>
      <c r="M372" t="s">
        <v>102</v>
      </c>
      <c r="N372" t="s">
        <v>7</v>
      </c>
      <c r="O372" t="s">
        <v>7</v>
      </c>
      <c r="P372" t="s">
        <v>7</v>
      </c>
      <c r="Q372" t="s">
        <v>45</v>
      </c>
      <c r="R372" t="s">
        <v>102</v>
      </c>
      <c r="S372" t="s">
        <v>45</v>
      </c>
      <c r="T372" t="s">
        <v>2243</v>
      </c>
      <c r="U372" t="s">
        <v>7</v>
      </c>
      <c r="V372" t="s">
        <v>7</v>
      </c>
      <c r="W372" t="s">
        <v>2241</v>
      </c>
      <c r="AA372" t="s">
        <v>45</v>
      </c>
      <c r="AB372" t="s">
        <v>45</v>
      </c>
      <c r="AC372" t="s">
        <v>7</v>
      </c>
      <c r="AD372" t="s">
        <v>45</v>
      </c>
      <c r="AE372" t="s">
        <v>87</v>
      </c>
      <c r="AF372" t="s">
        <v>2246</v>
      </c>
    </row>
    <row r="373" spans="1:32" x14ac:dyDescent="0.45">
      <c r="A373" t="s">
        <v>2247</v>
      </c>
      <c r="B373" t="s">
        <v>2248</v>
      </c>
      <c r="C373" t="s">
        <v>2249</v>
      </c>
      <c r="D373" t="s">
        <v>2250</v>
      </c>
      <c r="E373" t="s">
        <v>2251</v>
      </c>
      <c r="F373" t="s">
        <v>2252</v>
      </c>
      <c r="H373" t="s">
        <v>2253</v>
      </c>
      <c r="I373" t="s">
        <v>2254</v>
      </c>
      <c r="J373" t="s">
        <v>45</v>
      </c>
      <c r="K373" t="s">
        <v>7</v>
      </c>
      <c r="L373" t="s">
        <v>7</v>
      </c>
      <c r="M373" t="s">
        <v>102</v>
      </c>
      <c r="N373" t="s">
        <v>7</v>
      </c>
      <c r="O373" t="s">
        <v>7</v>
      </c>
      <c r="P373" t="s">
        <v>7</v>
      </c>
      <c r="Q373" t="s">
        <v>45</v>
      </c>
      <c r="R373" t="s">
        <v>102</v>
      </c>
      <c r="S373" t="s">
        <v>45</v>
      </c>
      <c r="T373" t="s">
        <v>2247</v>
      </c>
      <c r="U373" t="s">
        <v>7</v>
      </c>
      <c r="V373" t="s">
        <v>7</v>
      </c>
      <c r="W373" t="s">
        <v>1578</v>
      </c>
      <c r="AA373" t="s">
        <v>45</v>
      </c>
      <c r="AB373" t="s">
        <v>45</v>
      </c>
      <c r="AC373" t="s">
        <v>7</v>
      </c>
      <c r="AD373" t="s">
        <v>45</v>
      </c>
      <c r="AE373" t="s">
        <v>87</v>
      </c>
      <c r="AF373" t="s">
        <v>2255</v>
      </c>
    </row>
    <row r="374" spans="1:32" x14ac:dyDescent="0.45">
      <c r="A374" t="s">
        <v>2256</v>
      </c>
      <c r="B374" t="s">
        <v>2257</v>
      </c>
      <c r="C374" t="s">
        <v>2258</v>
      </c>
      <c r="D374" t="s">
        <v>2259</v>
      </c>
      <c r="E374" t="s">
        <v>2260</v>
      </c>
      <c r="F374" t="s">
        <v>2261</v>
      </c>
      <c r="G374" t="s">
        <v>2262</v>
      </c>
      <c r="H374" t="s">
        <v>2263</v>
      </c>
      <c r="I374" t="s">
        <v>2264</v>
      </c>
      <c r="J374" t="s">
        <v>45</v>
      </c>
      <c r="K374" t="s">
        <v>7</v>
      </c>
      <c r="L374" t="s">
        <v>7</v>
      </c>
      <c r="M374" t="s">
        <v>102</v>
      </c>
      <c r="N374" t="s">
        <v>7</v>
      </c>
      <c r="O374" t="s">
        <v>7</v>
      </c>
      <c r="P374" t="s">
        <v>7</v>
      </c>
      <c r="Q374" t="s">
        <v>45</v>
      </c>
      <c r="R374" t="s">
        <v>102</v>
      </c>
      <c r="S374" t="s">
        <v>45</v>
      </c>
      <c r="T374" t="s">
        <v>2256</v>
      </c>
      <c r="U374" t="s">
        <v>7</v>
      </c>
      <c r="V374" t="s">
        <v>7</v>
      </c>
      <c r="W374" t="s">
        <v>1578</v>
      </c>
      <c r="AA374" t="s">
        <v>7</v>
      </c>
      <c r="AB374" t="s">
        <v>45</v>
      </c>
      <c r="AC374" t="s">
        <v>7</v>
      </c>
      <c r="AD374" t="s">
        <v>45</v>
      </c>
      <c r="AE374" t="s">
        <v>87</v>
      </c>
      <c r="AF374" t="s">
        <v>2265</v>
      </c>
    </row>
    <row r="375" spans="1:32" x14ac:dyDescent="0.45">
      <c r="A375" t="s">
        <v>2266</v>
      </c>
      <c r="B375" t="s">
        <v>2267</v>
      </c>
      <c r="C375" t="s">
        <v>2268</v>
      </c>
      <c r="D375" t="s">
        <v>2267</v>
      </c>
      <c r="E375" t="s">
        <v>1606</v>
      </c>
      <c r="F375" t="s">
        <v>2269</v>
      </c>
      <c r="H375" t="s">
        <v>2270</v>
      </c>
      <c r="I375" t="s">
        <v>2271</v>
      </c>
      <c r="J375" t="s">
        <v>45</v>
      </c>
      <c r="K375" t="s">
        <v>7</v>
      </c>
      <c r="L375" t="s">
        <v>7</v>
      </c>
      <c r="M375" t="s">
        <v>102</v>
      </c>
      <c r="N375" t="s">
        <v>7</v>
      </c>
      <c r="O375" t="s">
        <v>7</v>
      </c>
      <c r="P375" t="s">
        <v>7</v>
      </c>
      <c r="Q375" t="s">
        <v>45</v>
      </c>
      <c r="R375" t="s">
        <v>102</v>
      </c>
      <c r="S375" t="s">
        <v>45</v>
      </c>
      <c r="T375" t="s">
        <v>2266</v>
      </c>
      <c r="U375" t="s">
        <v>7</v>
      </c>
      <c r="V375" t="s">
        <v>7</v>
      </c>
      <c r="W375" t="s">
        <v>7</v>
      </c>
      <c r="AA375" t="s">
        <v>45</v>
      </c>
      <c r="AB375" t="s">
        <v>45</v>
      </c>
      <c r="AC375" t="s">
        <v>7</v>
      </c>
      <c r="AD375" t="s">
        <v>45</v>
      </c>
      <c r="AE375" t="s">
        <v>68</v>
      </c>
      <c r="AF375" t="s">
        <v>2272</v>
      </c>
    </row>
    <row r="376" spans="1:32" x14ac:dyDescent="0.45">
      <c r="A376" t="s">
        <v>2273</v>
      </c>
      <c r="B376" t="s">
        <v>2274</v>
      </c>
      <c r="C376" t="s">
        <v>2275</v>
      </c>
      <c r="D376" t="s">
        <v>2267</v>
      </c>
      <c r="E376" t="s">
        <v>1606</v>
      </c>
      <c r="F376" t="s">
        <v>2269</v>
      </c>
      <c r="H376" t="s">
        <v>2270</v>
      </c>
      <c r="I376" t="s">
        <v>2271</v>
      </c>
      <c r="J376" t="s">
        <v>45</v>
      </c>
      <c r="K376" t="s">
        <v>7</v>
      </c>
      <c r="L376" t="s">
        <v>7</v>
      </c>
      <c r="M376" t="s">
        <v>102</v>
      </c>
      <c r="N376" t="s">
        <v>7</v>
      </c>
      <c r="O376" t="s">
        <v>7</v>
      </c>
      <c r="P376" t="s">
        <v>7</v>
      </c>
      <c r="Q376" t="s">
        <v>45</v>
      </c>
      <c r="R376" t="s">
        <v>102</v>
      </c>
      <c r="S376" t="s">
        <v>45</v>
      </c>
      <c r="T376" t="s">
        <v>2266</v>
      </c>
      <c r="U376" t="s">
        <v>7</v>
      </c>
      <c r="V376" t="s">
        <v>7</v>
      </c>
      <c r="W376" t="s">
        <v>7</v>
      </c>
      <c r="AA376" t="s">
        <v>45</v>
      </c>
      <c r="AB376" t="s">
        <v>45</v>
      </c>
      <c r="AC376" t="s">
        <v>7</v>
      </c>
      <c r="AD376" t="s">
        <v>45</v>
      </c>
      <c r="AE376" t="s">
        <v>87</v>
      </c>
      <c r="AF376" t="s">
        <v>2276</v>
      </c>
    </row>
    <row r="377" spans="1:32" x14ac:dyDescent="0.45">
      <c r="A377" t="s">
        <v>2277</v>
      </c>
      <c r="B377" t="s">
        <v>2278</v>
      </c>
      <c r="C377" t="s">
        <v>2279</v>
      </c>
      <c r="D377" t="s">
        <v>2278</v>
      </c>
      <c r="E377" t="s">
        <v>2280</v>
      </c>
      <c r="F377" t="s">
        <v>2281</v>
      </c>
      <c r="H377" t="s">
        <v>2282</v>
      </c>
      <c r="I377" t="s">
        <v>2283</v>
      </c>
      <c r="J377" t="s">
        <v>45</v>
      </c>
      <c r="K377" t="s">
        <v>7</v>
      </c>
      <c r="L377" t="s">
        <v>7</v>
      </c>
      <c r="M377" t="s">
        <v>102</v>
      </c>
      <c r="N377" t="s">
        <v>7</v>
      </c>
      <c r="O377" t="s">
        <v>7</v>
      </c>
      <c r="P377" t="s">
        <v>7</v>
      </c>
      <c r="Q377" t="s">
        <v>45</v>
      </c>
      <c r="R377" t="s">
        <v>102</v>
      </c>
      <c r="S377" t="s">
        <v>45</v>
      </c>
      <c r="T377" t="s">
        <v>2277</v>
      </c>
      <c r="U377" t="s">
        <v>7</v>
      </c>
      <c r="V377" t="s">
        <v>7</v>
      </c>
      <c r="W377" t="s">
        <v>2284</v>
      </c>
      <c r="AA377" t="s">
        <v>45</v>
      </c>
      <c r="AB377" t="s">
        <v>45</v>
      </c>
      <c r="AC377" t="s">
        <v>7</v>
      </c>
      <c r="AD377" t="s">
        <v>45</v>
      </c>
      <c r="AE377" t="s">
        <v>73</v>
      </c>
      <c r="AF377" t="s">
        <v>2285</v>
      </c>
    </row>
    <row r="378" spans="1:32" x14ac:dyDescent="0.45">
      <c r="A378" t="s">
        <v>2286</v>
      </c>
      <c r="B378" t="s">
        <v>2278</v>
      </c>
      <c r="C378" t="s">
        <v>2279</v>
      </c>
      <c r="D378" t="s">
        <v>2278</v>
      </c>
      <c r="E378" t="s">
        <v>2280</v>
      </c>
      <c r="F378" t="s">
        <v>2281</v>
      </c>
      <c r="H378" t="s">
        <v>2282</v>
      </c>
      <c r="I378" t="s">
        <v>2283</v>
      </c>
      <c r="J378" t="s">
        <v>45</v>
      </c>
      <c r="K378" t="s">
        <v>7</v>
      </c>
      <c r="L378" t="s">
        <v>7</v>
      </c>
      <c r="M378" t="s">
        <v>102</v>
      </c>
      <c r="N378" t="s">
        <v>7</v>
      </c>
      <c r="O378" t="s">
        <v>7</v>
      </c>
      <c r="P378" t="s">
        <v>7</v>
      </c>
      <c r="Q378" t="s">
        <v>45</v>
      </c>
      <c r="R378" t="s">
        <v>102</v>
      </c>
      <c r="S378" t="s">
        <v>45</v>
      </c>
      <c r="T378" t="s">
        <v>2286</v>
      </c>
      <c r="U378" t="s">
        <v>7</v>
      </c>
      <c r="V378" t="s">
        <v>7</v>
      </c>
      <c r="W378" t="s">
        <v>2284</v>
      </c>
      <c r="AA378" t="s">
        <v>45</v>
      </c>
      <c r="AB378" t="s">
        <v>45</v>
      </c>
      <c r="AC378" t="s">
        <v>7</v>
      </c>
      <c r="AD378" t="s">
        <v>45</v>
      </c>
      <c r="AE378" t="s">
        <v>87</v>
      </c>
      <c r="AF378" t="s">
        <v>2287</v>
      </c>
    </row>
    <row r="379" spans="1:32" x14ac:dyDescent="0.45">
      <c r="A379" t="s">
        <v>2288</v>
      </c>
      <c r="B379" t="s">
        <v>2289</v>
      </c>
      <c r="C379" t="s">
        <v>2290</v>
      </c>
      <c r="D379" t="s">
        <v>2289</v>
      </c>
      <c r="E379" t="s">
        <v>2291</v>
      </c>
      <c r="F379" t="s">
        <v>2292</v>
      </c>
      <c r="H379" t="s">
        <v>2293</v>
      </c>
      <c r="I379" t="s">
        <v>2294</v>
      </c>
      <c r="J379" t="s">
        <v>45</v>
      </c>
      <c r="K379" t="s">
        <v>7</v>
      </c>
      <c r="L379" t="s">
        <v>7</v>
      </c>
      <c r="M379" t="s">
        <v>102</v>
      </c>
      <c r="N379" t="s">
        <v>7</v>
      </c>
      <c r="O379" t="s">
        <v>7</v>
      </c>
      <c r="P379" t="s">
        <v>7</v>
      </c>
      <c r="Q379" t="s">
        <v>45</v>
      </c>
      <c r="R379" t="s">
        <v>102</v>
      </c>
      <c r="S379" t="s">
        <v>45</v>
      </c>
      <c r="T379" t="s">
        <v>2288</v>
      </c>
      <c r="U379" t="s">
        <v>7</v>
      </c>
      <c r="V379" t="s">
        <v>7</v>
      </c>
      <c r="W379" t="s">
        <v>7</v>
      </c>
      <c r="AA379" t="s">
        <v>45</v>
      </c>
      <c r="AB379" t="s">
        <v>45</v>
      </c>
      <c r="AC379" t="s">
        <v>7</v>
      </c>
      <c r="AD379" t="s">
        <v>45</v>
      </c>
      <c r="AE379" t="s">
        <v>87</v>
      </c>
      <c r="AF379" t="s">
        <v>2295</v>
      </c>
    </row>
    <row r="380" spans="1:32" x14ac:dyDescent="0.45">
      <c r="A380" t="s">
        <v>2296</v>
      </c>
      <c r="B380" t="s">
        <v>2297</v>
      </c>
      <c r="C380" t="s">
        <v>2298</v>
      </c>
      <c r="D380" t="s">
        <v>2297</v>
      </c>
      <c r="E380" t="s">
        <v>2291</v>
      </c>
      <c r="F380" t="s">
        <v>2292</v>
      </c>
      <c r="H380" t="s">
        <v>2293</v>
      </c>
      <c r="I380" t="s">
        <v>2294</v>
      </c>
      <c r="J380" t="s">
        <v>45</v>
      </c>
      <c r="K380" t="s">
        <v>7</v>
      </c>
      <c r="L380" t="s">
        <v>7</v>
      </c>
      <c r="M380" t="s">
        <v>102</v>
      </c>
      <c r="N380" t="s">
        <v>7</v>
      </c>
      <c r="O380" t="s">
        <v>7</v>
      </c>
      <c r="P380" t="s">
        <v>7</v>
      </c>
      <c r="Q380" t="s">
        <v>45</v>
      </c>
      <c r="R380" t="s">
        <v>102</v>
      </c>
      <c r="S380" t="s">
        <v>45</v>
      </c>
      <c r="T380" t="s">
        <v>2296</v>
      </c>
      <c r="U380" t="s">
        <v>7</v>
      </c>
      <c r="V380" t="s">
        <v>7</v>
      </c>
      <c r="W380" t="s">
        <v>7</v>
      </c>
      <c r="AA380" t="s">
        <v>45</v>
      </c>
      <c r="AB380" t="s">
        <v>45</v>
      </c>
      <c r="AC380" t="s">
        <v>7</v>
      </c>
      <c r="AD380" t="s">
        <v>45</v>
      </c>
      <c r="AE380" t="s">
        <v>87</v>
      </c>
      <c r="AF380" t="s">
        <v>2299</v>
      </c>
    </row>
    <row r="381" spans="1:32" x14ac:dyDescent="0.45">
      <c r="A381" t="s">
        <v>2300</v>
      </c>
      <c r="B381" t="s">
        <v>2301</v>
      </c>
      <c r="C381" t="s">
        <v>2302</v>
      </c>
      <c r="D381" t="s">
        <v>2301</v>
      </c>
      <c r="E381" t="s">
        <v>2291</v>
      </c>
      <c r="F381" t="s">
        <v>2292</v>
      </c>
      <c r="H381" t="s">
        <v>2293</v>
      </c>
      <c r="I381" t="s">
        <v>2294</v>
      </c>
      <c r="J381" t="s">
        <v>45</v>
      </c>
      <c r="K381" t="s">
        <v>7</v>
      </c>
      <c r="L381" t="s">
        <v>7</v>
      </c>
      <c r="M381" t="s">
        <v>102</v>
      </c>
      <c r="N381" t="s">
        <v>7</v>
      </c>
      <c r="O381" t="s">
        <v>7</v>
      </c>
      <c r="P381" t="s">
        <v>7</v>
      </c>
      <c r="Q381" t="s">
        <v>45</v>
      </c>
      <c r="R381" t="s">
        <v>102</v>
      </c>
      <c r="S381" t="s">
        <v>45</v>
      </c>
      <c r="T381" t="s">
        <v>2300</v>
      </c>
      <c r="U381" t="s">
        <v>7</v>
      </c>
      <c r="V381" t="s">
        <v>7</v>
      </c>
      <c r="W381" t="s">
        <v>7</v>
      </c>
      <c r="AA381" t="s">
        <v>45</v>
      </c>
      <c r="AB381" t="s">
        <v>45</v>
      </c>
      <c r="AC381" t="s">
        <v>7</v>
      </c>
      <c r="AD381" t="s">
        <v>45</v>
      </c>
      <c r="AE381" t="s">
        <v>87</v>
      </c>
      <c r="AF381" t="s">
        <v>2303</v>
      </c>
    </row>
    <row r="382" spans="1:32" x14ac:dyDescent="0.45">
      <c r="A382" t="s">
        <v>2304</v>
      </c>
      <c r="B382" t="s">
        <v>2305</v>
      </c>
      <c r="C382" t="s">
        <v>2306</v>
      </c>
      <c r="D382" t="s">
        <v>2305</v>
      </c>
      <c r="E382" t="s">
        <v>2291</v>
      </c>
      <c r="F382" t="s">
        <v>2292</v>
      </c>
      <c r="H382" t="s">
        <v>2293</v>
      </c>
      <c r="I382" t="s">
        <v>2294</v>
      </c>
      <c r="J382" t="s">
        <v>45</v>
      </c>
      <c r="K382" t="s">
        <v>7</v>
      </c>
      <c r="L382" t="s">
        <v>7</v>
      </c>
      <c r="M382" t="s">
        <v>102</v>
      </c>
      <c r="N382" t="s">
        <v>7</v>
      </c>
      <c r="O382" t="s">
        <v>7</v>
      </c>
      <c r="P382" t="s">
        <v>7</v>
      </c>
      <c r="Q382" t="s">
        <v>45</v>
      </c>
      <c r="R382" t="s">
        <v>102</v>
      </c>
      <c r="S382" t="s">
        <v>45</v>
      </c>
      <c r="T382" t="s">
        <v>2304</v>
      </c>
      <c r="U382" t="s">
        <v>7</v>
      </c>
      <c r="V382" t="s">
        <v>7</v>
      </c>
      <c r="W382" t="s">
        <v>7</v>
      </c>
      <c r="AA382" t="s">
        <v>45</v>
      </c>
      <c r="AB382" t="s">
        <v>45</v>
      </c>
      <c r="AC382" t="s">
        <v>7</v>
      </c>
      <c r="AD382" t="s">
        <v>45</v>
      </c>
      <c r="AE382" t="s">
        <v>87</v>
      </c>
      <c r="AF382" t="s">
        <v>2307</v>
      </c>
    </row>
    <row r="383" spans="1:32" x14ac:dyDescent="0.45">
      <c r="A383" t="s">
        <v>2308</v>
      </c>
      <c r="B383" t="s">
        <v>2309</v>
      </c>
      <c r="C383" t="s">
        <v>2310</v>
      </c>
      <c r="D383" t="s">
        <v>2309</v>
      </c>
      <c r="E383" t="s">
        <v>2291</v>
      </c>
      <c r="F383" t="s">
        <v>2292</v>
      </c>
      <c r="H383" t="s">
        <v>2293</v>
      </c>
      <c r="I383" t="s">
        <v>2294</v>
      </c>
      <c r="J383" t="s">
        <v>45</v>
      </c>
      <c r="K383" t="s">
        <v>7</v>
      </c>
      <c r="L383" t="s">
        <v>7</v>
      </c>
      <c r="M383" t="s">
        <v>102</v>
      </c>
      <c r="N383" t="s">
        <v>7</v>
      </c>
      <c r="O383" t="s">
        <v>7</v>
      </c>
      <c r="P383" t="s">
        <v>7</v>
      </c>
      <c r="Q383" t="s">
        <v>45</v>
      </c>
      <c r="R383" t="s">
        <v>102</v>
      </c>
      <c r="S383" t="s">
        <v>45</v>
      </c>
      <c r="T383" t="s">
        <v>2288</v>
      </c>
      <c r="U383" t="s">
        <v>7</v>
      </c>
      <c r="V383" t="s">
        <v>7</v>
      </c>
      <c r="W383" t="s">
        <v>7</v>
      </c>
      <c r="AA383" t="s">
        <v>45</v>
      </c>
      <c r="AB383" t="s">
        <v>45</v>
      </c>
      <c r="AC383" t="s">
        <v>7</v>
      </c>
      <c r="AD383" t="s">
        <v>45</v>
      </c>
      <c r="AE383" t="s">
        <v>87</v>
      </c>
      <c r="AF383" t="s">
        <v>2311</v>
      </c>
    </row>
    <row r="384" spans="1:32" x14ac:dyDescent="0.45">
      <c r="A384" t="s">
        <v>2312</v>
      </c>
      <c r="B384" t="s">
        <v>2313</v>
      </c>
      <c r="C384" t="s">
        <v>2314</v>
      </c>
      <c r="D384" t="s">
        <v>2315</v>
      </c>
      <c r="E384" t="s">
        <v>2316</v>
      </c>
      <c r="F384" t="s">
        <v>2317</v>
      </c>
      <c r="H384" t="s">
        <v>2318</v>
      </c>
      <c r="I384" t="s">
        <v>2319</v>
      </c>
      <c r="J384" t="s">
        <v>45</v>
      </c>
      <c r="K384" t="s">
        <v>7</v>
      </c>
      <c r="L384" t="s">
        <v>7</v>
      </c>
      <c r="M384" t="s">
        <v>102</v>
      </c>
      <c r="N384" t="s">
        <v>7</v>
      </c>
      <c r="O384" t="s">
        <v>7</v>
      </c>
      <c r="P384" t="s">
        <v>7</v>
      </c>
      <c r="Q384" t="s">
        <v>45</v>
      </c>
      <c r="R384" t="s">
        <v>102</v>
      </c>
      <c r="S384" t="s">
        <v>45</v>
      </c>
      <c r="T384" t="s">
        <v>2312</v>
      </c>
      <c r="U384" t="s">
        <v>7</v>
      </c>
      <c r="V384" t="s">
        <v>7</v>
      </c>
      <c r="W384" t="s">
        <v>2320</v>
      </c>
      <c r="AA384" t="s">
        <v>45</v>
      </c>
      <c r="AB384" t="s">
        <v>45</v>
      </c>
      <c r="AC384" t="s">
        <v>7</v>
      </c>
      <c r="AD384" t="s">
        <v>45</v>
      </c>
      <c r="AE384" t="s">
        <v>87</v>
      </c>
      <c r="AF384" t="s">
        <v>2321</v>
      </c>
    </row>
    <row r="385" spans="1:32" x14ac:dyDescent="0.45">
      <c r="A385" t="s">
        <v>2322</v>
      </c>
      <c r="B385" t="s">
        <v>2323</v>
      </c>
      <c r="C385" t="s">
        <v>2324</v>
      </c>
      <c r="D385" t="s">
        <v>24</v>
      </c>
      <c r="E385" t="s">
        <v>2325</v>
      </c>
      <c r="F385" t="s">
        <v>2326</v>
      </c>
      <c r="H385" t="s">
        <v>2327</v>
      </c>
      <c r="I385" t="s">
        <v>2328</v>
      </c>
      <c r="J385" t="s">
        <v>45</v>
      </c>
      <c r="K385" t="s">
        <v>7</v>
      </c>
      <c r="L385" t="s">
        <v>7</v>
      </c>
      <c r="M385" t="s">
        <v>102</v>
      </c>
      <c r="N385" t="s">
        <v>7</v>
      </c>
      <c r="O385" t="s">
        <v>7</v>
      </c>
      <c r="P385" t="s">
        <v>7</v>
      </c>
      <c r="Q385" t="s">
        <v>45</v>
      </c>
      <c r="R385" t="s">
        <v>102</v>
      </c>
      <c r="S385" t="s">
        <v>45</v>
      </c>
      <c r="T385" t="s">
        <v>2322</v>
      </c>
      <c r="U385" t="s">
        <v>7</v>
      </c>
      <c r="V385" t="s">
        <v>7</v>
      </c>
      <c r="W385" t="s">
        <v>2000</v>
      </c>
      <c r="AA385" t="s">
        <v>7</v>
      </c>
      <c r="AB385" t="s">
        <v>45</v>
      </c>
      <c r="AC385" t="s">
        <v>7</v>
      </c>
      <c r="AD385" t="s">
        <v>45</v>
      </c>
      <c r="AE385" t="s">
        <v>87</v>
      </c>
      <c r="AF385" t="s">
        <v>2329</v>
      </c>
    </row>
    <row r="386" spans="1:32" x14ac:dyDescent="0.45">
      <c r="A386" t="s">
        <v>2330</v>
      </c>
      <c r="B386" t="s">
        <v>2331</v>
      </c>
      <c r="C386" t="s">
        <v>2332</v>
      </c>
      <c r="D386" t="s">
        <v>2331</v>
      </c>
      <c r="E386" t="s">
        <v>492</v>
      </c>
      <c r="F386" t="s">
        <v>2333</v>
      </c>
      <c r="H386" t="s">
        <v>2334</v>
      </c>
      <c r="I386" t="s">
        <v>2335</v>
      </c>
      <c r="J386" t="s">
        <v>45</v>
      </c>
      <c r="K386" t="s">
        <v>7</v>
      </c>
      <c r="L386" t="s">
        <v>7</v>
      </c>
      <c r="M386" t="s">
        <v>102</v>
      </c>
      <c r="N386" t="s">
        <v>7</v>
      </c>
      <c r="O386" t="s">
        <v>7</v>
      </c>
      <c r="P386" t="s">
        <v>7</v>
      </c>
      <c r="Q386" t="s">
        <v>45</v>
      </c>
      <c r="R386" t="s">
        <v>102</v>
      </c>
      <c r="S386" t="s">
        <v>45</v>
      </c>
      <c r="T386" t="s">
        <v>2330</v>
      </c>
      <c r="U386" t="s">
        <v>7</v>
      </c>
      <c r="V386" t="s">
        <v>7</v>
      </c>
      <c r="W386" t="s">
        <v>2336</v>
      </c>
      <c r="AA386" t="s">
        <v>7</v>
      </c>
      <c r="AB386" t="s">
        <v>45</v>
      </c>
      <c r="AC386" t="s">
        <v>7</v>
      </c>
      <c r="AD386" t="s">
        <v>45</v>
      </c>
      <c r="AE386" t="s">
        <v>87</v>
      </c>
      <c r="AF386" t="s">
        <v>2337</v>
      </c>
    </row>
    <row r="387" spans="1:32" x14ac:dyDescent="0.45">
      <c r="A387" t="s">
        <v>2338</v>
      </c>
      <c r="B387" t="s">
        <v>2331</v>
      </c>
      <c r="C387" t="s">
        <v>2332</v>
      </c>
      <c r="D387" t="s">
        <v>2331</v>
      </c>
      <c r="E387" t="s">
        <v>492</v>
      </c>
      <c r="F387" t="s">
        <v>2333</v>
      </c>
      <c r="H387" t="s">
        <v>2334</v>
      </c>
      <c r="I387" t="s">
        <v>2335</v>
      </c>
      <c r="J387" t="s">
        <v>45</v>
      </c>
      <c r="K387" t="s">
        <v>7</v>
      </c>
      <c r="L387" t="s">
        <v>7</v>
      </c>
      <c r="M387" t="s">
        <v>102</v>
      </c>
      <c r="N387" t="s">
        <v>7</v>
      </c>
      <c r="O387" t="s">
        <v>7</v>
      </c>
      <c r="P387" t="s">
        <v>7</v>
      </c>
      <c r="Q387" t="s">
        <v>45</v>
      </c>
      <c r="R387" t="s">
        <v>102</v>
      </c>
      <c r="S387" t="s">
        <v>45</v>
      </c>
      <c r="T387" t="s">
        <v>2338</v>
      </c>
      <c r="U387" t="s">
        <v>7</v>
      </c>
      <c r="V387" t="s">
        <v>7</v>
      </c>
      <c r="W387" t="s">
        <v>2336</v>
      </c>
      <c r="AA387" t="s">
        <v>7</v>
      </c>
      <c r="AB387" t="s">
        <v>45</v>
      </c>
      <c r="AC387" t="s">
        <v>7</v>
      </c>
      <c r="AD387" t="s">
        <v>45</v>
      </c>
      <c r="AE387" t="s">
        <v>87</v>
      </c>
      <c r="AF387" t="s">
        <v>2339</v>
      </c>
    </row>
    <row r="388" spans="1:32" x14ac:dyDescent="0.45">
      <c r="A388" t="s">
        <v>2340</v>
      </c>
      <c r="B388" t="s">
        <v>2341</v>
      </c>
      <c r="C388" t="s">
        <v>2342</v>
      </c>
      <c r="D388" t="s">
        <v>2341</v>
      </c>
      <c r="E388" t="s">
        <v>2343</v>
      </c>
      <c r="F388" t="s">
        <v>2344</v>
      </c>
      <c r="H388" t="s">
        <v>2345</v>
      </c>
      <c r="I388" t="s">
        <v>2346</v>
      </c>
      <c r="J388" t="s">
        <v>45</v>
      </c>
      <c r="K388" t="s">
        <v>7</v>
      </c>
      <c r="L388" t="s">
        <v>7</v>
      </c>
      <c r="M388" t="s">
        <v>102</v>
      </c>
      <c r="N388" t="s">
        <v>7</v>
      </c>
      <c r="O388" t="s">
        <v>7</v>
      </c>
      <c r="P388" t="s">
        <v>7</v>
      </c>
      <c r="Q388" t="s">
        <v>45</v>
      </c>
      <c r="R388" t="s">
        <v>102</v>
      </c>
      <c r="S388" t="s">
        <v>45</v>
      </c>
      <c r="T388" t="s">
        <v>2340</v>
      </c>
      <c r="U388" t="s">
        <v>7</v>
      </c>
      <c r="V388" t="s">
        <v>7</v>
      </c>
      <c r="W388" t="s">
        <v>2347</v>
      </c>
      <c r="AA388" t="s">
        <v>7</v>
      </c>
      <c r="AB388" t="s">
        <v>45</v>
      </c>
      <c r="AC388" t="s">
        <v>7</v>
      </c>
      <c r="AD388" t="s">
        <v>45</v>
      </c>
      <c r="AE388" t="s">
        <v>87</v>
      </c>
      <c r="AF388" t="s">
        <v>2348</v>
      </c>
    </row>
    <row r="389" spans="1:32" x14ac:dyDescent="0.45">
      <c r="A389" t="s">
        <v>2349</v>
      </c>
      <c r="B389" t="s">
        <v>2350</v>
      </c>
      <c r="C389" t="s">
        <v>2351</v>
      </c>
      <c r="D389" t="s">
        <v>2350</v>
      </c>
      <c r="E389" t="s">
        <v>2352</v>
      </c>
      <c r="F389" t="s">
        <v>2353</v>
      </c>
      <c r="H389" t="s">
        <v>2354</v>
      </c>
      <c r="I389" t="s">
        <v>2354</v>
      </c>
      <c r="J389" t="s">
        <v>45</v>
      </c>
      <c r="K389" t="s">
        <v>7</v>
      </c>
      <c r="L389" t="s">
        <v>7</v>
      </c>
      <c r="M389" t="s">
        <v>102</v>
      </c>
      <c r="N389" t="s">
        <v>7</v>
      </c>
      <c r="O389" t="s">
        <v>7</v>
      </c>
      <c r="P389" t="s">
        <v>7</v>
      </c>
      <c r="Q389" t="s">
        <v>45</v>
      </c>
      <c r="R389" t="s">
        <v>102</v>
      </c>
      <c r="S389" t="s">
        <v>45</v>
      </c>
      <c r="T389" t="s">
        <v>2349</v>
      </c>
      <c r="U389" t="s">
        <v>7</v>
      </c>
      <c r="V389" t="s">
        <v>7</v>
      </c>
      <c r="W389" t="s">
        <v>264</v>
      </c>
      <c r="AA389" t="s">
        <v>45</v>
      </c>
      <c r="AB389" t="s">
        <v>45</v>
      </c>
      <c r="AC389" t="s">
        <v>7</v>
      </c>
      <c r="AD389" t="s">
        <v>45</v>
      </c>
      <c r="AE389" t="s">
        <v>87</v>
      </c>
      <c r="AF389" t="s">
        <v>2355</v>
      </c>
    </row>
    <row r="390" spans="1:32" x14ac:dyDescent="0.45">
      <c r="A390" t="s">
        <v>2356</v>
      </c>
      <c r="B390" t="s">
        <v>2357</v>
      </c>
      <c r="C390" t="s">
        <v>2358</v>
      </c>
      <c r="D390" t="s">
        <v>2359</v>
      </c>
      <c r="E390" t="s">
        <v>2360</v>
      </c>
      <c r="F390" t="s">
        <v>2361</v>
      </c>
      <c r="H390" t="s">
        <v>2362</v>
      </c>
      <c r="I390" t="s">
        <v>2362</v>
      </c>
      <c r="J390" t="s">
        <v>45</v>
      </c>
      <c r="K390" t="s">
        <v>7</v>
      </c>
      <c r="L390" t="s">
        <v>7</v>
      </c>
      <c r="M390" t="s">
        <v>102</v>
      </c>
      <c r="N390" t="s">
        <v>7</v>
      </c>
      <c r="O390" t="s">
        <v>7</v>
      </c>
      <c r="P390" t="s">
        <v>7</v>
      </c>
      <c r="Q390" t="s">
        <v>45</v>
      </c>
      <c r="R390" t="s">
        <v>102</v>
      </c>
      <c r="S390" t="s">
        <v>45</v>
      </c>
      <c r="T390" t="s">
        <v>2356</v>
      </c>
      <c r="U390" t="s">
        <v>7</v>
      </c>
      <c r="V390" t="s">
        <v>7</v>
      </c>
      <c r="W390" t="s">
        <v>7</v>
      </c>
      <c r="AA390" t="s">
        <v>45</v>
      </c>
      <c r="AB390" t="s">
        <v>45</v>
      </c>
      <c r="AC390" t="s">
        <v>7</v>
      </c>
      <c r="AD390" t="s">
        <v>45</v>
      </c>
      <c r="AE390" t="s">
        <v>58</v>
      </c>
      <c r="AF390" t="s">
        <v>2363</v>
      </c>
    </row>
    <row r="391" spans="1:32" x14ac:dyDescent="0.45">
      <c r="A391" t="s">
        <v>2364</v>
      </c>
      <c r="B391" t="s">
        <v>2357</v>
      </c>
      <c r="C391" t="s">
        <v>2358</v>
      </c>
      <c r="D391" t="s">
        <v>2359</v>
      </c>
      <c r="E391" t="s">
        <v>2360</v>
      </c>
      <c r="F391" t="s">
        <v>2361</v>
      </c>
      <c r="H391" t="s">
        <v>2362</v>
      </c>
      <c r="I391" t="s">
        <v>2362</v>
      </c>
      <c r="J391" t="s">
        <v>45</v>
      </c>
      <c r="K391" t="s">
        <v>7</v>
      </c>
      <c r="L391" t="s">
        <v>7</v>
      </c>
      <c r="M391" t="s">
        <v>102</v>
      </c>
      <c r="N391" t="s">
        <v>7</v>
      </c>
      <c r="O391" t="s">
        <v>7</v>
      </c>
      <c r="P391" t="s">
        <v>7</v>
      </c>
      <c r="Q391" t="s">
        <v>45</v>
      </c>
      <c r="R391" t="s">
        <v>102</v>
      </c>
      <c r="S391" t="s">
        <v>45</v>
      </c>
      <c r="T391" t="s">
        <v>2364</v>
      </c>
      <c r="U391" t="s">
        <v>7</v>
      </c>
      <c r="V391" t="s">
        <v>7</v>
      </c>
      <c r="W391" t="s">
        <v>7</v>
      </c>
      <c r="AA391" t="s">
        <v>45</v>
      </c>
      <c r="AB391" t="s">
        <v>45</v>
      </c>
      <c r="AC391" t="s">
        <v>7</v>
      </c>
      <c r="AD391" t="s">
        <v>45</v>
      </c>
      <c r="AE391" t="s">
        <v>87</v>
      </c>
      <c r="AF391" t="s">
        <v>2365</v>
      </c>
    </row>
    <row r="392" spans="1:32" x14ac:dyDescent="0.45">
      <c r="A392" t="s">
        <v>2366</v>
      </c>
      <c r="B392" t="s">
        <v>2367</v>
      </c>
      <c r="C392" t="s">
        <v>2368</v>
      </c>
      <c r="D392" t="s">
        <v>2359</v>
      </c>
      <c r="E392" t="s">
        <v>2360</v>
      </c>
      <c r="F392" t="s">
        <v>2361</v>
      </c>
      <c r="H392" t="s">
        <v>2362</v>
      </c>
      <c r="I392" t="s">
        <v>2362</v>
      </c>
      <c r="J392" t="s">
        <v>45</v>
      </c>
      <c r="K392" t="s">
        <v>7</v>
      </c>
      <c r="L392" t="s">
        <v>7</v>
      </c>
      <c r="M392" t="s">
        <v>102</v>
      </c>
      <c r="N392" t="s">
        <v>7</v>
      </c>
      <c r="O392" t="s">
        <v>7</v>
      </c>
      <c r="P392" t="s">
        <v>7</v>
      </c>
      <c r="Q392" t="s">
        <v>45</v>
      </c>
      <c r="R392" t="s">
        <v>102</v>
      </c>
      <c r="S392" t="s">
        <v>45</v>
      </c>
      <c r="T392" t="s">
        <v>2366</v>
      </c>
      <c r="U392" t="s">
        <v>7</v>
      </c>
      <c r="V392" t="s">
        <v>7</v>
      </c>
      <c r="W392" t="s">
        <v>7</v>
      </c>
      <c r="AA392" t="s">
        <v>45</v>
      </c>
      <c r="AB392" t="s">
        <v>45</v>
      </c>
      <c r="AC392" t="s">
        <v>7</v>
      </c>
      <c r="AD392" t="s">
        <v>45</v>
      </c>
      <c r="AE392" t="s">
        <v>87</v>
      </c>
      <c r="AF392" t="s">
        <v>2369</v>
      </c>
    </row>
    <row r="393" spans="1:32" x14ac:dyDescent="0.45">
      <c r="A393" t="s">
        <v>104</v>
      </c>
      <c r="B393" t="s">
        <v>24</v>
      </c>
      <c r="C393" t="s">
        <v>2370</v>
      </c>
      <c r="D393" t="s">
        <v>24</v>
      </c>
      <c r="E393" t="s">
        <v>2371</v>
      </c>
      <c r="F393" t="s">
        <v>2372</v>
      </c>
      <c r="H393" t="s">
        <v>2327</v>
      </c>
      <c r="I393" t="s">
        <v>2328</v>
      </c>
      <c r="J393" t="s">
        <v>45</v>
      </c>
      <c r="K393" t="s">
        <v>7</v>
      </c>
      <c r="L393" t="s">
        <v>7</v>
      </c>
      <c r="M393" t="s">
        <v>102</v>
      </c>
      <c r="N393" t="s">
        <v>7</v>
      </c>
      <c r="O393" t="s">
        <v>7</v>
      </c>
      <c r="P393" t="s">
        <v>7</v>
      </c>
      <c r="Q393" t="s">
        <v>45</v>
      </c>
      <c r="R393" t="s">
        <v>102</v>
      </c>
      <c r="S393" t="s">
        <v>45</v>
      </c>
      <c r="T393" t="s">
        <v>104</v>
      </c>
      <c r="U393" t="s">
        <v>7</v>
      </c>
      <c r="V393" t="s">
        <v>7</v>
      </c>
      <c r="W393" t="s">
        <v>2000</v>
      </c>
      <c r="AA393" t="s">
        <v>45</v>
      </c>
      <c r="AB393" t="s">
        <v>45</v>
      </c>
      <c r="AC393" t="s">
        <v>7</v>
      </c>
      <c r="AD393" t="s">
        <v>45</v>
      </c>
      <c r="AE393" t="s">
        <v>68</v>
      </c>
      <c r="AF393" t="s">
        <v>2373</v>
      </c>
    </row>
    <row r="394" spans="1:32" x14ac:dyDescent="0.45">
      <c r="A394" t="s">
        <v>2374</v>
      </c>
      <c r="B394" t="s">
        <v>2375</v>
      </c>
      <c r="C394" t="s">
        <v>2376</v>
      </c>
      <c r="D394" t="s">
        <v>2377</v>
      </c>
      <c r="E394" t="s">
        <v>2371</v>
      </c>
      <c r="F394" t="s">
        <v>2372</v>
      </c>
      <c r="H394" t="s">
        <v>2327</v>
      </c>
      <c r="I394" t="s">
        <v>2328</v>
      </c>
      <c r="J394" t="s">
        <v>45</v>
      </c>
      <c r="K394" t="s">
        <v>7</v>
      </c>
      <c r="L394" t="s">
        <v>7</v>
      </c>
      <c r="M394" t="s">
        <v>102</v>
      </c>
      <c r="N394" t="s">
        <v>7</v>
      </c>
      <c r="O394" t="s">
        <v>7</v>
      </c>
      <c r="P394" t="s">
        <v>7</v>
      </c>
      <c r="Q394" t="s">
        <v>45</v>
      </c>
      <c r="R394" t="s">
        <v>102</v>
      </c>
      <c r="S394" t="s">
        <v>45</v>
      </c>
      <c r="T394" t="s">
        <v>2374</v>
      </c>
      <c r="U394" t="s">
        <v>7</v>
      </c>
      <c r="V394" t="s">
        <v>7</v>
      </c>
      <c r="W394" t="s">
        <v>2000</v>
      </c>
      <c r="AA394" t="s">
        <v>45</v>
      </c>
      <c r="AB394" t="s">
        <v>45</v>
      </c>
      <c r="AC394" t="s">
        <v>7</v>
      </c>
      <c r="AD394" t="s">
        <v>45</v>
      </c>
      <c r="AE394" t="s">
        <v>87</v>
      </c>
      <c r="AF394" t="s">
        <v>2378</v>
      </c>
    </row>
    <row r="395" spans="1:32" x14ac:dyDescent="0.45">
      <c r="A395" t="s">
        <v>2379</v>
      </c>
      <c r="B395" t="s">
        <v>2380</v>
      </c>
      <c r="C395" t="s">
        <v>2381</v>
      </c>
      <c r="D395" t="s">
        <v>2380</v>
      </c>
      <c r="E395" t="s">
        <v>2382</v>
      </c>
      <c r="F395" t="s">
        <v>2383</v>
      </c>
      <c r="H395" t="s">
        <v>2384</v>
      </c>
      <c r="I395" t="s">
        <v>2385</v>
      </c>
      <c r="J395" t="s">
        <v>45</v>
      </c>
      <c r="K395" t="s">
        <v>7</v>
      </c>
      <c r="L395" t="s">
        <v>7</v>
      </c>
      <c r="M395" t="s">
        <v>102</v>
      </c>
      <c r="N395" t="s">
        <v>7</v>
      </c>
      <c r="O395" t="s">
        <v>7</v>
      </c>
      <c r="P395" t="s">
        <v>7</v>
      </c>
      <c r="Q395" t="s">
        <v>45</v>
      </c>
      <c r="R395" t="s">
        <v>102</v>
      </c>
      <c r="S395" t="s">
        <v>45</v>
      </c>
      <c r="T395" t="s">
        <v>2379</v>
      </c>
      <c r="U395" t="s">
        <v>7</v>
      </c>
      <c r="V395" t="s">
        <v>7</v>
      </c>
      <c r="W395" t="s">
        <v>1472</v>
      </c>
      <c r="AA395" t="s">
        <v>45</v>
      </c>
      <c r="AB395" t="s">
        <v>45</v>
      </c>
      <c r="AC395" t="s">
        <v>7</v>
      </c>
      <c r="AD395" t="s">
        <v>45</v>
      </c>
      <c r="AE395" t="s">
        <v>68</v>
      </c>
      <c r="AF395" t="s">
        <v>2386</v>
      </c>
    </row>
    <row r="396" spans="1:32" x14ac:dyDescent="0.45">
      <c r="A396" t="s">
        <v>2387</v>
      </c>
      <c r="B396" t="s">
        <v>2388</v>
      </c>
      <c r="C396" t="s">
        <v>2389</v>
      </c>
      <c r="D396" t="s">
        <v>2390</v>
      </c>
      <c r="E396" t="s">
        <v>930</v>
      </c>
      <c r="F396" t="s">
        <v>2391</v>
      </c>
      <c r="H396" t="s">
        <v>2392</v>
      </c>
      <c r="I396" t="s">
        <v>2392</v>
      </c>
      <c r="J396" t="s">
        <v>45</v>
      </c>
      <c r="K396" t="s">
        <v>7</v>
      </c>
      <c r="L396" t="s">
        <v>7</v>
      </c>
      <c r="M396" t="s">
        <v>102</v>
      </c>
      <c r="N396" t="s">
        <v>7</v>
      </c>
      <c r="O396" t="s">
        <v>7</v>
      </c>
      <c r="P396" t="s">
        <v>7</v>
      </c>
      <c r="Q396" t="s">
        <v>45</v>
      </c>
      <c r="R396" t="s">
        <v>102</v>
      </c>
      <c r="S396" t="s">
        <v>45</v>
      </c>
      <c r="T396" t="s">
        <v>2387</v>
      </c>
      <c r="U396" t="s">
        <v>7</v>
      </c>
      <c r="V396" t="s">
        <v>7</v>
      </c>
      <c r="W396" t="s">
        <v>2393</v>
      </c>
      <c r="AA396" t="s">
        <v>45</v>
      </c>
      <c r="AB396" t="s">
        <v>45</v>
      </c>
      <c r="AC396" t="s">
        <v>7</v>
      </c>
      <c r="AD396" t="s">
        <v>45</v>
      </c>
      <c r="AE396" t="s">
        <v>87</v>
      </c>
      <c r="AF396" t="s">
        <v>2394</v>
      </c>
    </row>
    <row r="397" spans="1:32" x14ac:dyDescent="0.45">
      <c r="A397" t="s">
        <v>2395</v>
      </c>
      <c r="B397" t="s">
        <v>2396</v>
      </c>
      <c r="C397" t="s">
        <v>2397</v>
      </c>
      <c r="D397" t="s">
        <v>2396</v>
      </c>
      <c r="E397" t="s">
        <v>2398</v>
      </c>
      <c r="F397" t="s">
        <v>2399</v>
      </c>
      <c r="G397" t="s">
        <v>2400</v>
      </c>
      <c r="H397" t="s">
        <v>2401</v>
      </c>
      <c r="J397" t="s">
        <v>45</v>
      </c>
      <c r="K397" t="s">
        <v>7</v>
      </c>
      <c r="L397" t="s">
        <v>7</v>
      </c>
      <c r="M397" t="s">
        <v>102</v>
      </c>
      <c r="N397" t="s">
        <v>7</v>
      </c>
      <c r="O397" t="s">
        <v>7</v>
      </c>
      <c r="P397" t="s">
        <v>7</v>
      </c>
      <c r="Q397" t="s">
        <v>45</v>
      </c>
      <c r="R397" t="s">
        <v>102</v>
      </c>
      <c r="S397" t="s">
        <v>45</v>
      </c>
      <c r="T397" t="s">
        <v>2395</v>
      </c>
      <c r="U397" t="s">
        <v>7</v>
      </c>
      <c r="V397" t="s">
        <v>7</v>
      </c>
      <c r="W397" t="s">
        <v>108</v>
      </c>
      <c r="AA397" t="s">
        <v>45</v>
      </c>
      <c r="AB397" t="s">
        <v>45</v>
      </c>
      <c r="AC397" t="s">
        <v>7</v>
      </c>
      <c r="AD397" t="s">
        <v>45</v>
      </c>
      <c r="AE397" t="s">
        <v>87</v>
      </c>
      <c r="AF397" t="s">
        <v>2402</v>
      </c>
    </row>
    <row r="398" spans="1:32" x14ac:dyDescent="0.45">
      <c r="A398" t="s">
        <v>2403</v>
      </c>
      <c r="B398" t="s">
        <v>2404</v>
      </c>
      <c r="C398" t="s">
        <v>2405</v>
      </c>
      <c r="D398" t="s">
        <v>2404</v>
      </c>
      <c r="F398" t="s">
        <v>2406</v>
      </c>
      <c r="H398" t="s">
        <v>2407</v>
      </c>
      <c r="J398" t="s">
        <v>45</v>
      </c>
      <c r="K398" t="s">
        <v>7</v>
      </c>
      <c r="L398" t="s">
        <v>7</v>
      </c>
      <c r="M398" t="s">
        <v>102</v>
      </c>
      <c r="N398" t="s">
        <v>7</v>
      </c>
      <c r="O398" t="s">
        <v>7</v>
      </c>
      <c r="P398" t="s">
        <v>7</v>
      </c>
      <c r="Q398" t="s">
        <v>45</v>
      </c>
      <c r="R398" t="s">
        <v>102</v>
      </c>
      <c r="S398" t="s">
        <v>45</v>
      </c>
      <c r="T398" t="s">
        <v>2403</v>
      </c>
      <c r="U398" t="s">
        <v>7</v>
      </c>
      <c r="V398" t="s">
        <v>7</v>
      </c>
      <c r="W398" t="s">
        <v>7</v>
      </c>
      <c r="AA398" t="s">
        <v>45</v>
      </c>
      <c r="AB398" t="s">
        <v>45</v>
      </c>
      <c r="AC398" t="s">
        <v>7</v>
      </c>
      <c r="AD398" t="s">
        <v>45</v>
      </c>
      <c r="AE398" t="s">
        <v>87</v>
      </c>
      <c r="AF398" t="s">
        <v>2408</v>
      </c>
    </row>
    <row r="399" spans="1:32" x14ac:dyDescent="0.45">
      <c r="A399" t="s">
        <v>2409</v>
      </c>
      <c r="B399" t="s">
        <v>2410</v>
      </c>
      <c r="C399" t="s">
        <v>2411</v>
      </c>
      <c r="D399" t="s">
        <v>2410</v>
      </c>
      <c r="E399" t="s">
        <v>1575</v>
      </c>
      <c r="F399" t="s">
        <v>2412</v>
      </c>
      <c r="H399" t="s">
        <v>2413</v>
      </c>
      <c r="J399" t="s">
        <v>45</v>
      </c>
      <c r="K399" t="s">
        <v>7</v>
      </c>
      <c r="L399" t="s">
        <v>7</v>
      </c>
      <c r="M399" t="s">
        <v>102</v>
      </c>
      <c r="N399" t="s">
        <v>7</v>
      </c>
      <c r="O399" t="s">
        <v>7</v>
      </c>
      <c r="P399" t="s">
        <v>7</v>
      </c>
      <c r="Q399" t="s">
        <v>45</v>
      </c>
      <c r="R399" t="s">
        <v>102</v>
      </c>
      <c r="S399" t="s">
        <v>45</v>
      </c>
      <c r="T399" t="s">
        <v>2409</v>
      </c>
      <c r="U399" t="s">
        <v>7</v>
      </c>
      <c r="V399" t="s">
        <v>7</v>
      </c>
      <c r="W399" t="s">
        <v>1578</v>
      </c>
      <c r="AA399" t="s">
        <v>45</v>
      </c>
      <c r="AB399" t="s">
        <v>45</v>
      </c>
      <c r="AC399" t="s">
        <v>7</v>
      </c>
      <c r="AD399" t="s">
        <v>45</v>
      </c>
      <c r="AE399" t="s">
        <v>68</v>
      </c>
      <c r="AF399" t="s">
        <v>2414</v>
      </c>
    </row>
    <row r="400" spans="1:32" x14ac:dyDescent="0.45">
      <c r="A400" t="s">
        <v>2415</v>
      </c>
      <c r="B400" t="s">
        <v>2416</v>
      </c>
      <c r="C400" t="s">
        <v>2417</v>
      </c>
      <c r="D400" t="s">
        <v>2418</v>
      </c>
      <c r="E400" t="s">
        <v>2128</v>
      </c>
      <c r="F400" t="s">
        <v>2419</v>
      </c>
      <c r="H400" t="s">
        <v>2420</v>
      </c>
      <c r="I400" t="s">
        <v>2421</v>
      </c>
      <c r="J400" t="s">
        <v>45</v>
      </c>
      <c r="K400" t="s">
        <v>7</v>
      </c>
      <c r="L400" t="s">
        <v>7</v>
      </c>
      <c r="M400" t="s">
        <v>102</v>
      </c>
      <c r="N400" t="s">
        <v>7</v>
      </c>
      <c r="O400" t="s">
        <v>7</v>
      </c>
      <c r="P400" t="s">
        <v>7</v>
      </c>
      <c r="Q400" t="s">
        <v>45</v>
      </c>
      <c r="R400" t="s">
        <v>102</v>
      </c>
      <c r="S400" t="s">
        <v>45</v>
      </c>
      <c r="T400" t="s">
        <v>2415</v>
      </c>
      <c r="U400" t="s">
        <v>7</v>
      </c>
      <c r="V400" t="s">
        <v>7</v>
      </c>
      <c r="W400" t="s">
        <v>2132</v>
      </c>
      <c r="AA400" t="s">
        <v>45</v>
      </c>
      <c r="AB400" t="s">
        <v>45</v>
      </c>
      <c r="AC400" t="s">
        <v>7</v>
      </c>
      <c r="AD400" t="s">
        <v>45</v>
      </c>
      <c r="AE400" t="s">
        <v>68</v>
      </c>
      <c r="AF400" t="s">
        <v>2422</v>
      </c>
    </row>
    <row r="401" spans="1:32" x14ac:dyDescent="0.45">
      <c r="A401" t="s">
        <v>2423</v>
      </c>
      <c r="B401" t="s">
        <v>2424</v>
      </c>
      <c r="C401" t="s">
        <v>2425</v>
      </c>
      <c r="D401" t="s">
        <v>2424</v>
      </c>
      <c r="E401" t="s">
        <v>445</v>
      </c>
      <c r="F401" t="s">
        <v>2426</v>
      </c>
      <c r="H401" t="s">
        <v>2427</v>
      </c>
      <c r="J401" t="s">
        <v>45</v>
      </c>
      <c r="K401" t="s">
        <v>7</v>
      </c>
      <c r="L401" t="s">
        <v>7</v>
      </c>
      <c r="M401" t="s">
        <v>102</v>
      </c>
      <c r="N401" t="s">
        <v>7</v>
      </c>
      <c r="O401" t="s">
        <v>7</v>
      </c>
      <c r="P401" t="s">
        <v>7</v>
      </c>
      <c r="Q401" t="s">
        <v>45</v>
      </c>
      <c r="R401" t="s">
        <v>102</v>
      </c>
      <c r="S401" t="s">
        <v>45</v>
      </c>
      <c r="T401" t="s">
        <v>2423</v>
      </c>
      <c r="U401" t="s">
        <v>7</v>
      </c>
      <c r="V401" t="s">
        <v>7</v>
      </c>
      <c r="W401" t="s">
        <v>7</v>
      </c>
      <c r="AA401" t="s">
        <v>45</v>
      </c>
      <c r="AB401" t="s">
        <v>45</v>
      </c>
      <c r="AC401" t="s">
        <v>7</v>
      </c>
      <c r="AD401" t="s">
        <v>45</v>
      </c>
      <c r="AE401" t="s">
        <v>68</v>
      </c>
      <c r="AF401" t="s">
        <v>2428</v>
      </c>
    </row>
    <row r="402" spans="1:32" x14ac:dyDescent="0.45">
      <c r="A402" t="s">
        <v>2429</v>
      </c>
      <c r="B402" t="s">
        <v>2430</v>
      </c>
      <c r="C402" t="s">
        <v>2431</v>
      </c>
      <c r="D402" t="s">
        <v>2432</v>
      </c>
      <c r="E402" t="s">
        <v>2433</v>
      </c>
      <c r="F402" t="s">
        <v>2434</v>
      </c>
      <c r="H402" t="s">
        <v>2435</v>
      </c>
      <c r="I402" t="s">
        <v>2436</v>
      </c>
      <c r="J402" t="s">
        <v>45</v>
      </c>
      <c r="K402" t="s">
        <v>7</v>
      </c>
      <c r="L402" t="s">
        <v>7</v>
      </c>
      <c r="M402" t="s">
        <v>102</v>
      </c>
      <c r="N402" t="s">
        <v>7</v>
      </c>
      <c r="O402" t="s">
        <v>7</v>
      </c>
      <c r="P402" t="s">
        <v>7</v>
      </c>
      <c r="Q402" t="s">
        <v>45</v>
      </c>
      <c r="R402" t="s">
        <v>102</v>
      </c>
      <c r="S402" t="s">
        <v>45</v>
      </c>
      <c r="T402" t="s">
        <v>2429</v>
      </c>
      <c r="U402" t="s">
        <v>7</v>
      </c>
      <c r="V402" t="s">
        <v>7</v>
      </c>
      <c r="W402" t="s">
        <v>7</v>
      </c>
      <c r="AA402" t="s">
        <v>45</v>
      </c>
      <c r="AB402" t="s">
        <v>45</v>
      </c>
      <c r="AC402" t="s">
        <v>7</v>
      </c>
      <c r="AD402" t="s">
        <v>45</v>
      </c>
      <c r="AE402" t="s">
        <v>87</v>
      </c>
      <c r="AF402" t="s">
        <v>2437</v>
      </c>
    </row>
    <row r="403" spans="1:32" x14ac:dyDescent="0.45">
      <c r="A403" t="s">
        <v>2438</v>
      </c>
      <c r="B403" t="s">
        <v>2439</v>
      </c>
      <c r="C403" t="s">
        <v>2440</v>
      </c>
      <c r="D403" t="s">
        <v>2441</v>
      </c>
      <c r="E403" t="s">
        <v>2442</v>
      </c>
      <c r="F403" t="s">
        <v>2443</v>
      </c>
      <c r="J403" t="s">
        <v>45</v>
      </c>
      <c r="K403" t="s">
        <v>7</v>
      </c>
      <c r="L403" t="s">
        <v>7</v>
      </c>
      <c r="M403" t="s">
        <v>102</v>
      </c>
      <c r="N403" t="s">
        <v>7</v>
      </c>
      <c r="O403" t="s">
        <v>7</v>
      </c>
      <c r="P403" t="s">
        <v>7</v>
      </c>
      <c r="Q403" t="s">
        <v>45</v>
      </c>
      <c r="R403" t="s">
        <v>102</v>
      </c>
      <c r="S403" t="s">
        <v>45</v>
      </c>
      <c r="T403" t="s">
        <v>2438</v>
      </c>
      <c r="U403" t="s">
        <v>7</v>
      </c>
      <c r="V403" t="s">
        <v>7</v>
      </c>
      <c r="W403" t="s">
        <v>7</v>
      </c>
      <c r="AA403" t="s">
        <v>45</v>
      </c>
      <c r="AB403" t="s">
        <v>45</v>
      </c>
      <c r="AC403" t="s">
        <v>7</v>
      </c>
      <c r="AD403" t="s">
        <v>45</v>
      </c>
      <c r="AE403" t="s">
        <v>87</v>
      </c>
      <c r="AF403" t="s">
        <v>2444</v>
      </c>
    </row>
    <row r="404" spans="1:32" x14ac:dyDescent="0.45">
      <c r="A404" t="s">
        <v>2445</v>
      </c>
      <c r="B404" t="s">
        <v>2446</v>
      </c>
      <c r="C404" t="s">
        <v>2447</v>
      </c>
      <c r="D404" t="s">
        <v>2448</v>
      </c>
      <c r="E404" t="s">
        <v>1241</v>
      </c>
      <c r="F404" t="s">
        <v>2449</v>
      </c>
      <c r="J404" t="s">
        <v>45</v>
      </c>
      <c r="K404" t="s">
        <v>7</v>
      </c>
      <c r="L404" t="s">
        <v>7</v>
      </c>
      <c r="M404" t="s">
        <v>102</v>
      </c>
      <c r="N404" t="s">
        <v>7</v>
      </c>
      <c r="O404" t="s">
        <v>7</v>
      </c>
      <c r="P404" t="s">
        <v>7</v>
      </c>
      <c r="Q404" t="s">
        <v>45</v>
      </c>
      <c r="R404" t="s">
        <v>102</v>
      </c>
      <c r="S404" t="s">
        <v>45</v>
      </c>
      <c r="T404" t="s">
        <v>2445</v>
      </c>
      <c r="U404" t="s">
        <v>7</v>
      </c>
      <c r="V404" t="s">
        <v>7</v>
      </c>
      <c r="W404" t="s">
        <v>7</v>
      </c>
      <c r="AA404" t="s">
        <v>45</v>
      </c>
      <c r="AB404" t="s">
        <v>45</v>
      </c>
      <c r="AC404" t="s">
        <v>7</v>
      </c>
      <c r="AD404" t="s">
        <v>45</v>
      </c>
      <c r="AE404" t="s">
        <v>87</v>
      </c>
      <c r="AF404" t="s">
        <v>2450</v>
      </c>
    </row>
    <row r="405" spans="1:32" x14ac:dyDescent="0.45">
      <c r="A405" t="s">
        <v>2451</v>
      </c>
      <c r="B405" t="s">
        <v>2452</v>
      </c>
      <c r="C405" t="s">
        <v>2453</v>
      </c>
      <c r="D405" t="s">
        <v>2454</v>
      </c>
      <c r="E405" t="s">
        <v>2455</v>
      </c>
      <c r="F405" t="s">
        <v>2456</v>
      </c>
      <c r="J405" t="s">
        <v>45</v>
      </c>
      <c r="K405" t="s">
        <v>7</v>
      </c>
      <c r="L405" t="s">
        <v>7</v>
      </c>
      <c r="M405" t="s">
        <v>102</v>
      </c>
      <c r="N405" t="s">
        <v>7</v>
      </c>
      <c r="O405" t="s">
        <v>7</v>
      </c>
      <c r="P405" t="s">
        <v>7</v>
      </c>
      <c r="Q405" t="s">
        <v>45</v>
      </c>
      <c r="R405" t="s">
        <v>102</v>
      </c>
      <c r="S405" t="s">
        <v>45</v>
      </c>
      <c r="T405" t="s">
        <v>2451</v>
      </c>
      <c r="U405" t="s">
        <v>7</v>
      </c>
      <c r="V405" t="s">
        <v>7</v>
      </c>
      <c r="W405" t="s">
        <v>7</v>
      </c>
      <c r="AA405" t="s">
        <v>45</v>
      </c>
      <c r="AB405" t="s">
        <v>45</v>
      </c>
      <c r="AC405" t="s">
        <v>7</v>
      </c>
      <c r="AD405" t="s">
        <v>45</v>
      </c>
      <c r="AE405" t="s">
        <v>87</v>
      </c>
      <c r="AF405" t="s">
        <v>2457</v>
      </c>
    </row>
    <row r="406" spans="1:32" x14ac:dyDescent="0.45">
      <c r="A406" t="s">
        <v>2458</v>
      </c>
      <c r="B406" t="s">
        <v>2459</v>
      </c>
      <c r="C406" t="s">
        <v>2460</v>
      </c>
      <c r="D406" t="s">
        <v>2461</v>
      </c>
      <c r="E406" t="s">
        <v>2462</v>
      </c>
      <c r="F406" t="s">
        <v>2463</v>
      </c>
      <c r="J406" t="s">
        <v>45</v>
      </c>
      <c r="K406" t="s">
        <v>7</v>
      </c>
      <c r="L406" t="s">
        <v>7</v>
      </c>
      <c r="M406" t="s">
        <v>102</v>
      </c>
      <c r="N406" t="s">
        <v>7</v>
      </c>
      <c r="O406" t="s">
        <v>7</v>
      </c>
      <c r="P406" t="s">
        <v>7</v>
      </c>
      <c r="Q406" t="s">
        <v>45</v>
      </c>
      <c r="R406" t="s">
        <v>102</v>
      </c>
      <c r="S406" t="s">
        <v>45</v>
      </c>
      <c r="T406" t="s">
        <v>2458</v>
      </c>
      <c r="U406" t="s">
        <v>7</v>
      </c>
      <c r="V406" t="s">
        <v>7</v>
      </c>
      <c r="W406" t="s">
        <v>7</v>
      </c>
      <c r="AA406" t="s">
        <v>45</v>
      </c>
      <c r="AB406" t="s">
        <v>45</v>
      </c>
      <c r="AC406" t="s">
        <v>7</v>
      </c>
      <c r="AD406" t="s">
        <v>45</v>
      </c>
      <c r="AE406" t="s">
        <v>87</v>
      </c>
      <c r="AF406" t="s">
        <v>2464</v>
      </c>
    </row>
    <row r="407" spans="1:32" x14ac:dyDescent="0.45">
      <c r="A407" t="s">
        <v>2465</v>
      </c>
      <c r="B407" t="s">
        <v>2466</v>
      </c>
      <c r="C407" t="s">
        <v>2467</v>
      </c>
      <c r="D407" t="s">
        <v>2468</v>
      </c>
      <c r="E407" t="s">
        <v>396</v>
      </c>
      <c r="F407" t="s">
        <v>2469</v>
      </c>
      <c r="J407" t="s">
        <v>45</v>
      </c>
      <c r="K407" t="s">
        <v>7</v>
      </c>
      <c r="L407" t="s">
        <v>7</v>
      </c>
      <c r="M407" t="s">
        <v>102</v>
      </c>
      <c r="N407" t="s">
        <v>7</v>
      </c>
      <c r="O407" t="s">
        <v>7</v>
      </c>
      <c r="P407" t="s">
        <v>7</v>
      </c>
      <c r="Q407" t="s">
        <v>45</v>
      </c>
      <c r="R407" t="s">
        <v>102</v>
      </c>
      <c r="S407" t="s">
        <v>45</v>
      </c>
      <c r="T407" t="s">
        <v>2465</v>
      </c>
      <c r="U407" t="s">
        <v>7</v>
      </c>
      <c r="V407" t="s">
        <v>7</v>
      </c>
      <c r="W407" t="s">
        <v>7</v>
      </c>
      <c r="AA407" t="s">
        <v>45</v>
      </c>
      <c r="AB407" t="s">
        <v>45</v>
      </c>
      <c r="AC407" t="s">
        <v>7</v>
      </c>
      <c r="AD407" t="s">
        <v>45</v>
      </c>
      <c r="AE407" t="s">
        <v>87</v>
      </c>
      <c r="AF407" t="s">
        <v>2470</v>
      </c>
    </row>
    <row r="408" spans="1:32" x14ac:dyDescent="0.45">
      <c r="A408" t="s">
        <v>2471</v>
      </c>
      <c r="B408" t="s">
        <v>2472</v>
      </c>
      <c r="C408" t="s">
        <v>2473</v>
      </c>
      <c r="D408" t="s">
        <v>2472</v>
      </c>
      <c r="F408" t="s">
        <v>2474</v>
      </c>
      <c r="H408" t="s">
        <v>2475</v>
      </c>
      <c r="I408" t="s">
        <v>2476</v>
      </c>
      <c r="J408" t="s">
        <v>45</v>
      </c>
      <c r="K408" t="s">
        <v>7</v>
      </c>
      <c r="L408" t="s">
        <v>7</v>
      </c>
      <c r="M408" t="s">
        <v>102</v>
      </c>
      <c r="N408" t="s">
        <v>7</v>
      </c>
      <c r="O408" t="s">
        <v>7</v>
      </c>
      <c r="P408" t="s">
        <v>7</v>
      </c>
      <c r="Q408" t="s">
        <v>45</v>
      </c>
      <c r="R408" t="s">
        <v>102</v>
      </c>
      <c r="S408" t="s">
        <v>45</v>
      </c>
      <c r="T408" t="s">
        <v>2471</v>
      </c>
      <c r="U408" t="s">
        <v>7</v>
      </c>
      <c r="V408" t="s">
        <v>7</v>
      </c>
      <c r="W408" t="s">
        <v>7</v>
      </c>
      <c r="AA408" t="s">
        <v>45</v>
      </c>
      <c r="AB408" t="s">
        <v>45</v>
      </c>
      <c r="AC408" t="s">
        <v>7</v>
      </c>
      <c r="AD408" t="s">
        <v>45</v>
      </c>
      <c r="AE408" t="s">
        <v>103</v>
      </c>
      <c r="AF408" t="s">
        <v>2477</v>
      </c>
    </row>
    <row r="409" spans="1:32" x14ac:dyDescent="0.45">
      <c r="A409" t="s">
        <v>2478</v>
      </c>
      <c r="B409" t="s">
        <v>2479</v>
      </c>
      <c r="C409" t="s">
        <v>2480</v>
      </c>
      <c r="D409" t="s">
        <v>2481</v>
      </c>
      <c r="E409" t="s">
        <v>1288</v>
      </c>
      <c r="F409" t="s">
        <v>2482</v>
      </c>
      <c r="H409" t="s">
        <v>2483</v>
      </c>
      <c r="I409" t="s">
        <v>2484</v>
      </c>
      <c r="J409" t="s">
        <v>45</v>
      </c>
      <c r="K409" t="s">
        <v>7</v>
      </c>
      <c r="L409" t="s">
        <v>7</v>
      </c>
      <c r="M409" t="s">
        <v>102</v>
      </c>
      <c r="N409" t="s">
        <v>7</v>
      </c>
      <c r="O409" t="s">
        <v>7</v>
      </c>
      <c r="P409" t="s">
        <v>7</v>
      </c>
      <c r="Q409" t="s">
        <v>45</v>
      </c>
      <c r="R409" t="s">
        <v>102</v>
      </c>
      <c r="S409" t="s">
        <v>45</v>
      </c>
      <c r="T409" t="s">
        <v>2478</v>
      </c>
      <c r="U409" t="s">
        <v>7</v>
      </c>
      <c r="V409" t="s">
        <v>7</v>
      </c>
      <c r="W409" t="s">
        <v>2485</v>
      </c>
      <c r="AA409" t="s">
        <v>45</v>
      </c>
      <c r="AB409" t="s">
        <v>45</v>
      </c>
      <c r="AC409" t="s">
        <v>7</v>
      </c>
      <c r="AD409" t="s">
        <v>45</v>
      </c>
      <c r="AE409" t="s">
        <v>87</v>
      </c>
      <c r="AF409" t="s">
        <v>2486</v>
      </c>
    </row>
    <row r="410" spans="1:32" x14ac:dyDescent="0.45">
      <c r="A410" t="s">
        <v>2487</v>
      </c>
      <c r="B410" t="s">
        <v>2488</v>
      </c>
      <c r="C410" t="s">
        <v>2489</v>
      </c>
      <c r="D410" t="s">
        <v>2488</v>
      </c>
      <c r="E410" t="s">
        <v>2490</v>
      </c>
      <c r="F410" t="s">
        <v>2491</v>
      </c>
      <c r="H410" t="s">
        <v>2492</v>
      </c>
      <c r="I410" t="s">
        <v>2493</v>
      </c>
      <c r="J410" t="s">
        <v>45</v>
      </c>
      <c r="K410" t="s">
        <v>7</v>
      </c>
      <c r="L410" t="s">
        <v>7</v>
      </c>
      <c r="M410" t="s">
        <v>102</v>
      </c>
      <c r="N410" t="s">
        <v>7</v>
      </c>
      <c r="O410" t="s">
        <v>7</v>
      </c>
      <c r="P410" t="s">
        <v>7</v>
      </c>
      <c r="Q410" t="s">
        <v>45</v>
      </c>
      <c r="R410" t="s">
        <v>102</v>
      </c>
      <c r="S410" t="s">
        <v>45</v>
      </c>
      <c r="T410" t="s">
        <v>2487</v>
      </c>
      <c r="U410" t="s">
        <v>7</v>
      </c>
      <c r="V410" t="s">
        <v>7</v>
      </c>
      <c r="W410" t="s">
        <v>7</v>
      </c>
      <c r="AA410" t="s">
        <v>45</v>
      </c>
      <c r="AB410" t="s">
        <v>45</v>
      </c>
      <c r="AC410" t="s">
        <v>7</v>
      </c>
      <c r="AD410" t="s">
        <v>45</v>
      </c>
      <c r="AE410" t="s">
        <v>87</v>
      </c>
      <c r="AF410" t="s">
        <v>2494</v>
      </c>
    </row>
    <row r="411" spans="1:32" x14ac:dyDescent="0.45">
      <c r="A411" t="s">
        <v>2495</v>
      </c>
      <c r="B411" t="s">
        <v>2488</v>
      </c>
      <c r="C411" t="s">
        <v>2489</v>
      </c>
      <c r="D411" t="s">
        <v>2496</v>
      </c>
      <c r="E411" t="s">
        <v>2490</v>
      </c>
      <c r="F411" t="s">
        <v>2491</v>
      </c>
      <c r="H411" t="s">
        <v>2492</v>
      </c>
      <c r="I411" t="s">
        <v>2493</v>
      </c>
      <c r="J411" t="s">
        <v>45</v>
      </c>
      <c r="K411" t="s">
        <v>7</v>
      </c>
      <c r="L411" t="s">
        <v>7</v>
      </c>
      <c r="M411" t="s">
        <v>102</v>
      </c>
      <c r="N411" t="s">
        <v>7</v>
      </c>
      <c r="O411" t="s">
        <v>7</v>
      </c>
      <c r="P411" t="s">
        <v>7</v>
      </c>
      <c r="Q411" t="s">
        <v>45</v>
      </c>
      <c r="R411" t="s">
        <v>102</v>
      </c>
      <c r="S411" t="s">
        <v>45</v>
      </c>
      <c r="T411" t="s">
        <v>2487</v>
      </c>
      <c r="U411" t="s">
        <v>7</v>
      </c>
      <c r="V411" t="s">
        <v>7</v>
      </c>
      <c r="W411" t="s">
        <v>7</v>
      </c>
      <c r="AA411" t="s">
        <v>45</v>
      </c>
      <c r="AB411" t="s">
        <v>45</v>
      </c>
      <c r="AC411" t="s">
        <v>7</v>
      </c>
      <c r="AD411" t="s">
        <v>45</v>
      </c>
      <c r="AE411" t="s">
        <v>87</v>
      </c>
      <c r="AF411" t="s">
        <v>2497</v>
      </c>
    </row>
    <row r="412" spans="1:32" x14ac:dyDescent="0.45">
      <c r="A412" t="s">
        <v>2498</v>
      </c>
      <c r="B412" t="s">
        <v>2499</v>
      </c>
      <c r="C412" t="s">
        <v>2500</v>
      </c>
      <c r="D412" t="s">
        <v>2499</v>
      </c>
      <c r="E412" t="s">
        <v>2501</v>
      </c>
      <c r="F412" t="s">
        <v>2502</v>
      </c>
      <c r="H412" t="s">
        <v>2503</v>
      </c>
      <c r="I412" t="s">
        <v>2504</v>
      </c>
      <c r="J412" t="s">
        <v>45</v>
      </c>
      <c r="K412" t="s">
        <v>7</v>
      </c>
      <c r="L412" t="s">
        <v>7</v>
      </c>
      <c r="M412" t="s">
        <v>102</v>
      </c>
      <c r="N412" t="s">
        <v>7</v>
      </c>
      <c r="O412" t="s">
        <v>7</v>
      </c>
      <c r="P412" t="s">
        <v>7</v>
      </c>
      <c r="Q412" t="s">
        <v>45</v>
      </c>
      <c r="R412" t="s">
        <v>102</v>
      </c>
      <c r="S412" t="s">
        <v>45</v>
      </c>
      <c r="T412" t="s">
        <v>2498</v>
      </c>
      <c r="U412" t="s">
        <v>7</v>
      </c>
      <c r="V412" t="s">
        <v>7</v>
      </c>
      <c r="W412" t="s">
        <v>7</v>
      </c>
      <c r="AA412" t="s">
        <v>45</v>
      </c>
      <c r="AB412" t="s">
        <v>45</v>
      </c>
      <c r="AC412" t="s">
        <v>7</v>
      </c>
      <c r="AD412" t="s">
        <v>45</v>
      </c>
      <c r="AE412" t="s">
        <v>87</v>
      </c>
      <c r="AF412" t="s">
        <v>2505</v>
      </c>
    </row>
    <row r="413" spans="1:32" x14ac:dyDescent="0.45">
      <c r="A413" t="s">
        <v>2506</v>
      </c>
      <c r="B413" t="s">
        <v>2507</v>
      </c>
      <c r="C413" t="s">
        <v>2508</v>
      </c>
      <c r="D413" t="s">
        <v>2507</v>
      </c>
      <c r="E413" t="s">
        <v>2501</v>
      </c>
      <c r="F413" t="s">
        <v>2502</v>
      </c>
      <c r="H413" t="s">
        <v>2503</v>
      </c>
      <c r="I413" t="s">
        <v>2504</v>
      </c>
      <c r="J413" t="s">
        <v>45</v>
      </c>
      <c r="K413" t="s">
        <v>7</v>
      </c>
      <c r="L413" t="s">
        <v>7</v>
      </c>
      <c r="M413" t="s">
        <v>102</v>
      </c>
      <c r="N413" t="s">
        <v>7</v>
      </c>
      <c r="O413" t="s">
        <v>7</v>
      </c>
      <c r="P413" t="s">
        <v>7</v>
      </c>
      <c r="Q413" t="s">
        <v>45</v>
      </c>
      <c r="R413" t="s">
        <v>102</v>
      </c>
      <c r="S413" t="s">
        <v>45</v>
      </c>
      <c r="T413" t="s">
        <v>2498</v>
      </c>
      <c r="U413" t="s">
        <v>7</v>
      </c>
      <c r="V413" t="s">
        <v>7</v>
      </c>
      <c r="W413" t="s">
        <v>7</v>
      </c>
      <c r="AA413" t="s">
        <v>45</v>
      </c>
      <c r="AB413" t="s">
        <v>45</v>
      </c>
      <c r="AC413" t="s">
        <v>7</v>
      </c>
      <c r="AD413" t="s">
        <v>45</v>
      </c>
      <c r="AE413" t="s">
        <v>87</v>
      </c>
      <c r="AF413" t="s">
        <v>2509</v>
      </c>
    </row>
    <row r="414" spans="1:32" x14ac:dyDescent="0.45">
      <c r="A414" t="s">
        <v>2510</v>
      </c>
      <c r="B414" t="s">
        <v>2499</v>
      </c>
      <c r="C414" t="s">
        <v>2500</v>
      </c>
      <c r="D414" t="s">
        <v>2507</v>
      </c>
      <c r="E414" t="s">
        <v>2501</v>
      </c>
      <c r="F414" t="s">
        <v>2502</v>
      </c>
      <c r="H414" t="s">
        <v>2503</v>
      </c>
      <c r="I414" t="s">
        <v>2504</v>
      </c>
      <c r="J414" t="s">
        <v>45</v>
      </c>
      <c r="K414" t="s">
        <v>7</v>
      </c>
      <c r="L414" t="s">
        <v>7</v>
      </c>
      <c r="M414" t="s">
        <v>102</v>
      </c>
      <c r="N414" t="s">
        <v>7</v>
      </c>
      <c r="O414" t="s">
        <v>7</v>
      </c>
      <c r="P414" t="s">
        <v>7</v>
      </c>
      <c r="Q414" t="s">
        <v>45</v>
      </c>
      <c r="R414" t="s">
        <v>102</v>
      </c>
      <c r="S414" t="s">
        <v>45</v>
      </c>
      <c r="T414" t="s">
        <v>2498</v>
      </c>
      <c r="U414" t="s">
        <v>7</v>
      </c>
      <c r="V414" t="s">
        <v>7</v>
      </c>
      <c r="W414" t="s">
        <v>7</v>
      </c>
      <c r="AA414" t="s">
        <v>45</v>
      </c>
      <c r="AB414" t="s">
        <v>45</v>
      </c>
      <c r="AC414" t="s">
        <v>7</v>
      </c>
      <c r="AD414" t="s">
        <v>45</v>
      </c>
      <c r="AE414" t="s">
        <v>87</v>
      </c>
      <c r="AF414" t="s">
        <v>2511</v>
      </c>
    </row>
    <row r="415" spans="1:32" x14ac:dyDescent="0.45">
      <c r="A415" t="s">
        <v>109</v>
      </c>
      <c r="B415" t="s">
        <v>2512</v>
      </c>
      <c r="C415" t="s">
        <v>2513</v>
      </c>
      <c r="D415" t="s">
        <v>2512</v>
      </c>
      <c r="E415" t="s">
        <v>2514</v>
      </c>
      <c r="F415" t="s">
        <v>2515</v>
      </c>
      <c r="G415" t="s">
        <v>2516</v>
      </c>
      <c r="H415" t="s">
        <v>2517</v>
      </c>
      <c r="I415" t="s">
        <v>2518</v>
      </c>
      <c r="J415" t="s">
        <v>45</v>
      </c>
      <c r="K415" t="s">
        <v>7</v>
      </c>
      <c r="L415" t="s">
        <v>7</v>
      </c>
      <c r="M415" t="s">
        <v>102</v>
      </c>
      <c r="N415" t="s">
        <v>7</v>
      </c>
      <c r="O415" t="s">
        <v>7</v>
      </c>
      <c r="P415" t="s">
        <v>7</v>
      </c>
      <c r="Q415" t="s">
        <v>7</v>
      </c>
      <c r="R415" t="s">
        <v>102</v>
      </c>
      <c r="S415" t="s">
        <v>45</v>
      </c>
      <c r="T415" t="s">
        <v>109</v>
      </c>
      <c r="U415" t="s">
        <v>7</v>
      </c>
      <c r="V415" t="s">
        <v>7</v>
      </c>
      <c r="W415" t="s">
        <v>1816</v>
      </c>
      <c r="AA415" t="s">
        <v>45</v>
      </c>
      <c r="AB415" t="s">
        <v>45</v>
      </c>
      <c r="AC415" t="s">
        <v>7</v>
      </c>
      <c r="AD415" t="s">
        <v>45</v>
      </c>
      <c r="AE415" t="s">
        <v>73</v>
      </c>
      <c r="AF415" t="s">
        <v>2519</v>
      </c>
    </row>
    <row r="416" spans="1:32" x14ac:dyDescent="0.45">
      <c r="A416" t="s">
        <v>110</v>
      </c>
      <c r="B416" t="s">
        <v>2520</v>
      </c>
      <c r="C416" t="s">
        <v>2521</v>
      </c>
      <c r="D416" t="s">
        <v>2522</v>
      </c>
      <c r="E416" t="s">
        <v>2523</v>
      </c>
      <c r="F416" t="s">
        <v>2524</v>
      </c>
      <c r="G416" t="s">
        <v>2525</v>
      </c>
      <c r="H416" t="s">
        <v>2526</v>
      </c>
      <c r="I416" t="s">
        <v>2527</v>
      </c>
      <c r="J416" t="s">
        <v>45</v>
      </c>
      <c r="K416" t="s">
        <v>7</v>
      </c>
      <c r="L416" t="s">
        <v>7</v>
      </c>
      <c r="M416" t="s">
        <v>102</v>
      </c>
      <c r="N416" t="s">
        <v>7</v>
      </c>
      <c r="O416" t="s">
        <v>7</v>
      </c>
      <c r="P416" t="s">
        <v>7</v>
      </c>
      <c r="Q416" t="s">
        <v>7</v>
      </c>
      <c r="R416" t="s">
        <v>102</v>
      </c>
      <c r="S416" t="s">
        <v>45</v>
      </c>
      <c r="T416" t="s">
        <v>110</v>
      </c>
      <c r="U416" t="s">
        <v>7</v>
      </c>
      <c r="V416" t="s">
        <v>7</v>
      </c>
      <c r="W416" t="s">
        <v>1816</v>
      </c>
      <c r="AA416" t="s">
        <v>45</v>
      </c>
      <c r="AB416" t="s">
        <v>45</v>
      </c>
      <c r="AC416" t="s">
        <v>7</v>
      </c>
      <c r="AD416" t="s">
        <v>45</v>
      </c>
      <c r="AE416" t="s">
        <v>87</v>
      </c>
      <c r="AF416" t="s">
        <v>2528</v>
      </c>
    </row>
    <row r="417" spans="1:32" x14ac:dyDescent="0.45">
      <c r="A417" t="s">
        <v>69</v>
      </c>
      <c r="B417" t="s">
        <v>2529</v>
      </c>
      <c r="C417" t="s">
        <v>2530</v>
      </c>
      <c r="D417" t="s">
        <v>9</v>
      </c>
      <c r="E417" t="s">
        <v>2531</v>
      </c>
      <c r="F417" t="s">
        <v>2532</v>
      </c>
      <c r="H417" t="s">
        <v>2533</v>
      </c>
      <c r="I417" t="s">
        <v>2534</v>
      </c>
      <c r="J417" t="s">
        <v>45</v>
      </c>
      <c r="K417" t="s">
        <v>7</v>
      </c>
      <c r="L417" t="s">
        <v>7</v>
      </c>
      <c r="M417" t="s">
        <v>102</v>
      </c>
      <c r="N417" t="s">
        <v>7</v>
      </c>
      <c r="O417" t="s">
        <v>7</v>
      </c>
      <c r="P417" t="s">
        <v>7</v>
      </c>
      <c r="Q417" t="s">
        <v>45</v>
      </c>
      <c r="R417" t="s">
        <v>102</v>
      </c>
      <c r="S417" t="s">
        <v>45</v>
      </c>
      <c r="T417" t="s">
        <v>69</v>
      </c>
      <c r="U417" t="s">
        <v>7</v>
      </c>
      <c r="V417" t="s">
        <v>7</v>
      </c>
      <c r="W417" t="s">
        <v>540</v>
      </c>
      <c r="AA417" t="s">
        <v>45</v>
      </c>
      <c r="AB417" t="s">
        <v>45</v>
      </c>
      <c r="AC417" t="s">
        <v>7</v>
      </c>
      <c r="AD417" t="s">
        <v>45</v>
      </c>
      <c r="AE417" t="s">
        <v>103</v>
      </c>
      <c r="AF417" t="s">
        <v>2535</v>
      </c>
    </row>
    <row r="418" spans="1:32" x14ac:dyDescent="0.45">
      <c r="A418" t="s">
        <v>2536</v>
      </c>
      <c r="B418" t="s">
        <v>2537</v>
      </c>
      <c r="C418" t="s">
        <v>2538</v>
      </c>
      <c r="D418" t="s">
        <v>2539</v>
      </c>
      <c r="E418" t="s">
        <v>2531</v>
      </c>
      <c r="F418" t="s">
        <v>2532</v>
      </c>
      <c r="H418" t="s">
        <v>2533</v>
      </c>
      <c r="J418" t="s">
        <v>45</v>
      </c>
      <c r="K418" t="s">
        <v>7</v>
      </c>
      <c r="L418" t="s">
        <v>7</v>
      </c>
      <c r="M418" t="s">
        <v>102</v>
      </c>
      <c r="N418" t="s">
        <v>7</v>
      </c>
      <c r="O418" t="s">
        <v>7</v>
      </c>
      <c r="P418" t="s">
        <v>7</v>
      </c>
      <c r="Q418" t="s">
        <v>45</v>
      </c>
      <c r="R418" t="s">
        <v>102</v>
      </c>
      <c r="S418" t="s">
        <v>45</v>
      </c>
      <c r="T418" t="s">
        <v>2536</v>
      </c>
      <c r="U418" t="s">
        <v>7</v>
      </c>
      <c r="V418" t="s">
        <v>7</v>
      </c>
      <c r="W418" t="s">
        <v>540</v>
      </c>
      <c r="AA418" t="s">
        <v>45</v>
      </c>
      <c r="AB418" t="s">
        <v>45</v>
      </c>
      <c r="AC418" t="s">
        <v>7</v>
      </c>
      <c r="AD418" t="s">
        <v>45</v>
      </c>
      <c r="AE418" t="s">
        <v>87</v>
      </c>
      <c r="AF418" t="s">
        <v>2540</v>
      </c>
    </row>
    <row r="419" spans="1:32" x14ac:dyDescent="0.45">
      <c r="A419" t="s">
        <v>71</v>
      </c>
      <c r="B419" t="s">
        <v>2541</v>
      </c>
      <c r="C419" t="s">
        <v>2542</v>
      </c>
      <c r="D419" t="s">
        <v>2541</v>
      </c>
      <c r="E419" t="s">
        <v>2531</v>
      </c>
      <c r="F419" t="s">
        <v>2532</v>
      </c>
      <c r="H419" t="s">
        <v>2533</v>
      </c>
      <c r="J419" t="s">
        <v>45</v>
      </c>
      <c r="K419" t="s">
        <v>7</v>
      </c>
      <c r="L419" t="s">
        <v>7</v>
      </c>
      <c r="M419" t="s">
        <v>102</v>
      </c>
      <c r="N419" t="s">
        <v>7</v>
      </c>
      <c r="O419" t="s">
        <v>7</v>
      </c>
      <c r="P419" t="s">
        <v>7</v>
      </c>
      <c r="Q419" t="s">
        <v>45</v>
      </c>
      <c r="R419" t="s">
        <v>102</v>
      </c>
      <c r="S419" t="s">
        <v>45</v>
      </c>
      <c r="T419" t="s">
        <v>71</v>
      </c>
      <c r="U419" t="s">
        <v>7</v>
      </c>
      <c r="V419" t="s">
        <v>7</v>
      </c>
      <c r="W419" t="s">
        <v>540</v>
      </c>
      <c r="AA419" t="s">
        <v>45</v>
      </c>
      <c r="AB419" t="s">
        <v>45</v>
      </c>
      <c r="AC419" t="s">
        <v>7</v>
      </c>
      <c r="AD419" t="s">
        <v>45</v>
      </c>
      <c r="AE419" t="s">
        <v>87</v>
      </c>
      <c r="AF419" t="s">
        <v>2543</v>
      </c>
    </row>
    <row r="420" spans="1:32" x14ac:dyDescent="0.45">
      <c r="A420" t="s">
        <v>2544</v>
      </c>
      <c r="B420" t="s">
        <v>2545</v>
      </c>
      <c r="C420" t="s">
        <v>2546</v>
      </c>
      <c r="D420" t="s">
        <v>2545</v>
      </c>
      <c r="E420" t="s">
        <v>2531</v>
      </c>
      <c r="F420" t="s">
        <v>2532</v>
      </c>
      <c r="H420" t="s">
        <v>2533</v>
      </c>
      <c r="J420" t="s">
        <v>45</v>
      </c>
      <c r="K420" t="s">
        <v>7</v>
      </c>
      <c r="L420" t="s">
        <v>7</v>
      </c>
      <c r="M420" t="s">
        <v>102</v>
      </c>
      <c r="N420" t="s">
        <v>7</v>
      </c>
      <c r="O420" t="s">
        <v>7</v>
      </c>
      <c r="P420" t="s">
        <v>7</v>
      </c>
      <c r="Q420" t="s">
        <v>45</v>
      </c>
      <c r="R420" t="s">
        <v>102</v>
      </c>
      <c r="S420" t="s">
        <v>45</v>
      </c>
      <c r="T420" t="s">
        <v>2544</v>
      </c>
      <c r="U420" t="s">
        <v>7</v>
      </c>
      <c r="V420" t="s">
        <v>7</v>
      </c>
      <c r="W420" t="s">
        <v>540</v>
      </c>
      <c r="AA420" t="s">
        <v>45</v>
      </c>
      <c r="AB420" t="s">
        <v>45</v>
      </c>
      <c r="AC420" t="s">
        <v>7</v>
      </c>
      <c r="AD420" t="s">
        <v>45</v>
      </c>
      <c r="AE420" t="s">
        <v>87</v>
      </c>
      <c r="AF420" t="s">
        <v>2547</v>
      </c>
    </row>
    <row r="421" spans="1:32" x14ac:dyDescent="0.45">
      <c r="A421" t="s">
        <v>72</v>
      </c>
      <c r="B421" t="s">
        <v>2548</v>
      </c>
      <c r="C421" t="s">
        <v>2549</v>
      </c>
      <c r="D421" t="s">
        <v>2548</v>
      </c>
      <c r="E421" t="s">
        <v>2531</v>
      </c>
      <c r="F421" t="s">
        <v>2532</v>
      </c>
      <c r="H421" t="s">
        <v>2533</v>
      </c>
      <c r="J421" t="s">
        <v>45</v>
      </c>
      <c r="K421" t="s">
        <v>7</v>
      </c>
      <c r="L421" t="s">
        <v>7</v>
      </c>
      <c r="M421" t="s">
        <v>102</v>
      </c>
      <c r="N421" t="s">
        <v>7</v>
      </c>
      <c r="O421" t="s">
        <v>7</v>
      </c>
      <c r="P421" t="s">
        <v>7</v>
      </c>
      <c r="Q421" t="s">
        <v>45</v>
      </c>
      <c r="R421" t="s">
        <v>102</v>
      </c>
      <c r="S421" t="s">
        <v>45</v>
      </c>
      <c r="T421" t="s">
        <v>72</v>
      </c>
      <c r="U421" t="s">
        <v>7</v>
      </c>
      <c r="V421" t="s">
        <v>7</v>
      </c>
      <c r="W421" t="s">
        <v>540</v>
      </c>
      <c r="AA421" t="s">
        <v>45</v>
      </c>
      <c r="AB421" t="s">
        <v>45</v>
      </c>
      <c r="AC421" t="s">
        <v>7</v>
      </c>
      <c r="AD421" t="s">
        <v>45</v>
      </c>
      <c r="AE421" t="s">
        <v>103</v>
      </c>
      <c r="AF421" t="s">
        <v>2550</v>
      </c>
    </row>
    <row r="422" spans="1:32" x14ac:dyDescent="0.45">
      <c r="A422" t="s">
        <v>2551</v>
      </c>
      <c r="B422" t="s">
        <v>2552</v>
      </c>
      <c r="C422" t="s">
        <v>2553</v>
      </c>
      <c r="D422" t="s">
        <v>2552</v>
      </c>
      <c r="E422" t="s">
        <v>2531</v>
      </c>
      <c r="F422" t="s">
        <v>2532</v>
      </c>
      <c r="H422" t="s">
        <v>2533</v>
      </c>
      <c r="J422" t="s">
        <v>45</v>
      </c>
      <c r="K422" t="s">
        <v>7</v>
      </c>
      <c r="L422" t="s">
        <v>7</v>
      </c>
      <c r="M422" t="s">
        <v>102</v>
      </c>
      <c r="N422" t="s">
        <v>7</v>
      </c>
      <c r="O422" t="s">
        <v>7</v>
      </c>
      <c r="P422" t="s">
        <v>7</v>
      </c>
      <c r="Q422" t="s">
        <v>45</v>
      </c>
      <c r="R422" t="s">
        <v>102</v>
      </c>
      <c r="S422" t="s">
        <v>45</v>
      </c>
      <c r="T422" t="s">
        <v>2551</v>
      </c>
      <c r="U422" t="s">
        <v>7</v>
      </c>
      <c r="V422" t="s">
        <v>7</v>
      </c>
      <c r="W422" t="s">
        <v>540</v>
      </c>
      <c r="AA422" t="s">
        <v>45</v>
      </c>
      <c r="AB422" t="s">
        <v>45</v>
      </c>
      <c r="AC422" t="s">
        <v>7</v>
      </c>
      <c r="AD422" t="s">
        <v>45</v>
      </c>
      <c r="AE422" t="s">
        <v>87</v>
      </c>
      <c r="AF422" t="s">
        <v>2554</v>
      </c>
    </row>
    <row r="423" spans="1:32" x14ac:dyDescent="0.45">
      <c r="A423" t="s">
        <v>2555</v>
      </c>
      <c r="B423" t="s">
        <v>2556</v>
      </c>
      <c r="C423" t="s">
        <v>2557</v>
      </c>
      <c r="D423" t="s">
        <v>2556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45</v>
      </c>
      <c r="T423" t="s">
        <v>2555</v>
      </c>
      <c r="U423" t="s">
        <v>7</v>
      </c>
      <c r="V423" t="s">
        <v>7</v>
      </c>
      <c r="W423" t="s">
        <v>7</v>
      </c>
      <c r="AA423" t="s">
        <v>7</v>
      </c>
      <c r="AB423" t="s">
        <v>45</v>
      </c>
      <c r="AC423" t="s">
        <v>7</v>
      </c>
      <c r="AD423" t="s">
        <v>45</v>
      </c>
      <c r="AE423" t="s">
        <v>87</v>
      </c>
      <c r="AF423" t="s">
        <v>2558</v>
      </c>
    </row>
    <row r="424" spans="1:32" x14ac:dyDescent="0.45">
      <c r="A424" t="s">
        <v>2559</v>
      </c>
      <c r="B424" t="s">
        <v>2560</v>
      </c>
      <c r="C424" t="s">
        <v>2561</v>
      </c>
      <c r="D424" t="s">
        <v>2562</v>
      </c>
      <c r="E424" t="s">
        <v>2563</v>
      </c>
      <c r="F424" t="s">
        <v>2564</v>
      </c>
      <c r="H424" t="s">
        <v>2565</v>
      </c>
      <c r="I424" t="s">
        <v>2566</v>
      </c>
      <c r="J424" t="s">
        <v>45</v>
      </c>
      <c r="K424" t="s">
        <v>7</v>
      </c>
      <c r="L424" t="s">
        <v>7</v>
      </c>
      <c r="M424" t="s">
        <v>102</v>
      </c>
      <c r="N424" t="s">
        <v>7</v>
      </c>
      <c r="O424" t="s">
        <v>7</v>
      </c>
      <c r="P424" t="s">
        <v>7</v>
      </c>
      <c r="Q424" t="s">
        <v>45</v>
      </c>
      <c r="R424" t="s">
        <v>102</v>
      </c>
      <c r="S424" t="s">
        <v>45</v>
      </c>
      <c r="T424" t="s">
        <v>2559</v>
      </c>
      <c r="U424" t="s">
        <v>7</v>
      </c>
      <c r="V424" t="s">
        <v>7</v>
      </c>
      <c r="W424" t="s">
        <v>7</v>
      </c>
      <c r="AA424" t="s">
        <v>45</v>
      </c>
      <c r="AB424" t="s">
        <v>45</v>
      </c>
      <c r="AC424" t="s">
        <v>7</v>
      </c>
      <c r="AD424" t="s">
        <v>45</v>
      </c>
      <c r="AE424" t="s">
        <v>87</v>
      </c>
      <c r="AF424" t="s">
        <v>2567</v>
      </c>
    </row>
    <row r="425" spans="1:32" x14ac:dyDescent="0.45">
      <c r="A425" t="s">
        <v>2568</v>
      </c>
      <c r="B425" t="s">
        <v>2569</v>
      </c>
      <c r="C425" t="s">
        <v>2570</v>
      </c>
      <c r="D425" t="s">
        <v>2571</v>
      </c>
      <c r="F425" t="s">
        <v>2572</v>
      </c>
      <c r="H425" t="s">
        <v>2573</v>
      </c>
      <c r="I425" t="s">
        <v>2574</v>
      </c>
      <c r="J425" t="s">
        <v>45</v>
      </c>
      <c r="K425" t="s">
        <v>7</v>
      </c>
      <c r="L425" t="s">
        <v>7</v>
      </c>
      <c r="M425" t="s">
        <v>102</v>
      </c>
      <c r="N425" t="s">
        <v>7</v>
      </c>
      <c r="O425" t="s">
        <v>7</v>
      </c>
      <c r="P425" t="s">
        <v>7</v>
      </c>
      <c r="Q425" t="s">
        <v>45</v>
      </c>
      <c r="R425" t="s">
        <v>102</v>
      </c>
      <c r="S425" t="s">
        <v>45</v>
      </c>
      <c r="T425" t="s">
        <v>2568</v>
      </c>
      <c r="U425" t="s">
        <v>7</v>
      </c>
      <c r="V425" t="s">
        <v>7</v>
      </c>
      <c r="W425" t="s">
        <v>2575</v>
      </c>
      <c r="AA425" t="s">
        <v>45</v>
      </c>
      <c r="AB425" t="s">
        <v>45</v>
      </c>
      <c r="AC425" t="s">
        <v>7</v>
      </c>
      <c r="AD425" t="s">
        <v>45</v>
      </c>
      <c r="AE425" t="s">
        <v>87</v>
      </c>
      <c r="AF425" t="s">
        <v>2576</v>
      </c>
    </row>
    <row r="426" spans="1:32" x14ac:dyDescent="0.45">
      <c r="A426" t="s">
        <v>2577</v>
      </c>
      <c r="B426" t="s">
        <v>2578</v>
      </c>
      <c r="C426" t="s">
        <v>2579</v>
      </c>
      <c r="D426" t="s">
        <v>2578</v>
      </c>
      <c r="E426" t="s">
        <v>2580</v>
      </c>
      <c r="F426" t="s">
        <v>2581</v>
      </c>
      <c r="H426" t="s">
        <v>2582</v>
      </c>
      <c r="J426" t="s">
        <v>45</v>
      </c>
      <c r="K426" t="s">
        <v>7</v>
      </c>
      <c r="L426" t="s">
        <v>7</v>
      </c>
      <c r="M426" t="s">
        <v>102</v>
      </c>
      <c r="N426" t="s">
        <v>7</v>
      </c>
      <c r="O426" t="s">
        <v>7</v>
      </c>
      <c r="P426" t="s">
        <v>7</v>
      </c>
      <c r="Q426" t="s">
        <v>45</v>
      </c>
      <c r="R426" t="s">
        <v>102</v>
      </c>
      <c r="S426" t="s">
        <v>45</v>
      </c>
      <c r="T426" t="s">
        <v>2577</v>
      </c>
      <c r="U426" t="s">
        <v>7</v>
      </c>
      <c r="V426" t="s">
        <v>7</v>
      </c>
      <c r="W426" t="s">
        <v>7</v>
      </c>
      <c r="AA426" t="s">
        <v>45</v>
      </c>
      <c r="AB426" t="s">
        <v>45</v>
      </c>
      <c r="AC426" t="s">
        <v>7</v>
      </c>
      <c r="AD426" t="s">
        <v>45</v>
      </c>
      <c r="AE426" t="s">
        <v>87</v>
      </c>
      <c r="AF426" t="s">
        <v>2583</v>
      </c>
    </row>
    <row r="427" spans="1:32" x14ac:dyDescent="0.45">
      <c r="A427" t="s">
        <v>2584</v>
      </c>
      <c r="B427" t="s">
        <v>2585</v>
      </c>
      <c r="C427" t="s">
        <v>2586</v>
      </c>
      <c r="D427" t="s">
        <v>2585</v>
      </c>
      <c r="E427" t="s">
        <v>2587</v>
      </c>
      <c r="F427" t="s">
        <v>2588</v>
      </c>
      <c r="H427" t="s">
        <v>2589</v>
      </c>
      <c r="I427" t="s">
        <v>2590</v>
      </c>
      <c r="J427" t="s">
        <v>45</v>
      </c>
      <c r="K427" t="s">
        <v>7</v>
      </c>
      <c r="L427" t="s">
        <v>7</v>
      </c>
      <c r="M427" t="s">
        <v>102</v>
      </c>
      <c r="N427" t="s">
        <v>7</v>
      </c>
      <c r="O427" t="s">
        <v>7</v>
      </c>
      <c r="P427" t="s">
        <v>7</v>
      </c>
      <c r="Q427" t="s">
        <v>45</v>
      </c>
      <c r="R427" t="s">
        <v>102</v>
      </c>
      <c r="S427" t="s">
        <v>45</v>
      </c>
      <c r="T427" t="s">
        <v>2584</v>
      </c>
      <c r="U427" t="s">
        <v>7</v>
      </c>
      <c r="V427" t="s">
        <v>7</v>
      </c>
      <c r="W427" t="s">
        <v>1307</v>
      </c>
      <c r="AA427" t="s">
        <v>45</v>
      </c>
      <c r="AB427" t="s">
        <v>45</v>
      </c>
      <c r="AC427" t="s">
        <v>7</v>
      </c>
      <c r="AD427" t="s">
        <v>45</v>
      </c>
      <c r="AE427" t="s">
        <v>87</v>
      </c>
      <c r="AF427" t="s">
        <v>2591</v>
      </c>
    </row>
    <row r="428" spans="1:32" x14ac:dyDescent="0.45">
      <c r="A428" t="s">
        <v>2592</v>
      </c>
      <c r="B428" t="s">
        <v>2593</v>
      </c>
      <c r="C428" t="s">
        <v>2594</v>
      </c>
      <c r="D428" t="s">
        <v>2585</v>
      </c>
      <c r="E428" t="s">
        <v>2587</v>
      </c>
      <c r="F428" t="s">
        <v>2588</v>
      </c>
      <c r="H428" t="s">
        <v>2589</v>
      </c>
      <c r="I428" t="s">
        <v>2590</v>
      </c>
      <c r="J428" t="s">
        <v>45</v>
      </c>
      <c r="K428" t="s">
        <v>7</v>
      </c>
      <c r="L428" t="s">
        <v>7</v>
      </c>
      <c r="M428" t="s">
        <v>102</v>
      </c>
      <c r="N428" t="s">
        <v>7</v>
      </c>
      <c r="O428" t="s">
        <v>7</v>
      </c>
      <c r="P428" t="s">
        <v>7</v>
      </c>
      <c r="Q428" t="s">
        <v>45</v>
      </c>
      <c r="R428" t="s">
        <v>102</v>
      </c>
      <c r="S428" t="s">
        <v>45</v>
      </c>
      <c r="T428" t="s">
        <v>2592</v>
      </c>
      <c r="U428" t="s">
        <v>7</v>
      </c>
      <c r="V428" t="s">
        <v>7</v>
      </c>
      <c r="W428" t="s">
        <v>1307</v>
      </c>
      <c r="AA428" t="s">
        <v>45</v>
      </c>
      <c r="AB428" t="s">
        <v>45</v>
      </c>
      <c r="AC428" t="s">
        <v>7</v>
      </c>
      <c r="AD428" t="s">
        <v>45</v>
      </c>
      <c r="AE428" t="s">
        <v>87</v>
      </c>
      <c r="AF428" t="s">
        <v>2595</v>
      </c>
    </row>
    <row r="429" spans="1:32" x14ac:dyDescent="0.45">
      <c r="A429" t="s">
        <v>2596</v>
      </c>
      <c r="B429" t="s">
        <v>2597</v>
      </c>
      <c r="C429" t="s">
        <v>2598</v>
      </c>
      <c r="D429" t="s">
        <v>2599</v>
      </c>
      <c r="E429" t="s">
        <v>2128</v>
      </c>
      <c r="F429" t="s">
        <v>2600</v>
      </c>
      <c r="G429" t="s">
        <v>2601</v>
      </c>
      <c r="H429" t="s">
        <v>2602</v>
      </c>
      <c r="I429" t="s">
        <v>2603</v>
      </c>
      <c r="J429" t="s">
        <v>45</v>
      </c>
      <c r="K429" t="s">
        <v>7</v>
      </c>
      <c r="L429" t="s">
        <v>7</v>
      </c>
      <c r="M429" t="s">
        <v>102</v>
      </c>
      <c r="N429" t="s">
        <v>7</v>
      </c>
      <c r="O429" t="s">
        <v>7</v>
      </c>
      <c r="P429" t="s">
        <v>7</v>
      </c>
      <c r="Q429" t="s">
        <v>45</v>
      </c>
      <c r="R429" t="s">
        <v>102</v>
      </c>
      <c r="S429" t="s">
        <v>45</v>
      </c>
      <c r="T429" t="s">
        <v>2596</v>
      </c>
      <c r="U429" t="s">
        <v>7</v>
      </c>
      <c r="V429" t="s">
        <v>7</v>
      </c>
      <c r="W429" t="s">
        <v>1578</v>
      </c>
      <c r="AA429" t="s">
        <v>45</v>
      </c>
      <c r="AB429" t="s">
        <v>45</v>
      </c>
      <c r="AC429" t="s">
        <v>7</v>
      </c>
      <c r="AD429" t="s">
        <v>45</v>
      </c>
      <c r="AE429" t="s">
        <v>73</v>
      </c>
      <c r="AF429" t="s">
        <v>2604</v>
      </c>
    </row>
    <row r="430" spans="1:32" x14ac:dyDescent="0.45">
      <c r="A430" t="s">
        <v>2605</v>
      </c>
      <c r="B430" t="s">
        <v>2606</v>
      </c>
      <c r="C430" t="s">
        <v>2607</v>
      </c>
      <c r="D430" t="s">
        <v>2608</v>
      </c>
      <c r="E430" t="s">
        <v>2609</v>
      </c>
      <c r="F430" t="s">
        <v>2610</v>
      </c>
      <c r="G430" t="s">
        <v>2611</v>
      </c>
      <c r="H430" t="s">
        <v>2612</v>
      </c>
      <c r="I430" t="s">
        <v>2612</v>
      </c>
      <c r="J430" t="s">
        <v>45</v>
      </c>
      <c r="K430" t="s">
        <v>7</v>
      </c>
      <c r="L430" t="s">
        <v>7</v>
      </c>
      <c r="M430" t="s">
        <v>102</v>
      </c>
      <c r="N430" t="s">
        <v>7</v>
      </c>
      <c r="O430" t="s">
        <v>7</v>
      </c>
      <c r="P430" t="s">
        <v>7</v>
      </c>
      <c r="Q430" t="s">
        <v>45</v>
      </c>
      <c r="R430" t="s">
        <v>102</v>
      </c>
      <c r="S430" t="s">
        <v>45</v>
      </c>
      <c r="T430" t="s">
        <v>2605</v>
      </c>
      <c r="U430" t="s">
        <v>7</v>
      </c>
      <c r="V430" t="s">
        <v>7</v>
      </c>
      <c r="W430" t="s">
        <v>7</v>
      </c>
      <c r="AA430" t="s">
        <v>45</v>
      </c>
      <c r="AB430" t="s">
        <v>45</v>
      </c>
      <c r="AC430" t="s">
        <v>7</v>
      </c>
      <c r="AD430" t="s">
        <v>45</v>
      </c>
      <c r="AE430" t="s">
        <v>73</v>
      </c>
      <c r="AF430" t="s">
        <v>2613</v>
      </c>
    </row>
    <row r="431" spans="1:32" x14ac:dyDescent="0.45">
      <c r="A431" t="s">
        <v>2614</v>
      </c>
      <c r="B431" t="s">
        <v>2615</v>
      </c>
      <c r="C431" t="s">
        <v>2616</v>
      </c>
      <c r="D431" t="s">
        <v>2615</v>
      </c>
      <c r="E431" t="s">
        <v>2617</v>
      </c>
      <c r="F431" t="s">
        <v>2618</v>
      </c>
      <c r="H431" t="s">
        <v>2619</v>
      </c>
      <c r="I431" t="s">
        <v>2620</v>
      </c>
      <c r="J431" t="s">
        <v>45</v>
      </c>
      <c r="K431" t="s">
        <v>7</v>
      </c>
      <c r="L431" t="s">
        <v>7</v>
      </c>
      <c r="M431" t="s">
        <v>102</v>
      </c>
      <c r="N431" t="s">
        <v>7</v>
      </c>
      <c r="O431" t="s">
        <v>7</v>
      </c>
      <c r="P431" t="s">
        <v>7</v>
      </c>
      <c r="Q431" t="s">
        <v>45</v>
      </c>
      <c r="R431" t="s">
        <v>102</v>
      </c>
      <c r="S431" t="s">
        <v>45</v>
      </c>
      <c r="T431" t="s">
        <v>2614</v>
      </c>
      <c r="U431" t="s">
        <v>7</v>
      </c>
      <c r="V431" t="s">
        <v>7</v>
      </c>
      <c r="W431" t="s">
        <v>7</v>
      </c>
      <c r="AA431" t="s">
        <v>7</v>
      </c>
      <c r="AB431" t="s">
        <v>7</v>
      </c>
      <c r="AC431" t="s">
        <v>7</v>
      </c>
      <c r="AD431" t="s">
        <v>45</v>
      </c>
      <c r="AE431" t="s">
        <v>68</v>
      </c>
      <c r="AF431" t="s">
        <v>2621</v>
      </c>
    </row>
    <row r="432" spans="1:32" x14ac:dyDescent="0.45">
      <c r="A432" t="s">
        <v>2622</v>
      </c>
      <c r="B432" t="s">
        <v>2623</v>
      </c>
      <c r="C432" t="s">
        <v>2624</v>
      </c>
      <c r="D432" t="s">
        <v>2625</v>
      </c>
      <c r="E432" t="s">
        <v>2626</v>
      </c>
      <c r="F432" t="s">
        <v>2627</v>
      </c>
      <c r="H432" t="s">
        <v>2628</v>
      </c>
      <c r="I432" t="s">
        <v>2629</v>
      </c>
      <c r="J432" t="s">
        <v>45</v>
      </c>
      <c r="K432" t="s">
        <v>7</v>
      </c>
      <c r="L432" t="s">
        <v>7</v>
      </c>
      <c r="M432" t="s">
        <v>102</v>
      </c>
      <c r="N432" t="s">
        <v>7</v>
      </c>
      <c r="O432" t="s">
        <v>7</v>
      </c>
      <c r="P432" t="s">
        <v>7</v>
      </c>
      <c r="Q432" t="s">
        <v>45</v>
      </c>
      <c r="R432" t="s">
        <v>7</v>
      </c>
      <c r="S432" t="s">
        <v>45</v>
      </c>
      <c r="T432" t="s">
        <v>2622</v>
      </c>
      <c r="U432" t="s">
        <v>7</v>
      </c>
      <c r="V432" t="s">
        <v>7</v>
      </c>
      <c r="W432" t="s">
        <v>1578</v>
      </c>
      <c r="AA432" t="s">
        <v>7</v>
      </c>
      <c r="AB432" t="s">
        <v>7</v>
      </c>
      <c r="AC432" t="s">
        <v>7</v>
      </c>
      <c r="AD432" t="s">
        <v>45</v>
      </c>
      <c r="AE432" t="s">
        <v>87</v>
      </c>
      <c r="AF432" t="s">
        <v>2630</v>
      </c>
    </row>
    <row r="433" spans="1:32" x14ac:dyDescent="0.45">
      <c r="A433" t="s">
        <v>2631</v>
      </c>
      <c r="B433" t="s">
        <v>2632</v>
      </c>
      <c r="C433" t="s">
        <v>2633</v>
      </c>
      <c r="D433" t="s">
        <v>2634</v>
      </c>
      <c r="E433" t="s">
        <v>2626</v>
      </c>
      <c r="F433" t="s">
        <v>2627</v>
      </c>
      <c r="H433" t="s">
        <v>2628</v>
      </c>
      <c r="I433" t="s">
        <v>2629</v>
      </c>
      <c r="J433" t="s">
        <v>45</v>
      </c>
      <c r="K433" t="s">
        <v>7</v>
      </c>
      <c r="L433" t="s">
        <v>7</v>
      </c>
      <c r="M433" t="s">
        <v>102</v>
      </c>
      <c r="N433" t="s">
        <v>7</v>
      </c>
      <c r="O433" t="s">
        <v>7</v>
      </c>
      <c r="P433" t="s">
        <v>7</v>
      </c>
      <c r="Q433" t="s">
        <v>45</v>
      </c>
      <c r="R433" t="s">
        <v>7</v>
      </c>
      <c r="S433" t="s">
        <v>45</v>
      </c>
      <c r="T433" t="s">
        <v>2631</v>
      </c>
      <c r="U433" t="s">
        <v>7</v>
      </c>
      <c r="V433" t="s">
        <v>7</v>
      </c>
      <c r="W433" t="s">
        <v>7</v>
      </c>
      <c r="AA433" t="s">
        <v>45</v>
      </c>
      <c r="AB433" t="s">
        <v>7</v>
      </c>
      <c r="AC433" t="s">
        <v>7</v>
      </c>
      <c r="AD433" t="s">
        <v>45</v>
      </c>
      <c r="AE433" t="s">
        <v>87</v>
      </c>
      <c r="AF433" t="s">
        <v>2635</v>
      </c>
    </row>
    <row r="434" spans="1:32" x14ac:dyDescent="0.45">
      <c r="A434" t="s">
        <v>2636</v>
      </c>
      <c r="B434" t="s">
        <v>2637</v>
      </c>
      <c r="C434" t="s">
        <v>2638</v>
      </c>
      <c r="D434" t="s">
        <v>2639</v>
      </c>
      <c r="E434" t="s">
        <v>2626</v>
      </c>
      <c r="F434" t="s">
        <v>2627</v>
      </c>
      <c r="H434" t="s">
        <v>2628</v>
      </c>
      <c r="I434" t="s">
        <v>2629</v>
      </c>
      <c r="J434" t="s">
        <v>45</v>
      </c>
      <c r="K434" t="s">
        <v>7</v>
      </c>
      <c r="L434" t="s">
        <v>7</v>
      </c>
      <c r="M434" t="s">
        <v>102</v>
      </c>
      <c r="N434" t="s">
        <v>7</v>
      </c>
      <c r="O434" t="s">
        <v>7</v>
      </c>
      <c r="P434" t="s">
        <v>7</v>
      </c>
      <c r="Q434" t="s">
        <v>45</v>
      </c>
      <c r="R434" t="s">
        <v>7</v>
      </c>
      <c r="S434" t="s">
        <v>45</v>
      </c>
      <c r="T434" t="s">
        <v>2636</v>
      </c>
      <c r="U434" t="s">
        <v>7</v>
      </c>
      <c r="V434" t="s">
        <v>7</v>
      </c>
      <c r="W434" t="s">
        <v>7</v>
      </c>
      <c r="AA434" t="s">
        <v>45</v>
      </c>
      <c r="AB434" t="s">
        <v>7</v>
      </c>
      <c r="AC434" t="s">
        <v>7</v>
      </c>
      <c r="AD434" t="s">
        <v>45</v>
      </c>
      <c r="AE434" t="s">
        <v>87</v>
      </c>
      <c r="AF434" t="s">
        <v>2640</v>
      </c>
    </row>
    <row r="435" spans="1:32" x14ac:dyDescent="0.45">
      <c r="A435" t="s">
        <v>2641</v>
      </c>
      <c r="B435" t="s">
        <v>2642</v>
      </c>
      <c r="C435" t="s">
        <v>2643</v>
      </c>
      <c r="D435" t="s">
        <v>2644</v>
      </c>
      <c r="E435" t="s">
        <v>2626</v>
      </c>
      <c r="F435" t="s">
        <v>2627</v>
      </c>
      <c r="H435" t="s">
        <v>2628</v>
      </c>
      <c r="I435" t="s">
        <v>2629</v>
      </c>
      <c r="J435" t="s">
        <v>45</v>
      </c>
      <c r="K435" t="s">
        <v>7</v>
      </c>
      <c r="L435" t="s">
        <v>7</v>
      </c>
      <c r="M435" t="s">
        <v>102</v>
      </c>
      <c r="N435" t="s">
        <v>7</v>
      </c>
      <c r="O435" t="s">
        <v>7</v>
      </c>
      <c r="P435" t="s">
        <v>7</v>
      </c>
      <c r="Q435" t="s">
        <v>45</v>
      </c>
      <c r="R435" t="s">
        <v>7</v>
      </c>
      <c r="S435" t="s">
        <v>45</v>
      </c>
      <c r="T435" t="s">
        <v>2641</v>
      </c>
      <c r="U435" t="s">
        <v>7</v>
      </c>
      <c r="V435" t="s">
        <v>7</v>
      </c>
      <c r="W435" t="s">
        <v>7</v>
      </c>
      <c r="AA435" t="s">
        <v>7</v>
      </c>
      <c r="AB435" t="s">
        <v>7</v>
      </c>
      <c r="AC435" t="s">
        <v>7</v>
      </c>
      <c r="AD435" t="s">
        <v>45</v>
      </c>
      <c r="AE435" t="s">
        <v>87</v>
      </c>
      <c r="AF435" t="s">
        <v>2645</v>
      </c>
    </row>
    <row r="436" spans="1:32" x14ac:dyDescent="0.45">
      <c r="A436" t="s">
        <v>2646</v>
      </c>
      <c r="B436" t="s">
        <v>2647</v>
      </c>
      <c r="C436" t="s">
        <v>2643</v>
      </c>
      <c r="D436" t="s">
        <v>2648</v>
      </c>
      <c r="E436" t="s">
        <v>2626</v>
      </c>
      <c r="F436" t="s">
        <v>2627</v>
      </c>
      <c r="H436" t="s">
        <v>2628</v>
      </c>
      <c r="I436" t="s">
        <v>2629</v>
      </c>
      <c r="J436" t="s">
        <v>45</v>
      </c>
      <c r="K436" t="s">
        <v>7</v>
      </c>
      <c r="L436" t="s">
        <v>7</v>
      </c>
      <c r="M436" t="s">
        <v>102</v>
      </c>
      <c r="N436" t="s">
        <v>7</v>
      </c>
      <c r="O436" t="s">
        <v>7</v>
      </c>
      <c r="P436" t="s">
        <v>7</v>
      </c>
      <c r="Q436" t="s">
        <v>45</v>
      </c>
      <c r="R436" t="s">
        <v>7</v>
      </c>
      <c r="S436" t="s">
        <v>45</v>
      </c>
      <c r="T436" t="s">
        <v>2646</v>
      </c>
      <c r="U436" t="s">
        <v>7</v>
      </c>
      <c r="V436" t="s">
        <v>7</v>
      </c>
      <c r="W436" t="s">
        <v>7</v>
      </c>
      <c r="AA436" t="s">
        <v>45</v>
      </c>
      <c r="AB436" t="s">
        <v>7</v>
      </c>
      <c r="AC436" t="s">
        <v>7</v>
      </c>
      <c r="AD436" t="s">
        <v>45</v>
      </c>
      <c r="AE436" t="s">
        <v>87</v>
      </c>
      <c r="AF436" t="s">
        <v>2649</v>
      </c>
    </row>
    <row r="437" spans="1:32" x14ac:dyDescent="0.45">
      <c r="A437" t="s">
        <v>2650</v>
      </c>
      <c r="B437" t="s">
        <v>2651</v>
      </c>
      <c r="C437" t="s">
        <v>2652</v>
      </c>
      <c r="D437" t="s">
        <v>2653</v>
      </c>
      <c r="E437" t="s">
        <v>2626</v>
      </c>
      <c r="F437" t="s">
        <v>2627</v>
      </c>
      <c r="H437" t="s">
        <v>2628</v>
      </c>
      <c r="I437" t="s">
        <v>2629</v>
      </c>
      <c r="J437" t="s">
        <v>45</v>
      </c>
      <c r="K437" t="s">
        <v>7</v>
      </c>
      <c r="L437" t="s">
        <v>7</v>
      </c>
      <c r="M437" t="s">
        <v>102</v>
      </c>
      <c r="N437" t="s">
        <v>7</v>
      </c>
      <c r="O437" t="s">
        <v>7</v>
      </c>
      <c r="P437" t="s">
        <v>7</v>
      </c>
      <c r="Q437" t="s">
        <v>45</v>
      </c>
      <c r="R437" t="s">
        <v>7</v>
      </c>
      <c r="S437" t="s">
        <v>45</v>
      </c>
      <c r="T437" t="s">
        <v>2650</v>
      </c>
      <c r="U437" t="s">
        <v>7</v>
      </c>
      <c r="V437" t="s">
        <v>7</v>
      </c>
      <c r="W437" t="s">
        <v>7</v>
      </c>
      <c r="AA437" t="s">
        <v>45</v>
      </c>
      <c r="AB437" t="s">
        <v>45</v>
      </c>
      <c r="AC437" t="s">
        <v>7</v>
      </c>
      <c r="AD437" t="s">
        <v>45</v>
      </c>
      <c r="AE437" t="s">
        <v>87</v>
      </c>
      <c r="AF437" t="s">
        <v>2654</v>
      </c>
    </row>
    <row r="438" spans="1:32" x14ac:dyDescent="0.45">
      <c r="A438" t="s">
        <v>2655</v>
      </c>
      <c r="B438" t="s">
        <v>2656</v>
      </c>
      <c r="C438" t="s">
        <v>2657</v>
      </c>
      <c r="D438" t="s">
        <v>2653</v>
      </c>
      <c r="E438" t="s">
        <v>2626</v>
      </c>
      <c r="F438" t="s">
        <v>2627</v>
      </c>
      <c r="H438" t="s">
        <v>2628</v>
      </c>
      <c r="I438" t="s">
        <v>2629</v>
      </c>
      <c r="J438" t="s">
        <v>45</v>
      </c>
      <c r="K438" t="s">
        <v>7</v>
      </c>
      <c r="L438" t="s">
        <v>7</v>
      </c>
      <c r="M438" t="s">
        <v>102</v>
      </c>
      <c r="N438" t="s">
        <v>7</v>
      </c>
      <c r="O438" t="s">
        <v>7</v>
      </c>
      <c r="P438" t="s">
        <v>7</v>
      </c>
      <c r="Q438" t="s">
        <v>45</v>
      </c>
      <c r="R438" t="s">
        <v>7</v>
      </c>
      <c r="S438" t="s">
        <v>45</v>
      </c>
      <c r="T438" t="s">
        <v>2655</v>
      </c>
      <c r="U438" t="s">
        <v>7</v>
      </c>
      <c r="V438" t="s">
        <v>7</v>
      </c>
      <c r="W438" t="s">
        <v>7</v>
      </c>
      <c r="AA438" t="s">
        <v>45</v>
      </c>
      <c r="AB438" t="s">
        <v>7</v>
      </c>
      <c r="AC438" t="s">
        <v>7</v>
      </c>
      <c r="AD438" t="s">
        <v>45</v>
      </c>
      <c r="AE438" t="s">
        <v>87</v>
      </c>
      <c r="AF438" t="s">
        <v>2658</v>
      </c>
    </row>
    <row r="439" spans="1:32" x14ac:dyDescent="0.45">
      <c r="A439" t="s">
        <v>2659</v>
      </c>
      <c r="B439" t="s">
        <v>2660</v>
      </c>
      <c r="C439" t="s">
        <v>2657</v>
      </c>
      <c r="D439" t="s">
        <v>2661</v>
      </c>
      <c r="E439" t="s">
        <v>2626</v>
      </c>
      <c r="F439" t="s">
        <v>2627</v>
      </c>
      <c r="H439" t="s">
        <v>2628</v>
      </c>
      <c r="I439" t="s">
        <v>2629</v>
      </c>
      <c r="J439" t="s">
        <v>45</v>
      </c>
      <c r="K439" t="s">
        <v>7</v>
      </c>
      <c r="L439" t="s">
        <v>7</v>
      </c>
      <c r="M439" t="s">
        <v>102</v>
      </c>
      <c r="N439" t="s">
        <v>7</v>
      </c>
      <c r="O439" t="s">
        <v>7</v>
      </c>
      <c r="P439" t="s">
        <v>7</v>
      </c>
      <c r="Q439" t="s">
        <v>45</v>
      </c>
      <c r="R439" t="s">
        <v>7</v>
      </c>
      <c r="S439" t="s">
        <v>45</v>
      </c>
      <c r="T439" t="s">
        <v>2659</v>
      </c>
      <c r="U439" t="s">
        <v>7</v>
      </c>
      <c r="V439" t="s">
        <v>7</v>
      </c>
      <c r="W439" t="s">
        <v>7</v>
      </c>
      <c r="AA439" t="s">
        <v>45</v>
      </c>
      <c r="AB439" t="s">
        <v>7</v>
      </c>
      <c r="AC439" t="s">
        <v>7</v>
      </c>
      <c r="AD439" t="s">
        <v>45</v>
      </c>
      <c r="AE439" t="s">
        <v>87</v>
      </c>
      <c r="AF439" t="s">
        <v>2662</v>
      </c>
    </row>
    <row r="440" spans="1:32" x14ac:dyDescent="0.45">
      <c r="A440" t="s">
        <v>2663</v>
      </c>
      <c r="B440" t="s">
        <v>2664</v>
      </c>
      <c r="C440" t="s">
        <v>2665</v>
      </c>
      <c r="D440" t="s">
        <v>2666</v>
      </c>
      <c r="E440" t="s">
        <v>2667</v>
      </c>
      <c r="F440" t="s">
        <v>2668</v>
      </c>
      <c r="G440" t="s">
        <v>2669</v>
      </c>
      <c r="H440" t="s">
        <v>2670</v>
      </c>
      <c r="I440" t="s">
        <v>2670</v>
      </c>
      <c r="J440" t="s">
        <v>45</v>
      </c>
      <c r="K440" t="s">
        <v>7</v>
      </c>
      <c r="L440" t="s">
        <v>7</v>
      </c>
      <c r="M440" t="s">
        <v>102</v>
      </c>
      <c r="N440" t="s">
        <v>7</v>
      </c>
      <c r="O440" t="s">
        <v>7</v>
      </c>
      <c r="P440" t="s">
        <v>7</v>
      </c>
      <c r="Q440" t="s">
        <v>45</v>
      </c>
      <c r="R440" t="s">
        <v>102</v>
      </c>
      <c r="S440" t="s">
        <v>45</v>
      </c>
      <c r="T440" t="s">
        <v>2663</v>
      </c>
      <c r="U440" t="s">
        <v>7</v>
      </c>
      <c r="V440" t="s">
        <v>7</v>
      </c>
      <c r="W440" t="s">
        <v>7</v>
      </c>
      <c r="AA440" t="s">
        <v>45</v>
      </c>
      <c r="AB440" t="s">
        <v>45</v>
      </c>
      <c r="AC440" t="s">
        <v>7</v>
      </c>
      <c r="AD440" t="s">
        <v>45</v>
      </c>
      <c r="AE440" t="s">
        <v>68</v>
      </c>
      <c r="AF440" t="s">
        <v>2671</v>
      </c>
    </row>
    <row r="441" spans="1:32" x14ac:dyDescent="0.45">
      <c r="A441" t="s">
        <v>2672</v>
      </c>
      <c r="B441" t="s">
        <v>2673</v>
      </c>
      <c r="C441" t="s">
        <v>2674</v>
      </c>
      <c r="D441" t="s">
        <v>2673</v>
      </c>
      <c r="E441" t="s">
        <v>1299</v>
      </c>
      <c r="F441" t="s">
        <v>2675</v>
      </c>
      <c r="H441" t="s">
        <v>2676</v>
      </c>
      <c r="I441" t="s">
        <v>2677</v>
      </c>
      <c r="J441" t="s">
        <v>45</v>
      </c>
      <c r="K441" t="s">
        <v>7</v>
      </c>
      <c r="L441" t="s">
        <v>7</v>
      </c>
      <c r="M441" t="s">
        <v>102</v>
      </c>
      <c r="N441" t="s">
        <v>7</v>
      </c>
      <c r="O441" t="s">
        <v>7</v>
      </c>
      <c r="P441" t="s">
        <v>7</v>
      </c>
      <c r="Q441" t="s">
        <v>45</v>
      </c>
      <c r="R441" t="s">
        <v>102</v>
      </c>
      <c r="S441" t="s">
        <v>45</v>
      </c>
      <c r="T441" t="s">
        <v>2672</v>
      </c>
      <c r="U441" t="s">
        <v>7</v>
      </c>
      <c r="V441" t="s">
        <v>7</v>
      </c>
      <c r="W441" t="s">
        <v>1303</v>
      </c>
      <c r="AA441" t="s">
        <v>45</v>
      </c>
      <c r="AB441" t="s">
        <v>45</v>
      </c>
      <c r="AC441" t="s">
        <v>7</v>
      </c>
      <c r="AD441" t="s">
        <v>45</v>
      </c>
      <c r="AE441" t="s">
        <v>87</v>
      </c>
      <c r="AF441" t="s">
        <v>2678</v>
      </c>
    </row>
    <row r="442" spans="1:32" x14ac:dyDescent="0.45">
      <c r="A442" t="s">
        <v>2679</v>
      </c>
      <c r="B442" t="s">
        <v>2680</v>
      </c>
      <c r="C442" t="s">
        <v>2681</v>
      </c>
      <c r="D442" t="s">
        <v>2673</v>
      </c>
      <c r="E442" t="s">
        <v>1299</v>
      </c>
      <c r="F442" t="s">
        <v>2675</v>
      </c>
      <c r="H442" t="s">
        <v>2676</v>
      </c>
      <c r="I442" t="s">
        <v>2677</v>
      </c>
      <c r="J442" t="s">
        <v>45</v>
      </c>
      <c r="K442" t="s">
        <v>7</v>
      </c>
      <c r="L442" t="s">
        <v>7</v>
      </c>
      <c r="M442" t="s">
        <v>102</v>
      </c>
      <c r="N442" t="s">
        <v>7</v>
      </c>
      <c r="O442" t="s">
        <v>7</v>
      </c>
      <c r="P442" t="s">
        <v>7</v>
      </c>
      <c r="Q442" t="s">
        <v>45</v>
      </c>
      <c r="R442" t="s">
        <v>102</v>
      </c>
      <c r="S442" t="s">
        <v>45</v>
      </c>
      <c r="T442" t="s">
        <v>2679</v>
      </c>
      <c r="U442" t="s">
        <v>7</v>
      </c>
      <c r="V442" t="s">
        <v>7</v>
      </c>
      <c r="W442" t="s">
        <v>1303</v>
      </c>
      <c r="AA442" t="s">
        <v>45</v>
      </c>
      <c r="AB442" t="s">
        <v>45</v>
      </c>
      <c r="AC442" t="s">
        <v>7</v>
      </c>
      <c r="AD442" t="s">
        <v>45</v>
      </c>
      <c r="AE442" t="s">
        <v>87</v>
      </c>
      <c r="AF442" t="s">
        <v>2682</v>
      </c>
    </row>
    <row r="443" spans="1:32" x14ac:dyDescent="0.45">
      <c r="A443" t="s">
        <v>2683</v>
      </c>
      <c r="B443" t="s">
        <v>2684</v>
      </c>
      <c r="C443" t="s">
        <v>2685</v>
      </c>
      <c r="D443" t="s">
        <v>2686</v>
      </c>
      <c r="E443" t="s">
        <v>2687</v>
      </c>
      <c r="F443" t="s">
        <v>2688</v>
      </c>
      <c r="H443" t="s">
        <v>2689</v>
      </c>
      <c r="I443" t="s">
        <v>2690</v>
      </c>
      <c r="J443" t="s">
        <v>45</v>
      </c>
      <c r="K443" t="s">
        <v>7</v>
      </c>
      <c r="L443" t="s">
        <v>7</v>
      </c>
      <c r="M443" t="s">
        <v>102</v>
      </c>
      <c r="N443" t="s">
        <v>7</v>
      </c>
      <c r="O443" t="s">
        <v>7</v>
      </c>
      <c r="P443" t="s">
        <v>7</v>
      </c>
      <c r="Q443" t="s">
        <v>45</v>
      </c>
      <c r="R443" t="s">
        <v>102</v>
      </c>
      <c r="S443" t="s">
        <v>45</v>
      </c>
      <c r="T443" t="s">
        <v>2683</v>
      </c>
      <c r="U443" t="s">
        <v>7</v>
      </c>
      <c r="V443" t="s">
        <v>7</v>
      </c>
      <c r="W443" t="s">
        <v>1527</v>
      </c>
      <c r="AA443" t="s">
        <v>45</v>
      </c>
      <c r="AB443" t="s">
        <v>45</v>
      </c>
      <c r="AC443" t="s">
        <v>7</v>
      </c>
      <c r="AD443" t="s">
        <v>45</v>
      </c>
      <c r="AE443" t="s">
        <v>87</v>
      </c>
      <c r="AF443" t="s">
        <v>2691</v>
      </c>
    </row>
    <row r="444" spans="1:32" x14ac:dyDescent="0.45">
      <c r="A444" t="s">
        <v>2692</v>
      </c>
      <c r="B444" t="s">
        <v>2693</v>
      </c>
      <c r="C444" t="s">
        <v>2694</v>
      </c>
      <c r="D444" t="s">
        <v>2695</v>
      </c>
      <c r="E444" t="s">
        <v>1630</v>
      </c>
      <c r="F444" t="s">
        <v>2696</v>
      </c>
      <c r="H444" t="s">
        <v>1633</v>
      </c>
      <c r="I444" t="s">
        <v>1638</v>
      </c>
      <c r="J444" t="s">
        <v>45</v>
      </c>
      <c r="K444" t="s">
        <v>7</v>
      </c>
      <c r="L444" t="s">
        <v>7</v>
      </c>
      <c r="M444" t="s">
        <v>102</v>
      </c>
      <c r="N444" t="s">
        <v>7</v>
      </c>
      <c r="O444" t="s">
        <v>7</v>
      </c>
      <c r="P444" t="s">
        <v>7</v>
      </c>
      <c r="Q444" t="s">
        <v>45</v>
      </c>
      <c r="R444" t="s">
        <v>102</v>
      </c>
      <c r="S444" t="s">
        <v>45</v>
      </c>
      <c r="T444" t="s">
        <v>2692</v>
      </c>
      <c r="U444" t="s">
        <v>7</v>
      </c>
      <c r="V444" t="s">
        <v>7</v>
      </c>
      <c r="W444" t="s">
        <v>7</v>
      </c>
      <c r="AA444" t="s">
        <v>45</v>
      </c>
      <c r="AB444" t="s">
        <v>45</v>
      </c>
      <c r="AC444" t="s">
        <v>7</v>
      </c>
      <c r="AD444" t="s">
        <v>45</v>
      </c>
      <c r="AE444" t="s">
        <v>87</v>
      </c>
      <c r="AF444" t="s">
        <v>2697</v>
      </c>
    </row>
    <row r="445" spans="1:32" x14ac:dyDescent="0.45">
      <c r="A445" t="s">
        <v>2698</v>
      </c>
      <c r="B445" t="s">
        <v>2699</v>
      </c>
      <c r="C445" t="s">
        <v>2700</v>
      </c>
      <c r="D445" t="s">
        <v>2699</v>
      </c>
      <c r="E445" t="s">
        <v>2701</v>
      </c>
      <c r="F445" t="s">
        <v>2702</v>
      </c>
      <c r="H445" t="s">
        <v>2703</v>
      </c>
      <c r="I445" t="s">
        <v>2704</v>
      </c>
      <c r="J445" t="s">
        <v>45</v>
      </c>
      <c r="K445" t="s">
        <v>7</v>
      </c>
      <c r="L445" t="s">
        <v>7</v>
      </c>
      <c r="M445" t="s">
        <v>102</v>
      </c>
      <c r="N445" t="s">
        <v>7</v>
      </c>
      <c r="O445" t="s">
        <v>7</v>
      </c>
      <c r="P445" t="s">
        <v>7</v>
      </c>
      <c r="Q445" t="s">
        <v>45</v>
      </c>
      <c r="R445" t="s">
        <v>102</v>
      </c>
      <c r="S445" t="s">
        <v>45</v>
      </c>
      <c r="T445" t="s">
        <v>2698</v>
      </c>
      <c r="U445" t="s">
        <v>7</v>
      </c>
      <c r="V445" t="s">
        <v>7</v>
      </c>
      <c r="W445" t="s">
        <v>7</v>
      </c>
      <c r="AA445" t="s">
        <v>45</v>
      </c>
      <c r="AB445" t="s">
        <v>45</v>
      </c>
      <c r="AC445" t="s">
        <v>7</v>
      </c>
      <c r="AD445" t="s">
        <v>45</v>
      </c>
      <c r="AE445" t="s">
        <v>87</v>
      </c>
      <c r="AF445" t="s">
        <v>2705</v>
      </c>
    </row>
    <row r="446" spans="1:32" x14ac:dyDescent="0.45">
      <c r="A446" t="s">
        <v>2706</v>
      </c>
      <c r="B446" t="s">
        <v>2707</v>
      </c>
      <c r="C446" t="s">
        <v>2708</v>
      </c>
      <c r="D446" t="s">
        <v>2707</v>
      </c>
      <c r="E446" t="s">
        <v>1299</v>
      </c>
      <c r="F446" t="s">
        <v>2709</v>
      </c>
      <c r="G446" t="s">
        <v>2710</v>
      </c>
      <c r="H446" t="s">
        <v>2711</v>
      </c>
      <c r="I446" t="s">
        <v>2711</v>
      </c>
      <c r="J446" t="s">
        <v>45</v>
      </c>
      <c r="K446" t="s">
        <v>7</v>
      </c>
      <c r="L446" t="s">
        <v>7</v>
      </c>
      <c r="M446" t="s">
        <v>102</v>
      </c>
      <c r="N446" t="s">
        <v>7</v>
      </c>
      <c r="O446" t="s">
        <v>7</v>
      </c>
      <c r="P446" t="s">
        <v>7</v>
      </c>
      <c r="Q446" t="s">
        <v>45</v>
      </c>
      <c r="R446" t="s">
        <v>102</v>
      </c>
      <c r="S446" t="s">
        <v>45</v>
      </c>
      <c r="T446" t="s">
        <v>2706</v>
      </c>
      <c r="U446" t="s">
        <v>7</v>
      </c>
      <c r="V446" t="s">
        <v>7</v>
      </c>
      <c r="W446" t="s">
        <v>1452</v>
      </c>
      <c r="AA446" t="s">
        <v>45</v>
      </c>
      <c r="AB446" t="s">
        <v>45</v>
      </c>
      <c r="AC446" t="s">
        <v>7</v>
      </c>
      <c r="AD446" t="s">
        <v>45</v>
      </c>
      <c r="AE446" t="s">
        <v>87</v>
      </c>
      <c r="AF446" t="s">
        <v>2712</v>
      </c>
    </row>
    <row r="447" spans="1:32" x14ac:dyDescent="0.45">
      <c r="A447" t="s">
        <v>2713</v>
      </c>
      <c r="B447" t="s">
        <v>2714</v>
      </c>
      <c r="C447" t="s">
        <v>2715</v>
      </c>
      <c r="D447" t="s">
        <v>2714</v>
      </c>
      <c r="E447" t="s">
        <v>1299</v>
      </c>
      <c r="F447" t="s">
        <v>2709</v>
      </c>
      <c r="G447" t="s">
        <v>2710</v>
      </c>
      <c r="H447" t="s">
        <v>2716</v>
      </c>
      <c r="J447" t="s">
        <v>45</v>
      </c>
      <c r="K447" t="s">
        <v>7</v>
      </c>
      <c r="L447" t="s">
        <v>7</v>
      </c>
      <c r="M447" t="s">
        <v>102</v>
      </c>
      <c r="N447" t="s">
        <v>7</v>
      </c>
      <c r="O447" t="s">
        <v>7</v>
      </c>
      <c r="P447" t="s">
        <v>7</v>
      </c>
      <c r="Q447" t="s">
        <v>45</v>
      </c>
      <c r="R447" t="s">
        <v>102</v>
      </c>
      <c r="S447" t="s">
        <v>45</v>
      </c>
      <c r="T447" t="s">
        <v>2713</v>
      </c>
      <c r="U447" t="s">
        <v>7</v>
      </c>
      <c r="V447" t="s">
        <v>7</v>
      </c>
      <c r="W447" t="s">
        <v>1307</v>
      </c>
      <c r="AA447" t="s">
        <v>45</v>
      </c>
      <c r="AB447" t="s">
        <v>45</v>
      </c>
      <c r="AC447" t="s">
        <v>7</v>
      </c>
      <c r="AD447" t="s">
        <v>45</v>
      </c>
      <c r="AE447" t="s">
        <v>68</v>
      </c>
      <c r="AF447" t="s">
        <v>2717</v>
      </c>
    </row>
    <row r="448" spans="1:32" x14ac:dyDescent="0.45">
      <c r="A448" t="s">
        <v>2718</v>
      </c>
      <c r="B448" t="s">
        <v>2719</v>
      </c>
      <c r="C448" t="s">
        <v>2720</v>
      </c>
      <c r="D448" t="s">
        <v>2719</v>
      </c>
      <c r="E448" t="s">
        <v>2721</v>
      </c>
      <c r="F448" t="s">
        <v>2722</v>
      </c>
      <c r="H448" t="s">
        <v>2723</v>
      </c>
      <c r="I448" t="s">
        <v>2724</v>
      </c>
      <c r="J448" t="s">
        <v>45</v>
      </c>
      <c r="K448" t="s">
        <v>7</v>
      </c>
      <c r="L448" t="s">
        <v>7</v>
      </c>
      <c r="M448" t="s">
        <v>102</v>
      </c>
      <c r="N448" t="s">
        <v>7</v>
      </c>
      <c r="O448" t="s">
        <v>7</v>
      </c>
      <c r="P448" t="s">
        <v>7</v>
      </c>
      <c r="Q448" t="s">
        <v>45</v>
      </c>
      <c r="R448" t="s">
        <v>102</v>
      </c>
      <c r="S448" t="s">
        <v>45</v>
      </c>
      <c r="T448" t="s">
        <v>2718</v>
      </c>
      <c r="U448" t="s">
        <v>7</v>
      </c>
      <c r="V448" t="s">
        <v>7</v>
      </c>
      <c r="W448" t="s">
        <v>7</v>
      </c>
      <c r="AA448" t="s">
        <v>45</v>
      </c>
      <c r="AB448" t="s">
        <v>45</v>
      </c>
      <c r="AC448" t="s">
        <v>7</v>
      </c>
      <c r="AD448" t="s">
        <v>45</v>
      </c>
      <c r="AE448" t="s">
        <v>87</v>
      </c>
      <c r="AF448" t="s">
        <v>2725</v>
      </c>
    </row>
    <row r="449" spans="1:32" x14ac:dyDescent="0.45">
      <c r="A449" t="s">
        <v>2726</v>
      </c>
      <c r="B449" t="s">
        <v>2727</v>
      </c>
      <c r="C449" t="s">
        <v>2728</v>
      </c>
      <c r="D449" t="s">
        <v>2727</v>
      </c>
      <c r="F449" t="s">
        <v>2729</v>
      </c>
      <c r="G449" t="s">
        <v>2730</v>
      </c>
      <c r="H449" t="s">
        <v>2731</v>
      </c>
      <c r="I449" t="s">
        <v>2732</v>
      </c>
      <c r="J449" t="s">
        <v>45</v>
      </c>
      <c r="K449" t="s">
        <v>7</v>
      </c>
      <c r="L449" t="s">
        <v>7</v>
      </c>
      <c r="M449" t="s">
        <v>102</v>
      </c>
      <c r="N449" t="s">
        <v>7</v>
      </c>
      <c r="O449" t="s">
        <v>7</v>
      </c>
      <c r="P449" t="s">
        <v>7</v>
      </c>
      <c r="Q449" t="s">
        <v>45</v>
      </c>
      <c r="R449" t="s">
        <v>102</v>
      </c>
      <c r="S449" t="s">
        <v>45</v>
      </c>
      <c r="T449" t="s">
        <v>2726</v>
      </c>
      <c r="U449" t="s">
        <v>7</v>
      </c>
      <c r="V449" t="s">
        <v>7</v>
      </c>
      <c r="W449" t="s">
        <v>2733</v>
      </c>
      <c r="AA449" t="s">
        <v>45</v>
      </c>
      <c r="AB449" t="s">
        <v>45</v>
      </c>
      <c r="AC449" t="s">
        <v>7</v>
      </c>
      <c r="AD449" t="s">
        <v>45</v>
      </c>
      <c r="AE449" t="s">
        <v>68</v>
      </c>
      <c r="AF449" t="s">
        <v>2734</v>
      </c>
    </row>
    <row r="450" spans="1:32" x14ac:dyDescent="0.45">
      <c r="A450" t="s">
        <v>2735</v>
      </c>
      <c r="B450" t="s">
        <v>2736</v>
      </c>
      <c r="C450" t="s">
        <v>2737</v>
      </c>
      <c r="D450" t="s">
        <v>2738</v>
      </c>
      <c r="F450" t="s">
        <v>2739</v>
      </c>
      <c r="H450" t="s">
        <v>2740</v>
      </c>
      <c r="I450" t="s">
        <v>2741</v>
      </c>
      <c r="J450" t="s">
        <v>45</v>
      </c>
      <c r="K450" t="s">
        <v>7</v>
      </c>
      <c r="L450" t="s">
        <v>7</v>
      </c>
      <c r="M450" t="s">
        <v>102</v>
      </c>
      <c r="N450" t="s">
        <v>7</v>
      </c>
      <c r="O450" t="s">
        <v>7</v>
      </c>
      <c r="P450" t="s">
        <v>7</v>
      </c>
      <c r="Q450" t="s">
        <v>45</v>
      </c>
      <c r="R450" t="s">
        <v>102</v>
      </c>
      <c r="S450" t="s">
        <v>45</v>
      </c>
      <c r="T450" t="s">
        <v>2735</v>
      </c>
      <c r="U450" t="s">
        <v>7</v>
      </c>
      <c r="V450" t="s">
        <v>7</v>
      </c>
      <c r="W450" t="s">
        <v>2742</v>
      </c>
      <c r="AA450" t="s">
        <v>45</v>
      </c>
      <c r="AB450" t="s">
        <v>45</v>
      </c>
      <c r="AC450" t="s">
        <v>7</v>
      </c>
      <c r="AD450" t="s">
        <v>45</v>
      </c>
      <c r="AE450" t="s">
        <v>76</v>
      </c>
      <c r="AF450" t="s">
        <v>2743</v>
      </c>
    </row>
    <row r="451" spans="1:32" x14ac:dyDescent="0.45">
      <c r="A451" t="s">
        <v>2744</v>
      </c>
      <c r="B451" t="s">
        <v>2745</v>
      </c>
      <c r="C451" t="s">
        <v>2746</v>
      </c>
      <c r="D451" t="s">
        <v>2747</v>
      </c>
      <c r="E451" t="s">
        <v>2748</v>
      </c>
      <c r="F451" t="s">
        <v>2749</v>
      </c>
      <c r="H451" t="s">
        <v>2750</v>
      </c>
      <c r="I451" t="s">
        <v>2751</v>
      </c>
      <c r="J451" t="s">
        <v>45</v>
      </c>
      <c r="K451" t="s">
        <v>7</v>
      </c>
      <c r="L451" t="s">
        <v>7</v>
      </c>
      <c r="M451" t="s">
        <v>102</v>
      </c>
      <c r="N451" t="s">
        <v>7</v>
      </c>
      <c r="O451" t="s">
        <v>7</v>
      </c>
      <c r="P451" t="s">
        <v>7</v>
      </c>
      <c r="Q451" t="s">
        <v>45</v>
      </c>
      <c r="R451" t="s">
        <v>102</v>
      </c>
      <c r="S451" t="s">
        <v>45</v>
      </c>
      <c r="T451" t="s">
        <v>2744</v>
      </c>
      <c r="U451" t="s">
        <v>7</v>
      </c>
      <c r="V451" t="s">
        <v>7</v>
      </c>
      <c r="W451" t="s">
        <v>2733</v>
      </c>
      <c r="AA451" t="s">
        <v>45</v>
      </c>
      <c r="AB451" t="s">
        <v>45</v>
      </c>
      <c r="AC451" t="s">
        <v>7</v>
      </c>
      <c r="AD451" t="s">
        <v>45</v>
      </c>
      <c r="AE451" t="s">
        <v>87</v>
      </c>
      <c r="AF451" t="s">
        <v>2752</v>
      </c>
    </row>
    <row r="452" spans="1:32" x14ac:dyDescent="0.45">
      <c r="A452" t="s">
        <v>2753</v>
      </c>
      <c r="B452" t="s">
        <v>2754</v>
      </c>
      <c r="C452" t="s">
        <v>2755</v>
      </c>
      <c r="D452" t="s">
        <v>2754</v>
      </c>
      <c r="E452" t="s">
        <v>2756</v>
      </c>
      <c r="F452" t="s">
        <v>2757</v>
      </c>
      <c r="H452" t="s">
        <v>2758</v>
      </c>
      <c r="I452" t="s">
        <v>2759</v>
      </c>
      <c r="J452" t="s">
        <v>45</v>
      </c>
      <c r="K452" t="s">
        <v>7</v>
      </c>
      <c r="L452" t="s">
        <v>7</v>
      </c>
      <c r="M452" t="s">
        <v>102</v>
      </c>
      <c r="N452" t="s">
        <v>7</v>
      </c>
      <c r="O452" t="s">
        <v>7</v>
      </c>
      <c r="P452" t="s">
        <v>7</v>
      </c>
      <c r="Q452" t="s">
        <v>45</v>
      </c>
      <c r="R452" t="s">
        <v>102</v>
      </c>
      <c r="S452" t="s">
        <v>45</v>
      </c>
      <c r="T452" t="s">
        <v>2753</v>
      </c>
      <c r="U452" t="s">
        <v>7</v>
      </c>
      <c r="V452" t="s">
        <v>7</v>
      </c>
      <c r="W452" t="s">
        <v>7</v>
      </c>
      <c r="AA452" t="s">
        <v>45</v>
      </c>
      <c r="AB452" t="s">
        <v>45</v>
      </c>
      <c r="AC452" t="s">
        <v>7</v>
      </c>
      <c r="AD452" t="s">
        <v>45</v>
      </c>
      <c r="AE452" t="s">
        <v>87</v>
      </c>
      <c r="AF452" t="s">
        <v>2760</v>
      </c>
    </row>
    <row r="453" spans="1:32" x14ac:dyDescent="0.45">
      <c r="A453" t="s">
        <v>2761</v>
      </c>
      <c r="B453" t="s">
        <v>2762</v>
      </c>
      <c r="C453" t="s">
        <v>2763</v>
      </c>
      <c r="D453" t="s">
        <v>2764</v>
      </c>
      <c r="E453" t="s">
        <v>1288</v>
      </c>
      <c r="F453" t="s">
        <v>2765</v>
      </c>
      <c r="H453" t="s">
        <v>2766</v>
      </c>
      <c r="I453" t="s">
        <v>2766</v>
      </c>
      <c r="J453" t="s">
        <v>45</v>
      </c>
      <c r="K453" t="s">
        <v>7</v>
      </c>
      <c r="L453" t="s">
        <v>7</v>
      </c>
      <c r="M453" t="s">
        <v>102</v>
      </c>
      <c r="N453" t="s">
        <v>7</v>
      </c>
      <c r="O453" t="s">
        <v>7</v>
      </c>
      <c r="P453" t="s">
        <v>7</v>
      </c>
      <c r="Q453" t="s">
        <v>45</v>
      </c>
      <c r="R453" t="s">
        <v>102</v>
      </c>
      <c r="S453" t="s">
        <v>45</v>
      </c>
      <c r="T453" t="s">
        <v>2761</v>
      </c>
      <c r="U453" t="s">
        <v>7</v>
      </c>
      <c r="V453" t="s">
        <v>7</v>
      </c>
      <c r="W453" t="s">
        <v>1292</v>
      </c>
      <c r="AA453" t="s">
        <v>45</v>
      </c>
      <c r="AB453" t="s">
        <v>45</v>
      </c>
      <c r="AC453" t="s">
        <v>7</v>
      </c>
      <c r="AD453" t="s">
        <v>45</v>
      </c>
      <c r="AE453" t="s">
        <v>87</v>
      </c>
      <c r="AF453" t="s">
        <v>2767</v>
      </c>
    </row>
    <row r="454" spans="1:32" x14ac:dyDescent="0.45">
      <c r="A454" t="s">
        <v>2768</v>
      </c>
      <c r="B454" t="s">
        <v>2769</v>
      </c>
      <c r="C454" t="s">
        <v>2770</v>
      </c>
      <c r="D454" t="s">
        <v>2769</v>
      </c>
      <c r="E454" t="s">
        <v>2771</v>
      </c>
      <c r="F454" t="s">
        <v>2772</v>
      </c>
      <c r="H454" t="s">
        <v>2773</v>
      </c>
      <c r="I454" t="s">
        <v>2774</v>
      </c>
      <c r="J454" t="s">
        <v>45</v>
      </c>
      <c r="K454" t="s">
        <v>7</v>
      </c>
      <c r="L454" t="s">
        <v>7</v>
      </c>
      <c r="M454" t="s">
        <v>102</v>
      </c>
      <c r="N454" t="s">
        <v>7</v>
      </c>
      <c r="O454" t="s">
        <v>7</v>
      </c>
      <c r="P454" t="s">
        <v>7</v>
      </c>
      <c r="Q454" t="s">
        <v>45</v>
      </c>
      <c r="R454" t="s">
        <v>119</v>
      </c>
      <c r="S454" t="s">
        <v>45</v>
      </c>
      <c r="T454" t="s">
        <v>2768</v>
      </c>
      <c r="U454" t="s">
        <v>7</v>
      </c>
      <c r="V454" t="s">
        <v>7</v>
      </c>
      <c r="W454" t="s">
        <v>1562</v>
      </c>
      <c r="AA454" t="s">
        <v>45</v>
      </c>
      <c r="AB454" t="s">
        <v>45</v>
      </c>
      <c r="AC454" t="s">
        <v>7</v>
      </c>
      <c r="AD454" t="s">
        <v>45</v>
      </c>
      <c r="AE454" t="s">
        <v>76</v>
      </c>
      <c r="AF454" t="s">
        <v>2775</v>
      </c>
    </row>
    <row r="455" spans="1:32" x14ac:dyDescent="0.45">
      <c r="A455" t="s">
        <v>2776</v>
      </c>
      <c r="B455" t="s">
        <v>2777</v>
      </c>
      <c r="C455" t="s">
        <v>2778</v>
      </c>
      <c r="D455" t="s">
        <v>2777</v>
      </c>
      <c r="E455" t="s">
        <v>2771</v>
      </c>
      <c r="F455" t="s">
        <v>2779</v>
      </c>
      <c r="H455" t="s">
        <v>2774</v>
      </c>
      <c r="J455" t="s">
        <v>45</v>
      </c>
      <c r="K455" t="s">
        <v>7</v>
      </c>
      <c r="L455" t="s">
        <v>7</v>
      </c>
      <c r="M455" t="s">
        <v>102</v>
      </c>
      <c r="N455" t="s">
        <v>7</v>
      </c>
      <c r="O455" t="s">
        <v>7</v>
      </c>
      <c r="P455" t="s">
        <v>7</v>
      </c>
      <c r="Q455" t="s">
        <v>45</v>
      </c>
      <c r="R455" t="s">
        <v>119</v>
      </c>
      <c r="S455" t="s">
        <v>45</v>
      </c>
      <c r="T455" t="s">
        <v>2776</v>
      </c>
      <c r="U455" t="s">
        <v>7</v>
      </c>
      <c r="V455" t="s">
        <v>7</v>
      </c>
      <c r="W455" t="s">
        <v>1562</v>
      </c>
      <c r="AA455" t="s">
        <v>45</v>
      </c>
      <c r="AB455" t="s">
        <v>45</v>
      </c>
      <c r="AC455" t="s">
        <v>7</v>
      </c>
      <c r="AD455" t="s">
        <v>45</v>
      </c>
      <c r="AE455" t="s">
        <v>76</v>
      </c>
      <c r="AF455" t="s">
        <v>2780</v>
      </c>
    </row>
    <row r="456" spans="1:32" x14ac:dyDescent="0.45">
      <c r="A456" t="s">
        <v>2781</v>
      </c>
      <c r="B456" t="s">
        <v>2782</v>
      </c>
      <c r="C456" t="s">
        <v>2783</v>
      </c>
      <c r="D456" t="s">
        <v>2784</v>
      </c>
      <c r="E456" t="s">
        <v>2785</v>
      </c>
      <c r="F456" t="s">
        <v>2786</v>
      </c>
      <c r="H456" t="s">
        <v>2787</v>
      </c>
      <c r="I456" t="s">
        <v>2788</v>
      </c>
      <c r="J456" t="s">
        <v>45</v>
      </c>
      <c r="K456" t="s">
        <v>7</v>
      </c>
      <c r="L456" t="s">
        <v>7</v>
      </c>
      <c r="M456" t="s">
        <v>102</v>
      </c>
      <c r="N456" t="s">
        <v>7</v>
      </c>
      <c r="O456" t="s">
        <v>7</v>
      </c>
      <c r="P456" t="s">
        <v>7</v>
      </c>
      <c r="Q456" t="s">
        <v>45</v>
      </c>
      <c r="R456" t="s">
        <v>102</v>
      </c>
      <c r="S456" t="s">
        <v>45</v>
      </c>
      <c r="T456" t="s">
        <v>2781</v>
      </c>
      <c r="U456" t="s">
        <v>7</v>
      </c>
      <c r="V456" t="s">
        <v>7</v>
      </c>
      <c r="W456" t="s">
        <v>7</v>
      </c>
      <c r="AA456" t="s">
        <v>45</v>
      </c>
      <c r="AB456" t="s">
        <v>45</v>
      </c>
      <c r="AC456" t="s">
        <v>7</v>
      </c>
      <c r="AD456" t="s">
        <v>45</v>
      </c>
      <c r="AE456" t="s">
        <v>87</v>
      </c>
      <c r="AF456" t="s">
        <v>2789</v>
      </c>
    </row>
    <row r="457" spans="1:32" x14ac:dyDescent="0.45">
      <c r="A457" t="s">
        <v>2790</v>
      </c>
      <c r="B457" t="s">
        <v>2791</v>
      </c>
      <c r="C457" t="s">
        <v>2792</v>
      </c>
      <c r="D457" t="s">
        <v>2793</v>
      </c>
      <c r="E457" t="s">
        <v>2785</v>
      </c>
      <c r="F457" t="s">
        <v>2786</v>
      </c>
      <c r="H457" t="s">
        <v>2787</v>
      </c>
      <c r="I457" t="s">
        <v>2788</v>
      </c>
      <c r="J457" t="s">
        <v>45</v>
      </c>
      <c r="K457" t="s">
        <v>7</v>
      </c>
      <c r="L457" t="s">
        <v>7</v>
      </c>
      <c r="M457" t="s">
        <v>102</v>
      </c>
      <c r="N457" t="s">
        <v>7</v>
      </c>
      <c r="O457" t="s">
        <v>7</v>
      </c>
      <c r="P457" t="s">
        <v>7</v>
      </c>
      <c r="Q457" t="s">
        <v>45</v>
      </c>
      <c r="R457" t="s">
        <v>102</v>
      </c>
      <c r="S457" t="s">
        <v>45</v>
      </c>
      <c r="T457" t="s">
        <v>2790</v>
      </c>
      <c r="U457" t="s">
        <v>7</v>
      </c>
      <c r="V457" t="s">
        <v>7</v>
      </c>
      <c r="W457" t="s">
        <v>7</v>
      </c>
      <c r="AA457" t="s">
        <v>45</v>
      </c>
      <c r="AB457" t="s">
        <v>45</v>
      </c>
      <c r="AC457" t="s">
        <v>7</v>
      </c>
      <c r="AD457" t="s">
        <v>45</v>
      </c>
      <c r="AE457" t="s">
        <v>87</v>
      </c>
      <c r="AF457" t="s">
        <v>2794</v>
      </c>
    </row>
    <row r="458" spans="1:32" x14ac:dyDescent="0.45">
      <c r="A458" t="s">
        <v>2795</v>
      </c>
      <c r="B458" t="s">
        <v>2796</v>
      </c>
      <c r="C458" t="s">
        <v>2797</v>
      </c>
      <c r="D458" t="s">
        <v>2798</v>
      </c>
      <c r="E458" t="s">
        <v>2785</v>
      </c>
      <c r="F458" t="s">
        <v>2786</v>
      </c>
      <c r="H458" t="s">
        <v>2787</v>
      </c>
      <c r="I458" t="s">
        <v>2788</v>
      </c>
      <c r="J458" t="s">
        <v>45</v>
      </c>
      <c r="K458" t="s">
        <v>7</v>
      </c>
      <c r="L458" t="s">
        <v>7</v>
      </c>
      <c r="M458" t="s">
        <v>102</v>
      </c>
      <c r="N458" t="s">
        <v>7</v>
      </c>
      <c r="O458" t="s">
        <v>7</v>
      </c>
      <c r="P458" t="s">
        <v>7</v>
      </c>
      <c r="Q458" t="s">
        <v>45</v>
      </c>
      <c r="R458" t="s">
        <v>102</v>
      </c>
      <c r="S458" t="s">
        <v>45</v>
      </c>
      <c r="T458" t="s">
        <v>2795</v>
      </c>
      <c r="U458" t="s">
        <v>7</v>
      </c>
      <c r="V458" t="s">
        <v>7</v>
      </c>
      <c r="W458" t="s">
        <v>7</v>
      </c>
      <c r="AA458" t="s">
        <v>45</v>
      </c>
      <c r="AB458" t="s">
        <v>45</v>
      </c>
      <c r="AC458" t="s">
        <v>7</v>
      </c>
      <c r="AD458" t="s">
        <v>45</v>
      </c>
      <c r="AE458" t="s">
        <v>87</v>
      </c>
      <c r="AF458" t="s">
        <v>2799</v>
      </c>
    </row>
    <row r="459" spans="1:32" x14ac:dyDescent="0.45">
      <c r="A459" t="s">
        <v>2800</v>
      </c>
      <c r="B459" t="s">
        <v>2801</v>
      </c>
      <c r="C459" t="s">
        <v>2802</v>
      </c>
      <c r="D459" t="s">
        <v>2801</v>
      </c>
      <c r="E459" t="s">
        <v>2803</v>
      </c>
      <c r="F459" t="s">
        <v>2804</v>
      </c>
      <c r="H459" t="s">
        <v>2805</v>
      </c>
      <c r="I459" t="s">
        <v>2806</v>
      </c>
      <c r="J459" t="s">
        <v>45</v>
      </c>
      <c r="K459" t="s">
        <v>7</v>
      </c>
      <c r="L459" t="s">
        <v>7</v>
      </c>
      <c r="M459" t="s">
        <v>102</v>
      </c>
      <c r="N459" t="s">
        <v>7</v>
      </c>
      <c r="O459" t="s">
        <v>7</v>
      </c>
      <c r="P459" t="s">
        <v>7</v>
      </c>
      <c r="Q459" t="s">
        <v>45</v>
      </c>
      <c r="R459" t="s">
        <v>102</v>
      </c>
      <c r="S459" t="s">
        <v>45</v>
      </c>
      <c r="T459" t="s">
        <v>2800</v>
      </c>
      <c r="U459" t="s">
        <v>7</v>
      </c>
      <c r="V459" t="s">
        <v>7</v>
      </c>
      <c r="W459" t="s">
        <v>1303</v>
      </c>
      <c r="Z459" t="s">
        <v>494</v>
      </c>
      <c r="AA459" t="s">
        <v>7</v>
      </c>
      <c r="AB459" t="s">
        <v>45</v>
      </c>
      <c r="AC459" t="s">
        <v>7</v>
      </c>
      <c r="AD459" t="s">
        <v>45</v>
      </c>
      <c r="AE459" t="s">
        <v>68</v>
      </c>
      <c r="AF459" t="s">
        <v>2807</v>
      </c>
    </row>
    <row r="460" spans="1:32" x14ac:dyDescent="0.45">
      <c r="A460" t="s">
        <v>2808</v>
      </c>
      <c r="B460" t="s">
        <v>2809</v>
      </c>
      <c r="C460" t="s">
        <v>2810</v>
      </c>
      <c r="D460" t="s">
        <v>2811</v>
      </c>
      <c r="E460" t="s">
        <v>2803</v>
      </c>
      <c r="F460" t="s">
        <v>2804</v>
      </c>
      <c r="H460" t="s">
        <v>2805</v>
      </c>
      <c r="I460" t="s">
        <v>2805</v>
      </c>
      <c r="J460" t="s">
        <v>45</v>
      </c>
      <c r="K460" t="s">
        <v>7</v>
      </c>
      <c r="L460" t="s">
        <v>7</v>
      </c>
      <c r="M460" t="s">
        <v>102</v>
      </c>
      <c r="N460" t="s">
        <v>7</v>
      </c>
      <c r="O460" t="s">
        <v>7</v>
      </c>
      <c r="P460" t="s">
        <v>7</v>
      </c>
      <c r="Q460" t="s">
        <v>45</v>
      </c>
      <c r="R460" t="s">
        <v>102</v>
      </c>
      <c r="S460" t="s">
        <v>45</v>
      </c>
      <c r="T460" t="s">
        <v>2808</v>
      </c>
      <c r="U460" t="s">
        <v>7</v>
      </c>
      <c r="V460" t="s">
        <v>7</v>
      </c>
      <c r="W460" t="s">
        <v>1303</v>
      </c>
      <c r="Z460" t="s">
        <v>494</v>
      </c>
      <c r="AA460" t="s">
        <v>7</v>
      </c>
      <c r="AB460" t="s">
        <v>45</v>
      </c>
      <c r="AC460" t="s">
        <v>7</v>
      </c>
      <c r="AD460" t="s">
        <v>45</v>
      </c>
      <c r="AE460" t="s">
        <v>87</v>
      </c>
      <c r="AF460" t="s">
        <v>2812</v>
      </c>
    </row>
    <row r="461" spans="1:32" x14ac:dyDescent="0.45">
      <c r="A461" t="s">
        <v>2813</v>
      </c>
      <c r="B461" t="s">
        <v>2814</v>
      </c>
      <c r="C461" t="s">
        <v>2815</v>
      </c>
      <c r="D461" t="s">
        <v>2814</v>
      </c>
      <c r="E461" t="s">
        <v>1256</v>
      </c>
      <c r="F461" t="s">
        <v>2816</v>
      </c>
      <c r="H461" t="s">
        <v>2817</v>
      </c>
      <c r="I461" t="s">
        <v>2818</v>
      </c>
      <c r="J461" t="s">
        <v>45</v>
      </c>
      <c r="K461" t="s">
        <v>7</v>
      </c>
      <c r="L461" t="s">
        <v>7</v>
      </c>
      <c r="M461" t="s">
        <v>102</v>
      </c>
      <c r="N461" t="s">
        <v>7</v>
      </c>
      <c r="O461" t="s">
        <v>7</v>
      </c>
      <c r="P461" t="s">
        <v>7</v>
      </c>
      <c r="Q461" t="s">
        <v>45</v>
      </c>
      <c r="R461" t="s">
        <v>102</v>
      </c>
      <c r="S461" t="s">
        <v>45</v>
      </c>
      <c r="T461" t="s">
        <v>2813</v>
      </c>
      <c r="U461" t="s">
        <v>7</v>
      </c>
      <c r="V461" t="s">
        <v>7</v>
      </c>
      <c r="W461" t="s">
        <v>1245</v>
      </c>
      <c r="AA461" t="s">
        <v>45</v>
      </c>
      <c r="AB461" t="s">
        <v>45</v>
      </c>
      <c r="AC461" t="s">
        <v>7</v>
      </c>
      <c r="AD461" t="s">
        <v>45</v>
      </c>
      <c r="AE461" t="s">
        <v>45</v>
      </c>
      <c r="AF461" t="s">
        <v>2819</v>
      </c>
    </row>
    <row r="462" spans="1:32" x14ac:dyDescent="0.45">
      <c r="A462" t="s">
        <v>2820</v>
      </c>
      <c r="B462" t="s">
        <v>2821</v>
      </c>
      <c r="C462" t="s">
        <v>2822</v>
      </c>
      <c r="D462" t="s">
        <v>2821</v>
      </c>
      <c r="E462" t="s">
        <v>2823</v>
      </c>
      <c r="F462" t="s">
        <v>2824</v>
      </c>
      <c r="H462" t="s">
        <v>2825</v>
      </c>
      <c r="I462" t="s">
        <v>2826</v>
      </c>
      <c r="J462" t="s">
        <v>45</v>
      </c>
      <c r="K462" t="s">
        <v>7</v>
      </c>
      <c r="L462" t="s">
        <v>7</v>
      </c>
      <c r="M462" t="s">
        <v>102</v>
      </c>
      <c r="N462" t="s">
        <v>7</v>
      </c>
      <c r="O462" t="s">
        <v>7</v>
      </c>
      <c r="P462" t="s">
        <v>7</v>
      </c>
      <c r="Q462" t="s">
        <v>45</v>
      </c>
      <c r="R462" t="s">
        <v>102</v>
      </c>
      <c r="S462" t="s">
        <v>45</v>
      </c>
      <c r="T462" t="s">
        <v>2820</v>
      </c>
      <c r="U462" t="s">
        <v>7</v>
      </c>
      <c r="V462" t="s">
        <v>7</v>
      </c>
      <c r="W462" t="s">
        <v>1496</v>
      </c>
      <c r="AA462" t="s">
        <v>45</v>
      </c>
      <c r="AB462" t="s">
        <v>45</v>
      </c>
      <c r="AC462" t="s">
        <v>7</v>
      </c>
      <c r="AD462" t="s">
        <v>45</v>
      </c>
      <c r="AE462" t="s">
        <v>103</v>
      </c>
      <c r="AF462" t="s">
        <v>2827</v>
      </c>
    </row>
    <row r="463" spans="1:32" x14ac:dyDescent="0.45">
      <c r="A463" t="s">
        <v>2828</v>
      </c>
      <c r="B463" t="s">
        <v>2829</v>
      </c>
      <c r="C463" t="s">
        <v>2830</v>
      </c>
      <c r="D463" t="s">
        <v>2831</v>
      </c>
      <c r="E463" t="s">
        <v>2119</v>
      </c>
      <c r="F463" t="s">
        <v>2832</v>
      </c>
      <c r="H463" t="s">
        <v>2833</v>
      </c>
      <c r="I463" t="s">
        <v>2833</v>
      </c>
      <c r="J463" t="s">
        <v>45</v>
      </c>
      <c r="K463" t="s">
        <v>7</v>
      </c>
      <c r="L463" t="s">
        <v>7</v>
      </c>
      <c r="M463" t="s">
        <v>102</v>
      </c>
      <c r="N463" t="s">
        <v>7</v>
      </c>
      <c r="O463" t="s">
        <v>7</v>
      </c>
      <c r="P463" t="s">
        <v>7</v>
      </c>
      <c r="Q463" t="s">
        <v>45</v>
      </c>
      <c r="R463" t="s">
        <v>102</v>
      </c>
      <c r="S463" t="s">
        <v>45</v>
      </c>
      <c r="T463" t="s">
        <v>2828</v>
      </c>
      <c r="U463" t="s">
        <v>7</v>
      </c>
      <c r="V463" t="s">
        <v>7</v>
      </c>
      <c r="W463" t="s">
        <v>2834</v>
      </c>
      <c r="AA463" t="s">
        <v>45</v>
      </c>
      <c r="AB463" t="s">
        <v>45</v>
      </c>
      <c r="AC463" t="s">
        <v>7</v>
      </c>
      <c r="AD463" t="s">
        <v>45</v>
      </c>
      <c r="AE463" t="s">
        <v>87</v>
      </c>
      <c r="AF463" t="s">
        <v>2835</v>
      </c>
    </row>
    <row r="464" spans="1:32" x14ac:dyDescent="0.45">
      <c r="A464" t="s">
        <v>2836</v>
      </c>
      <c r="B464" t="s">
        <v>2837</v>
      </c>
      <c r="C464" t="s">
        <v>2838</v>
      </c>
      <c r="D464" t="s">
        <v>2837</v>
      </c>
      <c r="E464" t="s">
        <v>268</v>
      </c>
      <c r="F464" t="s">
        <v>2839</v>
      </c>
      <c r="G464" t="s">
        <v>2840</v>
      </c>
      <c r="H464" t="s">
        <v>2841</v>
      </c>
      <c r="J464" t="s">
        <v>45</v>
      </c>
      <c r="K464" t="s">
        <v>7</v>
      </c>
      <c r="L464" t="s">
        <v>7</v>
      </c>
      <c r="M464" t="s">
        <v>102</v>
      </c>
      <c r="N464" t="s">
        <v>7</v>
      </c>
      <c r="O464" t="s">
        <v>7</v>
      </c>
      <c r="P464" t="s">
        <v>7</v>
      </c>
      <c r="Q464" t="s">
        <v>45</v>
      </c>
      <c r="R464" t="s">
        <v>102</v>
      </c>
      <c r="S464" t="s">
        <v>45</v>
      </c>
      <c r="T464" t="s">
        <v>2836</v>
      </c>
      <c r="U464" t="s">
        <v>7</v>
      </c>
      <c r="V464" t="s">
        <v>7</v>
      </c>
      <c r="W464" t="s">
        <v>7</v>
      </c>
      <c r="AA464" t="s">
        <v>45</v>
      </c>
      <c r="AB464" t="s">
        <v>45</v>
      </c>
      <c r="AC464" t="s">
        <v>7</v>
      </c>
      <c r="AD464" t="s">
        <v>45</v>
      </c>
      <c r="AE464" t="s">
        <v>87</v>
      </c>
      <c r="AF464" t="s">
        <v>2842</v>
      </c>
    </row>
    <row r="465" spans="1:32" x14ac:dyDescent="0.45">
      <c r="A465" t="s">
        <v>2843</v>
      </c>
      <c r="B465" t="s">
        <v>2844</v>
      </c>
      <c r="C465" t="s">
        <v>2845</v>
      </c>
      <c r="D465" t="s">
        <v>2846</v>
      </c>
      <c r="E465" t="s">
        <v>2160</v>
      </c>
      <c r="F465" t="s">
        <v>2847</v>
      </c>
      <c r="G465" t="s">
        <v>2848</v>
      </c>
      <c r="H465" t="s">
        <v>2849</v>
      </c>
      <c r="I465" t="s">
        <v>2849</v>
      </c>
      <c r="J465" t="s">
        <v>45</v>
      </c>
      <c r="K465" t="s">
        <v>7</v>
      </c>
      <c r="L465" t="s">
        <v>7</v>
      </c>
      <c r="M465" t="s">
        <v>102</v>
      </c>
      <c r="N465" t="s">
        <v>7</v>
      </c>
      <c r="O465" t="s">
        <v>7</v>
      </c>
      <c r="P465" t="s">
        <v>7</v>
      </c>
      <c r="Q465" t="s">
        <v>45</v>
      </c>
      <c r="R465" t="s">
        <v>102</v>
      </c>
      <c r="S465" t="s">
        <v>45</v>
      </c>
      <c r="T465" t="s">
        <v>2843</v>
      </c>
      <c r="U465" t="s">
        <v>7</v>
      </c>
      <c r="V465" t="s">
        <v>7</v>
      </c>
      <c r="W465" t="s">
        <v>796</v>
      </c>
      <c r="AA465" t="s">
        <v>45</v>
      </c>
      <c r="AB465" t="s">
        <v>45</v>
      </c>
      <c r="AC465" t="s">
        <v>7</v>
      </c>
      <c r="AD465" t="s">
        <v>45</v>
      </c>
      <c r="AE465" t="s">
        <v>87</v>
      </c>
      <c r="AF465" t="s">
        <v>2850</v>
      </c>
    </row>
    <row r="466" spans="1:32" x14ac:dyDescent="0.45">
      <c r="A466" t="s">
        <v>2851</v>
      </c>
      <c r="B466" t="s">
        <v>2852</v>
      </c>
      <c r="C466" t="s">
        <v>2853</v>
      </c>
      <c r="D466" t="s">
        <v>2854</v>
      </c>
      <c r="E466" t="s">
        <v>2160</v>
      </c>
      <c r="F466" t="s">
        <v>2847</v>
      </c>
      <c r="G466" t="s">
        <v>2848</v>
      </c>
      <c r="H466" t="s">
        <v>2849</v>
      </c>
      <c r="I466" t="s">
        <v>2849</v>
      </c>
      <c r="J466" t="s">
        <v>45</v>
      </c>
      <c r="K466" t="s">
        <v>7</v>
      </c>
      <c r="L466" t="s">
        <v>7</v>
      </c>
      <c r="M466" t="s">
        <v>102</v>
      </c>
      <c r="N466" t="s">
        <v>7</v>
      </c>
      <c r="O466" t="s">
        <v>7</v>
      </c>
      <c r="P466" t="s">
        <v>7</v>
      </c>
      <c r="Q466" t="s">
        <v>45</v>
      </c>
      <c r="R466" t="s">
        <v>102</v>
      </c>
      <c r="S466" t="s">
        <v>45</v>
      </c>
      <c r="T466" t="s">
        <v>2851</v>
      </c>
      <c r="U466" t="s">
        <v>7</v>
      </c>
      <c r="V466" t="s">
        <v>7</v>
      </c>
      <c r="W466" t="s">
        <v>78</v>
      </c>
      <c r="AA466" t="s">
        <v>45</v>
      </c>
      <c r="AB466" t="s">
        <v>45</v>
      </c>
      <c r="AC466" t="s">
        <v>7</v>
      </c>
      <c r="AD466" t="s">
        <v>45</v>
      </c>
      <c r="AE466" t="s">
        <v>87</v>
      </c>
      <c r="AF466" t="s">
        <v>2855</v>
      </c>
    </row>
    <row r="467" spans="1:32" x14ac:dyDescent="0.45">
      <c r="A467" t="s">
        <v>2856</v>
      </c>
      <c r="B467" t="s">
        <v>2857</v>
      </c>
      <c r="C467" t="s">
        <v>2858</v>
      </c>
      <c r="D467" t="s">
        <v>2859</v>
      </c>
      <c r="E467" t="s">
        <v>2160</v>
      </c>
      <c r="F467" t="s">
        <v>2860</v>
      </c>
      <c r="H467" t="s">
        <v>2861</v>
      </c>
      <c r="I467" t="s">
        <v>2862</v>
      </c>
      <c r="J467" t="s">
        <v>45</v>
      </c>
      <c r="K467" t="s">
        <v>7</v>
      </c>
      <c r="L467" t="s">
        <v>7</v>
      </c>
      <c r="M467" t="s">
        <v>102</v>
      </c>
      <c r="N467" t="s">
        <v>7</v>
      </c>
      <c r="O467" t="s">
        <v>7</v>
      </c>
      <c r="P467" t="s">
        <v>7</v>
      </c>
      <c r="Q467" t="s">
        <v>45</v>
      </c>
      <c r="R467" t="s">
        <v>102</v>
      </c>
      <c r="S467" t="s">
        <v>45</v>
      </c>
      <c r="T467" t="s">
        <v>2856</v>
      </c>
      <c r="U467" t="s">
        <v>7</v>
      </c>
      <c r="V467" t="s">
        <v>7</v>
      </c>
      <c r="W467" t="s">
        <v>2863</v>
      </c>
      <c r="AA467" t="s">
        <v>45</v>
      </c>
      <c r="AB467" t="s">
        <v>45</v>
      </c>
      <c r="AC467" t="s">
        <v>7</v>
      </c>
      <c r="AD467" t="s">
        <v>45</v>
      </c>
      <c r="AE467" t="s">
        <v>87</v>
      </c>
      <c r="AF467" t="s">
        <v>2864</v>
      </c>
    </row>
    <row r="468" spans="1:32" x14ac:dyDescent="0.45">
      <c r="A468" t="s">
        <v>2865</v>
      </c>
      <c r="B468" t="s">
        <v>2857</v>
      </c>
      <c r="C468" t="s">
        <v>2858</v>
      </c>
      <c r="D468" t="s">
        <v>2859</v>
      </c>
      <c r="E468" t="s">
        <v>2160</v>
      </c>
      <c r="F468" t="s">
        <v>2860</v>
      </c>
      <c r="H468" t="s">
        <v>2849</v>
      </c>
      <c r="J468" t="s">
        <v>45</v>
      </c>
      <c r="K468" t="s">
        <v>7</v>
      </c>
      <c r="L468" t="s">
        <v>7</v>
      </c>
      <c r="M468" t="s">
        <v>102</v>
      </c>
      <c r="N468" t="s">
        <v>7</v>
      </c>
      <c r="O468" t="s">
        <v>7</v>
      </c>
      <c r="P468" t="s">
        <v>7</v>
      </c>
      <c r="Q468" t="s">
        <v>45</v>
      </c>
      <c r="R468" t="s">
        <v>102</v>
      </c>
      <c r="S468" t="s">
        <v>45</v>
      </c>
      <c r="T468" t="s">
        <v>2865</v>
      </c>
      <c r="U468" t="s">
        <v>7</v>
      </c>
      <c r="V468" t="s">
        <v>7</v>
      </c>
      <c r="W468" t="s">
        <v>78</v>
      </c>
      <c r="AA468" t="s">
        <v>45</v>
      </c>
      <c r="AB468" t="s">
        <v>45</v>
      </c>
      <c r="AC468" t="s">
        <v>45</v>
      </c>
      <c r="AD468" t="s">
        <v>45</v>
      </c>
      <c r="AE468" t="s">
        <v>68</v>
      </c>
      <c r="AF468" t="s">
        <v>2866</v>
      </c>
    </row>
    <row r="469" spans="1:32" x14ac:dyDescent="0.45">
      <c r="A469" t="s">
        <v>2867</v>
      </c>
      <c r="B469" t="s">
        <v>2868</v>
      </c>
      <c r="C469" t="s">
        <v>2869</v>
      </c>
      <c r="D469" t="s">
        <v>2870</v>
      </c>
      <c r="E469" t="s">
        <v>2160</v>
      </c>
      <c r="F469" t="s">
        <v>2860</v>
      </c>
      <c r="H469" t="s">
        <v>2849</v>
      </c>
      <c r="J469" t="s">
        <v>45</v>
      </c>
      <c r="K469" t="s">
        <v>7</v>
      </c>
      <c r="L469" t="s">
        <v>7</v>
      </c>
      <c r="M469" t="s">
        <v>102</v>
      </c>
      <c r="N469" t="s">
        <v>7</v>
      </c>
      <c r="O469" t="s">
        <v>7</v>
      </c>
      <c r="P469" t="s">
        <v>7</v>
      </c>
      <c r="Q469" t="s">
        <v>45</v>
      </c>
      <c r="R469" t="s">
        <v>102</v>
      </c>
      <c r="S469" t="s">
        <v>45</v>
      </c>
      <c r="T469" t="s">
        <v>2867</v>
      </c>
      <c r="U469" t="s">
        <v>7</v>
      </c>
      <c r="V469" t="s">
        <v>7</v>
      </c>
      <c r="W469" t="s">
        <v>796</v>
      </c>
      <c r="AA469" t="s">
        <v>45</v>
      </c>
      <c r="AB469" t="s">
        <v>45</v>
      </c>
      <c r="AC469" t="s">
        <v>7</v>
      </c>
      <c r="AD469" t="s">
        <v>45</v>
      </c>
      <c r="AE469" t="s">
        <v>76</v>
      </c>
      <c r="AF469" t="s">
        <v>2871</v>
      </c>
    </row>
    <row r="470" spans="1:32" x14ac:dyDescent="0.45">
      <c r="A470" t="s">
        <v>2872</v>
      </c>
      <c r="B470" t="s">
        <v>2873</v>
      </c>
      <c r="C470" t="s">
        <v>2874</v>
      </c>
      <c r="D470" t="s">
        <v>2875</v>
      </c>
      <c r="J470" t="s">
        <v>45</v>
      </c>
      <c r="K470" t="s">
        <v>7</v>
      </c>
      <c r="L470" t="s">
        <v>7</v>
      </c>
      <c r="M470" t="s">
        <v>102</v>
      </c>
      <c r="N470" t="s">
        <v>7</v>
      </c>
      <c r="O470" t="s">
        <v>7</v>
      </c>
      <c r="P470" t="s">
        <v>7</v>
      </c>
      <c r="Q470" t="s">
        <v>45</v>
      </c>
      <c r="R470" t="s">
        <v>102</v>
      </c>
      <c r="S470" t="s">
        <v>45</v>
      </c>
      <c r="T470" t="s">
        <v>2872</v>
      </c>
      <c r="U470" t="s">
        <v>7</v>
      </c>
      <c r="V470" t="s">
        <v>7</v>
      </c>
      <c r="W470" t="s">
        <v>78</v>
      </c>
      <c r="AA470" t="s">
        <v>45</v>
      </c>
      <c r="AB470" t="s">
        <v>45</v>
      </c>
      <c r="AC470" t="s">
        <v>7</v>
      </c>
      <c r="AD470" t="s">
        <v>45</v>
      </c>
      <c r="AE470" t="s">
        <v>87</v>
      </c>
      <c r="AF470" t="s">
        <v>2876</v>
      </c>
    </row>
    <row r="471" spans="1:32" x14ac:dyDescent="0.45">
      <c r="A471" t="s">
        <v>2877</v>
      </c>
      <c r="B471" t="s">
        <v>2878</v>
      </c>
      <c r="C471" t="s">
        <v>2879</v>
      </c>
      <c r="D471" t="s">
        <v>2880</v>
      </c>
      <c r="E471" t="s">
        <v>2881</v>
      </c>
      <c r="F471" t="s">
        <v>2882</v>
      </c>
      <c r="H471" t="s">
        <v>2883</v>
      </c>
      <c r="J471" t="s">
        <v>45</v>
      </c>
      <c r="K471" t="s">
        <v>7</v>
      </c>
      <c r="L471" t="s">
        <v>7</v>
      </c>
      <c r="M471" t="s">
        <v>102</v>
      </c>
      <c r="N471" t="s">
        <v>7</v>
      </c>
      <c r="O471" t="s">
        <v>7</v>
      </c>
      <c r="P471" t="s">
        <v>7</v>
      </c>
      <c r="Q471" t="s">
        <v>45</v>
      </c>
      <c r="R471" t="s">
        <v>102</v>
      </c>
      <c r="S471" t="s">
        <v>45</v>
      </c>
      <c r="T471" t="s">
        <v>2877</v>
      </c>
      <c r="U471" t="s">
        <v>7</v>
      </c>
      <c r="V471" t="s">
        <v>7</v>
      </c>
      <c r="W471" t="s">
        <v>1808</v>
      </c>
      <c r="AA471" t="s">
        <v>45</v>
      </c>
      <c r="AB471" t="s">
        <v>45</v>
      </c>
      <c r="AC471" t="s">
        <v>7</v>
      </c>
      <c r="AD471" t="s">
        <v>45</v>
      </c>
      <c r="AE471" t="s">
        <v>87</v>
      </c>
      <c r="AF471" t="s">
        <v>2884</v>
      </c>
    </row>
    <row r="472" spans="1:32" x14ac:dyDescent="0.45">
      <c r="A472" t="s">
        <v>2885</v>
      </c>
      <c r="B472" t="s">
        <v>2878</v>
      </c>
      <c r="C472" t="s">
        <v>2879</v>
      </c>
      <c r="D472" t="s">
        <v>2880</v>
      </c>
      <c r="E472" t="s">
        <v>2881</v>
      </c>
      <c r="F472" t="s">
        <v>2882</v>
      </c>
      <c r="H472" t="s">
        <v>2883</v>
      </c>
      <c r="J472" t="s">
        <v>45</v>
      </c>
      <c r="K472" t="s">
        <v>7</v>
      </c>
      <c r="L472" t="s">
        <v>7</v>
      </c>
      <c r="M472" t="s">
        <v>102</v>
      </c>
      <c r="N472" t="s">
        <v>7</v>
      </c>
      <c r="O472" t="s">
        <v>7</v>
      </c>
      <c r="P472" t="s">
        <v>7</v>
      </c>
      <c r="Q472" t="s">
        <v>45</v>
      </c>
      <c r="R472" t="s">
        <v>102</v>
      </c>
      <c r="S472" t="s">
        <v>45</v>
      </c>
      <c r="T472" t="s">
        <v>2885</v>
      </c>
      <c r="U472" t="s">
        <v>7</v>
      </c>
      <c r="V472" t="s">
        <v>7</v>
      </c>
      <c r="W472" t="s">
        <v>1808</v>
      </c>
      <c r="AA472" t="s">
        <v>45</v>
      </c>
      <c r="AB472" t="s">
        <v>45</v>
      </c>
      <c r="AC472" t="s">
        <v>7</v>
      </c>
      <c r="AD472" t="s">
        <v>45</v>
      </c>
      <c r="AE472" t="s">
        <v>2886</v>
      </c>
      <c r="AF472" t="s">
        <v>2887</v>
      </c>
    </row>
    <row r="473" spans="1:32" x14ac:dyDescent="0.45">
      <c r="A473" t="s">
        <v>2888</v>
      </c>
      <c r="B473" t="s">
        <v>2889</v>
      </c>
      <c r="C473" t="s">
        <v>2890</v>
      </c>
      <c r="D473" t="s">
        <v>2880</v>
      </c>
      <c r="E473" t="s">
        <v>2881</v>
      </c>
      <c r="F473" t="s">
        <v>2882</v>
      </c>
      <c r="H473" t="s">
        <v>2883</v>
      </c>
      <c r="J473" t="s">
        <v>45</v>
      </c>
      <c r="K473" t="s">
        <v>7</v>
      </c>
      <c r="L473" t="s">
        <v>7</v>
      </c>
      <c r="M473" t="s">
        <v>102</v>
      </c>
      <c r="N473" t="s">
        <v>7</v>
      </c>
      <c r="O473" t="s">
        <v>7</v>
      </c>
      <c r="P473" t="s">
        <v>7</v>
      </c>
      <c r="Q473" t="s">
        <v>45</v>
      </c>
      <c r="R473" t="s">
        <v>102</v>
      </c>
      <c r="S473" t="s">
        <v>45</v>
      </c>
      <c r="T473" t="s">
        <v>2888</v>
      </c>
      <c r="U473" t="s">
        <v>7</v>
      </c>
      <c r="V473" t="s">
        <v>7</v>
      </c>
      <c r="W473" t="s">
        <v>1808</v>
      </c>
      <c r="AA473" t="s">
        <v>45</v>
      </c>
      <c r="AB473" t="s">
        <v>45</v>
      </c>
      <c r="AC473" t="s">
        <v>7</v>
      </c>
      <c r="AD473" t="s">
        <v>45</v>
      </c>
      <c r="AE473" t="s">
        <v>68</v>
      </c>
      <c r="AF473" t="s">
        <v>2891</v>
      </c>
    </row>
    <row r="474" spans="1:32" x14ac:dyDescent="0.45">
      <c r="A474" t="s">
        <v>2892</v>
      </c>
      <c r="B474" t="s">
        <v>2893</v>
      </c>
      <c r="C474" t="s">
        <v>2894</v>
      </c>
      <c r="D474" t="s">
        <v>2893</v>
      </c>
      <c r="J474" t="s">
        <v>45</v>
      </c>
      <c r="K474" t="s">
        <v>7</v>
      </c>
      <c r="L474" t="s">
        <v>7</v>
      </c>
      <c r="M474" t="s">
        <v>102</v>
      </c>
      <c r="N474" t="s">
        <v>7</v>
      </c>
      <c r="O474" t="s">
        <v>7</v>
      </c>
      <c r="P474" t="s">
        <v>7</v>
      </c>
      <c r="Q474" t="s">
        <v>45</v>
      </c>
      <c r="R474" t="s">
        <v>102</v>
      </c>
      <c r="S474" t="s">
        <v>45</v>
      </c>
      <c r="T474" t="s">
        <v>2892</v>
      </c>
      <c r="U474" t="s">
        <v>7</v>
      </c>
      <c r="V474" t="s">
        <v>7</v>
      </c>
      <c r="W474" t="s">
        <v>7</v>
      </c>
      <c r="Z474" t="s">
        <v>494</v>
      </c>
      <c r="AA474" t="s">
        <v>45</v>
      </c>
      <c r="AB474" t="s">
        <v>45</v>
      </c>
      <c r="AC474" t="s">
        <v>7</v>
      </c>
      <c r="AD474" t="s">
        <v>45</v>
      </c>
      <c r="AE474" t="s">
        <v>87</v>
      </c>
      <c r="AF474" t="s">
        <v>2895</v>
      </c>
    </row>
    <row r="475" spans="1:32" x14ac:dyDescent="0.45">
      <c r="A475" t="s">
        <v>2896</v>
      </c>
      <c r="B475" t="s">
        <v>2897</v>
      </c>
      <c r="C475" t="s">
        <v>2898</v>
      </c>
      <c r="D475" t="s">
        <v>2899</v>
      </c>
      <c r="E475" t="s">
        <v>930</v>
      </c>
      <c r="F475" t="s">
        <v>2900</v>
      </c>
      <c r="H475" t="s">
        <v>2901</v>
      </c>
      <c r="I475" t="s">
        <v>2902</v>
      </c>
      <c r="J475" t="s">
        <v>45</v>
      </c>
      <c r="K475" t="s">
        <v>7</v>
      </c>
      <c r="L475" t="s">
        <v>7</v>
      </c>
      <c r="M475" t="s">
        <v>102</v>
      </c>
      <c r="N475" t="s">
        <v>7</v>
      </c>
      <c r="O475" t="s">
        <v>7</v>
      </c>
      <c r="P475" t="s">
        <v>7</v>
      </c>
      <c r="Q475" t="s">
        <v>45</v>
      </c>
      <c r="R475" t="s">
        <v>102</v>
      </c>
      <c r="S475" t="s">
        <v>45</v>
      </c>
      <c r="T475" t="s">
        <v>2896</v>
      </c>
      <c r="U475" t="s">
        <v>7</v>
      </c>
      <c r="V475" t="s">
        <v>7</v>
      </c>
      <c r="W475" t="s">
        <v>2393</v>
      </c>
      <c r="AA475" t="s">
        <v>45</v>
      </c>
      <c r="AB475" t="s">
        <v>45</v>
      </c>
      <c r="AC475" t="s">
        <v>7</v>
      </c>
      <c r="AD475" t="s">
        <v>45</v>
      </c>
      <c r="AE475" t="s">
        <v>87</v>
      </c>
      <c r="AF475" t="s">
        <v>2903</v>
      </c>
    </row>
    <row r="476" spans="1:32" x14ac:dyDescent="0.45">
      <c r="A476" t="s">
        <v>2904</v>
      </c>
      <c r="B476" t="s">
        <v>2905</v>
      </c>
      <c r="C476" t="s">
        <v>2906</v>
      </c>
      <c r="D476" t="s">
        <v>2907</v>
      </c>
      <c r="E476" t="s">
        <v>2908</v>
      </c>
      <c r="F476" t="s">
        <v>2909</v>
      </c>
      <c r="H476" t="s">
        <v>2910</v>
      </c>
      <c r="J476" t="s">
        <v>45</v>
      </c>
      <c r="K476" t="s">
        <v>7</v>
      </c>
      <c r="L476" t="s">
        <v>7</v>
      </c>
      <c r="M476" t="s">
        <v>102</v>
      </c>
      <c r="N476" t="s">
        <v>7</v>
      </c>
      <c r="O476" t="s">
        <v>7</v>
      </c>
      <c r="P476" t="s">
        <v>7</v>
      </c>
      <c r="Q476" t="s">
        <v>45</v>
      </c>
      <c r="R476" t="s">
        <v>102</v>
      </c>
      <c r="S476" t="s">
        <v>45</v>
      </c>
      <c r="T476" t="s">
        <v>2904</v>
      </c>
      <c r="U476" t="s">
        <v>7</v>
      </c>
      <c r="V476" t="s">
        <v>7</v>
      </c>
      <c r="W476" t="s">
        <v>2911</v>
      </c>
      <c r="AA476" t="s">
        <v>45</v>
      </c>
      <c r="AB476" t="s">
        <v>45</v>
      </c>
      <c r="AC476" t="s">
        <v>7</v>
      </c>
      <c r="AD476" t="s">
        <v>45</v>
      </c>
      <c r="AE476" t="s">
        <v>63</v>
      </c>
      <c r="AF476" t="s">
        <v>2912</v>
      </c>
    </row>
    <row r="477" spans="1:32" x14ac:dyDescent="0.45">
      <c r="A477" t="s">
        <v>2913</v>
      </c>
      <c r="B477" t="s">
        <v>2914</v>
      </c>
      <c r="C477" t="s">
        <v>2915</v>
      </c>
      <c r="D477" t="s">
        <v>2914</v>
      </c>
      <c r="E477" t="s">
        <v>2771</v>
      </c>
      <c r="F477" t="s">
        <v>2916</v>
      </c>
      <c r="H477" t="s">
        <v>2917</v>
      </c>
      <c r="J477" t="s">
        <v>45</v>
      </c>
      <c r="K477" t="s">
        <v>7</v>
      </c>
      <c r="L477" t="s">
        <v>7</v>
      </c>
      <c r="M477" t="s">
        <v>102</v>
      </c>
      <c r="N477" t="s">
        <v>7</v>
      </c>
      <c r="O477" t="s">
        <v>7</v>
      </c>
      <c r="P477" t="s">
        <v>7</v>
      </c>
      <c r="Q477" t="s">
        <v>45</v>
      </c>
      <c r="R477" t="s">
        <v>102</v>
      </c>
      <c r="S477" t="s">
        <v>45</v>
      </c>
      <c r="T477" t="s">
        <v>2913</v>
      </c>
      <c r="U477" t="s">
        <v>7</v>
      </c>
      <c r="V477" t="s">
        <v>7</v>
      </c>
      <c r="W477" t="s">
        <v>1562</v>
      </c>
      <c r="AA477" t="s">
        <v>45</v>
      </c>
      <c r="AB477" t="s">
        <v>45</v>
      </c>
      <c r="AC477" t="s">
        <v>7</v>
      </c>
      <c r="AD477" t="s">
        <v>45</v>
      </c>
      <c r="AE477" t="s">
        <v>87</v>
      </c>
      <c r="AF477" t="s">
        <v>2918</v>
      </c>
    </row>
    <row r="478" spans="1:32" x14ac:dyDescent="0.45">
      <c r="A478" t="s">
        <v>74</v>
      </c>
      <c r="B478" t="s">
        <v>10</v>
      </c>
      <c r="C478" t="s">
        <v>2919</v>
      </c>
      <c r="D478" t="s">
        <v>10</v>
      </c>
      <c r="E478" t="s">
        <v>2119</v>
      </c>
      <c r="F478" t="s">
        <v>2920</v>
      </c>
      <c r="G478" t="s">
        <v>2921</v>
      </c>
      <c r="H478" t="s">
        <v>2922</v>
      </c>
      <c r="J478" t="s">
        <v>45</v>
      </c>
      <c r="K478" t="s">
        <v>7</v>
      </c>
      <c r="L478" t="s">
        <v>7</v>
      </c>
      <c r="M478" t="s">
        <v>102</v>
      </c>
      <c r="N478" t="s">
        <v>7</v>
      </c>
      <c r="O478" t="s">
        <v>7</v>
      </c>
      <c r="P478" t="s">
        <v>7</v>
      </c>
      <c r="Q478" t="s">
        <v>45</v>
      </c>
      <c r="R478" t="s">
        <v>102</v>
      </c>
      <c r="S478" t="s">
        <v>45</v>
      </c>
      <c r="T478" t="s">
        <v>74</v>
      </c>
      <c r="U478" t="s">
        <v>7</v>
      </c>
      <c r="V478" t="s">
        <v>7</v>
      </c>
      <c r="W478" t="s">
        <v>540</v>
      </c>
      <c r="AA478" t="s">
        <v>45</v>
      </c>
      <c r="AB478" t="s">
        <v>45</v>
      </c>
      <c r="AC478" t="s">
        <v>7</v>
      </c>
      <c r="AD478" t="s">
        <v>45</v>
      </c>
      <c r="AE478" t="s">
        <v>87</v>
      </c>
      <c r="AF478" t="s">
        <v>2923</v>
      </c>
    </row>
    <row r="479" spans="1:32" x14ac:dyDescent="0.45">
      <c r="A479" t="s">
        <v>2924</v>
      </c>
      <c r="B479" t="s">
        <v>2925</v>
      </c>
      <c r="C479" t="s">
        <v>2926</v>
      </c>
      <c r="D479" t="s">
        <v>2925</v>
      </c>
      <c r="E479" t="s">
        <v>2119</v>
      </c>
      <c r="F479" t="s">
        <v>2920</v>
      </c>
      <c r="G479" t="s">
        <v>2921</v>
      </c>
      <c r="H479" t="s">
        <v>2922</v>
      </c>
      <c r="J479" t="s">
        <v>45</v>
      </c>
      <c r="K479" t="s">
        <v>7</v>
      </c>
      <c r="L479" t="s">
        <v>7</v>
      </c>
      <c r="M479" t="s">
        <v>102</v>
      </c>
      <c r="N479" t="s">
        <v>7</v>
      </c>
      <c r="O479" t="s">
        <v>7</v>
      </c>
      <c r="P479" t="s">
        <v>7</v>
      </c>
      <c r="Q479" t="s">
        <v>45</v>
      </c>
      <c r="R479" t="s">
        <v>102</v>
      </c>
      <c r="S479" t="s">
        <v>45</v>
      </c>
      <c r="T479" t="s">
        <v>2924</v>
      </c>
      <c r="U479" t="s">
        <v>7</v>
      </c>
      <c r="V479" t="s">
        <v>7</v>
      </c>
      <c r="W479" t="s">
        <v>540</v>
      </c>
      <c r="AA479" t="s">
        <v>45</v>
      </c>
      <c r="AB479" t="s">
        <v>45</v>
      </c>
      <c r="AC479" t="s">
        <v>7</v>
      </c>
      <c r="AD479" t="s">
        <v>45</v>
      </c>
      <c r="AE479" t="s">
        <v>87</v>
      </c>
      <c r="AF479" t="s">
        <v>2927</v>
      </c>
    </row>
    <row r="480" spans="1:32" x14ac:dyDescent="0.45">
      <c r="A480" t="s">
        <v>2928</v>
      </c>
      <c r="B480" t="s">
        <v>2929</v>
      </c>
      <c r="C480" t="s">
        <v>2930</v>
      </c>
      <c r="D480" t="s">
        <v>2931</v>
      </c>
      <c r="E480" t="s">
        <v>2932</v>
      </c>
      <c r="F480" t="s">
        <v>2933</v>
      </c>
      <c r="G480" t="s">
        <v>2934</v>
      </c>
      <c r="H480" t="s">
        <v>2935</v>
      </c>
      <c r="I480" t="s">
        <v>2936</v>
      </c>
      <c r="J480" t="s">
        <v>45</v>
      </c>
      <c r="K480" t="s">
        <v>7</v>
      </c>
      <c r="L480" t="s">
        <v>7</v>
      </c>
      <c r="M480" t="s">
        <v>102</v>
      </c>
      <c r="N480" t="s">
        <v>7</v>
      </c>
      <c r="O480" t="s">
        <v>7</v>
      </c>
      <c r="P480" t="s">
        <v>7</v>
      </c>
      <c r="Q480" t="s">
        <v>45</v>
      </c>
      <c r="R480" t="s">
        <v>102</v>
      </c>
      <c r="S480" t="s">
        <v>45</v>
      </c>
      <c r="T480" t="s">
        <v>2928</v>
      </c>
      <c r="U480" t="s">
        <v>7</v>
      </c>
      <c r="V480" t="s">
        <v>7</v>
      </c>
      <c r="W480" t="s">
        <v>7</v>
      </c>
      <c r="Z480" t="s">
        <v>494</v>
      </c>
      <c r="AA480" t="s">
        <v>45</v>
      </c>
      <c r="AB480" t="s">
        <v>45</v>
      </c>
      <c r="AC480" t="s">
        <v>7</v>
      </c>
      <c r="AD480" t="s">
        <v>45</v>
      </c>
      <c r="AE480" t="s">
        <v>68</v>
      </c>
      <c r="AF480" t="s">
        <v>2937</v>
      </c>
    </row>
    <row r="481" spans="1:32" x14ac:dyDescent="0.45">
      <c r="A481" t="s">
        <v>2938</v>
      </c>
      <c r="B481" t="s">
        <v>2939</v>
      </c>
      <c r="C481" t="s">
        <v>2940</v>
      </c>
      <c r="D481" t="s">
        <v>2939</v>
      </c>
      <c r="E481" t="s">
        <v>2941</v>
      </c>
      <c r="F481" t="s">
        <v>2942</v>
      </c>
      <c r="H481" t="s">
        <v>2943</v>
      </c>
      <c r="I481" t="s">
        <v>2943</v>
      </c>
      <c r="J481" t="s">
        <v>45</v>
      </c>
      <c r="K481" t="s">
        <v>7</v>
      </c>
      <c r="L481" t="s">
        <v>7</v>
      </c>
      <c r="M481" t="s">
        <v>102</v>
      </c>
      <c r="N481" t="s">
        <v>7</v>
      </c>
      <c r="O481" t="s">
        <v>7</v>
      </c>
      <c r="P481" t="s">
        <v>7</v>
      </c>
      <c r="Q481" t="s">
        <v>45</v>
      </c>
      <c r="R481" t="s">
        <v>102</v>
      </c>
      <c r="S481" t="s">
        <v>45</v>
      </c>
      <c r="T481" t="s">
        <v>2938</v>
      </c>
      <c r="U481" t="s">
        <v>7</v>
      </c>
      <c r="V481" t="s">
        <v>7</v>
      </c>
      <c r="W481" t="s">
        <v>52</v>
      </c>
      <c r="AA481" t="s">
        <v>45</v>
      </c>
      <c r="AB481" t="s">
        <v>45</v>
      </c>
      <c r="AC481" t="s">
        <v>7</v>
      </c>
      <c r="AD481" t="s">
        <v>45</v>
      </c>
      <c r="AE481" t="s">
        <v>87</v>
      </c>
      <c r="AF481" t="s">
        <v>2944</v>
      </c>
    </row>
    <row r="482" spans="1:32" x14ac:dyDescent="0.45">
      <c r="A482" t="s">
        <v>2945</v>
      </c>
      <c r="B482" t="s">
        <v>2946</v>
      </c>
      <c r="C482" t="s">
        <v>2947</v>
      </c>
      <c r="D482" t="s">
        <v>2948</v>
      </c>
      <c r="E482" t="s">
        <v>2949</v>
      </c>
      <c r="G482" t="s">
        <v>2950</v>
      </c>
      <c r="H482" t="s">
        <v>2951</v>
      </c>
      <c r="I482" t="s">
        <v>2952</v>
      </c>
      <c r="J482" t="s">
        <v>45</v>
      </c>
      <c r="K482" t="s">
        <v>7</v>
      </c>
      <c r="L482" t="s">
        <v>7</v>
      </c>
      <c r="M482" t="s">
        <v>102</v>
      </c>
      <c r="N482" t="s">
        <v>7</v>
      </c>
      <c r="O482" t="s">
        <v>7</v>
      </c>
      <c r="P482" t="s">
        <v>7</v>
      </c>
      <c r="Q482" t="s">
        <v>45</v>
      </c>
      <c r="R482" t="s">
        <v>102</v>
      </c>
      <c r="S482" t="s">
        <v>45</v>
      </c>
      <c r="T482" t="s">
        <v>2945</v>
      </c>
      <c r="U482" t="s">
        <v>7</v>
      </c>
      <c r="V482" t="s">
        <v>7</v>
      </c>
      <c r="W482" t="s">
        <v>796</v>
      </c>
      <c r="AA482" t="s">
        <v>45</v>
      </c>
      <c r="AB482" t="s">
        <v>7</v>
      </c>
      <c r="AC482" t="s">
        <v>7</v>
      </c>
      <c r="AD482" t="s">
        <v>45</v>
      </c>
      <c r="AE482" t="s">
        <v>87</v>
      </c>
      <c r="AF482" t="s">
        <v>2953</v>
      </c>
    </row>
    <row r="483" spans="1:32" x14ac:dyDescent="0.45">
      <c r="A483" t="s">
        <v>2954</v>
      </c>
      <c r="B483" t="s">
        <v>2955</v>
      </c>
      <c r="C483" t="s">
        <v>2956</v>
      </c>
      <c r="D483" t="s">
        <v>2957</v>
      </c>
      <c r="E483" t="s">
        <v>2949</v>
      </c>
      <c r="G483" t="s">
        <v>2950</v>
      </c>
      <c r="H483" t="s">
        <v>2951</v>
      </c>
      <c r="I483" t="s">
        <v>2952</v>
      </c>
      <c r="J483" t="s">
        <v>45</v>
      </c>
      <c r="K483" t="s">
        <v>7</v>
      </c>
      <c r="L483" t="s">
        <v>7</v>
      </c>
      <c r="M483" t="s">
        <v>102</v>
      </c>
      <c r="N483" t="s">
        <v>7</v>
      </c>
      <c r="O483" t="s">
        <v>7</v>
      </c>
      <c r="P483" t="s">
        <v>7</v>
      </c>
      <c r="Q483" t="s">
        <v>45</v>
      </c>
      <c r="R483" t="s">
        <v>102</v>
      </c>
      <c r="S483" t="s">
        <v>45</v>
      </c>
      <c r="T483" t="s">
        <v>2954</v>
      </c>
      <c r="U483" t="s">
        <v>7</v>
      </c>
      <c r="V483" t="s">
        <v>7</v>
      </c>
      <c r="W483" t="s">
        <v>796</v>
      </c>
      <c r="AA483" t="s">
        <v>45</v>
      </c>
      <c r="AB483" t="s">
        <v>7</v>
      </c>
      <c r="AC483" t="s">
        <v>7</v>
      </c>
      <c r="AD483" t="s">
        <v>45</v>
      </c>
      <c r="AE483" t="s">
        <v>87</v>
      </c>
      <c r="AF483" t="s">
        <v>2958</v>
      </c>
    </row>
    <row r="484" spans="1:32" x14ac:dyDescent="0.45">
      <c r="A484" t="s">
        <v>2959</v>
      </c>
      <c r="B484" t="s">
        <v>2960</v>
      </c>
      <c r="C484" t="s">
        <v>2961</v>
      </c>
      <c r="D484" t="s">
        <v>2960</v>
      </c>
      <c r="E484" t="s">
        <v>2962</v>
      </c>
      <c r="F484" t="s">
        <v>2963</v>
      </c>
      <c r="H484" t="s">
        <v>2964</v>
      </c>
      <c r="J484" t="s">
        <v>45</v>
      </c>
      <c r="K484" t="s">
        <v>7</v>
      </c>
      <c r="L484" t="s">
        <v>7</v>
      </c>
      <c r="M484" t="s">
        <v>102</v>
      </c>
      <c r="N484" t="s">
        <v>7</v>
      </c>
      <c r="O484" t="s">
        <v>7</v>
      </c>
      <c r="P484" t="s">
        <v>7</v>
      </c>
      <c r="Q484" t="s">
        <v>45</v>
      </c>
      <c r="R484" t="s">
        <v>102</v>
      </c>
      <c r="S484" t="s">
        <v>45</v>
      </c>
      <c r="T484" t="s">
        <v>2959</v>
      </c>
      <c r="U484" t="s">
        <v>7</v>
      </c>
      <c r="V484" t="s">
        <v>7</v>
      </c>
      <c r="W484" t="s">
        <v>540</v>
      </c>
      <c r="AA484" t="s">
        <v>7</v>
      </c>
      <c r="AB484" t="s">
        <v>7</v>
      </c>
      <c r="AC484" t="s">
        <v>7</v>
      </c>
      <c r="AD484" t="s">
        <v>45</v>
      </c>
      <c r="AE484" t="s">
        <v>68</v>
      </c>
      <c r="AF484" t="s">
        <v>2965</v>
      </c>
    </row>
    <row r="485" spans="1:32" x14ac:dyDescent="0.45">
      <c r="A485" t="s">
        <v>101</v>
      </c>
      <c r="B485" t="s">
        <v>2966</v>
      </c>
      <c r="C485" t="s">
        <v>2967</v>
      </c>
      <c r="D485" t="s">
        <v>23</v>
      </c>
      <c r="E485" t="s">
        <v>2968</v>
      </c>
      <c r="F485" t="s">
        <v>2969</v>
      </c>
      <c r="H485" t="s">
        <v>2970</v>
      </c>
      <c r="I485" t="s">
        <v>2971</v>
      </c>
      <c r="J485" t="s">
        <v>45</v>
      </c>
      <c r="K485" t="s">
        <v>7</v>
      </c>
      <c r="L485" t="s">
        <v>7</v>
      </c>
      <c r="M485" t="s">
        <v>102</v>
      </c>
      <c r="N485" t="s">
        <v>7</v>
      </c>
      <c r="O485" t="s">
        <v>7</v>
      </c>
      <c r="P485" t="s">
        <v>7</v>
      </c>
      <c r="Q485" t="s">
        <v>45</v>
      </c>
      <c r="R485" t="s">
        <v>102</v>
      </c>
      <c r="S485" t="s">
        <v>45</v>
      </c>
      <c r="T485" t="s">
        <v>101</v>
      </c>
      <c r="U485" t="s">
        <v>7</v>
      </c>
      <c r="V485" t="s">
        <v>7</v>
      </c>
      <c r="W485" t="s">
        <v>1033</v>
      </c>
      <c r="AA485" t="s">
        <v>45</v>
      </c>
      <c r="AB485" t="s">
        <v>45</v>
      </c>
      <c r="AC485" t="s">
        <v>7</v>
      </c>
      <c r="AD485" t="s">
        <v>45</v>
      </c>
      <c r="AE485" t="s">
        <v>68</v>
      </c>
      <c r="AF485" t="s">
        <v>2972</v>
      </c>
    </row>
    <row r="486" spans="1:32" x14ac:dyDescent="0.45">
      <c r="A486" t="s">
        <v>2973</v>
      </c>
      <c r="B486" t="s">
        <v>2974</v>
      </c>
      <c r="C486" t="s">
        <v>2975</v>
      </c>
      <c r="D486" t="s">
        <v>2976</v>
      </c>
      <c r="E486" t="s">
        <v>2977</v>
      </c>
      <c r="F486" t="s">
        <v>2978</v>
      </c>
      <c r="H486" t="s">
        <v>2979</v>
      </c>
      <c r="J486" t="s">
        <v>45</v>
      </c>
      <c r="K486" t="s">
        <v>7</v>
      </c>
      <c r="L486" t="s">
        <v>7</v>
      </c>
      <c r="M486" t="s">
        <v>102</v>
      </c>
      <c r="N486" t="s">
        <v>7</v>
      </c>
      <c r="O486" t="s">
        <v>7</v>
      </c>
      <c r="P486" t="s">
        <v>7</v>
      </c>
      <c r="Q486" t="s">
        <v>45</v>
      </c>
      <c r="R486" t="s">
        <v>102</v>
      </c>
      <c r="S486" t="s">
        <v>45</v>
      </c>
      <c r="T486" t="s">
        <v>2973</v>
      </c>
      <c r="U486" t="s">
        <v>7</v>
      </c>
      <c r="V486" t="s">
        <v>7</v>
      </c>
      <c r="W486" t="s">
        <v>45</v>
      </c>
      <c r="AA486" t="s">
        <v>45</v>
      </c>
      <c r="AB486" t="s">
        <v>7</v>
      </c>
      <c r="AC486" t="s">
        <v>7</v>
      </c>
      <c r="AD486" t="s">
        <v>45</v>
      </c>
      <c r="AE486" t="s">
        <v>87</v>
      </c>
      <c r="AF486" t="s">
        <v>2980</v>
      </c>
    </row>
    <row r="487" spans="1:32" x14ac:dyDescent="0.45">
      <c r="A487" t="s">
        <v>2981</v>
      </c>
      <c r="B487" t="s">
        <v>2982</v>
      </c>
      <c r="C487" t="s">
        <v>2983</v>
      </c>
      <c r="D487" t="s">
        <v>2982</v>
      </c>
      <c r="E487" t="s">
        <v>2984</v>
      </c>
      <c r="F487" t="s">
        <v>2985</v>
      </c>
      <c r="H487" t="s">
        <v>2986</v>
      </c>
      <c r="J487" t="s">
        <v>45</v>
      </c>
      <c r="K487" t="s">
        <v>7</v>
      </c>
      <c r="L487" t="s">
        <v>7</v>
      </c>
      <c r="M487" t="s">
        <v>102</v>
      </c>
      <c r="N487" t="s">
        <v>7</v>
      </c>
      <c r="O487" t="s">
        <v>7</v>
      </c>
      <c r="P487" t="s">
        <v>7</v>
      </c>
      <c r="Q487" t="s">
        <v>45</v>
      </c>
      <c r="R487" t="s">
        <v>102</v>
      </c>
      <c r="S487" t="s">
        <v>45</v>
      </c>
      <c r="T487" t="s">
        <v>2981</v>
      </c>
      <c r="U487" t="s">
        <v>7</v>
      </c>
      <c r="V487" t="s">
        <v>7</v>
      </c>
      <c r="W487" t="s">
        <v>45</v>
      </c>
      <c r="AA487" t="s">
        <v>45</v>
      </c>
      <c r="AB487" t="s">
        <v>7</v>
      </c>
      <c r="AC487" t="s">
        <v>7</v>
      </c>
      <c r="AD487" t="s">
        <v>45</v>
      </c>
      <c r="AE487" t="s">
        <v>87</v>
      </c>
      <c r="AF487" t="s">
        <v>2987</v>
      </c>
    </row>
    <row r="488" spans="1:32" x14ac:dyDescent="0.45">
      <c r="A488" t="s">
        <v>2988</v>
      </c>
      <c r="B488" t="s">
        <v>2989</v>
      </c>
      <c r="C488" t="s">
        <v>2990</v>
      </c>
      <c r="D488" t="s">
        <v>2989</v>
      </c>
      <c r="E488" t="s">
        <v>1299</v>
      </c>
      <c r="F488" t="s">
        <v>2991</v>
      </c>
      <c r="H488" t="s">
        <v>2992</v>
      </c>
      <c r="J488" t="s">
        <v>45</v>
      </c>
      <c r="K488" t="s">
        <v>7</v>
      </c>
      <c r="L488" t="s">
        <v>7</v>
      </c>
      <c r="M488" t="s">
        <v>102</v>
      </c>
      <c r="N488" t="s">
        <v>7</v>
      </c>
      <c r="O488" t="s">
        <v>7</v>
      </c>
      <c r="P488" t="s">
        <v>7</v>
      </c>
      <c r="Q488" t="s">
        <v>45</v>
      </c>
      <c r="R488" t="s">
        <v>102</v>
      </c>
      <c r="S488" t="s">
        <v>45</v>
      </c>
      <c r="T488" t="s">
        <v>2988</v>
      </c>
      <c r="U488" t="s">
        <v>7</v>
      </c>
      <c r="V488" t="s">
        <v>7</v>
      </c>
      <c r="W488" t="s">
        <v>45</v>
      </c>
      <c r="AA488" t="s">
        <v>45</v>
      </c>
      <c r="AB488" t="s">
        <v>45</v>
      </c>
      <c r="AC488" t="s">
        <v>7</v>
      </c>
      <c r="AD488" t="s">
        <v>45</v>
      </c>
      <c r="AE488" t="s">
        <v>68</v>
      </c>
      <c r="AF488" t="s">
        <v>2993</v>
      </c>
    </row>
    <row r="489" spans="1:32" x14ac:dyDescent="0.45">
      <c r="A489" t="s">
        <v>2994</v>
      </c>
      <c r="B489" t="s">
        <v>2995</v>
      </c>
      <c r="C489" t="s">
        <v>2996</v>
      </c>
      <c r="D489" t="s">
        <v>2995</v>
      </c>
      <c r="E489" t="s">
        <v>2997</v>
      </c>
      <c r="F489" t="s">
        <v>2998</v>
      </c>
      <c r="G489" t="s">
        <v>2999</v>
      </c>
      <c r="H489" t="s">
        <v>3000</v>
      </c>
      <c r="J489" t="s">
        <v>45</v>
      </c>
      <c r="K489" t="s">
        <v>7</v>
      </c>
      <c r="L489" t="s">
        <v>7</v>
      </c>
      <c r="M489" t="s">
        <v>102</v>
      </c>
      <c r="N489" t="s">
        <v>7</v>
      </c>
      <c r="O489" t="s">
        <v>7</v>
      </c>
      <c r="P489" t="s">
        <v>7</v>
      </c>
      <c r="Q489" t="s">
        <v>45</v>
      </c>
      <c r="R489" t="s">
        <v>102</v>
      </c>
      <c r="S489" t="s">
        <v>45</v>
      </c>
      <c r="T489" t="s">
        <v>2994</v>
      </c>
      <c r="U489" t="s">
        <v>7</v>
      </c>
      <c r="V489" t="s">
        <v>7</v>
      </c>
      <c r="W489" t="s">
        <v>7</v>
      </c>
      <c r="AA489" t="s">
        <v>45</v>
      </c>
      <c r="AB489" t="s">
        <v>45</v>
      </c>
      <c r="AC489" t="s">
        <v>7</v>
      </c>
      <c r="AD489" t="s">
        <v>45</v>
      </c>
      <c r="AE489" t="s">
        <v>68</v>
      </c>
      <c r="AF489" t="s">
        <v>3001</v>
      </c>
    </row>
    <row r="490" spans="1:32" x14ac:dyDescent="0.45">
      <c r="A490" t="s">
        <v>3002</v>
      </c>
      <c r="B490" t="s">
        <v>3003</v>
      </c>
      <c r="C490" t="s">
        <v>3004</v>
      </c>
      <c r="D490" t="s">
        <v>3003</v>
      </c>
      <c r="E490" t="s">
        <v>3005</v>
      </c>
      <c r="F490" t="s">
        <v>3006</v>
      </c>
      <c r="H490" t="s">
        <v>3007</v>
      </c>
      <c r="I490" t="s">
        <v>3008</v>
      </c>
      <c r="J490" t="s">
        <v>45</v>
      </c>
      <c r="K490" t="s">
        <v>7</v>
      </c>
      <c r="L490" t="s">
        <v>7</v>
      </c>
      <c r="M490" t="s">
        <v>102</v>
      </c>
      <c r="N490" t="s">
        <v>7</v>
      </c>
      <c r="O490" t="s">
        <v>7</v>
      </c>
      <c r="P490" t="s">
        <v>7</v>
      </c>
      <c r="Q490" t="s">
        <v>45</v>
      </c>
      <c r="R490" t="s">
        <v>102</v>
      </c>
      <c r="S490" t="s">
        <v>45</v>
      </c>
      <c r="T490" t="s">
        <v>3002</v>
      </c>
      <c r="U490" t="s">
        <v>7</v>
      </c>
      <c r="V490" t="s">
        <v>7</v>
      </c>
      <c r="W490" t="s">
        <v>7</v>
      </c>
      <c r="AA490" t="s">
        <v>45</v>
      </c>
      <c r="AB490" t="s">
        <v>45</v>
      </c>
      <c r="AC490" t="s">
        <v>7</v>
      </c>
      <c r="AD490" t="s">
        <v>45</v>
      </c>
      <c r="AE490" t="s">
        <v>87</v>
      </c>
      <c r="AF490" t="s">
        <v>3009</v>
      </c>
    </row>
    <row r="491" spans="1:32" x14ac:dyDescent="0.45">
      <c r="A491" t="s">
        <v>3010</v>
      </c>
      <c r="B491" t="s">
        <v>3011</v>
      </c>
      <c r="C491" t="s">
        <v>3012</v>
      </c>
      <c r="D491" t="s">
        <v>3013</v>
      </c>
      <c r="E491" t="s">
        <v>1630</v>
      </c>
      <c r="F491" t="s">
        <v>3014</v>
      </c>
      <c r="H491" t="s">
        <v>3015</v>
      </c>
      <c r="J491" t="s">
        <v>45</v>
      </c>
      <c r="K491" t="s">
        <v>7</v>
      </c>
      <c r="L491" t="s">
        <v>7</v>
      </c>
      <c r="M491" t="s">
        <v>102</v>
      </c>
      <c r="N491" t="s">
        <v>7</v>
      </c>
      <c r="O491" t="s">
        <v>7</v>
      </c>
      <c r="P491" t="s">
        <v>7</v>
      </c>
      <c r="Q491" t="s">
        <v>45</v>
      </c>
      <c r="R491" t="s">
        <v>102</v>
      </c>
      <c r="S491" t="s">
        <v>45</v>
      </c>
      <c r="T491" t="s">
        <v>3010</v>
      </c>
      <c r="U491" t="s">
        <v>7</v>
      </c>
      <c r="V491" t="s">
        <v>7</v>
      </c>
      <c r="W491" t="s">
        <v>45</v>
      </c>
      <c r="AA491" t="s">
        <v>45</v>
      </c>
      <c r="AB491" t="s">
        <v>7</v>
      </c>
      <c r="AC491" t="s">
        <v>7</v>
      </c>
      <c r="AD491" t="s">
        <v>45</v>
      </c>
      <c r="AE491" t="s">
        <v>87</v>
      </c>
      <c r="AF491" t="s">
        <v>3016</v>
      </c>
    </row>
    <row r="492" spans="1:32" x14ac:dyDescent="0.45">
      <c r="A492" t="s">
        <v>3017</v>
      </c>
      <c r="B492" t="s">
        <v>3011</v>
      </c>
      <c r="C492" t="s">
        <v>3012</v>
      </c>
      <c r="D492" t="s">
        <v>3018</v>
      </c>
      <c r="E492" t="s">
        <v>1630</v>
      </c>
      <c r="F492" t="s">
        <v>3014</v>
      </c>
      <c r="H492" t="s">
        <v>3015</v>
      </c>
      <c r="J492" t="s">
        <v>45</v>
      </c>
      <c r="K492" t="s">
        <v>7</v>
      </c>
      <c r="L492" t="s">
        <v>7</v>
      </c>
      <c r="M492" t="s">
        <v>102</v>
      </c>
      <c r="N492" t="s">
        <v>7</v>
      </c>
      <c r="O492" t="s">
        <v>7</v>
      </c>
      <c r="P492" t="s">
        <v>7</v>
      </c>
      <c r="Q492" t="s">
        <v>45</v>
      </c>
      <c r="R492" t="s">
        <v>102</v>
      </c>
      <c r="S492" t="s">
        <v>45</v>
      </c>
      <c r="T492" t="s">
        <v>3010</v>
      </c>
      <c r="U492" t="s">
        <v>7</v>
      </c>
      <c r="V492" t="s">
        <v>7</v>
      </c>
      <c r="W492" t="s">
        <v>45</v>
      </c>
      <c r="AA492" t="s">
        <v>45</v>
      </c>
      <c r="AB492" t="s">
        <v>45</v>
      </c>
      <c r="AC492" t="s">
        <v>7</v>
      </c>
      <c r="AD492" t="s">
        <v>45</v>
      </c>
      <c r="AE492" t="s">
        <v>68</v>
      </c>
      <c r="AF492" t="s">
        <v>3019</v>
      </c>
    </row>
    <row r="493" spans="1:32" x14ac:dyDescent="0.45">
      <c r="A493" t="s">
        <v>3020</v>
      </c>
      <c r="B493" t="s">
        <v>3021</v>
      </c>
      <c r="C493" t="s">
        <v>3022</v>
      </c>
      <c r="D493" t="s">
        <v>3021</v>
      </c>
      <c r="E493" t="s">
        <v>520</v>
      </c>
      <c r="F493" t="s">
        <v>3023</v>
      </c>
      <c r="H493" t="s">
        <v>3024</v>
      </c>
      <c r="I493" t="s">
        <v>3025</v>
      </c>
      <c r="J493" t="s">
        <v>45</v>
      </c>
      <c r="K493" t="s">
        <v>7</v>
      </c>
      <c r="L493" t="s">
        <v>7</v>
      </c>
      <c r="M493" t="s">
        <v>102</v>
      </c>
      <c r="N493" t="s">
        <v>7</v>
      </c>
      <c r="O493" t="s">
        <v>7</v>
      </c>
      <c r="P493" t="s">
        <v>7</v>
      </c>
      <c r="Q493" t="s">
        <v>45</v>
      </c>
      <c r="R493" t="s">
        <v>102</v>
      </c>
      <c r="S493" t="s">
        <v>45</v>
      </c>
      <c r="T493" t="s">
        <v>3020</v>
      </c>
      <c r="U493" t="s">
        <v>7</v>
      </c>
      <c r="V493" t="s">
        <v>7</v>
      </c>
      <c r="W493" t="s">
        <v>45</v>
      </c>
      <c r="AA493" t="s">
        <v>7</v>
      </c>
      <c r="AB493" t="s">
        <v>45</v>
      </c>
      <c r="AC493" t="s">
        <v>7</v>
      </c>
      <c r="AD493" t="s">
        <v>45</v>
      </c>
      <c r="AE493" t="s">
        <v>68</v>
      </c>
      <c r="AF493" t="s">
        <v>3026</v>
      </c>
    </row>
    <row r="494" spans="1:32" x14ac:dyDescent="0.45">
      <c r="A494" t="s">
        <v>85</v>
      </c>
      <c r="B494" t="s">
        <v>14</v>
      </c>
      <c r="C494" t="s">
        <v>3027</v>
      </c>
      <c r="D494" t="s">
        <v>14</v>
      </c>
      <c r="E494" t="s">
        <v>3028</v>
      </c>
      <c r="F494" t="s">
        <v>3029</v>
      </c>
      <c r="H494" t="s">
        <v>3030</v>
      </c>
      <c r="J494" t="s">
        <v>45</v>
      </c>
      <c r="K494" t="s">
        <v>7</v>
      </c>
      <c r="L494" t="s">
        <v>7</v>
      </c>
      <c r="M494" t="s">
        <v>102</v>
      </c>
      <c r="N494" t="s">
        <v>7</v>
      </c>
      <c r="O494" t="s">
        <v>7</v>
      </c>
      <c r="P494" t="s">
        <v>7</v>
      </c>
      <c r="Q494" t="s">
        <v>45</v>
      </c>
      <c r="R494" t="s">
        <v>102</v>
      </c>
      <c r="S494" t="s">
        <v>45</v>
      </c>
      <c r="T494" t="s">
        <v>85</v>
      </c>
      <c r="U494" t="s">
        <v>7</v>
      </c>
      <c r="V494" t="s">
        <v>7</v>
      </c>
      <c r="W494" t="s">
        <v>1595</v>
      </c>
      <c r="AA494" t="s">
        <v>45</v>
      </c>
      <c r="AB494" t="s">
        <v>45</v>
      </c>
      <c r="AC494" t="s">
        <v>7</v>
      </c>
      <c r="AD494" t="s">
        <v>45</v>
      </c>
      <c r="AE494" t="s">
        <v>73</v>
      </c>
      <c r="AF494" t="s">
        <v>3031</v>
      </c>
    </row>
    <row r="495" spans="1:32" x14ac:dyDescent="0.45">
      <c r="A495" t="s">
        <v>3032</v>
      </c>
      <c r="B495" t="s">
        <v>3033</v>
      </c>
      <c r="C495" t="s">
        <v>2238</v>
      </c>
      <c r="D495" t="s">
        <v>3033</v>
      </c>
      <c r="E495" t="s">
        <v>3034</v>
      </c>
      <c r="F495" t="s">
        <v>3035</v>
      </c>
      <c r="H495" t="s">
        <v>3036</v>
      </c>
      <c r="I495" t="s">
        <v>3037</v>
      </c>
      <c r="J495" t="s">
        <v>45</v>
      </c>
      <c r="K495" t="s">
        <v>7</v>
      </c>
      <c r="L495" t="s">
        <v>7</v>
      </c>
      <c r="M495" t="s">
        <v>102</v>
      </c>
      <c r="N495" t="s">
        <v>7</v>
      </c>
      <c r="O495" t="s">
        <v>7</v>
      </c>
      <c r="P495" t="s">
        <v>7</v>
      </c>
      <c r="Q495" t="s">
        <v>45</v>
      </c>
      <c r="R495" t="s">
        <v>102</v>
      </c>
      <c r="S495" t="s">
        <v>45</v>
      </c>
      <c r="T495" t="s">
        <v>3032</v>
      </c>
      <c r="U495" t="s">
        <v>7</v>
      </c>
      <c r="V495" t="s">
        <v>7</v>
      </c>
      <c r="W495" t="s">
        <v>1158</v>
      </c>
      <c r="AA495" t="s">
        <v>45</v>
      </c>
      <c r="AB495" t="s">
        <v>45</v>
      </c>
      <c r="AC495" t="s">
        <v>7</v>
      </c>
      <c r="AD495" t="s">
        <v>45</v>
      </c>
      <c r="AE495" t="s">
        <v>87</v>
      </c>
      <c r="AF495" t="s">
        <v>3038</v>
      </c>
    </row>
    <row r="496" spans="1:32" x14ac:dyDescent="0.45">
      <c r="A496" t="s">
        <v>3039</v>
      </c>
      <c r="B496" t="s">
        <v>3040</v>
      </c>
      <c r="C496" t="s">
        <v>3041</v>
      </c>
      <c r="D496" t="s">
        <v>3042</v>
      </c>
      <c r="E496" t="s">
        <v>3034</v>
      </c>
      <c r="F496" t="s">
        <v>3035</v>
      </c>
      <c r="H496" t="s">
        <v>3036</v>
      </c>
      <c r="I496" t="s">
        <v>3037</v>
      </c>
      <c r="J496" t="s">
        <v>45</v>
      </c>
      <c r="K496" t="s">
        <v>7</v>
      </c>
      <c r="L496" t="s">
        <v>7</v>
      </c>
      <c r="M496" t="s">
        <v>102</v>
      </c>
      <c r="N496" t="s">
        <v>7</v>
      </c>
      <c r="O496" t="s">
        <v>7</v>
      </c>
      <c r="P496" t="s">
        <v>7</v>
      </c>
      <c r="Q496" t="s">
        <v>45</v>
      </c>
      <c r="R496" t="s">
        <v>102</v>
      </c>
      <c r="S496" t="s">
        <v>45</v>
      </c>
      <c r="T496" t="s">
        <v>3039</v>
      </c>
      <c r="U496" t="s">
        <v>7</v>
      </c>
      <c r="V496" t="s">
        <v>7</v>
      </c>
      <c r="W496" t="s">
        <v>45</v>
      </c>
      <c r="AA496" t="s">
        <v>45</v>
      </c>
      <c r="AB496" t="s">
        <v>45</v>
      </c>
      <c r="AC496" t="s">
        <v>7</v>
      </c>
      <c r="AD496" t="s">
        <v>45</v>
      </c>
      <c r="AE496" t="s">
        <v>87</v>
      </c>
      <c r="AF496" t="s">
        <v>3043</v>
      </c>
    </row>
    <row r="497" spans="1:32" x14ac:dyDescent="0.45">
      <c r="A497" t="s">
        <v>3044</v>
      </c>
      <c r="B497" t="s">
        <v>3045</v>
      </c>
      <c r="C497" t="s">
        <v>3046</v>
      </c>
      <c r="D497" t="s">
        <v>3045</v>
      </c>
      <c r="E497" t="s">
        <v>3047</v>
      </c>
      <c r="F497" t="s">
        <v>3048</v>
      </c>
      <c r="H497" t="s">
        <v>3049</v>
      </c>
      <c r="J497" t="s">
        <v>45</v>
      </c>
      <c r="K497" t="s">
        <v>7</v>
      </c>
      <c r="L497" t="s">
        <v>7</v>
      </c>
      <c r="M497" t="s">
        <v>102</v>
      </c>
      <c r="N497" t="s">
        <v>7</v>
      </c>
      <c r="O497" t="s">
        <v>7</v>
      </c>
      <c r="P497" t="s">
        <v>7</v>
      </c>
      <c r="Q497" t="s">
        <v>45</v>
      </c>
      <c r="R497" t="s">
        <v>102</v>
      </c>
      <c r="S497" t="s">
        <v>45</v>
      </c>
      <c r="T497" t="s">
        <v>3044</v>
      </c>
      <c r="U497" t="s">
        <v>7</v>
      </c>
      <c r="V497" t="s">
        <v>7</v>
      </c>
      <c r="W497" t="s">
        <v>7</v>
      </c>
      <c r="AA497" t="s">
        <v>45</v>
      </c>
      <c r="AB497" t="s">
        <v>45</v>
      </c>
      <c r="AC497" t="s">
        <v>7</v>
      </c>
      <c r="AD497" t="s">
        <v>45</v>
      </c>
      <c r="AE497" t="s">
        <v>68</v>
      </c>
      <c r="AF497" t="s">
        <v>3050</v>
      </c>
    </row>
    <row r="498" spans="1:32" x14ac:dyDescent="0.45">
      <c r="A498" t="s">
        <v>3051</v>
      </c>
      <c r="B498" t="s">
        <v>3052</v>
      </c>
      <c r="C498" t="s">
        <v>3053</v>
      </c>
      <c r="D498" t="s">
        <v>3054</v>
      </c>
      <c r="E498" t="s">
        <v>3055</v>
      </c>
      <c r="F498" t="s">
        <v>3056</v>
      </c>
      <c r="H498" t="s">
        <v>3057</v>
      </c>
      <c r="I498" t="s">
        <v>3058</v>
      </c>
      <c r="J498" t="s">
        <v>45</v>
      </c>
      <c r="K498" t="s">
        <v>7</v>
      </c>
      <c r="L498" t="s">
        <v>7</v>
      </c>
      <c r="M498" t="s">
        <v>102</v>
      </c>
      <c r="N498" t="s">
        <v>7</v>
      </c>
      <c r="O498" t="s">
        <v>7</v>
      </c>
      <c r="P498" t="s">
        <v>7</v>
      </c>
      <c r="Q498" t="s">
        <v>45</v>
      </c>
      <c r="R498" t="s">
        <v>102</v>
      </c>
      <c r="S498" t="s">
        <v>45</v>
      </c>
      <c r="T498" t="s">
        <v>3051</v>
      </c>
      <c r="U498" t="s">
        <v>7</v>
      </c>
      <c r="V498" t="s">
        <v>7</v>
      </c>
      <c r="W498" t="s">
        <v>3051</v>
      </c>
      <c r="AA498" t="s">
        <v>45</v>
      </c>
      <c r="AB498" t="s">
        <v>45</v>
      </c>
      <c r="AC498" t="s">
        <v>7</v>
      </c>
      <c r="AD498" t="s">
        <v>45</v>
      </c>
      <c r="AE498" t="s">
        <v>68</v>
      </c>
      <c r="AF498" t="s">
        <v>3059</v>
      </c>
    </row>
    <row r="499" spans="1:32" x14ac:dyDescent="0.45">
      <c r="A499" t="s">
        <v>3060</v>
      </c>
      <c r="B499" t="s">
        <v>3061</v>
      </c>
      <c r="C499" t="s">
        <v>3062</v>
      </c>
      <c r="D499" t="s">
        <v>3061</v>
      </c>
      <c r="E499" t="s">
        <v>3063</v>
      </c>
      <c r="F499" t="s">
        <v>3064</v>
      </c>
      <c r="H499" t="s">
        <v>3065</v>
      </c>
      <c r="J499" t="s">
        <v>45</v>
      </c>
      <c r="K499" t="s">
        <v>7</v>
      </c>
      <c r="L499" t="s">
        <v>7</v>
      </c>
      <c r="M499" t="s">
        <v>102</v>
      </c>
      <c r="N499" t="s">
        <v>7</v>
      </c>
      <c r="O499" t="s">
        <v>7</v>
      </c>
      <c r="P499" t="s">
        <v>7</v>
      </c>
      <c r="Q499" t="s">
        <v>45</v>
      </c>
      <c r="R499" t="s">
        <v>102</v>
      </c>
      <c r="S499" t="s">
        <v>45</v>
      </c>
      <c r="T499" t="s">
        <v>3060</v>
      </c>
      <c r="U499" t="s">
        <v>7</v>
      </c>
      <c r="V499" t="s">
        <v>7</v>
      </c>
      <c r="W499" t="s">
        <v>7</v>
      </c>
      <c r="AA499" t="s">
        <v>45</v>
      </c>
      <c r="AB499" t="s">
        <v>45</v>
      </c>
      <c r="AC499" t="s">
        <v>7</v>
      </c>
      <c r="AD499" t="s">
        <v>45</v>
      </c>
      <c r="AE499" t="s">
        <v>68</v>
      </c>
      <c r="AF499" t="s">
        <v>3066</v>
      </c>
    </row>
    <row r="500" spans="1:32" x14ac:dyDescent="0.45">
      <c r="A500" t="s">
        <v>3067</v>
      </c>
      <c r="B500" t="s">
        <v>3068</v>
      </c>
      <c r="C500" t="s">
        <v>3069</v>
      </c>
      <c r="D500" t="s">
        <v>3070</v>
      </c>
      <c r="E500" t="s">
        <v>1264</v>
      </c>
      <c r="F500" t="s">
        <v>3071</v>
      </c>
      <c r="G500" t="s">
        <v>3072</v>
      </c>
      <c r="H500" t="s">
        <v>3073</v>
      </c>
      <c r="J500" t="s">
        <v>45</v>
      </c>
      <c r="K500" t="s">
        <v>7</v>
      </c>
      <c r="L500" t="s">
        <v>7</v>
      </c>
      <c r="M500" t="s">
        <v>102</v>
      </c>
      <c r="N500" t="s">
        <v>7</v>
      </c>
      <c r="O500" t="s">
        <v>7</v>
      </c>
      <c r="P500" t="s">
        <v>7</v>
      </c>
      <c r="Q500" t="s">
        <v>45</v>
      </c>
      <c r="R500" t="s">
        <v>102</v>
      </c>
      <c r="S500" t="s">
        <v>45</v>
      </c>
      <c r="T500" t="s">
        <v>3067</v>
      </c>
      <c r="U500" t="s">
        <v>7</v>
      </c>
      <c r="V500" t="s">
        <v>7</v>
      </c>
      <c r="W500" t="s">
        <v>7</v>
      </c>
      <c r="AA500" t="s">
        <v>45</v>
      </c>
      <c r="AB500" t="s">
        <v>45</v>
      </c>
      <c r="AC500" t="s">
        <v>7</v>
      </c>
      <c r="AD500" t="s">
        <v>45</v>
      </c>
      <c r="AE500" t="s">
        <v>73</v>
      </c>
      <c r="AF500" t="s">
        <v>3074</v>
      </c>
    </row>
    <row r="501" spans="1:32" x14ac:dyDescent="0.45">
      <c r="A501" t="s">
        <v>3075</v>
      </c>
      <c r="B501" t="s">
        <v>3076</v>
      </c>
      <c r="C501" t="s">
        <v>3077</v>
      </c>
      <c r="D501" t="s">
        <v>3076</v>
      </c>
      <c r="E501" t="s">
        <v>3078</v>
      </c>
      <c r="F501" t="s">
        <v>3079</v>
      </c>
      <c r="H501" t="s">
        <v>3080</v>
      </c>
      <c r="I501" t="s">
        <v>3080</v>
      </c>
      <c r="J501" t="s">
        <v>45</v>
      </c>
      <c r="K501" t="s">
        <v>7</v>
      </c>
      <c r="L501" t="s">
        <v>7</v>
      </c>
      <c r="M501" t="s">
        <v>102</v>
      </c>
      <c r="N501" t="s">
        <v>7</v>
      </c>
      <c r="O501" t="s">
        <v>7</v>
      </c>
      <c r="P501" t="s">
        <v>7</v>
      </c>
      <c r="Q501" t="s">
        <v>45</v>
      </c>
      <c r="R501" t="s">
        <v>102</v>
      </c>
      <c r="S501" t="s">
        <v>45</v>
      </c>
      <c r="T501" t="s">
        <v>3075</v>
      </c>
      <c r="U501" t="s">
        <v>7</v>
      </c>
      <c r="V501" t="s">
        <v>7</v>
      </c>
      <c r="W501" t="s">
        <v>7</v>
      </c>
      <c r="AA501" t="s">
        <v>45</v>
      </c>
      <c r="AB501" t="s">
        <v>45</v>
      </c>
      <c r="AC501" t="s">
        <v>7</v>
      </c>
      <c r="AD501" t="s">
        <v>45</v>
      </c>
      <c r="AE501" t="s">
        <v>87</v>
      </c>
      <c r="AF501" t="s">
        <v>3081</v>
      </c>
    </row>
    <row r="502" spans="1:32" x14ac:dyDescent="0.45">
      <c r="A502" t="s">
        <v>3082</v>
      </c>
      <c r="B502" t="s">
        <v>3083</v>
      </c>
      <c r="C502" t="s">
        <v>3084</v>
      </c>
      <c r="D502" t="s">
        <v>3085</v>
      </c>
      <c r="E502" t="s">
        <v>3086</v>
      </c>
      <c r="F502" t="s">
        <v>3087</v>
      </c>
      <c r="H502" t="s">
        <v>3088</v>
      </c>
      <c r="I502" t="s">
        <v>3089</v>
      </c>
      <c r="J502" t="s">
        <v>45</v>
      </c>
      <c r="K502" t="s">
        <v>7</v>
      </c>
      <c r="L502" t="s">
        <v>7</v>
      </c>
      <c r="M502" t="s">
        <v>102</v>
      </c>
      <c r="N502" t="s">
        <v>7</v>
      </c>
      <c r="O502" t="s">
        <v>7</v>
      </c>
      <c r="P502" t="s">
        <v>7</v>
      </c>
      <c r="Q502" t="s">
        <v>45</v>
      </c>
      <c r="R502" t="s">
        <v>102</v>
      </c>
      <c r="S502" t="s">
        <v>45</v>
      </c>
      <c r="T502" t="s">
        <v>3082</v>
      </c>
      <c r="U502" t="s">
        <v>7</v>
      </c>
      <c r="V502" t="s">
        <v>7</v>
      </c>
      <c r="W502" t="s">
        <v>2863</v>
      </c>
      <c r="AA502" t="s">
        <v>45</v>
      </c>
      <c r="AB502" t="s">
        <v>7</v>
      </c>
      <c r="AC502" t="s">
        <v>7</v>
      </c>
      <c r="AD502" t="s">
        <v>45</v>
      </c>
      <c r="AE502" t="s">
        <v>76</v>
      </c>
      <c r="AF502" t="s">
        <v>3090</v>
      </c>
    </row>
    <row r="503" spans="1:32" x14ac:dyDescent="0.45">
      <c r="A503" t="s">
        <v>3091</v>
      </c>
      <c r="B503" t="s">
        <v>3092</v>
      </c>
      <c r="C503" t="s">
        <v>3093</v>
      </c>
      <c r="D503" t="s">
        <v>3085</v>
      </c>
      <c r="E503" t="s">
        <v>3086</v>
      </c>
      <c r="F503" t="s">
        <v>3087</v>
      </c>
      <c r="H503" t="s">
        <v>3094</v>
      </c>
      <c r="J503" t="s">
        <v>45</v>
      </c>
      <c r="K503" t="s">
        <v>7</v>
      </c>
      <c r="L503" t="s">
        <v>7</v>
      </c>
      <c r="M503" t="s">
        <v>102</v>
      </c>
      <c r="N503" t="s">
        <v>7</v>
      </c>
      <c r="O503" t="s">
        <v>7</v>
      </c>
      <c r="P503" t="s">
        <v>7</v>
      </c>
      <c r="Q503" t="s">
        <v>45</v>
      </c>
      <c r="R503" t="s">
        <v>102</v>
      </c>
      <c r="S503" t="s">
        <v>45</v>
      </c>
      <c r="T503" t="s">
        <v>3091</v>
      </c>
      <c r="U503" t="s">
        <v>7</v>
      </c>
      <c r="V503" t="s">
        <v>7</v>
      </c>
      <c r="W503" t="s">
        <v>2863</v>
      </c>
      <c r="AA503" t="s">
        <v>45</v>
      </c>
      <c r="AB503" t="s">
        <v>7</v>
      </c>
      <c r="AC503" t="s">
        <v>7</v>
      </c>
      <c r="AD503" t="s">
        <v>45</v>
      </c>
      <c r="AE503" t="s">
        <v>76</v>
      </c>
      <c r="AF503" t="s">
        <v>3095</v>
      </c>
    </row>
    <row r="504" spans="1:32" x14ac:dyDescent="0.45">
      <c r="A504" t="s">
        <v>3096</v>
      </c>
      <c r="B504" t="s">
        <v>3097</v>
      </c>
      <c r="C504" t="s">
        <v>3098</v>
      </c>
      <c r="D504" t="s">
        <v>3097</v>
      </c>
      <c r="E504" t="s">
        <v>3099</v>
      </c>
      <c r="F504" t="s">
        <v>3100</v>
      </c>
      <c r="H504" t="s">
        <v>3101</v>
      </c>
      <c r="J504" t="s">
        <v>45</v>
      </c>
      <c r="K504" t="s">
        <v>7</v>
      </c>
      <c r="L504" t="s">
        <v>7</v>
      </c>
      <c r="M504" t="s">
        <v>102</v>
      </c>
      <c r="N504" t="s">
        <v>7</v>
      </c>
      <c r="O504" t="s">
        <v>7</v>
      </c>
      <c r="P504" t="s">
        <v>7</v>
      </c>
      <c r="Q504" t="s">
        <v>45</v>
      </c>
      <c r="R504" t="s">
        <v>102</v>
      </c>
      <c r="S504" t="s">
        <v>45</v>
      </c>
      <c r="T504" t="s">
        <v>3096</v>
      </c>
      <c r="U504" t="s">
        <v>7</v>
      </c>
      <c r="V504" t="s">
        <v>7</v>
      </c>
      <c r="W504" t="s">
        <v>540</v>
      </c>
      <c r="AA504" t="s">
        <v>45</v>
      </c>
      <c r="AB504" t="s">
        <v>45</v>
      </c>
      <c r="AC504" t="s">
        <v>7</v>
      </c>
      <c r="AD504" t="s">
        <v>45</v>
      </c>
      <c r="AE504" t="s">
        <v>87</v>
      </c>
      <c r="AF504" t="s">
        <v>3102</v>
      </c>
    </row>
    <row r="505" spans="1:32" x14ac:dyDescent="0.45">
      <c r="A505" t="s">
        <v>86</v>
      </c>
      <c r="B505" t="s">
        <v>15</v>
      </c>
      <c r="C505" t="s">
        <v>3103</v>
      </c>
      <c r="D505" t="s">
        <v>15</v>
      </c>
      <c r="E505" t="s">
        <v>1312</v>
      </c>
      <c r="F505" t="s">
        <v>3104</v>
      </c>
      <c r="H505" t="s">
        <v>3105</v>
      </c>
      <c r="J505" t="s">
        <v>45</v>
      </c>
      <c r="K505" t="s">
        <v>7</v>
      </c>
      <c r="L505" t="s">
        <v>7</v>
      </c>
      <c r="M505" t="s">
        <v>102</v>
      </c>
      <c r="N505" t="s">
        <v>7</v>
      </c>
      <c r="O505" t="s">
        <v>7</v>
      </c>
      <c r="P505" t="s">
        <v>7</v>
      </c>
      <c r="Q505" t="s">
        <v>45</v>
      </c>
      <c r="R505" t="s">
        <v>102</v>
      </c>
      <c r="S505" t="s">
        <v>45</v>
      </c>
      <c r="T505" t="s">
        <v>86</v>
      </c>
      <c r="U505" t="s">
        <v>7</v>
      </c>
      <c r="V505" t="s">
        <v>7</v>
      </c>
      <c r="W505" t="s">
        <v>1595</v>
      </c>
      <c r="Z505" t="s">
        <v>494</v>
      </c>
      <c r="AA505" t="s">
        <v>45</v>
      </c>
      <c r="AB505" t="s">
        <v>45</v>
      </c>
      <c r="AC505" t="s">
        <v>7</v>
      </c>
      <c r="AD505" t="s">
        <v>45</v>
      </c>
      <c r="AE505" t="s">
        <v>87</v>
      </c>
      <c r="AF505" t="s">
        <v>3106</v>
      </c>
    </row>
    <row r="506" spans="1:32" x14ac:dyDescent="0.45">
      <c r="A506" t="s">
        <v>3107</v>
      </c>
      <c r="B506" t="s">
        <v>3108</v>
      </c>
      <c r="C506" t="s">
        <v>3109</v>
      </c>
      <c r="D506" t="s">
        <v>3108</v>
      </c>
      <c r="E506" t="s">
        <v>2433</v>
      </c>
      <c r="F506" t="s">
        <v>3110</v>
      </c>
      <c r="H506" t="s">
        <v>3111</v>
      </c>
      <c r="I506" t="s">
        <v>3112</v>
      </c>
      <c r="J506" t="s">
        <v>45</v>
      </c>
      <c r="K506" t="s">
        <v>7</v>
      </c>
      <c r="L506" t="s">
        <v>7</v>
      </c>
      <c r="M506" t="s">
        <v>102</v>
      </c>
      <c r="N506" t="s">
        <v>7</v>
      </c>
      <c r="O506" t="s">
        <v>7</v>
      </c>
      <c r="P506" t="s">
        <v>7</v>
      </c>
      <c r="Q506" t="s">
        <v>45</v>
      </c>
      <c r="R506" t="s">
        <v>102</v>
      </c>
      <c r="S506" t="s">
        <v>45</v>
      </c>
      <c r="T506" t="s">
        <v>3107</v>
      </c>
      <c r="U506" t="s">
        <v>7</v>
      </c>
      <c r="V506" t="s">
        <v>7</v>
      </c>
      <c r="W506" t="s">
        <v>7</v>
      </c>
      <c r="AA506" t="s">
        <v>45</v>
      </c>
      <c r="AB506" t="s">
        <v>45</v>
      </c>
      <c r="AC506" t="s">
        <v>7</v>
      </c>
      <c r="AD506" t="s">
        <v>45</v>
      </c>
      <c r="AE506" t="s">
        <v>68</v>
      </c>
      <c r="AF506" t="s">
        <v>3113</v>
      </c>
    </row>
    <row r="507" spans="1:32" x14ac:dyDescent="0.45">
      <c r="A507" t="s">
        <v>3114</v>
      </c>
      <c r="B507" t="s">
        <v>3115</v>
      </c>
      <c r="C507" t="s">
        <v>3116</v>
      </c>
      <c r="D507" t="s">
        <v>3115</v>
      </c>
      <c r="E507" t="s">
        <v>3117</v>
      </c>
      <c r="F507" t="s">
        <v>3118</v>
      </c>
      <c r="H507" t="s">
        <v>3119</v>
      </c>
      <c r="J507" t="s">
        <v>45</v>
      </c>
      <c r="K507" t="s">
        <v>7</v>
      </c>
      <c r="L507" t="s">
        <v>7</v>
      </c>
      <c r="M507" t="s">
        <v>102</v>
      </c>
      <c r="N507" t="s">
        <v>7</v>
      </c>
      <c r="O507" t="s">
        <v>7</v>
      </c>
      <c r="P507" t="s">
        <v>7</v>
      </c>
      <c r="Q507" t="s">
        <v>45</v>
      </c>
      <c r="R507" t="s">
        <v>102</v>
      </c>
      <c r="S507" t="s">
        <v>45</v>
      </c>
      <c r="T507" t="s">
        <v>3114</v>
      </c>
      <c r="U507" t="s">
        <v>7</v>
      </c>
      <c r="V507" t="s">
        <v>7</v>
      </c>
      <c r="W507" t="s">
        <v>7</v>
      </c>
      <c r="AA507" t="s">
        <v>45</v>
      </c>
      <c r="AB507" t="s">
        <v>45</v>
      </c>
      <c r="AC507" t="s">
        <v>7</v>
      </c>
      <c r="AD507" t="s">
        <v>45</v>
      </c>
      <c r="AE507" t="s">
        <v>87</v>
      </c>
      <c r="AF507" t="s">
        <v>3120</v>
      </c>
    </row>
    <row r="508" spans="1:32" x14ac:dyDescent="0.45">
      <c r="A508" t="s">
        <v>3121</v>
      </c>
      <c r="B508" t="s">
        <v>3122</v>
      </c>
      <c r="C508" t="s">
        <v>3123</v>
      </c>
      <c r="D508" t="s">
        <v>3122</v>
      </c>
      <c r="E508" t="s">
        <v>3124</v>
      </c>
      <c r="F508" t="s">
        <v>3125</v>
      </c>
      <c r="H508" t="s">
        <v>3126</v>
      </c>
      <c r="J508" t="s">
        <v>45</v>
      </c>
      <c r="K508" t="s">
        <v>7</v>
      </c>
      <c r="L508" t="s">
        <v>7</v>
      </c>
      <c r="M508" t="s">
        <v>102</v>
      </c>
      <c r="N508" t="s">
        <v>7</v>
      </c>
      <c r="O508" t="s">
        <v>7</v>
      </c>
      <c r="P508" t="s">
        <v>7</v>
      </c>
      <c r="Q508" t="s">
        <v>45</v>
      </c>
      <c r="R508" t="s">
        <v>102</v>
      </c>
      <c r="S508" t="s">
        <v>45</v>
      </c>
      <c r="T508" t="s">
        <v>3121</v>
      </c>
      <c r="U508" t="s">
        <v>7</v>
      </c>
      <c r="V508" t="s">
        <v>7</v>
      </c>
      <c r="W508" t="s">
        <v>7</v>
      </c>
      <c r="AA508" t="s">
        <v>45</v>
      </c>
      <c r="AB508" t="s">
        <v>45</v>
      </c>
      <c r="AC508" t="s">
        <v>7</v>
      </c>
      <c r="AD508" t="s">
        <v>45</v>
      </c>
      <c r="AE508" t="s">
        <v>73</v>
      </c>
      <c r="AF508" t="s">
        <v>3127</v>
      </c>
    </row>
    <row r="509" spans="1:32" x14ac:dyDescent="0.45">
      <c r="A509" t="s">
        <v>117</v>
      </c>
      <c r="B509" t="s">
        <v>3128</v>
      </c>
      <c r="C509" t="s">
        <v>3129</v>
      </c>
      <c r="D509" t="s">
        <v>30</v>
      </c>
      <c r="E509" t="s">
        <v>1440</v>
      </c>
      <c r="F509" t="s">
        <v>3130</v>
      </c>
      <c r="H509" t="s">
        <v>3131</v>
      </c>
      <c r="I509" t="s">
        <v>3131</v>
      </c>
      <c r="J509" t="s">
        <v>45</v>
      </c>
      <c r="K509" t="s">
        <v>7</v>
      </c>
      <c r="L509" t="s">
        <v>7</v>
      </c>
      <c r="M509" t="s">
        <v>102</v>
      </c>
      <c r="N509" t="s">
        <v>7</v>
      </c>
      <c r="O509" t="s">
        <v>7</v>
      </c>
      <c r="P509" t="s">
        <v>7</v>
      </c>
      <c r="Q509" t="s">
        <v>45</v>
      </c>
      <c r="R509" t="s">
        <v>102</v>
      </c>
      <c r="S509" t="s">
        <v>45</v>
      </c>
      <c r="T509" t="s">
        <v>117</v>
      </c>
      <c r="U509" t="s">
        <v>7</v>
      </c>
      <c r="V509" t="s">
        <v>7</v>
      </c>
      <c r="W509" t="s">
        <v>1578</v>
      </c>
      <c r="AA509" t="s">
        <v>45</v>
      </c>
      <c r="AB509" t="s">
        <v>45</v>
      </c>
      <c r="AC509" t="s">
        <v>7</v>
      </c>
      <c r="AD509" t="s">
        <v>45</v>
      </c>
      <c r="AE509" t="s">
        <v>87</v>
      </c>
      <c r="AF509" t="s">
        <v>3132</v>
      </c>
    </row>
    <row r="510" spans="1:32" x14ac:dyDescent="0.45">
      <c r="A510" t="s">
        <v>3133</v>
      </c>
      <c r="B510" t="s">
        <v>3134</v>
      </c>
      <c r="C510" t="s">
        <v>3135</v>
      </c>
      <c r="D510" t="s">
        <v>3134</v>
      </c>
      <c r="E510" t="s">
        <v>3136</v>
      </c>
      <c r="F510" t="s">
        <v>3137</v>
      </c>
      <c r="G510" t="s">
        <v>3138</v>
      </c>
      <c r="H510" t="s">
        <v>3139</v>
      </c>
      <c r="I510" t="s">
        <v>3140</v>
      </c>
      <c r="J510" t="s">
        <v>45</v>
      </c>
      <c r="K510" t="s">
        <v>7</v>
      </c>
      <c r="L510" t="s">
        <v>7</v>
      </c>
      <c r="M510" t="s">
        <v>102</v>
      </c>
      <c r="N510" t="s">
        <v>7</v>
      </c>
      <c r="O510" t="s">
        <v>7</v>
      </c>
      <c r="P510" t="s">
        <v>7</v>
      </c>
      <c r="Q510" t="s">
        <v>45</v>
      </c>
      <c r="R510" t="s">
        <v>102</v>
      </c>
      <c r="S510" t="s">
        <v>45</v>
      </c>
      <c r="T510" t="s">
        <v>3133</v>
      </c>
      <c r="U510" t="s">
        <v>7</v>
      </c>
      <c r="V510" t="s">
        <v>7</v>
      </c>
      <c r="W510" t="s">
        <v>1373</v>
      </c>
      <c r="AA510" t="s">
        <v>45</v>
      </c>
      <c r="AB510" t="s">
        <v>45</v>
      </c>
      <c r="AC510" t="s">
        <v>7</v>
      </c>
      <c r="AD510" t="s">
        <v>45</v>
      </c>
      <c r="AE510" t="s">
        <v>87</v>
      </c>
      <c r="AF510" t="s">
        <v>3141</v>
      </c>
    </row>
    <row r="511" spans="1:32" x14ac:dyDescent="0.45">
      <c r="A511" t="s">
        <v>3142</v>
      </c>
      <c r="B511" t="s">
        <v>3143</v>
      </c>
      <c r="C511" t="s">
        <v>3144</v>
      </c>
      <c r="D511" t="s">
        <v>3143</v>
      </c>
      <c r="E511" t="s">
        <v>3136</v>
      </c>
      <c r="F511" t="s">
        <v>3137</v>
      </c>
      <c r="G511" t="s">
        <v>3138</v>
      </c>
      <c r="H511" t="s">
        <v>3139</v>
      </c>
      <c r="I511" t="s">
        <v>3140</v>
      </c>
      <c r="J511" t="s">
        <v>45</v>
      </c>
      <c r="K511" t="s">
        <v>7</v>
      </c>
      <c r="L511" t="s">
        <v>7</v>
      </c>
      <c r="M511" t="s">
        <v>102</v>
      </c>
      <c r="N511" t="s">
        <v>7</v>
      </c>
      <c r="O511" t="s">
        <v>7</v>
      </c>
      <c r="P511" t="s">
        <v>7</v>
      </c>
      <c r="Q511" t="s">
        <v>45</v>
      </c>
      <c r="R511" t="s">
        <v>102</v>
      </c>
      <c r="S511" t="s">
        <v>45</v>
      </c>
      <c r="T511" t="s">
        <v>3142</v>
      </c>
      <c r="U511" t="s">
        <v>7</v>
      </c>
      <c r="V511" t="s">
        <v>7</v>
      </c>
      <c r="W511" t="s">
        <v>1373</v>
      </c>
      <c r="AA511" t="s">
        <v>45</v>
      </c>
      <c r="AB511" t="s">
        <v>45</v>
      </c>
      <c r="AC511" t="s">
        <v>7</v>
      </c>
      <c r="AD511" t="s">
        <v>45</v>
      </c>
      <c r="AE511" t="s">
        <v>87</v>
      </c>
      <c r="AF511" t="s">
        <v>3145</v>
      </c>
    </row>
    <row r="512" spans="1:32" x14ac:dyDescent="0.45">
      <c r="A512" t="s">
        <v>3146</v>
      </c>
      <c r="B512" t="s">
        <v>3147</v>
      </c>
      <c r="C512" t="s">
        <v>3148</v>
      </c>
      <c r="D512" t="s">
        <v>3149</v>
      </c>
      <c r="E512" t="s">
        <v>2128</v>
      </c>
      <c r="F512" t="s">
        <v>3150</v>
      </c>
      <c r="G512" t="s">
        <v>3151</v>
      </c>
      <c r="H512" t="s">
        <v>3152</v>
      </c>
      <c r="I512" t="s">
        <v>3153</v>
      </c>
      <c r="J512" t="s">
        <v>45</v>
      </c>
      <c r="K512" t="s">
        <v>7</v>
      </c>
      <c r="L512" t="s">
        <v>7</v>
      </c>
      <c r="M512" t="s">
        <v>102</v>
      </c>
      <c r="N512" t="s">
        <v>7</v>
      </c>
      <c r="O512" t="s">
        <v>7</v>
      </c>
      <c r="P512" t="s">
        <v>7</v>
      </c>
      <c r="Q512" t="s">
        <v>45</v>
      </c>
      <c r="R512" t="s">
        <v>102</v>
      </c>
      <c r="S512" t="s">
        <v>45</v>
      </c>
      <c r="T512" t="s">
        <v>3146</v>
      </c>
      <c r="U512" t="s">
        <v>7</v>
      </c>
      <c r="V512" t="s">
        <v>7</v>
      </c>
      <c r="W512" t="s">
        <v>2733</v>
      </c>
      <c r="AA512" t="s">
        <v>45</v>
      </c>
      <c r="AB512" t="s">
        <v>7</v>
      </c>
      <c r="AC512" t="s">
        <v>7</v>
      </c>
      <c r="AD512" t="s">
        <v>45</v>
      </c>
      <c r="AE512" t="s">
        <v>87</v>
      </c>
      <c r="AF512" t="s">
        <v>3154</v>
      </c>
    </row>
    <row r="513" spans="1:32" x14ac:dyDescent="0.45">
      <c r="A513" t="s">
        <v>3155</v>
      </c>
      <c r="B513" t="s">
        <v>3156</v>
      </c>
      <c r="C513" t="s">
        <v>3157</v>
      </c>
      <c r="D513" t="s">
        <v>3158</v>
      </c>
      <c r="E513" t="s">
        <v>3159</v>
      </c>
      <c r="F513" t="s">
        <v>3160</v>
      </c>
      <c r="H513" t="s">
        <v>3161</v>
      </c>
      <c r="J513" t="s">
        <v>45</v>
      </c>
      <c r="K513" t="s">
        <v>7</v>
      </c>
      <c r="L513" t="s">
        <v>7</v>
      </c>
      <c r="M513" t="s">
        <v>102</v>
      </c>
      <c r="N513" t="s">
        <v>7</v>
      </c>
      <c r="O513" t="s">
        <v>7</v>
      </c>
      <c r="P513" t="s">
        <v>7</v>
      </c>
      <c r="Q513" t="s">
        <v>45</v>
      </c>
      <c r="R513" t="s">
        <v>102</v>
      </c>
      <c r="S513" t="s">
        <v>45</v>
      </c>
      <c r="T513" t="s">
        <v>3155</v>
      </c>
      <c r="U513" t="s">
        <v>7</v>
      </c>
      <c r="V513" t="s">
        <v>7</v>
      </c>
      <c r="W513" t="s">
        <v>674</v>
      </c>
      <c r="AA513" t="s">
        <v>45</v>
      </c>
      <c r="AB513" t="s">
        <v>45</v>
      </c>
      <c r="AC513" t="s">
        <v>7</v>
      </c>
      <c r="AD513" t="s">
        <v>45</v>
      </c>
      <c r="AE513" t="s">
        <v>87</v>
      </c>
      <c r="AF513" t="s">
        <v>3162</v>
      </c>
    </row>
    <row r="514" spans="1:32" x14ac:dyDescent="0.45">
      <c r="A514" t="s">
        <v>3163</v>
      </c>
      <c r="B514" t="s">
        <v>3164</v>
      </c>
      <c r="C514" t="s">
        <v>3165</v>
      </c>
      <c r="D514" t="s">
        <v>3166</v>
      </c>
      <c r="E514" t="s">
        <v>1209</v>
      </c>
      <c r="F514" t="s">
        <v>3167</v>
      </c>
      <c r="H514" t="s">
        <v>3168</v>
      </c>
      <c r="J514" t="s">
        <v>45</v>
      </c>
      <c r="K514" t="s">
        <v>7</v>
      </c>
      <c r="L514" t="s">
        <v>7</v>
      </c>
      <c r="M514" t="s">
        <v>102</v>
      </c>
      <c r="N514" t="s">
        <v>7</v>
      </c>
      <c r="O514" t="s">
        <v>7</v>
      </c>
      <c r="P514" t="s">
        <v>7</v>
      </c>
      <c r="Q514" t="s">
        <v>45</v>
      </c>
      <c r="R514" t="s">
        <v>102</v>
      </c>
      <c r="S514" t="s">
        <v>45</v>
      </c>
      <c r="T514" t="s">
        <v>3163</v>
      </c>
      <c r="U514" t="s">
        <v>7</v>
      </c>
      <c r="V514" t="s">
        <v>7</v>
      </c>
      <c r="W514" t="s">
        <v>674</v>
      </c>
      <c r="AA514" t="s">
        <v>45</v>
      </c>
      <c r="AB514" t="s">
        <v>45</v>
      </c>
      <c r="AC514" t="s">
        <v>7</v>
      </c>
      <c r="AD514" t="s">
        <v>45</v>
      </c>
      <c r="AE514" t="s">
        <v>87</v>
      </c>
      <c r="AF514" t="s">
        <v>3169</v>
      </c>
    </row>
    <row r="515" spans="1:32" x14ac:dyDescent="0.45">
      <c r="A515" t="s">
        <v>3170</v>
      </c>
      <c r="B515" t="s">
        <v>3171</v>
      </c>
      <c r="C515" t="s">
        <v>3172</v>
      </c>
      <c r="D515" t="s">
        <v>3173</v>
      </c>
      <c r="J515" t="s">
        <v>45</v>
      </c>
      <c r="K515" t="s">
        <v>7</v>
      </c>
      <c r="L515" t="s">
        <v>7</v>
      </c>
      <c r="M515" t="s">
        <v>102</v>
      </c>
      <c r="N515" t="s">
        <v>7</v>
      </c>
      <c r="O515" t="s">
        <v>7</v>
      </c>
      <c r="P515" t="s">
        <v>7</v>
      </c>
      <c r="Q515" t="s">
        <v>45</v>
      </c>
      <c r="R515" t="s">
        <v>102</v>
      </c>
      <c r="S515" t="s">
        <v>45</v>
      </c>
      <c r="T515" t="s">
        <v>3170</v>
      </c>
      <c r="U515" t="s">
        <v>7</v>
      </c>
      <c r="V515" t="s">
        <v>7</v>
      </c>
      <c r="W515" t="s">
        <v>7</v>
      </c>
      <c r="AA515" t="s">
        <v>45</v>
      </c>
      <c r="AB515" t="s">
        <v>7</v>
      </c>
      <c r="AC515" t="s">
        <v>7</v>
      </c>
      <c r="AD515" t="s">
        <v>45</v>
      </c>
      <c r="AE515" t="s">
        <v>73</v>
      </c>
      <c r="AF515" t="s">
        <v>3174</v>
      </c>
    </row>
    <row r="516" spans="1:32" x14ac:dyDescent="0.45">
      <c r="A516" t="s">
        <v>3175</v>
      </c>
      <c r="B516" t="s">
        <v>3176</v>
      </c>
      <c r="C516" t="s">
        <v>3177</v>
      </c>
      <c r="D516" t="s">
        <v>3176</v>
      </c>
      <c r="E516" t="s">
        <v>3178</v>
      </c>
      <c r="F516" t="s">
        <v>3179</v>
      </c>
      <c r="H516" t="s">
        <v>3180</v>
      </c>
      <c r="J516" t="s">
        <v>45</v>
      </c>
      <c r="K516" t="s">
        <v>7</v>
      </c>
      <c r="L516" t="s">
        <v>7</v>
      </c>
      <c r="M516" t="s">
        <v>102</v>
      </c>
      <c r="N516" t="s">
        <v>7</v>
      </c>
      <c r="O516" t="s">
        <v>7</v>
      </c>
      <c r="P516" t="s">
        <v>7</v>
      </c>
      <c r="Q516" t="s">
        <v>45</v>
      </c>
      <c r="R516" t="s">
        <v>102</v>
      </c>
      <c r="S516" t="s">
        <v>45</v>
      </c>
      <c r="T516" t="s">
        <v>3175</v>
      </c>
      <c r="U516" t="s">
        <v>7</v>
      </c>
      <c r="V516" t="s">
        <v>7</v>
      </c>
      <c r="W516" t="s">
        <v>674</v>
      </c>
      <c r="AA516" t="s">
        <v>45</v>
      </c>
      <c r="AB516" t="s">
        <v>45</v>
      </c>
      <c r="AC516" t="s">
        <v>7</v>
      </c>
      <c r="AD516" t="s">
        <v>45</v>
      </c>
      <c r="AE516" t="s">
        <v>87</v>
      </c>
      <c r="AF516" t="s">
        <v>3181</v>
      </c>
    </row>
    <row r="517" spans="1:32" x14ac:dyDescent="0.45">
      <c r="A517" t="s">
        <v>3182</v>
      </c>
      <c r="B517" t="s">
        <v>3176</v>
      </c>
      <c r="C517" t="s">
        <v>3177</v>
      </c>
      <c r="D517" t="s">
        <v>3176</v>
      </c>
      <c r="E517" t="s">
        <v>3178</v>
      </c>
      <c r="H517" t="s">
        <v>3180</v>
      </c>
      <c r="J517" t="s">
        <v>45</v>
      </c>
      <c r="K517" t="s">
        <v>7</v>
      </c>
      <c r="L517" t="s">
        <v>7</v>
      </c>
      <c r="M517" t="s">
        <v>102</v>
      </c>
      <c r="N517" t="s">
        <v>7</v>
      </c>
      <c r="O517" t="s">
        <v>7</v>
      </c>
      <c r="P517" t="s">
        <v>7</v>
      </c>
      <c r="Q517" t="s">
        <v>45</v>
      </c>
      <c r="R517" t="s">
        <v>102</v>
      </c>
      <c r="S517" t="s">
        <v>45</v>
      </c>
      <c r="T517" t="s">
        <v>3182</v>
      </c>
      <c r="U517" t="s">
        <v>7</v>
      </c>
      <c r="V517" t="s">
        <v>7</v>
      </c>
      <c r="W517" t="s">
        <v>678</v>
      </c>
      <c r="AA517" t="s">
        <v>45</v>
      </c>
      <c r="AB517" t="s">
        <v>45</v>
      </c>
      <c r="AC517" t="s">
        <v>7</v>
      </c>
      <c r="AD517" t="s">
        <v>45</v>
      </c>
      <c r="AE517" t="s">
        <v>73</v>
      </c>
      <c r="AF517" t="s">
        <v>3183</v>
      </c>
    </row>
    <row r="518" spans="1:32" x14ac:dyDescent="0.45">
      <c r="A518" t="s">
        <v>3184</v>
      </c>
      <c r="B518" t="s">
        <v>3185</v>
      </c>
      <c r="C518" t="s">
        <v>3186</v>
      </c>
      <c r="D518" t="s">
        <v>3185</v>
      </c>
      <c r="E518" t="s">
        <v>3187</v>
      </c>
      <c r="F518" t="s">
        <v>3188</v>
      </c>
      <c r="H518" t="s">
        <v>3189</v>
      </c>
      <c r="I518" t="s">
        <v>3190</v>
      </c>
      <c r="J518" t="s">
        <v>45</v>
      </c>
      <c r="K518" t="s">
        <v>7</v>
      </c>
      <c r="L518" t="s">
        <v>7</v>
      </c>
      <c r="M518" t="s">
        <v>102</v>
      </c>
      <c r="N518" t="s">
        <v>7</v>
      </c>
      <c r="O518" t="s">
        <v>7</v>
      </c>
      <c r="P518" t="s">
        <v>7</v>
      </c>
      <c r="Q518" t="s">
        <v>45</v>
      </c>
      <c r="R518" t="s">
        <v>102</v>
      </c>
      <c r="S518" t="s">
        <v>45</v>
      </c>
      <c r="T518" t="s">
        <v>3184</v>
      </c>
      <c r="U518" t="s">
        <v>7</v>
      </c>
      <c r="V518" t="s">
        <v>7</v>
      </c>
      <c r="W518" t="s">
        <v>7</v>
      </c>
      <c r="AA518" t="s">
        <v>45</v>
      </c>
      <c r="AB518" t="s">
        <v>45</v>
      </c>
      <c r="AC518" t="s">
        <v>7</v>
      </c>
      <c r="AD518" t="s">
        <v>45</v>
      </c>
      <c r="AE518" t="s">
        <v>87</v>
      </c>
      <c r="AF518" t="s">
        <v>3191</v>
      </c>
    </row>
    <row r="519" spans="1:32" x14ac:dyDescent="0.45">
      <c r="A519" t="s">
        <v>57</v>
      </c>
      <c r="B519" t="s">
        <v>8</v>
      </c>
      <c r="C519" t="s">
        <v>3192</v>
      </c>
      <c r="D519" t="s">
        <v>8</v>
      </c>
      <c r="E519" t="s">
        <v>3193</v>
      </c>
      <c r="F519" t="s">
        <v>3194</v>
      </c>
      <c r="H519" t="s">
        <v>3195</v>
      </c>
      <c r="I519" t="s">
        <v>3196</v>
      </c>
      <c r="J519" t="s">
        <v>45</v>
      </c>
      <c r="K519" t="s">
        <v>7</v>
      </c>
      <c r="L519" t="s">
        <v>7</v>
      </c>
      <c r="M519" t="s">
        <v>102</v>
      </c>
      <c r="N519" t="s">
        <v>7</v>
      </c>
      <c r="O519" t="s">
        <v>7</v>
      </c>
      <c r="P519" t="s">
        <v>7</v>
      </c>
      <c r="Q519" t="s">
        <v>45</v>
      </c>
      <c r="R519" t="s">
        <v>102</v>
      </c>
      <c r="S519" t="s">
        <v>45</v>
      </c>
      <c r="T519" t="s">
        <v>57</v>
      </c>
      <c r="U519" t="s">
        <v>7</v>
      </c>
      <c r="V519" t="s">
        <v>7</v>
      </c>
      <c r="W519" t="s">
        <v>264</v>
      </c>
      <c r="AA519" t="s">
        <v>45</v>
      </c>
      <c r="AB519" t="s">
        <v>45</v>
      </c>
      <c r="AC519" t="s">
        <v>7</v>
      </c>
      <c r="AD519" t="s">
        <v>45</v>
      </c>
      <c r="AE519" t="s">
        <v>87</v>
      </c>
      <c r="AF519" t="s">
        <v>3197</v>
      </c>
    </row>
    <row r="520" spans="1:32" x14ac:dyDescent="0.45">
      <c r="A520" t="s">
        <v>3198</v>
      </c>
      <c r="B520" t="s">
        <v>3199</v>
      </c>
      <c r="C520" t="s">
        <v>3200</v>
      </c>
      <c r="D520" t="s">
        <v>3201</v>
      </c>
      <c r="E520" t="s">
        <v>3193</v>
      </c>
      <c r="F520" t="s">
        <v>3202</v>
      </c>
      <c r="H520" t="s">
        <v>3203</v>
      </c>
      <c r="J520" t="s">
        <v>45</v>
      </c>
      <c r="K520" t="s">
        <v>7</v>
      </c>
      <c r="L520" t="s">
        <v>7</v>
      </c>
      <c r="M520" t="s">
        <v>102</v>
      </c>
      <c r="N520" t="s">
        <v>7</v>
      </c>
      <c r="O520" t="s">
        <v>7</v>
      </c>
      <c r="P520" t="s">
        <v>7</v>
      </c>
      <c r="Q520" t="s">
        <v>45</v>
      </c>
      <c r="R520" t="s">
        <v>102</v>
      </c>
      <c r="S520" t="s">
        <v>45</v>
      </c>
      <c r="T520" t="s">
        <v>3198</v>
      </c>
      <c r="U520" t="s">
        <v>7</v>
      </c>
      <c r="V520" t="s">
        <v>7</v>
      </c>
      <c r="W520" t="s">
        <v>272</v>
      </c>
      <c r="AA520" t="s">
        <v>45</v>
      </c>
      <c r="AB520" t="s">
        <v>45</v>
      </c>
      <c r="AC520" t="s">
        <v>7</v>
      </c>
      <c r="AD520" t="s">
        <v>45</v>
      </c>
      <c r="AE520" t="s">
        <v>87</v>
      </c>
      <c r="AF520" t="s">
        <v>3204</v>
      </c>
    </row>
    <row r="521" spans="1:32" x14ac:dyDescent="0.45">
      <c r="A521" t="s">
        <v>111</v>
      </c>
      <c r="B521" t="s">
        <v>3205</v>
      </c>
      <c r="C521" t="s">
        <v>3206</v>
      </c>
      <c r="D521" t="s">
        <v>27</v>
      </c>
      <c r="E521" t="s">
        <v>3207</v>
      </c>
      <c r="F521" t="s">
        <v>3208</v>
      </c>
      <c r="H521" t="s">
        <v>3209</v>
      </c>
      <c r="J521" t="s">
        <v>45</v>
      </c>
      <c r="K521" t="s">
        <v>7</v>
      </c>
      <c r="L521" t="s">
        <v>7</v>
      </c>
      <c r="M521" t="s">
        <v>102</v>
      </c>
      <c r="N521" t="s">
        <v>7</v>
      </c>
      <c r="O521" t="s">
        <v>7</v>
      </c>
      <c r="P521" t="s">
        <v>7</v>
      </c>
      <c r="Q521" t="s">
        <v>45</v>
      </c>
      <c r="R521" t="s">
        <v>102</v>
      </c>
      <c r="S521" t="s">
        <v>45</v>
      </c>
      <c r="T521" t="s">
        <v>111</v>
      </c>
      <c r="U521" t="s">
        <v>7</v>
      </c>
      <c r="V521" t="s">
        <v>7</v>
      </c>
      <c r="W521" t="s">
        <v>2575</v>
      </c>
      <c r="AA521" t="s">
        <v>45</v>
      </c>
      <c r="AB521" t="s">
        <v>45</v>
      </c>
      <c r="AC521" t="s">
        <v>7</v>
      </c>
      <c r="AD521" t="s">
        <v>45</v>
      </c>
      <c r="AE521" t="s">
        <v>87</v>
      </c>
      <c r="AF521" t="s">
        <v>3210</v>
      </c>
    </row>
    <row r="522" spans="1:32" x14ac:dyDescent="0.45">
      <c r="A522" t="s">
        <v>3211</v>
      </c>
      <c r="B522" t="s">
        <v>3212</v>
      </c>
      <c r="C522" t="s">
        <v>3213</v>
      </c>
      <c r="D522" t="s">
        <v>3214</v>
      </c>
      <c r="E522" t="s">
        <v>3207</v>
      </c>
      <c r="F522" t="s">
        <v>3208</v>
      </c>
      <c r="H522" t="s">
        <v>3209</v>
      </c>
      <c r="J522" t="s">
        <v>45</v>
      </c>
      <c r="K522" t="s">
        <v>7</v>
      </c>
      <c r="L522" t="s">
        <v>7</v>
      </c>
      <c r="M522" t="s">
        <v>102</v>
      </c>
      <c r="N522" t="s">
        <v>7</v>
      </c>
      <c r="O522" t="s">
        <v>7</v>
      </c>
      <c r="P522" t="s">
        <v>7</v>
      </c>
      <c r="Q522" t="s">
        <v>45</v>
      </c>
      <c r="R522" t="s">
        <v>102</v>
      </c>
      <c r="S522" t="s">
        <v>45</v>
      </c>
      <c r="T522" t="s">
        <v>3211</v>
      </c>
      <c r="U522" t="s">
        <v>7</v>
      </c>
      <c r="V522" t="s">
        <v>7</v>
      </c>
      <c r="W522" t="s">
        <v>2575</v>
      </c>
      <c r="AA522" t="s">
        <v>45</v>
      </c>
      <c r="AB522" t="s">
        <v>45</v>
      </c>
      <c r="AC522" t="s">
        <v>7</v>
      </c>
      <c r="AD522" t="s">
        <v>45</v>
      </c>
      <c r="AE522" t="s">
        <v>87</v>
      </c>
      <c r="AF522" t="s">
        <v>3215</v>
      </c>
    </row>
    <row r="523" spans="1:32" x14ac:dyDescent="0.45">
      <c r="A523" t="s">
        <v>112</v>
      </c>
      <c r="B523" t="s">
        <v>3216</v>
      </c>
      <c r="C523" t="s">
        <v>3217</v>
      </c>
      <c r="D523" t="s">
        <v>28</v>
      </c>
      <c r="F523" t="s">
        <v>3218</v>
      </c>
      <c r="H523" t="s">
        <v>3219</v>
      </c>
      <c r="J523" t="s">
        <v>45</v>
      </c>
      <c r="K523" t="s">
        <v>7</v>
      </c>
      <c r="L523" t="s">
        <v>7</v>
      </c>
      <c r="M523" t="s">
        <v>102</v>
      </c>
      <c r="N523" t="s">
        <v>7</v>
      </c>
      <c r="O523" t="s">
        <v>7</v>
      </c>
      <c r="P523" t="s">
        <v>7</v>
      </c>
      <c r="Q523" t="s">
        <v>45</v>
      </c>
      <c r="R523" t="s">
        <v>102</v>
      </c>
      <c r="S523" t="s">
        <v>45</v>
      </c>
      <c r="T523" t="s">
        <v>112</v>
      </c>
      <c r="U523" t="s">
        <v>7</v>
      </c>
      <c r="V523" t="s">
        <v>7</v>
      </c>
      <c r="W523" t="s">
        <v>887</v>
      </c>
      <c r="Z523" t="s">
        <v>3220</v>
      </c>
      <c r="AA523" t="s">
        <v>45</v>
      </c>
      <c r="AB523" t="s">
        <v>7</v>
      </c>
      <c r="AC523" t="s">
        <v>7</v>
      </c>
      <c r="AD523" t="s">
        <v>45</v>
      </c>
      <c r="AE523" t="s">
        <v>87</v>
      </c>
      <c r="AF523" t="s">
        <v>3221</v>
      </c>
    </row>
    <row r="524" spans="1:32" x14ac:dyDescent="0.45">
      <c r="A524" t="s">
        <v>3222</v>
      </c>
      <c r="B524" t="s">
        <v>2814</v>
      </c>
      <c r="C524" t="s">
        <v>2815</v>
      </c>
      <c r="D524" t="s">
        <v>2814</v>
      </c>
      <c r="E524" t="s">
        <v>1256</v>
      </c>
      <c r="F524" t="s">
        <v>2816</v>
      </c>
      <c r="H524" t="s">
        <v>2817</v>
      </c>
      <c r="I524" t="s">
        <v>2818</v>
      </c>
      <c r="J524" t="s">
        <v>45</v>
      </c>
      <c r="K524" t="s">
        <v>7</v>
      </c>
      <c r="L524" t="s">
        <v>7</v>
      </c>
      <c r="M524" t="s">
        <v>102</v>
      </c>
      <c r="N524" t="s">
        <v>7</v>
      </c>
      <c r="O524" t="s">
        <v>7</v>
      </c>
      <c r="P524" t="s">
        <v>7</v>
      </c>
      <c r="Q524" t="s">
        <v>45</v>
      </c>
      <c r="R524" t="s">
        <v>102</v>
      </c>
      <c r="S524" t="s">
        <v>45</v>
      </c>
      <c r="T524" t="s">
        <v>3222</v>
      </c>
      <c r="U524" t="s">
        <v>7</v>
      </c>
      <c r="V524" t="s">
        <v>7</v>
      </c>
      <c r="W524" t="s">
        <v>1245</v>
      </c>
      <c r="AA524" t="s">
        <v>45</v>
      </c>
      <c r="AB524" t="s">
        <v>45</v>
      </c>
      <c r="AC524" t="s">
        <v>7</v>
      </c>
      <c r="AD524" t="s">
        <v>45</v>
      </c>
      <c r="AE524" t="s">
        <v>87</v>
      </c>
      <c r="AF524" t="s">
        <v>3223</v>
      </c>
    </row>
    <row r="525" spans="1:32" x14ac:dyDescent="0.45">
      <c r="A525" t="s">
        <v>3224</v>
      </c>
      <c r="B525" t="s">
        <v>3225</v>
      </c>
      <c r="C525" t="s">
        <v>3226</v>
      </c>
      <c r="D525" t="s">
        <v>3225</v>
      </c>
      <c r="E525" t="s">
        <v>3227</v>
      </c>
      <c r="F525" t="s">
        <v>3228</v>
      </c>
      <c r="H525" t="s">
        <v>3229</v>
      </c>
      <c r="I525" t="s">
        <v>3230</v>
      </c>
      <c r="J525" t="s">
        <v>45</v>
      </c>
      <c r="K525" t="s">
        <v>7</v>
      </c>
      <c r="L525" t="s">
        <v>7</v>
      </c>
      <c r="M525" t="s">
        <v>102</v>
      </c>
      <c r="N525" t="s">
        <v>7</v>
      </c>
      <c r="O525" t="s">
        <v>7</v>
      </c>
      <c r="P525" t="s">
        <v>7</v>
      </c>
      <c r="Q525" t="s">
        <v>45</v>
      </c>
      <c r="R525" t="s">
        <v>102</v>
      </c>
      <c r="S525" t="s">
        <v>45</v>
      </c>
      <c r="T525" t="s">
        <v>3224</v>
      </c>
      <c r="U525" t="s">
        <v>7</v>
      </c>
      <c r="V525" t="s">
        <v>7</v>
      </c>
      <c r="W525" t="s">
        <v>7</v>
      </c>
      <c r="AA525" t="s">
        <v>45</v>
      </c>
      <c r="AB525" t="s">
        <v>45</v>
      </c>
      <c r="AC525" t="s">
        <v>7</v>
      </c>
      <c r="AD525" t="s">
        <v>45</v>
      </c>
      <c r="AE525" t="s">
        <v>87</v>
      </c>
      <c r="AF525" t="s">
        <v>3231</v>
      </c>
    </row>
    <row r="526" spans="1:32" x14ac:dyDescent="0.45">
      <c r="A526" t="s">
        <v>98</v>
      </c>
      <c r="B526" t="s">
        <v>21</v>
      </c>
      <c r="C526" t="s">
        <v>3232</v>
      </c>
      <c r="D526" t="s">
        <v>21</v>
      </c>
      <c r="E526" t="s">
        <v>3233</v>
      </c>
      <c r="F526" t="s">
        <v>3234</v>
      </c>
      <c r="G526" t="s">
        <v>3235</v>
      </c>
      <c r="H526" t="s">
        <v>3236</v>
      </c>
      <c r="J526" t="s">
        <v>45</v>
      </c>
      <c r="K526" t="s">
        <v>7</v>
      </c>
      <c r="L526" t="s">
        <v>7</v>
      </c>
      <c r="M526" t="s">
        <v>102</v>
      </c>
      <c r="N526" t="s">
        <v>7</v>
      </c>
      <c r="O526" t="s">
        <v>7</v>
      </c>
      <c r="P526" t="s">
        <v>7</v>
      </c>
      <c r="Q526" t="s">
        <v>45</v>
      </c>
      <c r="R526" t="s">
        <v>102</v>
      </c>
      <c r="S526" t="s">
        <v>45</v>
      </c>
      <c r="T526" t="s">
        <v>98</v>
      </c>
      <c r="U526" t="s">
        <v>7</v>
      </c>
      <c r="V526" t="s">
        <v>7</v>
      </c>
      <c r="W526" t="s">
        <v>1303</v>
      </c>
      <c r="AA526" t="s">
        <v>45</v>
      </c>
      <c r="AB526" t="s">
        <v>45</v>
      </c>
      <c r="AC526" t="s">
        <v>7</v>
      </c>
      <c r="AD526" t="s">
        <v>45</v>
      </c>
      <c r="AE526" t="s">
        <v>87</v>
      </c>
      <c r="AF526" t="s">
        <v>3237</v>
      </c>
    </row>
    <row r="527" spans="1:32" x14ac:dyDescent="0.45">
      <c r="A527" t="s">
        <v>3238</v>
      </c>
      <c r="B527" t="s">
        <v>3239</v>
      </c>
      <c r="C527" t="s">
        <v>3240</v>
      </c>
      <c r="D527" t="s">
        <v>3239</v>
      </c>
      <c r="E527" t="s">
        <v>3241</v>
      </c>
      <c r="F527" t="s">
        <v>3242</v>
      </c>
      <c r="H527" t="s">
        <v>3243</v>
      </c>
      <c r="I527" t="s">
        <v>3244</v>
      </c>
      <c r="J527" t="s">
        <v>45</v>
      </c>
      <c r="K527" t="s">
        <v>7</v>
      </c>
      <c r="L527" t="s">
        <v>7</v>
      </c>
      <c r="M527" t="s">
        <v>102</v>
      </c>
      <c r="N527" t="s">
        <v>7</v>
      </c>
      <c r="O527" t="s">
        <v>7</v>
      </c>
      <c r="P527" t="s">
        <v>7</v>
      </c>
      <c r="Q527" t="s">
        <v>45</v>
      </c>
      <c r="R527" t="s">
        <v>102</v>
      </c>
      <c r="S527" t="s">
        <v>45</v>
      </c>
      <c r="T527" t="s">
        <v>3238</v>
      </c>
      <c r="U527" t="s">
        <v>7</v>
      </c>
      <c r="V527" t="s">
        <v>7</v>
      </c>
      <c r="W527" t="s">
        <v>1212</v>
      </c>
      <c r="AA527" t="s">
        <v>45</v>
      </c>
      <c r="AB527" t="s">
        <v>45</v>
      </c>
      <c r="AC527" t="s">
        <v>7</v>
      </c>
      <c r="AD527" t="s">
        <v>45</v>
      </c>
      <c r="AE527" t="s">
        <v>73</v>
      </c>
      <c r="AF527" t="s">
        <v>3245</v>
      </c>
    </row>
    <row r="528" spans="1:32" x14ac:dyDescent="0.45">
      <c r="A528" t="s">
        <v>3246</v>
      </c>
      <c r="B528" t="s">
        <v>3247</v>
      </c>
      <c r="C528" t="s">
        <v>3248</v>
      </c>
      <c r="D528" t="s">
        <v>3247</v>
      </c>
      <c r="E528" t="s">
        <v>373</v>
      </c>
      <c r="F528" t="s">
        <v>3249</v>
      </c>
      <c r="H528" t="s">
        <v>3250</v>
      </c>
      <c r="J528" t="s">
        <v>45</v>
      </c>
      <c r="K528" t="s">
        <v>7</v>
      </c>
      <c r="L528" t="s">
        <v>7</v>
      </c>
      <c r="M528" t="s">
        <v>102</v>
      </c>
      <c r="N528" t="s">
        <v>7</v>
      </c>
      <c r="O528" t="s">
        <v>7</v>
      </c>
      <c r="P528" t="s">
        <v>7</v>
      </c>
      <c r="Q528" t="s">
        <v>45</v>
      </c>
      <c r="R528" t="s">
        <v>102</v>
      </c>
      <c r="S528" t="s">
        <v>45</v>
      </c>
      <c r="T528" t="s">
        <v>3246</v>
      </c>
      <c r="U528" t="s">
        <v>7</v>
      </c>
      <c r="V528" t="s">
        <v>7</v>
      </c>
      <c r="W528" t="s">
        <v>3246</v>
      </c>
      <c r="AA528" t="s">
        <v>45</v>
      </c>
      <c r="AB528" t="s">
        <v>45</v>
      </c>
      <c r="AC528" t="s">
        <v>7</v>
      </c>
      <c r="AD528" t="s">
        <v>45</v>
      </c>
      <c r="AE528" t="s">
        <v>87</v>
      </c>
      <c r="AF528" t="s">
        <v>3251</v>
      </c>
    </row>
    <row r="529" spans="1:32" x14ac:dyDescent="0.45">
      <c r="A529" t="s">
        <v>3252</v>
      </c>
      <c r="B529" t="s">
        <v>3253</v>
      </c>
      <c r="C529" t="s">
        <v>3254</v>
      </c>
      <c r="D529" t="s">
        <v>3255</v>
      </c>
      <c r="F529" t="s">
        <v>3256</v>
      </c>
      <c r="H529" t="s">
        <v>3257</v>
      </c>
      <c r="I529" t="s">
        <v>3258</v>
      </c>
      <c r="J529" t="s">
        <v>45</v>
      </c>
      <c r="K529" t="s">
        <v>7</v>
      </c>
      <c r="L529" t="s">
        <v>7</v>
      </c>
      <c r="M529" t="s">
        <v>102</v>
      </c>
      <c r="N529" t="s">
        <v>7</v>
      </c>
      <c r="O529" t="s">
        <v>7</v>
      </c>
      <c r="P529" t="s">
        <v>7</v>
      </c>
      <c r="Q529" t="s">
        <v>45</v>
      </c>
      <c r="R529" t="s">
        <v>102</v>
      </c>
      <c r="S529" t="s">
        <v>45</v>
      </c>
      <c r="T529" t="s">
        <v>3252</v>
      </c>
      <c r="U529" t="s">
        <v>7</v>
      </c>
      <c r="V529" t="s">
        <v>7</v>
      </c>
      <c r="W529" t="s">
        <v>1854</v>
      </c>
      <c r="AA529" t="s">
        <v>7</v>
      </c>
      <c r="AB529" t="s">
        <v>45</v>
      </c>
      <c r="AC529" t="s">
        <v>7</v>
      </c>
      <c r="AD529" t="s">
        <v>45</v>
      </c>
      <c r="AE529" t="s">
        <v>63</v>
      </c>
      <c r="AF529" t="s">
        <v>3259</v>
      </c>
    </row>
    <row r="530" spans="1:32" x14ac:dyDescent="0.45">
      <c r="A530" t="s">
        <v>3260</v>
      </c>
      <c r="B530" t="s">
        <v>3261</v>
      </c>
      <c r="C530" t="s">
        <v>3262</v>
      </c>
      <c r="D530" t="s">
        <v>3261</v>
      </c>
      <c r="E530" t="s">
        <v>260</v>
      </c>
      <c r="F530" t="s">
        <v>3263</v>
      </c>
      <c r="H530" t="s">
        <v>3264</v>
      </c>
      <c r="J530" t="s">
        <v>45</v>
      </c>
      <c r="K530" t="s">
        <v>7</v>
      </c>
      <c r="L530" t="s">
        <v>7</v>
      </c>
      <c r="M530" t="s">
        <v>102</v>
      </c>
      <c r="N530" t="s">
        <v>7</v>
      </c>
      <c r="O530" t="s">
        <v>7</v>
      </c>
      <c r="P530" t="s">
        <v>7</v>
      </c>
      <c r="Q530" t="s">
        <v>45</v>
      </c>
      <c r="R530" t="s">
        <v>102</v>
      </c>
      <c r="S530" t="s">
        <v>45</v>
      </c>
      <c r="T530" t="s">
        <v>3260</v>
      </c>
      <c r="U530" t="s">
        <v>7</v>
      </c>
      <c r="V530" t="s">
        <v>7</v>
      </c>
      <c r="W530" t="s">
        <v>3265</v>
      </c>
      <c r="AA530" t="s">
        <v>7</v>
      </c>
      <c r="AB530" t="s">
        <v>45</v>
      </c>
      <c r="AC530" t="s">
        <v>7</v>
      </c>
      <c r="AD530" t="s">
        <v>45</v>
      </c>
      <c r="AE530" t="s">
        <v>63</v>
      </c>
      <c r="AF530" t="s">
        <v>3266</v>
      </c>
    </row>
    <row r="531" spans="1:32" x14ac:dyDescent="0.45">
      <c r="A531" t="s">
        <v>3267</v>
      </c>
      <c r="B531" t="s">
        <v>3268</v>
      </c>
      <c r="C531" t="s">
        <v>3269</v>
      </c>
      <c r="D531" t="s">
        <v>3268</v>
      </c>
      <c r="E531" t="s">
        <v>3270</v>
      </c>
      <c r="F531" t="s">
        <v>3271</v>
      </c>
      <c r="G531" t="s">
        <v>3272</v>
      </c>
      <c r="H531" t="s">
        <v>3273</v>
      </c>
      <c r="I531" t="s">
        <v>3273</v>
      </c>
      <c r="J531" t="s">
        <v>45</v>
      </c>
      <c r="K531" t="s">
        <v>7</v>
      </c>
      <c r="L531" t="s">
        <v>7</v>
      </c>
      <c r="M531" t="s">
        <v>102</v>
      </c>
      <c r="N531" t="s">
        <v>7</v>
      </c>
      <c r="O531" t="s">
        <v>7</v>
      </c>
      <c r="P531" t="s">
        <v>7</v>
      </c>
      <c r="Q531" t="s">
        <v>45</v>
      </c>
      <c r="R531" t="s">
        <v>102</v>
      </c>
      <c r="S531" t="s">
        <v>45</v>
      </c>
      <c r="T531" t="s">
        <v>3267</v>
      </c>
      <c r="U531" t="s">
        <v>7</v>
      </c>
      <c r="V531" t="s">
        <v>7</v>
      </c>
      <c r="W531" t="s">
        <v>1562</v>
      </c>
      <c r="AA531" t="s">
        <v>45</v>
      </c>
      <c r="AB531" t="s">
        <v>45</v>
      </c>
      <c r="AC531" t="s">
        <v>7</v>
      </c>
      <c r="AD531" t="s">
        <v>45</v>
      </c>
      <c r="AE531" t="s">
        <v>87</v>
      </c>
      <c r="AF531" t="s">
        <v>3274</v>
      </c>
    </row>
    <row r="532" spans="1:32" x14ac:dyDescent="0.45">
      <c r="A532" t="s">
        <v>3275</v>
      </c>
      <c r="B532" t="s">
        <v>3276</v>
      </c>
      <c r="C532" t="s">
        <v>3277</v>
      </c>
      <c r="D532" t="s">
        <v>3276</v>
      </c>
      <c r="E532" t="s">
        <v>3278</v>
      </c>
      <c r="F532" t="s">
        <v>3271</v>
      </c>
      <c r="G532" t="s">
        <v>3272</v>
      </c>
      <c r="H532" t="s">
        <v>3273</v>
      </c>
      <c r="I532" t="s">
        <v>3273</v>
      </c>
      <c r="J532" t="s">
        <v>45</v>
      </c>
      <c r="K532" t="s">
        <v>7</v>
      </c>
      <c r="L532" t="s">
        <v>7</v>
      </c>
      <c r="M532" t="s">
        <v>102</v>
      </c>
      <c r="N532" t="s">
        <v>7</v>
      </c>
      <c r="O532" t="s">
        <v>7</v>
      </c>
      <c r="P532" t="s">
        <v>7</v>
      </c>
      <c r="Q532" t="s">
        <v>45</v>
      </c>
      <c r="R532" t="s">
        <v>102</v>
      </c>
      <c r="S532" t="s">
        <v>45</v>
      </c>
      <c r="T532" t="s">
        <v>3275</v>
      </c>
      <c r="U532" t="s">
        <v>7</v>
      </c>
      <c r="V532" t="s">
        <v>7</v>
      </c>
      <c r="W532" t="s">
        <v>1033</v>
      </c>
      <c r="AA532" t="s">
        <v>45</v>
      </c>
      <c r="AB532" t="s">
        <v>45</v>
      </c>
      <c r="AC532" t="s">
        <v>7</v>
      </c>
      <c r="AD532" t="s">
        <v>45</v>
      </c>
      <c r="AE532" t="s">
        <v>68</v>
      </c>
      <c r="AF532" t="s">
        <v>3279</v>
      </c>
    </row>
    <row r="533" spans="1:32" x14ac:dyDescent="0.45">
      <c r="A533" t="s">
        <v>3280</v>
      </c>
      <c r="B533" t="s">
        <v>3281</v>
      </c>
      <c r="C533" t="s">
        <v>3282</v>
      </c>
      <c r="D533" t="s">
        <v>3283</v>
      </c>
      <c r="J533" t="s">
        <v>45</v>
      </c>
      <c r="K533" t="s">
        <v>7</v>
      </c>
      <c r="L533" t="s">
        <v>7</v>
      </c>
      <c r="M533" t="s">
        <v>102</v>
      </c>
      <c r="N533" t="s">
        <v>7</v>
      </c>
      <c r="O533" t="s">
        <v>7</v>
      </c>
      <c r="P533" t="s">
        <v>7</v>
      </c>
      <c r="Q533" t="s">
        <v>45</v>
      </c>
      <c r="R533" t="s">
        <v>102</v>
      </c>
      <c r="S533" t="s">
        <v>45</v>
      </c>
      <c r="T533" t="s">
        <v>3280</v>
      </c>
      <c r="U533" t="s">
        <v>7</v>
      </c>
      <c r="V533" t="s">
        <v>7</v>
      </c>
      <c r="W533" t="s">
        <v>3280</v>
      </c>
      <c r="AA533" t="s">
        <v>45</v>
      </c>
      <c r="AB533" t="s">
        <v>45</v>
      </c>
      <c r="AC533" t="s">
        <v>7</v>
      </c>
      <c r="AD533" t="s">
        <v>45</v>
      </c>
      <c r="AE533" t="s">
        <v>87</v>
      </c>
      <c r="AF533" t="s">
        <v>3284</v>
      </c>
    </row>
    <row r="534" spans="1:32" x14ac:dyDescent="0.45">
      <c r="A534" t="s">
        <v>3285</v>
      </c>
      <c r="B534" t="s">
        <v>3286</v>
      </c>
      <c r="C534" t="s">
        <v>3287</v>
      </c>
      <c r="D534" t="s">
        <v>3288</v>
      </c>
      <c r="J534" t="s">
        <v>45</v>
      </c>
      <c r="K534" t="s">
        <v>7</v>
      </c>
      <c r="L534" t="s">
        <v>7</v>
      </c>
      <c r="M534" t="s">
        <v>102</v>
      </c>
      <c r="N534" t="s">
        <v>7</v>
      </c>
      <c r="O534" t="s">
        <v>7</v>
      </c>
      <c r="P534" t="s">
        <v>7</v>
      </c>
      <c r="Q534" t="s">
        <v>45</v>
      </c>
      <c r="R534" t="s">
        <v>102</v>
      </c>
      <c r="S534" t="s">
        <v>45</v>
      </c>
      <c r="T534" t="s">
        <v>3285</v>
      </c>
      <c r="U534" t="s">
        <v>7</v>
      </c>
      <c r="V534" t="s">
        <v>7</v>
      </c>
      <c r="W534" t="s">
        <v>3285</v>
      </c>
      <c r="AA534" t="s">
        <v>45</v>
      </c>
      <c r="AB534" t="s">
        <v>45</v>
      </c>
      <c r="AC534" t="s">
        <v>7</v>
      </c>
      <c r="AD534" t="s">
        <v>45</v>
      </c>
      <c r="AE534" t="s">
        <v>87</v>
      </c>
      <c r="AF534" t="s">
        <v>3289</v>
      </c>
    </row>
    <row r="535" spans="1:32" x14ac:dyDescent="0.45">
      <c r="A535" t="s">
        <v>3290</v>
      </c>
      <c r="B535" t="s">
        <v>3291</v>
      </c>
      <c r="C535" t="s">
        <v>3292</v>
      </c>
      <c r="D535" t="s">
        <v>3293</v>
      </c>
      <c r="J535" t="s">
        <v>45</v>
      </c>
      <c r="K535" t="s">
        <v>7</v>
      </c>
      <c r="L535" t="s">
        <v>7</v>
      </c>
      <c r="M535" t="s">
        <v>102</v>
      </c>
      <c r="N535" t="s">
        <v>7</v>
      </c>
      <c r="O535" t="s">
        <v>7</v>
      </c>
      <c r="P535" t="s">
        <v>7</v>
      </c>
      <c r="Q535" t="s">
        <v>45</v>
      </c>
      <c r="R535" t="s">
        <v>102</v>
      </c>
      <c r="S535" t="s">
        <v>45</v>
      </c>
      <c r="T535" t="s">
        <v>3290</v>
      </c>
      <c r="U535" t="s">
        <v>7</v>
      </c>
      <c r="V535" t="s">
        <v>7</v>
      </c>
      <c r="W535" t="s">
        <v>3290</v>
      </c>
      <c r="AA535" t="s">
        <v>593</v>
      </c>
      <c r="AB535" t="s">
        <v>45</v>
      </c>
      <c r="AC535" t="s">
        <v>7</v>
      </c>
      <c r="AD535" t="s">
        <v>45</v>
      </c>
      <c r="AE535" t="s">
        <v>87</v>
      </c>
      <c r="AF535" t="s">
        <v>3294</v>
      </c>
    </row>
    <row r="536" spans="1:32" x14ac:dyDescent="0.45">
      <c r="A536" t="s">
        <v>3295</v>
      </c>
      <c r="B536" t="s">
        <v>3296</v>
      </c>
      <c r="C536" t="s">
        <v>3297</v>
      </c>
      <c r="D536" t="s">
        <v>3298</v>
      </c>
      <c r="J536" t="s">
        <v>45</v>
      </c>
      <c r="K536" t="s">
        <v>7</v>
      </c>
      <c r="L536" t="s">
        <v>7</v>
      </c>
      <c r="M536" t="s">
        <v>102</v>
      </c>
      <c r="N536" t="s">
        <v>7</v>
      </c>
      <c r="O536" t="s">
        <v>7</v>
      </c>
      <c r="P536" t="s">
        <v>7</v>
      </c>
      <c r="Q536" t="s">
        <v>45</v>
      </c>
      <c r="R536" t="s">
        <v>102</v>
      </c>
      <c r="S536" t="s">
        <v>45</v>
      </c>
      <c r="T536" t="s">
        <v>3295</v>
      </c>
      <c r="U536" t="s">
        <v>7</v>
      </c>
      <c r="V536" t="s">
        <v>7</v>
      </c>
      <c r="W536" t="s">
        <v>3295</v>
      </c>
      <c r="AA536" t="s">
        <v>593</v>
      </c>
      <c r="AB536" t="s">
        <v>45</v>
      </c>
      <c r="AC536" t="s">
        <v>7</v>
      </c>
      <c r="AD536" t="s">
        <v>45</v>
      </c>
      <c r="AE536" t="s">
        <v>87</v>
      </c>
      <c r="AF536" t="s">
        <v>3299</v>
      </c>
    </row>
    <row r="537" spans="1:32" x14ac:dyDescent="0.45">
      <c r="A537" t="s">
        <v>3300</v>
      </c>
      <c r="B537" t="s">
        <v>3301</v>
      </c>
      <c r="C537" t="s">
        <v>3302</v>
      </c>
      <c r="D537" t="s">
        <v>3303</v>
      </c>
      <c r="J537" t="s">
        <v>45</v>
      </c>
      <c r="K537" t="s">
        <v>7</v>
      </c>
      <c r="L537" t="s">
        <v>7</v>
      </c>
      <c r="M537" t="s">
        <v>102</v>
      </c>
      <c r="N537" t="s">
        <v>7</v>
      </c>
      <c r="O537" t="s">
        <v>7</v>
      </c>
      <c r="P537" t="s">
        <v>7</v>
      </c>
      <c r="Q537" t="s">
        <v>45</v>
      </c>
      <c r="R537" t="s">
        <v>102</v>
      </c>
      <c r="S537" t="s">
        <v>45</v>
      </c>
      <c r="T537" t="s">
        <v>3300</v>
      </c>
      <c r="U537" t="s">
        <v>7</v>
      </c>
      <c r="V537" t="s">
        <v>7</v>
      </c>
      <c r="W537" t="s">
        <v>3300</v>
      </c>
      <c r="AA537" t="s">
        <v>593</v>
      </c>
      <c r="AB537" t="s">
        <v>45</v>
      </c>
      <c r="AC537" t="s">
        <v>7</v>
      </c>
      <c r="AD537" t="s">
        <v>45</v>
      </c>
      <c r="AE537" t="s">
        <v>87</v>
      </c>
      <c r="AF537" t="s">
        <v>3304</v>
      </c>
    </row>
    <row r="538" spans="1:32" x14ac:dyDescent="0.45">
      <c r="A538" t="s">
        <v>623</v>
      </c>
      <c r="B538" t="s">
        <v>3305</v>
      </c>
      <c r="C538" t="s">
        <v>3305</v>
      </c>
      <c r="D538" t="s">
        <v>3305</v>
      </c>
      <c r="E538" t="s">
        <v>2160</v>
      </c>
      <c r="F538" t="s">
        <v>2860</v>
      </c>
      <c r="H538" t="s">
        <v>2849</v>
      </c>
      <c r="J538" t="s">
        <v>45</v>
      </c>
      <c r="K538" t="s">
        <v>7</v>
      </c>
      <c r="L538" t="s">
        <v>7</v>
      </c>
      <c r="M538" t="s">
        <v>102</v>
      </c>
      <c r="N538" t="s">
        <v>7</v>
      </c>
      <c r="O538" t="s">
        <v>7</v>
      </c>
      <c r="P538" t="s">
        <v>7</v>
      </c>
      <c r="Q538" t="s">
        <v>45</v>
      </c>
      <c r="R538" t="s">
        <v>102</v>
      </c>
      <c r="S538" t="s">
        <v>45</v>
      </c>
      <c r="T538" t="s">
        <v>623</v>
      </c>
      <c r="U538" t="s">
        <v>7</v>
      </c>
      <c r="V538" t="s">
        <v>7</v>
      </c>
      <c r="W538" t="s">
        <v>623</v>
      </c>
      <c r="AA538" t="s">
        <v>45</v>
      </c>
      <c r="AB538" t="s">
        <v>45</v>
      </c>
      <c r="AC538" t="s">
        <v>7</v>
      </c>
      <c r="AD538" t="s">
        <v>45</v>
      </c>
      <c r="AE538" t="s">
        <v>87</v>
      </c>
      <c r="AF538" t="s">
        <v>3306</v>
      </c>
    </row>
    <row r="539" spans="1:32" x14ac:dyDescent="0.45">
      <c r="A539" t="s">
        <v>3307</v>
      </c>
      <c r="B539" t="s">
        <v>3308</v>
      </c>
      <c r="C539" t="s">
        <v>3309</v>
      </c>
      <c r="D539" t="s">
        <v>3308</v>
      </c>
      <c r="J539" t="s">
        <v>45</v>
      </c>
      <c r="K539" t="s">
        <v>7</v>
      </c>
      <c r="L539" t="s">
        <v>7</v>
      </c>
      <c r="M539" t="s">
        <v>102</v>
      </c>
      <c r="N539" t="s">
        <v>7</v>
      </c>
      <c r="O539" t="s">
        <v>7</v>
      </c>
      <c r="P539" t="s">
        <v>7</v>
      </c>
      <c r="Q539" t="s">
        <v>45</v>
      </c>
      <c r="R539" t="s">
        <v>102</v>
      </c>
      <c r="S539" t="s">
        <v>45</v>
      </c>
      <c r="T539" t="s">
        <v>3307</v>
      </c>
      <c r="U539" t="s">
        <v>7</v>
      </c>
      <c r="V539" t="s">
        <v>7</v>
      </c>
      <c r="W539" t="s">
        <v>3307</v>
      </c>
      <c r="AA539" t="s">
        <v>45</v>
      </c>
      <c r="AB539" t="s">
        <v>45</v>
      </c>
      <c r="AC539" t="s">
        <v>7</v>
      </c>
      <c r="AD539" t="s">
        <v>45</v>
      </c>
      <c r="AE539" t="s">
        <v>76</v>
      </c>
      <c r="AF539" t="s">
        <v>3310</v>
      </c>
    </row>
    <row r="540" spans="1:32" x14ac:dyDescent="0.45">
      <c r="A540" t="s">
        <v>3311</v>
      </c>
      <c r="B540" t="s">
        <v>3312</v>
      </c>
      <c r="C540" t="s">
        <v>3313</v>
      </c>
      <c r="D540" t="s">
        <v>3314</v>
      </c>
      <c r="H540" t="s">
        <v>3315</v>
      </c>
      <c r="I540" t="s">
        <v>3316</v>
      </c>
      <c r="J540" t="s">
        <v>45</v>
      </c>
      <c r="K540" t="s">
        <v>7</v>
      </c>
      <c r="L540" t="s">
        <v>7</v>
      </c>
      <c r="M540" t="s">
        <v>102</v>
      </c>
      <c r="N540" t="s">
        <v>7</v>
      </c>
      <c r="O540" t="s">
        <v>7</v>
      </c>
      <c r="P540" t="s">
        <v>7</v>
      </c>
      <c r="Q540" t="s">
        <v>45</v>
      </c>
      <c r="R540" t="s">
        <v>102</v>
      </c>
      <c r="S540" t="s">
        <v>45</v>
      </c>
      <c r="T540" t="s">
        <v>3311</v>
      </c>
      <c r="U540" t="s">
        <v>7</v>
      </c>
      <c r="V540" t="s">
        <v>7</v>
      </c>
      <c r="W540" t="s">
        <v>3311</v>
      </c>
      <c r="AA540" t="s">
        <v>593</v>
      </c>
      <c r="AB540" t="s">
        <v>45</v>
      </c>
      <c r="AC540" t="s">
        <v>7</v>
      </c>
      <c r="AD540" t="s">
        <v>45</v>
      </c>
      <c r="AE540" t="s">
        <v>76</v>
      </c>
      <c r="AF540" t="s">
        <v>3317</v>
      </c>
    </row>
    <row r="541" spans="1:32" x14ac:dyDescent="0.45">
      <c r="A541" t="s">
        <v>3318</v>
      </c>
      <c r="B541" t="s">
        <v>3319</v>
      </c>
      <c r="C541" t="s">
        <v>3320</v>
      </c>
      <c r="D541" t="s">
        <v>3321</v>
      </c>
      <c r="J541" t="s">
        <v>45</v>
      </c>
      <c r="K541" t="s">
        <v>7</v>
      </c>
      <c r="L541" t="s">
        <v>7</v>
      </c>
      <c r="M541" t="s">
        <v>102</v>
      </c>
      <c r="N541" t="s">
        <v>7</v>
      </c>
      <c r="O541" t="s">
        <v>7</v>
      </c>
      <c r="P541" t="s">
        <v>7</v>
      </c>
      <c r="Q541" t="s">
        <v>45</v>
      </c>
      <c r="R541" t="s">
        <v>102</v>
      </c>
      <c r="S541" t="s">
        <v>45</v>
      </c>
      <c r="T541" t="s">
        <v>3318</v>
      </c>
      <c r="U541" t="s">
        <v>7</v>
      </c>
      <c r="V541" t="s">
        <v>7</v>
      </c>
      <c r="W541" t="s">
        <v>3318</v>
      </c>
      <c r="AA541" t="s">
        <v>593</v>
      </c>
      <c r="AB541" t="s">
        <v>45</v>
      </c>
      <c r="AC541" t="s">
        <v>7</v>
      </c>
      <c r="AD541" t="s">
        <v>45</v>
      </c>
      <c r="AE541" t="s">
        <v>87</v>
      </c>
      <c r="AF541" t="s">
        <v>3322</v>
      </c>
    </row>
    <row r="542" spans="1:32" x14ac:dyDescent="0.45">
      <c r="A542" t="s">
        <v>3323</v>
      </c>
      <c r="B542" t="s">
        <v>3324</v>
      </c>
      <c r="C542" t="s">
        <v>3325</v>
      </c>
      <c r="D542" t="s">
        <v>3324</v>
      </c>
      <c r="J542" t="s">
        <v>45</v>
      </c>
      <c r="K542" t="s">
        <v>7</v>
      </c>
      <c r="L542" t="s">
        <v>7</v>
      </c>
      <c r="M542" t="s">
        <v>102</v>
      </c>
      <c r="N542" t="s">
        <v>7</v>
      </c>
      <c r="O542" t="s">
        <v>7</v>
      </c>
      <c r="P542" t="s">
        <v>7</v>
      </c>
      <c r="Q542" t="s">
        <v>45</v>
      </c>
      <c r="R542" t="s">
        <v>102</v>
      </c>
      <c r="S542" t="s">
        <v>45</v>
      </c>
      <c r="T542" t="s">
        <v>3323</v>
      </c>
      <c r="U542" t="s">
        <v>7</v>
      </c>
      <c r="V542" t="s">
        <v>7</v>
      </c>
      <c r="W542" t="s">
        <v>1455</v>
      </c>
      <c r="AA542" t="s">
        <v>593</v>
      </c>
      <c r="AB542" t="s">
        <v>45</v>
      </c>
      <c r="AC542" t="s">
        <v>7</v>
      </c>
      <c r="AD542" t="s">
        <v>45</v>
      </c>
      <c r="AE542" t="s">
        <v>87</v>
      </c>
      <c r="AF542" t="s">
        <v>3326</v>
      </c>
    </row>
    <row r="543" spans="1:32" x14ac:dyDescent="0.45">
      <c r="A543" t="s">
        <v>796</v>
      </c>
      <c r="B543" t="s">
        <v>3327</v>
      </c>
      <c r="C543" t="s">
        <v>3328</v>
      </c>
      <c r="D543" t="s">
        <v>3329</v>
      </c>
      <c r="E543" t="s">
        <v>268</v>
      </c>
      <c r="F543" t="s">
        <v>3330</v>
      </c>
      <c r="H543" t="s">
        <v>3331</v>
      </c>
      <c r="J543" t="s">
        <v>45</v>
      </c>
      <c r="K543" t="s">
        <v>7</v>
      </c>
      <c r="L543" t="s">
        <v>7</v>
      </c>
      <c r="M543" t="s">
        <v>102</v>
      </c>
      <c r="N543" t="s">
        <v>7</v>
      </c>
      <c r="O543" t="s">
        <v>7</v>
      </c>
      <c r="P543" t="s">
        <v>7</v>
      </c>
      <c r="Q543" t="s">
        <v>45</v>
      </c>
      <c r="R543" t="s">
        <v>102</v>
      </c>
      <c r="S543" t="s">
        <v>45</v>
      </c>
      <c r="T543" t="s">
        <v>796</v>
      </c>
      <c r="U543" t="s">
        <v>7</v>
      </c>
      <c r="V543" t="s">
        <v>7</v>
      </c>
      <c r="W543" t="s">
        <v>796</v>
      </c>
      <c r="AA543" t="s">
        <v>45</v>
      </c>
      <c r="AB543" t="s">
        <v>45</v>
      </c>
      <c r="AC543" t="s">
        <v>7</v>
      </c>
      <c r="AD543" t="s">
        <v>45</v>
      </c>
      <c r="AE543" t="s">
        <v>87</v>
      </c>
      <c r="AF543" t="s">
        <v>3332</v>
      </c>
    </row>
    <row r="544" spans="1:32" x14ac:dyDescent="0.45">
      <c r="A544" t="s">
        <v>2863</v>
      </c>
      <c r="B544" t="s">
        <v>3333</v>
      </c>
      <c r="C544" t="s">
        <v>3334</v>
      </c>
      <c r="D544" t="s">
        <v>3335</v>
      </c>
      <c r="J544" t="s">
        <v>45</v>
      </c>
      <c r="K544" t="s">
        <v>7</v>
      </c>
      <c r="L544" t="s">
        <v>7</v>
      </c>
      <c r="M544" t="s">
        <v>102</v>
      </c>
      <c r="N544" t="s">
        <v>7</v>
      </c>
      <c r="O544" t="s">
        <v>7</v>
      </c>
      <c r="P544" t="s">
        <v>7</v>
      </c>
      <c r="Q544" t="s">
        <v>45</v>
      </c>
      <c r="R544" t="s">
        <v>102</v>
      </c>
      <c r="S544" t="s">
        <v>45</v>
      </c>
      <c r="T544" t="s">
        <v>3300</v>
      </c>
      <c r="U544" t="s">
        <v>7</v>
      </c>
      <c r="V544" t="s">
        <v>7</v>
      </c>
      <c r="W544" t="s">
        <v>3300</v>
      </c>
      <c r="AA544" t="s">
        <v>593</v>
      </c>
      <c r="AB544" t="s">
        <v>45</v>
      </c>
      <c r="AC544" t="s">
        <v>7</v>
      </c>
      <c r="AD544" t="s">
        <v>45</v>
      </c>
      <c r="AE544" t="s">
        <v>76</v>
      </c>
      <c r="AF544" t="s">
        <v>3336</v>
      </c>
    </row>
    <row r="545" spans="1:32" x14ac:dyDescent="0.45">
      <c r="A545" t="s">
        <v>3337</v>
      </c>
      <c r="B545" t="s">
        <v>3338</v>
      </c>
      <c r="C545" t="s">
        <v>3339</v>
      </c>
      <c r="D545" t="s">
        <v>3338</v>
      </c>
      <c r="E545" t="s">
        <v>3340</v>
      </c>
      <c r="F545" t="s">
        <v>3341</v>
      </c>
      <c r="H545" t="s">
        <v>3342</v>
      </c>
      <c r="J545" t="s">
        <v>45</v>
      </c>
      <c r="K545" t="s">
        <v>7</v>
      </c>
      <c r="L545" t="s">
        <v>7</v>
      </c>
      <c r="M545" t="s">
        <v>102</v>
      </c>
      <c r="N545" t="s">
        <v>7</v>
      </c>
      <c r="O545" t="s">
        <v>7</v>
      </c>
      <c r="P545" t="s">
        <v>7</v>
      </c>
      <c r="Q545" t="s">
        <v>45</v>
      </c>
      <c r="R545" t="s">
        <v>102</v>
      </c>
      <c r="S545" t="s">
        <v>45</v>
      </c>
      <c r="T545" t="s">
        <v>3337</v>
      </c>
      <c r="U545" t="s">
        <v>7</v>
      </c>
      <c r="V545" t="s">
        <v>7</v>
      </c>
      <c r="W545" t="s">
        <v>3337</v>
      </c>
      <c r="AA545" t="s">
        <v>45</v>
      </c>
      <c r="AB545" t="s">
        <v>45</v>
      </c>
      <c r="AC545" t="s">
        <v>7</v>
      </c>
      <c r="AD545" t="s">
        <v>45</v>
      </c>
      <c r="AE545" t="s">
        <v>87</v>
      </c>
      <c r="AF545" t="s">
        <v>3343</v>
      </c>
    </row>
    <row r="546" spans="1:32" x14ac:dyDescent="0.45">
      <c r="A546" t="s">
        <v>129</v>
      </c>
      <c r="B546" t="s">
        <v>3344</v>
      </c>
      <c r="C546" t="s">
        <v>3345</v>
      </c>
      <c r="D546" t="s">
        <v>3346</v>
      </c>
      <c r="E546" t="s">
        <v>2771</v>
      </c>
      <c r="F546" t="s">
        <v>3347</v>
      </c>
      <c r="H546" t="s">
        <v>3348</v>
      </c>
      <c r="J546" t="s">
        <v>45</v>
      </c>
      <c r="K546" t="s">
        <v>7</v>
      </c>
      <c r="L546" t="s">
        <v>7</v>
      </c>
      <c r="M546" t="s">
        <v>102</v>
      </c>
      <c r="N546" t="s">
        <v>7</v>
      </c>
      <c r="O546" t="s">
        <v>7</v>
      </c>
      <c r="P546" t="s">
        <v>7</v>
      </c>
      <c r="Q546" t="s">
        <v>45</v>
      </c>
      <c r="R546" t="s">
        <v>102</v>
      </c>
      <c r="S546" t="s">
        <v>45</v>
      </c>
      <c r="T546" t="s">
        <v>129</v>
      </c>
      <c r="U546" t="s">
        <v>7</v>
      </c>
      <c r="V546" t="s">
        <v>7</v>
      </c>
      <c r="W546" t="s">
        <v>129</v>
      </c>
      <c r="AA546" t="s">
        <v>45</v>
      </c>
      <c r="AB546" t="s">
        <v>45</v>
      </c>
      <c r="AC546" t="s">
        <v>7</v>
      </c>
      <c r="AD546" t="s">
        <v>45</v>
      </c>
      <c r="AE546" t="s">
        <v>87</v>
      </c>
      <c r="AF546" t="s">
        <v>3349</v>
      </c>
    </row>
    <row r="547" spans="1:32" x14ac:dyDescent="0.45">
      <c r="A547" t="s">
        <v>3350</v>
      </c>
      <c r="B547" t="s">
        <v>3351</v>
      </c>
      <c r="C547" t="s">
        <v>3352</v>
      </c>
      <c r="D547" t="s">
        <v>3353</v>
      </c>
      <c r="J547" t="s">
        <v>45</v>
      </c>
      <c r="K547" t="s">
        <v>7</v>
      </c>
      <c r="L547" t="s">
        <v>7</v>
      </c>
      <c r="M547" t="s">
        <v>102</v>
      </c>
      <c r="N547" t="s">
        <v>7</v>
      </c>
      <c r="O547" t="s">
        <v>7</v>
      </c>
      <c r="P547" t="s">
        <v>7</v>
      </c>
      <c r="Q547" t="s">
        <v>45</v>
      </c>
      <c r="R547" t="s">
        <v>102</v>
      </c>
      <c r="S547" t="s">
        <v>45</v>
      </c>
      <c r="T547" t="s">
        <v>3295</v>
      </c>
      <c r="U547" t="s">
        <v>7</v>
      </c>
      <c r="V547" t="s">
        <v>7</v>
      </c>
      <c r="W547" t="s">
        <v>1455</v>
      </c>
      <c r="AA547" t="s">
        <v>593</v>
      </c>
      <c r="AB547" t="s">
        <v>45</v>
      </c>
      <c r="AC547" t="s">
        <v>7</v>
      </c>
      <c r="AD547" t="s">
        <v>87</v>
      </c>
      <c r="AE547" t="s">
        <v>76</v>
      </c>
      <c r="AF547" t="s">
        <v>3354</v>
      </c>
    </row>
    <row r="548" spans="1:32" x14ac:dyDescent="0.45">
      <c r="A548" t="s">
        <v>3355</v>
      </c>
      <c r="B548" t="s">
        <v>3356</v>
      </c>
      <c r="C548" t="s">
        <v>3357</v>
      </c>
      <c r="D548" t="s">
        <v>3356</v>
      </c>
      <c r="E548" t="s">
        <v>3358</v>
      </c>
      <c r="F548" t="s">
        <v>3359</v>
      </c>
      <c r="H548" t="s">
        <v>3360</v>
      </c>
      <c r="I548" t="s">
        <v>3361</v>
      </c>
      <c r="J548" t="s">
        <v>45</v>
      </c>
      <c r="K548" t="s">
        <v>7</v>
      </c>
      <c r="L548" t="s">
        <v>7</v>
      </c>
      <c r="M548" t="s">
        <v>102</v>
      </c>
      <c r="N548" t="s">
        <v>7</v>
      </c>
      <c r="O548" t="s">
        <v>7</v>
      </c>
      <c r="P548" t="s">
        <v>7</v>
      </c>
      <c r="Q548" t="s">
        <v>45</v>
      </c>
      <c r="R548" t="s">
        <v>102</v>
      </c>
      <c r="S548" t="s">
        <v>45</v>
      </c>
      <c r="T548" t="s">
        <v>3355</v>
      </c>
      <c r="U548" t="s">
        <v>7</v>
      </c>
      <c r="V548" t="s">
        <v>7</v>
      </c>
      <c r="W548" t="s">
        <v>129</v>
      </c>
      <c r="AA548" t="s">
        <v>45</v>
      </c>
      <c r="AB548" t="s">
        <v>45</v>
      </c>
      <c r="AC548" t="s">
        <v>7</v>
      </c>
      <c r="AD548" t="s">
        <v>45</v>
      </c>
      <c r="AE548" t="s">
        <v>87</v>
      </c>
      <c r="AF548" t="s">
        <v>3362</v>
      </c>
    </row>
    <row r="549" spans="1:32" x14ac:dyDescent="0.45">
      <c r="A549" t="s">
        <v>1316</v>
      </c>
      <c r="B549" t="s">
        <v>3363</v>
      </c>
      <c r="C549" t="s">
        <v>3364</v>
      </c>
      <c r="D549" t="s">
        <v>35</v>
      </c>
      <c r="E549" t="s">
        <v>3365</v>
      </c>
      <c r="F549" t="s">
        <v>3366</v>
      </c>
      <c r="H549" t="s">
        <v>3367</v>
      </c>
      <c r="I549" t="s">
        <v>3368</v>
      </c>
      <c r="J549" t="s">
        <v>45</v>
      </c>
      <c r="K549" t="s">
        <v>7</v>
      </c>
      <c r="L549" t="s">
        <v>7</v>
      </c>
      <c r="M549" t="s">
        <v>102</v>
      </c>
      <c r="N549" t="s">
        <v>7</v>
      </c>
      <c r="O549" t="s">
        <v>7</v>
      </c>
      <c r="P549" t="s">
        <v>7</v>
      </c>
      <c r="Q549" t="s">
        <v>45</v>
      </c>
      <c r="R549" t="s">
        <v>102</v>
      </c>
      <c r="S549" t="s">
        <v>45</v>
      </c>
      <c r="T549" t="s">
        <v>1316</v>
      </c>
      <c r="U549" t="s">
        <v>7</v>
      </c>
      <c r="V549" t="s">
        <v>7</v>
      </c>
      <c r="W549" t="s">
        <v>1316</v>
      </c>
      <c r="AA549" t="s">
        <v>45</v>
      </c>
      <c r="AB549" t="s">
        <v>7</v>
      </c>
      <c r="AC549" t="s">
        <v>7</v>
      </c>
      <c r="AD549" t="s">
        <v>45</v>
      </c>
      <c r="AE549" t="s">
        <v>76</v>
      </c>
      <c r="AF549" t="s">
        <v>3369</v>
      </c>
    </row>
    <row r="550" spans="1:32" x14ac:dyDescent="0.45">
      <c r="A550" t="s">
        <v>3370</v>
      </c>
      <c r="B550" t="s">
        <v>3371</v>
      </c>
      <c r="C550" t="s">
        <v>3372</v>
      </c>
      <c r="D550" t="s">
        <v>36</v>
      </c>
      <c r="E550" t="s">
        <v>3365</v>
      </c>
      <c r="F550" t="s">
        <v>3366</v>
      </c>
      <c r="H550" t="s">
        <v>3367</v>
      </c>
      <c r="I550" t="s">
        <v>3368</v>
      </c>
      <c r="J550" t="s">
        <v>45</v>
      </c>
      <c r="K550" t="s">
        <v>7</v>
      </c>
      <c r="L550" t="s">
        <v>7</v>
      </c>
      <c r="M550" t="s">
        <v>102</v>
      </c>
      <c r="N550" t="s">
        <v>7</v>
      </c>
      <c r="O550" t="s">
        <v>7</v>
      </c>
      <c r="P550" t="s">
        <v>7</v>
      </c>
      <c r="Q550" t="s">
        <v>45</v>
      </c>
      <c r="R550" t="s">
        <v>102</v>
      </c>
      <c r="S550" t="s">
        <v>45</v>
      </c>
      <c r="T550" t="s">
        <v>3370</v>
      </c>
      <c r="U550" t="s">
        <v>7</v>
      </c>
      <c r="V550" t="s">
        <v>7</v>
      </c>
      <c r="W550" t="s">
        <v>3370</v>
      </c>
      <c r="AA550" t="s">
        <v>45</v>
      </c>
      <c r="AB550" t="s">
        <v>7</v>
      </c>
      <c r="AC550" t="s">
        <v>7</v>
      </c>
      <c r="AD550" t="s">
        <v>45</v>
      </c>
      <c r="AE550" t="s">
        <v>76</v>
      </c>
      <c r="AF550" t="s">
        <v>3373</v>
      </c>
    </row>
    <row r="551" spans="1:32" x14ac:dyDescent="0.45">
      <c r="A551" t="s">
        <v>3374</v>
      </c>
      <c r="B551" t="s">
        <v>3375</v>
      </c>
      <c r="C551" t="s">
        <v>3376</v>
      </c>
      <c r="D551" t="s">
        <v>3375</v>
      </c>
      <c r="E551" t="s">
        <v>3365</v>
      </c>
      <c r="F551" t="s">
        <v>3366</v>
      </c>
      <c r="H551" t="s">
        <v>3367</v>
      </c>
      <c r="I551" t="s">
        <v>3368</v>
      </c>
      <c r="J551" t="s">
        <v>45</v>
      </c>
      <c r="K551" t="s">
        <v>7</v>
      </c>
      <c r="L551" t="s">
        <v>7</v>
      </c>
      <c r="M551" t="s">
        <v>102</v>
      </c>
      <c r="N551" t="s">
        <v>7</v>
      </c>
      <c r="O551" t="s">
        <v>7</v>
      </c>
      <c r="P551" t="s">
        <v>7</v>
      </c>
      <c r="Q551" t="s">
        <v>45</v>
      </c>
      <c r="R551" t="s">
        <v>102</v>
      </c>
      <c r="S551" t="s">
        <v>45</v>
      </c>
      <c r="T551" t="s">
        <v>3374</v>
      </c>
      <c r="U551" t="s">
        <v>7</v>
      </c>
      <c r="V551" t="s">
        <v>7</v>
      </c>
      <c r="W551" t="s">
        <v>3374</v>
      </c>
      <c r="AA551" t="s">
        <v>45</v>
      </c>
      <c r="AB551" t="s">
        <v>7</v>
      </c>
      <c r="AC551" t="s">
        <v>7</v>
      </c>
      <c r="AD551" t="s">
        <v>45</v>
      </c>
      <c r="AE551" t="s">
        <v>87</v>
      </c>
      <c r="AF551" t="s">
        <v>3377</v>
      </c>
    </row>
    <row r="552" spans="1:32" x14ac:dyDescent="0.45">
      <c r="A552" t="s">
        <v>3378</v>
      </c>
      <c r="B552" t="s">
        <v>3379</v>
      </c>
      <c r="C552" t="s">
        <v>3380</v>
      </c>
      <c r="D552" t="s">
        <v>3375</v>
      </c>
      <c r="E552" t="s">
        <v>3365</v>
      </c>
      <c r="F552" t="s">
        <v>3366</v>
      </c>
      <c r="H552" t="s">
        <v>3367</v>
      </c>
      <c r="I552" t="s">
        <v>3368</v>
      </c>
      <c r="J552" t="s">
        <v>45</v>
      </c>
      <c r="K552" t="s">
        <v>7</v>
      </c>
      <c r="L552" t="s">
        <v>7</v>
      </c>
      <c r="M552" t="s">
        <v>102</v>
      </c>
      <c r="N552" t="s">
        <v>7</v>
      </c>
      <c r="O552" t="s">
        <v>7</v>
      </c>
      <c r="P552" t="s">
        <v>7</v>
      </c>
      <c r="Q552" t="s">
        <v>45</v>
      </c>
      <c r="R552" t="s">
        <v>102</v>
      </c>
      <c r="S552" t="s">
        <v>45</v>
      </c>
      <c r="T552" t="s">
        <v>3378</v>
      </c>
      <c r="U552" t="s">
        <v>7</v>
      </c>
      <c r="V552" t="s">
        <v>7</v>
      </c>
      <c r="W552" t="s">
        <v>3374</v>
      </c>
      <c r="AA552" t="s">
        <v>45</v>
      </c>
      <c r="AB552" t="s">
        <v>7</v>
      </c>
      <c r="AC552" t="s">
        <v>7</v>
      </c>
      <c r="AD552" t="s">
        <v>45</v>
      </c>
      <c r="AE552" t="s">
        <v>87</v>
      </c>
      <c r="AF552" t="s">
        <v>3381</v>
      </c>
    </row>
    <row r="553" spans="1:32" x14ac:dyDescent="0.45">
      <c r="A553" t="s">
        <v>3382</v>
      </c>
      <c r="B553" t="s">
        <v>3324</v>
      </c>
      <c r="C553" t="s">
        <v>3325</v>
      </c>
      <c r="D553" t="s">
        <v>3324</v>
      </c>
      <c r="J553" t="s">
        <v>45</v>
      </c>
      <c r="K553" t="s">
        <v>7</v>
      </c>
      <c r="L553" t="s">
        <v>7</v>
      </c>
      <c r="M553" t="s">
        <v>102</v>
      </c>
      <c r="N553" t="s">
        <v>7</v>
      </c>
      <c r="O553" t="s">
        <v>7</v>
      </c>
      <c r="P553" t="s">
        <v>7</v>
      </c>
      <c r="Q553" t="s">
        <v>45</v>
      </c>
      <c r="R553" t="s">
        <v>102</v>
      </c>
      <c r="S553" t="s">
        <v>45</v>
      </c>
      <c r="T553" t="s">
        <v>3382</v>
      </c>
      <c r="U553" t="s">
        <v>7</v>
      </c>
      <c r="V553" t="s">
        <v>7</v>
      </c>
      <c r="W553" t="s">
        <v>3382</v>
      </c>
      <c r="AA553" t="s">
        <v>45</v>
      </c>
      <c r="AB553" t="s">
        <v>45</v>
      </c>
      <c r="AC553" t="s">
        <v>7</v>
      </c>
      <c r="AD553" t="s">
        <v>45</v>
      </c>
      <c r="AE553" t="s">
        <v>76</v>
      </c>
      <c r="AF553" t="s">
        <v>3383</v>
      </c>
    </row>
    <row r="554" spans="1:32" x14ac:dyDescent="0.45">
      <c r="A554" t="s">
        <v>3384</v>
      </c>
      <c r="B554" t="s">
        <v>3312</v>
      </c>
      <c r="C554" t="s">
        <v>3313</v>
      </c>
      <c r="D554" t="s">
        <v>3314</v>
      </c>
      <c r="H554" t="s">
        <v>3315</v>
      </c>
      <c r="I554" t="s">
        <v>3316</v>
      </c>
      <c r="J554" t="s">
        <v>45</v>
      </c>
      <c r="K554" t="s">
        <v>7</v>
      </c>
      <c r="L554" t="s">
        <v>7</v>
      </c>
      <c r="M554" t="s">
        <v>102</v>
      </c>
      <c r="N554" t="s">
        <v>7</v>
      </c>
      <c r="O554" t="s">
        <v>7</v>
      </c>
      <c r="P554" t="s">
        <v>7</v>
      </c>
      <c r="Q554" t="s">
        <v>45</v>
      </c>
      <c r="R554" t="s">
        <v>102</v>
      </c>
      <c r="S554" t="s">
        <v>45</v>
      </c>
      <c r="T554" t="s">
        <v>3384</v>
      </c>
      <c r="U554" t="s">
        <v>7</v>
      </c>
      <c r="V554" t="s">
        <v>7</v>
      </c>
      <c r="W554" t="s">
        <v>3384</v>
      </c>
      <c r="AA554" t="s">
        <v>593</v>
      </c>
      <c r="AB554" t="s">
        <v>45</v>
      </c>
      <c r="AC554" t="s">
        <v>7</v>
      </c>
      <c r="AD554" t="s">
        <v>45</v>
      </c>
      <c r="AE554" t="s">
        <v>76</v>
      </c>
      <c r="AF554" t="s">
        <v>3385</v>
      </c>
    </row>
    <row r="555" spans="1:32" x14ac:dyDescent="0.45">
      <c r="A555" t="s">
        <v>131</v>
      </c>
      <c r="B555" t="s">
        <v>3363</v>
      </c>
      <c r="C555" t="s">
        <v>3364</v>
      </c>
      <c r="D555" t="s">
        <v>35</v>
      </c>
      <c r="E555" t="s">
        <v>3365</v>
      </c>
      <c r="F555" t="s">
        <v>3366</v>
      </c>
      <c r="H555" t="s">
        <v>3367</v>
      </c>
      <c r="I555" t="s">
        <v>3368</v>
      </c>
      <c r="J555" t="s">
        <v>45</v>
      </c>
      <c r="K555" t="s">
        <v>7</v>
      </c>
      <c r="L555" t="s">
        <v>7</v>
      </c>
      <c r="M555" t="s">
        <v>102</v>
      </c>
      <c r="N555" t="s">
        <v>7</v>
      </c>
      <c r="O555" t="s">
        <v>7</v>
      </c>
      <c r="P555" t="s">
        <v>7</v>
      </c>
      <c r="Q555" t="s">
        <v>45</v>
      </c>
      <c r="R555" t="s">
        <v>102</v>
      </c>
      <c r="S555" t="s">
        <v>45</v>
      </c>
      <c r="T555" t="s">
        <v>131</v>
      </c>
      <c r="U555" t="s">
        <v>7</v>
      </c>
      <c r="V555" t="s">
        <v>7</v>
      </c>
      <c r="W555" t="s">
        <v>131</v>
      </c>
      <c r="AA555" t="s">
        <v>45</v>
      </c>
      <c r="AB555" t="s">
        <v>7</v>
      </c>
      <c r="AC555" t="s">
        <v>7</v>
      </c>
      <c r="AD555" t="s">
        <v>87</v>
      </c>
      <c r="AE555" t="s">
        <v>87</v>
      </c>
      <c r="AF555" t="s">
        <v>3386</v>
      </c>
    </row>
    <row r="556" spans="1:32" x14ac:dyDescent="0.45">
      <c r="A556" t="s">
        <v>132</v>
      </c>
      <c r="B556" t="s">
        <v>3371</v>
      </c>
      <c r="C556" t="s">
        <v>3372</v>
      </c>
      <c r="D556" t="s">
        <v>36</v>
      </c>
      <c r="E556" t="s">
        <v>3365</v>
      </c>
      <c r="F556" t="s">
        <v>3366</v>
      </c>
      <c r="H556" t="s">
        <v>3367</v>
      </c>
      <c r="I556" t="s">
        <v>3368</v>
      </c>
      <c r="J556" t="s">
        <v>45</v>
      </c>
      <c r="K556" t="s">
        <v>7</v>
      </c>
      <c r="L556" t="s">
        <v>7</v>
      </c>
      <c r="M556" t="s">
        <v>102</v>
      </c>
      <c r="N556" t="s">
        <v>7</v>
      </c>
      <c r="O556" t="s">
        <v>7</v>
      </c>
      <c r="P556" t="s">
        <v>7</v>
      </c>
      <c r="Q556" t="s">
        <v>45</v>
      </c>
      <c r="R556" t="s">
        <v>102</v>
      </c>
      <c r="S556" t="s">
        <v>45</v>
      </c>
      <c r="T556" t="s">
        <v>132</v>
      </c>
      <c r="U556" t="s">
        <v>7</v>
      </c>
      <c r="V556" t="s">
        <v>7</v>
      </c>
      <c r="W556" t="s">
        <v>132</v>
      </c>
      <c r="AA556" t="s">
        <v>45</v>
      </c>
      <c r="AB556" t="s">
        <v>7</v>
      </c>
      <c r="AC556" t="s">
        <v>7</v>
      </c>
      <c r="AD556" t="s">
        <v>45</v>
      </c>
      <c r="AE556" t="s">
        <v>76</v>
      </c>
      <c r="AF556" t="s">
        <v>3387</v>
      </c>
    </row>
    <row r="557" spans="1:32" x14ac:dyDescent="0.45">
      <c r="A557" t="s">
        <v>3388</v>
      </c>
      <c r="B557" t="s">
        <v>3375</v>
      </c>
      <c r="C557" t="s">
        <v>3376</v>
      </c>
      <c r="D557" t="s">
        <v>3375</v>
      </c>
      <c r="E557" t="s">
        <v>3365</v>
      </c>
      <c r="F557" t="s">
        <v>3366</v>
      </c>
      <c r="H557" t="s">
        <v>3367</v>
      </c>
      <c r="I557" t="s">
        <v>3368</v>
      </c>
      <c r="J557" t="s">
        <v>45</v>
      </c>
      <c r="K557" t="s">
        <v>7</v>
      </c>
      <c r="L557" t="s">
        <v>7</v>
      </c>
      <c r="M557" t="s">
        <v>102</v>
      </c>
      <c r="N557" t="s">
        <v>7</v>
      </c>
      <c r="O557" t="s">
        <v>7</v>
      </c>
      <c r="P557" t="s">
        <v>7</v>
      </c>
      <c r="Q557" t="s">
        <v>45</v>
      </c>
      <c r="R557" t="s">
        <v>102</v>
      </c>
      <c r="S557" t="s">
        <v>45</v>
      </c>
      <c r="T557" t="s">
        <v>3388</v>
      </c>
      <c r="U557" t="s">
        <v>7</v>
      </c>
      <c r="V557" t="s">
        <v>7</v>
      </c>
      <c r="W557" t="s">
        <v>3388</v>
      </c>
      <c r="AA557" t="s">
        <v>45</v>
      </c>
      <c r="AB557" t="s">
        <v>7</v>
      </c>
      <c r="AC557" t="s">
        <v>7</v>
      </c>
      <c r="AD557" t="s">
        <v>45</v>
      </c>
      <c r="AE557" t="s">
        <v>76</v>
      </c>
      <c r="AF557" t="s">
        <v>3389</v>
      </c>
    </row>
    <row r="558" spans="1:32" x14ac:dyDescent="0.45">
      <c r="A558" t="s">
        <v>3390</v>
      </c>
      <c r="B558" t="s">
        <v>3379</v>
      </c>
      <c r="C558" t="s">
        <v>3380</v>
      </c>
      <c r="D558" t="s">
        <v>3391</v>
      </c>
      <c r="E558" t="s">
        <v>3365</v>
      </c>
      <c r="F558" t="s">
        <v>3366</v>
      </c>
      <c r="H558" t="s">
        <v>3367</v>
      </c>
      <c r="I558" t="s">
        <v>3368</v>
      </c>
      <c r="J558" t="s">
        <v>45</v>
      </c>
      <c r="K558" t="s">
        <v>7</v>
      </c>
      <c r="L558" t="s">
        <v>7</v>
      </c>
      <c r="M558" t="s">
        <v>102</v>
      </c>
      <c r="N558" t="s">
        <v>7</v>
      </c>
      <c r="O558" t="s">
        <v>7</v>
      </c>
      <c r="P558" t="s">
        <v>7</v>
      </c>
      <c r="Q558" t="s">
        <v>45</v>
      </c>
      <c r="R558" t="s">
        <v>102</v>
      </c>
      <c r="S558" t="s">
        <v>45</v>
      </c>
      <c r="T558" t="s">
        <v>3390</v>
      </c>
      <c r="U558" t="s">
        <v>7</v>
      </c>
      <c r="V558" t="s">
        <v>7</v>
      </c>
      <c r="W558" t="s">
        <v>3390</v>
      </c>
      <c r="AA558" t="s">
        <v>45</v>
      </c>
      <c r="AB558" t="s">
        <v>7</v>
      </c>
      <c r="AC558" t="s">
        <v>7</v>
      </c>
      <c r="AD558" t="s">
        <v>45</v>
      </c>
      <c r="AE558" t="s">
        <v>87</v>
      </c>
      <c r="AF558" t="s">
        <v>3392</v>
      </c>
    </row>
    <row r="559" spans="1:32" x14ac:dyDescent="0.45">
      <c r="A559" t="s">
        <v>3393</v>
      </c>
      <c r="B559" t="s">
        <v>2946</v>
      </c>
      <c r="C559" t="s">
        <v>2947</v>
      </c>
      <c r="D559" t="s">
        <v>2948</v>
      </c>
      <c r="E559" t="s">
        <v>2949</v>
      </c>
      <c r="G559" t="s">
        <v>2950</v>
      </c>
      <c r="H559" t="s">
        <v>2951</v>
      </c>
      <c r="I559" t="s">
        <v>2952</v>
      </c>
      <c r="J559" t="s">
        <v>45</v>
      </c>
      <c r="K559" t="s">
        <v>7</v>
      </c>
      <c r="L559" t="s">
        <v>7</v>
      </c>
      <c r="M559" t="s">
        <v>102</v>
      </c>
      <c r="N559" t="s">
        <v>7</v>
      </c>
      <c r="O559" t="s">
        <v>7</v>
      </c>
      <c r="P559" t="s">
        <v>7</v>
      </c>
      <c r="Q559" t="s">
        <v>45</v>
      </c>
      <c r="R559" t="s">
        <v>102</v>
      </c>
      <c r="S559" t="s">
        <v>45</v>
      </c>
      <c r="T559" t="s">
        <v>3393</v>
      </c>
      <c r="U559" t="s">
        <v>7</v>
      </c>
      <c r="V559" t="s">
        <v>7</v>
      </c>
      <c r="W559" t="s">
        <v>3393</v>
      </c>
      <c r="X559" t="s">
        <v>935</v>
      </c>
      <c r="Y559" t="s">
        <v>103</v>
      </c>
      <c r="AA559" t="s">
        <v>45</v>
      </c>
      <c r="AB559" t="s">
        <v>45</v>
      </c>
      <c r="AC559" t="s">
        <v>7</v>
      </c>
      <c r="AD559" t="s">
        <v>45</v>
      </c>
      <c r="AE559" t="s">
        <v>87</v>
      </c>
      <c r="AF559" t="s">
        <v>3394</v>
      </c>
    </row>
    <row r="560" spans="1:32" x14ac:dyDescent="0.45">
      <c r="A560" t="s">
        <v>3395</v>
      </c>
      <c r="B560" t="s">
        <v>2955</v>
      </c>
      <c r="C560" t="s">
        <v>2956</v>
      </c>
      <c r="D560" t="s">
        <v>2957</v>
      </c>
      <c r="E560" t="s">
        <v>2949</v>
      </c>
      <c r="G560" t="s">
        <v>2950</v>
      </c>
      <c r="H560" t="s">
        <v>2951</v>
      </c>
      <c r="I560" t="s">
        <v>2952</v>
      </c>
      <c r="J560" t="s">
        <v>45</v>
      </c>
      <c r="K560" t="s">
        <v>7</v>
      </c>
      <c r="L560" t="s">
        <v>7</v>
      </c>
      <c r="M560" t="s">
        <v>102</v>
      </c>
      <c r="N560" t="s">
        <v>7</v>
      </c>
      <c r="O560" t="s">
        <v>7</v>
      </c>
      <c r="P560" t="s">
        <v>7</v>
      </c>
      <c r="Q560" t="s">
        <v>45</v>
      </c>
      <c r="R560" t="s">
        <v>102</v>
      </c>
      <c r="S560" t="s">
        <v>45</v>
      </c>
      <c r="T560" t="s">
        <v>3395</v>
      </c>
      <c r="U560" t="s">
        <v>7</v>
      </c>
      <c r="V560" t="s">
        <v>7</v>
      </c>
      <c r="W560" t="s">
        <v>3395</v>
      </c>
      <c r="AA560" t="s">
        <v>45</v>
      </c>
      <c r="AB560" t="s">
        <v>45</v>
      </c>
      <c r="AC560" t="s">
        <v>7</v>
      </c>
      <c r="AD560" t="s">
        <v>45</v>
      </c>
      <c r="AE560" t="s">
        <v>76</v>
      </c>
      <c r="AF560" t="s">
        <v>3396</v>
      </c>
    </row>
    <row r="561" spans="1:32" x14ac:dyDescent="0.45">
      <c r="A561" t="s">
        <v>133</v>
      </c>
      <c r="B561" t="s">
        <v>37</v>
      </c>
      <c r="C561" t="s">
        <v>1358</v>
      </c>
      <c r="D561" t="s">
        <v>37</v>
      </c>
      <c r="E561" t="s">
        <v>352</v>
      </c>
      <c r="F561" t="s">
        <v>1359</v>
      </c>
      <c r="H561" t="s">
        <v>1360</v>
      </c>
      <c r="I561" t="s">
        <v>1361</v>
      </c>
      <c r="J561" t="s">
        <v>45</v>
      </c>
      <c r="K561" t="s">
        <v>7</v>
      </c>
      <c r="L561" t="s">
        <v>7</v>
      </c>
      <c r="M561" t="s">
        <v>102</v>
      </c>
      <c r="N561" t="s">
        <v>7</v>
      </c>
      <c r="O561" t="s">
        <v>7</v>
      </c>
      <c r="P561" t="s">
        <v>7</v>
      </c>
      <c r="Q561" t="s">
        <v>45</v>
      </c>
      <c r="R561" t="s">
        <v>102</v>
      </c>
      <c r="S561" t="s">
        <v>45</v>
      </c>
      <c r="T561" t="s">
        <v>133</v>
      </c>
      <c r="U561" t="s">
        <v>7</v>
      </c>
      <c r="V561" t="s">
        <v>7</v>
      </c>
      <c r="W561" t="s">
        <v>133</v>
      </c>
      <c r="AA561" t="s">
        <v>45</v>
      </c>
      <c r="AB561" t="s">
        <v>45</v>
      </c>
      <c r="AC561" t="s">
        <v>7</v>
      </c>
      <c r="AD561" t="s">
        <v>45</v>
      </c>
      <c r="AE561" t="s">
        <v>76</v>
      </c>
      <c r="AF561" t="s">
        <v>3397</v>
      </c>
    </row>
    <row r="562" spans="1:32" x14ac:dyDescent="0.45">
      <c r="A562" t="s">
        <v>3398</v>
      </c>
      <c r="B562" t="s">
        <v>1364</v>
      </c>
      <c r="C562" t="s">
        <v>1358</v>
      </c>
      <c r="D562" t="s">
        <v>1364</v>
      </c>
      <c r="H562" t="s">
        <v>1360</v>
      </c>
      <c r="I562" t="s">
        <v>1361</v>
      </c>
      <c r="J562" t="s">
        <v>45</v>
      </c>
      <c r="K562" t="s">
        <v>7</v>
      </c>
      <c r="L562" t="s">
        <v>7</v>
      </c>
      <c r="M562" t="s">
        <v>102</v>
      </c>
      <c r="N562" t="s">
        <v>7</v>
      </c>
      <c r="O562" t="s">
        <v>7</v>
      </c>
      <c r="P562" t="s">
        <v>7</v>
      </c>
      <c r="Q562" t="s">
        <v>45</v>
      </c>
      <c r="R562" t="s">
        <v>102</v>
      </c>
      <c r="S562" t="s">
        <v>45</v>
      </c>
      <c r="T562" t="s">
        <v>3398</v>
      </c>
      <c r="U562" t="s">
        <v>7</v>
      </c>
      <c r="V562" t="s">
        <v>7</v>
      </c>
      <c r="W562" t="s">
        <v>3398</v>
      </c>
      <c r="AA562" t="s">
        <v>45</v>
      </c>
      <c r="AB562" t="s">
        <v>45</v>
      </c>
      <c r="AC562" t="s">
        <v>7</v>
      </c>
      <c r="AD562" t="s">
        <v>45</v>
      </c>
      <c r="AE562" t="s">
        <v>76</v>
      </c>
      <c r="AF562" t="s">
        <v>3399</v>
      </c>
    </row>
    <row r="563" spans="1:32" x14ac:dyDescent="0.45">
      <c r="A563" t="s">
        <v>134</v>
      </c>
      <c r="B563" t="s">
        <v>38</v>
      </c>
      <c r="C563" t="s">
        <v>1510</v>
      </c>
      <c r="D563" t="s">
        <v>38</v>
      </c>
      <c r="E563" t="s">
        <v>1511</v>
      </c>
      <c r="F563" t="s">
        <v>1512</v>
      </c>
      <c r="H563" t="s">
        <v>1513</v>
      </c>
      <c r="I563" t="s">
        <v>1514</v>
      </c>
      <c r="J563" t="s">
        <v>45</v>
      </c>
      <c r="K563" t="s">
        <v>7</v>
      </c>
      <c r="L563" t="s">
        <v>7</v>
      </c>
      <c r="M563" t="s">
        <v>102</v>
      </c>
      <c r="N563" t="s">
        <v>7</v>
      </c>
      <c r="O563" t="s">
        <v>7</v>
      </c>
      <c r="P563" t="s">
        <v>7</v>
      </c>
      <c r="Q563" t="s">
        <v>45</v>
      </c>
      <c r="R563" t="s">
        <v>102</v>
      </c>
      <c r="S563" t="s">
        <v>45</v>
      </c>
      <c r="T563" t="s">
        <v>134</v>
      </c>
      <c r="U563" t="s">
        <v>7</v>
      </c>
      <c r="V563" t="s">
        <v>7</v>
      </c>
      <c r="W563" t="s">
        <v>134</v>
      </c>
      <c r="AA563" t="s">
        <v>7</v>
      </c>
      <c r="AB563" t="s">
        <v>45</v>
      </c>
      <c r="AC563" t="s">
        <v>7</v>
      </c>
      <c r="AD563" t="s">
        <v>45</v>
      </c>
      <c r="AE563" t="s">
        <v>76</v>
      </c>
      <c r="AF563" t="s">
        <v>3400</v>
      </c>
    </row>
    <row r="564" spans="1:32" x14ac:dyDescent="0.45">
      <c r="A564" t="s">
        <v>3401</v>
      </c>
      <c r="B564" t="s">
        <v>3402</v>
      </c>
      <c r="C564" t="s">
        <v>3403</v>
      </c>
      <c r="D564" t="s">
        <v>3402</v>
      </c>
      <c r="E564" t="s">
        <v>3404</v>
      </c>
      <c r="F564" t="s">
        <v>3405</v>
      </c>
      <c r="H564" t="s">
        <v>3406</v>
      </c>
      <c r="J564" t="s">
        <v>45</v>
      </c>
      <c r="K564" t="s">
        <v>7</v>
      </c>
      <c r="L564" t="s">
        <v>7</v>
      </c>
      <c r="M564" t="s">
        <v>102</v>
      </c>
      <c r="N564" t="s">
        <v>7</v>
      </c>
      <c r="O564" t="s">
        <v>7</v>
      </c>
      <c r="P564" t="s">
        <v>7</v>
      </c>
      <c r="Q564" t="s">
        <v>45</v>
      </c>
      <c r="R564" t="s">
        <v>102</v>
      </c>
      <c r="S564" t="s">
        <v>45</v>
      </c>
      <c r="T564" t="s">
        <v>3401</v>
      </c>
      <c r="U564" t="s">
        <v>7</v>
      </c>
      <c r="V564" t="s">
        <v>7</v>
      </c>
      <c r="W564" t="s">
        <v>3401</v>
      </c>
      <c r="AA564" t="s">
        <v>45</v>
      </c>
      <c r="AB564" t="s">
        <v>45</v>
      </c>
      <c r="AC564" t="s">
        <v>7</v>
      </c>
      <c r="AD564" t="s">
        <v>45</v>
      </c>
      <c r="AE564" t="s">
        <v>76</v>
      </c>
      <c r="AF564" t="s">
        <v>3407</v>
      </c>
    </row>
    <row r="565" spans="1:32" x14ac:dyDescent="0.45">
      <c r="A565" t="s">
        <v>135</v>
      </c>
      <c r="B565" t="s">
        <v>1310</v>
      </c>
      <c r="C565" t="s">
        <v>1311</v>
      </c>
      <c r="D565" t="s">
        <v>39</v>
      </c>
      <c r="E565" t="s">
        <v>1312</v>
      </c>
      <c r="F565" t="s">
        <v>1313</v>
      </c>
      <c r="H565" t="s">
        <v>1314</v>
      </c>
      <c r="I565" t="s">
        <v>1315</v>
      </c>
      <c r="J565" t="s">
        <v>45</v>
      </c>
      <c r="K565" t="s">
        <v>7</v>
      </c>
      <c r="L565" t="s">
        <v>7</v>
      </c>
      <c r="M565" t="s">
        <v>102</v>
      </c>
      <c r="N565" t="s">
        <v>7</v>
      </c>
      <c r="O565" t="s">
        <v>7</v>
      </c>
      <c r="P565" t="s">
        <v>7</v>
      </c>
      <c r="Q565" t="s">
        <v>45</v>
      </c>
      <c r="R565" t="s">
        <v>102</v>
      </c>
      <c r="S565" t="s">
        <v>45</v>
      </c>
      <c r="T565" t="s">
        <v>135</v>
      </c>
      <c r="U565" t="s">
        <v>7</v>
      </c>
      <c r="V565" t="s">
        <v>7</v>
      </c>
      <c r="W565" t="s">
        <v>135</v>
      </c>
      <c r="AA565" t="s">
        <v>45</v>
      </c>
      <c r="AB565" t="s">
        <v>45</v>
      </c>
      <c r="AC565" t="s">
        <v>7</v>
      </c>
      <c r="AD565" t="s">
        <v>45</v>
      </c>
      <c r="AE565" t="s">
        <v>76</v>
      </c>
      <c r="AF565" t="s">
        <v>3408</v>
      </c>
    </row>
    <row r="566" spans="1:32" x14ac:dyDescent="0.45">
      <c r="A566" t="s">
        <v>3409</v>
      </c>
      <c r="B566" t="s">
        <v>1319</v>
      </c>
      <c r="C566" t="s">
        <v>1311</v>
      </c>
      <c r="D566" t="s">
        <v>1319</v>
      </c>
      <c r="H566" t="s">
        <v>1314</v>
      </c>
      <c r="I566" t="s">
        <v>1315</v>
      </c>
      <c r="J566" t="s">
        <v>45</v>
      </c>
      <c r="K566" t="s">
        <v>7</v>
      </c>
      <c r="L566" t="s">
        <v>7</v>
      </c>
      <c r="M566" t="s">
        <v>102</v>
      </c>
      <c r="N566" t="s">
        <v>7</v>
      </c>
      <c r="O566" t="s">
        <v>7</v>
      </c>
      <c r="P566" t="s">
        <v>7</v>
      </c>
      <c r="Q566" t="s">
        <v>45</v>
      </c>
      <c r="R566" t="s">
        <v>102</v>
      </c>
      <c r="S566" t="s">
        <v>45</v>
      </c>
      <c r="T566" t="s">
        <v>3409</v>
      </c>
      <c r="U566" t="s">
        <v>7</v>
      </c>
      <c r="V566" t="s">
        <v>7</v>
      </c>
      <c r="W566" t="s">
        <v>3409</v>
      </c>
      <c r="AA566" t="s">
        <v>45</v>
      </c>
      <c r="AB566" t="s">
        <v>45</v>
      </c>
      <c r="AC566" t="s">
        <v>7</v>
      </c>
      <c r="AD566" t="s">
        <v>45</v>
      </c>
      <c r="AE566" t="s">
        <v>76</v>
      </c>
      <c r="AF566" t="s">
        <v>3410</v>
      </c>
    </row>
    <row r="567" spans="1:32" x14ac:dyDescent="0.45">
      <c r="A567" t="s">
        <v>136</v>
      </c>
      <c r="B567" t="s">
        <v>3411</v>
      </c>
      <c r="C567" t="s">
        <v>3412</v>
      </c>
      <c r="D567" t="s">
        <v>40</v>
      </c>
      <c r="E567" t="s">
        <v>3413</v>
      </c>
      <c r="F567" t="s">
        <v>3414</v>
      </c>
      <c r="H567" t="s">
        <v>3415</v>
      </c>
      <c r="I567" t="s">
        <v>3416</v>
      </c>
      <c r="J567" t="s">
        <v>45</v>
      </c>
      <c r="K567" t="s">
        <v>7</v>
      </c>
      <c r="L567" t="s">
        <v>7</v>
      </c>
      <c r="M567" t="s">
        <v>102</v>
      </c>
      <c r="N567" t="s">
        <v>7</v>
      </c>
      <c r="O567" t="s">
        <v>7</v>
      </c>
      <c r="P567" t="s">
        <v>7</v>
      </c>
      <c r="Q567" t="s">
        <v>45</v>
      </c>
      <c r="R567" t="s">
        <v>102</v>
      </c>
      <c r="S567" t="s">
        <v>45</v>
      </c>
      <c r="T567" t="s">
        <v>136</v>
      </c>
      <c r="U567" t="s">
        <v>7</v>
      </c>
      <c r="V567" t="s">
        <v>7</v>
      </c>
      <c r="W567" t="s">
        <v>136</v>
      </c>
      <c r="AA567" t="s">
        <v>7</v>
      </c>
      <c r="AB567" t="s">
        <v>45</v>
      </c>
      <c r="AC567" t="s">
        <v>7</v>
      </c>
      <c r="AD567" t="s">
        <v>45</v>
      </c>
      <c r="AE567" t="s">
        <v>2886</v>
      </c>
      <c r="AF567" t="s">
        <v>3417</v>
      </c>
    </row>
    <row r="568" spans="1:32" x14ac:dyDescent="0.45">
      <c r="A568" t="s">
        <v>3418</v>
      </c>
      <c r="B568" t="s">
        <v>3419</v>
      </c>
      <c r="C568" t="s">
        <v>3420</v>
      </c>
      <c r="D568" t="s">
        <v>3419</v>
      </c>
      <c r="E568" t="s">
        <v>2523</v>
      </c>
      <c r="F568" t="s">
        <v>3421</v>
      </c>
      <c r="H568" t="s">
        <v>3422</v>
      </c>
      <c r="I568" t="s">
        <v>3423</v>
      </c>
      <c r="J568" t="s">
        <v>45</v>
      </c>
      <c r="K568" t="s">
        <v>7</v>
      </c>
      <c r="L568" t="s">
        <v>7</v>
      </c>
      <c r="M568" t="s">
        <v>102</v>
      </c>
      <c r="N568" t="s">
        <v>7</v>
      </c>
      <c r="O568" t="s">
        <v>7</v>
      </c>
      <c r="P568" t="s">
        <v>7</v>
      </c>
      <c r="Q568" t="s">
        <v>45</v>
      </c>
      <c r="R568" t="s">
        <v>102</v>
      </c>
      <c r="S568" t="s">
        <v>45</v>
      </c>
      <c r="T568" t="s">
        <v>3418</v>
      </c>
      <c r="U568" t="s">
        <v>7</v>
      </c>
      <c r="V568" t="s">
        <v>7</v>
      </c>
      <c r="W568" t="s">
        <v>3418</v>
      </c>
      <c r="AA568" t="s">
        <v>45</v>
      </c>
      <c r="AB568" t="s">
        <v>45</v>
      </c>
      <c r="AC568" t="s">
        <v>7</v>
      </c>
      <c r="AD568" t="s">
        <v>45</v>
      </c>
      <c r="AE568" t="s">
        <v>2886</v>
      </c>
      <c r="AF568" t="s">
        <v>3424</v>
      </c>
    </row>
    <row r="569" spans="1:32" x14ac:dyDescent="0.45">
      <c r="A569" t="s">
        <v>3425</v>
      </c>
      <c r="B569" t="s">
        <v>3426</v>
      </c>
      <c r="C569" t="s">
        <v>3427</v>
      </c>
      <c r="D569" t="s">
        <v>3428</v>
      </c>
      <c r="E569" t="s">
        <v>429</v>
      </c>
      <c r="F569" t="s">
        <v>3429</v>
      </c>
      <c r="H569" t="s">
        <v>3430</v>
      </c>
      <c r="J569" t="s">
        <v>45</v>
      </c>
      <c r="K569" t="s">
        <v>7</v>
      </c>
      <c r="L569" t="s">
        <v>7</v>
      </c>
      <c r="M569" t="s">
        <v>102</v>
      </c>
      <c r="N569" t="s">
        <v>7</v>
      </c>
      <c r="O569" t="s">
        <v>7</v>
      </c>
      <c r="P569" t="s">
        <v>7</v>
      </c>
      <c r="Q569" t="s">
        <v>45</v>
      </c>
      <c r="R569" t="s">
        <v>102</v>
      </c>
      <c r="S569" t="s">
        <v>45</v>
      </c>
      <c r="T569" t="s">
        <v>3425</v>
      </c>
      <c r="U569" t="s">
        <v>7</v>
      </c>
      <c r="V569" t="s">
        <v>7</v>
      </c>
      <c r="W569" t="s">
        <v>3425</v>
      </c>
      <c r="AA569" t="s">
        <v>7</v>
      </c>
      <c r="AB569" t="s">
        <v>45</v>
      </c>
      <c r="AC569" t="s">
        <v>7</v>
      </c>
      <c r="AD569" t="s">
        <v>45</v>
      </c>
      <c r="AE569" t="s">
        <v>2886</v>
      </c>
      <c r="AF569" t="s">
        <v>3431</v>
      </c>
    </row>
    <row r="570" spans="1:32" x14ac:dyDescent="0.45">
      <c r="A570" t="s">
        <v>3432</v>
      </c>
      <c r="B570" t="s">
        <v>3239</v>
      </c>
      <c r="C570" t="s">
        <v>3240</v>
      </c>
      <c r="D570" t="s">
        <v>3239</v>
      </c>
      <c r="E570" t="s">
        <v>3241</v>
      </c>
      <c r="F570" t="s">
        <v>3433</v>
      </c>
      <c r="H570" t="s">
        <v>3243</v>
      </c>
      <c r="I570" t="s">
        <v>3244</v>
      </c>
      <c r="J570" t="s">
        <v>45</v>
      </c>
      <c r="K570" t="s">
        <v>7</v>
      </c>
      <c r="L570" t="s">
        <v>7</v>
      </c>
      <c r="M570" t="s">
        <v>102</v>
      </c>
      <c r="N570" t="s">
        <v>7</v>
      </c>
      <c r="O570" t="s">
        <v>7</v>
      </c>
      <c r="P570" t="s">
        <v>7</v>
      </c>
      <c r="Q570" t="s">
        <v>45</v>
      </c>
      <c r="R570" t="s">
        <v>102</v>
      </c>
      <c r="S570" t="s">
        <v>45</v>
      </c>
      <c r="T570" t="s">
        <v>3432</v>
      </c>
      <c r="U570" t="s">
        <v>7</v>
      </c>
      <c r="V570" t="s">
        <v>7</v>
      </c>
      <c r="W570" t="s">
        <v>3432</v>
      </c>
      <c r="AA570" t="s">
        <v>45</v>
      </c>
      <c r="AB570" t="s">
        <v>45</v>
      </c>
      <c r="AC570" t="s">
        <v>7</v>
      </c>
      <c r="AD570" t="s">
        <v>45</v>
      </c>
      <c r="AE570" t="s">
        <v>76</v>
      </c>
      <c r="AF570" t="s">
        <v>3434</v>
      </c>
    </row>
    <row r="571" spans="1:32" x14ac:dyDescent="0.45">
      <c r="A571" t="s">
        <v>3435</v>
      </c>
      <c r="B571" t="s">
        <v>3436</v>
      </c>
      <c r="C571" t="s">
        <v>3437</v>
      </c>
      <c r="D571" t="s">
        <v>3436</v>
      </c>
      <c r="E571" t="s">
        <v>3438</v>
      </c>
      <c r="F571" t="s">
        <v>3439</v>
      </c>
      <c r="H571" t="s">
        <v>3440</v>
      </c>
      <c r="J571" t="s">
        <v>45</v>
      </c>
      <c r="K571" t="s">
        <v>7</v>
      </c>
      <c r="L571" t="s">
        <v>7</v>
      </c>
      <c r="M571" t="s">
        <v>102</v>
      </c>
      <c r="N571" t="s">
        <v>7</v>
      </c>
      <c r="O571" t="s">
        <v>7</v>
      </c>
      <c r="P571" t="s">
        <v>7</v>
      </c>
      <c r="Q571" t="s">
        <v>45</v>
      </c>
      <c r="R571" t="s">
        <v>102</v>
      </c>
      <c r="S571" t="s">
        <v>45</v>
      </c>
      <c r="T571" t="s">
        <v>3435</v>
      </c>
      <c r="U571" t="s">
        <v>7</v>
      </c>
      <c r="V571" t="s">
        <v>7</v>
      </c>
      <c r="W571" t="s">
        <v>3435</v>
      </c>
      <c r="AA571" t="s">
        <v>45</v>
      </c>
      <c r="AB571" t="s">
        <v>45</v>
      </c>
      <c r="AC571" t="s">
        <v>7</v>
      </c>
      <c r="AD571" t="s">
        <v>45</v>
      </c>
      <c r="AE571" t="s">
        <v>87</v>
      </c>
      <c r="AF571" t="s">
        <v>3441</v>
      </c>
    </row>
    <row r="572" spans="1:32" x14ac:dyDescent="0.45">
      <c r="A572" t="s">
        <v>3442</v>
      </c>
      <c r="B572" t="s">
        <v>3443</v>
      </c>
      <c r="C572" t="s">
        <v>3444</v>
      </c>
      <c r="D572" t="s">
        <v>3443</v>
      </c>
      <c r="E572" t="s">
        <v>3445</v>
      </c>
      <c r="F572" t="s">
        <v>3446</v>
      </c>
      <c r="H572" t="s">
        <v>3447</v>
      </c>
      <c r="J572" t="s">
        <v>45</v>
      </c>
      <c r="K572" t="s">
        <v>7</v>
      </c>
      <c r="L572" t="s">
        <v>7</v>
      </c>
      <c r="M572" t="s">
        <v>102</v>
      </c>
      <c r="N572" t="s">
        <v>7</v>
      </c>
      <c r="O572" t="s">
        <v>7</v>
      </c>
      <c r="P572" t="s">
        <v>7</v>
      </c>
      <c r="Q572" t="s">
        <v>45</v>
      </c>
      <c r="R572" t="s">
        <v>102</v>
      </c>
      <c r="S572" t="s">
        <v>45</v>
      </c>
      <c r="T572" t="s">
        <v>3442</v>
      </c>
      <c r="U572" t="s">
        <v>7</v>
      </c>
      <c r="V572" t="s">
        <v>7</v>
      </c>
      <c r="W572" t="s">
        <v>3442</v>
      </c>
      <c r="AA572" t="s">
        <v>7</v>
      </c>
      <c r="AB572" t="s">
        <v>45</v>
      </c>
      <c r="AC572" t="s">
        <v>7</v>
      </c>
      <c r="AD572" t="s">
        <v>45</v>
      </c>
      <c r="AE572" t="s">
        <v>87</v>
      </c>
      <c r="AF572" t="s">
        <v>3448</v>
      </c>
    </row>
    <row r="573" spans="1:32" x14ac:dyDescent="0.45">
      <c r="A573" t="s">
        <v>137</v>
      </c>
      <c r="B573" t="s">
        <v>3449</v>
      </c>
      <c r="C573" t="s">
        <v>3450</v>
      </c>
      <c r="D573" t="s">
        <v>3449</v>
      </c>
      <c r="E573" t="s">
        <v>1440</v>
      </c>
      <c r="F573" t="s">
        <v>3451</v>
      </c>
      <c r="H573" t="s">
        <v>3452</v>
      </c>
      <c r="J573" t="s">
        <v>45</v>
      </c>
      <c r="K573" t="s">
        <v>7</v>
      </c>
      <c r="L573" t="s">
        <v>7</v>
      </c>
      <c r="M573" t="s">
        <v>102</v>
      </c>
      <c r="N573" t="s">
        <v>7</v>
      </c>
      <c r="O573" t="s">
        <v>7</v>
      </c>
      <c r="P573" t="s">
        <v>7</v>
      </c>
      <c r="Q573" t="s">
        <v>45</v>
      </c>
      <c r="R573" t="s">
        <v>102</v>
      </c>
      <c r="S573" t="s">
        <v>45</v>
      </c>
      <c r="T573" t="s">
        <v>137</v>
      </c>
      <c r="U573" t="s">
        <v>7</v>
      </c>
      <c r="V573" t="s">
        <v>7</v>
      </c>
      <c r="W573" t="s">
        <v>137</v>
      </c>
      <c r="AA573" t="s">
        <v>45</v>
      </c>
      <c r="AB573" t="s">
        <v>45</v>
      </c>
      <c r="AC573" t="s">
        <v>7</v>
      </c>
      <c r="AD573" t="s">
        <v>45</v>
      </c>
      <c r="AE573" t="s">
        <v>2886</v>
      </c>
      <c r="AF573" t="s">
        <v>3453</v>
      </c>
    </row>
    <row r="574" spans="1:32" x14ac:dyDescent="0.45">
      <c r="A574" t="s">
        <v>138</v>
      </c>
      <c r="B574" t="s">
        <v>3454</v>
      </c>
      <c r="C574" t="s">
        <v>3455</v>
      </c>
      <c r="D574" t="s">
        <v>3454</v>
      </c>
      <c r="E574" t="s">
        <v>282</v>
      </c>
      <c r="F574" t="s">
        <v>3456</v>
      </c>
      <c r="H574" t="s">
        <v>3457</v>
      </c>
      <c r="J574" t="s">
        <v>45</v>
      </c>
      <c r="K574" t="s">
        <v>7</v>
      </c>
      <c r="L574" t="s">
        <v>7</v>
      </c>
      <c r="M574" t="s">
        <v>102</v>
      </c>
      <c r="N574" t="s">
        <v>7</v>
      </c>
      <c r="O574" t="s">
        <v>7</v>
      </c>
      <c r="P574" t="s">
        <v>7</v>
      </c>
      <c r="Q574" t="s">
        <v>45</v>
      </c>
      <c r="R574" t="s">
        <v>102</v>
      </c>
      <c r="S574" t="s">
        <v>45</v>
      </c>
      <c r="T574" t="s">
        <v>138</v>
      </c>
      <c r="U574" t="s">
        <v>7</v>
      </c>
      <c r="V574" t="s">
        <v>7</v>
      </c>
      <c r="W574" t="s">
        <v>138</v>
      </c>
      <c r="AA574" t="s">
        <v>45</v>
      </c>
      <c r="AB574" t="s">
        <v>45</v>
      </c>
      <c r="AC574" t="s">
        <v>7</v>
      </c>
      <c r="AD574" t="s">
        <v>45</v>
      </c>
      <c r="AE574" t="s">
        <v>2886</v>
      </c>
      <c r="AF574" t="s">
        <v>3458</v>
      </c>
    </row>
    <row r="575" spans="1:32" x14ac:dyDescent="0.45">
      <c r="A575" t="s">
        <v>139</v>
      </c>
      <c r="B575" t="s">
        <v>3459</v>
      </c>
      <c r="C575" t="s">
        <v>3460</v>
      </c>
      <c r="D575" t="s">
        <v>3459</v>
      </c>
      <c r="E575" t="s">
        <v>3461</v>
      </c>
      <c r="F575" t="s">
        <v>3462</v>
      </c>
      <c r="H575" t="s">
        <v>3463</v>
      </c>
      <c r="J575" t="s">
        <v>45</v>
      </c>
      <c r="K575" t="s">
        <v>7</v>
      </c>
      <c r="L575" t="s">
        <v>7</v>
      </c>
      <c r="M575" t="s">
        <v>102</v>
      </c>
      <c r="N575" t="s">
        <v>7</v>
      </c>
      <c r="O575" t="s">
        <v>7</v>
      </c>
      <c r="P575" t="s">
        <v>7</v>
      </c>
      <c r="Q575" t="s">
        <v>45</v>
      </c>
      <c r="R575" t="s">
        <v>102</v>
      </c>
      <c r="S575" t="s">
        <v>45</v>
      </c>
      <c r="T575" t="s">
        <v>139</v>
      </c>
      <c r="U575" t="s">
        <v>7</v>
      </c>
      <c r="V575" t="s">
        <v>7</v>
      </c>
      <c r="W575" t="s">
        <v>139</v>
      </c>
      <c r="AA575" t="s">
        <v>45</v>
      </c>
      <c r="AB575" t="s">
        <v>45</v>
      </c>
      <c r="AC575" t="s">
        <v>7</v>
      </c>
      <c r="AD575" t="s">
        <v>45</v>
      </c>
      <c r="AE575" t="s">
        <v>2886</v>
      </c>
      <c r="AF575" t="s">
        <v>3464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7"/>
  <sheetViews>
    <sheetView zoomScale="70" zoomScaleNormal="70" workbookViewId="0">
      <selection activeCell="A5" sqref="A5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2" customWidth="1"/>
    <col min="21" max="21" width="11.3984375" style="32" hidden="1" customWidth="1"/>
    <col min="22" max="22" width="32.796875" style="33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41</v>
      </c>
      <c r="J2" s="8"/>
      <c r="K2" s="8" t="s">
        <v>42</v>
      </c>
      <c r="L2" s="8"/>
      <c r="M2" s="8" t="s">
        <v>41</v>
      </c>
      <c r="N2" s="7"/>
      <c r="O2"/>
      <c r="P2"/>
      <c r="Q2"/>
      <c r="R2" t="s">
        <v>43</v>
      </c>
      <c r="S2"/>
      <c r="T2" t="s">
        <v>44</v>
      </c>
      <c r="U2" t="s">
        <v>44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3</v>
      </c>
      <c r="C3" s="12" t="s">
        <v>3</v>
      </c>
      <c r="D3" s="11" t="s">
        <v>5</v>
      </c>
      <c r="E3" s="13" t="s">
        <v>5</v>
      </c>
      <c r="F3" s="12" t="s">
        <v>5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46</v>
      </c>
      <c r="U3" s="16"/>
      <c r="V3" s="17"/>
      <c r="W3" s="18"/>
    </row>
    <row r="4" spans="1:23" x14ac:dyDescent="0.45">
      <c r="A4" s="53" t="s">
        <v>47</v>
      </c>
      <c r="B4" s="50" t="s">
        <v>48</v>
      </c>
      <c r="C4" s="50" t="s">
        <v>48</v>
      </c>
      <c r="D4" s="50" t="s">
        <v>48</v>
      </c>
      <c r="E4" s="50" t="s">
        <v>49</v>
      </c>
      <c r="F4" s="50" t="s">
        <v>50</v>
      </c>
      <c r="G4" s="50" t="s">
        <v>48</v>
      </c>
      <c r="H4" s="50" t="s">
        <v>48</v>
      </c>
      <c r="I4" s="50" t="s">
        <v>49</v>
      </c>
      <c r="J4" s="50" t="s">
        <v>49</v>
      </c>
      <c r="K4" s="50" t="s">
        <v>50</v>
      </c>
      <c r="L4" s="15"/>
      <c r="M4" s="15"/>
      <c r="N4" s="15"/>
      <c r="O4" s="15"/>
      <c r="P4" s="15"/>
      <c r="Q4" s="15"/>
      <c r="R4" s="15"/>
      <c r="S4" s="15"/>
      <c r="T4" s="15"/>
      <c r="U4" s="19"/>
      <c r="V4" s="51"/>
      <c r="W4" s="20"/>
    </row>
    <row r="5" spans="1:23" x14ac:dyDescent="0.45">
      <c r="A5" s="46"/>
      <c r="B5" s="50">
        <v>100</v>
      </c>
      <c r="C5" s="50">
        <v>150</v>
      </c>
      <c r="D5" s="50">
        <v>120</v>
      </c>
      <c r="E5" s="50" t="s">
        <v>54</v>
      </c>
      <c r="F5" s="50"/>
      <c r="G5" s="50">
        <v>120</v>
      </c>
      <c r="H5" s="50">
        <v>100</v>
      </c>
      <c r="I5" s="50" t="s">
        <v>54</v>
      </c>
      <c r="J5" s="50" t="s">
        <v>55</v>
      </c>
      <c r="K5" s="50"/>
      <c r="L5" s="15"/>
      <c r="M5" s="15"/>
      <c r="N5" s="15"/>
      <c r="O5" s="15"/>
      <c r="P5" s="15"/>
      <c r="Q5" s="15"/>
      <c r="R5" s="15"/>
      <c r="S5" s="15"/>
      <c r="T5" s="15"/>
      <c r="U5" s="49"/>
      <c r="V5" s="51"/>
      <c r="W5" s="20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52" t="e">
        <f ca="1">IF($A6&lt;&gt;"",IF(VLOOKUP($A6,貼り付け用!$A$1:$BA$300,COLUMN(),FALSE)=0,"",VLOOKUP($A6,貼り付け用!$A$1:$BA$300,COLUMN(),FALSE)),"")</f>
        <v>#N/A</v>
      </c>
      <c r="C6" s="52" t="e">
        <f ca="1">IF($A6&lt;&gt;"",IF(VLOOKUP($A6,貼り付け用!$A$1:$BA$300,COLUMN(),FALSE)=0,"",VLOOKUP($A6,貼り付け用!$A$1:$BA$300,COLUMN(),FALSE)),"")</f>
        <v>#N/A</v>
      </c>
      <c r="D6" s="52" t="e">
        <f ca="1">IF($A6&lt;&gt;"",IF(VLOOKUP($A6,貼り付け用!$A$1:$BA$300,COLUMN(),FALSE)=0,"",VLOOKUP($A6,貼り付け用!$A$1:$BA$300,COLUMN(),FALSE)),"")</f>
        <v>#N/A</v>
      </c>
      <c r="E6" s="52" t="e">
        <f ca="1">IF($A6&lt;&gt;"",IF(VLOOKUP($A6,貼り付け用!$A$1:$BA$300,COLUMN(),FALSE)=0,"",VLOOKUP($A6,貼り付け用!$A$1:$BA$300,COLUMN(),FALSE)),"")</f>
        <v>#N/A</v>
      </c>
      <c r="F6" s="52" t="e">
        <f ca="1">IF($A6&lt;&gt;"",IF(VLOOKUP($A6,貼り付け用!$A$1:$BA$300,COLUMN(),FALSE)=0,"",VLOOKUP($A6,貼り付け用!$A$1:$BA$300,COLUMN(),FALSE)),"")</f>
        <v>#N/A</v>
      </c>
      <c r="G6" s="52" t="e">
        <f ca="1">IF($A6&lt;&gt;"",IF(VLOOKUP($A6,貼り付け用!$A$1:$BA$300,COLUMN(),FALSE)=0,"",VLOOKUP($A6,貼り付け用!$A$1:$BA$300,COLUMN(),FALSE)),"")</f>
        <v>#N/A</v>
      </c>
      <c r="H6" s="52" t="e">
        <f ca="1">IF($A6&lt;&gt;"",IF(VLOOKUP($A6,貼り付け用!$A$1:$BA$300,COLUMN(),FALSE)=0,"",VLOOKUP($A6,貼り付け用!$A$1:$BA$300,COLUMN(),FALSE)),"")</f>
        <v>#N/A</v>
      </c>
      <c r="I6" s="52" t="e">
        <f ca="1">IF($A6&lt;&gt;"",IF(VLOOKUP($A6,貼り付け用!$A$1:$BA$300,COLUMN(),FALSE)=0,"",VLOOKUP($A6,貼り付け用!$A$1:$BA$300,COLUMN(),FALSE)),"")</f>
        <v>#N/A</v>
      </c>
      <c r="J6" s="52" t="e">
        <f ca="1">IF($A6&lt;&gt;"",IF(VLOOKUP($A6,貼り付け用!$A$1:$BA$300,COLUMN(),FALSE)=0,"",VLOOKUP($A6,貼り付け用!$A$1:$BA$300,COLUMN(),FALSE)),"")</f>
        <v>#N/A</v>
      </c>
      <c r="K6" s="52" t="e">
        <f ca="1">IF($A6&lt;&gt;"",IF(VLOOKUP($A6,貼り付け用!$A$1:$BA$300,COLUMN(),FALSE)=0,"",VLOOKUP($A6,貼り付け用!$A$1:$BA$300,COLUMN(),FALSE)),"")</f>
        <v>#N/A</v>
      </c>
      <c r="L6" s="52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52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52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52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52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52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52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52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52" t="e">
        <f>IF(COLUMN(貼り付け用!T6)&gt;MATCH("おやつ",貼り付け用!$3:$3,0),"",
IF(VLOOKUP($A6,貼り付け用!$A$1:$BA$300,COLUMN(),FALSE)=0,"",VLOOKUP($A6,貼り付け用!$A$1:$BA$300,COLUMN(),FALSE)))</f>
        <v>#N/A</v>
      </c>
      <c r="U6" s="52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1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52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2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46" t="e">
        <f ca="1">IF($A7&lt;&gt;"",IF(VLOOKUP($A7,貼り付け用!$A$1:$BA$300,COLUMN(),FALSE)=0,"",VLOOKUP($A7,貼り付け用!$A$1:$BA$300,COLUMN(),FALSE)),"")</f>
        <v>#N/A</v>
      </c>
      <c r="C7" s="46" t="e">
        <f ca="1">IF($A7&lt;&gt;"",IF(VLOOKUP($A7,貼り付け用!$A$1:$BA$300,COLUMN(),FALSE)=0,"",VLOOKUP($A7,貼り付け用!$A$1:$BA$300,COLUMN(),FALSE)),"")</f>
        <v>#N/A</v>
      </c>
      <c r="D7" s="46" t="e">
        <f ca="1">IF($A7&lt;&gt;"",IF(VLOOKUP($A7,貼り付け用!$A$1:$BA$300,COLUMN(),FALSE)=0,"",VLOOKUP($A7,貼り付け用!$A$1:$BA$300,COLUMN(),FALSE)),"")</f>
        <v>#N/A</v>
      </c>
      <c r="E7" s="46" t="e">
        <f ca="1">IF($A7&lt;&gt;"",IF(VLOOKUP($A7,貼り付け用!$A$1:$BA$300,COLUMN(),FALSE)=0,"",VLOOKUP($A7,貼り付け用!$A$1:$BA$300,COLUMN(),FALSE)),"")</f>
        <v>#N/A</v>
      </c>
      <c r="F7" s="46" t="e">
        <f ca="1">IF($A7&lt;&gt;"",IF(VLOOKUP($A7,貼り付け用!$A$1:$BA$300,COLUMN(),FALSE)=0,"",VLOOKUP($A7,貼り付け用!$A$1:$BA$300,COLUMN(),FALSE)),"")</f>
        <v>#N/A</v>
      </c>
      <c r="G7" s="46" t="e">
        <f ca="1">IF($A7&lt;&gt;"",IF(VLOOKUP($A7,貼り付け用!$A$1:$BA$300,COLUMN(),FALSE)=0,"",VLOOKUP($A7,貼り付け用!$A$1:$BA$300,COLUMN(),FALSE)),"")</f>
        <v>#N/A</v>
      </c>
      <c r="H7" s="46" t="e">
        <f ca="1">IF($A7&lt;&gt;"",IF(VLOOKUP($A7,貼り付け用!$A$1:$BA$300,COLUMN(),FALSE)=0,"",VLOOKUP($A7,貼り付け用!$A$1:$BA$300,COLUMN(),FALSE)),"")</f>
        <v>#N/A</v>
      </c>
      <c r="I7" s="46" t="e">
        <f ca="1">IF($A7&lt;&gt;"",IF(VLOOKUP($A7,貼り付け用!$A$1:$BA$300,COLUMN(),FALSE)=0,"",VLOOKUP($A7,貼り付け用!$A$1:$BA$300,COLUMN(),FALSE)),"")</f>
        <v>#N/A</v>
      </c>
      <c r="J7" s="46" t="e">
        <f ca="1">IF($A7&lt;&gt;"",IF(VLOOKUP($A7,貼り付け用!$A$1:$BA$300,COLUMN(),FALSE)=0,"",VLOOKUP($A7,貼り付け用!$A$1:$BA$300,COLUMN(),FALSE)),"")</f>
        <v>#N/A</v>
      </c>
      <c r="K7" s="46" t="e">
        <f ca="1">IF($A7&lt;&gt;"",IF(VLOOKUP($A7,貼り付け用!$A$1:$BA$300,COLUMN(),FALSE)=0,"",VLOOKUP($A7,貼り付け用!$A$1:$BA$300,COLUMN(),FALSE)),"")</f>
        <v>#N/A</v>
      </c>
      <c r="L7" s="46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46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46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46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46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46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46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46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46" t="e">
        <f>IF(COLUMN(貼り付け用!T7)&gt;MATCH("おやつ",貼り付け用!$3:$3,0),"",
IF(VLOOKUP($A7,貼り付け用!$A$1:$BA$300,COLUMN(),FALSE)=0,"",VLOOKUP($A7,貼り付け用!$A$1:$BA$300,COLUMN(),FALSE)))</f>
        <v>#N/A</v>
      </c>
      <c r="U7" s="46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1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52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52" t="e">
        <f ca="1">IF($A8&lt;&gt;"",IF(VLOOKUP($A8,貼り付け用!$A$1:$BA$300,COLUMN(),FALSE)=0,"",VLOOKUP($A8,貼り付け用!$A$1:$BA$300,COLUMN(),FALSE)),"")</f>
        <v>#N/A</v>
      </c>
      <c r="C8" s="52" t="e">
        <f ca="1">IF($A8&lt;&gt;"",IF(VLOOKUP($A8,貼り付け用!$A$1:$BA$300,COLUMN(),FALSE)=0,"",VLOOKUP($A8,貼り付け用!$A$1:$BA$300,COLUMN(),FALSE)),"")</f>
        <v>#N/A</v>
      </c>
      <c r="D8" s="52" t="e">
        <f ca="1">IF($A8&lt;&gt;"",IF(VLOOKUP($A8,貼り付け用!$A$1:$BA$300,COLUMN(),FALSE)=0,"",VLOOKUP($A8,貼り付け用!$A$1:$BA$300,COLUMN(),FALSE)),"")</f>
        <v>#N/A</v>
      </c>
      <c r="E8" s="52" t="e">
        <f ca="1">IF($A8&lt;&gt;"",IF(VLOOKUP($A8,貼り付け用!$A$1:$BA$300,COLUMN(),FALSE)=0,"",VLOOKUP($A8,貼り付け用!$A$1:$BA$300,COLUMN(),FALSE)),"")</f>
        <v>#N/A</v>
      </c>
      <c r="F8" s="52" t="e">
        <f ca="1">IF($A8&lt;&gt;"",IF(VLOOKUP($A8,貼り付け用!$A$1:$BA$300,COLUMN(),FALSE)=0,"",VLOOKUP($A8,貼り付け用!$A$1:$BA$300,COLUMN(),FALSE)),"")</f>
        <v>#N/A</v>
      </c>
      <c r="G8" s="52" t="e">
        <f ca="1">IF($A8&lt;&gt;"",IF(VLOOKUP($A8,貼り付け用!$A$1:$BA$300,COLUMN(),FALSE)=0,"",VLOOKUP($A8,貼り付け用!$A$1:$BA$300,COLUMN(),FALSE)),"")</f>
        <v>#N/A</v>
      </c>
      <c r="H8" s="52" t="e">
        <f ca="1">IF($A8&lt;&gt;"",IF(VLOOKUP($A8,貼り付け用!$A$1:$BA$300,COLUMN(),FALSE)=0,"",VLOOKUP($A8,貼り付け用!$A$1:$BA$300,COLUMN(),FALSE)),"")</f>
        <v>#N/A</v>
      </c>
      <c r="I8" s="52" t="e">
        <f ca="1">IF($A8&lt;&gt;"",IF(VLOOKUP($A8,貼り付け用!$A$1:$BA$300,COLUMN(),FALSE)=0,"",VLOOKUP($A8,貼り付け用!$A$1:$BA$300,COLUMN(),FALSE)),"")</f>
        <v>#N/A</v>
      </c>
      <c r="J8" s="52" t="e">
        <f ca="1">IF($A8&lt;&gt;"",IF(VLOOKUP($A8,貼り付け用!$A$1:$BA$300,COLUMN(),FALSE)=0,"",VLOOKUP($A8,貼り付け用!$A$1:$BA$300,COLUMN(),FALSE)),"")</f>
        <v>#N/A</v>
      </c>
      <c r="K8" s="52" t="e">
        <f ca="1">IF($A8&lt;&gt;"",IF(VLOOKUP($A8,貼り付け用!$A$1:$BA$300,COLUMN(),FALSE)=0,"",VLOOKUP($A8,貼り付け用!$A$1:$BA$300,COLUMN(),FALSE)),"")</f>
        <v>#N/A</v>
      </c>
      <c r="L8" s="52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52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52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52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52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52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52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52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52" t="e">
        <f>IF(COLUMN(貼り付け用!T8)&gt;MATCH("おやつ",貼り付け用!$3:$3,0),"",
IF(VLOOKUP($A8,貼り付け用!$A$1:$BA$300,COLUMN(),FALSE)=0,"",VLOOKUP($A8,貼り付け用!$A$1:$BA$300,COLUMN(),FALSE)))</f>
        <v>#N/A</v>
      </c>
      <c r="U8" s="23"/>
      <c r="V8" s="21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52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2" t="e">
        <f t="array" aca="1" ref="A9" ca="1">IF(OR(COUNTIF(A7,"*1000*"),COUNTIF(A7,"")),"",INDEX(貼り付け用!$A:$A,MATCH(A7,貼り付け用!$A:$A,0)+2,0))</f>
        <v>#N/A</v>
      </c>
      <c r="B9" s="46" t="e">
        <f ca="1">IF($A9&lt;&gt;"",IF(VLOOKUP($A9,貼り付け用!$A$1:$BA$300,COLUMN(),FALSE)=0,"",VLOOKUP($A9,貼り付け用!$A$1:$BA$300,COLUMN(),FALSE)),"")</f>
        <v>#N/A</v>
      </c>
      <c r="C9" s="46" t="e">
        <f ca="1">IF($A9&lt;&gt;"",IF(VLOOKUP($A9,貼り付け用!$A$1:$BA$300,COLUMN(),FALSE)=0,"",VLOOKUP($A9,貼り付け用!$A$1:$BA$300,COLUMN(),FALSE)),"")</f>
        <v>#N/A</v>
      </c>
      <c r="D9" s="46" t="e">
        <f ca="1">IF($A9&lt;&gt;"",IF(VLOOKUP($A9,貼り付け用!$A$1:$BA$300,COLUMN(),FALSE)=0,"",VLOOKUP($A9,貼り付け用!$A$1:$BA$300,COLUMN(),FALSE)),"")</f>
        <v>#N/A</v>
      </c>
      <c r="E9" s="46" t="e">
        <f ca="1">IF($A9&lt;&gt;"",IF(VLOOKUP($A9,貼り付け用!$A$1:$BA$300,COLUMN(),FALSE)=0,"",VLOOKUP($A9,貼り付け用!$A$1:$BA$300,COLUMN(),FALSE)),"")</f>
        <v>#N/A</v>
      </c>
      <c r="F9" s="46" t="e">
        <f ca="1">IF($A9&lt;&gt;"",IF(VLOOKUP($A9,貼り付け用!$A$1:$BA$300,COLUMN(),FALSE)=0,"",VLOOKUP($A9,貼り付け用!$A$1:$BA$300,COLUMN(),FALSE)),"")</f>
        <v>#N/A</v>
      </c>
      <c r="G9" s="46" t="e">
        <f ca="1">IF($A9&lt;&gt;"",IF(VLOOKUP($A9,貼り付け用!$A$1:$BA$300,COLUMN(),FALSE)=0,"",VLOOKUP($A9,貼り付け用!$A$1:$BA$300,COLUMN(),FALSE)),"")</f>
        <v>#N/A</v>
      </c>
      <c r="H9" s="46" t="e">
        <f ca="1">IF($A9&lt;&gt;"",IF(VLOOKUP($A9,貼り付け用!$A$1:$BA$300,COLUMN(),FALSE)=0,"",VLOOKUP($A9,貼り付け用!$A$1:$BA$300,COLUMN(),FALSE)),"")</f>
        <v>#N/A</v>
      </c>
      <c r="I9" s="46" t="e">
        <f ca="1">IF($A9&lt;&gt;"",IF(VLOOKUP($A9,貼り付け用!$A$1:$BA$300,COLUMN(),FALSE)=0,"",VLOOKUP($A9,貼り付け用!$A$1:$BA$300,COLUMN(),FALSE)),"")</f>
        <v>#N/A</v>
      </c>
      <c r="J9" s="46" t="e">
        <f ca="1">IF($A9&lt;&gt;"",IF(VLOOKUP($A9,貼り付け用!$A$1:$BA$300,COLUMN(),FALSE)=0,"",VLOOKUP($A9,貼り付け用!$A$1:$BA$300,COLUMN(),FALSE)),"")</f>
        <v>#N/A</v>
      </c>
      <c r="K9" s="46" t="e">
        <f ca="1">IF($A9&lt;&gt;"",IF(VLOOKUP($A9,貼り付け用!$A$1:$BA$300,COLUMN(),FALSE)=0,"",VLOOKUP($A9,貼り付け用!$A$1:$BA$300,COLUMN(),FALSE)),"")</f>
        <v>#N/A</v>
      </c>
      <c r="L9" s="46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46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46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46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46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46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46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46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46" t="e">
        <f>IF(COLUMN(貼り付け用!T9)&gt;MATCH("おやつ",貼り付け用!$3:$3,0),"",
IF(VLOOKUP($A9,貼り付け用!$A$1:$BA$300,COLUMN(),FALSE)=0,"",VLOOKUP($A9,貼り付け用!$A$1:$BA$300,COLUMN(),FALSE)))</f>
        <v>#N/A</v>
      </c>
      <c r="U9" s="24"/>
      <c r="V9" s="21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52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52" t="e">
        <f ca="1">IF($A10&lt;&gt;"",IF(VLOOKUP($A10,貼り付け用!$A$1:$BA$300,COLUMN(),FALSE)=0,"",VLOOKUP($A10,貼り付け用!$A$1:$BA$300,COLUMN(),FALSE)),"")</f>
        <v>#N/A</v>
      </c>
      <c r="C10" s="52" t="e">
        <f ca="1">IF($A10&lt;&gt;"",IF(VLOOKUP($A10,貼り付け用!$A$1:$BA$300,COLUMN(),FALSE)=0,"",VLOOKUP($A10,貼り付け用!$A$1:$BA$300,COLUMN(),FALSE)),"")</f>
        <v>#N/A</v>
      </c>
      <c r="D10" s="52" t="e">
        <f ca="1">IF($A10&lt;&gt;"",IF(VLOOKUP($A10,貼り付け用!$A$1:$BA$300,COLUMN(),FALSE)=0,"",VLOOKUP($A10,貼り付け用!$A$1:$BA$300,COLUMN(),FALSE)),"")</f>
        <v>#N/A</v>
      </c>
      <c r="E10" s="52" t="e">
        <f ca="1">IF($A10&lt;&gt;"",IF(VLOOKUP($A10,貼り付け用!$A$1:$BA$300,COLUMN(),FALSE)=0,"",VLOOKUP($A10,貼り付け用!$A$1:$BA$300,COLUMN(),FALSE)),"")</f>
        <v>#N/A</v>
      </c>
      <c r="F10" s="52" t="e">
        <f ca="1">IF($A10&lt;&gt;"",IF(VLOOKUP($A10,貼り付け用!$A$1:$BA$300,COLUMN(),FALSE)=0,"",VLOOKUP($A10,貼り付け用!$A$1:$BA$300,COLUMN(),FALSE)),"")</f>
        <v>#N/A</v>
      </c>
      <c r="G10" s="52" t="e">
        <f ca="1">IF($A10&lt;&gt;"",IF(VLOOKUP($A10,貼り付け用!$A$1:$BA$300,COLUMN(),FALSE)=0,"",VLOOKUP($A10,貼り付け用!$A$1:$BA$300,COLUMN(),FALSE)),"")</f>
        <v>#N/A</v>
      </c>
      <c r="H10" s="52" t="e">
        <f ca="1">IF($A10&lt;&gt;"",IF(VLOOKUP($A10,貼り付け用!$A$1:$BA$300,COLUMN(),FALSE)=0,"",VLOOKUP($A10,貼り付け用!$A$1:$BA$300,COLUMN(),FALSE)),"")</f>
        <v>#N/A</v>
      </c>
      <c r="I10" s="52" t="e">
        <f ca="1">IF($A10&lt;&gt;"",IF(VLOOKUP($A10,貼り付け用!$A$1:$BA$300,COLUMN(),FALSE)=0,"",VLOOKUP($A10,貼り付け用!$A$1:$BA$300,COLUMN(),FALSE)),"")</f>
        <v>#N/A</v>
      </c>
      <c r="J10" s="52" t="e">
        <f ca="1">IF($A10&lt;&gt;"",IF(VLOOKUP($A10,貼り付け用!$A$1:$BA$300,COLUMN(),FALSE)=0,"",VLOOKUP($A10,貼り付け用!$A$1:$BA$300,COLUMN(),FALSE)),"")</f>
        <v>#N/A</v>
      </c>
      <c r="K10" s="52" t="e">
        <f ca="1">IF($A10&lt;&gt;"",IF(VLOOKUP($A10,貼り付け用!$A$1:$BA$300,COLUMN(),FALSE)=0,"",VLOOKUP($A10,貼り付け用!$A$1:$BA$300,COLUMN(),FALSE)),"")</f>
        <v>#N/A</v>
      </c>
      <c r="L10" s="52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52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52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52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52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52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52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52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52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3"/>
      <c r="V10" s="21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52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2" t="e">
        <f t="array" aca="1" ref="A11" ca="1">IF(OR(COUNTIF(A9,"*1000*"),COUNTIF(A9,"")),"",INDEX(貼り付け用!$A:$A,MATCH(A9,貼り付け用!$A:$A,0)+2,0))</f>
        <v>#N/A</v>
      </c>
      <c r="B11" s="46" t="e">
        <f ca="1">IF($A11&lt;&gt;"",IF(VLOOKUP($A11,貼り付け用!$A$1:$BA$300,COLUMN(),FALSE)=0,"",VLOOKUP($A11,貼り付け用!$A$1:$BA$300,COLUMN(),FALSE)),"")</f>
        <v>#N/A</v>
      </c>
      <c r="C11" s="46" t="e">
        <f ca="1">IF($A11&lt;&gt;"",IF(VLOOKUP($A11,貼り付け用!$A$1:$BA$300,COLUMN(),FALSE)=0,"",VLOOKUP($A11,貼り付け用!$A$1:$BA$300,COLUMN(),FALSE)),"")</f>
        <v>#N/A</v>
      </c>
      <c r="D11" s="46" t="e">
        <f ca="1">IF($A11&lt;&gt;"",IF(VLOOKUP($A11,貼り付け用!$A$1:$BA$300,COLUMN(),FALSE)=0,"",VLOOKUP($A11,貼り付け用!$A$1:$BA$300,COLUMN(),FALSE)),"")</f>
        <v>#N/A</v>
      </c>
      <c r="E11" s="46" t="e">
        <f ca="1">IF($A11&lt;&gt;"",IF(VLOOKUP($A11,貼り付け用!$A$1:$BA$300,COLUMN(),FALSE)=0,"",VLOOKUP($A11,貼り付け用!$A$1:$BA$300,COLUMN(),FALSE)),"")</f>
        <v>#N/A</v>
      </c>
      <c r="F11" s="46" t="e">
        <f ca="1">IF($A11&lt;&gt;"",IF(VLOOKUP($A11,貼り付け用!$A$1:$BA$300,COLUMN(),FALSE)=0,"",VLOOKUP($A11,貼り付け用!$A$1:$BA$300,COLUMN(),FALSE)),"")</f>
        <v>#N/A</v>
      </c>
      <c r="G11" s="46" t="e">
        <f ca="1">IF($A11&lt;&gt;"",IF(VLOOKUP($A11,貼り付け用!$A$1:$BA$300,COLUMN(),FALSE)=0,"",VLOOKUP($A11,貼り付け用!$A$1:$BA$300,COLUMN(),FALSE)),"")</f>
        <v>#N/A</v>
      </c>
      <c r="H11" s="46" t="e">
        <f ca="1">IF($A11&lt;&gt;"",IF(VLOOKUP($A11,貼り付け用!$A$1:$BA$300,COLUMN(),FALSE)=0,"",VLOOKUP($A11,貼り付け用!$A$1:$BA$300,COLUMN(),FALSE)),"")</f>
        <v>#N/A</v>
      </c>
      <c r="I11" s="46" t="e">
        <f ca="1">IF($A11&lt;&gt;"",IF(VLOOKUP($A11,貼り付け用!$A$1:$BA$300,COLUMN(),FALSE)=0,"",VLOOKUP($A11,貼り付け用!$A$1:$BA$300,COLUMN(),FALSE)),"")</f>
        <v>#N/A</v>
      </c>
      <c r="J11" s="46" t="e">
        <f ca="1">IF($A11&lt;&gt;"",IF(VLOOKUP($A11,貼り付け用!$A$1:$BA$300,COLUMN(),FALSE)=0,"",VLOOKUP($A11,貼り付け用!$A$1:$BA$300,COLUMN(),FALSE)),"")</f>
        <v>#N/A</v>
      </c>
      <c r="K11" s="46" t="e">
        <f ca="1">IF($A11&lt;&gt;"",IF(VLOOKUP($A11,貼り付け用!$A$1:$BA$300,COLUMN(),FALSE)=0,"",VLOOKUP($A11,貼り付け用!$A$1:$BA$300,COLUMN(),FALSE)),"")</f>
        <v>#N/A</v>
      </c>
      <c r="L11" s="46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46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46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46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46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46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46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46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46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24"/>
      <c r="V11" s="21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52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52" t="e">
        <f ca="1">IF($A12&lt;&gt;"",IF(VLOOKUP($A12,貼り付け用!$A$1:$BA$300,COLUMN(),FALSE)=0,"",VLOOKUP($A12,貼り付け用!$A$1:$BA$300,COLUMN(),FALSE)),"")</f>
        <v>#N/A</v>
      </c>
      <c r="C12" s="52" t="e">
        <f ca="1">IF($A12&lt;&gt;"",IF(VLOOKUP($A12,貼り付け用!$A$1:$BA$300,COLUMN(),FALSE)=0,"",VLOOKUP($A12,貼り付け用!$A$1:$BA$300,COLUMN(),FALSE)),"")</f>
        <v>#N/A</v>
      </c>
      <c r="D12" s="52" t="e">
        <f ca="1">IF($A12&lt;&gt;"",IF(VLOOKUP($A12,貼り付け用!$A$1:$BA$300,COLUMN(),FALSE)=0,"",VLOOKUP($A12,貼り付け用!$A$1:$BA$300,COLUMN(),FALSE)),"")</f>
        <v>#N/A</v>
      </c>
      <c r="E12" s="52" t="e">
        <f ca="1">IF($A12&lt;&gt;"",IF(VLOOKUP($A12,貼り付け用!$A$1:$BA$300,COLUMN(),FALSE)=0,"",VLOOKUP($A12,貼り付け用!$A$1:$BA$300,COLUMN(),FALSE)),"")</f>
        <v>#N/A</v>
      </c>
      <c r="F12" s="52" t="e">
        <f ca="1">IF($A12&lt;&gt;"",IF(VLOOKUP($A12,貼り付け用!$A$1:$BA$300,COLUMN(),FALSE)=0,"",VLOOKUP($A12,貼り付け用!$A$1:$BA$300,COLUMN(),FALSE)),"")</f>
        <v>#N/A</v>
      </c>
      <c r="G12" s="52" t="e">
        <f ca="1">IF($A12&lt;&gt;"",IF(VLOOKUP($A12,貼り付け用!$A$1:$BA$300,COLUMN(),FALSE)=0,"",VLOOKUP($A12,貼り付け用!$A$1:$BA$300,COLUMN(),FALSE)),"")</f>
        <v>#N/A</v>
      </c>
      <c r="H12" s="52" t="e">
        <f ca="1">IF($A12&lt;&gt;"",IF(VLOOKUP($A12,貼り付け用!$A$1:$BA$300,COLUMN(),FALSE)=0,"",VLOOKUP($A12,貼り付け用!$A$1:$BA$300,COLUMN(),FALSE)),"")</f>
        <v>#N/A</v>
      </c>
      <c r="I12" s="52" t="e">
        <f ca="1">IF($A12&lt;&gt;"",IF(VLOOKUP($A12,貼り付け用!$A$1:$BA$300,COLUMN(),FALSE)=0,"",VLOOKUP($A12,貼り付け用!$A$1:$BA$300,COLUMN(),FALSE)),"")</f>
        <v>#N/A</v>
      </c>
      <c r="J12" s="52" t="e">
        <f ca="1">IF($A12&lt;&gt;"",IF(VLOOKUP($A12,貼り付け用!$A$1:$BA$300,COLUMN(),FALSE)=0,"",VLOOKUP($A12,貼り付け用!$A$1:$BA$300,COLUMN(),FALSE)),"")</f>
        <v>#N/A</v>
      </c>
      <c r="K12" s="52" t="e">
        <f ca="1">IF($A12&lt;&gt;"",IF(VLOOKUP($A12,貼り付け用!$A$1:$BA$300,COLUMN(),FALSE)=0,"",VLOOKUP($A12,貼り付け用!$A$1:$BA$300,COLUMN(),FALSE)),"")</f>
        <v>#N/A</v>
      </c>
      <c r="L12" s="52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52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52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52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52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52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52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52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52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3"/>
      <c r="V12" s="21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52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2" t="e">
        <f t="array" aca="1" ref="A13" ca="1">IF(OR(COUNTIF(A11,"*1000*"),COUNTIF(A11,"")),"",INDEX(貼り付け用!$A:$A,MATCH(A11,貼り付け用!$A:$A,0)+2,0))</f>
        <v>#N/A</v>
      </c>
      <c r="B13" s="46" t="e">
        <f ca="1">IF($A13&lt;&gt;"",IF(VLOOKUP($A13,貼り付け用!$A$1:$BA$300,COLUMN(),FALSE)=0,"",VLOOKUP($A13,貼り付け用!$A$1:$BA$300,COLUMN(),FALSE)),"")</f>
        <v>#N/A</v>
      </c>
      <c r="C13" s="46" t="e">
        <f ca="1">IF($A13&lt;&gt;"",IF(VLOOKUP($A13,貼り付け用!$A$1:$BA$300,COLUMN(),FALSE)=0,"",VLOOKUP($A13,貼り付け用!$A$1:$BA$300,COLUMN(),FALSE)),"")</f>
        <v>#N/A</v>
      </c>
      <c r="D13" s="46" t="e">
        <f ca="1">IF($A13&lt;&gt;"",IF(VLOOKUP($A13,貼り付け用!$A$1:$BA$300,COLUMN(),FALSE)=0,"",VLOOKUP($A13,貼り付け用!$A$1:$BA$300,COLUMN(),FALSE)),"")</f>
        <v>#N/A</v>
      </c>
      <c r="E13" s="46" t="e">
        <f ca="1">IF($A13&lt;&gt;"",IF(VLOOKUP($A13,貼り付け用!$A$1:$BA$300,COLUMN(),FALSE)=0,"",VLOOKUP($A13,貼り付け用!$A$1:$BA$300,COLUMN(),FALSE)),"")</f>
        <v>#N/A</v>
      </c>
      <c r="F13" s="46" t="e">
        <f ca="1">IF($A13&lt;&gt;"",IF(VLOOKUP($A13,貼り付け用!$A$1:$BA$300,COLUMN(),FALSE)=0,"",VLOOKUP($A13,貼り付け用!$A$1:$BA$300,COLUMN(),FALSE)),"")</f>
        <v>#N/A</v>
      </c>
      <c r="G13" s="46" t="e">
        <f ca="1">IF($A13&lt;&gt;"",IF(VLOOKUP($A13,貼り付け用!$A$1:$BA$300,COLUMN(),FALSE)=0,"",VLOOKUP($A13,貼り付け用!$A$1:$BA$300,COLUMN(),FALSE)),"")</f>
        <v>#N/A</v>
      </c>
      <c r="H13" s="46" t="e">
        <f ca="1">IF($A13&lt;&gt;"",IF(VLOOKUP($A13,貼り付け用!$A$1:$BA$300,COLUMN(),FALSE)=0,"",VLOOKUP($A13,貼り付け用!$A$1:$BA$300,COLUMN(),FALSE)),"")</f>
        <v>#N/A</v>
      </c>
      <c r="I13" s="46" t="e">
        <f ca="1">IF($A13&lt;&gt;"",IF(VLOOKUP($A13,貼り付け用!$A$1:$BA$300,COLUMN(),FALSE)=0,"",VLOOKUP($A13,貼り付け用!$A$1:$BA$300,COLUMN(),FALSE)),"")</f>
        <v>#N/A</v>
      </c>
      <c r="J13" s="46" t="e">
        <f ca="1">IF($A13&lt;&gt;"",IF(VLOOKUP($A13,貼り付け用!$A$1:$BA$300,COLUMN(),FALSE)=0,"",VLOOKUP($A13,貼り付け用!$A$1:$BA$300,COLUMN(),FALSE)),"")</f>
        <v>#N/A</v>
      </c>
      <c r="K13" s="46" t="e">
        <f ca="1">IF($A13&lt;&gt;"",IF(VLOOKUP($A13,貼り付け用!$A$1:$BA$300,COLUMN(),FALSE)=0,"",VLOOKUP($A13,貼り付け用!$A$1:$BA$300,COLUMN(),FALSE)),"")</f>
        <v>#N/A</v>
      </c>
      <c r="L13" s="46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46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46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46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46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46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46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46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46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24"/>
      <c r="V13" s="21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52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52" t="e">
        <f ca="1">IF($A14&lt;&gt;"",IF(VLOOKUP($A14,貼り付け用!$A$1:$BA$300,COLUMN(),FALSE)=0,"",VLOOKUP($A14,貼り付け用!$A$1:$BA$300,COLUMN(),FALSE)),"")</f>
        <v>#N/A</v>
      </c>
      <c r="C14" s="52" t="e">
        <f ca="1">IF($A14&lt;&gt;"",IF(VLOOKUP($A14,貼り付け用!$A$1:$BA$300,COLUMN(),FALSE)=0,"",VLOOKUP($A14,貼り付け用!$A$1:$BA$300,COLUMN(),FALSE)),"")</f>
        <v>#N/A</v>
      </c>
      <c r="D14" s="52" t="e">
        <f ca="1">IF($A14&lt;&gt;"",IF(VLOOKUP($A14,貼り付け用!$A$1:$BA$300,COLUMN(),FALSE)=0,"",VLOOKUP($A14,貼り付け用!$A$1:$BA$300,COLUMN(),FALSE)),"")</f>
        <v>#N/A</v>
      </c>
      <c r="E14" s="52" t="e">
        <f ca="1">IF($A14&lt;&gt;"",IF(VLOOKUP($A14,貼り付け用!$A$1:$BA$300,COLUMN(),FALSE)=0,"",VLOOKUP($A14,貼り付け用!$A$1:$BA$300,COLUMN(),FALSE)),"")</f>
        <v>#N/A</v>
      </c>
      <c r="F14" s="52" t="e">
        <f ca="1">IF($A14&lt;&gt;"",IF(VLOOKUP($A14,貼り付け用!$A$1:$BA$300,COLUMN(),FALSE)=0,"",VLOOKUP($A14,貼り付け用!$A$1:$BA$300,COLUMN(),FALSE)),"")</f>
        <v>#N/A</v>
      </c>
      <c r="G14" s="52" t="e">
        <f ca="1">IF($A14&lt;&gt;"",IF(VLOOKUP($A14,貼り付け用!$A$1:$BA$300,COLUMN(),FALSE)=0,"",VLOOKUP($A14,貼り付け用!$A$1:$BA$300,COLUMN(),FALSE)),"")</f>
        <v>#N/A</v>
      </c>
      <c r="H14" s="52" t="e">
        <f ca="1">IF($A14&lt;&gt;"",IF(VLOOKUP($A14,貼り付け用!$A$1:$BA$300,COLUMN(),FALSE)=0,"",VLOOKUP($A14,貼り付け用!$A$1:$BA$300,COLUMN(),FALSE)),"")</f>
        <v>#N/A</v>
      </c>
      <c r="I14" s="52" t="e">
        <f ca="1">IF($A14&lt;&gt;"",IF(VLOOKUP($A14,貼り付け用!$A$1:$BA$300,COLUMN(),FALSE)=0,"",VLOOKUP($A14,貼り付け用!$A$1:$BA$300,COLUMN(),FALSE)),"")</f>
        <v>#N/A</v>
      </c>
      <c r="J14" s="52" t="e">
        <f ca="1">IF($A14&lt;&gt;"",IF(VLOOKUP($A14,貼り付け用!$A$1:$BA$300,COLUMN(),FALSE)=0,"",VLOOKUP($A14,貼り付け用!$A$1:$BA$300,COLUMN(),FALSE)),"")</f>
        <v>#N/A</v>
      </c>
      <c r="K14" s="52" t="e">
        <f ca="1">IF($A14&lt;&gt;"",IF(VLOOKUP($A14,貼り付け用!$A$1:$BA$300,COLUMN(),FALSE)=0,"",VLOOKUP($A14,貼り付け用!$A$1:$BA$300,COLUMN(),FALSE)),"")</f>
        <v>#N/A</v>
      </c>
      <c r="L14" s="52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52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52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52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52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52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52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52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52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3"/>
      <c r="V14" s="21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52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2" t="e">
        <f t="array" aca="1" ref="A15" ca="1">IF(OR(COUNTIF(A13,"*1000*"),COUNTIF(A13,"")),"",INDEX(貼り付け用!$A:$A,MATCH(A13,貼り付け用!$A:$A,0)+2,0))</f>
        <v>#N/A</v>
      </c>
      <c r="B15" s="46" t="e">
        <f ca="1">IF($A15&lt;&gt;"",IF(VLOOKUP($A15,貼り付け用!$A$1:$BA$300,COLUMN(),FALSE)=0,"",VLOOKUP($A15,貼り付け用!$A$1:$BA$300,COLUMN(),FALSE)),"")</f>
        <v>#N/A</v>
      </c>
      <c r="C15" s="46" t="e">
        <f ca="1">IF($A15&lt;&gt;"",IF(VLOOKUP($A15,貼り付け用!$A$1:$BA$300,COLUMN(),FALSE)=0,"",VLOOKUP($A15,貼り付け用!$A$1:$BA$300,COLUMN(),FALSE)),"")</f>
        <v>#N/A</v>
      </c>
      <c r="D15" s="46" t="e">
        <f ca="1">IF($A15&lt;&gt;"",IF(VLOOKUP($A15,貼り付け用!$A$1:$BA$300,COLUMN(),FALSE)=0,"",VLOOKUP($A15,貼り付け用!$A$1:$BA$300,COLUMN(),FALSE)),"")</f>
        <v>#N/A</v>
      </c>
      <c r="E15" s="46" t="e">
        <f ca="1">IF($A15&lt;&gt;"",IF(VLOOKUP($A15,貼り付け用!$A$1:$BA$300,COLUMN(),FALSE)=0,"",VLOOKUP($A15,貼り付け用!$A$1:$BA$300,COLUMN(),FALSE)),"")</f>
        <v>#N/A</v>
      </c>
      <c r="F15" s="46" t="e">
        <f ca="1">IF($A15&lt;&gt;"",IF(VLOOKUP($A15,貼り付け用!$A$1:$BA$300,COLUMN(),FALSE)=0,"",VLOOKUP($A15,貼り付け用!$A$1:$BA$300,COLUMN(),FALSE)),"")</f>
        <v>#N/A</v>
      </c>
      <c r="G15" s="46" t="e">
        <f ca="1">IF($A15&lt;&gt;"",IF(VLOOKUP($A15,貼り付け用!$A$1:$BA$300,COLUMN(),FALSE)=0,"",VLOOKUP($A15,貼り付け用!$A$1:$BA$300,COLUMN(),FALSE)),"")</f>
        <v>#N/A</v>
      </c>
      <c r="H15" s="46" t="e">
        <f ca="1">IF($A15&lt;&gt;"",IF(VLOOKUP($A15,貼り付け用!$A$1:$BA$300,COLUMN(),FALSE)=0,"",VLOOKUP($A15,貼り付け用!$A$1:$BA$300,COLUMN(),FALSE)),"")</f>
        <v>#N/A</v>
      </c>
      <c r="I15" s="46" t="e">
        <f ca="1">IF($A15&lt;&gt;"",IF(VLOOKUP($A15,貼り付け用!$A$1:$BA$300,COLUMN(),FALSE)=0,"",VLOOKUP($A15,貼り付け用!$A$1:$BA$300,COLUMN(),FALSE)),"")</f>
        <v>#N/A</v>
      </c>
      <c r="J15" s="46" t="e">
        <f ca="1">IF($A15&lt;&gt;"",IF(VLOOKUP($A15,貼り付け用!$A$1:$BA$300,COLUMN(),FALSE)=0,"",VLOOKUP($A15,貼り付け用!$A$1:$BA$300,COLUMN(),FALSE)),"")</f>
        <v>#N/A</v>
      </c>
      <c r="K15" s="46" t="e">
        <f ca="1">IF($A15&lt;&gt;"",IF(VLOOKUP($A15,貼り付け用!$A$1:$BA$300,COLUMN(),FALSE)=0,"",VLOOKUP($A15,貼り付け用!$A$1:$BA$300,COLUMN(),FALSE)),"")</f>
        <v>#N/A</v>
      </c>
      <c r="L15" s="46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46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46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46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46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46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46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46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46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24"/>
      <c r="V15" s="21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52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52" t="e">
        <f ca="1">IF($A16&lt;&gt;"",IF(VLOOKUP($A16,貼り付け用!$A$1:$BA$300,COLUMN(),FALSE)=0,"",VLOOKUP($A16,貼り付け用!$A$1:$BA$300,COLUMN(),FALSE)),"")</f>
        <v>#N/A</v>
      </c>
      <c r="C16" s="52" t="e">
        <f ca="1">IF($A16&lt;&gt;"",IF(VLOOKUP($A16,貼り付け用!$A$1:$BA$300,COLUMN(),FALSE)=0,"",VLOOKUP($A16,貼り付け用!$A$1:$BA$300,COLUMN(),FALSE)),"")</f>
        <v>#N/A</v>
      </c>
      <c r="D16" s="52" t="e">
        <f ca="1">IF($A16&lt;&gt;"",IF(VLOOKUP($A16,貼り付け用!$A$1:$BA$300,COLUMN(),FALSE)=0,"",VLOOKUP($A16,貼り付け用!$A$1:$BA$300,COLUMN(),FALSE)),"")</f>
        <v>#N/A</v>
      </c>
      <c r="E16" s="52" t="e">
        <f ca="1">IF($A16&lt;&gt;"",IF(VLOOKUP($A16,貼り付け用!$A$1:$BA$300,COLUMN(),FALSE)=0,"",VLOOKUP($A16,貼り付け用!$A$1:$BA$300,COLUMN(),FALSE)),"")</f>
        <v>#N/A</v>
      </c>
      <c r="F16" s="52" t="e">
        <f ca="1">IF($A16&lt;&gt;"",IF(VLOOKUP($A16,貼り付け用!$A$1:$BA$300,COLUMN(),FALSE)=0,"",VLOOKUP($A16,貼り付け用!$A$1:$BA$300,COLUMN(),FALSE)),"")</f>
        <v>#N/A</v>
      </c>
      <c r="G16" s="52" t="e">
        <f ca="1">IF($A16&lt;&gt;"",IF(VLOOKUP($A16,貼り付け用!$A$1:$BA$300,COLUMN(),FALSE)=0,"",VLOOKUP($A16,貼り付け用!$A$1:$BA$300,COLUMN(),FALSE)),"")</f>
        <v>#N/A</v>
      </c>
      <c r="H16" s="52" t="e">
        <f ca="1">IF($A16&lt;&gt;"",IF(VLOOKUP($A16,貼り付け用!$A$1:$BA$300,COLUMN(),FALSE)=0,"",VLOOKUP($A16,貼り付け用!$A$1:$BA$300,COLUMN(),FALSE)),"")</f>
        <v>#N/A</v>
      </c>
      <c r="I16" s="52" t="e">
        <f ca="1">IF($A16&lt;&gt;"",IF(VLOOKUP($A16,貼り付け用!$A$1:$BA$300,COLUMN(),FALSE)=0,"",VLOOKUP($A16,貼り付け用!$A$1:$BA$300,COLUMN(),FALSE)),"")</f>
        <v>#N/A</v>
      </c>
      <c r="J16" s="52" t="e">
        <f ca="1">IF($A16&lt;&gt;"",IF(VLOOKUP($A16,貼り付け用!$A$1:$BA$300,COLUMN(),FALSE)=0,"",VLOOKUP($A16,貼り付け用!$A$1:$BA$300,COLUMN(),FALSE)),"")</f>
        <v>#N/A</v>
      </c>
      <c r="K16" s="52" t="e">
        <f ca="1">IF($A16&lt;&gt;"",IF(VLOOKUP($A16,貼り付け用!$A$1:$BA$300,COLUMN(),FALSE)=0,"",VLOOKUP($A16,貼り付け用!$A$1:$BA$300,COLUMN(),FALSE)),"")</f>
        <v>#N/A</v>
      </c>
      <c r="L16" s="52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52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52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52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52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52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52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52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52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3"/>
      <c r="V16" s="21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52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2" t="e">
        <f t="array" aca="1" ref="A17" ca="1">IF(OR(COUNTIF(A15,"*1000*"),COUNTIF(A15,"")),"",INDEX(貼り付け用!$A:$A,MATCH(A15,貼り付け用!$A:$A,0)+2,0))</f>
        <v>#N/A</v>
      </c>
      <c r="B17" s="46" t="e">
        <f ca="1">IF($A17&lt;&gt;"",IF(VLOOKUP($A17,貼り付け用!$A$1:$BA$300,COLUMN(),FALSE)=0,"",VLOOKUP($A17,貼り付け用!$A$1:$BA$300,COLUMN(),FALSE)),"")</f>
        <v>#N/A</v>
      </c>
      <c r="C17" s="46" t="e">
        <f ca="1">IF($A17&lt;&gt;"",IF(VLOOKUP($A17,貼り付け用!$A$1:$BA$300,COLUMN(),FALSE)=0,"",VLOOKUP($A17,貼り付け用!$A$1:$BA$300,COLUMN(),FALSE)),"")</f>
        <v>#N/A</v>
      </c>
      <c r="D17" s="46" t="e">
        <f ca="1">IF($A17&lt;&gt;"",IF(VLOOKUP($A17,貼り付け用!$A$1:$BA$300,COLUMN(),FALSE)=0,"",VLOOKUP($A17,貼り付け用!$A$1:$BA$300,COLUMN(),FALSE)),"")</f>
        <v>#N/A</v>
      </c>
      <c r="E17" s="46" t="e">
        <f ca="1">IF($A17&lt;&gt;"",IF(VLOOKUP($A17,貼り付け用!$A$1:$BA$300,COLUMN(),FALSE)=0,"",VLOOKUP($A17,貼り付け用!$A$1:$BA$300,COLUMN(),FALSE)),"")</f>
        <v>#N/A</v>
      </c>
      <c r="F17" s="46" t="e">
        <f ca="1">IF($A17&lt;&gt;"",IF(VLOOKUP($A17,貼り付け用!$A$1:$BA$300,COLUMN(),FALSE)=0,"",VLOOKUP($A17,貼り付け用!$A$1:$BA$300,COLUMN(),FALSE)),"")</f>
        <v>#N/A</v>
      </c>
      <c r="G17" s="46" t="e">
        <f ca="1">IF($A17&lt;&gt;"",IF(VLOOKUP($A17,貼り付け用!$A$1:$BA$300,COLUMN(),FALSE)=0,"",VLOOKUP($A17,貼り付け用!$A$1:$BA$300,COLUMN(),FALSE)),"")</f>
        <v>#N/A</v>
      </c>
      <c r="H17" s="46" t="e">
        <f ca="1">IF($A17&lt;&gt;"",IF(VLOOKUP($A17,貼り付け用!$A$1:$BA$300,COLUMN(),FALSE)=0,"",VLOOKUP($A17,貼り付け用!$A$1:$BA$300,COLUMN(),FALSE)),"")</f>
        <v>#N/A</v>
      </c>
      <c r="I17" s="46" t="e">
        <f ca="1">IF($A17&lt;&gt;"",IF(VLOOKUP($A17,貼り付け用!$A$1:$BA$300,COLUMN(),FALSE)=0,"",VLOOKUP($A17,貼り付け用!$A$1:$BA$300,COLUMN(),FALSE)),"")</f>
        <v>#N/A</v>
      </c>
      <c r="J17" s="46" t="e">
        <f ca="1">IF($A17&lt;&gt;"",IF(VLOOKUP($A17,貼り付け用!$A$1:$BA$300,COLUMN(),FALSE)=0,"",VLOOKUP($A17,貼り付け用!$A$1:$BA$300,COLUMN(),FALSE)),"")</f>
        <v>#N/A</v>
      </c>
      <c r="K17" s="46" t="e">
        <f ca="1">IF($A17&lt;&gt;"",IF(VLOOKUP($A17,貼り付け用!$A$1:$BA$300,COLUMN(),FALSE)=0,"",VLOOKUP($A17,貼り付け用!$A$1:$BA$300,COLUMN(),FALSE)),"")</f>
        <v>#N/A</v>
      </c>
      <c r="L17" s="46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46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46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46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46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46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46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46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46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24"/>
      <c r="V17" s="21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52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52" t="e">
        <f ca="1">IF($A18&lt;&gt;"",IF(VLOOKUP($A18,貼り付け用!$A$1:$BA$300,COLUMN(),FALSE)=0,"",VLOOKUP($A18,貼り付け用!$A$1:$BA$300,COLUMN(),FALSE)),"")</f>
        <v>#N/A</v>
      </c>
      <c r="C18" s="52" t="e">
        <f ca="1">IF($A18&lt;&gt;"",IF(VLOOKUP($A18,貼り付け用!$A$1:$BA$300,COLUMN(),FALSE)=0,"",VLOOKUP($A18,貼り付け用!$A$1:$BA$300,COLUMN(),FALSE)),"")</f>
        <v>#N/A</v>
      </c>
      <c r="D18" s="52" t="e">
        <f ca="1">IF($A18&lt;&gt;"",IF(VLOOKUP($A18,貼り付け用!$A$1:$BA$300,COLUMN(),FALSE)=0,"",VLOOKUP($A18,貼り付け用!$A$1:$BA$300,COLUMN(),FALSE)),"")</f>
        <v>#N/A</v>
      </c>
      <c r="E18" s="52" t="e">
        <f ca="1">IF($A18&lt;&gt;"",IF(VLOOKUP($A18,貼り付け用!$A$1:$BA$300,COLUMN(),FALSE)=0,"",VLOOKUP($A18,貼り付け用!$A$1:$BA$300,COLUMN(),FALSE)),"")</f>
        <v>#N/A</v>
      </c>
      <c r="F18" s="52" t="e">
        <f ca="1">IF($A18&lt;&gt;"",IF(VLOOKUP($A18,貼り付け用!$A$1:$BA$300,COLUMN(),FALSE)=0,"",VLOOKUP($A18,貼り付け用!$A$1:$BA$300,COLUMN(),FALSE)),"")</f>
        <v>#N/A</v>
      </c>
      <c r="G18" s="52" t="e">
        <f ca="1">IF($A18&lt;&gt;"",IF(VLOOKUP($A18,貼り付け用!$A$1:$BA$300,COLUMN(),FALSE)=0,"",VLOOKUP($A18,貼り付け用!$A$1:$BA$300,COLUMN(),FALSE)),"")</f>
        <v>#N/A</v>
      </c>
      <c r="H18" s="52" t="e">
        <f ca="1">IF($A18&lt;&gt;"",IF(VLOOKUP($A18,貼り付け用!$A$1:$BA$300,COLUMN(),FALSE)=0,"",VLOOKUP($A18,貼り付け用!$A$1:$BA$300,COLUMN(),FALSE)),"")</f>
        <v>#N/A</v>
      </c>
      <c r="I18" s="52" t="e">
        <f ca="1">IF($A18&lt;&gt;"",IF(VLOOKUP($A18,貼り付け用!$A$1:$BA$300,COLUMN(),FALSE)=0,"",VLOOKUP($A18,貼り付け用!$A$1:$BA$300,COLUMN(),FALSE)),"")</f>
        <v>#N/A</v>
      </c>
      <c r="J18" s="52" t="e">
        <f ca="1">IF($A18&lt;&gt;"",IF(VLOOKUP($A18,貼り付け用!$A$1:$BA$300,COLUMN(),FALSE)=0,"",VLOOKUP($A18,貼り付け用!$A$1:$BA$300,COLUMN(),FALSE)),"")</f>
        <v>#N/A</v>
      </c>
      <c r="K18" s="52" t="e">
        <f ca="1">IF($A18&lt;&gt;"",IF(VLOOKUP($A18,貼り付け用!$A$1:$BA$300,COLUMN(),FALSE)=0,"",VLOOKUP($A18,貼り付け用!$A$1:$BA$300,COLUMN(),FALSE)),"")</f>
        <v>#N/A</v>
      </c>
      <c r="L18" s="52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52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52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52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52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52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52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52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52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3"/>
      <c r="V18" s="21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52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2" t="e">
        <f t="array" aca="1" ref="A19" ca="1">IF(OR(COUNTIF(A17,"*1000*"),COUNTIF(A17,"")),"",INDEX(貼り付け用!$A:$A,MATCH(A17,貼り付け用!$A:$A,0)+2,0))</f>
        <v>#N/A</v>
      </c>
      <c r="B19" s="46" t="e">
        <f ca="1">IF($A19&lt;&gt;"",IF(VLOOKUP($A19,貼り付け用!$A$1:$BA$300,COLUMN(),FALSE)=0,"",VLOOKUP($A19,貼り付け用!$A$1:$BA$300,COLUMN(),FALSE)),"")</f>
        <v>#N/A</v>
      </c>
      <c r="C19" s="46" t="e">
        <f ca="1">IF($A19&lt;&gt;"",IF(VLOOKUP($A19,貼り付け用!$A$1:$BA$300,COLUMN(),FALSE)=0,"",VLOOKUP($A19,貼り付け用!$A$1:$BA$300,COLUMN(),FALSE)),"")</f>
        <v>#N/A</v>
      </c>
      <c r="D19" s="46" t="e">
        <f ca="1">IF($A19&lt;&gt;"",IF(VLOOKUP($A19,貼り付け用!$A$1:$BA$300,COLUMN(),FALSE)=0,"",VLOOKUP($A19,貼り付け用!$A$1:$BA$300,COLUMN(),FALSE)),"")</f>
        <v>#N/A</v>
      </c>
      <c r="E19" s="46" t="e">
        <f ca="1">IF($A19&lt;&gt;"",IF(VLOOKUP($A19,貼り付け用!$A$1:$BA$300,COLUMN(),FALSE)=0,"",VLOOKUP($A19,貼り付け用!$A$1:$BA$300,COLUMN(),FALSE)),"")</f>
        <v>#N/A</v>
      </c>
      <c r="F19" s="46" t="e">
        <f ca="1">IF($A19&lt;&gt;"",IF(VLOOKUP($A19,貼り付け用!$A$1:$BA$300,COLUMN(),FALSE)=0,"",VLOOKUP($A19,貼り付け用!$A$1:$BA$300,COLUMN(),FALSE)),"")</f>
        <v>#N/A</v>
      </c>
      <c r="G19" s="46" t="e">
        <f ca="1">IF($A19&lt;&gt;"",IF(VLOOKUP($A19,貼り付け用!$A$1:$BA$300,COLUMN(),FALSE)=0,"",VLOOKUP($A19,貼り付け用!$A$1:$BA$300,COLUMN(),FALSE)),"")</f>
        <v>#N/A</v>
      </c>
      <c r="H19" s="46" t="e">
        <f ca="1">IF($A19&lt;&gt;"",IF(VLOOKUP($A19,貼り付け用!$A$1:$BA$300,COLUMN(),FALSE)=0,"",VLOOKUP($A19,貼り付け用!$A$1:$BA$300,COLUMN(),FALSE)),"")</f>
        <v>#N/A</v>
      </c>
      <c r="I19" s="46" t="e">
        <f ca="1">IF($A19&lt;&gt;"",IF(VLOOKUP($A19,貼り付け用!$A$1:$BA$300,COLUMN(),FALSE)=0,"",VLOOKUP($A19,貼り付け用!$A$1:$BA$300,COLUMN(),FALSE)),"")</f>
        <v>#N/A</v>
      </c>
      <c r="J19" s="46" t="e">
        <f ca="1">IF($A19&lt;&gt;"",IF(VLOOKUP($A19,貼り付け用!$A$1:$BA$300,COLUMN(),FALSE)=0,"",VLOOKUP($A19,貼り付け用!$A$1:$BA$300,COLUMN(),FALSE)),"")</f>
        <v>#N/A</v>
      </c>
      <c r="K19" s="46" t="e">
        <f ca="1">IF($A19&lt;&gt;"",IF(VLOOKUP($A19,貼り付け用!$A$1:$BA$300,COLUMN(),FALSE)=0,"",VLOOKUP($A19,貼り付け用!$A$1:$BA$300,COLUMN(),FALSE)),"")</f>
        <v>#N/A</v>
      </c>
      <c r="L19" s="46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46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46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46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46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46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46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46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46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24"/>
      <c r="V19" s="21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52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52" t="e">
        <f ca="1">IF($A20&lt;&gt;"",IF(VLOOKUP($A20,貼り付け用!$A$1:$BA$300,COLUMN(),FALSE)=0,"",VLOOKUP($A20,貼り付け用!$A$1:$BA$300,COLUMN(),FALSE)),"")</f>
        <v>#N/A</v>
      </c>
      <c r="C20" s="52" t="e">
        <f ca="1">IF($A20&lt;&gt;"",IF(VLOOKUP($A20,貼り付け用!$A$1:$BA$300,COLUMN(),FALSE)=0,"",VLOOKUP($A20,貼り付け用!$A$1:$BA$300,COLUMN(),FALSE)),"")</f>
        <v>#N/A</v>
      </c>
      <c r="D20" s="52" t="e">
        <f ca="1">IF($A20&lt;&gt;"",IF(VLOOKUP($A20,貼り付け用!$A$1:$BA$300,COLUMN(),FALSE)=0,"",VLOOKUP($A20,貼り付け用!$A$1:$BA$300,COLUMN(),FALSE)),"")</f>
        <v>#N/A</v>
      </c>
      <c r="E20" s="52" t="e">
        <f ca="1">IF($A20&lt;&gt;"",IF(VLOOKUP($A20,貼り付け用!$A$1:$BA$300,COLUMN(),FALSE)=0,"",VLOOKUP($A20,貼り付け用!$A$1:$BA$300,COLUMN(),FALSE)),"")</f>
        <v>#N/A</v>
      </c>
      <c r="F20" s="52" t="e">
        <f ca="1">IF($A20&lt;&gt;"",IF(VLOOKUP($A20,貼り付け用!$A$1:$BA$300,COLUMN(),FALSE)=0,"",VLOOKUP($A20,貼り付け用!$A$1:$BA$300,COLUMN(),FALSE)),"")</f>
        <v>#N/A</v>
      </c>
      <c r="G20" s="52" t="e">
        <f ca="1">IF($A20&lt;&gt;"",IF(VLOOKUP($A20,貼り付け用!$A$1:$BA$300,COLUMN(),FALSE)=0,"",VLOOKUP($A20,貼り付け用!$A$1:$BA$300,COLUMN(),FALSE)),"")</f>
        <v>#N/A</v>
      </c>
      <c r="H20" s="52" t="e">
        <f ca="1">IF($A20&lt;&gt;"",IF(VLOOKUP($A20,貼り付け用!$A$1:$BA$300,COLUMN(),FALSE)=0,"",VLOOKUP($A20,貼り付け用!$A$1:$BA$300,COLUMN(),FALSE)),"")</f>
        <v>#N/A</v>
      </c>
      <c r="I20" s="52" t="e">
        <f ca="1">IF($A20&lt;&gt;"",IF(VLOOKUP($A20,貼り付け用!$A$1:$BA$300,COLUMN(),FALSE)=0,"",VLOOKUP($A20,貼り付け用!$A$1:$BA$300,COLUMN(),FALSE)),"")</f>
        <v>#N/A</v>
      </c>
      <c r="J20" s="52" t="e">
        <f ca="1">IF($A20&lt;&gt;"",IF(VLOOKUP($A20,貼り付け用!$A$1:$BA$300,COLUMN(),FALSE)=0,"",VLOOKUP($A20,貼り付け用!$A$1:$BA$300,COLUMN(),FALSE)),"")</f>
        <v>#N/A</v>
      </c>
      <c r="K20" s="52" t="e">
        <f ca="1">IF($A20&lt;&gt;"",IF(VLOOKUP($A20,貼り付け用!$A$1:$BA$300,COLUMN(),FALSE)=0,"",VLOOKUP($A20,貼り付け用!$A$1:$BA$300,COLUMN(),FALSE)),"")</f>
        <v>#N/A</v>
      </c>
      <c r="L20" s="52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52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52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52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52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52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52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52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52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3"/>
      <c r="V20" s="21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52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2" t="e">
        <f t="array" aca="1" ref="A21" ca="1">IF(OR(COUNTIF(A19,"*1000*"),COUNTIF(A19,"")),"",INDEX(貼り付け用!$A:$A,MATCH(A19,貼り付け用!$A:$A,0)+2,0))</f>
        <v>#N/A</v>
      </c>
      <c r="B21" s="46" t="e">
        <f ca="1">IF($A21&lt;&gt;"",IF(VLOOKUP($A21,貼り付け用!$A$1:$BA$300,COLUMN(),FALSE)=0,"",VLOOKUP($A21,貼り付け用!$A$1:$BA$300,COLUMN(),FALSE)),"")</f>
        <v>#N/A</v>
      </c>
      <c r="C21" s="46" t="e">
        <f ca="1">IF($A21&lt;&gt;"",IF(VLOOKUP($A21,貼り付け用!$A$1:$BA$300,COLUMN(),FALSE)=0,"",VLOOKUP($A21,貼り付け用!$A$1:$BA$300,COLUMN(),FALSE)),"")</f>
        <v>#N/A</v>
      </c>
      <c r="D21" s="46" t="e">
        <f ca="1">IF($A21&lt;&gt;"",IF(VLOOKUP($A21,貼り付け用!$A$1:$BA$300,COLUMN(),FALSE)=0,"",VLOOKUP($A21,貼り付け用!$A$1:$BA$300,COLUMN(),FALSE)),"")</f>
        <v>#N/A</v>
      </c>
      <c r="E21" s="46" t="e">
        <f ca="1">IF($A21&lt;&gt;"",IF(VLOOKUP($A21,貼り付け用!$A$1:$BA$300,COLUMN(),FALSE)=0,"",VLOOKUP($A21,貼り付け用!$A$1:$BA$300,COLUMN(),FALSE)),"")</f>
        <v>#N/A</v>
      </c>
      <c r="F21" s="46" t="e">
        <f ca="1">IF($A21&lt;&gt;"",IF(VLOOKUP($A21,貼り付け用!$A$1:$BA$300,COLUMN(),FALSE)=0,"",VLOOKUP($A21,貼り付け用!$A$1:$BA$300,COLUMN(),FALSE)),"")</f>
        <v>#N/A</v>
      </c>
      <c r="G21" s="46" t="e">
        <f ca="1">IF($A21&lt;&gt;"",IF(VLOOKUP($A21,貼り付け用!$A$1:$BA$300,COLUMN(),FALSE)=0,"",VLOOKUP($A21,貼り付け用!$A$1:$BA$300,COLUMN(),FALSE)),"")</f>
        <v>#N/A</v>
      </c>
      <c r="H21" s="46" t="e">
        <f ca="1">IF($A21&lt;&gt;"",IF(VLOOKUP($A21,貼り付け用!$A$1:$BA$300,COLUMN(),FALSE)=0,"",VLOOKUP($A21,貼り付け用!$A$1:$BA$300,COLUMN(),FALSE)),"")</f>
        <v>#N/A</v>
      </c>
      <c r="I21" s="46" t="e">
        <f ca="1">IF($A21&lt;&gt;"",IF(VLOOKUP($A21,貼り付け用!$A$1:$BA$300,COLUMN(),FALSE)=0,"",VLOOKUP($A21,貼り付け用!$A$1:$BA$300,COLUMN(),FALSE)),"")</f>
        <v>#N/A</v>
      </c>
      <c r="J21" s="46" t="e">
        <f ca="1">IF($A21&lt;&gt;"",IF(VLOOKUP($A21,貼り付け用!$A$1:$BA$300,COLUMN(),FALSE)=0,"",VLOOKUP($A21,貼り付け用!$A$1:$BA$300,COLUMN(),FALSE)),"")</f>
        <v>#N/A</v>
      </c>
      <c r="K21" s="46" t="e">
        <f ca="1">IF($A21&lt;&gt;"",IF(VLOOKUP($A21,貼り付け用!$A$1:$BA$300,COLUMN(),FALSE)=0,"",VLOOKUP($A21,貼り付け用!$A$1:$BA$300,COLUMN(),FALSE)),"")</f>
        <v>#N/A</v>
      </c>
      <c r="L21" s="46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46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46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46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46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46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46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46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46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24"/>
      <c r="V21" s="21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52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52" t="e">
        <f ca="1">IF($A22&lt;&gt;"",IF(VLOOKUP($A22,貼り付け用!$A$1:$BA$300,COLUMN(),FALSE)=0,"",VLOOKUP($A22,貼り付け用!$A$1:$BA$300,COLUMN(),FALSE)),"")</f>
        <v>#N/A</v>
      </c>
      <c r="C22" s="52" t="e">
        <f ca="1">IF($A22&lt;&gt;"",IF(VLOOKUP($A22,貼り付け用!$A$1:$BA$300,COLUMN(),FALSE)=0,"",VLOOKUP($A22,貼り付け用!$A$1:$BA$300,COLUMN(),FALSE)),"")</f>
        <v>#N/A</v>
      </c>
      <c r="D22" s="52" t="e">
        <f ca="1">IF($A22&lt;&gt;"",IF(VLOOKUP($A22,貼り付け用!$A$1:$BA$300,COLUMN(),FALSE)=0,"",VLOOKUP($A22,貼り付け用!$A$1:$BA$300,COLUMN(),FALSE)),"")</f>
        <v>#N/A</v>
      </c>
      <c r="E22" s="52" t="e">
        <f ca="1">IF($A22&lt;&gt;"",IF(VLOOKUP($A22,貼り付け用!$A$1:$BA$300,COLUMN(),FALSE)=0,"",VLOOKUP($A22,貼り付け用!$A$1:$BA$300,COLUMN(),FALSE)),"")</f>
        <v>#N/A</v>
      </c>
      <c r="F22" s="52" t="e">
        <f ca="1">IF($A22&lt;&gt;"",IF(VLOOKUP($A22,貼り付け用!$A$1:$BA$300,COLUMN(),FALSE)=0,"",VLOOKUP($A22,貼り付け用!$A$1:$BA$300,COLUMN(),FALSE)),"")</f>
        <v>#N/A</v>
      </c>
      <c r="G22" s="52" t="e">
        <f ca="1">IF($A22&lt;&gt;"",IF(VLOOKUP($A22,貼り付け用!$A$1:$BA$300,COLUMN(),FALSE)=0,"",VLOOKUP($A22,貼り付け用!$A$1:$BA$300,COLUMN(),FALSE)),"")</f>
        <v>#N/A</v>
      </c>
      <c r="H22" s="52" t="e">
        <f ca="1">IF($A22&lt;&gt;"",IF(VLOOKUP($A22,貼り付け用!$A$1:$BA$300,COLUMN(),FALSE)=0,"",VLOOKUP($A22,貼り付け用!$A$1:$BA$300,COLUMN(),FALSE)),"")</f>
        <v>#N/A</v>
      </c>
      <c r="I22" s="52" t="e">
        <f ca="1">IF($A22&lt;&gt;"",IF(VLOOKUP($A22,貼り付け用!$A$1:$BA$300,COLUMN(),FALSE)=0,"",VLOOKUP($A22,貼り付け用!$A$1:$BA$300,COLUMN(),FALSE)),"")</f>
        <v>#N/A</v>
      </c>
      <c r="J22" s="52" t="e">
        <f ca="1">IF($A22&lt;&gt;"",IF(VLOOKUP($A22,貼り付け用!$A$1:$BA$300,COLUMN(),FALSE)=0,"",VLOOKUP($A22,貼り付け用!$A$1:$BA$300,COLUMN(),FALSE)),"")</f>
        <v>#N/A</v>
      </c>
      <c r="K22" s="52" t="e">
        <f ca="1">IF($A22&lt;&gt;"",IF(VLOOKUP($A22,貼り付け用!$A$1:$BA$300,COLUMN(),FALSE)=0,"",VLOOKUP($A22,貼り付け用!$A$1:$BA$300,COLUMN(),FALSE)),"")</f>
        <v>#N/A</v>
      </c>
      <c r="L22" s="52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52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52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52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52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52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52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52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52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3"/>
      <c r="V22" s="21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52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2" t="e">
        <f t="array" aca="1" ref="A23" ca="1">IF(OR(COUNTIF(A21,"*1000*"),COUNTIF(A21,"")),"",INDEX(貼り付け用!$A:$A,MATCH(A21,貼り付け用!$A:$A,0)+2,0))</f>
        <v>#N/A</v>
      </c>
      <c r="B23" s="46" t="e">
        <f ca="1">IF($A23&lt;&gt;"",IF(VLOOKUP($A23,貼り付け用!$A$1:$BA$300,COLUMN(),FALSE)=0,"",VLOOKUP($A23,貼り付け用!$A$1:$BA$300,COLUMN(),FALSE)),"")</f>
        <v>#N/A</v>
      </c>
      <c r="C23" s="46" t="e">
        <f ca="1">IF($A23&lt;&gt;"",IF(VLOOKUP($A23,貼り付け用!$A$1:$BA$300,COLUMN(),FALSE)=0,"",VLOOKUP($A23,貼り付け用!$A$1:$BA$300,COLUMN(),FALSE)),"")</f>
        <v>#N/A</v>
      </c>
      <c r="D23" s="46" t="e">
        <f ca="1">IF($A23&lt;&gt;"",IF(VLOOKUP($A23,貼り付け用!$A$1:$BA$300,COLUMN(),FALSE)=0,"",VLOOKUP($A23,貼り付け用!$A$1:$BA$300,COLUMN(),FALSE)),"")</f>
        <v>#N/A</v>
      </c>
      <c r="E23" s="46" t="e">
        <f ca="1">IF($A23&lt;&gt;"",IF(VLOOKUP($A23,貼り付け用!$A$1:$BA$300,COLUMN(),FALSE)=0,"",VLOOKUP($A23,貼り付け用!$A$1:$BA$300,COLUMN(),FALSE)),"")</f>
        <v>#N/A</v>
      </c>
      <c r="F23" s="46" t="e">
        <f ca="1">IF($A23&lt;&gt;"",IF(VLOOKUP($A23,貼り付け用!$A$1:$BA$300,COLUMN(),FALSE)=0,"",VLOOKUP($A23,貼り付け用!$A$1:$BA$300,COLUMN(),FALSE)),"")</f>
        <v>#N/A</v>
      </c>
      <c r="G23" s="46" t="e">
        <f ca="1">IF($A23&lt;&gt;"",IF(VLOOKUP($A23,貼り付け用!$A$1:$BA$300,COLUMN(),FALSE)=0,"",VLOOKUP($A23,貼り付け用!$A$1:$BA$300,COLUMN(),FALSE)),"")</f>
        <v>#N/A</v>
      </c>
      <c r="H23" s="46" t="e">
        <f ca="1">IF($A23&lt;&gt;"",IF(VLOOKUP($A23,貼り付け用!$A$1:$BA$300,COLUMN(),FALSE)=0,"",VLOOKUP($A23,貼り付け用!$A$1:$BA$300,COLUMN(),FALSE)),"")</f>
        <v>#N/A</v>
      </c>
      <c r="I23" s="46" t="e">
        <f ca="1">IF($A23&lt;&gt;"",IF(VLOOKUP($A23,貼り付け用!$A$1:$BA$300,COLUMN(),FALSE)=0,"",VLOOKUP($A23,貼り付け用!$A$1:$BA$300,COLUMN(),FALSE)),"")</f>
        <v>#N/A</v>
      </c>
      <c r="J23" s="46" t="e">
        <f ca="1">IF($A23&lt;&gt;"",IF(VLOOKUP($A23,貼り付け用!$A$1:$BA$300,COLUMN(),FALSE)=0,"",VLOOKUP($A23,貼り付け用!$A$1:$BA$300,COLUMN(),FALSE)),"")</f>
        <v>#N/A</v>
      </c>
      <c r="K23" s="46" t="e">
        <f ca="1">IF($A23&lt;&gt;"",IF(VLOOKUP($A23,貼り付け用!$A$1:$BA$300,COLUMN(),FALSE)=0,"",VLOOKUP($A23,貼り付け用!$A$1:$BA$300,COLUMN(),FALSE)),"")</f>
        <v>#N/A</v>
      </c>
      <c r="L23" s="46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46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46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46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46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46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46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46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46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24"/>
      <c r="V23" s="21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52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52" t="e">
        <f ca="1">IF($A24&lt;&gt;"",IF(VLOOKUP($A24,貼り付け用!$A$1:$BA$300,COLUMN(),FALSE)=0,"",VLOOKUP($A24,貼り付け用!$A$1:$BA$300,COLUMN(),FALSE)),"")</f>
        <v>#N/A</v>
      </c>
      <c r="C24" s="52" t="e">
        <f ca="1">IF($A24&lt;&gt;"",IF(VLOOKUP($A24,貼り付け用!$A$1:$BA$300,COLUMN(),FALSE)=0,"",VLOOKUP($A24,貼り付け用!$A$1:$BA$300,COLUMN(),FALSE)),"")</f>
        <v>#N/A</v>
      </c>
      <c r="D24" s="52" t="e">
        <f ca="1">IF($A24&lt;&gt;"",IF(VLOOKUP($A24,貼り付け用!$A$1:$BA$300,COLUMN(),FALSE)=0,"",VLOOKUP($A24,貼り付け用!$A$1:$BA$300,COLUMN(),FALSE)),"")</f>
        <v>#N/A</v>
      </c>
      <c r="E24" s="52" t="e">
        <f ca="1">IF($A24&lt;&gt;"",IF(VLOOKUP($A24,貼り付け用!$A$1:$BA$300,COLUMN(),FALSE)=0,"",VLOOKUP($A24,貼り付け用!$A$1:$BA$300,COLUMN(),FALSE)),"")</f>
        <v>#N/A</v>
      </c>
      <c r="F24" s="52" t="e">
        <f ca="1">IF($A24&lt;&gt;"",IF(VLOOKUP($A24,貼り付け用!$A$1:$BA$300,COLUMN(),FALSE)=0,"",VLOOKUP($A24,貼り付け用!$A$1:$BA$300,COLUMN(),FALSE)),"")</f>
        <v>#N/A</v>
      </c>
      <c r="G24" s="52" t="e">
        <f ca="1">IF($A24&lt;&gt;"",IF(VLOOKUP($A24,貼り付け用!$A$1:$BA$300,COLUMN(),FALSE)=0,"",VLOOKUP($A24,貼り付け用!$A$1:$BA$300,COLUMN(),FALSE)),"")</f>
        <v>#N/A</v>
      </c>
      <c r="H24" s="52" t="e">
        <f ca="1">IF($A24&lt;&gt;"",IF(VLOOKUP($A24,貼り付け用!$A$1:$BA$300,COLUMN(),FALSE)=0,"",VLOOKUP($A24,貼り付け用!$A$1:$BA$300,COLUMN(),FALSE)),"")</f>
        <v>#N/A</v>
      </c>
      <c r="I24" s="52" t="e">
        <f ca="1">IF($A24&lt;&gt;"",IF(VLOOKUP($A24,貼り付け用!$A$1:$BA$300,COLUMN(),FALSE)=0,"",VLOOKUP($A24,貼り付け用!$A$1:$BA$300,COLUMN(),FALSE)),"")</f>
        <v>#N/A</v>
      </c>
      <c r="J24" s="52" t="e">
        <f ca="1">IF($A24&lt;&gt;"",IF(VLOOKUP($A24,貼り付け用!$A$1:$BA$300,COLUMN(),FALSE)=0,"",VLOOKUP($A24,貼り付け用!$A$1:$BA$300,COLUMN(),FALSE)),"")</f>
        <v>#N/A</v>
      </c>
      <c r="K24" s="52" t="e">
        <f ca="1">IF($A24&lt;&gt;"",IF(VLOOKUP($A24,貼り付け用!$A$1:$BA$300,COLUMN(),FALSE)=0,"",VLOOKUP($A24,貼り付け用!$A$1:$BA$300,COLUMN(),FALSE)),"")</f>
        <v>#N/A</v>
      </c>
      <c r="L24" s="52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52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52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52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52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52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52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52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52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3"/>
      <c r="V24" s="21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52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2" t="e">
        <f t="array" aca="1" ref="A25" ca="1">IF(OR(COUNTIF(A23,"*1000*"),COUNTIF(A23,"")),"",INDEX(貼り付け用!$A:$A,MATCH(A23,貼り付け用!$A:$A,0)+2,0))</f>
        <v>#N/A</v>
      </c>
      <c r="B25" s="46" t="e">
        <f ca="1">IF($A25&lt;&gt;"",IF(VLOOKUP($A25,貼り付け用!$A$1:$BA$300,COLUMN(),FALSE)=0,"",VLOOKUP($A25,貼り付け用!$A$1:$BA$300,COLUMN(),FALSE)),"")</f>
        <v>#N/A</v>
      </c>
      <c r="C25" s="46" t="e">
        <f ca="1">IF($A25&lt;&gt;"",IF(VLOOKUP($A25,貼り付け用!$A$1:$BA$300,COLUMN(),FALSE)=0,"",VLOOKUP($A25,貼り付け用!$A$1:$BA$300,COLUMN(),FALSE)),"")</f>
        <v>#N/A</v>
      </c>
      <c r="D25" s="46" t="e">
        <f ca="1">IF($A25&lt;&gt;"",IF(VLOOKUP($A25,貼り付け用!$A$1:$BA$300,COLUMN(),FALSE)=0,"",VLOOKUP($A25,貼り付け用!$A$1:$BA$300,COLUMN(),FALSE)),"")</f>
        <v>#N/A</v>
      </c>
      <c r="E25" s="46" t="e">
        <f ca="1">IF($A25&lt;&gt;"",IF(VLOOKUP($A25,貼り付け用!$A$1:$BA$300,COLUMN(),FALSE)=0,"",VLOOKUP($A25,貼り付け用!$A$1:$BA$300,COLUMN(),FALSE)),"")</f>
        <v>#N/A</v>
      </c>
      <c r="F25" s="46" t="e">
        <f ca="1">IF($A25&lt;&gt;"",IF(VLOOKUP($A25,貼り付け用!$A$1:$BA$300,COLUMN(),FALSE)=0,"",VLOOKUP($A25,貼り付け用!$A$1:$BA$300,COLUMN(),FALSE)),"")</f>
        <v>#N/A</v>
      </c>
      <c r="G25" s="46" t="e">
        <f ca="1">IF($A25&lt;&gt;"",IF(VLOOKUP($A25,貼り付け用!$A$1:$BA$300,COLUMN(),FALSE)=0,"",VLOOKUP($A25,貼り付け用!$A$1:$BA$300,COLUMN(),FALSE)),"")</f>
        <v>#N/A</v>
      </c>
      <c r="H25" s="46" t="e">
        <f ca="1">IF($A25&lt;&gt;"",IF(VLOOKUP($A25,貼り付け用!$A$1:$BA$300,COLUMN(),FALSE)=0,"",VLOOKUP($A25,貼り付け用!$A$1:$BA$300,COLUMN(),FALSE)),"")</f>
        <v>#N/A</v>
      </c>
      <c r="I25" s="46" t="e">
        <f ca="1">IF($A25&lt;&gt;"",IF(VLOOKUP($A25,貼り付け用!$A$1:$BA$300,COLUMN(),FALSE)=0,"",VLOOKUP($A25,貼り付け用!$A$1:$BA$300,COLUMN(),FALSE)),"")</f>
        <v>#N/A</v>
      </c>
      <c r="J25" s="46" t="e">
        <f ca="1">IF($A25&lt;&gt;"",IF(VLOOKUP($A25,貼り付け用!$A$1:$BA$300,COLUMN(),FALSE)=0,"",VLOOKUP($A25,貼り付け用!$A$1:$BA$300,COLUMN(),FALSE)),"")</f>
        <v>#N/A</v>
      </c>
      <c r="K25" s="46" t="e">
        <f ca="1">IF($A25&lt;&gt;"",IF(VLOOKUP($A25,貼り付け用!$A$1:$BA$300,COLUMN(),FALSE)=0,"",VLOOKUP($A25,貼り付け用!$A$1:$BA$300,COLUMN(),FALSE)),"")</f>
        <v>#N/A</v>
      </c>
      <c r="L25" s="46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46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46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46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46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46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46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46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46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24"/>
      <c r="V25" s="21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52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52" t="e">
        <f ca="1">IF($A26&lt;&gt;"",IF(VLOOKUP($A26,貼り付け用!$A$1:$BA$300,COLUMN(),FALSE)=0,"",VLOOKUP($A26,貼り付け用!$A$1:$BA$300,COLUMN(),FALSE)),"")</f>
        <v>#N/A</v>
      </c>
      <c r="C26" s="52" t="e">
        <f ca="1">IF($A26&lt;&gt;"",IF(VLOOKUP($A26,貼り付け用!$A$1:$BA$300,COLUMN(),FALSE)=0,"",VLOOKUP($A26,貼り付け用!$A$1:$BA$300,COLUMN(),FALSE)),"")</f>
        <v>#N/A</v>
      </c>
      <c r="D26" s="52" t="e">
        <f ca="1">IF($A26&lt;&gt;"",IF(VLOOKUP($A26,貼り付け用!$A$1:$BA$300,COLUMN(),FALSE)=0,"",VLOOKUP($A26,貼り付け用!$A$1:$BA$300,COLUMN(),FALSE)),"")</f>
        <v>#N/A</v>
      </c>
      <c r="E26" s="52" t="e">
        <f ca="1">IF($A26&lt;&gt;"",IF(VLOOKUP($A26,貼り付け用!$A$1:$BA$300,COLUMN(),FALSE)=0,"",VLOOKUP($A26,貼り付け用!$A$1:$BA$300,COLUMN(),FALSE)),"")</f>
        <v>#N/A</v>
      </c>
      <c r="F26" s="52" t="e">
        <f ca="1">IF($A26&lt;&gt;"",IF(VLOOKUP($A26,貼り付け用!$A$1:$BA$300,COLUMN(),FALSE)=0,"",VLOOKUP($A26,貼り付け用!$A$1:$BA$300,COLUMN(),FALSE)),"")</f>
        <v>#N/A</v>
      </c>
      <c r="G26" s="52" t="e">
        <f ca="1">IF($A26&lt;&gt;"",IF(VLOOKUP($A26,貼り付け用!$A$1:$BA$300,COLUMN(),FALSE)=0,"",VLOOKUP($A26,貼り付け用!$A$1:$BA$300,COLUMN(),FALSE)),"")</f>
        <v>#N/A</v>
      </c>
      <c r="H26" s="52" t="e">
        <f ca="1">IF($A26&lt;&gt;"",IF(VLOOKUP($A26,貼り付け用!$A$1:$BA$300,COLUMN(),FALSE)=0,"",VLOOKUP($A26,貼り付け用!$A$1:$BA$300,COLUMN(),FALSE)),"")</f>
        <v>#N/A</v>
      </c>
      <c r="I26" s="52" t="e">
        <f ca="1">IF($A26&lt;&gt;"",IF(VLOOKUP($A26,貼り付け用!$A$1:$BA$300,COLUMN(),FALSE)=0,"",VLOOKUP($A26,貼り付け用!$A$1:$BA$300,COLUMN(),FALSE)),"")</f>
        <v>#N/A</v>
      </c>
      <c r="J26" s="52" t="e">
        <f ca="1">IF($A26&lt;&gt;"",IF(VLOOKUP($A26,貼り付け用!$A$1:$BA$300,COLUMN(),FALSE)=0,"",VLOOKUP($A26,貼り付け用!$A$1:$BA$300,COLUMN(),FALSE)),"")</f>
        <v>#N/A</v>
      </c>
      <c r="K26" s="52" t="e">
        <f ca="1">IF($A26&lt;&gt;"",IF(VLOOKUP($A26,貼り付け用!$A$1:$BA$300,COLUMN(),FALSE)=0,"",VLOOKUP($A26,貼り付け用!$A$1:$BA$300,COLUMN(),FALSE)),"")</f>
        <v>#N/A</v>
      </c>
      <c r="L26" s="52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52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52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52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52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52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52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52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52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3"/>
      <c r="V26" s="21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52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2" t="e">
        <f t="array" aca="1" ref="A27" ca="1">IF(OR(COUNTIF(A25,"*1000*"),COUNTIF(A25,"")),"",INDEX(貼り付け用!$A:$A,MATCH(A25,貼り付け用!$A:$A,0)+2,0))</f>
        <v>#N/A</v>
      </c>
      <c r="B27" s="46" t="e">
        <f ca="1">IF($A27&lt;&gt;"",IF(VLOOKUP($A27,貼り付け用!$A$1:$BA$300,COLUMN(),FALSE)=0,"",VLOOKUP($A27,貼り付け用!$A$1:$BA$300,COLUMN(),FALSE)),"")</f>
        <v>#N/A</v>
      </c>
      <c r="C27" s="46" t="e">
        <f ca="1">IF($A27&lt;&gt;"",IF(VLOOKUP($A27,貼り付け用!$A$1:$BA$300,COLUMN(),FALSE)=0,"",VLOOKUP($A27,貼り付け用!$A$1:$BA$300,COLUMN(),FALSE)),"")</f>
        <v>#N/A</v>
      </c>
      <c r="D27" s="46" t="e">
        <f ca="1">IF($A27&lt;&gt;"",IF(VLOOKUP($A27,貼り付け用!$A$1:$BA$300,COLUMN(),FALSE)=0,"",VLOOKUP($A27,貼り付け用!$A$1:$BA$300,COLUMN(),FALSE)),"")</f>
        <v>#N/A</v>
      </c>
      <c r="E27" s="46" t="e">
        <f ca="1">IF($A27&lt;&gt;"",IF(VLOOKUP($A27,貼り付け用!$A$1:$BA$300,COLUMN(),FALSE)=0,"",VLOOKUP($A27,貼り付け用!$A$1:$BA$300,COLUMN(),FALSE)),"")</f>
        <v>#N/A</v>
      </c>
      <c r="F27" s="46" t="e">
        <f ca="1">IF($A27&lt;&gt;"",IF(VLOOKUP($A27,貼り付け用!$A$1:$BA$300,COLUMN(),FALSE)=0,"",VLOOKUP($A27,貼り付け用!$A$1:$BA$300,COLUMN(),FALSE)),"")</f>
        <v>#N/A</v>
      </c>
      <c r="G27" s="46" t="e">
        <f ca="1">IF($A27&lt;&gt;"",IF(VLOOKUP($A27,貼り付け用!$A$1:$BA$300,COLUMN(),FALSE)=0,"",VLOOKUP($A27,貼り付け用!$A$1:$BA$300,COLUMN(),FALSE)),"")</f>
        <v>#N/A</v>
      </c>
      <c r="H27" s="46" t="e">
        <f ca="1">IF($A27&lt;&gt;"",IF(VLOOKUP($A27,貼り付け用!$A$1:$BA$300,COLUMN(),FALSE)=0,"",VLOOKUP($A27,貼り付け用!$A$1:$BA$300,COLUMN(),FALSE)),"")</f>
        <v>#N/A</v>
      </c>
      <c r="I27" s="46" t="e">
        <f ca="1">IF($A27&lt;&gt;"",IF(VLOOKUP($A27,貼り付け用!$A$1:$BA$300,COLUMN(),FALSE)=0,"",VLOOKUP($A27,貼り付け用!$A$1:$BA$300,COLUMN(),FALSE)),"")</f>
        <v>#N/A</v>
      </c>
      <c r="J27" s="46" t="e">
        <f ca="1">IF($A27&lt;&gt;"",IF(VLOOKUP($A27,貼り付け用!$A$1:$BA$300,COLUMN(),FALSE)=0,"",VLOOKUP($A27,貼り付け用!$A$1:$BA$300,COLUMN(),FALSE)),"")</f>
        <v>#N/A</v>
      </c>
      <c r="K27" s="46" t="e">
        <f ca="1">IF($A27&lt;&gt;"",IF(VLOOKUP($A27,貼り付け用!$A$1:$BA$300,COLUMN(),FALSE)=0,"",VLOOKUP($A27,貼り付け用!$A$1:$BA$300,COLUMN(),FALSE)),"")</f>
        <v>#N/A</v>
      </c>
      <c r="L27" s="46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46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46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46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46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46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46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46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46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24"/>
      <c r="V27" s="21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52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52" t="e">
        <f ca="1">IF($A28&lt;&gt;"",IF(VLOOKUP($A28,貼り付け用!$A$1:$BA$300,COLUMN(),FALSE)=0,"",VLOOKUP($A28,貼り付け用!$A$1:$BA$300,COLUMN(),FALSE)),"")</f>
        <v>#N/A</v>
      </c>
      <c r="C28" s="52" t="e">
        <f ca="1">IF($A28&lt;&gt;"",IF(VLOOKUP($A28,貼り付け用!$A$1:$BA$300,COLUMN(),FALSE)=0,"",VLOOKUP($A28,貼り付け用!$A$1:$BA$300,COLUMN(),FALSE)),"")</f>
        <v>#N/A</v>
      </c>
      <c r="D28" s="52" t="e">
        <f ca="1">IF($A28&lt;&gt;"",IF(VLOOKUP($A28,貼り付け用!$A$1:$BA$300,COLUMN(),FALSE)=0,"",VLOOKUP($A28,貼り付け用!$A$1:$BA$300,COLUMN(),FALSE)),"")</f>
        <v>#N/A</v>
      </c>
      <c r="E28" s="52" t="e">
        <f ca="1">IF($A28&lt;&gt;"",IF(VLOOKUP($A28,貼り付け用!$A$1:$BA$300,COLUMN(),FALSE)=0,"",VLOOKUP($A28,貼り付け用!$A$1:$BA$300,COLUMN(),FALSE)),"")</f>
        <v>#N/A</v>
      </c>
      <c r="F28" s="52" t="e">
        <f ca="1">IF($A28&lt;&gt;"",IF(VLOOKUP($A28,貼り付け用!$A$1:$BA$300,COLUMN(),FALSE)=0,"",VLOOKUP($A28,貼り付け用!$A$1:$BA$300,COLUMN(),FALSE)),"")</f>
        <v>#N/A</v>
      </c>
      <c r="G28" s="52" t="e">
        <f ca="1">IF($A28&lt;&gt;"",IF(VLOOKUP($A28,貼り付け用!$A$1:$BA$300,COLUMN(),FALSE)=0,"",VLOOKUP($A28,貼り付け用!$A$1:$BA$300,COLUMN(),FALSE)),"")</f>
        <v>#N/A</v>
      </c>
      <c r="H28" s="52" t="e">
        <f ca="1">IF($A28&lt;&gt;"",IF(VLOOKUP($A28,貼り付け用!$A$1:$BA$300,COLUMN(),FALSE)=0,"",VLOOKUP($A28,貼り付け用!$A$1:$BA$300,COLUMN(),FALSE)),"")</f>
        <v>#N/A</v>
      </c>
      <c r="I28" s="52" t="e">
        <f ca="1">IF($A28&lt;&gt;"",IF(VLOOKUP($A28,貼り付け用!$A$1:$BA$300,COLUMN(),FALSE)=0,"",VLOOKUP($A28,貼り付け用!$A$1:$BA$300,COLUMN(),FALSE)),"")</f>
        <v>#N/A</v>
      </c>
      <c r="J28" s="52" t="e">
        <f ca="1">IF($A28&lt;&gt;"",IF(VLOOKUP($A28,貼り付け用!$A$1:$BA$300,COLUMN(),FALSE)=0,"",VLOOKUP($A28,貼り付け用!$A$1:$BA$300,COLUMN(),FALSE)),"")</f>
        <v>#N/A</v>
      </c>
      <c r="K28" s="52" t="e">
        <f ca="1">IF($A28&lt;&gt;"",IF(VLOOKUP($A28,貼り付け用!$A$1:$BA$300,COLUMN(),FALSE)=0,"",VLOOKUP($A28,貼り付け用!$A$1:$BA$300,COLUMN(),FALSE)),"")</f>
        <v>#N/A</v>
      </c>
      <c r="L28" s="52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52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52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52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52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52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52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52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52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3"/>
      <c r="V28" s="21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52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2" t="e">
        <f t="array" aca="1" ref="A29" ca="1">IF(OR(COUNTIF(A27,"*1000*"),COUNTIF(A27,"")),"",INDEX(貼り付け用!$A:$A,MATCH(A27,貼り付け用!$A:$A,0)+2,0))</f>
        <v>#N/A</v>
      </c>
      <c r="B29" s="46" t="e">
        <f ca="1">IF($A29&lt;&gt;"",IF(VLOOKUP($A29,貼り付け用!$A$1:$BA$300,COLUMN(),FALSE)=0,"",VLOOKUP($A29,貼り付け用!$A$1:$BA$300,COLUMN(),FALSE)),"")</f>
        <v>#N/A</v>
      </c>
      <c r="C29" s="46" t="e">
        <f ca="1">IF($A29&lt;&gt;"",IF(VLOOKUP($A29,貼り付け用!$A$1:$BA$300,COLUMN(),FALSE)=0,"",VLOOKUP($A29,貼り付け用!$A$1:$BA$300,COLUMN(),FALSE)),"")</f>
        <v>#N/A</v>
      </c>
      <c r="D29" s="46" t="e">
        <f ca="1">IF($A29&lt;&gt;"",IF(VLOOKUP($A29,貼り付け用!$A$1:$BA$300,COLUMN(),FALSE)=0,"",VLOOKUP($A29,貼り付け用!$A$1:$BA$300,COLUMN(),FALSE)),"")</f>
        <v>#N/A</v>
      </c>
      <c r="E29" s="46" t="e">
        <f ca="1">IF($A29&lt;&gt;"",IF(VLOOKUP($A29,貼り付け用!$A$1:$BA$300,COLUMN(),FALSE)=0,"",VLOOKUP($A29,貼り付け用!$A$1:$BA$300,COLUMN(),FALSE)),"")</f>
        <v>#N/A</v>
      </c>
      <c r="F29" s="46" t="e">
        <f ca="1">IF($A29&lt;&gt;"",IF(VLOOKUP($A29,貼り付け用!$A$1:$BA$300,COLUMN(),FALSE)=0,"",VLOOKUP($A29,貼り付け用!$A$1:$BA$300,COLUMN(),FALSE)),"")</f>
        <v>#N/A</v>
      </c>
      <c r="G29" s="46" t="e">
        <f ca="1">IF($A29&lt;&gt;"",IF(VLOOKUP($A29,貼り付け用!$A$1:$BA$300,COLUMN(),FALSE)=0,"",VLOOKUP($A29,貼り付け用!$A$1:$BA$300,COLUMN(),FALSE)),"")</f>
        <v>#N/A</v>
      </c>
      <c r="H29" s="46" t="e">
        <f ca="1">IF($A29&lt;&gt;"",IF(VLOOKUP($A29,貼り付け用!$A$1:$BA$300,COLUMN(),FALSE)=0,"",VLOOKUP($A29,貼り付け用!$A$1:$BA$300,COLUMN(),FALSE)),"")</f>
        <v>#N/A</v>
      </c>
      <c r="I29" s="46" t="e">
        <f ca="1">IF($A29&lt;&gt;"",IF(VLOOKUP($A29,貼り付け用!$A$1:$BA$300,COLUMN(),FALSE)=0,"",VLOOKUP($A29,貼り付け用!$A$1:$BA$300,COLUMN(),FALSE)),"")</f>
        <v>#N/A</v>
      </c>
      <c r="J29" s="46" t="e">
        <f ca="1">IF($A29&lt;&gt;"",IF(VLOOKUP($A29,貼り付け用!$A$1:$BA$300,COLUMN(),FALSE)=0,"",VLOOKUP($A29,貼り付け用!$A$1:$BA$300,COLUMN(),FALSE)),"")</f>
        <v>#N/A</v>
      </c>
      <c r="K29" s="46" t="e">
        <f ca="1">IF($A29&lt;&gt;"",IF(VLOOKUP($A29,貼り付け用!$A$1:$BA$300,COLUMN(),FALSE)=0,"",VLOOKUP($A29,貼り付け用!$A$1:$BA$300,COLUMN(),FALSE)),"")</f>
        <v>#N/A</v>
      </c>
      <c r="L29" s="46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46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46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46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46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46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46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46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46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24"/>
      <c r="V29" s="21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52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52" t="e">
        <f ca="1">IF($A30&lt;&gt;"",IF(VLOOKUP($A30,貼り付け用!$A$1:$BA$300,COLUMN(),FALSE)=0,"",VLOOKUP($A30,貼り付け用!$A$1:$BA$300,COLUMN(),FALSE)),"")</f>
        <v>#N/A</v>
      </c>
      <c r="C30" s="52" t="e">
        <f ca="1">IF($A30&lt;&gt;"",IF(VLOOKUP($A30,貼り付け用!$A$1:$BA$300,COLUMN(),FALSE)=0,"",VLOOKUP($A30,貼り付け用!$A$1:$BA$300,COLUMN(),FALSE)),"")</f>
        <v>#N/A</v>
      </c>
      <c r="D30" s="52" t="e">
        <f ca="1">IF($A30&lt;&gt;"",IF(VLOOKUP($A30,貼り付け用!$A$1:$BA$300,COLUMN(),FALSE)=0,"",VLOOKUP($A30,貼り付け用!$A$1:$BA$300,COLUMN(),FALSE)),"")</f>
        <v>#N/A</v>
      </c>
      <c r="E30" s="52" t="e">
        <f ca="1">IF($A30&lt;&gt;"",IF(VLOOKUP($A30,貼り付け用!$A$1:$BA$300,COLUMN(),FALSE)=0,"",VLOOKUP($A30,貼り付け用!$A$1:$BA$300,COLUMN(),FALSE)),"")</f>
        <v>#N/A</v>
      </c>
      <c r="F30" s="52" t="e">
        <f ca="1">IF($A30&lt;&gt;"",IF(VLOOKUP($A30,貼り付け用!$A$1:$BA$300,COLUMN(),FALSE)=0,"",VLOOKUP($A30,貼り付け用!$A$1:$BA$300,COLUMN(),FALSE)),"")</f>
        <v>#N/A</v>
      </c>
      <c r="G30" s="52" t="e">
        <f ca="1">IF($A30&lt;&gt;"",IF(VLOOKUP($A30,貼り付け用!$A$1:$BA$300,COLUMN(),FALSE)=0,"",VLOOKUP($A30,貼り付け用!$A$1:$BA$300,COLUMN(),FALSE)),"")</f>
        <v>#N/A</v>
      </c>
      <c r="H30" s="52" t="e">
        <f ca="1">IF($A30&lt;&gt;"",IF(VLOOKUP($A30,貼り付け用!$A$1:$BA$300,COLUMN(),FALSE)=0,"",VLOOKUP($A30,貼り付け用!$A$1:$BA$300,COLUMN(),FALSE)),"")</f>
        <v>#N/A</v>
      </c>
      <c r="I30" s="52" t="e">
        <f ca="1">IF($A30&lt;&gt;"",IF(VLOOKUP($A30,貼り付け用!$A$1:$BA$300,COLUMN(),FALSE)=0,"",VLOOKUP($A30,貼り付け用!$A$1:$BA$300,COLUMN(),FALSE)),"")</f>
        <v>#N/A</v>
      </c>
      <c r="J30" s="52" t="e">
        <f ca="1">IF($A30&lt;&gt;"",IF(VLOOKUP($A30,貼り付け用!$A$1:$BA$300,COLUMN(),FALSE)=0,"",VLOOKUP($A30,貼り付け用!$A$1:$BA$300,COLUMN(),FALSE)),"")</f>
        <v>#N/A</v>
      </c>
      <c r="K30" s="52" t="e">
        <f ca="1">IF($A30&lt;&gt;"",IF(VLOOKUP($A30,貼り付け用!$A$1:$BA$300,COLUMN(),FALSE)=0,"",VLOOKUP($A30,貼り付け用!$A$1:$BA$300,COLUMN(),FALSE)),"")</f>
        <v>#N/A</v>
      </c>
      <c r="L30" s="52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52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52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52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52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52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52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52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52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3"/>
      <c r="V30" s="21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52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2" t="e">
        <f t="array" aca="1" ref="A31" ca="1">IF(OR(COUNTIF(A29,"*1000*"),COUNTIF(A29,"")),"",INDEX(貼り付け用!$A:$A,MATCH(A29,貼り付け用!$A:$A,0)+2,0))</f>
        <v>#N/A</v>
      </c>
      <c r="B31" s="46" t="e">
        <f ca="1">IF($A31&lt;&gt;"",IF(VLOOKUP($A31,貼り付け用!$A$1:$BA$300,COLUMN(),FALSE)=0,"",VLOOKUP($A31,貼り付け用!$A$1:$BA$300,COLUMN(),FALSE)),"")</f>
        <v>#N/A</v>
      </c>
      <c r="C31" s="46" t="e">
        <f ca="1">IF($A31&lt;&gt;"",IF(VLOOKUP($A31,貼り付け用!$A$1:$BA$300,COLUMN(),FALSE)=0,"",VLOOKUP($A31,貼り付け用!$A$1:$BA$300,COLUMN(),FALSE)),"")</f>
        <v>#N/A</v>
      </c>
      <c r="D31" s="46" t="e">
        <f ca="1">IF($A31&lt;&gt;"",IF(VLOOKUP($A31,貼り付け用!$A$1:$BA$300,COLUMN(),FALSE)=0,"",VLOOKUP($A31,貼り付け用!$A$1:$BA$300,COLUMN(),FALSE)),"")</f>
        <v>#N/A</v>
      </c>
      <c r="E31" s="46" t="e">
        <f ca="1">IF($A31&lt;&gt;"",IF(VLOOKUP($A31,貼り付け用!$A$1:$BA$300,COLUMN(),FALSE)=0,"",VLOOKUP($A31,貼り付け用!$A$1:$BA$300,COLUMN(),FALSE)),"")</f>
        <v>#N/A</v>
      </c>
      <c r="F31" s="46" t="e">
        <f ca="1">IF($A31&lt;&gt;"",IF(VLOOKUP($A31,貼り付け用!$A$1:$BA$300,COLUMN(),FALSE)=0,"",VLOOKUP($A31,貼り付け用!$A$1:$BA$300,COLUMN(),FALSE)),"")</f>
        <v>#N/A</v>
      </c>
      <c r="G31" s="46" t="e">
        <f ca="1">IF($A31&lt;&gt;"",IF(VLOOKUP($A31,貼り付け用!$A$1:$BA$300,COLUMN(),FALSE)=0,"",VLOOKUP($A31,貼り付け用!$A$1:$BA$300,COLUMN(),FALSE)),"")</f>
        <v>#N/A</v>
      </c>
      <c r="H31" s="46" t="e">
        <f ca="1">IF($A31&lt;&gt;"",IF(VLOOKUP($A31,貼り付け用!$A$1:$BA$300,COLUMN(),FALSE)=0,"",VLOOKUP($A31,貼り付け用!$A$1:$BA$300,COLUMN(),FALSE)),"")</f>
        <v>#N/A</v>
      </c>
      <c r="I31" s="46" t="e">
        <f ca="1">IF($A31&lt;&gt;"",IF(VLOOKUP($A31,貼り付け用!$A$1:$BA$300,COLUMN(),FALSE)=0,"",VLOOKUP($A31,貼り付け用!$A$1:$BA$300,COLUMN(),FALSE)),"")</f>
        <v>#N/A</v>
      </c>
      <c r="J31" s="46" t="e">
        <f ca="1">IF($A31&lt;&gt;"",IF(VLOOKUP($A31,貼り付け用!$A$1:$BA$300,COLUMN(),FALSE)=0,"",VLOOKUP($A31,貼り付け用!$A$1:$BA$300,COLUMN(),FALSE)),"")</f>
        <v>#N/A</v>
      </c>
      <c r="K31" s="46" t="e">
        <f ca="1">IF($A31&lt;&gt;"",IF(VLOOKUP($A31,貼り付け用!$A$1:$BA$300,COLUMN(),FALSE)=0,"",VLOOKUP($A31,貼り付け用!$A$1:$BA$300,COLUMN(),FALSE)),"")</f>
        <v>#N/A</v>
      </c>
      <c r="L31" s="46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46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46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46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46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46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46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46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46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24"/>
      <c r="V31" s="21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52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52" t="e">
        <f ca="1">IF($A32&lt;&gt;"",IF(VLOOKUP($A32,貼り付け用!$A$1:$BA$300,COLUMN(),FALSE)=0,"",VLOOKUP($A32,貼り付け用!$A$1:$BA$300,COLUMN(),FALSE)),"")</f>
        <v>#N/A</v>
      </c>
      <c r="C32" s="52" t="e">
        <f ca="1">IF($A32&lt;&gt;"",IF(VLOOKUP($A32,貼り付け用!$A$1:$BA$300,COLUMN(),FALSE)=0,"",VLOOKUP($A32,貼り付け用!$A$1:$BA$300,COLUMN(),FALSE)),"")</f>
        <v>#N/A</v>
      </c>
      <c r="D32" s="52" t="e">
        <f ca="1">IF($A32&lt;&gt;"",IF(VLOOKUP($A32,貼り付け用!$A$1:$BA$300,COLUMN(),FALSE)=0,"",VLOOKUP($A32,貼り付け用!$A$1:$BA$300,COLUMN(),FALSE)),"")</f>
        <v>#N/A</v>
      </c>
      <c r="E32" s="52" t="e">
        <f ca="1">IF($A32&lt;&gt;"",IF(VLOOKUP($A32,貼り付け用!$A$1:$BA$300,COLUMN(),FALSE)=0,"",VLOOKUP($A32,貼り付け用!$A$1:$BA$300,COLUMN(),FALSE)),"")</f>
        <v>#N/A</v>
      </c>
      <c r="F32" s="52" t="e">
        <f ca="1">IF($A32&lt;&gt;"",IF(VLOOKUP($A32,貼り付け用!$A$1:$BA$300,COLUMN(),FALSE)=0,"",VLOOKUP($A32,貼り付け用!$A$1:$BA$300,COLUMN(),FALSE)),"")</f>
        <v>#N/A</v>
      </c>
      <c r="G32" s="52" t="e">
        <f ca="1">IF($A32&lt;&gt;"",IF(VLOOKUP($A32,貼り付け用!$A$1:$BA$300,COLUMN(),FALSE)=0,"",VLOOKUP($A32,貼り付け用!$A$1:$BA$300,COLUMN(),FALSE)),"")</f>
        <v>#N/A</v>
      </c>
      <c r="H32" s="52" t="e">
        <f ca="1">IF($A32&lt;&gt;"",IF(VLOOKUP($A32,貼り付け用!$A$1:$BA$300,COLUMN(),FALSE)=0,"",VLOOKUP($A32,貼り付け用!$A$1:$BA$300,COLUMN(),FALSE)),"")</f>
        <v>#N/A</v>
      </c>
      <c r="I32" s="52" t="e">
        <f ca="1">IF($A32&lt;&gt;"",IF(VLOOKUP($A32,貼り付け用!$A$1:$BA$300,COLUMN(),FALSE)=0,"",VLOOKUP($A32,貼り付け用!$A$1:$BA$300,COLUMN(),FALSE)),"")</f>
        <v>#N/A</v>
      </c>
      <c r="J32" s="52" t="e">
        <f ca="1">IF($A32&lt;&gt;"",IF(VLOOKUP($A32,貼り付け用!$A$1:$BA$300,COLUMN(),FALSE)=0,"",VLOOKUP($A32,貼り付け用!$A$1:$BA$300,COLUMN(),FALSE)),"")</f>
        <v>#N/A</v>
      </c>
      <c r="K32" s="52" t="e">
        <f ca="1">IF($A32&lt;&gt;"",IF(VLOOKUP($A32,貼り付け用!$A$1:$BA$300,COLUMN(),FALSE)=0,"",VLOOKUP($A32,貼り付け用!$A$1:$BA$300,COLUMN(),FALSE)),"")</f>
        <v>#N/A</v>
      </c>
      <c r="L32" s="52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52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52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52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52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52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52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52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52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3"/>
      <c r="V32" s="21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52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2" t="e">
        <f t="array" aca="1" ref="A33" ca="1">IF(OR(COUNTIF(A31,"*1000*"),COUNTIF(A31,"")),"",INDEX(貼り付け用!$A:$A,MATCH(A31,貼り付け用!$A:$A,0)+2,0))</f>
        <v>#N/A</v>
      </c>
      <c r="B33" s="46" t="e">
        <f ca="1">IF($A33&lt;&gt;"",IF(VLOOKUP($A33,貼り付け用!$A$1:$BA$300,COLUMN(),FALSE)=0,"",VLOOKUP($A33,貼り付け用!$A$1:$BA$300,COLUMN(),FALSE)),"")</f>
        <v>#N/A</v>
      </c>
      <c r="C33" s="46" t="e">
        <f ca="1">IF($A33&lt;&gt;"",IF(VLOOKUP($A33,貼り付け用!$A$1:$BA$300,COLUMN(),FALSE)=0,"",VLOOKUP($A33,貼り付け用!$A$1:$BA$300,COLUMN(),FALSE)),"")</f>
        <v>#N/A</v>
      </c>
      <c r="D33" s="46" t="e">
        <f ca="1">IF($A33&lt;&gt;"",IF(VLOOKUP($A33,貼り付け用!$A$1:$BA$300,COLUMN(),FALSE)=0,"",VLOOKUP($A33,貼り付け用!$A$1:$BA$300,COLUMN(),FALSE)),"")</f>
        <v>#N/A</v>
      </c>
      <c r="E33" s="46" t="e">
        <f ca="1">IF($A33&lt;&gt;"",IF(VLOOKUP($A33,貼り付け用!$A$1:$BA$300,COLUMN(),FALSE)=0,"",VLOOKUP($A33,貼り付け用!$A$1:$BA$300,COLUMN(),FALSE)),"")</f>
        <v>#N/A</v>
      </c>
      <c r="F33" s="46" t="e">
        <f ca="1">IF($A33&lt;&gt;"",IF(VLOOKUP($A33,貼り付け用!$A$1:$BA$300,COLUMN(),FALSE)=0,"",VLOOKUP($A33,貼り付け用!$A$1:$BA$300,COLUMN(),FALSE)),"")</f>
        <v>#N/A</v>
      </c>
      <c r="G33" s="46" t="e">
        <f ca="1">IF($A33&lt;&gt;"",IF(VLOOKUP($A33,貼り付け用!$A$1:$BA$300,COLUMN(),FALSE)=0,"",VLOOKUP($A33,貼り付け用!$A$1:$BA$300,COLUMN(),FALSE)),"")</f>
        <v>#N/A</v>
      </c>
      <c r="H33" s="46" t="e">
        <f ca="1">IF($A33&lt;&gt;"",IF(VLOOKUP($A33,貼り付け用!$A$1:$BA$300,COLUMN(),FALSE)=0,"",VLOOKUP($A33,貼り付け用!$A$1:$BA$300,COLUMN(),FALSE)),"")</f>
        <v>#N/A</v>
      </c>
      <c r="I33" s="46" t="e">
        <f ca="1">IF($A33&lt;&gt;"",IF(VLOOKUP($A33,貼り付け用!$A$1:$BA$300,COLUMN(),FALSE)=0,"",VLOOKUP($A33,貼り付け用!$A$1:$BA$300,COLUMN(),FALSE)),"")</f>
        <v>#N/A</v>
      </c>
      <c r="J33" s="46" t="e">
        <f ca="1">IF($A33&lt;&gt;"",IF(VLOOKUP($A33,貼り付け用!$A$1:$BA$300,COLUMN(),FALSE)=0,"",VLOOKUP($A33,貼り付け用!$A$1:$BA$300,COLUMN(),FALSE)),"")</f>
        <v>#N/A</v>
      </c>
      <c r="K33" s="46" t="e">
        <f ca="1">IF($A33&lt;&gt;"",IF(VLOOKUP($A33,貼り付け用!$A$1:$BA$300,COLUMN(),FALSE)=0,"",VLOOKUP($A33,貼り付け用!$A$1:$BA$300,COLUMN(),FALSE)),"")</f>
        <v>#N/A</v>
      </c>
      <c r="L33" s="46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46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46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46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46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46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46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46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46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24"/>
      <c r="V33" s="21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52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52" t="e">
        <f ca="1">IF($A34&lt;&gt;"",IF(VLOOKUP($A34,貼り付け用!$A$1:$BA$300,COLUMN(),FALSE)=0,"",VLOOKUP($A34,貼り付け用!$A$1:$BA$300,COLUMN(),FALSE)),"")</f>
        <v>#N/A</v>
      </c>
      <c r="C34" s="52" t="e">
        <f ca="1">IF($A34&lt;&gt;"",IF(VLOOKUP($A34,貼り付け用!$A$1:$BA$300,COLUMN(),FALSE)=0,"",VLOOKUP($A34,貼り付け用!$A$1:$BA$300,COLUMN(),FALSE)),"")</f>
        <v>#N/A</v>
      </c>
      <c r="D34" s="52" t="e">
        <f ca="1">IF($A34&lt;&gt;"",IF(VLOOKUP($A34,貼り付け用!$A$1:$BA$300,COLUMN(),FALSE)=0,"",VLOOKUP($A34,貼り付け用!$A$1:$BA$300,COLUMN(),FALSE)),"")</f>
        <v>#N/A</v>
      </c>
      <c r="E34" s="52" t="e">
        <f ca="1">IF($A34&lt;&gt;"",IF(VLOOKUP($A34,貼り付け用!$A$1:$BA$300,COLUMN(),FALSE)=0,"",VLOOKUP($A34,貼り付け用!$A$1:$BA$300,COLUMN(),FALSE)),"")</f>
        <v>#N/A</v>
      </c>
      <c r="F34" s="52" t="e">
        <f ca="1">IF($A34&lt;&gt;"",IF(VLOOKUP($A34,貼り付け用!$A$1:$BA$300,COLUMN(),FALSE)=0,"",VLOOKUP($A34,貼り付け用!$A$1:$BA$300,COLUMN(),FALSE)),"")</f>
        <v>#N/A</v>
      </c>
      <c r="G34" s="52" t="e">
        <f ca="1">IF($A34&lt;&gt;"",IF(VLOOKUP($A34,貼り付け用!$A$1:$BA$300,COLUMN(),FALSE)=0,"",VLOOKUP($A34,貼り付け用!$A$1:$BA$300,COLUMN(),FALSE)),"")</f>
        <v>#N/A</v>
      </c>
      <c r="H34" s="52" t="e">
        <f ca="1">IF($A34&lt;&gt;"",IF(VLOOKUP($A34,貼り付け用!$A$1:$BA$300,COLUMN(),FALSE)=0,"",VLOOKUP($A34,貼り付け用!$A$1:$BA$300,COLUMN(),FALSE)),"")</f>
        <v>#N/A</v>
      </c>
      <c r="I34" s="52" t="e">
        <f ca="1">IF($A34&lt;&gt;"",IF(VLOOKUP($A34,貼り付け用!$A$1:$BA$300,COLUMN(),FALSE)=0,"",VLOOKUP($A34,貼り付け用!$A$1:$BA$300,COLUMN(),FALSE)),"")</f>
        <v>#N/A</v>
      </c>
      <c r="J34" s="52" t="e">
        <f ca="1">IF($A34&lt;&gt;"",IF(VLOOKUP($A34,貼り付け用!$A$1:$BA$300,COLUMN(),FALSE)=0,"",VLOOKUP($A34,貼り付け用!$A$1:$BA$300,COLUMN(),FALSE)),"")</f>
        <v>#N/A</v>
      </c>
      <c r="K34" s="52" t="e">
        <f ca="1">IF($A34&lt;&gt;"",IF(VLOOKUP($A34,貼り付け用!$A$1:$BA$300,COLUMN(),FALSE)=0,"",VLOOKUP($A34,貼り付け用!$A$1:$BA$300,COLUMN(),FALSE)),"")</f>
        <v>#N/A</v>
      </c>
      <c r="L34" s="52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52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52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52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52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52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52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52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52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3"/>
      <c r="V34" s="21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52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2" t="e">
        <f t="array" aca="1" ref="A35" ca="1">IF(OR(COUNTIF(A33,"*1000*"),COUNTIF(A33,"")),"",INDEX(貼り付け用!$A:$A,MATCH(A33,貼り付け用!$A:$A,0)+2,0))</f>
        <v>#N/A</v>
      </c>
      <c r="B35" s="46" t="e">
        <f ca="1">IF($A35&lt;&gt;"",IF(VLOOKUP($A35,貼り付け用!$A$1:$BA$300,COLUMN(),FALSE)=0,"",VLOOKUP($A35,貼り付け用!$A$1:$BA$300,COLUMN(),FALSE)),"")</f>
        <v>#N/A</v>
      </c>
      <c r="C35" s="46" t="e">
        <f ca="1">IF($A35&lt;&gt;"",IF(VLOOKUP($A35,貼り付け用!$A$1:$BA$300,COLUMN(),FALSE)=0,"",VLOOKUP($A35,貼り付け用!$A$1:$BA$300,COLUMN(),FALSE)),"")</f>
        <v>#N/A</v>
      </c>
      <c r="D35" s="46" t="e">
        <f ca="1">IF($A35&lt;&gt;"",IF(VLOOKUP($A35,貼り付け用!$A$1:$BA$300,COLUMN(),FALSE)=0,"",VLOOKUP($A35,貼り付け用!$A$1:$BA$300,COLUMN(),FALSE)),"")</f>
        <v>#N/A</v>
      </c>
      <c r="E35" s="46" t="e">
        <f ca="1">IF($A35&lt;&gt;"",IF(VLOOKUP($A35,貼り付け用!$A$1:$BA$300,COLUMN(),FALSE)=0,"",VLOOKUP($A35,貼り付け用!$A$1:$BA$300,COLUMN(),FALSE)),"")</f>
        <v>#N/A</v>
      </c>
      <c r="F35" s="46" t="e">
        <f ca="1">IF($A35&lt;&gt;"",IF(VLOOKUP($A35,貼り付け用!$A$1:$BA$300,COLUMN(),FALSE)=0,"",VLOOKUP($A35,貼り付け用!$A$1:$BA$300,COLUMN(),FALSE)),"")</f>
        <v>#N/A</v>
      </c>
      <c r="G35" s="46" t="e">
        <f ca="1">IF($A35&lt;&gt;"",IF(VLOOKUP($A35,貼り付け用!$A$1:$BA$300,COLUMN(),FALSE)=0,"",VLOOKUP($A35,貼り付け用!$A$1:$BA$300,COLUMN(),FALSE)),"")</f>
        <v>#N/A</v>
      </c>
      <c r="H35" s="46" t="e">
        <f ca="1">IF($A35&lt;&gt;"",IF(VLOOKUP($A35,貼り付け用!$A$1:$BA$300,COLUMN(),FALSE)=0,"",VLOOKUP($A35,貼り付け用!$A$1:$BA$300,COLUMN(),FALSE)),"")</f>
        <v>#N/A</v>
      </c>
      <c r="I35" s="46" t="e">
        <f ca="1">IF($A35&lt;&gt;"",IF(VLOOKUP($A35,貼り付け用!$A$1:$BA$300,COLUMN(),FALSE)=0,"",VLOOKUP($A35,貼り付け用!$A$1:$BA$300,COLUMN(),FALSE)),"")</f>
        <v>#N/A</v>
      </c>
      <c r="J35" s="46" t="e">
        <f ca="1">IF($A35&lt;&gt;"",IF(VLOOKUP($A35,貼り付け用!$A$1:$BA$300,COLUMN(),FALSE)=0,"",VLOOKUP($A35,貼り付け用!$A$1:$BA$300,COLUMN(),FALSE)),"")</f>
        <v>#N/A</v>
      </c>
      <c r="K35" s="46" t="e">
        <f ca="1">IF($A35&lt;&gt;"",IF(VLOOKUP($A35,貼り付け用!$A$1:$BA$300,COLUMN(),FALSE)=0,"",VLOOKUP($A35,貼り付け用!$A$1:$BA$300,COLUMN(),FALSE)),"")</f>
        <v>#N/A</v>
      </c>
      <c r="L35" s="46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46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46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46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46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46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46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46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46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24"/>
      <c r="V35" s="21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52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52" t="e">
        <f ca="1">IF($A36&lt;&gt;"",IF(VLOOKUP($A36,貼り付け用!$A$1:$BA$300,COLUMN(),FALSE)=0,"",VLOOKUP($A36,貼り付け用!$A$1:$BA$300,COLUMN(),FALSE)),"")</f>
        <v>#N/A</v>
      </c>
      <c r="C36" s="52" t="e">
        <f ca="1">IF($A36&lt;&gt;"",IF(VLOOKUP($A36,貼り付け用!$A$1:$BA$300,COLUMN(),FALSE)=0,"",VLOOKUP($A36,貼り付け用!$A$1:$BA$300,COLUMN(),FALSE)),"")</f>
        <v>#N/A</v>
      </c>
      <c r="D36" s="52" t="e">
        <f ca="1">IF($A36&lt;&gt;"",IF(VLOOKUP($A36,貼り付け用!$A$1:$BA$300,COLUMN(),FALSE)=0,"",VLOOKUP($A36,貼り付け用!$A$1:$BA$300,COLUMN(),FALSE)),"")</f>
        <v>#N/A</v>
      </c>
      <c r="E36" s="52" t="e">
        <f ca="1">IF($A36&lt;&gt;"",IF(VLOOKUP($A36,貼り付け用!$A$1:$BA$300,COLUMN(),FALSE)=0,"",VLOOKUP($A36,貼り付け用!$A$1:$BA$300,COLUMN(),FALSE)),"")</f>
        <v>#N/A</v>
      </c>
      <c r="F36" s="52" t="e">
        <f ca="1">IF($A36&lt;&gt;"",IF(VLOOKUP($A36,貼り付け用!$A$1:$BA$300,COLUMN(),FALSE)=0,"",VLOOKUP($A36,貼り付け用!$A$1:$BA$300,COLUMN(),FALSE)),"")</f>
        <v>#N/A</v>
      </c>
      <c r="G36" s="52" t="e">
        <f ca="1">IF($A36&lt;&gt;"",IF(VLOOKUP($A36,貼り付け用!$A$1:$BA$300,COLUMN(),FALSE)=0,"",VLOOKUP($A36,貼り付け用!$A$1:$BA$300,COLUMN(),FALSE)),"")</f>
        <v>#N/A</v>
      </c>
      <c r="H36" s="52" t="e">
        <f ca="1">IF($A36&lt;&gt;"",IF(VLOOKUP($A36,貼り付け用!$A$1:$BA$300,COLUMN(),FALSE)=0,"",VLOOKUP($A36,貼り付け用!$A$1:$BA$300,COLUMN(),FALSE)),"")</f>
        <v>#N/A</v>
      </c>
      <c r="I36" s="52" t="e">
        <f ca="1">IF($A36&lt;&gt;"",IF(VLOOKUP($A36,貼り付け用!$A$1:$BA$300,COLUMN(),FALSE)=0,"",VLOOKUP($A36,貼り付け用!$A$1:$BA$300,COLUMN(),FALSE)),"")</f>
        <v>#N/A</v>
      </c>
      <c r="J36" s="52" t="e">
        <f ca="1">IF($A36&lt;&gt;"",IF(VLOOKUP($A36,貼り付け用!$A$1:$BA$300,COLUMN(),FALSE)=0,"",VLOOKUP($A36,貼り付け用!$A$1:$BA$300,COLUMN(),FALSE)),"")</f>
        <v>#N/A</v>
      </c>
      <c r="K36" s="52" t="e">
        <f ca="1">IF($A36&lt;&gt;"",IF(VLOOKUP($A36,貼り付け用!$A$1:$BA$300,COLUMN(),FALSE)=0,"",VLOOKUP($A36,貼り付け用!$A$1:$BA$300,COLUMN(),FALSE)),"")</f>
        <v>#N/A</v>
      </c>
      <c r="L36" s="52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52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52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52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52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52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52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52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52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3"/>
      <c r="V36" s="21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52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2" t="e">
        <f t="array" aca="1" ref="A37" ca="1">IF(OR(COUNTIF(A35,"*1000*"),COUNTIF(A35,"")),"",INDEX(貼り付け用!$A:$A,MATCH(A35,貼り付け用!$A:$A,0)+2,0))</f>
        <v>#N/A</v>
      </c>
      <c r="B37" s="46" t="e">
        <f ca="1">IF($A37&lt;&gt;"",IF(VLOOKUP($A37,貼り付け用!$A$1:$BA$300,COLUMN(),FALSE)=0,"",VLOOKUP($A37,貼り付け用!$A$1:$BA$300,COLUMN(),FALSE)),"")</f>
        <v>#N/A</v>
      </c>
      <c r="C37" s="46" t="e">
        <f ca="1">IF($A37&lt;&gt;"",IF(VLOOKUP($A37,貼り付け用!$A$1:$BA$300,COLUMN(),FALSE)=0,"",VLOOKUP($A37,貼り付け用!$A$1:$BA$300,COLUMN(),FALSE)),"")</f>
        <v>#N/A</v>
      </c>
      <c r="D37" s="46" t="e">
        <f ca="1">IF($A37&lt;&gt;"",IF(VLOOKUP($A37,貼り付け用!$A$1:$BA$300,COLUMN(),FALSE)=0,"",VLOOKUP($A37,貼り付け用!$A$1:$BA$300,COLUMN(),FALSE)),"")</f>
        <v>#N/A</v>
      </c>
      <c r="E37" s="46" t="e">
        <f ca="1">IF($A37&lt;&gt;"",IF(VLOOKUP($A37,貼り付け用!$A$1:$BA$300,COLUMN(),FALSE)=0,"",VLOOKUP($A37,貼り付け用!$A$1:$BA$300,COLUMN(),FALSE)),"")</f>
        <v>#N/A</v>
      </c>
      <c r="F37" s="46" t="e">
        <f ca="1">IF($A37&lt;&gt;"",IF(VLOOKUP($A37,貼り付け用!$A$1:$BA$300,COLUMN(),FALSE)=0,"",VLOOKUP($A37,貼り付け用!$A$1:$BA$300,COLUMN(),FALSE)),"")</f>
        <v>#N/A</v>
      </c>
      <c r="G37" s="46" t="e">
        <f ca="1">IF($A37&lt;&gt;"",IF(VLOOKUP($A37,貼り付け用!$A$1:$BA$300,COLUMN(),FALSE)=0,"",VLOOKUP($A37,貼り付け用!$A$1:$BA$300,COLUMN(),FALSE)),"")</f>
        <v>#N/A</v>
      </c>
      <c r="H37" s="46" t="e">
        <f ca="1">IF($A37&lt;&gt;"",IF(VLOOKUP($A37,貼り付け用!$A$1:$BA$300,COLUMN(),FALSE)=0,"",VLOOKUP($A37,貼り付け用!$A$1:$BA$300,COLUMN(),FALSE)),"")</f>
        <v>#N/A</v>
      </c>
      <c r="I37" s="46" t="e">
        <f ca="1">IF($A37&lt;&gt;"",IF(VLOOKUP($A37,貼り付け用!$A$1:$BA$300,COLUMN(),FALSE)=0,"",VLOOKUP($A37,貼り付け用!$A$1:$BA$300,COLUMN(),FALSE)),"")</f>
        <v>#N/A</v>
      </c>
      <c r="J37" s="46" t="e">
        <f ca="1">IF($A37&lt;&gt;"",IF(VLOOKUP($A37,貼り付け用!$A$1:$BA$300,COLUMN(),FALSE)=0,"",VLOOKUP($A37,貼り付け用!$A$1:$BA$300,COLUMN(),FALSE)),"")</f>
        <v>#N/A</v>
      </c>
      <c r="K37" s="46" t="e">
        <f ca="1">IF($A37&lt;&gt;"",IF(VLOOKUP($A37,貼り付け用!$A$1:$BA$300,COLUMN(),FALSE)=0,"",VLOOKUP($A37,貼り付け用!$A$1:$BA$300,COLUMN(),FALSE)),"")</f>
        <v>#N/A</v>
      </c>
      <c r="L37" s="46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46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46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46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46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46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46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46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46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24"/>
      <c r="V37" s="21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52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52" t="e">
        <f ca="1">IF($A38&lt;&gt;"",IF(VLOOKUP($A38,貼り付け用!$A$1:$BA$300,COLUMN(),FALSE)=0,"",VLOOKUP($A38,貼り付け用!$A$1:$BA$300,COLUMN(),FALSE)),"")</f>
        <v>#N/A</v>
      </c>
      <c r="C38" s="52" t="e">
        <f ca="1">IF($A38&lt;&gt;"",IF(VLOOKUP($A38,貼り付け用!$A$1:$BA$300,COLUMN(),FALSE)=0,"",VLOOKUP($A38,貼り付け用!$A$1:$BA$300,COLUMN(),FALSE)),"")</f>
        <v>#N/A</v>
      </c>
      <c r="D38" s="52" t="e">
        <f ca="1">IF($A38&lt;&gt;"",IF(VLOOKUP($A38,貼り付け用!$A$1:$BA$300,COLUMN(),FALSE)=0,"",VLOOKUP($A38,貼り付け用!$A$1:$BA$300,COLUMN(),FALSE)),"")</f>
        <v>#N/A</v>
      </c>
      <c r="E38" s="52" t="e">
        <f ca="1">IF($A38&lt;&gt;"",IF(VLOOKUP($A38,貼り付け用!$A$1:$BA$300,COLUMN(),FALSE)=0,"",VLOOKUP($A38,貼り付け用!$A$1:$BA$300,COLUMN(),FALSE)),"")</f>
        <v>#N/A</v>
      </c>
      <c r="F38" s="52" t="e">
        <f ca="1">IF($A38&lt;&gt;"",IF(VLOOKUP($A38,貼り付け用!$A$1:$BA$300,COLUMN(),FALSE)=0,"",VLOOKUP($A38,貼り付け用!$A$1:$BA$300,COLUMN(),FALSE)),"")</f>
        <v>#N/A</v>
      </c>
      <c r="G38" s="52" t="e">
        <f ca="1">IF($A38&lt;&gt;"",IF(VLOOKUP($A38,貼り付け用!$A$1:$BA$300,COLUMN(),FALSE)=0,"",VLOOKUP($A38,貼り付け用!$A$1:$BA$300,COLUMN(),FALSE)),"")</f>
        <v>#N/A</v>
      </c>
      <c r="H38" s="52" t="e">
        <f ca="1">IF($A38&lt;&gt;"",IF(VLOOKUP($A38,貼り付け用!$A$1:$BA$300,COLUMN(),FALSE)=0,"",VLOOKUP($A38,貼り付け用!$A$1:$BA$300,COLUMN(),FALSE)),"")</f>
        <v>#N/A</v>
      </c>
      <c r="I38" s="52" t="e">
        <f ca="1">IF($A38&lt;&gt;"",IF(VLOOKUP($A38,貼り付け用!$A$1:$BA$300,COLUMN(),FALSE)=0,"",VLOOKUP($A38,貼り付け用!$A$1:$BA$300,COLUMN(),FALSE)),"")</f>
        <v>#N/A</v>
      </c>
      <c r="J38" s="52" t="e">
        <f ca="1">IF($A38&lt;&gt;"",IF(VLOOKUP($A38,貼り付け用!$A$1:$BA$300,COLUMN(),FALSE)=0,"",VLOOKUP($A38,貼り付け用!$A$1:$BA$300,COLUMN(),FALSE)),"")</f>
        <v>#N/A</v>
      </c>
      <c r="K38" s="52" t="e">
        <f ca="1">IF($A38&lt;&gt;"",IF(VLOOKUP($A38,貼り付け用!$A$1:$BA$300,COLUMN(),FALSE)=0,"",VLOOKUP($A38,貼り付け用!$A$1:$BA$300,COLUMN(),FALSE)),"")</f>
        <v>#N/A</v>
      </c>
      <c r="L38" s="52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52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52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52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52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52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52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52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52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3"/>
      <c r="V38" s="21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52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2" t="e">
        <f t="array" aca="1" ref="A39" ca="1">IF(OR(COUNTIF(A37,"*1000*"),COUNTIF(A37,"")),"",INDEX(貼り付け用!$A:$A,MATCH(A37,貼り付け用!$A:$A,0)+2,0))</f>
        <v>#N/A</v>
      </c>
      <c r="B39" s="46" t="e">
        <f ca="1">IF($A39&lt;&gt;"",IF(VLOOKUP($A39,貼り付け用!$A$1:$BA$300,COLUMN(),FALSE)=0,"",VLOOKUP($A39,貼り付け用!$A$1:$BA$300,COLUMN(),FALSE)),"")</f>
        <v>#N/A</v>
      </c>
      <c r="C39" s="46" t="e">
        <f ca="1">IF($A39&lt;&gt;"",IF(VLOOKUP($A39,貼り付け用!$A$1:$BA$300,COLUMN(),FALSE)=0,"",VLOOKUP($A39,貼り付け用!$A$1:$BA$300,COLUMN(),FALSE)),"")</f>
        <v>#N/A</v>
      </c>
      <c r="D39" s="46" t="e">
        <f ca="1">IF($A39&lt;&gt;"",IF(VLOOKUP($A39,貼り付け用!$A$1:$BA$300,COLUMN(),FALSE)=0,"",VLOOKUP($A39,貼り付け用!$A$1:$BA$300,COLUMN(),FALSE)),"")</f>
        <v>#N/A</v>
      </c>
      <c r="E39" s="46" t="e">
        <f ca="1">IF($A39&lt;&gt;"",IF(VLOOKUP($A39,貼り付け用!$A$1:$BA$300,COLUMN(),FALSE)=0,"",VLOOKUP($A39,貼り付け用!$A$1:$BA$300,COLUMN(),FALSE)),"")</f>
        <v>#N/A</v>
      </c>
      <c r="F39" s="46" t="e">
        <f ca="1">IF($A39&lt;&gt;"",IF(VLOOKUP($A39,貼り付け用!$A$1:$BA$300,COLUMN(),FALSE)=0,"",VLOOKUP($A39,貼り付け用!$A$1:$BA$300,COLUMN(),FALSE)),"")</f>
        <v>#N/A</v>
      </c>
      <c r="G39" s="46" t="e">
        <f ca="1">IF($A39&lt;&gt;"",IF(VLOOKUP($A39,貼り付け用!$A$1:$BA$300,COLUMN(),FALSE)=0,"",VLOOKUP($A39,貼り付け用!$A$1:$BA$300,COLUMN(),FALSE)),"")</f>
        <v>#N/A</v>
      </c>
      <c r="H39" s="46" t="e">
        <f ca="1">IF($A39&lt;&gt;"",IF(VLOOKUP($A39,貼り付け用!$A$1:$BA$300,COLUMN(),FALSE)=0,"",VLOOKUP($A39,貼り付け用!$A$1:$BA$300,COLUMN(),FALSE)),"")</f>
        <v>#N/A</v>
      </c>
      <c r="I39" s="46" t="e">
        <f ca="1">IF($A39&lt;&gt;"",IF(VLOOKUP($A39,貼り付け用!$A$1:$BA$300,COLUMN(),FALSE)=0,"",VLOOKUP($A39,貼り付け用!$A$1:$BA$300,COLUMN(),FALSE)),"")</f>
        <v>#N/A</v>
      </c>
      <c r="J39" s="46" t="e">
        <f ca="1">IF($A39&lt;&gt;"",IF(VLOOKUP($A39,貼り付け用!$A$1:$BA$300,COLUMN(),FALSE)=0,"",VLOOKUP($A39,貼り付け用!$A$1:$BA$300,COLUMN(),FALSE)),"")</f>
        <v>#N/A</v>
      </c>
      <c r="K39" s="46" t="e">
        <f ca="1">IF($A39&lt;&gt;"",IF(VLOOKUP($A39,貼り付け用!$A$1:$BA$300,COLUMN(),FALSE)=0,"",VLOOKUP($A39,貼り付け用!$A$1:$BA$300,COLUMN(),FALSE)),"")</f>
        <v>#N/A</v>
      </c>
      <c r="L39" s="46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46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46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46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46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46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46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46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46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24"/>
      <c r="V39" s="21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52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52" t="e">
        <f>IF($A40&lt;&gt;"",IF(VLOOKUP($A40,貼り付け用!$A$1:$BA$300,COLUMN(),FALSE)=0,"",VLOOKUP($A40,貼り付け用!$A$1:$BA$300,COLUMN(),FALSE)),"")</f>
        <v>#N/A</v>
      </c>
      <c r="C40" s="52" t="e">
        <f>IF($A40&lt;&gt;"",IF(VLOOKUP($A40,貼り付け用!$A$1:$BA$300,COLUMN(),FALSE)=0,"",VLOOKUP($A40,貼り付け用!$A$1:$BA$300,COLUMN(),FALSE)),"")</f>
        <v>#N/A</v>
      </c>
      <c r="D40" s="52" t="e">
        <f>IF($A40&lt;&gt;"",IF(VLOOKUP($A40,貼り付け用!$A$1:$BA$300,COLUMN(),FALSE)=0,"",VLOOKUP($A40,貼り付け用!$A$1:$BA$300,COLUMN(),FALSE)),"")</f>
        <v>#N/A</v>
      </c>
      <c r="E40" s="52" t="e">
        <f>IF($A40&lt;&gt;"",IF(VLOOKUP($A40,貼り付け用!$A$1:$BA$300,COLUMN(),FALSE)=0,"",VLOOKUP($A40,貼り付け用!$A$1:$BA$300,COLUMN(),FALSE)),"")</f>
        <v>#N/A</v>
      </c>
      <c r="F40" s="52" t="e">
        <f>IF($A40&lt;&gt;"",IF(VLOOKUP($A40,貼り付け用!$A$1:$BA$300,COLUMN(),FALSE)=0,"",VLOOKUP($A40,貼り付け用!$A$1:$BA$300,COLUMN(),FALSE)),"")</f>
        <v>#N/A</v>
      </c>
      <c r="G40" s="52" t="e">
        <f>IF($A40&lt;&gt;"",IF(VLOOKUP($A40,貼り付け用!$A$1:$BA$300,COLUMN(),FALSE)=0,"",VLOOKUP($A40,貼り付け用!$A$1:$BA$300,COLUMN(),FALSE)),"")</f>
        <v>#N/A</v>
      </c>
      <c r="H40" s="52" t="e">
        <f>IF($A40&lt;&gt;"",IF(VLOOKUP($A40,貼り付け用!$A$1:$BA$300,COLUMN(),FALSE)=0,"",VLOOKUP($A40,貼り付け用!$A$1:$BA$300,COLUMN(),FALSE)),"")</f>
        <v>#N/A</v>
      </c>
      <c r="I40" s="52" t="e">
        <f>IF($A40&lt;&gt;"",IF(VLOOKUP($A40,貼り付け用!$A$1:$BA$300,COLUMN(),FALSE)=0,"",VLOOKUP($A40,貼り付け用!$A$1:$BA$300,COLUMN(),FALSE)),"")</f>
        <v>#N/A</v>
      </c>
      <c r="J40" s="52" t="e">
        <f>IF($A40&lt;&gt;"",IF(VLOOKUP($A40,貼り付け用!$A$1:$BA$300,COLUMN(),FALSE)=0,"",VLOOKUP($A40,貼り付け用!$A$1:$BA$300,COLUMN(),FALSE)),"")</f>
        <v>#N/A</v>
      </c>
      <c r="K40" s="52" t="e">
        <f>IF($A40&lt;&gt;"",IF(VLOOKUP($A40,貼り付け用!$A$1:$BA$300,COLUMN(),FALSE)=0,"",VLOOKUP($A40,貼り付け用!$A$1:$BA$300,COLUMN(),FALSE)),"")</f>
        <v>#N/A</v>
      </c>
      <c r="L40" s="52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52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52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52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52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52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52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52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52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3"/>
      <c r="V40" s="21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52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2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46" t="e">
        <f>IF($A41&lt;&gt;"",IF(VLOOKUP($A41,貼り付け用!$A$1:$BA$300,COLUMN(),FALSE)=0,"",VLOOKUP($A41,貼り付け用!$A$1:$BA$300,COLUMN(),FALSE)),"")</f>
        <v>#N/A</v>
      </c>
      <c r="C41" s="46" t="e">
        <f>IF($A41&lt;&gt;"",IF(VLOOKUP($A41,貼り付け用!$A$1:$BA$300,COLUMN(),FALSE)=0,"",VLOOKUP($A41,貼り付け用!$A$1:$BA$300,COLUMN(),FALSE)),"")</f>
        <v>#N/A</v>
      </c>
      <c r="D41" s="46" t="e">
        <f>IF($A41&lt;&gt;"",IF(VLOOKUP($A41,貼り付け用!$A$1:$BA$300,COLUMN(),FALSE)=0,"",VLOOKUP($A41,貼り付け用!$A$1:$BA$300,COLUMN(),FALSE)),"")</f>
        <v>#N/A</v>
      </c>
      <c r="E41" s="46" t="e">
        <f>IF($A41&lt;&gt;"",IF(VLOOKUP($A41,貼り付け用!$A$1:$BA$300,COLUMN(),FALSE)=0,"",VLOOKUP($A41,貼り付け用!$A$1:$BA$300,COLUMN(),FALSE)),"")</f>
        <v>#N/A</v>
      </c>
      <c r="F41" s="46" t="e">
        <f>IF($A41&lt;&gt;"",IF(VLOOKUP($A41,貼り付け用!$A$1:$BA$300,COLUMN(),FALSE)=0,"",VLOOKUP($A41,貼り付け用!$A$1:$BA$300,COLUMN(),FALSE)),"")</f>
        <v>#N/A</v>
      </c>
      <c r="G41" s="46" t="e">
        <f>IF($A41&lt;&gt;"",IF(VLOOKUP($A41,貼り付け用!$A$1:$BA$300,COLUMN(),FALSE)=0,"",VLOOKUP($A41,貼り付け用!$A$1:$BA$300,COLUMN(),FALSE)),"")</f>
        <v>#N/A</v>
      </c>
      <c r="H41" s="46" t="e">
        <f>IF($A41&lt;&gt;"",IF(VLOOKUP($A41,貼り付け用!$A$1:$BA$300,COLUMN(),FALSE)=0,"",VLOOKUP($A41,貼り付け用!$A$1:$BA$300,COLUMN(),FALSE)),"")</f>
        <v>#N/A</v>
      </c>
      <c r="I41" s="46" t="e">
        <f>IF($A41&lt;&gt;"",IF(VLOOKUP($A41,貼り付け用!$A$1:$BA$300,COLUMN(),FALSE)=0,"",VLOOKUP($A41,貼り付け用!$A$1:$BA$300,COLUMN(),FALSE)),"")</f>
        <v>#N/A</v>
      </c>
      <c r="J41" s="46" t="e">
        <f>IF($A41&lt;&gt;"",IF(VLOOKUP($A41,貼り付け用!$A$1:$BA$300,COLUMN(),FALSE)=0,"",VLOOKUP($A41,貼り付け用!$A$1:$BA$300,COLUMN(),FALSE)),"")</f>
        <v>#N/A</v>
      </c>
      <c r="K41" s="46" t="e">
        <f>IF($A41&lt;&gt;"",IF(VLOOKUP($A41,貼り付け用!$A$1:$BA$300,COLUMN(),FALSE)=0,"",VLOOKUP($A41,貼り付け用!$A$1:$BA$300,COLUMN(),FALSE)),"")</f>
        <v>#N/A</v>
      </c>
      <c r="L41" s="46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46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46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46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46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46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46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46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46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24"/>
      <c r="V41" s="21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52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52" t="e">
        <f>IF($A42&lt;&gt;"",IF(VLOOKUP($A42,貼り付け用!$A$1:$BA$300,COLUMN(),FALSE)=0,"",VLOOKUP($A42,貼り付け用!$A$1:$BA$300,COLUMN(),FALSE)),"")</f>
        <v>#N/A</v>
      </c>
      <c r="C42" s="52" t="e">
        <f>IF($A42&lt;&gt;"",IF(VLOOKUP($A42,貼り付け用!$A$1:$BA$300,COLUMN(),FALSE)=0,"",VLOOKUP($A42,貼り付け用!$A$1:$BA$300,COLUMN(),FALSE)),"")</f>
        <v>#N/A</v>
      </c>
      <c r="D42" s="52" t="e">
        <f>IF($A42&lt;&gt;"",IF(VLOOKUP($A42,貼り付け用!$A$1:$BA$300,COLUMN(),FALSE)=0,"",VLOOKUP($A42,貼り付け用!$A$1:$BA$300,COLUMN(),FALSE)),"")</f>
        <v>#N/A</v>
      </c>
      <c r="E42" s="52" t="e">
        <f>IF($A42&lt;&gt;"",IF(VLOOKUP($A42,貼り付け用!$A$1:$BA$300,COLUMN(),FALSE)=0,"",VLOOKUP($A42,貼り付け用!$A$1:$BA$300,COLUMN(),FALSE)),"")</f>
        <v>#N/A</v>
      </c>
      <c r="F42" s="52" t="e">
        <f>IF($A42&lt;&gt;"",IF(VLOOKUP($A42,貼り付け用!$A$1:$BA$300,COLUMN(),FALSE)=0,"",VLOOKUP($A42,貼り付け用!$A$1:$BA$300,COLUMN(),FALSE)),"")</f>
        <v>#N/A</v>
      </c>
      <c r="G42" s="52" t="e">
        <f>IF($A42&lt;&gt;"",IF(VLOOKUP($A42,貼り付け用!$A$1:$BA$300,COLUMN(),FALSE)=0,"",VLOOKUP($A42,貼り付け用!$A$1:$BA$300,COLUMN(),FALSE)),"")</f>
        <v>#N/A</v>
      </c>
      <c r="H42" s="52" t="e">
        <f>IF($A42&lt;&gt;"",IF(VLOOKUP($A42,貼り付け用!$A$1:$BA$300,COLUMN(),FALSE)=0,"",VLOOKUP($A42,貼り付け用!$A$1:$BA$300,COLUMN(),FALSE)),"")</f>
        <v>#N/A</v>
      </c>
      <c r="I42" s="52" t="e">
        <f>IF($A42&lt;&gt;"",IF(VLOOKUP($A42,貼り付け用!$A$1:$BA$300,COLUMN(),FALSE)=0,"",VLOOKUP($A42,貼り付け用!$A$1:$BA$300,COLUMN(),FALSE)),"")</f>
        <v>#N/A</v>
      </c>
      <c r="J42" s="52" t="e">
        <f>IF($A42&lt;&gt;"",IF(VLOOKUP($A42,貼り付け用!$A$1:$BA$300,COLUMN(),FALSE)=0,"",VLOOKUP($A42,貼り付け用!$A$1:$BA$300,COLUMN(),FALSE)),"")</f>
        <v>#N/A</v>
      </c>
      <c r="K42" s="52" t="e">
        <f>IF($A42&lt;&gt;"",IF(VLOOKUP($A42,貼り付け用!$A$1:$BA$300,COLUMN(),FALSE)=0,"",VLOOKUP($A42,貼り付け用!$A$1:$BA$300,COLUMN(),FALSE)),"")</f>
        <v>#N/A</v>
      </c>
      <c r="L42" s="52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52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52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52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52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52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52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52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52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3"/>
      <c r="V42" s="21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52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2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46" t="e">
        <f>IF($A43&lt;&gt;"",IF(VLOOKUP($A43,貼り付け用!$A$1:$BA$300,COLUMN(),FALSE)=0,"",VLOOKUP($A43,貼り付け用!$A$1:$BA$300,COLUMN(),FALSE)),"")</f>
        <v>#N/A</v>
      </c>
      <c r="C43" s="46" t="e">
        <f>IF($A43&lt;&gt;"",IF(VLOOKUP($A43,貼り付け用!$A$1:$BA$300,COLUMN(),FALSE)=0,"",VLOOKUP($A43,貼り付け用!$A$1:$BA$300,COLUMN(),FALSE)),"")</f>
        <v>#N/A</v>
      </c>
      <c r="D43" s="46" t="e">
        <f>IF($A43&lt;&gt;"",IF(VLOOKUP($A43,貼り付け用!$A$1:$BA$300,COLUMN(),FALSE)=0,"",VLOOKUP($A43,貼り付け用!$A$1:$BA$300,COLUMN(),FALSE)),"")</f>
        <v>#N/A</v>
      </c>
      <c r="E43" s="46" t="e">
        <f>IF($A43&lt;&gt;"",IF(VLOOKUP($A43,貼り付け用!$A$1:$BA$300,COLUMN(),FALSE)=0,"",VLOOKUP($A43,貼り付け用!$A$1:$BA$300,COLUMN(),FALSE)),"")</f>
        <v>#N/A</v>
      </c>
      <c r="F43" s="46" t="e">
        <f>IF($A43&lt;&gt;"",IF(VLOOKUP($A43,貼り付け用!$A$1:$BA$300,COLUMN(),FALSE)=0,"",VLOOKUP($A43,貼り付け用!$A$1:$BA$300,COLUMN(),FALSE)),"")</f>
        <v>#N/A</v>
      </c>
      <c r="G43" s="46" t="e">
        <f>IF($A43&lt;&gt;"",IF(VLOOKUP($A43,貼り付け用!$A$1:$BA$300,COLUMN(),FALSE)=0,"",VLOOKUP($A43,貼り付け用!$A$1:$BA$300,COLUMN(),FALSE)),"")</f>
        <v>#N/A</v>
      </c>
      <c r="H43" s="46" t="e">
        <f>IF($A43&lt;&gt;"",IF(VLOOKUP($A43,貼り付け用!$A$1:$BA$300,COLUMN(),FALSE)=0,"",VLOOKUP($A43,貼り付け用!$A$1:$BA$300,COLUMN(),FALSE)),"")</f>
        <v>#N/A</v>
      </c>
      <c r="I43" s="46" t="e">
        <f>IF($A43&lt;&gt;"",IF(VLOOKUP($A43,貼り付け用!$A$1:$BA$300,COLUMN(),FALSE)=0,"",VLOOKUP($A43,貼り付け用!$A$1:$BA$300,COLUMN(),FALSE)),"")</f>
        <v>#N/A</v>
      </c>
      <c r="J43" s="46" t="e">
        <f>IF($A43&lt;&gt;"",IF(VLOOKUP($A43,貼り付け用!$A$1:$BA$300,COLUMN(),FALSE)=0,"",VLOOKUP($A43,貼り付け用!$A$1:$BA$300,COLUMN(),FALSE)),"")</f>
        <v>#N/A</v>
      </c>
      <c r="K43" s="46" t="e">
        <f>IF($A43&lt;&gt;"",IF(VLOOKUP($A43,貼り付け用!$A$1:$BA$300,COLUMN(),FALSE)=0,"",VLOOKUP($A43,貼り付け用!$A$1:$BA$300,COLUMN(),FALSE)),"")</f>
        <v>#N/A</v>
      </c>
      <c r="L43" s="46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46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46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46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46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46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46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46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46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24"/>
      <c r="V43" s="21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52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52" t="e">
        <f>IF($A44&lt;&gt;"",IF(VLOOKUP($A44,貼り付け用!$A$1:$BA$300,COLUMN(),FALSE)=0,"",VLOOKUP($A44,貼り付け用!$A$1:$BA$300,COLUMN(),FALSE)),"")</f>
        <v>#N/A</v>
      </c>
      <c r="C44" s="52" t="e">
        <f>IF($A44&lt;&gt;"",IF(VLOOKUP($A44,貼り付け用!$A$1:$BA$300,COLUMN(),FALSE)=0,"",VLOOKUP($A44,貼り付け用!$A$1:$BA$300,COLUMN(),FALSE)),"")</f>
        <v>#N/A</v>
      </c>
      <c r="D44" s="52" t="e">
        <f>IF($A44&lt;&gt;"",IF(VLOOKUP($A44,貼り付け用!$A$1:$BA$300,COLUMN(),FALSE)=0,"",VLOOKUP($A44,貼り付け用!$A$1:$BA$300,COLUMN(),FALSE)),"")</f>
        <v>#N/A</v>
      </c>
      <c r="E44" s="52" t="e">
        <f>IF($A44&lt;&gt;"",IF(VLOOKUP($A44,貼り付け用!$A$1:$BA$300,COLUMN(),FALSE)=0,"",VLOOKUP($A44,貼り付け用!$A$1:$BA$300,COLUMN(),FALSE)),"")</f>
        <v>#N/A</v>
      </c>
      <c r="F44" s="52" t="e">
        <f>IF($A44&lt;&gt;"",IF(VLOOKUP($A44,貼り付け用!$A$1:$BA$300,COLUMN(),FALSE)=0,"",VLOOKUP($A44,貼り付け用!$A$1:$BA$300,COLUMN(),FALSE)),"")</f>
        <v>#N/A</v>
      </c>
      <c r="G44" s="52" t="e">
        <f>IF($A44&lt;&gt;"",IF(VLOOKUP($A44,貼り付け用!$A$1:$BA$300,COLUMN(),FALSE)=0,"",VLOOKUP($A44,貼り付け用!$A$1:$BA$300,COLUMN(),FALSE)),"")</f>
        <v>#N/A</v>
      </c>
      <c r="H44" s="52" t="e">
        <f>IF($A44&lt;&gt;"",IF(VLOOKUP($A44,貼り付け用!$A$1:$BA$300,COLUMN(),FALSE)=0,"",VLOOKUP($A44,貼り付け用!$A$1:$BA$300,COLUMN(),FALSE)),"")</f>
        <v>#N/A</v>
      </c>
      <c r="I44" s="52" t="e">
        <f>IF($A44&lt;&gt;"",IF(VLOOKUP($A44,貼り付け用!$A$1:$BA$300,COLUMN(),FALSE)=0,"",VLOOKUP($A44,貼り付け用!$A$1:$BA$300,COLUMN(),FALSE)),"")</f>
        <v>#N/A</v>
      </c>
      <c r="J44" s="52" t="e">
        <f>IF($A44&lt;&gt;"",IF(VLOOKUP($A44,貼り付け用!$A$1:$BA$300,COLUMN(),FALSE)=0,"",VLOOKUP($A44,貼り付け用!$A$1:$BA$300,COLUMN(),FALSE)),"")</f>
        <v>#N/A</v>
      </c>
      <c r="K44" s="52" t="e">
        <f>IF($A44&lt;&gt;"",IF(VLOOKUP($A44,貼り付け用!$A$1:$BA$300,COLUMN(),FALSE)=0,"",VLOOKUP($A44,貼り付け用!$A$1:$BA$300,COLUMN(),FALSE)),"")</f>
        <v>#N/A</v>
      </c>
      <c r="L44" s="52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52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52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52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52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52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52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52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52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3"/>
      <c r="V44" s="21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52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2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46" t="e">
        <f>IF($A45&lt;&gt;"",IF(VLOOKUP($A45,貼り付け用!$A$1:$BA$300,COLUMN(),FALSE)=0,"",VLOOKUP($A45,貼り付け用!$A$1:$BA$300,COLUMN(),FALSE)),"")</f>
        <v>#N/A</v>
      </c>
      <c r="C45" s="46" t="e">
        <f>IF($A45&lt;&gt;"",IF(VLOOKUP($A45,貼り付け用!$A$1:$BA$300,COLUMN(),FALSE)=0,"",VLOOKUP($A45,貼り付け用!$A$1:$BA$300,COLUMN(),FALSE)),"")</f>
        <v>#N/A</v>
      </c>
      <c r="D45" s="46" t="e">
        <f>IF($A45&lt;&gt;"",IF(VLOOKUP($A45,貼り付け用!$A$1:$BA$300,COLUMN(),FALSE)=0,"",VLOOKUP($A45,貼り付け用!$A$1:$BA$300,COLUMN(),FALSE)),"")</f>
        <v>#N/A</v>
      </c>
      <c r="E45" s="46" t="e">
        <f>IF($A45&lt;&gt;"",IF(VLOOKUP($A45,貼り付け用!$A$1:$BA$300,COLUMN(),FALSE)=0,"",VLOOKUP($A45,貼り付け用!$A$1:$BA$300,COLUMN(),FALSE)),"")</f>
        <v>#N/A</v>
      </c>
      <c r="F45" s="46" t="e">
        <f>IF($A45&lt;&gt;"",IF(VLOOKUP($A45,貼り付け用!$A$1:$BA$300,COLUMN(),FALSE)=0,"",VLOOKUP($A45,貼り付け用!$A$1:$BA$300,COLUMN(),FALSE)),"")</f>
        <v>#N/A</v>
      </c>
      <c r="G45" s="46" t="e">
        <f>IF($A45&lt;&gt;"",IF(VLOOKUP($A45,貼り付け用!$A$1:$BA$300,COLUMN(),FALSE)=0,"",VLOOKUP($A45,貼り付け用!$A$1:$BA$300,COLUMN(),FALSE)),"")</f>
        <v>#N/A</v>
      </c>
      <c r="H45" s="46" t="e">
        <f>IF($A45&lt;&gt;"",IF(VLOOKUP($A45,貼り付け用!$A$1:$BA$300,COLUMN(),FALSE)=0,"",VLOOKUP($A45,貼り付け用!$A$1:$BA$300,COLUMN(),FALSE)),"")</f>
        <v>#N/A</v>
      </c>
      <c r="I45" s="46" t="e">
        <f>IF($A45&lt;&gt;"",IF(VLOOKUP($A45,貼り付け用!$A$1:$BA$300,COLUMN(),FALSE)=0,"",VLOOKUP($A45,貼り付け用!$A$1:$BA$300,COLUMN(),FALSE)),"")</f>
        <v>#N/A</v>
      </c>
      <c r="J45" s="46" t="e">
        <f>IF($A45&lt;&gt;"",IF(VLOOKUP($A45,貼り付け用!$A$1:$BA$300,COLUMN(),FALSE)=0,"",VLOOKUP($A45,貼り付け用!$A$1:$BA$300,COLUMN(),FALSE)),"")</f>
        <v>#N/A</v>
      </c>
      <c r="K45" s="46" t="e">
        <f>IF($A45&lt;&gt;"",IF(VLOOKUP($A45,貼り付け用!$A$1:$BA$300,COLUMN(),FALSE)=0,"",VLOOKUP($A45,貼り付け用!$A$1:$BA$300,COLUMN(),FALSE)),"")</f>
        <v>#N/A</v>
      </c>
      <c r="L45" s="46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46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46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46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46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46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46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46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46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24"/>
      <c r="V45" s="21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52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52" t="e">
        <f>IF($A46&lt;&gt;"",IF(VLOOKUP($A46,貼り付け用!$A$1:$BA$300,COLUMN(),FALSE)=0,"",VLOOKUP($A46,貼り付け用!$A$1:$BA$300,COLUMN(),FALSE)),"")</f>
        <v>#N/A</v>
      </c>
      <c r="C46" s="52" t="e">
        <f>IF($A46&lt;&gt;"",IF(VLOOKUP($A46,貼り付け用!$A$1:$BA$300,COLUMN(),FALSE)=0,"",VLOOKUP($A46,貼り付け用!$A$1:$BA$300,COLUMN(),FALSE)),"")</f>
        <v>#N/A</v>
      </c>
      <c r="D46" s="52" t="e">
        <f>IF($A46&lt;&gt;"",IF(VLOOKUP($A46,貼り付け用!$A$1:$BA$300,COLUMN(),FALSE)=0,"",VLOOKUP($A46,貼り付け用!$A$1:$BA$300,COLUMN(),FALSE)),"")</f>
        <v>#N/A</v>
      </c>
      <c r="E46" s="52" t="e">
        <f>IF($A46&lt;&gt;"",IF(VLOOKUP($A46,貼り付け用!$A$1:$BA$300,COLUMN(),FALSE)=0,"",VLOOKUP($A46,貼り付け用!$A$1:$BA$300,COLUMN(),FALSE)),"")</f>
        <v>#N/A</v>
      </c>
      <c r="F46" s="52" t="e">
        <f>IF($A46&lt;&gt;"",IF(VLOOKUP($A46,貼り付け用!$A$1:$BA$300,COLUMN(),FALSE)=0,"",VLOOKUP($A46,貼り付け用!$A$1:$BA$300,COLUMN(),FALSE)),"")</f>
        <v>#N/A</v>
      </c>
      <c r="G46" s="52" t="e">
        <f>IF($A46&lt;&gt;"",IF(VLOOKUP($A46,貼り付け用!$A$1:$BA$300,COLUMN(),FALSE)=0,"",VLOOKUP($A46,貼り付け用!$A$1:$BA$300,COLUMN(),FALSE)),"")</f>
        <v>#N/A</v>
      </c>
      <c r="H46" s="52" t="e">
        <f>IF($A46&lt;&gt;"",IF(VLOOKUP($A46,貼り付け用!$A$1:$BA$300,COLUMN(),FALSE)=0,"",VLOOKUP($A46,貼り付け用!$A$1:$BA$300,COLUMN(),FALSE)),"")</f>
        <v>#N/A</v>
      </c>
      <c r="I46" s="52" t="e">
        <f>IF($A46&lt;&gt;"",IF(VLOOKUP($A46,貼り付け用!$A$1:$BA$300,COLUMN(),FALSE)=0,"",VLOOKUP($A46,貼り付け用!$A$1:$BA$300,COLUMN(),FALSE)),"")</f>
        <v>#N/A</v>
      </c>
      <c r="J46" s="52" t="e">
        <f>IF($A46&lt;&gt;"",IF(VLOOKUP($A46,貼り付け用!$A$1:$BA$300,COLUMN(),FALSE)=0,"",VLOOKUP($A46,貼り付け用!$A$1:$BA$300,COLUMN(),FALSE)),"")</f>
        <v>#N/A</v>
      </c>
      <c r="K46" s="52" t="e">
        <f>IF($A46&lt;&gt;"",IF(VLOOKUP($A46,貼り付け用!$A$1:$BA$300,COLUMN(),FALSE)=0,"",VLOOKUP($A46,貼り付け用!$A$1:$BA$300,COLUMN(),FALSE)),"")</f>
        <v>#N/A</v>
      </c>
      <c r="L46" s="52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52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52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52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52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52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52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52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52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3"/>
      <c r="V46" s="21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52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2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46" t="e">
        <f>IF($A47&lt;&gt;"",IF(VLOOKUP($A47,貼り付け用!$A$1:$BA$300,COLUMN(),FALSE)=0,"",VLOOKUP($A47,貼り付け用!$A$1:$BA$300,COLUMN(),FALSE)),"")</f>
        <v>#N/A</v>
      </c>
      <c r="C47" s="46" t="e">
        <f>IF($A47&lt;&gt;"",IF(VLOOKUP($A47,貼り付け用!$A$1:$BA$300,COLUMN(),FALSE)=0,"",VLOOKUP($A47,貼り付け用!$A$1:$BA$300,COLUMN(),FALSE)),"")</f>
        <v>#N/A</v>
      </c>
      <c r="D47" s="46" t="e">
        <f>IF($A47&lt;&gt;"",IF(VLOOKUP($A47,貼り付け用!$A$1:$BA$300,COLUMN(),FALSE)=0,"",VLOOKUP($A47,貼り付け用!$A$1:$BA$300,COLUMN(),FALSE)),"")</f>
        <v>#N/A</v>
      </c>
      <c r="E47" s="46" t="e">
        <f>IF($A47&lt;&gt;"",IF(VLOOKUP($A47,貼り付け用!$A$1:$BA$300,COLUMN(),FALSE)=0,"",VLOOKUP($A47,貼り付け用!$A$1:$BA$300,COLUMN(),FALSE)),"")</f>
        <v>#N/A</v>
      </c>
      <c r="F47" s="46" t="e">
        <f>IF($A47&lt;&gt;"",IF(VLOOKUP($A47,貼り付け用!$A$1:$BA$300,COLUMN(),FALSE)=0,"",VLOOKUP($A47,貼り付け用!$A$1:$BA$300,COLUMN(),FALSE)),"")</f>
        <v>#N/A</v>
      </c>
      <c r="G47" s="46" t="e">
        <f>IF($A47&lt;&gt;"",IF(VLOOKUP($A47,貼り付け用!$A$1:$BA$300,COLUMN(),FALSE)=0,"",VLOOKUP($A47,貼り付け用!$A$1:$BA$300,COLUMN(),FALSE)),"")</f>
        <v>#N/A</v>
      </c>
      <c r="H47" s="46" t="e">
        <f>IF($A47&lt;&gt;"",IF(VLOOKUP($A47,貼り付け用!$A$1:$BA$300,COLUMN(),FALSE)=0,"",VLOOKUP($A47,貼り付け用!$A$1:$BA$300,COLUMN(),FALSE)),"")</f>
        <v>#N/A</v>
      </c>
      <c r="I47" s="46" t="e">
        <f>IF($A47&lt;&gt;"",IF(VLOOKUP($A47,貼り付け用!$A$1:$BA$300,COLUMN(),FALSE)=0,"",VLOOKUP($A47,貼り付け用!$A$1:$BA$300,COLUMN(),FALSE)),"")</f>
        <v>#N/A</v>
      </c>
      <c r="J47" s="46" t="e">
        <f>IF($A47&lt;&gt;"",IF(VLOOKUP($A47,貼り付け用!$A$1:$BA$300,COLUMN(),FALSE)=0,"",VLOOKUP($A47,貼り付け用!$A$1:$BA$300,COLUMN(),FALSE)),"")</f>
        <v>#N/A</v>
      </c>
      <c r="K47" s="46" t="e">
        <f>IF($A47&lt;&gt;"",IF(VLOOKUP($A47,貼り付け用!$A$1:$BA$300,COLUMN(),FALSE)=0,"",VLOOKUP($A47,貼り付け用!$A$1:$BA$300,COLUMN(),FALSE)),"")</f>
        <v>#N/A</v>
      </c>
      <c r="L47" s="46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46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46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46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46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46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46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46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46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24"/>
      <c r="V47" s="21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52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52" t="e">
        <f>IF($A48&lt;&gt;"",IF(VLOOKUP($A48,貼り付け用!$A$1:$BA$300,COLUMN(),FALSE)=0,"",VLOOKUP($A48,貼り付け用!$A$1:$BA$300,COLUMN(),FALSE)),"")</f>
        <v>#N/A</v>
      </c>
      <c r="C48" s="52" t="e">
        <f>IF($A48&lt;&gt;"",IF(VLOOKUP($A48,貼り付け用!$A$1:$BA$300,COLUMN(),FALSE)=0,"",VLOOKUP($A48,貼り付け用!$A$1:$BA$300,COLUMN(),FALSE)),"")</f>
        <v>#N/A</v>
      </c>
      <c r="D48" s="52" t="e">
        <f>IF($A48&lt;&gt;"",IF(VLOOKUP($A48,貼り付け用!$A$1:$BA$300,COLUMN(),FALSE)=0,"",VLOOKUP($A48,貼り付け用!$A$1:$BA$300,COLUMN(),FALSE)),"")</f>
        <v>#N/A</v>
      </c>
      <c r="E48" s="52" t="e">
        <f>IF($A48&lt;&gt;"",IF(VLOOKUP($A48,貼り付け用!$A$1:$BA$300,COLUMN(),FALSE)=0,"",VLOOKUP($A48,貼り付け用!$A$1:$BA$300,COLUMN(),FALSE)),"")</f>
        <v>#N/A</v>
      </c>
      <c r="F48" s="52" t="e">
        <f>IF($A48&lt;&gt;"",IF(VLOOKUP($A48,貼り付け用!$A$1:$BA$300,COLUMN(),FALSE)=0,"",VLOOKUP($A48,貼り付け用!$A$1:$BA$300,COLUMN(),FALSE)),"")</f>
        <v>#N/A</v>
      </c>
      <c r="G48" s="52" t="e">
        <f>IF($A48&lt;&gt;"",IF(VLOOKUP($A48,貼り付け用!$A$1:$BA$300,COLUMN(),FALSE)=0,"",VLOOKUP($A48,貼り付け用!$A$1:$BA$300,COLUMN(),FALSE)),"")</f>
        <v>#N/A</v>
      </c>
      <c r="H48" s="52" t="e">
        <f>IF($A48&lt;&gt;"",IF(VLOOKUP($A48,貼り付け用!$A$1:$BA$300,COLUMN(),FALSE)=0,"",VLOOKUP($A48,貼り付け用!$A$1:$BA$300,COLUMN(),FALSE)),"")</f>
        <v>#N/A</v>
      </c>
      <c r="I48" s="52" t="e">
        <f>IF($A48&lt;&gt;"",IF(VLOOKUP($A48,貼り付け用!$A$1:$BA$300,COLUMN(),FALSE)=0,"",VLOOKUP($A48,貼り付け用!$A$1:$BA$300,COLUMN(),FALSE)),"")</f>
        <v>#N/A</v>
      </c>
      <c r="J48" s="52" t="e">
        <f>IF($A48&lt;&gt;"",IF(VLOOKUP($A48,貼り付け用!$A$1:$BA$300,COLUMN(),FALSE)=0,"",VLOOKUP($A48,貼り付け用!$A$1:$BA$300,COLUMN(),FALSE)),"")</f>
        <v>#N/A</v>
      </c>
      <c r="K48" s="52" t="e">
        <f>IF($A48&lt;&gt;"",IF(VLOOKUP($A48,貼り付け用!$A$1:$BA$300,COLUMN(),FALSE)=0,"",VLOOKUP($A48,貼り付け用!$A$1:$BA$300,COLUMN(),FALSE)),"")</f>
        <v>#N/A</v>
      </c>
      <c r="L48" s="52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52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52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52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52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52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52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52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52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3"/>
      <c r="V48" s="21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52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2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46" t="e">
        <f>IF($A49&lt;&gt;"",IF(VLOOKUP($A49,貼り付け用!$A$1:$BA$300,COLUMN(),FALSE)=0,"",VLOOKUP($A49,貼り付け用!$A$1:$BA$300,COLUMN(),FALSE)),"")</f>
        <v>#N/A</v>
      </c>
      <c r="C49" s="46" t="e">
        <f>IF($A49&lt;&gt;"",IF(VLOOKUP($A49,貼り付け用!$A$1:$BA$300,COLUMN(),FALSE)=0,"",VLOOKUP($A49,貼り付け用!$A$1:$BA$300,COLUMN(),FALSE)),"")</f>
        <v>#N/A</v>
      </c>
      <c r="D49" s="46" t="e">
        <f>IF($A49&lt;&gt;"",IF(VLOOKUP($A49,貼り付け用!$A$1:$BA$300,COLUMN(),FALSE)=0,"",VLOOKUP($A49,貼り付け用!$A$1:$BA$300,COLUMN(),FALSE)),"")</f>
        <v>#N/A</v>
      </c>
      <c r="E49" s="46" t="e">
        <f>IF($A49&lt;&gt;"",IF(VLOOKUP($A49,貼り付け用!$A$1:$BA$300,COLUMN(),FALSE)=0,"",VLOOKUP($A49,貼り付け用!$A$1:$BA$300,COLUMN(),FALSE)),"")</f>
        <v>#N/A</v>
      </c>
      <c r="F49" s="46" t="e">
        <f>IF($A49&lt;&gt;"",IF(VLOOKUP($A49,貼り付け用!$A$1:$BA$300,COLUMN(),FALSE)=0,"",VLOOKUP($A49,貼り付け用!$A$1:$BA$300,COLUMN(),FALSE)),"")</f>
        <v>#N/A</v>
      </c>
      <c r="G49" s="46" t="e">
        <f>IF($A49&lt;&gt;"",IF(VLOOKUP($A49,貼り付け用!$A$1:$BA$300,COLUMN(),FALSE)=0,"",VLOOKUP($A49,貼り付け用!$A$1:$BA$300,COLUMN(),FALSE)),"")</f>
        <v>#N/A</v>
      </c>
      <c r="H49" s="46" t="e">
        <f>IF($A49&lt;&gt;"",IF(VLOOKUP($A49,貼り付け用!$A$1:$BA$300,COLUMN(),FALSE)=0,"",VLOOKUP($A49,貼り付け用!$A$1:$BA$300,COLUMN(),FALSE)),"")</f>
        <v>#N/A</v>
      </c>
      <c r="I49" s="46" t="e">
        <f>IF($A49&lt;&gt;"",IF(VLOOKUP($A49,貼り付け用!$A$1:$BA$300,COLUMN(),FALSE)=0,"",VLOOKUP($A49,貼り付け用!$A$1:$BA$300,COLUMN(),FALSE)),"")</f>
        <v>#N/A</v>
      </c>
      <c r="J49" s="46" t="e">
        <f>IF($A49&lt;&gt;"",IF(VLOOKUP($A49,貼り付け用!$A$1:$BA$300,COLUMN(),FALSE)=0,"",VLOOKUP($A49,貼り付け用!$A$1:$BA$300,COLUMN(),FALSE)),"")</f>
        <v>#N/A</v>
      </c>
      <c r="K49" s="46" t="e">
        <f>IF($A49&lt;&gt;"",IF(VLOOKUP($A49,貼り付け用!$A$1:$BA$300,COLUMN(),FALSE)=0,"",VLOOKUP($A49,貼り付け用!$A$1:$BA$300,COLUMN(),FALSE)),"")</f>
        <v>#N/A</v>
      </c>
      <c r="L49" s="46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46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46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46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46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46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46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46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46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24"/>
      <c r="V49" s="21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52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52" t="e">
        <f>IF($A50&lt;&gt;"",IF(VLOOKUP($A50,貼り付け用!$A$1:$BA$300,COLUMN(),FALSE)=0,"",VLOOKUP($A50,貼り付け用!$A$1:$BA$300,COLUMN(),FALSE)),"")</f>
        <v>#N/A</v>
      </c>
      <c r="C50" s="52" t="e">
        <f>IF($A50&lt;&gt;"",IF(VLOOKUP($A50,貼り付け用!$A$1:$BA$300,COLUMN(),FALSE)=0,"",VLOOKUP($A50,貼り付け用!$A$1:$BA$300,COLUMN(),FALSE)),"")</f>
        <v>#N/A</v>
      </c>
      <c r="D50" s="52" t="e">
        <f>IF($A50&lt;&gt;"",IF(VLOOKUP($A50,貼り付け用!$A$1:$BA$300,COLUMN(),FALSE)=0,"",VLOOKUP($A50,貼り付け用!$A$1:$BA$300,COLUMN(),FALSE)),"")</f>
        <v>#N/A</v>
      </c>
      <c r="E50" s="52" t="e">
        <f>IF($A50&lt;&gt;"",IF(VLOOKUP($A50,貼り付け用!$A$1:$BA$300,COLUMN(),FALSE)=0,"",VLOOKUP($A50,貼り付け用!$A$1:$BA$300,COLUMN(),FALSE)),"")</f>
        <v>#N/A</v>
      </c>
      <c r="F50" s="52" t="e">
        <f>IF($A50&lt;&gt;"",IF(VLOOKUP($A50,貼り付け用!$A$1:$BA$300,COLUMN(),FALSE)=0,"",VLOOKUP($A50,貼り付け用!$A$1:$BA$300,COLUMN(),FALSE)),"")</f>
        <v>#N/A</v>
      </c>
      <c r="G50" s="52" t="e">
        <f>IF($A50&lt;&gt;"",IF(VLOOKUP($A50,貼り付け用!$A$1:$BA$300,COLUMN(),FALSE)=0,"",VLOOKUP($A50,貼り付け用!$A$1:$BA$300,COLUMN(),FALSE)),"")</f>
        <v>#N/A</v>
      </c>
      <c r="H50" s="52" t="e">
        <f>IF($A50&lt;&gt;"",IF(VLOOKUP($A50,貼り付け用!$A$1:$BA$300,COLUMN(),FALSE)=0,"",VLOOKUP($A50,貼り付け用!$A$1:$BA$300,COLUMN(),FALSE)),"")</f>
        <v>#N/A</v>
      </c>
      <c r="I50" s="52" t="e">
        <f>IF($A50&lt;&gt;"",IF(VLOOKUP($A50,貼り付け用!$A$1:$BA$300,COLUMN(),FALSE)=0,"",VLOOKUP($A50,貼り付け用!$A$1:$BA$300,COLUMN(),FALSE)),"")</f>
        <v>#N/A</v>
      </c>
      <c r="J50" s="52" t="e">
        <f>IF($A50&lt;&gt;"",IF(VLOOKUP($A50,貼り付け用!$A$1:$BA$300,COLUMN(),FALSE)=0,"",VLOOKUP($A50,貼り付け用!$A$1:$BA$300,COLUMN(),FALSE)),"")</f>
        <v>#N/A</v>
      </c>
      <c r="K50" s="52" t="e">
        <f>IF($A50&lt;&gt;"",IF(VLOOKUP($A50,貼り付け用!$A$1:$BA$300,COLUMN(),FALSE)=0,"",VLOOKUP($A50,貼り付け用!$A$1:$BA$300,COLUMN(),FALSE)),"")</f>
        <v>#N/A</v>
      </c>
      <c r="L50" s="52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52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52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52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52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52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52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52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52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3"/>
      <c r="V50" s="21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52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2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46" t="e">
        <f>IF($A51&lt;&gt;"",IF(VLOOKUP($A51,貼り付け用!$A$1:$BA$300,COLUMN(),FALSE)=0,"",VLOOKUP($A51,貼り付け用!$A$1:$BA$300,COLUMN(),FALSE)),"")</f>
        <v>#N/A</v>
      </c>
      <c r="C51" s="46" t="e">
        <f>IF($A51&lt;&gt;"",IF(VLOOKUP($A51,貼り付け用!$A$1:$BA$300,COLUMN(),FALSE)=0,"",VLOOKUP($A51,貼り付け用!$A$1:$BA$300,COLUMN(),FALSE)),"")</f>
        <v>#N/A</v>
      </c>
      <c r="D51" s="46" t="e">
        <f>IF($A51&lt;&gt;"",IF(VLOOKUP($A51,貼り付け用!$A$1:$BA$300,COLUMN(),FALSE)=0,"",VLOOKUP($A51,貼り付け用!$A$1:$BA$300,COLUMN(),FALSE)),"")</f>
        <v>#N/A</v>
      </c>
      <c r="E51" s="46" t="e">
        <f>IF($A51&lt;&gt;"",IF(VLOOKUP($A51,貼り付け用!$A$1:$BA$300,COLUMN(),FALSE)=0,"",VLOOKUP($A51,貼り付け用!$A$1:$BA$300,COLUMN(),FALSE)),"")</f>
        <v>#N/A</v>
      </c>
      <c r="F51" s="46" t="e">
        <f>IF($A51&lt;&gt;"",IF(VLOOKUP($A51,貼り付け用!$A$1:$BA$300,COLUMN(),FALSE)=0,"",VLOOKUP($A51,貼り付け用!$A$1:$BA$300,COLUMN(),FALSE)),"")</f>
        <v>#N/A</v>
      </c>
      <c r="G51" s="46" t="e">
        <f>IF($A51&lt;&gt;"",IF(VLOOKUP($A51,貼り付け用!$A$1:$BA$300,COLUMN(),FALSE)=0,"",VLOOKUP($A51,貼り付け用!$A$1:$BA$300,COLUMN(),FALSE)),"")</f>
        <v>#N/A</v>
      </c>
      <c r="H51" s="46" t="e">
        <f>IF($A51&lt;&gt;"",IF(VLOOKUP($A51,貼り付け用!$A$1:$BA$300,COLUMN(),FALSE)=0,"",VLOOKUP($A51,貼り付け用!$A$1:$BA$300,COLUMN(),FALSE)),"")</f>
        <v>#N/A</v>
      </c>
      <c r="I51" s="46" t="e">
        <f>IF($A51&lt;&gt;"",IF(VLOOKUP($A51,貼り付け用!$A$1:$BA$300,COLUMN(),FALSE)=0,"",VLOOKUP($A51,貼り付け用!$A$1:$BA$300,COLUMN(),FALSE)),"")</f>
        <v>#N/A</v>
      </c>
      <c r="J51" s="46" t="e">
        <f>IF($A51&lt;&gt;"",IF(VLOOKUP($A51,貼り付け用!$A$1:$BA$300,COLUMN(),FALSE)=0,"",VLOOKUP($A51,貼り付け用!$A$1:$BA$300,COLUMN(),FALSE)),"")</f>
        <v>#N/A</v>
      </c>
      <c r="K51" s="46" t="e">
        <f>IF($A51&lt;&gt;"",IF(VLOOKUP($A51,貼り付け用!$A$1:$BA$300,COLUMN(),FALSE)=0,"",VLOOKUP($A51,貼り付け用!$A$1:$BA$300,COLUMN(),FALSE)),"")</f>
        <v>#N/A</v>
      </c>
      <c r="L51" s="46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46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46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46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46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46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46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46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46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24"/>
      <c r="V51" s="21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52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52" t="e">
        <f>IF($A52&lt;&gt;"",IF(VLOOKUP($A52,貼り付け用!$A$1:$BA$300,COLUMN(),FALSE)=0,"",VLOOKUP($A52,貼り付け用!$A$1:$BA$300,COLUMN(),FALSE)),"")</f>
        <v>#N/A</v>
      </c>
      <c r="C52" s="52" t="e">
        <f>IF($A52&lt;&gt;"",IF(VLOOKUP($A52,貼り付け用!$A$1:$BA$300,COLUMN(),FALSE)=0,"",VLOOKUP($A52,貼り付け用!$A$1:$BA$300,COLUMN(),FALSE)),"")</f>
        <v>#N/A</v>
      </c>
      <c r="D52" s="52" t="e">
        <f>IF($A52&lt;&gt;"",IF(VLOOKUP($A52,貼り付け用!$A$1:$BA$300,COLUMN(),FALSE)=0,"",VLOOKUP($A52,貼り付け用!$A$1:$BA$300,COLUMN(),FALSE)),"")</f>
        <v>#N/A</v>
      </c>
      <c r="E52" s="52" t="e">
        <f>IF($A52&lt;&gt;"",IF(VLOOKUP($A52,貼り付け用!$A$1:$BA$300,COLUMN(),FALSE)=0,"",VLOOKUP($A52,貼り付け用!$A$1:$BA$300,COLUMN(),FALSE)),"")</f>
        <v>#N/A</v>
      </c>
      <c r="F52" s="52" t="e">
        <f>IF($A52&lt;&gt;"",IF(VLOOKUP($A52,貼り付け用!$A$1:$BA$300,COLUMN(),FALSE)=0,"",VLOOKUP($A52,貼り付け用!$A$1:$BA$300,COLUMN(),FALSE)),"")</f>
        <v>#N/A</v>
      </c>
      <c r="G52" s="52" t="e">
        <f>IF($A52&lt;&gt;"",IF(VLOOKUP($A52,貼り付け用!$A$1:$BA$300,COLUMN(),FALSE)=0,"",VLOOKUP($A52,貼り付け用!$A$1:$BA$300,COLUMN(),FALSE)),"")</f>
        <v>#N/A</v>
      </c>
      <c r="H52" s="52" t="e">
        <f>IF($A52&lt;&gt;"",IF(VLOOKUP($A52,貼り付け用!$A$1:$BA$300,COLUMN(),FALSE)=0,"",VLOOKUP($A52,貼り付け用!$A$1:$BA$300,COLUMN(),FALSE)),"")</f>
        <v>#N/A</v>
      </c>
      <c r="I52" s="52" t="e">
        <f>IF($A52&lt;&gt;"",IF(VLOOKUP($A52,貼り付け用!$A$1:$BA$300,COLUMN(),FALSE)=0,"",VLOOKUP($A52,貼り付け用!$A$1:$BA$300,COLUMN(),FALSE)),"")</f>
        <v>#N/A</v>
      </c>
      <c r="J52" s="52" t="e">
        <f>IF($A52&lt;&gt;"",IF(VLOOKUP($A52,貼り付け用!$A$1:$BA$300,COLUMN(),FALSE)=0,"",VLOOKUP($A52,貼り付け用!$A$1:$BA$300,COLUMN(),FALSE)),"")</f>
        <v>#N/A</v>
      </c>
      <c r="K52" s="52" t="e">
        <f>IF($A52&lt;&gt;"",IF(VLOOKUP($A52,貼り付け用!$A$1:$BA$300,COLUMN(),FALSE)=0,"",VLOOKUP($A52,貼り付け用!$A$1:$BA$300,COLUMN(),FALSE)),"")</f>
        <v>#N/A</v>
      </c>
      <c r="L52" s="52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52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52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52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52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52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52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52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52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3"/>
      <c r="V52" s="21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52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2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46" t="e">
        <f>IF($A53&lt;&gt;"",IF(VLOOKUP($A53,貼り付け用!$A$1:$BA$300,COLUMN(),FALSE)=0,"",VLOOKUP($A53,貼り付け用!$A$1:$BA$300,COLUMN(),FALSE)),"")</f>
        <v>#N/A</v>
      </c>
      <c r="C53" s="46" t="e">
        <f>IF($A53&lt;&gt;"",IF(VLOOKUP($A53,貼り付け用!$A$1:$BA$300,COLUMN(),FALSE)=0,"",VLOOKUP($A53,貼り付け用!$A$1:$BA$300,COLUMN(),FALSE)),"")</f>
        <v>#N/A</v>
      </c>
      <c r="D53" s="46" t="e">
        <f>IF($A53&lt;&gt;"",IF(VLOOKUP($A53,貼り付け用!$A$1:$BA$300,COLUMN(),FALSE)=0,"",VLOOKUP($A53,貼り付け用!$A$1:$BA$300,COLUMN(),FALSE)),"")</f>
        <v>#N/A</v>
      </c>
      <c r="E53" s="46" t="e">
        <f>IF($A53&lt;&gt;"",IF(VLOOKUP($A53,貼り付け用!$A$1:$BA$300,COLUMN(),FALSE)=0,"",VLOOKUP($A53,貼り付け用!$A$1:$BA$300,COLUMN(),FALSE)),"")</f>
        <v>#N/A</v>
      </c>
      <c r="F53" s="46" t="e">
        <f>IF($A53&lt;&gt;"",IF(VLOOKUP($A53,貼り付け用!$A$1:$BA$300,COLUMN(),FALSE)=0,"",VLOOKUP($A53,貼り付け用!$A$1:$BA$300,COLUMN(),FALSE)),"")</f>
        <v>#N/A</v>
      </c>
      <c r="G53" s="46" t="e">
        <f>IF($A53&lt;&gt;"",IF(VLOOKUP($A53,貼り付け用!$A$1:$BA$300,COLUMN(),FALSE)=0,"",VLOOKUP($A53,貼り付け用!$A$1:$BA$300,COLUMN(),FALSE)),"")</f>
        <v>#N/A</v>
      </c>
      <c r="H53" s="46" t="e">
        <f>IF($A53&lt;&gt;"",IF(VLOOKUP($A53,貼り付け用!$A$1:$BA$300,COLUMN(),FALSE)=0,"",VLOOKUP($A53,貼り付け用!$A$1:$BA$300,COLUMN(),FALSE)),"")</f>
        <v>#N/A</v>
      </c>
      <c r="I53" s="46" t="e">
        <f>IF($A53&lt;&gt;"",IF(VLOOKUP($A53,貼り付け用!$A$1:$BA$300,COLUMN(),FALSE)=0,"",VLOOKUP($A53,貼り付け用!$A$1:$BA$300,COLUMN(),FALSE)),"")</f>
        <v>#N/A</v>
      </c>
      <c r="J53" s="46" t="e">
        <f>IF($A53&lt;&gt;"",IF(VLOOKUP($A53,貼り付け用!$A$1:$BA$300,COLUMN(),FALSE)=0,"",VLOOKUP($A53,貼り付け用!$A$1:$BA$300,COLUMN(),FALSE)),"")</f>
        <v>#N/A</v>
      </c>
      <c r="K53" s="46" t="e">
        <f>IF($A53&lt;&gt;"",IF(VLOOKUP($A53,貼り付け用!$A$1:$BA$300,COLUMN(),FALSE)=0,"",VLOOKUP($A53,貼り付け用!$A$1:$BA$300,COLUMN(),FALSE)),"")</f>
        <v>#N/A</v>
      </c>
      <c r="L53" s="46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46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46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46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46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46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46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46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46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24"/>
      <c r="V53" s="21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52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52" t="e">
        <f>IF($A54&lt;&gt;"",IF(VLOOKUP($A54,貼り付け用!$A$1:$BA$300,COLUMN(),FALSE)=0,"",VLOOKUP($A54,貼り付け用!$A$1:$BA$300,COLUMN(),FALSE)),"")</f>
        <v>#N/A</v>
      </c>
      <c r="C54" s="52" t="e">
        <f>IF($A54&lt;&gt;"",IF(VLOOKUP($A54,貼り付け用!$A$1:$BA$300,COLUMN(),FALSE)=0,"",VLOOKUP($A54,貼り付け用!$A$1:$BA$300,COLUMN(),FALSE)),"")</f>
        <v>#N/A</v>
      </c>
      <c r="D54" s="52" t="e">
        <f>IF($A54&lt;&gt;"",IF(VLOOKUP($A54,貼り付け用!$A$1:$BA$300,COLUMN(),FALSE)=0,"",VLOOKUP($A54,貼り付け用!$A$1:$BA$300,COLUMN(),FALSE)),"")</f>
        <v>#N/A</v>
      </c>
      <c r="E54" s="52" t="e">
        <f>IF($A54&lt;&gt;"",IF(VLOOKUP($A54,貼り付け用!$A$1:$BA$300,COLUMN(),FALSE)=0,"",VLOOKUP($A54,貼り付け用!$A$1:$BA$300,COLUMN(),FALSE)),"")</f>
        <v>#N/A</v>
      </c>
      <c r="F54" s="52" t="e">
        <f>IF($A54&lt;&gt;"",IF(VLOOKUP($A54,貼り付け用!$A$1:$BA$300,COLUMN(),FALSE)=0,"",VLOOKUP($A54,貼り付け用!$A$1:$BA$300,COLUMN(),FALSE)),"")</f>
        <v>#N/A</v>
      </c>
      <c r="G54" s="52" t="e">
        <f>IF($A54&lt;&gt;"",IF(VLOOKUP($A54,貼り付け用!$A$1:$BA$300,COLUMN(),FALSE)=0,"",VLOOKUP($A54,貼り付け用!$A$1:$BA$300,COLUMN(),FALSE)),"")</f>
        <v>#N/A</v>
      </c>
      <c r="H54" s="52" t="e">
        <f>IF($A54&lt;&gt;"",IF(VLOOKUP($A54,貼り付け用!$A$1:$BA$300,COLUMN(),FALSE)=0,"",VLOOKUP($A54,貼り付け用!$A$1:$BA$300,COLUMN(),FALSE)),"")</f>
        <v>#N/A</v>
      </c>
      <c r="I54" s="52" t="e">
        <f>IF($A54&lt;&gt;"",IF(VLOOKUP($A54,貼り付け用!$A$1:$BA$300,COLUMN(),FALSE)=0,"",VLOOKUP($A54,貼り付け用!$A$1:$BA$300,COLUMN(),FALSE)),"")</f>
        <v>#N/A</v>
      </c>
      <c r="J54" s="52" t="e">
        <f>IF($A54&lt;&gt;"",IF(VLOOKUP($A54,貼り付け用!$A$1:$BA$300,COLUMN(),FALSE)=0,"",VLOOKUP($A54,貼り付け用!$A$1:$BA$300,COLUMN(),FALSE)),"")</f>
        <v>#N/A</v>
      </c>
      <c r="K54" s="52" t="e">
        <f>IF($A54&lt;&gt;"",IF(VLOOKUP($A54,貼り付け用!$A$1:$BA$300,COLUMN(),FALSE)=0,"",VLOOKUP($A54,貼り付け用!$A$1:$BA$300,COLUMN(),FALSE)),"")</f>
        <v>#N/A</v>
      </c>
      <c r="L54" s="52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52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52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52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52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52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52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52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52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3"/>
      <c r="V54" s="21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52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2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46" t="e">
        <f>IF($A55&lt;&gt;"",IF(VLOOKUP($A55,貼り付け用!$A$1:$BA$300,COLUMN(),FALSE)=0,"",VLOOKUP($A55,貼り付け用!$A$1:$BA$300,COLUMN(),FALSE)),"")</f>
        <v>#N/A</v>
      </c>
      <c r="C55" s="46" t="e">
        <f>IF($A55&lt;&gt;"",IF(VLOOKUP($A55,貼り付け用!$A$1:$BA$300,COLUMN(),FALSE)=0,"",VLOOKUP($A55,貼り付け用!$A$1:$BA$300,COLUMN(),FALSE)),"")</f>
        <v>#N/A</v>
      </c>
      <c r="D55" s="46" t="e">
        <f>IF($A55&lt;&gt;"",IF(VLOOKUP($A55,貼り付け用!$A$1:$BA$300,COLUMN(),FALSE)=0,"",VLOOKUP($A55,貼り付け用!$A$1:$BA$300,COLUMN(),FALSE)),"")</f>
        <v>#N/A</v>
      </c>
      <c r="E55" s="46" t="e">
        <f>IF($A55&lt;&gt;"",IF(VLOOKUP($A55,貼り付け用!$A$1:$BA$300,COLUMN(),FALSE)=0,"",VLOOKUP($A55,貼り付け用!$A$1:$BA$300,COLUMN(),FALSE)),"")</f>
        <v>#N/A</v>
      </c>
      <c r="F55" s="46" t="e">
        <f>IF($A55&lt;&gt;"",IF(VLOOKUP($A55,貼り付け用!$A$1:$BA$300,COLUMN(),FALSE)=0,"",VLOOKUP($A55,貼り付け用!$A$1:$BA$300,COLUMN(),FALSE)),"")</f>
        <v>#N/A</v>
      </c>
      <c r="G55" s="46" t="e">
        <f>IF($A55&lt;&gt;"",IF(VLOOKUP($A55,貼り付け用!$A$1:$BA$300,COLUMN(),FALSE)=0,"",VLOOKUP($A55,貼り付け用!$A$1:$BA$300,COLUMN(),FALSE)),"")</f>
        <v>#N/A</v>
      </c>
      <c r="H55" s="46" t="e">
        <f>IF($A55&lt;&gt;"",IF(VLOOKUP($A55,貼り付け用!$A$1:$BA$300,COLUMN(),FALSE)=0,"",VLOOKUP($A55,貼り付け用!$A$1:$BA$300,COLUMN(),FALSE)),"")</f>
        <v>#N/A</v>
      </c>
      <c r="I55" s="46" t="e">
        <f>IF($A55&lt;&gt;"",IF(VLOOKUP($A55,貼り付け用!$A$1:$BA$300,COLUMN(),FALSE)=0,"",VLOOKUP($A55,貼り付け用!$A$1:$BA$300,COLUMN(),FALSE)),"")</f>
        <v>#N/A</v>
      </c>
      <c r="J55" s="46" t="e">
        <f>IF($A55&lt;&gt;"",IF(VLOOKUP($A55,貼り付け用!$A$1:$BA$300,COLUMN(),FALSE)=0,"",VLOOKUP($A55,貼り付け用!$A$1:$BA$300,COLUMN(),FALSE)),"")</f>
        <v>#N/A</v>
      </c>
      <c r="K55" s="46" t="e">
        <f>IF($A55&lt;&gt;"",IF(VLOOKUP($A55,貼り付け用!$A$1:$BA$300,COLUMN(),FALSE)=0,"",VLOOKUP($A55,貼り付け用!$A$1:$BA$300,COLUMN(),FALSE)),"")</f>
        <v>#N/A</v>
      </c>
      <c r="L55" s="46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46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46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46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46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46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46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46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46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24"/>
      <c r="V55" s="21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52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52" t="e">
        <f>IF($A56&lt;&gt;"",IF(VLOOKUP($A56,貼り付け用!$A$1:$BA$300,COLUMN(),FALSE)=0,"",VLOOKUP($A56,貼り付け用!$A$1:$BA$300,COLUMN(),FALSE)),"")</f>
        <v>#N/A</v>
      </c>
      <c r="C56" s="52" t="e">
        <f>IF($A56&lt;&gt;"",IF(VLOOKUP($A56,貼り付け用!$A$1:$BA$300,COLUMN(),FALSE)=0,"",VLOOKUP($A56,貼り付け用!$A$1:$BA$300,COLUMN(),FALSE)),"")</f>
        <v>#N/A</v>
      </c>
      <c r="D56" s="52" t="e">
        <f>IF($A56&lt;&gt;"",IF(VLOOKUP($A56,貼り付け用!$A$1:$BA$300,COLUMN(),FALSE)=0,"",VLOOKUP($A56,貼り付け用!$A$1:$BA$300,COLUMN(),FALSE)),"")</f>
        <v>#N/A</v>
      </c>
      <c r="E56" s="52" t="e">
        <f>IF($A56&lt;&gt;"",IF(VLOOKUP($A56,貼り付け用!$A$1:$BA$300,COLUMN(),FALSE)=0,"",VLOOKUP($A56,貼り付け用!$A$1:$BA$300,COLUMN(),FALSE)),"")</f>
        <v>#N/A</v>
      </c>
      <c r="F56" s="52" t="e">
        <f>IF($A56&lt;&gt;"",IF(VLOOKUP($A56,貼り付け用!$A$1:$BA$300,COLUMN(),FALSE)=0,"",VLOOKUP($A56,貼り付け用!$A$1:$BA$300,COLUMN(),FALSE)),"")</f>
        <v>#N/A</v>
      </c>
      <c r="G56" s="52" t="e">
        <f>IF($A56&lt;&gt;"",IF(VLOOKUP($A56,貼り付け用!$A$1:$BA$300,COLUMN(),FALSE)=0,"",VLOOKUP($A56,貼り付け用!$A$1:$BA$300,COLUMN(),FALSE)),"")</f>
        <v>#N/A</v>
      </c>
      <c r="H56" s="52" t="e">
        <f>IF($A56&lt;&gt;"",IF(VLOOKUP($A56,貼り付け用!$A$1:$BA$300,COLUMN(),FALSE)=0,"",VLOOKUP($A56,貼り付け用!$A$1:$BA$300,COLUMN(),FALSE)),"")</f>
        <v>#N/A</v>
      </c>
      <c r="I56" s="52" t="e">
        <f>IF($A56&lt;&gt;"",IF(VLOOKUP($A56,貼り付け用!$A$1:$BA$300,COLUMN(),FALSE)=0,"",VLOOKUP($A56,貼り付け用!$A$1:$BA$300,COLUMN(),FALSE)),"")</f>
        <v>#N/A</v>
      </c>
      <c r="J56" s="52" t="e">
        <f>IF($A56&lt;&gt;"",IF(VLOOKUP($A56,貼り付け用!$A$1:$BA$300,COLUMN(),FALSE)=0,"",VLOOKUP($A56,貼り付け用!$A$1:$BA$300,COLUMN(),FALSE)),"")</f>
        <v>#N/A</v>
      </c>
      <c r="K56" s="52" t="e">
        <f>IF($A56&lt;&gt;"",IF(VLOOKUP($A56,貼り付け用!$A$1:$BA$300,COLUMN(),FALSE)=0,"",VLOOKUP($A56,貼り付け用!$A$1:$BA$300,COLUMN(),FALSE)),"")</f>
        <v>#N/A</v>
      </c>
      <c r="L56" s="52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52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52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52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52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52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52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52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52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3"/>
      <c r="V56" s="21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52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2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46" t="e">
        <f>IF($A57&lt;&gt;"",IF(VLOOKUP($A57,貼り付け用!$A$1:$BA$300,COLUMN(),FALSE)=0,"",VLOOKUP($A57,貼り付け用!$A$1:$BA$300,COLUMN(),FALSE)),"")</f>
        <v>#N/A</v>
      </c>
      <c r="C57" s="46" t="e">
        <f>IF($A57&lt;&gt;"",IF(VLOOKUP($A57,貼り付け用!$A$1:$BA$300,COLUMN(),FALSE)=0,"",VLOOKUP($A57,貼り付け用!$A$1:$BA$300,COLUMN(),FALSE)),"")</f>
        <v>#N/A</v>
      </c>
      <c r="D57" s="46" t="e">
        <f>IF($A57&lt;&gt;"",IF(VLOOKUP($A57,貼り付け用!$A$1:$BA$300,COLUMN(),FALSE)=0,"",VLOOKUP($A57,貼り付け用!$A$1:$BA$300,COLUMN(),FALSE)),"")</f>
        <v>#N/A</v>
      </c>
      <c r="E57" s="46" t="e">
        <f>IF($A57&lt;&gt;"",IF(VLOOKUP($A57,貼り付け用!$A$1:$BA$300,COLUMN(),FALSE)=0,"",VLOOKUP($A57,貼り付け用!$A$1:$BA$300,COLUMN(),FALSE)),"")</f>
        <v>#N/A</v>
      </c>
      <c r="F57" s="46" t="e">
        <f>IF($A57&lt;&gt;"",IF(VLOOKUP($A57,貼り付け用!$A$1:$BA$300,COLUMN(),FALSE)=0,"",VLOOKUP($A57,貼り付け用!$A$1:$BA$300,COLUMN(),FALSE)),"")</f>
        <v>#N/A</v>
      </c>
      <c r="G57" s="46" t="e">
        <f>IF($A57&lt;&gt;"",IF(VLOOKUP($A57,貼り付け用!$A$1:$BA$300,COLUMN(),FALSE)=0,"",VLOOKUP($A57,貼り付け用!$A$1:$BA$300,COLUMN(),FALSE)),"")</f>
        <v>#N/A</v>
      </c>
      <c r="H57" s="46" t="e">
        <f>IF($A57&lt;&gt;"",IF(VLOOKUP($A57,貼り付け用!$A$1:$BA$300,COLUMN(),FALSE)=0,"",VLOOKUP($A57,貼り付け用!$A$1:$BA$300,COLUMN(),FALSE)),"")</f>
        <v>#N/A</v>
      </c>
      <c r="I57" s="46" t="e">
        <f>IF($A57&lt;&gt;"",IF(VLOOKUP($A57,貼り付け用!$A$1:$BA$300,COLUMN(),FALSE)=0,"",VLOOKUP($A57,貼り付け用!$A$1:$BA$300,COLUMN(),FALSE)),"")</f>
        <v>#N/A</v>
      </c>
      <c r="J57" s="46" t="e">
        <f>IF($A57&lt;&gt;"",IF(VLOOKUP($A57,貼り付け用!$A$1:$BA$300,COLUMN(),FALSE)=0,"",VLOOKUP($A57,貼り付け用!$A$1:$BA$300,COLUMN(),FALSE)),"")</f>
        <v>#N/A</v>
      </c>
      <c r="K57" s="46" t="e">
        <f>IF($A57&lt;&gt;"",IF(VLOOKUP($A57,貼り付け用!$A$1:$BA$300,COLUMN(),FALSE)=0,"",VLOOKUP($A57,貼り付け用!$A$1:$BA$300,COLUMN(),FALSE)),"")</f>
        <v>#N/A</v>
      </c>
      <c r="L57" s="46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46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46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46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46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46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46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46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46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24"/>
      <c r="V57" s="21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52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52" t="e">
        <f>IF($A58&lt;&gt;"",IF(VLOOKUP($A58,貼り付け用!$A$1:$BA$300,COLUMN(),FALSE)=0,"",VLOOKUP($A58,貼り付け用!$A$1:$BA$300,COLUMN(),FALSE)),"")</f>
        <v>#N/A</v>
      </c>
      <c r="C58" s="52" t="e">
        <f>IF($A58&lt;&gt;"",IF(VLOOKUP($A58,貼り付け用!$A$1:$BA$300,COLUMN(),FALSE)=0,"",VLOOKUP($A58,貼り付け用!$A$1:$BA$300,COLUMN(),FALSE)),"")</f>
        <v>#N/A</v>
      </c>
      <c r="D58" s="52" t="e">
        <f>IF($A58&lt;&gt;"",IF(VLOOKUP($A58,貼り付け用!$A$1:$BA$300,COLUMN(),FALSE)=0,"",VLOOKUP($A58,貼り付け用!$A$1:$BA$300,COLUMN(),FALSE)),"")</f>
        <v>#N/A</v>
      </c>
      <c r="E58" s="52" t="e">
        <f>IF($A58&lt;&gt;"",IF(VLOOKUP($A58,貼り付け用!$A$1:$BA$300,COLUMN(),FALSE)=0,"",VLOOKUP($A58,貼り付け用!$A$1:$BA$300,COLUMN(),FALSE)),"")</f>
        <v>#N/A</v>
      </c>
      <c r="F58" s="52" t="e">
        <f>IF($A58&lt;&gt;"",IF(VLOOKUP($A58,貼り付け用!$A$1:$BA$300,COLUMN(),FALSE)=0,"",VLOOKUP($A58,貼り付け用!$A$1:$BA$300,COLUMN(),FALSE)),"")</f>
        <v>#N/A</v>
      </c>
      <c r="G58" s="52" t="e">
        <f>IF($A58&lt;&gt;"",IF(VLOOKUP($A58,貼り付け用!$A$1:$BA$300,COLUMN(),FALSE)=0,"",VLOOKUP($A58,貼り付け用!$A$1:$BA$300,COLUMN(),FALSE)),"")</f>
        <v>#N/A</v>
      </c>
      <c r="H58" s="52" t="e">
        <f>IF($A58&lt;&gt;"",IF(VLOOKUP($A58,貼り付け用!$A$1:$BA$300,COLUMN(),FALSE)=0,"",VLOOKUP($A58,貼り付け用!$A$1:$BA$300,COLUMN(),FALSE)),"")</f>
        <v>#N/A</v>
      </c>
      <c r="I58" s="52" t="e">
        <f>IF($A58&lt;&gt;"",IF(VLOOKUP($A58,貼り付け用!$A$1:$BA$300,COLUMN(),FALSE)=0,"",VLOOKUP($A58,貼り付け用!$A$1:$BA$300,COLUMN(),FALSE)),"")</f>
        <v>#N/A</v>
      </c>
      <c r="J58" s="52" t="e">
        <f>IF($A58&lt;&gt;"",IF(VLOOKUP($A58,貼り付け用!$A$1:$BA$300,COLUMN(),FALSE)=0,"",VLOOKUP($A58,貼り付け用!$A$1:$BA$300,COLUMN(),FALSE)),"")</f>
        <v>#N/A</v>
      </c>
      <c r="K58" s="52" t="e">
        <f>IF($A58&lt;&gt;"",IF(VLOOKUP($A58,貼り付け用!$A$1:$BA$300,COLUMN(),FALSE)=0,"",VLOOKUP($A58,貼り付け用!$A$1:$BA$300,COLUMN(),FALSE)),"")</f>
        <v>#N/A</v>
      </c>
      <c r="L58" s="52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52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52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52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52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52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52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52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52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3"/>
      <c r="V58" s="21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52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2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46" t="e">
        <f>IF($A59&lt;&gt;"",IF(VLOOKUP($A59,貼り付け用!$A$1:$BA$300,COLUMN(),FALSE)=0,"",VLOOKUP($A59,貼り付け用!$A$1:$BA$300,COLUMN(),FALSE)),"")</f>
        <v>#N/A</v>
      </c>
      <c r="C59" s="46" t="e">
        <f>IF($A59&lt;&gt;"",IF(VLOOKUP($A59,貼り付け用!$A$1:$BA$300,COLUMN(),FALSE)=0,"",VLOOKUP($A59,貼り付け用!$A$1:$BA$300,COLUMN(),FALSE)),"")</f>
        <v>#N/A</v>
      </c>
      <c r="D59" s="46" t="e">
        <f>IF($A59&lt;&gt;"",IF(VLOOKUP($A59,貼り付け用!$A$1:$BA$300,COLUMN(),FALSE)=0,"",VLOOKUP($A59,貼り付け用!$A$1:$BA$300,COLUMN(),FALSE)),"")</f>
        <v>#N/A</v>
      </c>
      <c r="E59" s="46" t="e">
        <f>IF($A59&lt;&gt;"",IF(VLOOKUP($A59,貼り付け用!$A$1:$BA$300,COLUMN(),FALSE)=0,"",VLOOKUP($A59,貼り付け用!$A$1:$BA$300,COLUMN(),FALSE)),"")</f>
        <v>#N/A</v>
      </c>
      <c r="F59" s="46" t="e">
        <f>IF($A59&lt;&gt;"",IF(VLOOKUP($A59,貼り付け用!$A$1:$BA$300,COLUMN(),FALSE)=0,"",VLOOKUP($A59,貼り付け用!$A$1:$BA$300,COLUMN(),FALSE)),"")</f>
        <v>#N/A</v>
      </c>
      <c r="G59" s="46" t="e">
        <f>IF($A59&lt;&gt;"",IF(VLOOKUP($A59,貼り付け用!$A$1:$BA$300,COLUMN(),FALSE)=0,"",VLOOKUP($A59,貼り付け用!$A$1:$BA$300,COLUMN(),FALSE)),"")</f>
        <v>#N/A</v>
      </c>
      <c r="H59" s="46" t="e">
        <f>IF($A59&lt;&gt;"",IF(VLOOKUP($A59,貼り付け用!$A$1:$BA$300,COLUMN(),FALSE)=0,"",VLOOKUP($A59,貼り付け用!$A$1:$BA$300,COLUMN(),FALSE)),"")</f>
        <v>#N/A</v>
      </c>
      <c r="I59" s="46" t="e">
        <f>IF($A59&lt;&gt;"",IF(VLOOKUP($A59,貼り付け用!$A$1:$BA$300,COLUMN(),FALSE)=0,"",VLOOKUP($A59,貼り付け用!$A$1:$BA$300,COLUMN(),FALSE)),"")</f>
        <v>#N/A</v>
      </c>
      <c r="J59" s="46" t="e">
        <f>IF($A59&lt;&gt;"",IF(VLOOKUP($A59,貼り付け用!$A$1:$BA$300,COLUMN(),FALSE)=0,"",VLOOKUP($A59,貼り付け用!$A$1:$BA$300,COLUMN(),FALSE)),"")</f>
        <v>#N/A</v>
      </c>
      <c r="K59" s="46" t="e">
        <f>IF($A59&lt;&gt;"",IF(VLOOKUP($A59,貼り付け用!$A$1:$BA$300,COLUMN(),FALSE)=0,"",VLOOKUP($A59,貼り付け用!$A$1:$BA$300,COLUMN(),FALSE)),"")</f>
        <v>#N/A</v>
      </c>
      <c r="L59" s="46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46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46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46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46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46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46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46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46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24"/>
      <c r="V59" s="21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52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52" t="e">
        <f>IF($A60&lt;&gt;"",IF(VLOOKUP($A60,貼り付け用!$A$1:$BA$300,COLUMN(),FALSE)=0,"",VLOOKUP($A60,貼り付け用!$A$1:$BA$300,COLUMN(),FALSE)),"")</f>
        <v>#N/A</v>
      </c>
      <c r="C60" s="52" t="e">
        <f>IF($A60&lt;&gt;"",IF(VLOOKUP($A60,貼り付け用!$A$1:$BA$300,COLUMN(),FALSE)=0,"",VLOOKUP($A60,貼り付け用!$A$1:$BA$300,COLUMN(),FALSE)),"")</f>
        <v>#N/A</v>
      </c>
      <c r="D60" s="52" t="e">
        <f>IF($A60&lt;&gt;"",IF(VLOOKUP($A60,貼り付け用!$A$1:$BA$300,COLUMN(),FALSE)=0,"",VLOOKUP($A60,貼り付け用!$A$1:$BA$300,COLUMN(),FALSE)),"")</f>
        <v>#N/A</v>
      </c>
      <c r="E60" s="52" t="e">
        <f>IF($A60&lt;&gt;"",IF(VLOOKUP($A60,貼り付け用!$A$1:$BA$300,COLUMN(),FALSE)=0,"",VLOOKUP($A60,貼り付け用!$A$1:$BA$300,COLUMN(),FALSE)),"")</f>
        <v>#N/A</v>
      </c>
      <c r="F60" s="52" t="e">
        <f>IF($A60&lt;&gt;"",IF(VLOOKUP($A60,貼り付け用!$A$1:$BA$300,COLUMN(),FALSE)=0,"",VLOOKUP($A60,貼り付け用!$A$1:$BA$300,COLUMN(),FALSE)),"")</f>
        <v>#N/A</v>
      </c>
      <c r="G60" s="52" t="e">
        <f>IF($A60&lt;&gt;"",IF(VLOOKUP($A60,貼り付け用!$A$1:$BA$300,COLUMN(),FALSE)=0,"",VLOOKUP($A60,貼り付け用!$A$1:$BA$300,COLUMN(),FALSE)),"")</f>
        <v>#N/A</v>
      </c>
      <c r="H60" s="52" t="e">
        <f>IF($A60&lt;&gt;"",IF(VLOOKUP($A60,貼り付け用!$A$1:$BA$300,COLUMN(),FALSE)=0,"",VLOOKUP($A60,貼り付け用!$A$1:$BA$300,COLUMN(),FALSE)),"")</f>
        <v>#N/A</v>
      </c>
      <c r="I60" s="52" t="e">
        <f>IF($A60&lt;&gt;"",IF(VLOOKUP($A60,貼り付け用!$A$1:$BA$300,COLUMN(),FALSE)=0,"",VLOOKUP($A60,貼り付け用!$A$1:$BA$300,COLUMN(),FALSE)),"")</f>
        <v>#N/A</v>
      </c>
      <c r="J60" s="52" t="e">
        <f>IF($A60&lt;&gt;"",IF(VLOOKUP($A60,貼り付け用!$A$1:$BA$300,COLUMN(),FALSE)=0,"",VLOOKUP($A60,貼り付け用!$A$1:$BA$300,COLUMN(),FALSE)),"")</f>
        <v>#N/A</v>
      </c>
      <c r="K60" s="52" t="e">
        <f>IF($A60&lt;&gt;"",IF(VLOOKUP($A60,貼り付け用!$A$1:$BA$300,COLUMN(),FALSE)=0,"",VLOOKUP($A60,貼り付け用!$A$1:$BA$300,COLUMN(),FALSE)),"")</f>
        <v>#N/A</v>
      </c>
      <c r="L60" s="52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52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52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52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52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52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52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52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52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3"/>
      <c r="V60" s="21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52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2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46" t="e">
        <f>IF($A61&lt;&gt;"",IF(VLOOKUP($A61,貼り付け用!$A$1:$BA$300,COLUMN(),FALSE)=0,"",VLOOKUP($A61,貼り付け用!$A$1:$BA$300,COLUMN(),FALSE)),"")</f>
        <v>#N/A</v>
      </c>
      <c r="C61" s="46" t="e">
        <f>IF($A61&lt;&gt;"",IF(VLOOKUP($A61,貼り付け用!$A$1:$BA$300,COLUMN(),FALSE)=0,"",VLOOKUP($A61,貼り付け用!$A$1:$BA$300,COLUMN(),FALSE)),"")</f>
        <v>#N/A</v>
      </c>
      <c r="D61" s="46" t="e">
        <f>IF($A61&lt;&gt;"",IF(VLOOKUP($A61,貼り付け用!$A$1:$BA$300,COLUMN(),FALSE)=0,"",VLOOKUP($A61,貼り付け用!$A$1:$BA$300,COLUMN(),FALSE)),"")</f>
        <v>#N/A</v>
      </c>
      <c r="E61" s="46" t="e">
        <f>IF($A61&lt;&gt;"",IF(VLOOKUP($A61,貼り付け用!$A$1:$BA$300,COLUMN(),FALSE)=0,"",VLOOKUP($A61,貼り付け用!$A$1:$BA$300,COLUMN(),FALSE)),"")</f>
        <v>#N/A</v>
      </c>
      <c r="F61" s="46" t="e">
        <f>IF($A61&lt;&gt;"",IF(VLOOKUP($A61,貼り付け用!$A$1:$BA$300,COLUMN(),FALSE)=0,"",VLOOKUP($A61,貼り付け用!$A$1:$BA$300,COLUMN(),FALSE)),"")</f>
        <v>#N/A</v>
      </c>
      <c r="G61" s="46" t="e">
        <f>IF($A61&lt;&gt;"",IF(VLOOKUP($A61,貼り付け用!$A$1:$BA$300,COLUMN(),FALSE)=0,"",VLOOKUP($A61,貼り付け用!$A$1:$BA$300,COLUMN(),FALSE)),"")</f>
        <v>#N/A</v>
      </c>
      <c r="H61" s="46" t="e">
        <f>IF($A61&lt;&gt;"",IF(VLOOKUP($A61,貼り付け用!$A$1:$BA$300,COLUMN(),FALSE)=0,"",VLOOKUP($A61,貼り付け用!$A$1:$BA$300,COLUMN(),FALSE)),"")</f>
        <v>#N/A</v>
      </c>
      <c r="I61" s="46" t="e">
        <f>IF($A61&lt;&gt;"",IF(VLOOKUP($A61,貼り付け用!$A$1:$BA$300,COLUMN(),FALSE)=0,"",VLOOKUP($A61,貼り付け用!$A$1:$BA$300,COLUMN(),FALSE)),"")</f>
        <v>#N/A</v>
      </c>
      <c r="J61" s="46" t="e">
        <f>IF($A61&lt;&gt;"",IF(VLOOKUP($A61,貼り付け用!$A$1:$BA$300,COLUMN(),FALSE)=0,"",VLOOKUP($A61,貼り付け用!$A$1:$BA$300,COLUMN(),FALSE)),"")</f>
        <v>#N/A</v>
      </c>
      <c r="K61" s="46" t="e">
        <f>IF($A61&lt;&gt;"",IF(VLOOKUP($A61,貼り付け用!$A$1:$BA$300,COLUMN(),FALSE)=0,"",VLOOKUP($A61,貼り付け用!$A$1:$BA$300,COLUMN(),FALSE)),"")</f>
        <v>#N/A</v>
      </c>
      <c r="L61" s="46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46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46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46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46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46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46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46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46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24"/>
      <c r="V61" s="21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52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52" t="e">
        <f>IF($A62&lt;&gt;"",IF(VLOOKUP($A62,貼り付け用!$A$1:$BA$300,COLUMN(),FALSE)=0,"",VLOOKUP($A62,貼り付け用!$A$1:$BA$300,COLUMN(),FALSE)),"")</f>
        <v>#N/A</v>
      </c>
      <c r="C62" s="52" t="e">
        <f>IF($A62&lt;&gt;"",IF(VLOOKUP($A62,貼り付け用!$A$1:$BA$300,COLUMN(),FALSE)=0,"",VLOOKUP($A62,貼り付け用!$A$1:$BA$300,COLUMN(),FALSE)),"")</f>
        <v>#N/A</v>
      </c>
      <c r="D62" s="52" t="e">
        <f>IF($A62&lt;&gt;"",IF(VLOOKUP($A62,貼り付け用!$A$1:$BA$300,COLUMN(),FALSE)=0,"",VLOOKUP($A62,貼り付け用!$A$1:$BA$300,COLUMN(),FALSE)),"")</f>
        <v>#N/A</v>
      </c>
      <c r="E62" s="52" t="e">
        <f>IF($A62&lt;&gt;"",IF(VLOOKUP($A62,貼り付け用!$A$1:$BA$300,COLUMN(),FALSE)=0,"",VLOOKUP($A62,貼り付け用!$A$1:$BA$300,COLUMN(),FALSE)),"")</f>
        <v>#N/A</v>
      </c>
      <c r="F62" s="52" t="e">
        <f>IF($A62&lt;&gt;"",IF(VLOOKUP($A62,貼り付け用!$A$1:$BA$300,COLUMN(),FALSE)=0,"",VLOOKUP($A62,貼り付け用!$A$1:$BA$300,COLUMN(),FALSE)),"")</f>
        <v>#N/A</v>
      </c>
      <c r="G62" s="52" t="e">
        <f>IF($A62&lt;&gt;"",IF(VLOOKUP($A62,貼り付け用!$A$1:$BA$300,COLUMN(),FALSE)=0,"",VLOOKUP($A62,貼り付け用!$A$1:$BA$300,COLUMN(),FALSE)),"")</f>
        <v>#N/A</v>
      </c>
      <c r="H62" s="52" t="e">
        <f>IF($A62&lt;&gt;"",IF(VLOOKUP($A62,貼り付け用!$A$1:$BA$300,COLUMN(),FALSE)=0,"",VLOOKUP($A62,貼り付け用!$A$1:$BA$300,COLUMN(),FALSE)),"")</f>
        <v>#N/A</v>
      </c>
      <c r="I62" s="52" t="e">
        <f>IF($A62&lt;&gt;"",IF(VLOOKUP($A62,貼り付け用!$A$1:$BA$300,COLUMN(),FALSE)=0,"",VLOOKUP($A62,貼り付け用!$A$1:$BA$300,COLUMN(),FALSE)),"")</f>
        <v>#N/A</v>
      </c>
      <c r="J62" s="52" t="e">
        <f>IF($A62&lt;&gt;"",IF(VLOOKUP($A62,貼り付け用!$A$1:$BA$300,COLUMN(),FALSE)=0,"",VLOOKUP($A62,貼り付け用!$A$1:$BA$300,COLUMN(),FALSE)),"")</f>
        <v>#N/A</v>
      </c>
      <c r="K62" s="52" t="e">
        <f>IF($A62&lt;&gt;"",IF(VLOOKUP($A62,貼り付け用!$A$1:$BA$300,COLUMN(),FALSE)=0,"",VLOOKUP($A62,貼り付け用!$A$1:$BA$300,COLUMN(),FALSE)),"")</f>
        <v>#N/A</v>
      </c>
      <c r="L62" s="52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52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52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52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52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52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52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52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52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3"/>
      <c r="V62" s="21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52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2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46" t="e">
        <f>IF($A63&lt;&gt;"",IF(VLOOKUP($A63,貼り付け用!$A$1:$BA$300,COLUMN(),FALSE)=0,"",VLOOKUP($A63,貼り付け用!$A$1:$BA$300,COLUMN(),FALSE)),"")</f>
        <v>#N/A</v>
      </c>
      <c r="C63" s="46" t="e">
        <f>IF($A63&lt;&gt;"",IF(VLOOKUP($A63,貼り付け用!$A$1:$BA$300,COLUMN(),FALSE)=0,"",VLOOKUP($A63,貼り付け用!$A$1:$BA$300,COLUMN(),FALSE)),"")</f>
        <v>#N/A</v>
      </c>
      <c r="D63" s="46" t="e">
        <f>IF($A63&lt;&gt;"",IF(VLOOKUP($A63,貼り付け用!$A$1:$BA$300,COLUMN(),FALSE)=0,"",VLOOKUP($A63,貼り付け用!$A$1:$BA$300,COLUMN(),FALSE)),"")</f>
        <v>#N/A</v>
      </c>
      <c r="E63" s="46" t="e">
        <f>IF($A63&lt;&gt;"",IF(VLOOKUP($A63,貼り付け用!$A$1:$BA$300,COLUMN(),FALSE)=0,"",VLOOKUP($A63,貼り付け用!$A$1:$BA$300,COLUMN(),FALSE)),"")</f>
        <v>#N/A</v>
      </c>
      <c r="F63" s="46" t="e">
        <f>IF($A63&lt;&gt;"",IF(VLOOKUP($A63,貼り付け用!$A$1:$BA$300,COLUMN(),FALSE)=0,"",VLOOKUP($A63,貼り付け用!$A$1:$BA$300,COLUMN(),FALSE)),"")</f>
        <v>#N/A</v>
      </c>
      <c r="G63" s="46" t="e">
        <f>IF($A63&lt;&gt;"",IF(VLOOKUP($A63,貼り付け用!$A$1:$BA$300,COLUMN(),FALSE)=0,"",VLOOKUP($A63,貼り付け用!$A$1:$BA$300,COLUMN(),FALSE)),"")</f>
        <v>#N/A</v>
      </c>
      <c r="H63" s="46" t="e">
        <f>IF($A63&lt;&gt;"",IF(VLOOKUP($A63,貼り付け用!$A$1:$BA$300,COLUMN(),FALSE)=0,"",VLOOKUP($A63,貼り付け用!$A$1:$BA$300,COLUMN(),FALSE)),"")</f>
        <v>#N/A</v>
      </c>
      <c r="I63" s="46" t="e">
        <f>IF($A63&lt;&gt;"",IF(VLOOKUP($A63,貼り付け用!$A$1:$BA$300,COLUMN(),FALSE)=0,"",VLOOKUP($A63,貼り付け用!$A$1:$BA$300,COLUMN(),FALSE)),"")</f>
        <v>#N/A</v>
      </c>
      <c r="J63" s="46" t="e">
        <f>IF($A63&lt;&gt;"",IF(VLOOKUP($A63,貼り付け用!$A$1:$BA$300,COLUMN(),FALSE)=0,"",VLOOKUP($A63,貼り付け用!$A$1:$BA$300,COLUMN(),FALSE)),"")</f>
        <v>#N/A</v>
      </c>
      <c r="K63" s="46" t="e">
        <f>IF($A63&lt;&gt;"",IF(VLOOKUP($A63,貼り付け用!$A$1:$BA$300,COLUMN(),FALSE)=0,"",VLOOKUP($A63,貼り付け用!$A$1:$BA$300,COLUMN(),FALSE)),"")</f>
        <v>#N/A</v>
      </c>
      <c r="L63" s="46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46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46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46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46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46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46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46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46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24"/>
      <c r="V63" s="21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52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52" t="e">
        <f>IF($A64&lt;&gt;"",IF(VLOOKUP($A64,貼り付け用!$A$1:$BA$300,COLUMN(),FALSE)=0,"",VLOOKUP($A64,貼り付け用!$A$1:$BA$300,COLUMN(),FALSE)),"")</f>
        <v>#N/A</v>
      </c>
      <c r="C64" s="52" t="e">
        <f>IF($A64&lt;&gt;"",IF(VLOOKUP($A64,貼り付け用!$A$1:$BA$300,COLUMN(),FALSE)=0,"",VLOOKUP($A64,貼り付け用!$A$1:$BA$300,COLUMN(),FALSE)),"")</f>
        <v>#N/A</v>
      </c>
      <c r="D64" s="52" t="e">
        <f>IF($A64&lt;&gt;"",IF(VLOOKUP($A64,貼り付け用!$A$1:$BA$300,COLUMN(),FALSE)=0,"",VLOOKUP($A64,貼り付け用!$A$1:$BA$300,COLUMN(),FALSE)),"")</f>
        <v>#N/A</v>
      </c>
      <c r="E64" s="52" t="e">
        <f>IF($A64&lt;&gt;"",IF(VLOOKUP($A64,貼り付け用!$A$1:$BA$300,COLUMN(),FALSE)=0,"",VLOOKUP($A64,貼り付け用!$A$1:$BA$300,COLUMN(),FALSE)),"")</f>
        <v>#N/A</v>
      </c>
      <c r="F64" s="52" t="e">
        <f>IF($A64&lt;&gt;"",IF(VLOOKUP($A64,貼り付け用!$A$1:$BA$300,COLUMN(),FALSE)=0,"",VLOOKUP($A64,貼り付け用!$A$1:$BA$300,COLUMN(),FALSE)),"")</f>
        <v>#N/A</v>
      </c>
      <c r="G64" s="52" t="e">
        <f>IF($A64&lt;&gt;"",IF(VLOOKUP($A64,貼り付け用!$A$1:$BA$300,COLUMN(),FALSE)=0,"",VLOOKUP($A64,貼り付け用!$A$1:$BA$300,COLUMN(),FALSE)),"")</f>
        <v>#N/A</v>
      </c>
      <c r="H64" s="52" t="e">
        <f>IF($A64&lt;&gt;"",IF(VLOOKUP($A64,貼り付け用!$A$1:$BA$300,COLUMN(),FALSE)=0,"",VLOOKUP($A64,貼り付け用!$A$1:$BA$300,COLUMN(),FALSE)),"")</f>
        <v>#N/A</v>
      </c>
      <c r="I64" s="52" t="e">
        <f>IF($A64&lt;&gt;"",IF(VLOOKUP($A64,貼り付け用!$A$1:$BA$300,COLUMN(),FALSE)=0,"",VLOOKUP($A64,貼り付け用!$A$1:$BA$300,COLUMN(),FALSE)),"")</f>
        <v>#N/A</v>
      </c>
      <c r="J64" s="52" t="e">
        <f>IF($A64&lt;&gt;"",IF(VLOOKUP($A64,貼り付け用!$A$1:$BA$300,COLUMN(),FALSE)=0,"",VLOOKUP($A64,貼り付け用!$A$1:$BA$300,COLUMN(),FALSE)),"")</f>
        <v>#N/A</v>
      </c>
      <c r="K64" s="52" t="e">
        <f>IF($A64&lt;&gt;"",IF(VLOOKUP($A64,貼り付け用!$A$1:$BA$300,COLUMN(),FALSE)=0,"",VLOOKUP($A64,貼り付け用!$A$1:$BA$300,COLUMN(),FALSE)),"")</f>
        <v>#N/A</v>
      </c>
      <c r="L64" s="52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52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52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52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52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52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52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52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52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3"/>
      <c r="V64" s="21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52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2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46" t="e">
        <f>IF($A65&lt;&gt;"",IF(VLOOKUP($A65,貼り付け用!$A$1:$BA$300,COLUMN(),FALSE)=0,"",VLOOKUP($A65,貼り付け用!$A$1:$BA$300,COLUMN(),FALSE)),"")</f>
        <v>#N/A</v>
      </c>
      <c r="C65" s="46" t="e">
        <f>IF($A65&lt;&gt;"",IF(VLOOKUP($A65,貼り付け用!$A$1:$BA$300,COLUMN(),FALSE)=0,"",VLOOKUP($A65,貼り付け用!$A$1:$BA$300,COLUMN(),FALSE)),"")</f>
        <v>#N/A</v>
      </c>
      <c r="D65" s="46" t="e">
        <f>IF($A65&lt;&gt;"",IF(VLOOKUP($A65,貼り付け用!$A$1:$BA$300,COLUMN(),FALSE)=0,"",VLOOKUP($A65,貼り付け用!$A$1:$BA$300,COLUMN(),FALSE)),"")</f>
        <v>#N/A</v>
      </c>
      <c r="E65" s="46" t="e">
        <f>IF($A65&lt;&gt;"",IF(VLOOKUP($A65,貼り付け用!$A$1:$BA$300,COLUMN(),FALSE)=0,"",VLOOKUP($A65,貼り付け用!$A$1:$BA$300,COLUMN(),FALSE)),"")</f>
        <v>#N/A</v>
      </c>
      <c r="F65" s="46" t="e">
        <f>IF($A65&lt;&gt;"",IF(VLOOKUP($A65,貼り付け用!$A$1:$BA$300,COLUMN(),FALSE)=0,"",VLOOKUP($A65,貼り付け用!$A$1:$BA$300,COLUMN(),FALSE)),"")</f>
        <v>#N/A</v>
      </c>
      <c r="G65" s="46" t="e">
        <f>IF($A65&lt;&gt;"",IF(VLOOKUP($A65,貼り付け用!$A$1:$BA$300,COLUMN(),FALSE)=0,"",VLOOKUP($A65,貼り付け用!$A$1:$BA$300,COLUMN(),FALSE)),"")</f>
        <v>#N/A</v>
      </c>
      <c r="H65" s="46" t="e">
        <f>IF($A65&lt;&gt;"",IF(VLOOKUP($A65,貼り付け用!$A$1:$BA$300,COLUMN(),FALSE)=0,"",VLOOKUP($A65,貼り付け用!$A$1:$BA$300,COLUMN(),FALSE)),"")</f>
        <v>#N/A</v>
      </c>
      <c r="I65" s="46" t="e">
        <f>IF($A65&lt;&gt;"",IF(VLOOKUP($A65,貼り付け用!$A$1:$BA$300,COLUMN(),FALSE)=0,"",VLOOKUP($A65,貼り付け用!$A$1:$BA$300,COLUMN(),FALSE)),"")</f>
        <v>#N/A</v>
      </c>
      <c r="J65" s="46" t="e">
        <f>IF($A65&lt;&gt;"",IF(VLOOKUP($A65,貼り付け用!$A$1:$BA$300,COLUMN(),FALSE)=0,"",VLOOKUP($A65,貼り付け用!$A$1:$BA$300,COLUMN(),FALSE)),"")</f>
        <v>#N/A</v>
      </c>
      <c r="K65" s="46" t="e">
        <f>IF($A65&lt;&gt;"",IF(VLOOKUP($A65,貼り付け用!$A$1:$BA$300,COLUMN(),FALSE)=0,"",VLOOKUP($A65,貼り付け用!$A$1:$BA$300,COLUMN(),FALSE)),"")</f>
        <v>#N/A</v>
      </c>
      <c r="L65" s="46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46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46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46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46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46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46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46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46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24"/>
      <c r="V65" s="21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52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52" t="e">
        <f>IF($A66&lt;&gt;"",IF(VLOOKUP($A66,貼り付け用!$A$1:$BA$300,COLUMN(),FALSE)=0,"",VLOOKUP($A66,貼り付け用!$A$1:$BA$300,COLUMN(),FALSE)),"")</f>
        <v>#N/A</v>
      </c>
      <c r="C66" s="52" t="e">
        <f>IF($A66&lt;&gt;"",IF(VLOOKUP($A66,貼り付け用!$A$1:$BA$300,COLUMN(),FALSE)=0,"",VLOOKUP($A66,貼り付け用!$A$1:$BA$300,COLUMN(),FALSE)),"")</f>
        <v>#N/A</v>
      </c>
      <c r="D66" s="52" t="e">
        <f>IF($A66&lt;&gt;"",IF(VLOOKUP($A66,貼り付け用!$A$1:$BA$300,COLUMN(),FALSE)=0,"",VLOOKUP($A66,貼り付け用!$A$1:$BA$300,COLUMN(),FALSE)),"")</f>
        <v>#N/A</v>
      </c>
      <c r="E66" s="52" t="e">
        <f>IF($A66&lt;&gt;"",IF(VLOOKUP($A66,貼り付け用!$A$1:$BA$300,COLUMN(),FALSE)=0,"",VLOOKUP($A66,貼り付け用!$A$1:$BA$300,COLUMN(),FALSE)),"")</f>
        <v>#N/A</v>
      </c>
      <c r="F66" s="52" t="e">
        <f>IF($A66&lt;&gt;"",IF(VLOOKUP($A66,貼り付け用!$A$1:$BA$300,COLUMN(),FALSE)=0,"",VLOOKUP($A66,貼り付け用!$A$1:$BA$300,COLUMN(),FALSE)),"")</f>
        <v>#N/A</v>
      </c>
      <c r="G66" s="52" t="e">
        <f>IF($A66&lt;&gt;"",IF(VLOOKUP($A66,貼り付け用!$A$1:$BA$300,COLUMN(),FALSE)=0,"",VLOOKUP($A66,貼り付け用!$A$1:$BA$300,COLUMN(),FALSE)),"")</f>
        <v>#N/A</v>
      </c>
      <c r="H66" s="52" t="e">
        <f>IF($A66&lt;&gt;"",IF(VLOOKUP($A66,貼り付け用!$A$1:$BA$300,COLUMN(),FALSE)=0,"",VLOOKUP($A66,貼り付け用!$A$1:$BA$300,COLUMN(),FALSE)),"")</f>
        <v>#N/A</v>
      </c>
      <c r="I66" s="52" t="e">
        <f>IF($A66&lt;&gt;"",IF(VLOOKUP($A66,貼り付け用!$A$1:$BA$300,COLUMN(),FALSE)=0,"",VLOOKUP($A66,貼り付け用!$A$1:$BA$300,COLUMN(),FALSE)),"")</f>
        <v>#N/A</v>
      </c>
      <c r="J66" s="52" t="e">
        <f>IF($A66&lt;&gt;"",IF(VLOOKUP($A66,貼り付け用!$A$1:$BA$300,COLUMN(),FALSE)=0,"",VLOOKUP($A66,貼り付け用!$A$1:$BA$300,COLUMN(),FALSE)),"")</f>
        <v>#N/A</v>
      </c>
      <c r="K66" s="52" t="e">
        <f>IF($A66&lt;&gt;"",IF(VLOOKUP($A66,貼り付け用!$A$1:$BA$300,COLUMN(),FALSE)=0,"",VLOOKUP($A66,貼り付け用!$A$1:$BA$300,COLUMN(),FALSE)),"")</f>
        <v>#N/A</v>
      </c>
      <c r="L66" s="52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52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52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52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52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52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52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52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52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3"/>
      <c r="V66" s="21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52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2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46" t="e">
        <f>IF($A67&lt;&gt;"",IF(VLOOKUP($A67,貼り付け用!$A$1:$BA$300,COLUMN(),FALSE)=0,"",VLOOKUP($A67,貼り付け用!$A$1:$BA$300,COLUMN(),FALSE)),"")</f>
        <v>#N/A</v>
      </c>
      <c r="C67" s="46" t="e">
        <f>IF($A67&lt;&gt;"",IF(VLOOKUP($A67,貼り付け用!$A$1:$BA$300,COLUMN(),FALSE)=0,"",VLOOKUP($A67,貼り付け用!$A$1:$BA$300,COLUMN(),FALSE)),"")</f>
        <v>#N/A</v>
      </c>
      <c r="D67" s="46" t="e">
        <f>IF($A67&lt;&gt;"",IF(VLOOKUP($A67,貼り付け用!$A$1:$BA$300,COLUMN(),FALSE)=0,"",VLOOKUP($A67,貼り付け用!$A$1:$BA$300,COLUMN(),FALSE)),"")</f>
        <v>#N/A</v>
      </c>
      <c r="E67" s="46" t="e">
        <f>IF($A67&lt;&gt;"",IF(VLOOKUP($A67,貼り付け用!$A$1:$BA$300,COLUMN(),FALSE)=0,"",VLOOKUP($A67,貼り付け用!$A$1:$BA$300,COLUMN(),FALSE)),"")</f>
        <v>#N/A</v>
      </c>
      <c r="F67" s="46" t="e">
        <f>IF($A67&lt;&gt;"",IF(VLOOKUP($A67,貼り付け用!$A$1:$BA$300,COLUMN(),FALSE)=0,"",VLOOKUP($A67,貼り付け用!$A$1:$BA$300,COLUMN(),FALSE)),"")</f>
        <v>#N/A</v>
      </c>
      <c r="G67" s="46" t="e">
        <f>IF($A67&lt;&gt;"",IF(VLOOKUP($A67,貼り付け用!$A$1:$BA$300,COLUMN(),FALSE)=0,"",VLOOKUP($A67,貼り付け用!$A$1:$BA$300,COLUMN(),FALSE)),"")</f>
        <v>#N/A</v>
      </c>
      <c r="H67" s="46" t="e">
        <f>IF($A67&lt;&gt;"",IF(VLOOKUP($A67,貼り付け用!$A$1:$BA$300,COLUMN(),FALSE)=0,"",VLOOKUP($A67,貼り付け用!$A$1:$BA$300,COLUMN(),FALSE)),"")</f>
        <v>#N/A</v>
      </c>
      <c r="I67" s="46" t="e">
        <f>IF($A67&lt;&gt;"",IF(VLOOKUP($A67,貼り付け用!$A$1:$BA$300,COLUMN(),FALSE)=0,"",VLOOKUP($A67,貼り付け用!$A$1:$BA$300,COLUMN(),FALSE)),"")</f>
        <v>#N/A</v>
      </c>
      <c r="J67" s="46" t="e">
        <f>IF($A67&lt;&gt;"",IF(VLOOKUP($A67,貼り付け用!$A$1:$BA$300,COLUMN(),FALSE)=0,"",VLOOKUP($A67,貼り付け用!$A$1:$BA$300,COLUMN(),FALSE)),"")</f>
        <v>#N/A</v>
      </c>
      <c r="K67" s="46" t="e">
        <f>IF($A67&lt;&gt;"",IF(VLOOKUP($A67,貼り付け用!$A$1:$BA$300,COLUMN(),FALSE)=0,"",VLOOKUP($A67,貼り付け用!$A$1:$BA$300,COLUMN(),FALSE)),"")</f>
        <v>#N/A</v>
      </c>
      <c r="L67" s="46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46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46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46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46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46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46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46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46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24"/>
      <c r="V67" s="21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52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52" t="e">
        <f>IF($A68&lt;&gt;"",IF(VLOOKUP($A68,貼り付け用!$A$1:$BA$300,COLUMN(),FALSE)=0,"",VLOOKUP($A68,貼り付け用!$A$1:$BA$300,COLUMN(),FALSE)),"")</f>
        <v>#N/A</v>
      </c>
      <c r="C68" s="52" t="e">
        <f>IF($A68&lt;&gt;"",IF(VLOOKUP($A68,貼り付け用!$A$1:$BA$300,COLUMN(),FALSE)=0,"",VLOOKUP($A68,貼り付け用!$A$1:$BA$300,COLUMN(),FALSE)),"")</f>
        <v>#N/A</v>
      </c>
      <c r="D68" s="52" t="e">
        <f>IF($A68&lt;&gt;"",IF(VLOOKUP($A68,貼り付け用!$A$1:$BA$300,COLUMN(),FALSE)=0,"",VLOOKUP($A68,貼り付け用!$A$1:$BA$300,COLUMN(),FALSE)),"")</f>
        <v>#N/A</v>
      </c>
      <c r="E68" s="52" t="e">
        <f>IF($A68&lt;&gt;"",IF(VLOOKUP($A68,貼り付け用!$A$1:$BA$300,COLUMN(),FALSE)=0,"",VLOOKUP($A68,貼り付け用!$A$1:$BA$300,COLUMN(),FALSE)),"")</f>
        <v>#N/A</v>
      </c>
      <c r="F68" s="52" t="e">
        <f>IF($A68&lt;&gt;"",IF(VLOOKUP($A68,貼り付け用!$A$1:$BA$300,COLUMN(),FALSE)=0,"",VLOOKUP($A68,貼り付け用!$A$1:$BA$300,COLUMN(),FALSE)),"")</f>
        <v>#N/A</v>
      </c>
      <c r="G68" s="52" t="e">
        <f>IF($A68&lt;&gt;"",IF(VLOOKUP($A68,貼り付け用!$A$1:$BA$300,COLUMN(),FALSE)=0,"",VLOOKUP($A68,貼り付け用!$A$1:$BA$300,COLUMN(),FALSE)),"")</f>
        <v>#N/A</v>
      </c>
      <c r="H68" s="52" t="e">
        <f>IF($A68&lt;&gt;"",IF(VLOOKUP($A68,貼り付け用!$A$1:$BA$300,COLUMN(),FALSE)=0,"",VLOOKUP($A68,貼り付け用!$A$1:$BA$300,COLUMN(),FALSE)),"")</f>
        <v>#N/A</v>
      </c>
      <c r="I68" s="52" t="e">
        <f>IF($A68&lt;&gt;"",IF(VLOOKUP($A68,貼り付け用!$A$1:$BA$300,COLUMN(),FALSE)=0,"",VLOOKUP($A68,貼り付け用!$A$1:$BA$300,COLUMN(),FALSE)),"")</f>
        <v>#N/A</v>
      </c>
      <c r="J68" s="52" t="e">
        <f>IF($A68&lt;&gt;"",IF(VLOOKUP($A68,貼り付け用!$A$1:$BA$300,COLUMN(),FALSE)=0,"",VLOOKUP($A68,貼り付け用!$A$1:$BA$300,COLUMN(),FALSE)),"")</f>
        <v>#N/A</v>
      </c>
      <c r="K68" s="52" t="e">
        <f>IF($A68&lt;&gt;"",IF(VLOOKUP($A68,貼り付け用!$A$1:$BA$300,COLUMN(),FALSE)=0,"",VLOOKUP($A68,貼り付け用!$A$1:$BA$300,COLUMN(),FALSE)),"")</f>
        <v>#N/A</v>
      </c>
      <c r="L68" s="52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52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52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52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52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52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52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52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52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3"/>
      <c r="V68" s="21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52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2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46" t="e">
        <f>IF($A69&lt;&gt;"",IF(VLOOKUP($A69,貼り付け用!$A$1:$BA$300,COLUMN(),FALSE)=0,"",VLOOKUP($A69,貼り付け用!$A$1:$BA$300,COLUMN(),FALSE)),"")</f>
        <v>#N/A</v>
      </c>
      <c r="C69" s="46" t="e">
        <f>IF($A69&lt;&gt;"",IF(VLOOKUP($A69,貼り付け用!$A$1:$BA$300,COLUMN(),FALSE)=0,"",VLOOKUP($A69,貼り付け用!$A$1:$BA$300,COLUMN(),FALSE)),"")</f>
        <v>#N/A</v>
      </c>
      <c r="D69" s="46" t="e">
        <f>IF($A69&lt;&gt;"",IF(VLOOKUP($A69,貼り付け用!$A$1:$BA$300,COLUMN(),FALSE)=0,"",VLOOKUP($A69,貼り付け用!$A$1:$BA$300,COLUMN(),FALSE)),"")</f>
        <v>#N/A</v>
      </c>
      <c r="E69" s="46" t="e">
        <f>IF($A69&lt;&gt;"",IF(VLOOKUP($A69,貼り付け用!$A$1:$BA$300,COLUMN(),FALSE)=0,"",VLOOKUP($A69,貼り付け用!$A$1:$BA$300,COLUMN(),FALSE)),"")</f>
        <v>#N/A</v>
      </c>
      <c r="F69" s="46" t="e">
        <f>IF($A69&lt;&gt;"",IF(VLOOKUP($A69,貼り付け用!$A$1:$BA$300,COLUMN(),FALSE)=0,"",VLOOKUP($A69,貼り付け用!$A$1:$BA$300,COLUMN(),FALSE)),"")</f>
        <v>#N/A</v>
      </c>
      <c r="G69" s="46" t="e">
        <f>IF($A69&lt;&gt;"",IF(VLOOKUP($A69,貼り付け用!$A$1:$BA$300,COLUMN(),FALSE)=0,"",VLOOKUP($A69,貼り付け用!$A$1:$BA$300,COLUMN(),FALSE)),"")</f>
        <v>#N/A</v>
      </c>
      <c r="H69" s="46" t="e">
        <f>IF($A69&lt;&gt;"",IF(VLOOKUP($A69,貼り付け用!$A$1:$BA$300,COLUMN(),FALSE)=0,"",VLOOKUP($A69,貼り付け用!$A$1:$BA$300,COLUMN(),FALSE)),"")</f>
        <v>#N/A</v>
      </c>
      <c r="I69" s="46" t="e">
        <f>IF($A69&lt;&gt;"",IF(VLOOKUP($A69,貼り付け用!$A$1:$BA$300,COLUMN(),FALSE)=0,"",VLOOKUP($A69,貼り付け用!$A$1:$BA$300,COLUMN(),FALSE)),"")</f>
        <v>#N/A</v>
      </c>
      <c r="J69" s="46" t="e">
        <f>IF($A69&lt;&gt;"",IF(VLOOKUP($A69,貼り付け用!$A$1:$BA$300,COLUMN(),FALSE)=0,"",VLOOKUP($A69,貼り付け用!$A$1:$BA$300,COLUMN(),FALSE)),"")</f>
        <v>#N/A</v>
      </c>
      <c r="K69" s="46" t="e">
        <f>IF($A69&lt;&gt;"",IF(VLOOKUP($A69,貼り付け用!$A$1:$BA$300,COLUMN(),FALSE)=0,"",VLOOKUP($A69,貼り付け用!$A$1:$BA$300,COLUMN(),FALSE)),"")</f>
        <v>#N/A</v>
      </c>
      <c r="L69" s="46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46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46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46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46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46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46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46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46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24"/>
      <c r="V69" s="21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52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52" t="e">
        <f>IF($A70&lt;&gt;"",IF(VLOOKUP($A70,貼り付け用!$A$1:$BA$300,COLUMN(),FALSE)=0,"",VLOOKUP($A70,貼り付け用!$A$1:$BA$300,COLUMN(),FALSE)),"")</f>
        <v>#N/A</v>
      </c>
      <c r="C70" s="52" t="e">
        <f>IF($A70&lt;&gt;"",IF(VLOOKUP($A70,貼り付け用!$A$1:$BA$300,COLUMN(),FALSE)=0,"",VLOOKUP($A70,貼り付け用!$A$1:$BA$300,COLUMN(),FALSE)),"")</f>
        <v>#N/A</v>
      </c>
      <c r="D70" s="52" t="e">
        <f>IF($A70&lt;&gt;"",IF(VLOOKUP($A70,貼り付け用!$A$1:$BA$300,COLUMN(),FALSE)=0,"",VLOOKUP($A70,貼り付け用!$A$1:$BA$300,COLUMN(),FALSE)),"")</f>
        <v>#N/A</v>
      </c>
      <c r="E70" s="52" t="e">
        <f>IF($A70&lt;&gt;"",IF(VLOOKUP($A70,貼り付け用!$A$1:$BA$300,COLUMN(),FALSE)=0,"",VLOOKUP($A70,貼り付け用!$A$1:$BA$300,COLUMN(),FALSE)),"")</f>
        <v>#N/A</v>
      </c>
      <c r="F70" s="52" t="e">
        <f>IF($A70&lt;&gt;"",IF(VLOOKUP($A70,貼り付け用!$A$1:$BA$300,COLUMN(),FALSE)=0,"",VLOOKUP($A70,貼り付け用!$A$1:$BA$300,COLUMN(),FALSE)),"")</f>
        <v>#N/A</v>
      </c>
      <c r="G70" s="52" t="e">
        <f>IF($A70&lt;&gt;"",IF(VLOOKUP($A70,貼り付け用!$A$1:$BA$300,COLUMN(),FALSE)=0,"",VLOOKUP($A70,貼り付け用!$A$1:$BA$300,COLUMN(),FALSE)),"")</f>
        <v>#N/A</v>
      </c>
      <c r="H70" s="52" t="e">
        <f>IF($A70&lt;&gt;"",IF(VLOOKUP($A70,貼り付け用!$A$1:$BA$300,COLUMN(),FALSE)=0,"",VLOOKUP($A70,貼り付け用!$A$1:$BA$300,COLUMN(),FALSE)),"")</f>
        <v>#N/A</v>
      </c>
      <c r="I70" s="52" t="e">
        <f>IF($A70&lt;&gt;"",IF(VLOOKUP($A70,貼り付け用!$A$1:$BA$300,COLUMN(),FALSE)=0,"",VLOOKUP($A70,貼り付け用!$A$1:$BA$300,COLUMN(),FALSE)),"")</f>
        <v>#N/A</v>
      </c>
      <c r="J70" s="52" t="e">
        <f>IF($A70&lt;&gt;"",IF(VLOOKUP($A70,貼り付け用!$A$1:$BA$300,COLUMN(),FALSE)=0,"",VLOOKUP($A70,貼り付け用!$A$1:$BA$300,COLUMN(),FALSE)),"")</f>
        <v>#N/A</v>
      </c>
      <c r="K70" s="52" t="e">
        <f>IF($A70&lt;&gt;"",IF(VLOOKUP($A70,貼り付け用!$A$1:$BA$300,COLUMN(),FALSE)=0,"",VLOOKUP($A70,貼り付け用!$A$1:$BA$300,COLUMN(),FALSE)),"")</f>
        <v>#N/A</v>
      </c>
      <c r="L70" s="52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52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52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52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52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52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52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52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52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3"/>
      <c r="V70" s="21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52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2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46" t="e">
        <f>IF($A71&lt;&gt;"",IF(VLOOKUP($A71,貼り付け用!$A$1:$BA$300,COLUMN(),FALSE)=0,"",VLOOKUP($A71,貼り付け用!$A$1:$BA$300,COLUMN(),FALSE)),"")</f>
        <v>#N/A</v>
      </c>
      <c r="C71" s="46" t="e">
        <f>IF($A71&lt;&gt;"",IF(VLOOKUP($A71,貼り付け用!$A$1:$BA$300,COLUMN(),FALSE)=0,"",VLOOKUP($A71,貼り付け用!$A$1:$BA$300,COLUMN(),FALSE)),"")</f>
        <v>#N/A</v>
      </c>
      <c r="D71" s="46" t="e">
        <f>IF($A71&lt;&gt;"",IF(VLOOKUP($A71,貼り付け用!$A$1:$BA$300,COLUMN(),FALSE)=0,"",VLOOKUP($A71,貼り付け用!$A$1:$BA$300,COLUMN(),FALSE)),"")</f>
        <v>#N/A</v>
      </c>
      <c r="E71" s="46" t="e">
        <f>IF($A71&lt;&gt;"",IF(VLOOKUP($A71,貼り付け用!$A$1:$BA$300,COLUMN(),FALSE)=0,"",VLOOKUP($A71,貼り付け用!$A$1:$BA$300,COLUMN(),FALSE)),"")</f>
        <v>#N/A</v>
      </c>
      <c r="F71" s="46" t="e">
        <f>IF($A71&lt;&gt;"",IF(VLOOKUP($A71,貼り付け用!$A$1:$BA$300,COLUMN(),FALSE)=0,"",VLOOKUP($A71,貼り付け用!$A$1:$BA$300,COLUMN(),FALSE)),"")</f>
        <v>#N/A</v>
      </c>
      <c r="G71" s="46" t="e">
        <f>IF($A71&lt;&gt;"",IF(VLOOKUP($A71,貼り付け用!$A$1:$BA$300,COLUMN(),FALSE)=0,"",VLOOKUP($A71,貼り付け用!$A$1:$BA$300,COLUMN(),FALSE)),"")</f>
        <v>#N/A</v>
      </c>
      <c r="H71" s="46" t="e">
        <f>IF($A71&lt;&gt;"",IF(VLOOKUP($A71,貼り付け用!$A$1:$BA$300,COLUMN(),FALSE)=0,"",VLOOKUP($A71,貼り付け用!$A$1:$BA$300,COLUMN(),FALSE)),"")</f>
        <v>#N/A</v>
      </c>
      <c r="I71" s="46" t="e">
        <f>IF($A71&lt;&gt;"",IF(VLOOKUP($A71,貼り付け用!$A$1:$BA$300,COLUMN(),FALSE)=0,"",VLOOKUP($A71,貼り付け用!$A$1:$BA$300,COLUMN(),FALSE)),"")</f>
        <v>#N/A</v>
      </c>
      <c r="J71" s="46" t="e">
        <f>IF($A71&lt;&gt;"",IF(VLOOKUP($A71,貼り付け用!$A$1:$BA$300,COLUMN(),FALSE)=0,"",VLOOKUP($A71,貼り付け用!$A$1:$BA$300,COLUMN(),FALSE)),"")</f>
        <v>#N/A</v>
      </c>
      <c r="K71" s="46" t="e">
        <f>IF($A71&lt;&gt;"",IF(VLOOKUP($A71,貼り付け用!$A$1:$BA$300,COLUMN(),FALSE)=0,"",VLOOKUP($A71,貼り付け用!$A$1:$BA$300,COLUMN(),FALSE)),"")</f>
        <v>#N/A</v>
      </c>
      <c r="L71" s="46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46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46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46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46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46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46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46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46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24"/>
      <c r="V71" s="21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52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52" t="e">
        <f>IF($A72&lt;&gt;"",IF(VLOOKUP($A72,貼り付け用!$A$1:$BA$300,COLUMN(),FALSE)=0,"",VLOOKUP($A72,貼り付け用!$A$1:$BA$300,COLUMN(),FALSE)),"")</f>
        <v>#N/A</v>
      </c>
      <c r="C72" s="52" t="e">
        <f>IF($A72&lt;&gt;"",IF(VLOOKUP($A72,貼り付け用!$A$1:$BA$300,COLUMN(),FALSE)=0,"",VLOOKUP($A72,貼り付け用!$A$1:$BA$300,COLUMN(),FALSE)),"")</f>
        <v>#N/A</v>
      </c>
      <c r="D72" s="52" t="e">
        <f>IF($A72&lt;&gt;"",IF(VLOOKUP($A72,貼り付け用!$A$1:$BA$300,COLUMN(),FALSE)=0,"",VLOOKUP($A72,貼り付け用!$A$1:$BA$300,COLUMN(),FALSE)),"")</f>
        <v>#N/A</v>
      </c>
      <c r="E72" s="52" t="e">
        <f>IF($A72&lt;&gt;"",IF(VLOOKUP($A72,貼り付け用!$A$1:$BA$300,COLUMN(),FALSE)=0,"",VLOOKUP($A72,貼り付け用!$A$1:$BA$300,COLUMN(),FALSE)),"")</f>
        <v>#N/A</v>
      </c>
      <c r="F72" s="52" t="e">
        <f>IF($A72&lt;&gt;"",IF(VLOOKUP($A72,貼り付け用!$A$1:$BA$300,COLUMN(),FALSE)=0,"",VLOOKUP($A72,貼り付け用!$A$1:$BA$300,COLUMN(),FALSE)),"")</f>
        <v>#N/A</v>
      </c>
      <c r="G72" s="52" t="e">
        <f>IF($A72&lt;&gt;"",IF(VLOOKUP($A72,貼り付け用!$A$1:$BA$300,COLUMN(),FALSE)=0,"",VLOOKUP($A72,貼り付け用!$A$1:$BA$300,COLUMN(),FALSE)),"")</f>
        <v>#N/A</v>
      </c>
      <c r="H72" s="52" t="e">
        <f>IF($A72&lt;&gt;"",IF(VLOOKUP($A72,貼り付け用!$A$1:$BA$300,COLUMN(),FALSE)=0,"",VLOOKUP($A72,貼り付け用!$A$1:$BA$300,COLUMN(),FALSE)),"")</f>
        <v>#N/A</v>
      </c>
      <c r="I72" s="52" t="e">
        <f>IF($A72&lt;&gt;"",IF(VLOOKUP($A72,貼り付け用!$A$1:$BA$300,COLUMN(),FALSE)=0,"",VLOOKUP($A72,貼り付け用!$A$1:$BA$300,COLUMN(),FALSE)),"")</f>
        <v>#N/A</v>
      </c>
      <c r="J72" s="52" t="e">
        <f>IF($A72&lt;&gt;"",IF(VLOOKUP($A72,貼り付け用!$A$1:$BA$300,COLUMN(),FALSE)=0,"",VLOOKUP($A72,貼り付け用!$A$1:$BA$300,COLUMN(),FALSE)),"")</f>
        <v>#N/A</v>
      </c>
      <c r="K72" s="52" t="e">
        <f>IF($A72&lt;&gt;"",IF(VLOOKUP($A72,貼り付け用!$A$1:$BA$300,COLUMN(),FALSE)=0,"",VLOOKUP($A72,貼り付け用!$A$1:$BA$300,COLUMN(),FALSE)),"")</f>
        <v>#N/A</v>
      </c>
      <c r="L72" s="52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52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52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52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52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52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52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52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52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3"/>
      <c r="V72" s="21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52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2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46" t="e">
        <f>IF($A73&lt;&gt;"",IF(VLOOKUP($A73,貼り付け用!$A$1:$BA$300,COLUMN(),FALSE)=0,"",VLOOKUP($A73,貼り付け用!$A$1:$BA$300,COLUMN(),FALSE)),"")</f>
        <v>#N/A</v>
      </c>
      <c r="C73" s="46" t="e">
        <f>IF($A73&lt;&gt;"",IF(VLOOKUP($A73,貼り付け用!$A$1:$BA$300,COLUMN(),FALSE)=0,"",VLOOKUP($A73,貼り付け用!$A$1:$BA$300,COLUMN(),FALSE)),"")</f>
        <v>#N/A</v>
      </c>
      <c r="D73" s="46" t="e">
        <f>IF($A73&lt;&gt;"",IF(VLOOKUP($A73,貼り付け用!$A$1:$BA$300,COLUMN(),FALSE)=0,"",VLOOKUP($A73,貼り付け用!$A$1:$BA$300,COLUMN(),FALSE)),"")</f>
        <v>#N/A</v>
      </c>
      <c r="E73" s="46" t="e">
        <f>IF($A73&lt;&gt;"",IF(VLOOKUP($A73,貼り付け用!$A$1:$BA$300,COLUMN(),FALSE)=0,"",VLOOKUP($A73,貼り付け用!$A$1:$BA$300,COLUMN(),FALSE)),"")</f>
        <v>#N/A</v>
      </c>
      <c r="F73" s="46" t="e">
        <f>IF($A73&lt;&gt;"",IF(VLOOKUP($A73,貼り付け用!$A$1:$BA$300,COLUMN(),FALSE)=0,"",VLOOKUP($A73,貼り付け用!$A$1:$BA$300,COLUMN(),FALSE)),"")</f>
        <v>#N/A</v>
      </c>
      <c r="G73" s="46" t="e">
        <f>IF($A73&lt;&gt;"",IF(VLOOKUP($A73,貼り付け用!$A$1:$BA$300,COLUMN(),FALSE)=0,"",VLOOKUP($A73,貼り付け用!$A$1:$BA$300,COLUMN(),FALSE)),"")</f>
        <v>#N/A</v>
      </c>
      <c r="H73" s="46" t="e">
        <f>IF($A73&lt;&gt;"",IF(VLOOKUP($A73,貼り付け用!$A$1:$BA$300,COLUMN(),FALSE)=0,"",VLOOKUP($A73,貼り付け用!$A$1:$BA$300,COLUMN(),FALSE)),"")</f>
        <v>#N/A</v>
      </c>
      <c r="I73" s="46" t="e">
        <f>IF($A73&lt;&gt;"",IF(VLOOKUP($A73,貼り付け用!$A$1:$BA$300,COLUMN(),FALSE)=0,"",VLOOKUP($A73,貼り付け用!$A$1:$BA$300,COLUMN(),FALSE)),"")</f>
        <v>#N/A</v>
      </c>
      <c r="J73" s="46" t="e">
        <f>IF($A73&lt;&gt;"",IF(VLOOKUP($A73,貼り付け用!$A$1:$BA$300,COLUMN(),FALSE)=0,"",VLOOKUP($A73,貼り付け用!$A$1:$BA$300,COLUMN(),FALSE)),"")</f>
        <v>#N/A</v>
      </c>
      <c r="K73" s="46" t="e">
        <f>IF($A73&lt;&gt;"",IF(VLOOKUP($A73,貼り付け用!$A$1:$BA$300,COLUMN(),FALSE)=0,"",VLOOKUP($A73,貼り付け用!$A$1:$BA$300,COLUMN(),FALSE)),"")</f>
        <v>#N/A</v>
      </c>
      <c r="L73" s="46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46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46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46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46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46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46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46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46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24"/>
      <c r="V73" s="21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52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52" t="e">
        <f>IF($A74&lt;&gt;"",IF(VLOOKUP($A74,貼り付け用!$A$1:$BA$300,COLUMN(),FALSE)=0,"",VLOOKUP($A74,貼り付け用!$A$1:$BA$300,COLUMN(),FALSE)),"")</f>
        <v>#N/A</v>
      </c>
      <c r="C74" s="52" t="e">
        <f>IF($A74&lt;&gt;"",IF(VLOOKUP($A74,貼り付け用!$A$1:$BA$300,COLUMN(),FALSE)=0,"",VLOOKUP($A74,貼り付け用!$A$1:$BA$300,COLUMN(),FALSE)),"")</f>
        <v>#N/A</v>
      </c>
      <c r="D74" s="52" t="e">
        <f>IF($A74&lt;&gt;"",IF(VLOOKUP($A74,貼り付け用!$A$1:$BA$300,COLUMN(),FALSE)=0,"",VLOOKUP($A74,貼り付け用!$A$1:$BA$300,COLUMN(),FALSE)),"")</f>
        <v>#N/A</v>
      </c>
      <c r="E74" s="52" t="e">
        <f>IF($A74&lt;&gt;"",IF(VLOOKUP($A74,貼り付け用!$A$1:$BA$300,COLUMN(),FALSE)=0,"",VLOOKUP($A74,貼り付け用!$A$1:$BA$300,COLUMN(),FALSE)),"")</f>
        <v>#N/A</v>
      </c>
      <c r="F74" s="52" t="e">
        <f>IF($A74&lt;&gt;"",IF(VLOOKUP($A74,貼り付け用!$A$1:$BA$300,COLUMN(),FALSE)=0,"",VLOOKUP($A74,貼り付け用!$A$1:$BA$300,COLUMN(),FALSE)),"")</f>
        <v>#N/A</v>
      </c>
      <c r="G74" s="52" t="e">
        <f>IF($A74&lt;&gt;"",IF(VLOOKUP($A74,貼り付け用!$A$1:$BA$300,COLUMN(),FALSE)=0,"",VLOOKUP($A74,貼り付け用!$A$1:$BA$300,COLUMN(),FALSE)),"")</f>
        <v>#N/A</v>
      </c>
      <c r="H74" s="52" t="e">
        <f>IF($A74&lt;&gt;"",IF(VLOOKUP($A74,貼り付け用!$A$1:$BA$300,COLUMN(),FALSE)=0,"",VLOOKUP($A74,貼り付け用!$A$1:$BA$300,COLUMN(),FALSE)),"")</f>
        <v>#N/A</v>
      </c>
      <c r="I74" s="52" t="e">
        <f>IF($A74&lt;&gt;"",IF(VLOOKUP($A74,貼り付け用!$A$1:$BA$300,COLUMN(),FALSE)=0,"",VLOOKUP($A74,貼り付け用!$A$1:$BA$300,COLUMN(),FALSE)),"")</f>
        <v>#N/A</v>
      </c>
      <c r="J74" s="52" t="e">
        <f>IF($A74&lt;&gt;"",IF(VLOOKUP($A74,貼り付け用!$A$1:$BA$300,COLUMN(),FALSE)=0,"",VLOOKUP($A74,貼り付け用!$A$1:$BA$300,COLUMN(),FALSE)),"")</f>
        <v>#N/A</v>
      </c>
      <c r="K74" s="52" t="e">
        <f>IF($A74&lt;&gt;"",IF(VLOOKUP($A74,貼り付け用!$A$1:$BA$300,COLUMN(),FALSE)=0,"",VLOOKUP($A74,貼り付け用!$A$1:$BA$300,COLUMN(),FALSE)),"")</f>
        <v>#N/A</v>
      </c>
      <c r="L74" s="52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52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52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52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52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52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52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52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52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3"/>
      <c r="V74" s="21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52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2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46" t="e">
        <f>IF($A75&lt;&gt;"",IF(VLOOKUP($A75,貼り付け用!$A$1:$BA$300,COLUMN(),FALSE)=0,"",VLOOKUP($A75,貼り付け用!$A$1:$BA$300,COLUMN(),FALSE)),"")</f>
        <v>#N/A</v>
      </c>
      <c r="C75" s="46" t="e">
        <f>IF($A75&lt;&gt;"",IF(VLOOKUP($A75,貼り付け用!$A$1:$BA$300,COLUMN(),FALSE)=0,"",VLOOKUP($A75,貼り付け用!$A$1:$BA$300,COLUMN(),FALSE)),"")</f>
        <v>#N/A</v>
      </c>
      <c r="D75" s="46" t="e">
        <f>IF($A75&lt;&gt;"",IF(VLOOKUP($A75,貼り付け用!$A$1:$BA$300,COLUMN(),FALSE)=0,"",VLOOKUP($A75,貼り付け用!$A$1:$BA$300,COLUMN(),FALSE)),"")</f>
        <v>#N/A</v>
      </c>
      <c r="E75" s="46" t="e">
        <f>IF($A75&lt;&gt;"",IF(VLOOKUP($A75,貼り付け用!$A$1:$BA$300,COLUMN(),FALSE)=0,"",VLOOKUP($A75,貼り付け用!$A$1:$BA$300,COLUMN(),FALSE)),"")</f>
        <v>#N/A</v>
      </c>
      <c r="F75" s="46" t="e">
        <f>IF($A75&lt;&gt;"",IF(VLOOKUP($A75,貼り付け用!$A$1:$BA$300,COLUMN(),FALSE)=0,"",VLOOKUP($A75,貼り付け用!$A$1:$BA$300,COLUMN(),FALSE)),"")</f>
        <v>#N/A</v>
      </c>
      <c r="G75" s="46" t="e">
        <f>IF($A75&lt;&gt;"",IF(VLOOKUP($A75,貼り付け用!$A$1:$BA$300,COLUMN(),FALSE)=0,"",VLOOKUP($A75,貼り付け用!$A$1:$BA$300,COLUMN(),FALSE)),"")</f>
        <v>#N/A</v>
      </c>
      <c r="H75" s="46" t="e">
        <f>IF($A75&lt;&gt;"",IF(VLOOKUP($A75,貼り付け用!$A$1:$BA$300,COLUMN(),FALSE)=0,"",VLOOKUP($A75,貼り付け用!$A$1:$BA$300,COLUMN(),FALSE)),"")</f>
        <v>#N/A</v>
      </c>
      <c r="I75" s="46" t="e">
        <f>IF($A75&lt;&gt;"",IF(VLOOKUP($A75,貼り付け用!$A$1:$BA$300,COLUMN(),FALSE)=0,"",VLOOKUP($A75,貼り付け用!$A$1:$BA$300,COLUMN(),FALSE)),"")</f>
        <v>#N/A</v>
      </c>
      <c r="J75" s="46" t="e">
        <f>IF($A75&lt;&gt;"",IF(VLOOKUP($A75,貼り付け用!$A$1:$BA$300,COLUMN(),FALSE)=0,"",VLOOKUP($A75,貼り付け用!$A$1:$BA$300,COLUMN(),FALSE)),"")</f>
        <v>#N/A</v>
      </c>
      <c r="K75" s="46" t="e">
        <f>IF($A75&lt;&gt;"",IF(VLOOKUP($A75,貼り付け用!$A$1:$BA$300,COLUMN(),FALSE)=0,"",VLOOKUP($A75,貼り付け用!$A$1:$BA$300,COLUMN(),FALSE)),"")</f>
        <v>#N/A</v>
      </c>
      <c r="L75" s="46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46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46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46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46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46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46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46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46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24"/>
      <c r="V75" s="21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52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52" t="e">
        <f>IF($A76&lt;&gt;"",IF(VLOOKUP($A76,貼り付け用!$A$1:$BA$300,COLUMN(),FALSE)=0,"",VLOOKUP($A76,貼り付け用!$A$1:$BA$300,COLUMN(),FALSE)),"")</f>
        <v>#N/A</v>
      </c>
      <c r="C76" s="52" t="e">
        <f>IF($A76&lt;&gt;"",IF(VLOOKUP($A76,貼り付け用!$A$1:$BA$300,COLUMN(),FALSE)=0,"",VLOOKUP($A76,貼り付け用!$A$1:$BA$300,COLUMN(),FALSE)),"")</f>
        <v>#N/A</v>
      </c>
      <c r="D76" s="52" t="e">
        <f>IF($A76&lt;&gt;"",IF(VLOOKUP($A76,貼り付け用!$A$1:$BA$300,COLUMN(),FALSE)=0,"",VLOOKUP($A76,貼り付け用!$A$1:$BA$300,COLUMN(),FALSE)),"")</f>
        <v>#N/A</v>
      </c>
      <c r="E76" s="52" t="e">
        <f>IF($A76&lt;&gt;"",IF(VLOOKUP($A76,貼り付け用!$A$1:$BA$300,COLUMN(),FALSE)=0,"",VLOOKUP($A76,貼り付け用!$A$1:$BA$300,COLUMN(),FALSE)),"")</f>
        <v>#N/A</v>
      </c>
      <c r="F76" s="52" t="e">
        <f>IF($A76&lt;&gt;"",IF(VLOOKUP($A76,貼り付け用!$A$1:$BA$300,COLUMN(),FALSE)=0,"",VLOOKUP($A76,貼り付け用!$A$1:$BA$300,COLUMN(),FALSE)),"")</f>
        <v>#N/A</v>
      </c>
      <c r="G76" s="52" t="e">
        <f>IF($A76&lt;&gt;"",IF(VLOOKUP($A76,貼り付け用!$A$1:$BA$300,COLUMN(),FALSE)=0,"",VLOOKUP($A76,貼り付け用!$A$1:$BA$300,COLUMN(),FALSE)),"")</f>
        <v>#N/A</v>
      </c>
      <c r="H76" s="52" t="e">
        <f>IF($A76&lt;&gt;"",IF(VLOOKUP($A76,貼り付け用!$A$1:$BA$300,COLUMN(),FALSE)=0,"",VLOOKUP($A76,貼り付け用!$A$1:$BA$300,COLUMN(),FALSE)),"")</f>
        <v>#N/A</v>
      </c>
      <c r="I76" s="52" t="e">
        <f>IF($A76&lt;&gt;"",IF(VLOOKUP($A76,貼り付け用!$A$1:$BA$300,COLUMN(),FALSE)=0,"",VLOOKUP($A76,貼り付け用!$A$1:$BA$300,COLUMN(),FALSE)),"")</f>
        <v>#N/A</v>
      </c>
      <c r="J76" s="52" t="e">
        <f>IF($A76&lt;&gt;"",IF(VLOOKUP($A76,貼り付け用!$A$1:$BA$300,COLUMN(),FALSE)=0,"",VLOOKUP($A76,貼り付け用!$A$1:$BA$300,COLUMN(),FALSE)),"")</f>
        <v>#N/A</v>
      </c>
      <c r="K76" s="52" t="e">
        <f>IF($A76&lt;&gt;"",IF(VLOOKUP($A76,貼り付け用!$A$1:$BA$300,COLUMN(),FALSE)=0,"",VLOOKUP($A76,貼り付け用!$A$1:$BA$300,COLUMN(),FALSE)),"")</f>
        <v>#N/A</v>
      </c>
      <c r="L76" s="52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52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52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52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52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52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52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52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52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3"/>
      <c r="V76" s="21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52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2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46" t="e">
        <f>IF($A77&lt;&gt;"",IF(VLOOKUP($A77,貼り付け用!$A$1:$BA$300,COLUMN(),FALSE)=0,"",VLOOKUP($A77,貼り付け用!$A$1:$BA$300,COLUMN(),FALSE)),"")</f>
        <v>#N/A</v>
      </c>
      <c r="C77" s="46" t="e">
        <f>IF($A77&lt;&gt;"",IF(VLOOKUP($A77,貼り付け用!$A$1:$BA$300,COLUMN(),FALSE)=0,"",VLOOKUP($A77,貼り付け用!$A$1:$BA$300,COLUMN(),FALSE)),"")</f>
        <v>#N/A</v>
      </c>
      <c r="D77" s="46" t="e">
        <f>IF($A77&lt;&gt;"",IF(VLOOKUP($A77,貼り付け用!$A$1:$BA$300,COLUMN(),FALSE)=0,"",VLOOKUP($A77,貼り付け用!$A$1:$BA$300,COLUMN(),FALSE)),"")</f>
        <v>#N/A</v>
      </c>
      <c r="E77" s="46" t="e">
        <f>IF($A77&lt;&gt;"",IF(VLOOKUP($A77,貼り付け用!$A$1:$BA$300,COLUMN(),FALSE)=0,"",VLOOKUP($A77,貼り付け用!$A$1:$BA$300,COLUMN(),FALSE)),"")</f>
        <v>#N/A</v>
      </c>
      <c r="F77" s="46" t="e">
        <f>IF($A77&lt;&gt;"",IF(VLOOKUP($A77,貼り付け用!$A$1:$BA$300,COLUMN(),FALSE)=0,"",VLOOKUP($A77,貼り付け用!$A$1:$BA$300,COLUMN(),FALSE)),"")</f>
        <v>#N/A</v>
      </c>
      <c r="G77" s="46" t="e">
        <f>IF($A77&lt;&gt;"",IF(VLOOKUP($A77,貼り付け用!$A$1:$BA$300,COLUMN(),FALSE)=0,"",VLOOKUP($A77,貼り付け用!$A$1:$BA$300,COLUMN(),FALSE)),"")</f>
        <v>#N/A</v>
      </c>
      <c r="H77" s="46" t="e">
        <f>IF($A77&lt;&gt;"",IF(VLOOKUP($A77,貼り付け用!$A$1:$BA$300,COLUMN(),FALSE)=0,"",VLOOKUP($A77,貼り付け用!$A$1:$BA$300,COLUMN(),FALSE)),"")</f>
        <v>#N/A</v>
      </c>
      <c r="I77" s="46" t="e">
        <f>IF($A77&lt;&gt;"",IF(VLOOKUP($A77,貼り付け用!$A$1:$BA$300,COLUMN(),FALSE)=0,"",VLOOKUP($A77,貼り付け用!$A$1:$BA$300,COLUMN(),FALSE)),"")</f>
        <v>#N/A</v>
      </c>
      <c r="J77" s="46" t="e">
        <f>IF($A77&lt;&gt;"",IF(VLOOKUP($A77,貼り付け用!$A$1:$BA$300,COLUMN(),FALSE)=0,"",VLOOKUP($A77,貼り付け用!$A$1:$BA$300,COLUMN(),FALSE)),"")</f>
        <v>#N/A</v>
      </c>
      <c r="K77" s="46" t="e">
        <f>IF($A77&lt;&gt;"",IF(VLOOKUP($A77,貼り付け用!$A$1:$BA$300,COLUMN(),FALSE)=0,"",VLOOKUP($A77,貼り付け用!$A$1:$BA$300,COLUMN(),FALSE)),"")</f>
        <v>#N/A</v>
      </c>
      <c r="L77" s="46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46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46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46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46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46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46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46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46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24"/>
      <c r="V77" s="21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52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52" t="e">
        <f>IF($A78&lt;&gt;"",IF(VLOOKUP($A78,貼り付け用!$A$1:$BA$300,COLUMN(),FALSE)=0,"",VLOOKUP($A78,貼り付け用!$A$1:$BA$300,COLUMN(),FALSE)),"")</f>
        <v>#N/A</v>
      </c>
      <c r="C78" s="52" t="e">
        <f>IF($A78&lt;&gt;"",IF(VLOOKUP($A78,貼り付け用!$A$1:$BA$300,COLUMN(),FALSE)=0,"",VLOOKUP($A78,貼り付け用!$A$1:$BA$300,COLUMN(),FALSE)),"")</f>
        <v>#N/A</v>
      </c>
      <c r="D78" s="52" t="e">
        <f>IF($A78&lt;&gt;"",IF(VLOOKUP($A78,貼り付け用!$A$1:$BA$300,COLUMN(),FALSE)=0,"",VLOOKUP($A78,貼り付け用!$A$1:$BA$300,COLUMN(),FALSE)),"")</f>
        <v>#N/A</v>
      </c>
      <c r="E78" s="52" t="e">
        <f>IF($A78&lt;&gt;"",IF(VLOOKUP($A78,貼り付け用!$A$1:$BA$300,COLUMN(),FALSE)=0,"",VLOOKUP($A78,貼り付け用!$A$1:$BA$300,COLUMN(),FALSE)),"")</f>
        <v>#N/A</v>
      </c>
      <c r="F78" s="52" t="e">
        <f>IF($A78&lt;&gt;"",IF(VLOOKUP($A78,貼り付け用!$A$1:$BA$300,COLUMN(),FALSE)=0,"",VLOOKUP($A78,貼り付け用!$A$1:$BA$300,COLUMN(),FALSE)),"")</f>
        <v>#N/A</v>
      </c>
      <c r="G78" s="52" t="e">
        <f>IF($A78&lt;&gt;"",IF(VLOOKUP($A78,貼り付け用!$A$1:$BA$300,COLUMN(),FALSE)=0,"",VLOOKUP($A78,貼り付け用!$A$1:$BA$300,COLUMN(),FALSE)),"")</f>
        <v>#N/A</v>
      </c>
      <c r="H78" s="52" t="e">
        <f>IF($A78&lt;&gt;"",IF(VLOOKUP($A78,貼り付け用!$A$1:$BA$300,COLUMN(),FALSE)=0,"",VLOOKUP($A78,貼り付け用!$A$1:$BA$300,COLUMN(),FALSE)),"")</f>
        <v>#N/A</v>
      </c>
      <c r="I78" s="52" t="e">
        <f>IF($A78&lt;&gt;"",IF(VLOOKUP($A78,貼り付け用!$A$1:$BA$300,COLUMN(),FALSE)=0,"",VLOOKUP($A78,貼り付け用!$A$1:$BA$300,COLUMN(),FALSE)),"")</f>
        <v>#N/A</v>
      </c>
      <c r="J78" s="52" t="e">
        <f>IF($A78&lt;&gt;"",IF(VLOOKUP($A78,貼り付け用!$A$1:$BA$300,COLUMN(),FALSE)=0,"",VLOOKUP($A78,貼り付け用!$A$1:$BA$300,COLUMN(),FALSE)),"")</f>
        <v>#N/A</v>
      </c>
      <c r="K78" s="52" t="e">
        <f>IF($A78&lt;&gt;"",IF(VLOOKUP($A78,貼り付け用!$A$1:$BA$300,COLUMN(),FALSE)=0,"",VLOOKUP($A78,貼り付け用!$A$1:$BA$300,COLUMN(),FALSE)),"")</f>
        <v>#N/A</v>
      </c>
      <c r="L78" s="52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52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52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52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52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52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52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52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52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3"/>
      <c r="V78" s="21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52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2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46" t="e">
        <f>IF($A79&lt;&gt;"",IF(VLOOKUP($A79,貼り付け用!$A$1:$BA$300,COLUMN(),FALSE)=0,"",VLOOKUP($A79,貼り付け用!$A$1:$BA$300,COLUMN(),FALSE)),"")</f>
        <v>#N/A</v>
      </c>
      <c r="C79" s="46" t="e">
        <f>IF($A79&lt;&gt;"",IF(VLOOKUP($A79,貼り付け用!$A$1:$BA$300,COLUMN(),FALSE)=0,"",VLOOKUP($A79,貼り付け用!$A$1:$BA$300,COLUMN(),FALSE)),"")</f>
        <v>#N/A</v>
      </c>
      <c r="D79" s="46" t="e">
        <f>IF($A79&lt;&gt;"",IF(VLOOKUP($A79,貼り付け用!$A$1:$BA$300,COLUMN(),FALSE)=0,"",VLOOKUP($A79,貼り付け用!$A$1:$BA$300,COLUMN(),FALSE)),"")</f>
        <v>#N/A</v>
      </c>
      <c r="E79" s="46" t="e">
        <f>IF($A79&lt;&gt;"",IF(VLOOKUP($A79,貼り付け用!$A$1:$BA$300,COLUMN(),FALSE)=0,"",VLOOKUP($A79,貼り付け用!$A$1:$BA$300,COLUMN(),FALSE)),"")</f>
        <v>#N/A</v>
      </c>
      <c r="F79" s="46" t="e">
        <f>IF($A79&lt;&gt;"",IF(VLOOKUP($A79,貼り付け用!$A$1:$BA$300,COLUMN(),FALSE)=0,"",VLOOKUP($A79,貼り付け用!$A$1:$BA$300,COLUMN(),FALSE)),"")</f>
        <v>#N/A</v>
      </c>
      <c r="G79" s="46" t="e">
        <f>IF($A79&lt;&gt;"",IF(VLOOKUP($A79,貼り付け用!$A$1:$BA$300,COLUMN(),FALSE)=0,"",VLOOKUP($A79,貼り付け用!$A$1:$BA$300,COLUMN(),FALSE)),"")</f>
        <v>#N/A</v>
      </c>
      <c r="H79" s="46" t="e">
        <f>IF($A79&lt;&gt;"",IF(VLOOKUP($A79,貼り付け用!$A$1:$BA$300,COLUMN(),FALSE)=0,"",VLOOKUP($A79,貼り付け用!$A$1:$BA$300,COLUMN(),FALSE)),"")</f>
        <v>#N/A</v>
      </c>
      <c r="I79" s="46" t="e">
        <f>IF($A79&lt;&gt;"",IF(VLOOKUP($A79,貼り付け用!$A$1:$BA$300,COLUMN(),FALSE)=0,"",VLOOKUP($A79,貼り付け用!$A$1:$BA$300,COLUMN(),FALSE)),"")</f>
        <v>#N/A</v>
      </c>
      <c r="J79" s="46" t="e">
        <f>IF($A79&lt;&gt;"",IF(VLOOKUP($A79,貼り付け用!$A$1:$BA$300,COLUMN(),FALSE)=0,"",VLOOKUP($A79,貼り付け用!$A$1:$BA$300,COLUMN(),FALSE)),"")</f>
        <v>#N/A</v>
      </c>
      <c r="K79" s="46" t="e">
        <f>IF($A79&lt;&gt;"",IF(VLOOKUP($A79,貼り付け用!$A$1:$BA$300,COLUMN(),FALSE)=0,"",VLOOKUP($A79,貼り付け用!$A$1:$BA$300,COLUMN(),FALSE)),"")</f>
        <v>#N/A</v>
      </c>
      <c r="L79" s="46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46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46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46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46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46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46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46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46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24"/>
      <c r="V79" s="21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52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52" t="e">
        <f>IF($A80&lt;&gt;"",IF(VLOOKUP($A80,貼り付け用!$A$1:$BA$300,COLUMN(),FALSE)=0,"",VLOOKUP($A80,貼り付け用!$A$1:$BA$300,COLUMN(),FALSE)),"")</f>
        <v>#N/A</v>
      </c>
      <c r="C80" s="52" t="e">
        <f>IF($A80&lt;&gt;"",IF(VLOOKUP($A80,貼り付け用!$A$1:$BA$300,COLUMN(),FALSE)=0,"",VLOOKUP($A80,貼り付け用!$A$1:$BA$300,COLUMN(),FALSE)),"")</f>
        <v>#N/A</v>
      </c>
      <c r="D80" s="52" t="e">
        <f>IF($A80&lt;&gt;"",IF(VLOOKUP($A80,貼り付け用!$A$1:$BA$300,COLUMN(),FALSE)=0,"",VLOOKUP($A80,貼り付け用!$A$1:$BA$300,COLUMN(),FALSE)),"")</f>
        <v>#N/A</v>
      </c>
      <c r="E80" s="52" t="e">
        <f>IF($A80&lt;&gt;"",IF(VLOOKUP($A80,貼り付け用!$A$1:$BA$300,COLUMN(),FALSE)=0,"",VLOOKUP($A80,貼り付け用!$A$1:$BA$300,COLUMN(),FALSE)),"")</f>
        <v>#N/A</v>
      </c>
      <c r="F80" s="52" t="e">
        <f>IF($A80&lt;&gt;"",IF(VLOOKUP($A80,貼り付け用!$A$1:$BA$300,COLUMN(),FALSE)=0,"",VLOOKUP($A80,貼り付け用!$A$1:$BA$300,COLUMN(),FALSE)),"")</f>
        <v>#N/A</v>
      </c>
      <c r="G80" s="52" t="e">
        <f>IF($A80&lt;&gt;"",IF(VLOOKUP($A80,貼り付け用!$A$1:$BA$300,COLUMN(),FALSE)=0,"",VLOOKUP($A80,貼り付け用!$A$1:$BA$300,COLUMN(),FALSE)),"")</f>
        <v>#N/A</v>
      </c>
      <c r="H80" s="52" t="e">
        <f>IF($A80&lt;&gt;"",IF(VLOOKUP($A80,貼り付け用!$A$1:$BA$300,COLUMN(),FALSE)=0,"",VLOOKUP($A80,貼り付け用!$A$1:$BA$300,COLUMN(),FALSE)),"")</f>
        <v>#N/A</v>
      </c>
      <c r="I80" s="52" t="e">
        <f>IF($A80&lt;&gt;"",IF(VLOOKUP($A80,貼り付け用!$A$1:$BA$300,COLUMN(),FALSE)=0,"",VLOOKUP($A80,貼り付け用!$A$1:$BA$300,COLUMN(),FALSE)),"")</f>
        <v>#N/A</v>
      </c>
      <c r="J80" s="52" t="e">
        <f>IF($A80&lt;&gt;"",IF(VLOOKUP($A80,貼り付け用!$A$1:$BA$300,COLUMN(),FALSE)=0,"",VLOOKUP($A80,貼り付け用!$A$1:$BA$300,COLUMN(),FALSE)),"")</f>
        <v>#N/A</v>
      </c>
      <c r="K80" s="52" t="e">
        <f>IF($A80&lt;&gt;"",IF(VLOOKUP($A80,貼り付け用!$A$1:$BA$300,COLUMN(),FALSE)=0,"",VLOOKUP($A80,貼り付け用!$A$1:$BA$300,COLUMN(),FALSE)),"")</f>
        <v>#N/A</v>
      </c>
      <c r="L80" s="52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52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52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52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52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52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52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52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52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3"/>
      <c r="V80" s="21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52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2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46" t="e">
        <f>IF($A81&lt;&gt;"",IF(VLOOKUP($A81,貼り付け用!$A$1:$BA$300,COLUMN(),FALSE)=0,"",VLOOKUP($A81,貼り付け用!$A$1:$BA$300,COLUMN(),FALSE)),"")</f>
        <v>#N/A</v>
      </c>
      <c r="C81" s="46" t="e">
        <f>IF($A81&lt;&gt;"",IF(VLOOKUP($A81,貼り付け用!$A$1:$BA$300,COLUMN(),FALSE)=0,"",VLOOKUP($A81,貼り付け用!$A$1:$BA$300,COLUMN(),FALSE)),"")</f>
        <v>#N/A</v>
      </c>
      <c r="D81" s="46" t="e">
        <f>IF($A81&lt;&gt;"",IF(VLOOKUP($A81,貼り付け用!$A$1:$BA$300,COLUMN(),FALSE)=0,"",VLOOKUP($A81,貼り付け用!$A$1:$BA$300,COLUMN(),FALSE)),"")</f>
        <v>#N/A</v>
      </c>
      <c r="E81" s="46" t="e">
        <f>IF($A81&lt;&gt;"",IF(VLOOKUP($A81,貼り付け用!$A$1:$BA$300,COLUMN(),FALSE)=0,"",VLOOKUP($A81,貼り付け用!$A$1:$BA$300,COLUMN(),FALSE)),"")</f>
        <v>#N/A</v>
      </c>
      <c r="F81" s="46" t="e">
        <f>IF($A81&lt;&gt;"",IF(VLOOKUP($A81,貼り付け用!$A$1:$BA$300,COLUMN(),FALSE)=0,"",VLOOKUP($A81,貼り付け用!$A$1:$BA$300,COLUMN(),FALSE)),"")</f>
        <v>#N/A</v>
      </c>
      <c r="G81" s="46" t="e">
        <f>IF($A81&lt;&gt;"",IF(VLOOKUP($A81,貼り付け用!$A$1:$BA$300,COLUMN(),FALSE)=0,"",VLOOKUP($A81,貼り付け用!$A$1:$BA$300,COLUMN(),FALSE)),"")</f>
        <v>#N/A</v>
      </c>
      <c r="H81" s="46" t="e">
        <f>IF($A81&lt;&gt;"",IF(VLOOKUP($A81,貼り付け用!$A$1:$BA$300,COLUMN(),FALSE)=0,"",VLOOKUP($A81,貼り付け用!$A$1:$BA$300,COLUMN(),FALSE)),"")</f>
        <v>#N/A</v>
      </c>
      <c r="I81" s="46" t="e">
        <f>IF($A81&lt;&gt;"",IF(VLOOKUP($A81,貼り付け用!$A$1:$BA$300,COLUMN(),FALSE)=0,"",VLOOKUP($A81,貼り付け用!$A$1:$BA$300,COLUMN(),FALSE)),"")</f>
        <v>#N/A</v>
      </c>
      <c r="J81" s="46" t="e">
        <f>IF($A81&lt;&gt;"",IF(VLOOKUP($A81,貼り付け用!$A$1:$BA$300,COLUMN(),FALSE)=0,"",VLOOKUP($A81,貼り付け用!$A$1:$BA$300,COLUMN(),FALSE)),"")</f>
        <v>#N/A</v>
      </c>
      <c r="K81" s="46" t="e">
        <f>IF($A81&lt;&gt;"",IF(VLOOKUP($A81,貼り付け用!$A$1:$BA$300,COLUMN(),FALSE)=0,"",VLOOKUP($A81,貼り付け用!$A$1:$BA$300,COLUMN(),FALSE)),"")</f>
        <v>#N/A</v>
      </c>
      <c r="L81" s="46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46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46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46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46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46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46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46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46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24"/>
      <c r="V81" s="21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52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52" t="e">
        <f>IF($A82&lt;&gt;"",IF(VLOOKUP($A82,貼り付け用!$A$1:$BA$300,COLUMN(),FALSE)=0,"",VLOOKUP($A82,貼り付け用!$A$1:$BA$300,COLUMN(),FALSE)),"")</f>
        <v>#N/A</v>
      </c>
      <c r="C82" s="52" t="e">
        <f>IF($A82&lt;&gt;"",IF(VLOOKUP($A82,貼り付け用!$A$1:$BA$300,COLUMN(),FALSE)=0,"",VLOOKUP($A82,貼り付け用!$A$1:$BA$300,COLUMN(),FALSE)),"")</f>
        <v>#N/A</v>
      </c>
      <c r="D82" s="52" t="e">
        <f>IF($A82&lt;&gt;"",IF(VLOOKUP($A82,貼り付け用!$A$1:$BA$300,COLUMN(),FALSE)=0,"",VLOOKUP($A82,貼り付け用!$A$1:$BA$300,COLUMN(),FALSE)),"")</f>
        <v>#N/A</v>
      </c>
      <c r="E82" s="52" t="e">
        <f>IF($A82&lt;&gt;"",IF(VLOOKUP($A82,貼り付け用!$A$1:$BA$300,COLUMN(),FALSE)=0,"",VLOOKUP($A82,貼り付け用!$A$1:$BA$300,COLUMN(),FALSE)),"")</f>
        <v>#N/A</v>
      </c>
      <c r="F82" s="52" t="e">
        <f>IF($A82&lt;&gt;"",IF(VLOOKUP($A82,貼り付け用!$A$1:$BA$300,COLUMN(),FALSE)=0,"",VLOOKUP($A82,貼り付け用!$A$1:$BA$300,COLUMN(),FALSE)),"")</f>
        <v>#N/A</v>
      </c>
      <c r="G82" s="52" t="e">
        <f>IF($A82&lt;&gt;"",IF(VLOOKUP($A82,貼り付け用!$A$1:$BA$300,COLUMN(),FALSE)=0,"",VLOOKUP($A82,貼り付け用!$A$1:$BA$300,COLUMN(),FALSE)),"")</f>
        <v>#N/A</v>
      </c>
      <c r="H82" s="52" t="e">
        <f>IF($A82&lt;&gt;"",IF(VLOOKUP($A82,貼り付け用!$A$1:$BA$300,COLUMN(),FALSE)=0,"",VLOOKUP($A82,貼り付け用!$A$1:$BA$300,COLUMN(),FALSE)),"")</f>
        <v>#N/A</v>
      </c>
      <c r="I82" s="52" t="e">
        <f>IF($A82&lt;&gt;"",IF(VLOOKUP($A82,貼り付け用!$A$1:$BA$300,COLUMN(),FALSE)=0,"",VLOOKUP($A82,貼り付け用!$A$1:$BA$300,COLUMN(),FALSE)),"")</f>
        <v>#N/A</v>
      </c>
      <c r="J82" s="52" t="e">
        <f>IF($A82&lt;&gt;"",IF(VLOOKUP($A82,貼り付け用!$A$1:$BA$300,COLUMN(),FALSE)=0,"",VLOOKUP($A82,貼り付け用!$A$1:$BA$300,COLUMN(),FALSE)),"")</f>
        <v>#N/A</v>
      </c>
      <c r="K82" s="52" t="e">
        <f>IF($A82&lt;&gt;"",IF(VLOOKUP($A82,貼り付け用!$A$1:$BA$300,COLUMN(),FALSE)=0,"",VLOOKUP($A82,貼り付け用!$A$1:$BA$300,COLUMN(),FALSE)),"")</f>
        <v>#N/A</v>
      </c>
      <c r="L82" s="52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52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52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52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52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52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52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52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52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3"/>
      <c r="V82" s="21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52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2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46" t="e">
        <f>IF($A83&lt;&gt;"",IF(VLOOKUP($A83,貼り付け用!$A$1:$BA$300,COLUMN(),FALSE)=0,"",VLOOKUP($A83,貼り付け用!$A$1:$BA$300,COLUMN(),FALSE)),"")</f>
        <v>#N/A</v>
      </c>
      <c r="C83" s="46" t="e">
        <f>IF($A83&lt;&gt;"",IF(VLOOKUP($A83,貼り付け用!$A$1:$BA$300,COLUMN(),FALSE)=0,"",VLOOKUP($A83,貼り付け用!$A$1:$BA$300,COLUMN(),FALSE)),"")</f>
        <v>#N/A</v>
      </c>
      <c r="D83" s="46" t="e">
        <f>IF($A83&lt;&gt;"",IF(VLOOKUP($A83,貼り付け用!$A$1:$BA$300,COLUMN(),FALSE)=0,"",VLOOKUP($A83,貼り付け用!$A$1:$BA$300,COLUMN(),FALSE)),"")</f>
        <v>#N/A</v>
      </c>
      <c r="E83" s="46" t="e">
        <f>IF($A83&lt;&gt;"",IF(VLOOKUP($A83,貼り付け用!$A$1:$BA$300,COLUMN(),FALSE)=0,"",VLOOKUP($A83,貼り付け用!$A$1:$BA$300,COLUMN(),FALSE)),"")</f>
        <v>#N/A</v>
      </c>
      <c r="F83" s="46" t="e">
        <f>IF($A83&lt;&gt;"",IF(VLOOKUP($A83,貼り付け用!$A$1:$BA$300,COLUMN(),FALSE)=0,"",VLOOKUP($A83,貼り付け用!$A$1:$BA$300,COLUMN(),FALSE)),"")</f>
        <v>#N/A</v>
      </c>
      <c r="G83" s="46" t="e">
        <f>IF($A83&lt;&gt;"",IF(VLOOKUP($A83,貼り付け用!$A$1:$BA$300,COLUMN(),FALSE)=0,"",VLOOKUP($A83,貼り付け用!$A$1:$BA$300,COLUMN(),FALSE)),"")</f>
        <v>#N/A</v>
      </c>
      <c r="H83" s="46" t="e">
        <f>IF($A83&lt;&gt;"",IF(VLOOKUP($A83,貼り付け用!$A$1:$BA$300,COLUMN(),FALSE)=0,"",VLOOKUP($A83,貼り付け用!$A$1:$BA$300,COLUMN(),FALSE)),"")</f>
        <v>#N/A</v>
      </c>
      <c r="I83" s="46" t="e">
        <f>IF($A83&lt;&gt;"",IF(VLOOKUP($A83,貼り付け用!$A$1:$BA$300,COLUMN(),FALSE)=0,"",VLOOKUP($A83,貼り付け用!$A$1:$BA$300,COLUMN(),FALSE)),"")</f>
        <v>#N/A</v>
      </c>
      <c r="J83" s="46" t="e">
        <f>IF($A83&lt;&gt;"",IF(VLOOKUP($A83,貼り付け用!$A$1:$BA$300,COLUMN(),FALSE)=0,"",VLOOKUP($A83,貼り付け用!$A$1:$BA$300,COLUMN(),FALSE)),"")</f>
        <v>#N/A</v>
      </c>
      <c r="K83" s="46" t="e">
        <f>IF($A83&lt;&gt;"",IF(VLOOKUP($A83,貼り付け用!$A$1:$BA$300,COLUMN(),FALSE)=0,"",VLOOKUP($A83,貼り付け用!$A$1:$BA$300,COLUMN(),FALSE)),"")</f>
        <v>#N/A</v>
      </c>
      <c r="L83" s="46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46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46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46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46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46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46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46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46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24"/>
      <c r="V83" s="21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52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52" t="e">
        <f>IF($A84&lt;&gt;"",IF(VLOOKUP($A84,貼り付け用!$A$1:$BA$300,COLUMN(),FALSE)=0,"",VLOOKUP($A84,貼り付け用!$A$1:$BA$300,COLUMN(),FALSE)),"")</f>
        <v>#N/A</v>
      </c>
      <c r="C84" s="52" t="e">
        <f>IF($A84&lt;&gt;"",IF(VLOOKUP($A84,貼り付け用!$A$1:$BA$300,COLUMN(),FALSE)=0,"",VLOOKUP($A84,貼り付け用!$A$1:$BA$300,COLUMN(),FALSE)),"")</f>
        <v>#N/A</v>
      </c>
      <c r="D84" s="52" t="e">
        <f>IF($A84&lt;&gt;"",IF(VLOOKUP($A84,貼り付け用!$A$1:$BA$300,COLUMN(),FALSE)=0,"",VLOOKUP($A84,貼り付け用!$A$1:$BA$300,COLUMN(),FALSE)),"")</f>
        <v>#N/A</v>
      </c>
      <c r="E84" s="52" t="e">
        <f>IF($A84&lt;&gt;"",IF(VLOOKUP($A84,貼り付け用!$A$1:$BA$300,COLUMN(),FALSE)=0,"",VLOOKUP($A84,貼り付け用!$A$1:$BA$300,COLUMN(),FALSE)),"")</f>
        <v>#N/A</v>
      </c>
      <c r="F84" s="52" t="e">
        <f>IF($A84&lt;&gt;"",IF(VLOOKUP($A84,貼り付け用!$A$1:$BA$300,COLUMN(),FALSE)=0,"",VLOOKUP($A84,貼り付け用!$A$1:$BA$300,COLUMN(),FALSE)),"")</f>
        <v>#N/A</v>
      </c>
      <c r="G84" s="52" t="e">
        <f>IF($A84&lt;&gt;"",IF(VLOOKUP($A84,貼り付け用!$A$1:$BA$300,COLUMN(),FALSE)=0,"",VLOOKUP($A84,貼り付け用!$A$1:$BA$300,COLUMN(),FALSE)),"")</f>
        <v>#N/A</v>
      </c>
      <c r="H84" s="52" t="e">
        <f>IF($A84&lt;&gt;"",IF(VLOOKUP($A84,貼り付け用!$A$1:$BA$300,COLUMN(),FALSE)=0,"",VLOOKUP($A84,貼り付け用!$A$1:$BA$300,COLUMN(),FALSE)),"")</f>
        <v>#N/A</v>
      </c>
      <c r="I84" s="52" t="e">
        <f>IF($A84&lt;&gt;"",IF(VLOOKUP($A84,貼り付け用!$A$1:$BA$300,COLUMN(),FALSE)=0,"",VLOOKUP($A84,貼り付け用!$A$1:$BA$300,COLUMN(),FALSE)),"")</f>
        <v>#N/A</v>
      </c>
      <c r="J84" s="52" t="e">
        <f>IF($A84&lt;&gt;"",IF(VLOOKUP($A84,貼り付け用!$A$1:$BA$300,COLUMN(),FALSE)=0,"",VLOOKUP($A84,貼り付け用!$A$1:$BA$300,COLUMN(),FALSE)),"")</f>
        <v>#N/A</v>
      </c>
      <c r="K84" s="52" t="e">
        <f>IF($A84&lt;&gt;"",IF(VLOOKUP($A84,貼り付け用!$A$1:$BA$300,COLUMN(),FALSE)=0,"",VLOOKUP($A84,貼り付け用!$A$1:$BA$300,COLUMN(),FALSE)),"")</f>
        <v>#N/A</v>
      </c>
      <c r="L84" s="52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52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52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52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52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52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52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52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52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3"/>
      <c r="V84" s="21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52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2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46" t="e">
        <f>IF($A85&lt;&gt;"",IF(VLOOKUP($A85,貼り付け用!$A$1:$BA$300,COLUMN(),FALSE)=0,"",VLOOKUP($A85,貼り付け用!$A$1:$BA$300,COLUMN(),FALSE)),"")</f>
        <v>#N/A</v>
      </c>
      <c r="C85" s="46" t="e">
        <f>IF($A85&lt;&gt;"",IF(VLOOKUP($A85,貼り付け用!$A$1:$BA$300,COLUMN(),FALSE)=0,"",VLOOKUP($A85,貼り付け用!$A$1:$BA$300,COLUMN(),FALSE)),"")</f>
        <v>#N/A</v>
      </c>
      <c r="D85" s="46" t="e">
        <f>IF($A85&lt;&gt;"",IF(VLOOKUP($A85,貼り付け用!$A$1:$BA$300,COLUMN(),FALSE)=0,"",VLOOKUP($A85,貼り付け用!$A$1:$BA$300,COLUMN(),FALSE)),"")</f>
        <v>#N/A</v>
      </c>
      <c r="E85" s="46" t="e">
        <f>IF($A85&lt;&gt;"",IF(VLOOKUP($A85,貼り付け用!$A$1:$BA$300,COLUMN(),FALSE)=0,"",VLOOKUP($A85,貼り付け用!$A$1:$BA$300,COLUMN(),FALSE)),"")</f>
        <v>#N/A</v>
      </c>
      <c r="F85" s="46" t="e">
        <f>IF($A85&lt;&gt;"",IF(VLOOKUP($A85,貼り付け用!$A$1:$BA$300,COLUMN(),FALSE)=0,"",VLOOKUP($A85,貼り付け用!$A$1:$BA$300,COLUMN(),FALSE)),"")</f>
        <v>#N/A</v>
      </c>
      <c r="G85" s="46" t="e">
        <f>IF($A85&lt;&gt;"",IF(VLOOKUP($A85,貼り付け用!$A$1:$BA$300,COLUMN(),FALSE)=0,"",VLOOKUP($A85,貼り付け用!$A$1:$BA$300,COLUMN(),FALSE)),"")</f>
        <v>#N/A</v>
      </c>
      <c r="H85" s="46" t="e">
        <f>IF($A85&lt;&gt;"",IF(VLOOKUP($A85,貼り付け用!$A$1:$BA$300,COLUMN(),FALSE)=0,"",VLOOKUP($A85,貼り付け用!$A$1:$BA$300,COLUMN(),FALSE)),"")</f>
        <v>#N/A</v>
      </c>
      <c r="I85" s="46" t="e">
        <f>IF($A85&lt;&gt;"",IF(VLOOKUP($A85,貼り付け用!$A$1:$BA$300,COLUMN(),FALSE)=0,"",VLOOKUP($A85,貼り付け用!$A$1:$BA$300,COLUMN(),FALSE)),"")</f>
        <v>#N/A</v>
      </c>
      <c r="J85" s="46" t="e">
        <f>IF($A85&lt;&gt;"",IF(VLOOKUP($A85,貼り付け用!$A$1:$BA$300,COLUMN(),FALSE)=0,"",VLOOKUP($A85,貼り付け用!$A$1:$BA$300,COLUMN(),FALSE)),"")</f>
        <v>#N/A</v>
      </c>
      <c r="K85" s="46" t="e">
        <f>IF($A85&lt;&gt;"",IF(VLOOKUP($A85,貼り付け用!$A$1:$BA$300,COLUMN(),FALSE)=0,"",VLOOKUP($A85,貼り付け用!$A$1:$BA$300,COLUMN(),FALSE)),"")</f>
        <v>#N/A</v>
      </c>
      <c r="L85" s="46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46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46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46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46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46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46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46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46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24"/>
      <c r="V85" s="21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52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52" t="e">
        <f>IF($A86&lt;&gt;"",IF(VLOOKUP($A86,貼り付け用!$A$1:$BA$300,COLUMN(),FALSE)=0,"",VLOOKUP($A86,貼り付け用!$A$1:$BA$300,COLUMN(),FALSE)),"")</f>
        <v>#N/A</v>
      </c>
      <c r="C86" s="52" t="e">
        <f>IF($A86&lt;&gt;"",IF(VLOOKUP($A86,貼り付け用!$A$1:$BA$300,COLUMN(),FALSE)=0,"",VLOOKUP($A86,貼り付け用!$A$1:$BA$300,COLUMN(),FALSE)),"")</f>
        <v>#N/A</v>
      </c>
      <c r="D86" s="52" t="e">
        <f>IF($A86&lt;&gt;"",IF(VLOOKUP($A86,貼り付け用!$A$1:$BA$300,COLUMN(),FALSE)=0,"",VLOOKUP($A86,貼り付け用!$A$1:$BA$300,COLUMN(),FALSE)),"")</f>
        <v>#N/A</v>
      </c>
      <c r="E86" s="52" t="e">
        <f>IF($A86&lt;&gt;"",IF(VLOOKUP($A86,貼り付け用!$A$1:$BA$300,COLUMN(),FALSE)=0,"",VLOOKUP($A86,貼り付け用!$A$1:$BA$300,COLUMN(),FALSE)),"")</f>
        <v>#N/A</v>
      </c>
      <c r="F86" s="52" t="e">
        <f>IF($A86&lt;&gt;"",IF(VLOOKUP($A86,貼り付け用!$A$1:$BA$300,COLUMN(),FALSE)=0,"",VLOOKUP($A86,貼り付け用!$A$1:$BA$300,COLUMN(),FALSE)),"")</f>
        <v>#N/A</v>
      </c>
      <c r="G86" s="52" t="e">
        <f>IF($A86&lt;&gt;"",IF(VLOOKUP($A86,貼り付け用!$A$1:$BA$300,COLUMN(),FALSE)=0,"",VLOOKUP($A86,貼り付け用!$A$1:$BA$300,COLUMN(),FALSE)),"")</f>
        <v>#N/A</v>
      </c>
      <c r="H86" s="52" t="e">
        <f>IF($A86&lt;&gt;"",IF(VLOOKUP($A86,貼り付け用!$A$1:$BA$300,COLUMN(),FALSE)=0,"",VLOOKUP($A86,貼り付け用!$A$1:$BA$300,COLUMN(),FALSE)),"")</f>
        <v>#N/A</v>
      </c>
      <c r="I86" s="52" t="e">
        <f>IF($A86&lt;&gt;"",IF(VLOOKUP($A86,貼り付け用!$A$1:$BA$300,COLUMN(),FALSE)=0,"",VLOOKUP($A86,貼り付け用!$A$1:$BA$300,COLUMN(),FALSE)),"")</f>
        <v>#N/A</v>
      </c>
      <c r="J86" s="52" t="e">
        <f>IF($A86&lt;&gt;"",IF(VLOOKUP($A86,貼り付け用!$A$1:$BA$300,COLUMN(),FALSE)=0,"",VLOOKUP($A86,貼り付け用!$A$1:$BA$300,COLUMN(),FALSE)),"")</f>
        <v>#N/A</v>
      </c>
      <c r="K86" s="52" t="e">
        <f>IF($A86&lt;&gt;"",IF(VLOOKUP($A86,貼り付け用!$A$1:$BA$300,COLUMN(),FALSE)=0,"",VLOOKUP($A86,貼り付け用!$A$1:$BA$300,COLUMN(),FALSE)),"")</f>
        <v>#N/A</v>
      </c>
      <c r="L86" s="52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52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52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52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52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52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52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52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52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3"/>
      <c r="V86" s="21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52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2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46" t="e">
        <f>IF($A87&lt;&gt;"",IF(VLOOKUP($A87,貼り付け用!$A$1:$BA$300,COLUMN(),FALSE)=0,"",VLOOKUP($A87,貼り付け用!$A$1:$BA$300,COLUMN(),FALSE)),"")</f>
        <v>#N/A</v>
      </c>
      <c r="C87" s="46" t="e">
        <f>IF($A87&lt;&gt;"",IF(VLOOKUP($A87,貼り付け用!$A$1:$BA$300,COLUMN(),FALSE)=0,"",VLOOKUP($A87,貼り付け用!$A$1:$BA$300,COLUMN(),FALSE)),"")</f>
        <v>#N/A</v>
      </c>
      <c r="D87" s="46" t="e">
        <f>IF($A87&lt;&gt;"",IF(VLOOKUP($A87,貼り付け用!$A$1:$BA$300,COLUMN(),FALSE)=0,"",VLOOKUP($A87,貼り付け用!$A$1:$BA$300,COLUMN(),FALSE)),"")</f>
        <v>#N/A</v>
      </c>
      <c r="E87" s="46" t="e">
        <f>IF($A87&lt;&gt;"",IF(VLOOKUP($A87,貼り付け用!$A$1:$BA$300,COLUMN(),FALSE)=0,"",VLOOKUP($A87,貼り付け用!$A$1:$BA$300,COLUMN(),FALSE)),"")</f>
        <v>#N/A</v>
      </c>
      <c r="F87" s="46" t="e">
        <f>IF($A87&lt;&gt;"",IF(VLOOKUP($A87,貼り付け用!$A$1:$BA$300,COLUMN(),FALSE)=0,"",VLOOKUP($A87,貼り付け用!$A$1:$BA$300,COLUMN(),FALSE)),"")</f>
        <v>#N/A</v>
      </c>
      <c r="G87" s="46" t="e">
        <f>IF($A87&lt;&gt;"",IF(VLOOKUP($A87,貼り付け用!$A$1:$BA$300,COLUMN(),FALSE)=0,"",VLOOKUP($A87,貼り付け用!$A$1:$BA$300,COLUMN(),FALSE)),"")</f>
        <v>#N/A</v>
      </c>
      <c r="H87" s="46" t="e">
        <f>IF($A87&lt;&gt;"",IF(VLOOKUP($A87,貼り付け用!$A$1:$BA$300,COLUMN(),FALSE)=0,"",VLOOKUP($A87,貼り付け用!$A$1:$BA$300,COLUMN(),FALSE)),"")</f>
        <v>#N/A</v>
      </c>
      <c r="I87" s="46" t="e">
        <f>IF($A87&lt;&gt;"",IF(VLOOKUP($A87,貼り付け用!$A$1:$BA$300,COLUMN(),FALSE)=0,"",VLOOKUP($A87,貼り付け用!$A$1:$BA$300,COLUMN(),FALSE)),"")</f>
        <v>#N/A</v>
      </c>
      <c r="J87" s="46" t="e">
        <f>IF($A87&lt;&gt;"",IF(VLOOKUP($A87,貼り付け用!$A$1:$BA$300,COLUMN(),FALSE)=0,"",VLOOKUP($A87,貼り付け用!$A$1:$BA$300,COLUMN(),FALSE)),"")</f>
        <v>#N/A</v>
      </c>
      <c r="K87" s="46" t="e">
        <f>IF($A87&lt;&gt;"",IF(VLOOKUP($A87,貼り付け用!$A$1:$BA$300,COLUMN(),FALSE)=0,"",VLOOKUP($A87,貼り付け用!$A$1:$BA$300,COLUMN(),FALSE)),"")</f>
        <v>#N/A</v>
      </c>
      <c r="L87" s="46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46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46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46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46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46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46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46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46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24"/>
      <c r="V87" s="21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52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52" t="e">
        <f>IF($A88&lt;&gt;"",IF(VLOOKUP($A88,貼り付け用!$A$1:$BA$300,COLUMN(),FALSE)=0,"",VLOOKUP($A88,貼り付け用!$A$1:$BA$300,COLUMN(),FALSE)),"")</f>
        <v>#N/A</v>
      </c>
      <c r="C88" s="52" t="e">
        <f>IF($A88&lt;&gt;"",IF(VLOOKUP($A88,貼り付け用!$A$1:$BA$300,COLUMN(),FALSE)=0,"",VLOOKUP($A88,貼り付け用!$A$1:$BA$300,COLUMN(),FALSE)),"")</f>
        <v>#N/A</v>
      </c>
      <c r="D88" s="52" t="e">
        <f>IF($A88&lt;&gt;"",IF(VLOOKUP($A88,貼り付け用!$A$1:$BA$300,COLUMN(),FALSE)=0,"",VLOOKUP($A88,貼り付け用!$A$1:$BA$300,COLUMN(),FALSE)),"")</f>
        <v>#N/A</v>
      </c>
      <c r="E88" s="52" t="e">
        <f>IF($A88&lt;&gt;"",IF(VLOOKUP($A88,貼り付け用!$A$1:$BA$300,COLUMN(),FALSE)=0,"",VLOOKUP($A88,貼り付け用!$A$1:$BA$300,COLUMN(),FALSE)),"")</f>
        <v>#N/A</v>
      </c>
      <c r="F88" s="52" t="e">
        <f>IF($A88&lt;&gt;"",IF(VLOOKUP($A88,貼り付け用!$A$1:$BA$300,COLUMN(),FALSE)=0,"",VLOOKUP($A88,貼り付け用!$A$1:$BA$300,COLUMN(),FALSE)),"")</f>
        <v>#N/A</v>
      </c>
      <c r="G88" s="52" t="e">
        <f>IF($A88&lt;&gt;"",IF(VLOOKUP($A88,貼り付け用!$A$1:$BA$300,COLUMN(),FALSE)=0,"",VLOOKUP($A88,貼り付け用!$A$1:$BA$300,COLUMN(),FALSE)),"")</f>
        <v>#N/A</v>
      </c>
      <c r="H88" s="52" t="e">
        <f>IF($A88&lt;&gt;"",IF(VLOOKUP($A88,貼り付け用!$A$1:$BA$300,COLUMN(),FALSE)=0,"",VLOOKUP($A88,貼り付け用!$A$1:$BA$300,COLUMN(),FALSE)),"")</f>
        <v>#N/A</v>
      </c>
      <c r="I88" s="52" t="e">
        <f>IF($A88&lt;&gt;"",IF(VLOOKUP($A88,貼り付け用!$A$1:$BA$300,COLUMN(),FALSE)=0,"",VLOOKUP($A88,貼り付け用!$A$1:$BA$300,COLUMN(),FALSE)),"")</f>
        <v>#N/A</v>
      </c>
      <c r="J88" s="52" t="e">
        <f>IF($A88&lt;&gt;"",IF(VLOOKUP($A88,貼り付け用!$A$1:$BA$300,COLUMN(),FALSE)=0,"",VLOOKUP($A88,貼り付け用!$A$1:$BA$300,COLUMN(),FALSE)),"")</f>
        <v>#N/A</v>
      </c>
      <c r="K88" s="52" t="e">
        <f>IF($A88&lt;&gt;"",IF(VLOOKUP($A88,貼り付け用!$A$1:$BA$300,COLUMN(),FALSE)=0,"",VLOOKUP($A88,貼り付け用!$A$1:$BA$300,COLUMN(),FALSE)),"")</f>
        <v>#N/A</v>
      </c>
      <c r="L88" s="52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52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52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52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52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52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52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52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52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3"/>
      <c r="V88" s="21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52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2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46" t="e">
        <f>IF($A89&lt;&gt;"",IF(VLOOKUP($A89,貼り付け用!$A$1:$BA$300,COLUMN(),FALSE)=0,"",VLOOKUP($A89,貼り付け用!$A$1:$BA$300,COLUMN(),FALSE)),"")</f>
        <v>#N/A</v>
      </c>
      <c r="C89" s="46" t="e">
        <f>IF($A89&lt;&gt;"",IF(VLOOKUP($A89,貼り付け用!$A$1:$BA$300,COLUMN(),FALSE)=0,"",VLOOKUP($A89,貼り付け用!$A$1:$BA$300,COLUMN(),FALSE)),"")</f>
        <v>#N/A</v>
      </c>
      <c r="D89" s="46" t="e">
        <f>IF($A89&lt;&gt;"",IF(VLOOKUP($A89,貼り付け用!$A$1:$BA$300,COLUMN(),FALSE)=0,"",VLOOKUP($A89,貼り付け用!$A$1:$BA$300,COLUMN(),FALSE)),"")</f>
        <v>#N/A</v>
      </c>
      <c r="E89" s="46" t="e">
        <f>IF($A89&lt;&gt;"",IF(VLOOKUP($A89,貼り付け用!$A$1:$BA$300,COLUMN(),FALSE)=0,"",VLOOKUP($A89,貼り付け用!$A$1:$BA$300,COLUMN(),FALSE)),"")</f>
        <v>#N/A</v>
      </c>
      <c r="F89" s="46" t="e">
        <f>IF($A89&lt;&gt;"",IF(VLOOKUP($A89,貼り付け用!$A$1:$BA$300,COLUMN(),FALSE)=0,"",VLOOKUP($A89,貼り付け用!$A$1:$BA$300,COLUMN(),FALSE)),"")</f>
        <v>#N/A</v>
      </c>
      <c r="G89" s="46" t="e">
        <f>IF($A89&lt;&gt;"",IF(VLOOKUP($A89,貼り付け用!$A$1:$BA$300,COLUMN(),FALSE)=0,"",VLOOKUP($A89,貼り付け用!$A$1:$BA$300,COLUMN(),FALSE)),"")</f>
        <v>#N/A</v>
      </c>
      <c r="H89" s="46" t="e">
        <f>IF($A89&lt;&gt;"",IF(VLOOKUP($A89,貼り付け用!$A$1:$BA$300,COLUMN(),FALSE)=0,"",VLOOKUP($A89,貼り付け用!$A$1:$BA$300,COLUMN(),FALSE)),"")</f>
        <v>#N/A</v>
      </c>
      <c r="I89" s="46" t="e">
        <f>IF($A89&lt;&gt;"",IF(VLOOKUP($A89,貼り付け用!$A$1:$BA$300,COLUMN(),FALSE)=0,"",VLOOKUP($A89,貼り付け用!$A$1:$BA$300,COLUMN(),FALSE)),"")</f>
        <v>#N/A</v>
      </c>
      <c r="J89" s="46" t="e">
        <f>IF($A89&lt;&gt;"",IF(VLOOKUP($A89,貼り付け用!$A$1:$BA$300,COLUMN(),FALSE)=0,"",VLOOKUP($A89,貼り付け用!$A$1:$BA$300,COLUMN(),FALSE)),"")</f>
        <v>#N/A</v>
      </c>
      <c r="K89" s="46" t="e">
        <f>IF($A89&lt;&gt;"",IF(VLOOKUP($A89,貼り付け用!$A$1:$BA$300,COLUMN(),FALSE)=0,"",VLOOKUP($A89,貼り付け用!$A$1:$BA$300,COLUMN(),FALSE)),"")</f>
        <v>#N/A</v>
      </c>
      <c r="L89" s="46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46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46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46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46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46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46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46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46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24"/>
      <c r="V89" s="21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52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52" t="e">
        <f>IF($A90&lt;&gt;"",IF(VLOOKUP($A90,貼り付け用!$A$1:$BA$300,COLUMN(),FALSE)=0,"",VLOOKUP($A90,貼り付け用!$A$1:$BA$300,COLUMN(),FALSE)),"")</f>
        <v>#N/A</v>
      </c>
      <c r="C90" s="52" t="e">
        <f>IF($A90&lt;&gt;"",IF(VLOOKUP($A90,貼り付け用!$A$1:$BA$300,COLUMN(),FALSE)=0,"",VLOOKUP($A90,貼り付け用!$A$1:$BA$300,COLUMN(),FALSE)),"")</f>
        <v>#N/A</v>
      </c>
      <c r="D90" s="52" t="e">
        <f>IF($A90&lt;&gt;"",IF(VLOOKUP($A90,貼り付け用!$A$1:$BA$300,COLUMN(),FALSE)=0,"",VLOOKUP($A90,貼り付け用!$A$1:$BA$300,COLUMN(),FALSE)),"")</f>
        <v>#N/A</v>
      </c>
      <c r="E90" s="52" t="e">
        <f>IF($A90&lt;&gt;"",IF(VLOOKUP($A90,貼り付け用!$A$1:$BA$300,COLUMN(),FALSE)=0,"",VLOOKUP($A90,貼り付け用!$A$1:$BA$300,COLUMN(),FALSE)),"")</f>
        <v>#N/A</v>
      </c>
      <c r="F90" s="52" t="e">
        <f>IF($A90&lt;&gt;"",IF(VLOOKUP($A90,貼り付け用!$A$1:$BA$300,COLUMN(),FALSE)=0,"",VLOOKUP($A90,貼り付け用!$A$1:$BA$300,COLUMN(),FALSE)),"")</f>
        <v>#N/A</v>
      </c>
      <c r="G90" s="52" t="e">
        <f>IF($A90&lt;&gt;"",IF(VLOOKUP($A90,貼り付け用!$A$1:$BA$300,COLUMN(),FALSE)=0,"",VLOOKUP($A90,貼り付け用!$A$1:$BA$300,COLUMN(),FALSE)),"")</f>
        <v>#N/A</v>
      </c>
      <c r="H90" s="52" t="e">
        <f>IF($A90&lt;&gt;"",IF(VLOOKUP($A90,貼り付け用!$A$1:$BA$300,COLUMN(),FALSE)=0,"",VLOOKUP($A90,貼り付け用!$A$1:$BA$300,COLUMN(),FALSE)),"")</f>
        <v>#N/A</v>
      </c>
      <c r="I90" s="52" t="e">
        <f>IF($A90&lt;&gt;"",IF(VLOOKUP($A90,貼り付け用!$A$1:$BA$300,COLUMN(),FALSE)=0,"",VLOOKUP($A90,貼り付け用!$A$1:$BA$300,COLUMN(),FALSE)),"")</f>
        <v>#N/A</v>
      </c>
      <c r="J90" s="52" t="e">
        <f>IF($A90&lt;&gt;"",IF(VLOOKUP($A90,貼り付け用!$A$1:$BA$300,COLUMN(),FALSE)=0,"",VLOOKUP($A90,貼り付け用!$A$1:$BA$300,COLUMN(),FALSE)),"")</f>
        <v>#N/A</v>
      </c>
      <c r="K90" s="52" t="e">
        <f>IF($A90&lt;&gt;"",IF(VLOOKUP($A90,貼り付け用!$A$1:$BA$300,COLUMN(),FALSE)=0,"",VLOOKUP($A90,貼り付け用!$A$1:$BA$300,COLUMN(),FALSE)),"")</f>
        <v>#N/A</v>
      </c>
      <c r="L90" s="52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52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52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52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52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52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52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52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52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3"/>
      <c r="V90" s="21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52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2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46" t="e">
        <f>IF($A91&lt;&gt;"",IF(VLOOKUP($A91,貼り付け用!$A$1:$BA$300,COLUMN(),FALSE)=0,"",VLOOKUP($A91,貼り付け用!$A$1:$BA$300,COLUMN(),FALSE)),"")</f>
        <v>#N/A</v>
      </c>
      <c r="C91" s="46" t="e">
        <f>IF($A91&lt;&gt;"",IF(VLOOKUP($A91,貼り付け用!$A$1:$BA$300,COLUMN(),FALSE)=0,"",VLOOKUP($A91,貼り付け用!$A$1:$BA$300,COLUMN(),FALSE)),"")</f>
        <v>#N/A</v>
      </c>
      <c r="D91" s="46" t="e">
        <f>IF($A91&lt;&gt;"",IF(VLOOKUP($A91,貼り付け用!$A$1:$BA$300,COLUMN(),FALSE)=0,"",VLOOKUP($A91,貼り付け用!$A$1:$BA$300,COLUMN(),FALSE)),"")</f>
        <v>#N/A</v>
      </c>
      <c r="E91" s="46" t="e">
        <f>IF($A91&lt;&gt;"",IF(VLOOKUP($A91,貼り付け用!$A$1:$BA$300,COLUMN(),FALSE)=0,"",VLOOKUP($A91,貼り付け用!$A$1:$BA$300,COLUMN(),FALSE)),"")</f>
        <v>#N/A</v>
      </c>
      <c r="F91" s="46" t="e">
        <f>IF($A91&lt;&gt;"",IF(VLOOKUP($A91,貼り付け用!$A$1:$BA$300,COLUMN(),FALSE)=0,"",VLOOKUP($A91,貼り付け用!$A$1:$BA$300,COLUMN(),FALSE)),"")</f>
        <v>#N/A</v>
      </c>
      <c r="G91" s="46" t="e">
        <f>IF($A91&lt;&gt;"",IF(VLOOKUP($A91,貼り付け用!$A$1:$BA$300,COLUMN(),FALSE)=0,"",VLOOKUP($A91,貼り付け用!$A$1:$BA$300,COLUMN(),FALSE)),"")</f>
        <v>#N/A</v>
      </c>
      <c r="H91" s="46" t="e">
        <f>IF($A91&lt;&gt;"",IF(VLOOKUP($A91,貼り付け用!$A$1:$BA$300,COLUMN(),FALSE)=0,"",VLOOKUP($A91,貼り付け用!$A$1:$BA$300,COLUMN(),FALSE)),"")</f>
        <v>#N/A</v>
      </c>
      <c r="I91" s="46" t="e">
        <f>IF($A91&lt;&gt;"",IF(VLOOKUP($A91,貼り付け用!$A$1:$BA$300,COLUMN(),FALSE)=0,"",VLOOKUP($A91,貼り付け用!$A$1:$BA$300,COLUMN(),FALSE)),"")</f>
        <v>#N/A</v>
      </c>
      <c r="J91" s="46" t="e">
        <f>IF($A91&lt;&gt;"",IF(VLOOKUP($A91,貼り付け用!$A$1:$BA$300,COLUMN(),FALSE)=0,"",VLOOKUP($A91,貼り付け用!$A$1:$BA$300,COLUMN(),FALSE)),"")</f>
        <v>#N/A</v>
      </c>
      <c r="K91" s="46" t="e">
        <f>IF($A91&lt;&gt;"",IF(VLOOKUP($A91,貼り付け用!$A$1:$BA$300,COLUMN(),FALSE)=0,"",VLOOKUP($A91,貼り付け用!$A$1:$BA$300,COLUMN(),FALSE)),"")</f>
        <v>#N/A</v>
      </c>
      <c r="L91" s="46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46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46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46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46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46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46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46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46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24"/>
      <c r="V91" s="21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52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52" t="e">
        <f>IF($A92&lt;&gt;"",IF(VLOOKUP($A92,貼り付け用!$A$1:$BA$300,COLUMN(),FALSE)=0,"",VLOOKUP($A92,貼り付け用!$A$1:$BA$300,COLUMN(),FALSE)),"")</f>
        <v>#N/A</v>
      </c>
      <c r="C92" s="52" t="e">
        <f>IF($A92&lt;&gt;"",IF(VLOOKUP($A92,貼り付け用!$A$1:$BA$300,COLUMN(),FALSE)=0,"",VLOOKUP($A92,貼り付け用!$A$1:$BA$300,COLUMN(),FALSE)),"")</f>
        <v>#N/A</v>
      </c>
      <c r="D92" s="52" t="e">
        <f>IF($A92&lt;&gt;"",IF(VLOOKUP($A92,貼り付け用!$A$1:$BA$300,COLUMN(),FALSE)=0,"",VLOOKUP($A92,貼り付け用!$A$1:$BA$300,COLUMN(),FALSE)),"")</f>
        <v>#N/A</v>
      </c>
      <c r="E92" s="52" t="e">
        <f>IF($A92&lt;&gt;"",IF(VLOOKUP($A92,貼り付け用!$A$1:$BA$300,COLUMN(),FALSE)=0,"",VLOOKUP($A92,貼り付け用!$A$1:$BA$300,COLUMN(),FALSE)),"")</f>
        <v>#N/A</v>
      </c>
      <c r="F92" s="52" t="e">
        <f>IF($A92&lt;&gt;"",IF(VLOOKUP($A92,貼り付け用!$A$1:$BA$300,COLUMN(),FALSE)=0,"",VLOOKUP($A92,貼り付け用!$A$1:$BA$300,COLUMN(),FALSE)),"")</f>
        <v>#N/A</v>
      </c>
      <c r="G92" s="52" t="e">
        <f>IF($A92&lt;&gt;"",IF(VLOOKUP($A92,貼り付け用!$A$1:$BA$300,COLUMN(),FALSE)=0,"",VLOOKUP($A92,貼り付け用!$A$1:$BA$300,COLUMN(),FALSE)),"")</f>
        <v>#N/A</v>
      </c>
      <c r="H92" s="52" t="e">
        <f>IF($A92&lt;&gt;"",IF(VLOOKUP($A92,貼り付け用!$A$1:$BA$300,COLUMN(),FALSE)=0,"",VLOOKUP($A92,貼り付け用!$A$1:$BA$300,COLUMN(),FALSE)),"")</f>
        <v>#N/A</v>
      </c>
      <c r="I92" s="52" t="e">
        <f>IF($A92&lt;&gt;"",IF(VLOOKUP($A92,貼り付け用!$A$1:$BA$300,COLUMN(),FALSE)=0,"",VLOOKUP($A92,貼り付け用!$A$1:$BA$300,COLUMN(),FALSE)),"")</f>
        <v>#N/A</v>
      </c>
      <c r="J92" s="52" t="e">
        <f>IF($A92&lt;&gt;"",IF(VLOOKUP($A92,貼り付け用!$A$1:$BA$300,COLUMN(),FALSE)=0,"",VLOOKUP($A92,貼り付け用!$A$1:$BA$300,COLUMN(),FALSE)),"")</f>
        <v>#N/A</v>
      </c>
      <c r="K92" s="52" t="e">
        <f>IF($A92&lt;&gt;"",IF(VLOOKUP($A92,貼り付け用!$A$1:$BA$300,COLUMN(),FALSE)=0,"",VLOOKUP($A92,貼り付け用!$A$1:$BA$300,COLUMN(),FALSE)),"")</f>
        <v>#N/A</v>
      </c>
      <c r="L92" s="52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52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52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52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52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52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52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52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52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3"/>
      <c r="V92" s="21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52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2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46" t="e">
        <f>IF($A93&lt;&gt;"",IF(VLOOKUP($A93,貼り付け用!$A$1:$BA$300,COLUMN(),FALSE)=0,"",VLOOKUP($A93,貼り付け用!$A$1:$BA$300,COLUMN(),FALSE)),"")</f>
        <v>#N/A</v>
      </c>
      <c r="C93" s="46" t="e">
        <f>IF($A93&lt;&gt;"",IF(VLOOKUP($A93,貼り付け用!$A$1:$BA$300,COLUMN(),FALSE)=0,"",VLOOKUP($A93,貼り付け用!$A$1:$BA$300,COLUMN(),FALSE)),"")</f>
        <v>#N/A</v>
      </c>
      <c r="D93" s="46" t="e">
        <f>IF($A93&lt;&gt;"",IF(VLOOKUP($A93,貼り付け用!$A$1:$BA$300,COLUMN(),FALSE)=0,"",VLOOKUP($A93,貼り付け用!$A$1:$BA$300,COLUMN(),FALSE)),"")</f>
        <v>#N/A</v>
      </c>
      <c r="E93" s="46" t="e">
        <f>IF($A93&lt;&gt;"",IF(VLOOKUP($A93,貼り付け用!$A$1:$BA$300,COLUMN(),FALSE)=0,"",VLOOKUP($A93,貼り付け用!$A$1:$BA$300,COLUMN(),FALSE)),"")</f>
        <v>#N/A</v>
      </c>
      <c r="F93" s="46" t="e">
        <f>IF($A93&lt;&gt;"",IF(VLOOKUP($A93,貼り付け用!$A$1:$BA$300,COLUMN(),FALSE)=0,"",VLOOKUP($A93,貼り付け用!$A$1:$BA$300,COLUMN(),FALSE)),"")</f>
        <v>#N/A</v>
      </c>
      <c r="G93" s="46" t="e">
        <f>IF($A93&lt;&gt;"",IF(VLOOKUP($A93,貼り付け用!$A$1:$BA$300,COLUMN(),FALSE)=0,"",VLOOKUP($A93,貼り付け用!$A$1:$BA$300,COLUMN(),FALSE)),"")</f>
        <v>#N/A</v>
      </c>
      <c r="H93" s="46" t="e">
        <f>IF($A93&lt;&gt;"",IF(VLOOKUP($A93,貼り付け用!$A$1:$BA$300,COLUMN(),FALSE)=0,"",VLOOKUP($A93,貼り付け用!$A$1:$BA$300,COLUMN(),FALSE)),"")</f>
        <v>#N/A</v>
      </c>
      <c r="I93" s="46" t="e">
        <f>IF($A93&lt;&gt;"",IF(VLOOKUP($A93,貼り付け用!$A$1:$BA$300,COLUMN(),FALSE)=0,"",VLOOKUP($A93,貼り付け用!$A$1:$BA$300,COLUMN(),FALSE)),"")</f>
        <v>#N/A</v>
      </c>
      <c r="J93" s="46" t="e">
        <f>IF($A93&lt;&gt;"",IF(VLOOKUP($A93,貼り付け用!$A$1:$BA$300,COLUMN(),FALSE)=0,"",VLOOKUP($A93,貼り付け用!$A$1:$BA$300,COLUMN(),FALSE)),"")</f>
        <v>#N/A</v>
      </c>
      <c r="K93" s="46" t="e">
        <f>IF($A93&lt;&gt;"",IF(VLOOKUP($A93,貼り付け用!$A$1:$BA$300,COLUMN(),FALSE)=0,"",VLOOKUP($A93,貼り付け用!$A$1:$BA$300,COLUMN(),FALSE)),"")</f>
        <v>#N/A</v>
      </c>
      <c r="L93" s="46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46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46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46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46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46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46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46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46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24"/>
      <c r="V93" s="21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52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52" t="e">
        <f>IF($A94&lt;&gt;"",IF(VLOOKUP($A94,貼り付け用!$A$1:$BA$300,COLUMN(),FALSE)=0,"",VLOOKUP($A94,貼り付け用!$A$1:$BA$300,COLUMN(),FALSE)),"")</f>
        <v>#N/A</v>
      </c>
      <c r="C94" s="52" t="e">
        <f>IF($A94&lt;&gt;"",IF(VLOOKUP($A94,貼り付け用!$A$1:$BA$300,COLUMN(),FALSE)=0,"",VLOOKUP($A94,貼り付け用!$A$1:$BA$300,COLUMN(),FALSE)),"")</f>
        <v>#N/A</v>
      </c>
      <c r="D94" s="52" t="e">
        <f>IF($A94&lt;&gt;"",IF(VLOOKUP($A94,貼り付け用!$A$1:$BA$300,COLUMN(),FALSE)=0,"",VLOOKUP($A94,貼り付け用!$A$1:$BA$300,COLUMN(),FALSE)),"")</f>
        <v>#N/A</v>
      </c>
      <c r="E94" s="52" t="e">
        <f>IF($A94&lt;&gt;"",IF(VLOOKUP($A94,貼り付け用!$A$1:$BA$300,COLUMN(),FALSE)=0,"",VLOOKUP($A94,貼り付け用!$A$1:$BA$300,COLUMN(),FALSE)),"")</f>
        <v>#N/A</v>
      </c>
      <c r="F94" s="52" t="e">
        <f>IF($A94&lt;&gt;"",IF(VLOOKUP($A94,貼り付け用!$A$1:$BA$300,COLUMN(),FALSE)=0,"",VLOOKUP($A94,貼り付け用!$A$1:$BA$300,COLUMN(),FALSE)),"")</f>
        <v>#N/A</v>
      </c>
      <c r="G94" s="52" t="e">
        <f>IF($A94&lt;&gt;"",IF(VLOOKUP($A94,貼り付け用!$A$1:$BA$300,COLUMN(),FALSE)=0,"",VLOOKUP($A94,貼り付け用!$A$1:$BA$300,COLUMN(),FALSE)),"")</f>
        <v>#N/A</v>
      </c>
      <c r="H94" s="52" t="e">
        <f>IF($A94&lt;&gt;"",IF(VLOOKUP($A94,貼り付け用!$A$1:$BA$300,COLUMN(),FALSE)=0,"",VLOOKUP($A94,貼り付け用!$A$1:$BA$300,COLUMN(),FALSE)),"")</f>
        <v>#N/A</v>
      </c>
      <c r="I94" s="52" t="e">
        <f>IF($A94&lt;&gt;"",IF(VLOOKUP($A94,貼り付け用!$A$1:$BA$300,COLUMN(),FALSE)=0,"",VLOOKUP($A94,貼り付け用!$A$1:$BA$300,COLUMN(),FALSE)),"")</f>
        <v>#N/A</v>
      </c>
      <c r="J94" s="52" t="e">
        <f>IF($A94&lt;&gt;"",IF(VLOOKUP($A94,貼り付け用!$A$1:$BA$300,COLUMN(),FALSE)=0,"",VLOOKUP($A94,貼り付け用!$A$1:$BA$300,COLUMN(),FALSE)),"")</f>
        <v>#N/A</v>
      </c>
      <c r="K94" s="52" t="e">
        <f>IF($A94&lt;&gt;"",IF(VLOOKUP($A94,貼り付け用!$A$1:$BA$300,COLUMN(),FALSE)=0,"",VLOOKUP($A94,貼り付け用!$A$1:$BA$300,COLUMN(),FALSE)),"")</f>
        <v>#N/A</v>
      </c>
      <c r="L94" s="52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52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52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52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52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52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52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52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52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3"/>
      <c r="V94" s="21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52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2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46" t="e">
        <f>IF($A95&lt;&gt;"",IF(VLOOKUP($A95,貼り付け用!$A$1:$BA$300,COLUMN(),FALSE)=0,"",VLOOKUP($A95,貼り付け用!$A$1:$BA$300,COLUMN(),FALSE)),"")</f>
        <v>#N/A</v>
      </c>
      <c r="C95" s="46" t="e">
        <f>IF($A95&lt;&gt;"",IF(VLOOKUP($A95,貼り付け用!$A$1:$BA$300,COLUMN(),FALSE)=0,"",VLOOKUP($A95,貼り付け用!$A$1:$BA$300,COLUMN(),FALSE)),"")</f>
        <v>#N/A</v>
      </c>
      <c r="D95" s="46" t="e">
        <f>IF($A95&lt;&gt;"",IF(VLOOKUP($A95,貼り付け用!$A$1:$BA$300,COLUMN(),FALSE)=0,"",VLOOKUP($A95,貼り付け用!$A$1:$BA$300,COLUMN(),FALSE)),"")</f>
        <v>#N/A</v>
      </c>
      <c r="E95" s="46" t="e">
        <f>IF($A95&lt;&gt;"",IF(VLOOKUP($A95,貼り付け用!$A$1:$BA$300,COLUMN(),FALSE)=0,"",VLOOKUP($A95,貼り付け用!$A$1:$BA$300,COLUMN(),FALSE)),"")</f>
        <v>#N/A</v>
      </c>
      <c r="F95" s="46" t="e">
        <f>IF($A95&lt;&gt;"",IF(VLOOKUP($A95,貼り付け用!$A$1:$BA$300,COLUMN(),FALSE)=0,"",VLOOKUP($A95,貼り付け用!$A$1:$BA$300,COLUMN(),FALSE)),"")</f>
        <v>#N/A</v>
      </c>
      <c r="G95" s="46" t="e">
        <f>IF($A95&lt;&gt;"",IF(VLOOKUP($A95,貼り付け用!$A$1:$BA$300,COLUMN(),FALSE)=0,"",VLOOKUP($A95,貼り付け用!$A$1:$BA$300,COLUMN(),FALSE)),"")</f>
        <v>#N/A</v>
      </c>
      <c r="H95" s="46" t="e">
        <f>IF($A95&lt;&gt;"",IF(VLOOKUP($A95,貼り付け用!$A$1:$BA$300,COLUMN(),FALSE)=0,"",VLOOKUP($A95,貼り付け用!$A$1:$BA$300,COLUMN(),FALSE)),"")</f>
        <v>#N/A</v>
      </c>
      <c r="I95" s="46" t="e">
        <f>IF($A95&lt;&gt;"",IF(VLOOKUP($A95,貼り付け用!$A$1:$BA$300,COLUMN(),FALSE)=0,"",VLOOKUP($A95,貼り付け用!$A$1:$BA$300,COLUMN(),FALSE)),"")</f>
        <v>#N/A</v>
      </c>
      <c r="J95" s="46" t="e">
        <f>IF($A95&lt;&gt;"",IF(VLOOKUP($A95,貼り付け用!$A$1:$BA$300,COLUMN(),FALSE)=0,"",VLOOKUP($A95,貼り付け用!$A$1:$BA$300,COLUMN(),FALSE)),"")</f>
        <v>#N/A</v>
      </c>
      <c r="K95" s="46" t="e">
        <f>IF($A95&lt;&gt;"",IF(VLOOKUP($A95,貼り付け用!$A$1:$BA$300,COLUMN(),FALSE)=0,"",VLOOKUP($A95,貼り付け用!$A$1:$BA$300,COLUMN(),FALSE)),"")</f>
        <v>#N/A</v>
      </c>
      <c r="L95" s="46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46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46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46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46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46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46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46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46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24"/>
      <c r="V95" s="21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52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52" t="e">
        <f>IF($A96&lt;&gt;"",IF(VLOOKUP($A96,貼り付け用!$A$1:$BA$300,COLUMN(),FALSE)=0,"",VLOOKUP($A96,貼り付け用!$A$1:$BA$300,COLUMN(),FALSE)),"")</f>
        <v>#N/A</v>
      </c>
      <c r="C96" s="52" t="e">
        <f>IF($A96&lt;&gt;"",IF(VLOOKUP($A96,貼り付け用!$A$1:$BA$300,COLUMN(),FALSE)=0,"",VLOOKUP($A96,貼り付け用!$A$1:$BA$300,COLUMN(),FALSE)),"")</f>
        <v>#N/A</v>
      </c>
      <c r="D96" s="52" t="e">
        <f>IF($A96&lt;&gt;"",IF(VLOOKUP($A96,貼り付け用!$A$1:$BA$300,COLUMN(),FALSE)=0,"",VLOOKUP($A96,貼り付け用!$A$1:$BA$300,COLUMN(),FALSE)),"")</f>
        <v>#N/A</v>
      </c>
      <c r="E96" s="52" t="e">
        <f>IF($A96&lt;&gt;"",IF(VLOOKUP($A96,貼り付け用!$A$1:$BA$300,COLUMN(),FALSE)=0,"",VLOOKUP($A96,貼り付け用!$A$1:$BA$300,COLUMN(),FALSE)),"")</f>
        <v>#N/A</v>
      </c>
      <c r="F96" s="52" t="e">
        <f>IF($A96&lt;&gt;"",IF(VLOOKUP($A96,貼り付け用!$A$1:$BA$300,COLUMN(),FALSE)=0,"",VLOOKUP($A96,貼り付け用!$A$1:$BA$300,COLUMN(),FALSE)),"")</f>
        <v>#N/A</v>
      </c>
      <c r="G96" s="52" t="e">
        <f>IF($A96&lt;&gt;"",IF(VLOOKUP($A96,貼り付け用!$A$1:$BA$300,COLUMN(),FALSE)=0,"",VLOOKUP($A96,貼り付け用!$A$1:$BA$300,COLUMN(),FALSE)),"")</f>
        <v>#N/A</v>
      </c>
      <c r="H96" s="52" t="e">
        <f>IF($A96&lt;&gt;"",IF(VLOOKUP($A96,貼り付け用!$A$1:$BA$300,COLUMN(),FALSE)=0,"",VLOOKUP($A96,貼り付け用!$A$1:$BA$300,COLUMN(),FALSE)),"")</f>
        <v>#N/A</v>
      </c>
      <c r="I96" s="52" t="e">
        <f>IF($A96&lt;&gt;"",IF(VLOOKUP($A96,貼り付け用!$A$1:$BA$300,COLUMN(),FALSE)=0,"",VLOOKUP($A96,貼り付け用!$A$1:$BA$300,COLUMN(),FALSE)),"")</f>
        <v>#N/A</v>
      </c>
      <c r="J96" s="52" t="e">
        <f>IF($A96&lt;&gt;"",IF(VLOOKUP($A96,貼り付け用!$A$1:$BA$300,COLUMN(),FALSE)=0,"",VLOOKUP($A96,貼り付け用!$A$1:$BA$300,COLUMN(),FALSE)),"")</f>
        <v>#N/A</v>
      </c>
      <c r="K96" s="52" t="e">
        <f>IF($A96&lt;&gt;"",IF(VLOOKUP($A96,貼り付け用!$A$1:$BA$300,COLUMN(),FALSE)=0,"",VLOOKUP($A96,貼り付け用!$A$1:$BA$300,COLUMN(),FALSE)),"")</f>
        <v>#N/A</v>
      </c>
      <c r="L96" s="52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52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52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52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52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52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52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52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52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3"/>
      <c r="V96" s="21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52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2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46" t="e">
        <f>IF($A97&lt;&gt;"",IF(VLOOKUP($A97,貼り付け用!$A$1:$BA$300,COLUMN(),FALSE)=0,"",VLOOKUP($A97,貼り付け用!$A$1:$BA$300,COLUMN(),FALSE)),"")</f>
        <v>#N/A</v>
      </c>
      <c r="C97" s="46" t="e">
        <f>IF($A97&lt;&gt;"",IF(VLOOKUP($A97,貼り付け用!$A$1:$BA$300,COLUMN(),FALSE)=0,"",VLOOKUP($A97,貼り付け用!$A$1:$BA$300,COLUMN(),FALSE)),"")</f>
        <v>#N/A</v>
      </c>
      <c r="D97" s="46" t="e">
        <f>IF($A97&lt;&gt;"",IF(VLOOKUP($A97,貼り付け用!$A$1:$BA$300,COLUMN(),FALSE)=0,"",VLOOKUP($A97,貼り付け用!$A$1:$BA$300,COLUMN(),FALSE)),"")</f>
        <v>#N/A</v>
      </c>
      <c r="E97" s="46" t="e">
        <f>IF($A97&lt;&gt;"",IF(VLOOKUP($A97,貼り付け用!$A$1:$BA$300,COLUMN(),FALSE)=0,"",VLOOKUP($A97,貼り付け用!$A$1:$BA$300,COLUMN(),FALSE)),"")</f>
        <v>#N/A</v>
      </c>
      <c r="F97" s="46" t="e">
        <f>IF($A97&lt;&gt;"",IF(VLOOKUP($A97,貼り付け用!$A$1:$BA$300,COLUMN(),FALSE)=0,"",VLOOKUP($A97,貼り付け用!$A$1:$BA$300,COLUMN(),FALSE)),"")</f>
        <v>#N/A</v>
      </c>
      <c r="G97" s="46" t="e">
        <f>IF($A97&lt;&gt;"",IF(VLOOKUP($A97,貼り付け用!$A$1:$BA$300,COLUMN(),FALSE)=0,"",VLOOKUP($A97,貼り付け用!$A$1:$BA$300,COLUMN(),FALSE)),"")</f>
        <v>#N/A</v>
      </c>
      <c r="H97" s="46" t="e">
        <f>IF($A97&lt;&gt;"",IF(VLOOKUP($A97,貼り付け用!$A$1:$BA$300,COLUMN(),FALSE)=0,"",VLOOKUP($A97,貼り付け用!$A$1:$BA$300,COLUMN(),FALSE)),"")</f>
        <v>#N/A</v>
      </c>
      <c r="I97" s="46" t="e">
        <f>IF($A97&lt;&gt;"",IF(VLOOKUP($A97,貼り付け用!$A$1:$BA$300,COLUMN(),FALSE)=0,"",VLOOKUP($A97,貼り付け用!$A$1:$BA$300,COLUMN(),FALSE)),"")</f>
        <v>#N/A</v>
      </c>
      <c r="J97" s="46" t="e">
        <f>IF($A97&lt;&gt;"",IF(VLOOKUP($A97,貼り付け用!$A$1:$BA$300,COLUMN(),FALSE)=0,"",VLOOKUP($A97,貼り付け用!$A$1:$BA$300,COLUMN(),FALSE)),"")</f>
        <v>#N/A</v>
      </c>
      <c r="K97" s="46" t="e">
        <f>IF($A97&lt;&gt;"",IF(VLOOKUP($A97,貼り付け用!$A$1:$BA$300,COLUMN(),FALSE)=0,"",VLOOKUP($A97,貼り付け用!$A$1:$BA$300,COLUMN(),FALSE)),"")</f>
        <v>#N/A</v>
      </c>
      <c r="L97" s="46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46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46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46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46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46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46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46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46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24"/>
      <c r="V97" s="21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52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52" t="e">
        <f>IF($A98&lt;&gt;"",IF(VLOOKUP($A98,貼り付け用!$A$1:$BA$300,COLUMN(),FALSE)=0,"",VLOOKUP($A98,貼り付け用!$A$1:$BA$300,COLUMN(),FALSE)),"")</f>
        <v>#N/A</v>
      </c>
      <c r="C98" s="52" t="e">
        <f>IF($A98&lt;&gt;"",IF(VLOOKUP($A98,貼り付け用!$A$1:$BA$300,COLUMN(),FALSE)=0,"",VLOOKUP($A98,貼り付け用!$A$1:$BA$300,COLUMN(),FALSE)),"")</f>
        <v>#N/A</v>
      </c>
      <c r="D98" s="52" t="e">
        <f>IF($A98&lt;&gt;"",IF(VLOOKUP($A98,貼り付け用!$A$1:$BA$300,COLUMN(),FALSE)=0,"",VLOOKUP($A98,貼り付け用!$A$1:$BA$300,COLUMN(),FALSE)),"")</f>
        <v>#N/A</v>
      </c>
      <c r="E98" s="52" t="e">
        <f>IF($A98&lt;&gt;"",IF(VLOOKUP($A98,貼り付け用!$A$1:$BA$300,COLUMN(),FALSE)=0,"",VLOOKUP($A98,貼り付け用!$A$1:$BA$300,COLUMN(),FALSE)),"")</f>
        <v>#N/A</v>
      </c>
      <c r="F98" s="52" t="e">
        <f>IF($A98&lt;&gt;"",IF(VLOOKUP($A98,貼り付け用!$A$1:$BA$300,COLUMN(),FALSE)=0,"",VLOOKUP($A98,貼り付け用!$A$1:$BA$300,COLUMN(),FALSE)),"")</f>
        <v>#N/A</v>
      </c>
      <c r="G98" s="52" t="e">
        <f>IF($A98&lt;&gt;"",IF(VLOOKUP($A98,貼り付け用!$A$1:$BA$300,COLUMN(),FALSE)=0,"",VLOOKUP($A98,貼り付け用!$A$1:$BA$300,COLUMN(),FALSE)),"")</f>
        <v>#N/A</v>
      </c>
      <c r="H98" s="52" t="e">
        <f>IF($A98&lt;&gt;"",IF(VLOOKUP($A98,貼り付け用!$A$1:$BA$300,COLUMN(),FALSE)=0,"",VLOOKUP($A98,貼り付け用!$A$1:$BA$300,COLUMN(),FALSE)),"")</f>
        <v>#N/A</v>
      </c>
      <c r="I98" s="52" t="e">
        <f>IF($A98&lt;&gt;"",IF(VLOOKUP($A98,貼り付け用!$A$1:$BA$300,COLUMN(),FALSE)=0,"",VLOOKUP($A98,貼り付け用!$A$1:$BA$300,COLUMN(),FALSE)),"")</f>
        <v>#N/A</v>
      </c>
      <c r="J98" s="52" t="e">
        <f>IF($A98&lt;&gt;"",IF(VLOOKUP($A98,貼り付け用!$A$1:$BA$300,COLUMN(),FALSE)=0,"",VLOOKUP($A98,貼り付け用!$A$1:$BA$300,COLUMN(),FALSE)),"")</f>
        <v>#N/A</v>
      </c>
      <c r="K98" s="52" t="e">
        <f>IF($A98&lt;&gt;"",IF(VLOOKUP($A98,貼り付け用!$A$1:$BA$300,COLUMN(),FALSE)=0,"",VLOOKUP($A98,貼り付け用!$A$1:$BA$300,COLUMN(),FALSE)),"")</f>
        <v>#N/A</v>
      </c>
      <c r="L98" s="52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52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52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52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52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52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52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52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52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3"/>
      <c r="V98" s="21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52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2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46" t="e">
        <f>IF($A99&lt;&gt;"",IF(VLOOKUP($A99,貼り付け用!$A$1:$BA$300,COLUMN(),FALSE)=0,"",VLOOKUP($A99,貼り付け用!$A$1:$BA$300,COLUMN(),FALSE)),"")</f>
        <v>#N/A</v>
      </c>
      <c r="C99" s="46" t="e">
        <f>IF($A99&lt;&gt;"",IF(VLOOKUP($A99,貼り付け用!$A$1:$BA$300,COLUMN(),FALSE)=0,"",VLOOKUP($A99,貼り付け用!$A$1:$BA$300,COLUMN(),FALSE)),"")</f>
        <v>#N/A</v>
      </c>
      <c r="D99" s="46" t="e">
        <f>IF($A99&lt;&gt;"",IF(VLOOKUP($A99,貼り付け用!$A$1:$BA$300,COLUMN(),FALSE)=0,"",VLOOKUP($A99,貼り付け用!$A$1:$BA$300,COLUMN(),FALSE)),"")</f>
        <v>#N/A</v>
      </c>
      <c r="E99" s="46" t="e">
        <f>IF($A99&lt;&gt;"",IF(VLOOKUP($A99,貼り付け用!$A$1:$BA$300,COLUMN(),FALSE)=0,"",VLOOKUP($A99,貼り付け用!$A$1:$BA$300,COLUMN(),FALSE)),"")</f>
        <v>#N/A</v>
      </c>
      <c r="F99" s="46" t="e">
        <f>IF($A99&lt;&gt;"",IF(VLOOKUP($A99,貼り付け用!$A$1:$BA$300,COLUMN(),FALSE)=0,"",VLOOKUP($A99,貼り付け用!$A$1:$BA$300,COLUMN(),FALSE)),"")</f>
        <v>#N/A</v>
      </c>
      <c r="G99" s="46" t="e">
        <f>IF($A99&lt;&gt;"",IF(VLOOKUP($A99,貼り付け用!$A$1:$BA$300,COLUMN(),FALSE)=0,"",VLOOKUP($A99,貼り付け用!$A$1:$BA$300,COLUMN(),FALSE)),"")</f>
        <v>#N/A</v>
      </c>
      <c r="H99" s="46" t="e">
        <f>IF($A99&lt;&gt;"",IF(VLOOKUP($A99,貼り付け用!$A$1:$BA$300,COLUMN(),FALSE)=0,"",VLOOKUP($A99,貼り付け用!$A$1:$BA$300,COLUMN(),FALSE)),"")</f>
        <v>#N/A</v>
      </c>
      <c r="I99" s="46" t="e">
        <f>IF($A99&lt;&gt;"",IF(VLOOKUP($A99,貼り付け用!$A$1:$BA$300,COLUMN(),FALSE)=0,"",VLOOKUP($A99,貼り付け用!$A$1:$BA$300,COLUMN(),FALSE)),"")</f>
        <v>#N/A</v>
      </c>
      <c r="J99" s="46" t="e">
        <f>IF($A99&lt;&gt;"",IF(VLOOKUP($A99,貼り付け用!$A$1:$BA$300,COLUMN(),FALSE)=0,"",VLOOKUP($A99,貼り付け用!$A$1:$BA$300,COLUMN(),FALSE)),"")</f>
        <v>#N/A</v>
      </c>
      <c r="K99" s="46" t="e">
        <f>IF($A99&lt;&gt;"",IF(VLOOKUP($A99,貼り付け用!$A$1:$BA$300,COLUMN(),FALSE)=0,"",VLOOKUP($A99,貼り付け用!$A$1:$BA$300,COLUMN(),FALSE)),"")</f>
        <v>#N/A</v>
      </c>
      <c r="L99" s="46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46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46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46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46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46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46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46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46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24"/>
      <c r="V99" s="21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52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52" t="e">
        <f>IF($A100&lt;&gt;"",IF(VLOOKUP($A100,貼り付け用!$A$1:$BA$300,COLUMN(),FALSE)=0,"",VLOOKUP($A100,貼り付け用!$A$1:$BA$300,COLUMN(),FALSE)),"")</f>
        <v>#N/A</v>
      </c>
      <c r="C100" s="52" t="e">
        <f>IF($A100&lt;&gt;"",IF(VLOOKUP($A100,貼り付け用!$A$1:$BA$300,COLUMN(),FALSE)=0,"",VLOOKUP($A100,貼り付け用!$A$1:$BA$300,COLUMN(),FALSE)),"")</f>
        <v>#N/A</v>
      </c>
      <c r="D100" s="52" t="e">
        <f>IF($A100&lt;&gt;"",IF(VLOOKUP($A100,貼り付け用!$A$1:$BA$300,COLUMN(),FALSE)=0,"",VLOOKUP($A100,貼り付け用!$A$1:$BA$300,COLUMN(),FALSE)),"")</f>
        <v>#N/A</v>
      </c>
      <c r="E100" s="52" t="e">
        <f>IF($A100&lt;&gt;"",IF(VLOOKUP($A100,貼り付け用!$A$1:$BA$300,COLUMN(),FALSE)=0,"",VLOOKUP($A100,貼り付け用!$A$1:$BA$300,COLUMN(),FALSE)),"")</f>
        <v>#N/A</v>
      </c>
      <c r="F100" s="52" t="e">
        <f>IF($A100&lt;&gt;"",IF(VLOOKUP($A100,貼り付け用!$A$1:$BA$300,COLUMN(),FALSE)=0,"",VLOOKUP($A100,貼り付け用!$A$1:$BA$300,COLUMN(),FALSE)),"")</f>
        <v>#N/A</v>
      </c>
      <c r="G100" s="52" t="e">
        <f>IF($A100&lt;&gt;"",IF(VLOOKUP($A100,貼り付け用!$A$1:$BA$300,COLUMN(),FALSE)=0,"",VLOOKUP($A100,貼り付け用!$A$1:$BA$300,COLUMN(),FALSE)),"")</f>
        <v>#N/A</v>
      </c>
      <c r="H100" s="52" t="e">
        <f>IF($A100&lt;&gt;"",IF(VLOOKUP($A100,貼り付け用!$A$1:$BA$300,COLUMN(),FALSE)=0,"",VLOOKUP($A100,貼り付け用!$A$1:$BA$300,COLUMN(),FALSE)),"")</f>
        <v>#N/A</v>
      </c>
      <c r="I100" s="52" t="e">
        <f>IF($A100&lt;&gt;"",IF(VLOOKUP($A100,貼り付け用!$A$1:$BA$300,COLUMN(),FALSE)=0,"",VLOOKUP($A100,貼り付け用!$A$1:$BA$300,COLUMN(),FALSE)),"")</f>
        <v>#N/A</v>
      </c>
      <c r="J100" s="52" t="e">
        <f>IF($A100&lt;&gt;"",IF(VLOOKUP($A100,貼り付け用!$A$1:$BA$300,COLUMN(),FALSE)=0,"",VLOOKUP($A100,貼り付け用!$A$1:$BA$300,COLUMN(),FALSE)),"")</f>
        <v>#N/A</v>
      </c>
      <c r="K100" s="52" t="e">
        <f>IF($A100&lt;&gt;"",IF(VLOOKUP($A100,貼り付け用!$A$1:$BA$300,COLUMN(),FALSE)=0,"",VLOOKUP($A100,貼り付け用!$A$1:$BA$300,COLUMN(),FALSE)),"")</f>
        <v>#N/A</v>
      </c>
      <c r="L100" s="52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52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52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52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52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52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52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52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52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3"/>
      <c r="V100" s="21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52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2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46" t="e">
        <f>IF($A101&lt;&gt;"",IF(VLOOKUP($A101,貼り付け用!$A$1:$BA$300,COLUMN(),FALSE)=0,"",VLOOKUP($A101,貼り付け用!$A$1:$BA$300,COLUMN(),FALSE)),"")</f>
        <v>#N/A</v>
      </c>
      <c r="C101" s="46" t="e">
        <f>IF($A101&lt;&gt;"",IF(VLOOKUP($A101,貼り付け用!$A$1:$BA$300,COLUMN(),FALSE)=0,"",VLOOKUP($A101,貼り付け用!$A$1:$BA$300,COLUMN(),FALSE)),"")</f>
        <v>#N/A</v>
      </c>
      <c r="D101" s="46" t="e">
        <f>IF($A101&lt;&gt;"",IF(VLOOKUP($A101,貼り付け用!$A$1:$BA$300,COLUMN(),FALSE)=0,"",VLOOKUP($A101,貼り付け用!$A$1:$BA$300,COLUMN(),FALSE)),"")</f>
        <v>#N/A</v>
      </c>
      <c r="E101" s="46" t="e">
        <f>IF($A101&lt;&gt;"",IF(VLOOKUP($A101,貼り付け用!$A$1:$BA$300,COLUMN(),FALSE)=0,"",VLOOKUP($A101,貼り付け用!$A$1:$BA$300,COLUMN(),FALSE)),"")</f>
        <v>#N/A</v>
      </c>
      <c r="F101" s="46" t="e">
        <f>IF($A101&lt;&gt;"",IF(VLOOKUP($A101,貼り付け用!$A$1:$BA$300,COLUMN(),FALSE)=0,"",VLOOKUP($A101,貼り付け用!$A$1:$BA$300,COLUMN(),FALSE)),"")</f>
        <v>#N/A</v>
      </c>
      <c r="G101" s="46" t="e">
        <f>IF($A101&lt;&gt;"",IF(VLOOKUP($A101,貼り付け用!$A$1:$BA$300,COLUMN(),FALSE)=0,"",VLOOKUP($A101,貼り付け用!$A$1:$BA$300,COLUMN(),FALSE)),"")</f>
        <v>#N/A</v>
      </c>
      <c r="H101" s="46" t="e">
        <f>IF($A101&lt;&gt;"",IF(VLOOKUP($A101,貼り付け用!$A$1:$BA$300,COLUMN(),FALSE)=0,"",VLOOKUP($A101,貼り付け用!$A$1:$BA$300,COLUMN(),FALSE)),"")</f>
        <v>#N/A</v>
      </c>
      <c r="I101" s="46" t="e">
        <f>IF($A101&lt;&gt;"",IF(VLOOKUP($A101,貼り付け用!$A$1:$BA$300,COLUMN(),FALSE)=0,"",VLOOKUP($A101,貼り付け用!$A$1:$BA$300,COLUMN(),FALSE)),"")</f>
        <v>#N/A</v>
      </c>
      <c r="J101" s="46" t="e">
        <f>IF($A101&lt;&gt;"",IF(VLOOKUP($A101,貼り付け用!$A$1:$BA$300,COLUMN(),FALSE)=0,"",VLOOKUP($A101,貼り付け用!$A$1:$BA$300,COLUMN(),FALSE)),"")</f>
        <v>#N/A</v>
      </c>
      <c r="K101" s="46" t="e">
        <f>IF($A101&lt;&gt;"",IF(VLOOKUP($A101,貼り付け用!$A$1:$BA$300,COLUMN(),FALSE)=0,"",VLOOKUP($A101,貼り付け用!$A$1:$BA$300,COLUMN(),FALSE)),"")</f>
        <v>#N/A</v>
      </c>
      <c r="L101" s="46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46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46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46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46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46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46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46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46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24"/>
      <c r="V101" s="21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52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52" t="e">
        <f>IF($A102&lt;&gt;"",IF(VLOOKUP($A102,貼り付け用!$A$1:$BA$300,COLUMN(),FALSE)=0,"",VLOOKUP($A102,貼り付け用!$A$1:$BA$300,COLUMN(),FALSE)),"")</f>
        <v>#N/A</v>
      </c>
      <c r="C102" s="52" t="e">
        <f>IF($A102&lt;&gt;"",IF(VLOOKUP($A102,貼り付け用!$A$1:$BA$300,COLUMN(),FALSE)=0,"",VLOOKUP($A102,貼り付け用!$A$1:$BA$300,COLUMN(),FALSE)),"")</f>
        <v>#N/A</v>
      </c>
      <c r="D102" s="52" t="e">
        <f>IF($A102&lt;&gt;"",IF(VLOOKUP($A102,貼り付け用!$A$1:$BA$300,COLUMN(),FALSE)=0,"",VLOOKUP($A102,貼り付け用!$A$1:$BA$300,COLUMN(),FALSE)),"")</f>
        <v>#N/A</v>
      </c>
      <c r="E102" s="52" t="e">
        <f>IF($A102&lt;&gt;"",IF(VLOOKUP($A102,貼り付け用!$A$1:$BA$300,COLUMN(),FALSE)=0,"",VLOOKUP($A102,貼り付け用!$A$1:$BA$300,COLUMN(),FALSE)),"")</f>
        <v>#N/A</v>
      </c>
      <c r="F102" s="52" t="e">
        <f>IF($A102&lt;&gt;"",IF(VLOOKUP($A102,貼り付け用!$A$1:$BA$300,COLUMN(),FALSE)=0,"",VLOOKUP($A102,貼り付け用!$A$1:$BA$300,COLUMN(),FALSE)),"")</f>
        <v>#N/A</v>
      </c>
      <c r="G102" s="52" t="e">
        <f>IF($A102&lt;&gt;"",IF(VLOOKUP($A102,貼り付け用!$A$1:$BA$300,COLUMN(),FALSE)=0,"",VLOOKUP($A102,貼り付け用!$A$1:$BA$300,COLUMN(),FALSE)),"")</f>
        <v>#N/A</v>
      </c>
      <c r="H102" s="52" t="e">
        <f>IF($A102&lt;&gt;"",IF(VLOOKUP($A102,貼り付け用!$A$1:$BA$300,COLUMN(),FALSE)=0,"",VLOOKUP($A102,貼り付け用!$A$1:$BA$300,COLUMN(),FALSE)),"")</f>
        <v>#N/A</v>
      </c>
      <c r="I102" s="52" t="e">
        <f>IF($A102&lt;&gt;"",IF(VLOOKUP($A102,貼り付け用!$A$1:$BA$300,COLUMN(),FALSE)=0,"",VLOOKUP($A102,貼り付け用!$A$1:$BA$300,COLUMN(),FALSE)),"")</f>
        <v>#N/A</v>
      </c>
      <c r="J102" s="52" t="e">
        <f>IF($A102&lt;&gt;"",IF(VLOOKUP($A102,貼り付け用!$A$1:$BA$300,COLUMN(),FALSE)=0,"",VLOOKUP($A102,貼り付け用!$A$1:$BA$300,COLUMN(),FALSE)),"")</f>
        <v>#N/A</v>
      </c>
      <c r="K102" s="52" t="e">
        <f>IF($A102&lt;&gt;"",IF(VLOOKUP($A102,貼り付け用!$A$1:$BA$300,COLUMN(),FALSE)=0,"",VLOOKUP($A102,貼り付け用!$A$1:$BA$300,COLUMN(),FALSE)),"")</f>
        <v>#N/A</v>
      </c>
      <c r="L102" s="52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52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52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52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52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52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52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52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52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3"/>
      <c r="V102" s="21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52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2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46" t="e">
        <f>IF($A103&lt;&gt;"",IF(VLOOKUP($A103,貼り付け用!$A$1:$BA$300,COLUMN(),FALSE)=0,"",VLOOKUP($A103,貼り付け用!$A$1:$BA$300,COLUMN(),FALSE)),"")</f>
        <v>#N/A</v>
      </c>
      <c r="C103" s="46" t="e">
        <f>IF($A103&lt;&gt;"",IF(VLOOKUP($A103,貼り付け用!$A$1:$BA$300,COLUMN(),FALSE)=0,"",VLOOKUP($A103,貼り付け用!$A$1:$BA$300,COLUMN(),FALSE)),"")</f>
        <v>#N/A</v>
      </c>
      <c r="D103" s="46" t="e">
        <f>IF($A103&lt;&gt;"",IF(VLOOKUP($A103,貼り付け用!$A$1:$BA$300,COLUMN(),FALSE)=0,"",VLOOKUP($A103,貼り付け用!$A$1:$BA$300,COLUMN(),FALSE)),"")</f>
        <v>#N/A</v>
      </c>
      <c r="E103" s="46" t="e">
        <f>IF($A103&lt;&gt;"",IF(VLOOKUP($A103,貼り付け用!$A$1:$BA$300,COLUMN(),FALSE)=0,"",VLOOKUP($A103,貼り付け用!$A$1:$BA$300,COLUMN(),FALSE)),"")</f>
        <v>#N/A</v>
      </c>
      <c r="F103" s="46" t="e">
        <f>IF($A103&lt;&gt;"",IF(VLOOKUP($A103,貼り付け用!$A$1:$BA$300,COLUMN(),FALSE)=0,"",VLOOKUP($A103,貼り付け用!$A$1:$BA$300,COLUMN(),FALSE)),"")</f>
        <v>#N/A</v>
      </c>
      <c r="G103" s="46" t="e">
        <f>IF($A103&lt;&gt;"",IF(VLOOKUP($A103,貼り付け用!$A$1:$BA$300,COLUMN(),FALSE)=0,"",VLOOKUP($A103,貼り付け用!$A$1:$BA$300,COLUMN(),FALSE)),"")</f>
        <v>#N/A</v>
      </c>
      <c r="H103" s="46" t="e">
        <f>IF($A103&lt;&gt;"",IF(VLOOKUP($A103,貼り付け用!$A$1:$BA$300,COLUMN(),FALSE)=0,"",VLOOKUP($A103,貼り付け用!$A$1:$BA$300,COLUMN(),FALSE)),"")</f>
        <v>#N/A</v>
      </c>
      <c r="I103" s="46" t="e">
        <f>IF($A103&lt;&gt;"",IF(VLOOKUP($A103,貼り付け用!$A$1:$BA$300,COLUMN(),FALSE)=0,"",VLOOKUP($A103,貼り付け用!$A$1:$BA$300,COLUMN(),FALSE)),"")</f>
        <v>#N/A</v>
      </c>
      <c r="J103" s="46" t="e">
        <f>IF($A103&lt;&gt;"",IF(VLOOKUP($A103,貼り付け用!$A$1:$BA$300,COLUMN(),FALSE)=0,"",VLOOKUP($A103,貼り付け用!$A$1:$BA$300,COLUMN(),FALSE)),"")</f>
        <v>#N/A</v>
      </c>
      <c r="K103" s="46" t="e">
        <f>IF($A103&lt;&gt;"",IF(VLOOKUP($A103,貼り付け用!$A$1:$BA$300,COLUMN(),FALSE)=0,"",VLOOKUP($A103,貼り付け用!$A$1:$BA$300,COLUMN(),FALSE)),"")</f>
        <v>#N/A</v>
      </c>
      <c r="L103" s="46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46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46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46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46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46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46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46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46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24"/>
      <c r="V103" s="21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52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52" t="e">
        <f>IF($A104&lt;&gt;"",IF(VLOOKUP($A104,貼り付け用!$A$1:$BA$300,COLUMN(),FALSE)=0,"",VLOOKUP($A104,貼り付け用!$A$1:$BA$300,COLUMN(),FALSE)),"")</f>
        <v>#N/A</v>
      </c>
      <c r="C104" s="52" t="e">
        <f>IF($A104&lt;&gt;"",IF(VLOOKUP($A104,貼り付け用!$A$1:$BA$300,COLUMN(),FALSE)=0,"",VLOOKUP($A104,貼り付け用!$A$1:$BA$300,COLUMN(),FALSE)),"")</f>
        <v>#N/A</v>
      </c>
      <c r="D104" s="52" t="e">
        <f>IF($A104&lt;&gt;"",IF(VLOOKUP($A104,貼り付け用!$A$1:$BA$300,COLUMN(),FALSE)=0,"",VLOOKUP($A104,貼り付け用!$A$1:$BA$300,COLUMN(),FALSE)),"")</f>
        <v>#N/A</v>
      </c>
      <c r="E104" s="52" t="e">
        <f>IF($A104&lt;&gt;"",IF(VLOOKUP($A104,貼り付け用!$A$1:$BA$300,COLUMN(),FALSE)=0,"",VLOOKUP($A104,貼り付け用!$A$1:$BA$300,COLUMN(),FALSE)),"")</f>
        <v>#N/A</v>
      </c>
      <c r="F104" s="52" t="e">
        <f>IF($A104&lt;&gt;"",IF(VLOOKUP($A104,貼り付け用!$A$1:$BA$300,COLUMN(),FALSE)=0,"",VLOOKUP($A104,貼り付け用!$A$1:$BA$300,COLUMN(),FALSE)),"")</f>
        <v>#N/A</v>
      </c>
      <c r="G104" s="52" t="e">
        <f>IF($A104&lt;&gt;"",IF(VLOOKUP($A104,貼り付け用!$A$1:$BA$300,COLUMN(),FALSE)=0,"",VLOOKUP($A104,貼り付け用!$A$1:$BA$300,COLUMN(),FALSE)),"")</f>
        <v>#N/A</v>
      </c>
      <c r="H104" s="52" t="e">
        <f>IF($A104&lt;&gt;"",IF(VLOOKUP($A104,貼り付け用!$A$1:$BA$300,COLUMN(),FALSE)=0,"",VLOOKUP($A104,貼り付け用!$A$1:$BA$300,COLUMN(),FALSE)),"")</f>
        <v>#N/A</v>
      </c>
      <c r="I104" s="52" t="e">
        <f>IF($A104&lt;&gt;"",IF(VLOOKUP($A104,貼り付け用!$A$1:$BA$300,COLUMN(),FALSE)=0,"",VLOOKUP($A104,貼り付け用!$A$1:$BA$300,COLUMN(),FALSE)),"")</f>
        <v>#N/A</v>
      </c>
      <c r="J104" s="52" t="e">
        <f>IF($A104&lt;&gt;"",IF(VLOOKUP($A104,貼り付け用!$A$1:$BA$300,COLUMN(),FALSE)=0,"",VLOOKUP($A104,貼り付け用!$A$1:$BA$300,COLUMN(),FALSE)),"")</f>
        <v>#N/A</v>
      </c>
      <c r="K104" s="52" t="e">
        <f>IF($A104&lt;&gt;"",IF(VLOOKUP($A104,貼り付け用!$A$1:$BA$300,COLUMN(),FALSE)=0,"",VLOOKUP($A104,貼り付け用!$A$1:$BA$300,COLUMN(),FALSE)),"")</f>
        <v>#N/A</v>
      </c>
      <c r="L104" s="52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52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52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52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52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52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52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52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52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3"/>
      <c r="V104" s="21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52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2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46" t="e">
        <f>IF($A105&lt;&gt;"",IF(VLOOKUP($A105,貼り付け用!$A$1:$BA$300,COLUMN(),FALSE)=0,"",VLOOKUP($A105,貼り付け用!$A$1:$BA$300,COLUMN(),FALSE)),"")</f>
        <v>#N/A</v>
      </c>
      <c r="C105" s="46" t="e">
        <f>IF($A105&lt;&gt;"",IF(VLOOKUP($A105,貼り付け用!$A$1:$BA$300,COLUMN(),FALSE)=0,"",VLOOKUP($A105,貼り付け用!$A$1:$BA$300,COLUMN(),FALSE)),"")</f>
        <v>#N/A</v>
      </c>
      <c r="D105" s="46" t="e">
        <f>IF($A105&lt;&gt;"",IF(VLOOKUP($A105,貼り付け用!$A$1:$BA$300,COLUMN(),FALSE)=0,"",VLOOKUP($A105,貼り付け用!$A$1:$BA$300,COLUMN(),FALSE)),"")</f>
        <v>#N/A</v>
      </c>
      <c r="E105" s="46" t="e">
        <f>IF($A105&lt;&gt;"",IF(VLOOKUP($A105,貼り付け用!$A$1:$BA$300,COLUMN(),FALSE)=0,"",VLOOKUP($A105,貼り付け用!$A$1:$BA$300,COLUMN(),FALSE)),"")</f>
        <v>#N/A</v>
      </c>
      <c r="F105" s="46" t="e">
        <f>IF($A105&lt;&gt;"",IF(VLOOKUP($A105,貼り付け用!$A$1:$BA$300,COLUMN(),FALSE)=0,"",VLOOKUP($A105,貼り付け用!$A$1:$BA$300,COLUMN(),FALSE)),"")</f>
        <v>#N/A</v>
      </c>
      <c r="G105" s="46" t="e">
        <f>IF($A105&lt;&gt;"",IF(VLOOKUP($A105,貼り付け用!$A$1:$BA$300,COLUMN(),FALSE)=0,"",VLOOKUP($A105,貼り付け用!$A$1:$BA$300,COLUMN(),FALSE)),"")</f>
        <v>#N/A</v>
      </c>
      <c r="H105" s="46" t="e">
        <f>IF($A105&lt;&gt;"",IF(VLOOKUP($A105,貼り付け用!$A$1:$BA$300,COLUMN(),FALSE)=0,"",VLOOKUP($A105,貼り付け用!$A$1:$BA$300,COLUMN(),FALSE)),"")</f>
        <v>#N/A</v>
      </c>
      <c r="I105" s="46" t="e">
        <f>IF($A105&lt;&gt;"",IF(VLOOKUP($A105,貼り付け用!$A$1:$BA$300,COLUMN(),FALSE)=0,"",VLOOKUP($A105,貼り付け用!$A$1:$BA$300,COLUMN(),FALSE)),"")</f>
        <v>#N/A</v>
      </c>
      <c r="J105" s="46" t="e">
        <f>IF($A105&lt;&gt;"",IF(VLOOKUP($A105,貼り付け用!$A$1:$BA$300,COLUMN(),FALSE)=0,"",VLOOKUP($A105,貼り付け用!$A$1:$BA$300,COLUMN(),FALSE)),"")</f>
        <v>#N/A</v>
      </c>
      <c r="K105" s="46" t="e">
        <f>IF($A105&lt;&gt;"",IF(VLOOKUP($A105,貼り付け用!$A$1:$BA$300,COLUMN(),FALSE)=0,"",VLOOKUP($A105,貼り付け用!$A$1:$BA$300,COLUMN(),FALSE)),"")</f>
        <v>#N/A</v>
      </c>
      <c r="L105" s="46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46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46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46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46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46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46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46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46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24"/>
      <c r="V105" s="21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52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52" t="e">
        <f>IF($A106&lt;&gt;"",IF(VLOOKUP($A106,貼り付け用!$A$1:$BA$300,COLUMN(),FALSE)=0,"",VLOOKUP($A106,貼り付け用!$A$1:$BA$300,COLUMN(),FALSE)),"")</f>
        <v>#N/A</v>
      </c>
      <c r="C106" s="52" t="e">
        <f>IF($A106&lt;&gt;"",IF(VLOOKUP($A106,貼り付け用!$A$1:$BA$300,COLUMN(),FALSE)=0,"",VLOOKUP($A106,貼り付け用!$A$1:$BA$300,COLUMN(),FALSE)),"")</f>
        <v>#N/A</v>
      </c>
      <c r="D106" s="52" t="e">
        <f>IF($A106&lt;&gt;"",IF(VLOOKUP($A106,貼り付け用!$A$1:$BA$300,COLUMN(),FALSE)=0,"",VLOOKUP($A106,貼り付け用!$A$1:$BA$300,COLUMN(),FALSE)),"")</f>
        <v>#N/A</v>
      </c>
      <c r="E106" s="52" t="e">
        <f>IF($A106&lt;&gt;"",IF(VLOOKUP($A106,貼り付け用!$A$1:$BA$300,COLUMN(),FALSE)=0,"",VLOOKUP($A106,貼り付け用!$A$1:$BA$300,COLUMN(),FALSE)),"")</f>
        <v>#N/A</v>
      </c>
      <c r="F106" s="52" t="e">
        <f>IF($A106&lt;&gt;"",IF(VLOOKUP($A106,貼り付け用!$A$1:$BA$300,COLUMN(),FALSE)=0,"",VLOOKUP($A106,貼り付け用!$A$1:$BA$300,COLUMN(),FALSE)),"")</f>
        <v>#N/A</v>
      </c>
      <c r="G106" s="52" t="e">
        <f>IF($A106&lt;&gt;"",IF(VLOOKUP($A106,貼り付け用!$A$1:$BA$300,COLUMN(),FALSE)=0,"",VLOOKUP($A106,貼り付け用!$A$1:$BA$300,COLUMN(),FALSE)),"")</f>
        <v>#N/A</v>
      </c>
      <c r="H106" s="52" t="e">
        <f>IF($A106&lt;&gt;"",IF(VLOOKUP($A106,貼り付け用!$A$1:$BA$300,COLUMN(),FALSE)=0,"",VLOOKUP($A106,貼り付け用!$A$1:$BA$300,COLUMN(),FALSE)),"")</f>
        <v>#N/A</v>
      </c>
      <c r="I106" s="52" t="e">
        <f>IF($A106&lt;&gt;"",IF(VLOOKUP($A106,貼り付け用!$A$1:$BA$300,COLUMN(),FALSE)=0,"",VLOOKUP($A106,貼り付け用!$A$1:$BA$300,COLUMN(),FALSE)),"")</f>
        <v>#N/A</v>
      </c>
      <c r="J106" s="52" t="e">
        <f>IF($A106&lt;&gt;"",IF(VLOOKUP($A106,貼り付け用!$A$1:$BA$300,COLUMN(),FALSE)=0,"",VLOOKUP($A106,貼り付け用!$A$1:$BA$300,COLUMN(),FALSE)),"")</f>
        <v>#N/A</v>
      </c>
      <c r="K106" s="52" t="e">
        <f>IF($A106&lt;&gt;"",IF(VLOOKUP($A106,貼り付け用!$A$1:$BA$300,COLUMN(),FALSE)=0,"",VLOOKUP($A106,貼り付け用!$A$1:$BA$300,COLUMN(),FALSE)),"")</f>
        <v>#N/A</v>
      </c>
      <c r="L106" s="52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52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52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52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52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52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52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52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52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3"/>
      <c r="V106" s="21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52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2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46" t="e">
        <f>IF($A107&lt;&gt;"",IF(VLOOKUP($A107,貼り付け用!$A$1:$BA$300,COLUMN(),FALSE)=0,"",VLOOKUP($A107,貼り付け用!$A$1:$BA$300,COLUMN(),FALSE)),"")</f>
        <v>#N/A</v>
      </c>
      <c r="C107" s="46" t="e">
        <f>IF($A107&lt;&gt;"",IF(VLOOKUP($A107,貼り付け用!$A$1:$BA$300,COLUMN(),FALSE)=0,"",VLOOKUP($A107,貼り付け用!$A$1:$BA$300,COLUMN(),FALSE)),"")</f>
        <v>#N/A</v>
      </c>
      <c r="D107" s="46" t="e">
        <f>IF($A107&lt;&gt;"",IF(VLOOKUP($A107,貼り付け用!$A$1:$BA$300,COLUMN(),FALSE)=0,"",VLOOKUP($A107,貼り付け用!$A$1:$BA$300,COLUMN(),FALSE)),"")</f>
        <v>#N/A</v>
      </c>
      <c r="E107" s="46" t="e">
        <f>IF($A107&lt;&gt;"",IF(VLOOKUP($A107,貼り付け用!$A$1:$BA$300,COLUMN(),FALSE)=0,"",VLOOKUP($A107,貼り付け用!$A$1:$BA$300,COLUMN(),FALSE)),"")</f>
        <v>#N/A</v>
      </c>
      <c r="F107" s="46" t="e">
        <f>IF($A107&lt;&gt;"",IF(VLOOKUP($A107,貼り付け用!$A$1:$BA$300,COLUMN(),FALSE)=0,"",VLOOKUP($A107,貼り付け用!$A$1:$BA$300,COLUMN(),FALSE)),"")</f>
        <v>#N/A</v>
      </c>
      <c r="G107" s="46" t="e">
        <f>IF($A107&lt;&gt;"",IF(VLOOKUP($A107,貼り付け用!$A$1:$BA$300,COLUMN(),FALSE)=0,"",VLOOKUP($A107,貼り付け用!$A$1:$BA$300,COLUMN(),FALSE)),"")</f>
        <v>#N/A</v>
      </c>
      <c r="H107" s="46" t="e">
        <f>IF($A107&lt;&gt;"",IF(VLOOKUP($A107,貼り付け用!$A$1:$BA$300,COLUMN(),FALSE)=0,"",VLOOKUP($A107,貼り付け用!$A$1:$BA$300,COLUMN(),FALSE)),"")</f>
        <v>#N/A</v>
      </c>
      <c r="I107" s="46" t="e">
        <f>IF($A107&lt;&gt;"",IF(VLOOKUP($A107,貼り付け用!$A$1:$BA$300,COLUMN(),FALSE)=0,"",VLOOKUP($A107,貼り付け用!$A$1:$BA$300,COLUMN(),FALSE)),"")</f>
        <v>#N/A</v>
      </c>
      <c r="J107" s="46" t="e">
        <f>IF($A107&lt;&gt;"",IF(VLOOKUP($A107,貼り付け用!$A$1:$BA$300,COLUMN(),FALSE)=0,"",VLOOKUP($A107,貼り付け用!$A$1:$BA$300,COLUMN(),FALSE)),"")</f>
        <v>#N/A</v>
      </c>
      <c r="K107" s="46" t="e">
        <f>IF($A107&lt;&gt;"",IF(VLOOKUP($A107,貼り付け用!$A$1:$BA$300,COLUMN(),FALSE)=0,"",VLOOKUP($A107,貼り付け用!$A$1:$BA$300,COLUMN(),FALSE)),"")</f>
        <v>#N/A</v>
      </c>
      <c r="L107" s="46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46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46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46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46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46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46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46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46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24"/>
      <c r="V107" s="21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52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52" t="e">
        <f>IF($A108&lt;&gt;"",IF(VLOOKUP($A108,貼り付け用!$A$1:$BA$300,COLUMN(),FALSE)=0,"",VLOOKUP($A108,貼り付け用!$A$1:$BA$300,COLUMN(),FALSE)),"")</f>
        <v>#N/A</v>
      </c>
      <c r="C108" s="52" t="e">
        <f>IF($A108&lt;&gt;"",IF(VLOOKUP($A108,貼り付け用!$A$1:$BA$300,COLUMN(),FALSE)=0,"",VLOOKUP($A108,貼り付け用!$A$1:$BA$300,COLUMN(),FALSE)),"")</f>
        <v>#N/A</v>
      </c>
      <c r="D108" s="52" t="e">
        <f>IF($A108&lt;&gt;"",IF(VLOOKUP($A108,貼り付け用!$A$1:$BA$300,COLUMN(),FALSE)=0,"",VLOOKUP($A108,貼り付け用!$A$1:$BA$300,COLUMN(),FALSE)),"")</f>
        <v>#N/A</v>
      </c>
      <c r="E108" s="52" t="e">
        <f>IF($A108&lt;&gt;"",IF(VLOOKUP($A108,貼り付け用!$A$1:$BA$300,COLUMN(),FALSE)=0,"",VLOOKUP($A108,貼り付け用!$A$1:$BA$300,COLUMN(),FALSE)),"")</f>
        <v>#N/A</v>
      </c>
      <c r="F108" s="52" t="e">
        <f>IF($A108&lt;&gt;"",IF(VLOOKUP($A108,貼り付け用!$A$1:$BA$300,COLUMN(),FALSE)=0,"",VLOOKUP($A108,貼り付け用!$A$1:$BA$300,COLUMN(),FALSE)),"")</f>
        <v>#N/A</v>
      </c>
      <c r="G108" s="52" t="e">
        <f>IF($A108&lt;&gt;"",IF(VLOOKUP($A108,貼り付け用!$A$1:$BA$300,COLUMN(),FALSE)=0,"",VLOOKUP($A108,貼り付け用!$A$1:$BA$300,COLUMN(),FALSE)),"")</f>
        <v>#N/A</v>
      </c>
      <c r="H108" s="52" t="e">
        <f>IF($A108&lt;&gt;"",IF(VLOOKUP($A108,貼り付け用!$A$1:$BA$300,COLUMN(),FALSE)=0,"",VLOOKUP($A108,貼り付け用!$A$1:$BA$300,COLUMN(),FALSE)),"")</f>
        <v>#N/A</v>
      </c>
      <c r="I108" s="52" t="e">
        <f>IF($A108&lt;&gt;"",IF(VLOOKUP($A108,貼り付け用!$A$1:$BA$300,COLUMN(),FALSE)=0,"",VLOOKUP($A108,貼り付け用!$A$1:$BA$300,COLUMN(),FALSE)),"")</f>
        <v>#N/A</v>
      </c>
      <c r="J108" s="52" t="e">
        <f>IF($A108&lt;&gt;"",IF(VLOOKUP($A108,貼り付け用!$A$1:$BA$300,COLUMN(),FALSE)=0,"",VLOOKUP($A108,貼り付け用!$A$1:$BA$300,COLUMN(),FALSE)),"")</f>
        <v>#N/A</v>
      </c>
      <c r="K108" s="52" t="e">
        <f>IF($A108&lt;&gt;"",IF(VLOOKUP($A108,貼り付け用!$A$1:$BA$300,COLUMN(),FALSE)=0,"",VLOOKUP($A108,貼り付け用!$A$1:$BA$300,COLUMN(),FALSE)),"")</f>
        <v>#N/A</v>
      </c>
      <c r="L108" s="52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52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52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52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52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52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52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52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52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3"/>
      <c r="V108" s="21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52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2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46" t="e">
        <f>IF($A109&lt;&gt;"",IF(VLOOKUP($A109,貼り付け用!$A$1:$BA$300,COLUMN(),FALSE)=0,"",VLOOKUP($A109,貼り付け用!$A$1:$BA$300,COLUMN(),FALSE)),"")</f>
        <v>#N/A</v>
      </c>
      <c r="C109" s="46" t="e">
        <f>IF($A109&lt;&gt;"",IF(VLOOKUP($A109,貼り付け用!$A$1:$BA$300,COLUMN(),FALSE)=0,"",VLOOKUP($A109,貼り付け用!$A$1:$BA$300,COLUMN(),FALSE)),"")</f>
        <v>#N/A</v>
      </c>
      <c r="D109" s="46" t="e">
        <f>IF($A109&lt;&gt;"",IF(VLOOKUP($A109,貼り付け用!$A$1:$BA$300,COLUMN(),FALSE)=0,"",VLOOKUP($A109,貼り付け用!$A$1:$BA$300,COLUMN(),FALSE)),"")</f>
        <v>#N/A</v>
      </c>
      <c r="E109" s="46" t="e">
        <f>IF($A109&lt;&gt;"",IF(VLOOKUP($A109,貼り付け用!$A$1:$BA$300,COLUMN(),FALSE)=0,"",VLOOKUP($A109,貼り付け用!$A$1:$BA$300,COLUMN(),FALSE)),"")</f>
        <v>#N/A</v>
      </c>
      <c r="F109" s="46" t="e">
        <f>IF($A109&lt;&gt;"",IF(VLOOKUP($A109,貼り付け用!$A$1:$BA$300,COLUMN(),FALSE)=0,"",VLOOKUP($A109,貼り付け用!$A$1:$BA$300,COLUMN(),FALSE)),"")</f>
        <v>#N/A</v>
      </c>
      <c r="G109" s="46" t="e">
        <f>IF($A109&lt;&gt;"",IF(VLOOKUP($A109,貼り付け用!$A$1:$BA$300,COLUMN(),FALSE)=0,"",VLOOKUP($A109,貼り付け用!$A$1:$BA$300,COLUMN(),FALSE)),"")</f>
        <v>#N/A</v>
      </c>
      <c r="H109" s="46" t="e">
        <f>IF($A109&lt;&gt;"",IF(VLOOKUP($A109,貼り付け用!$A$1:$BA$300,COLUMN(),FALSE)=0,"",VLOOKUP($A109,貼り付け用!$A$1:$BA$300,COLUMN(),FALSE)),"")</f>
        <v>#N/A</v>
      </c>
      <c r="I109" s="46" t="e">
        <f>IF($A109&lt;&gt;"",IF(VLOOKUP($A109,貼り付け用!$A$1:$BA$300,COLUMN(),FALSE)=0,"",VLOOKUP($A109,貼り付け用!$A$1:$BA$300,COLUMN(),FALSE)),"")</f>
        <v>#N/A</v>
      </c>
      <c r="J109" s="46" t="e">
        <f>IF($A109&lt;&gt;"",IF(VLOOKUP($A109,貼り付け用!$A$1:$BA$300,COLUMN(),FALSE)=0,"",VLOOKUP($A109,貼り付け用!$A$1:$BA$300,COLUMN(),FALSE)),"")</f>
        <v>#N/A</v>
      </c>
      <c r="K109" s="46" t="e">
        <f>IF($A109&lt;&gt;"",IF(VLOOKUP($A109,貼り付け用!$A$1:$BA$300,COLUMN(),FALSE)=0,"",VLOOKUP($A109,貼り付け用!$A$1:$BA$300,COLUMN(),FALSE)),"")</f>
        <v>#N/A</v>
      </c>
      <c r="L109" s="46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46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46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46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46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46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46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46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46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24"/>
      <c r="V109" s="21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52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52" t="e">
        <f>IF($A110&lt;&gt;"",IF(VLOOKUP($A110,貼り付け用!$A$1:$BA$300,COLUMN(),FALSE)=0,"",VLOOKUP($A110,貼り付け用!$A$1:$BA$300,COLUMN(),FALSE)),"")</f>
        <v>#N/A</v>
      </c>
      <c r="C110" s="52" t="e">
        <f>IF($A110&lt;&gt;"",IF(VLOOKUP($A110,貼り付け用!$A$1:$BA$300,COLUMN(),FALSE)=0,"",VLOOKUP($A110,貼り付け用!$A$1:$BA$300,COLUMN(),FALSE)),"")</f>
        <v>#N/A</v>
      </c>
      <c r="D110" s="52" t="e">
        <f>IF($A110&lt;&gt;"",IF(VLOOKUP($A110,貼り付け用!$A$1:$BA$300,COLUMN(),FALSE)=0,"",VLOOKUP($A110,貼り付け用!$A$1:$BA$300,COLUMN(),FALSE)),"")</f>
        <v>#N/A</v>
      </c>
      <c r="E110" s="52" t="e">
        <f>IF($A110&lt;&gt;"",IF(VLOOKUP($A110,貼り付け用!$A$1:$BA$300,COLUMN(),FALSE)=0,"",VLOOKUP($A110,貼り付け用!$A$1:$BA$300,COLUMN(),FALSE)),"")</f>
        <v>#N/A</v>
      </c>
      <c r="F110" s="52" t="e">
        <f>IF($A110&lt;&gt;"",IF(VLOOKUP($A110,貼り付け用!$A$1:$BA$300,COLUMN(),FALSE)=0,"",VLOOKUP($A110,貼り付け用!$A$1:$BA$300,COLUMN(),FALSE)),"")</f>
        <v>#N/A</v>
      </c>
      <c r="G110" s="52" t="e">
        <f>IF($A110&lt;&gt;"",IF(VLOOKUP($A110,貼り付け用!$A$1:$BA$300,COLUMN(),FALSE)=0,"",VLOOKUP($A110,貼り付け用!$A$1:$BA$300,COLUMN(),FALSE)),"")</f>
        <v>#N/A</v>
      </c>
      <c r="H110" s="52" t="e">
        <f>IF($A110&lt;&gt;"",IF(VLOOKUP($A110,貼り付け用!$A$1:$BA$300,COLUMN(),FALSE)=0,"",VLOOKUP($A110,貼り付け用!$A$1:$BA$300,COLUMN(),FALSE)),"")</f>
        <v>#N/A</v>
      </c>
      <c r="I110" s="52" t="e">
        <f>IF($A110&lt;&gt;"",IF(VLOOKUP($A110,貼り付け用!$A$1:$BA$300,COLUMN(),FALSE)=0,"",VLOOKUP($A110,貼り付け用!$A$1:$BA$300,COLUMN(),FALSE)),"")</f>
        <v>#N/A</v>
      </c>
      <c r="J110" s="52" t="e">
        <f>IF($A110&lt;&gt;"",IF(VLOOKUP($A110,貼り付け用!$A$1:$BA$300,COLUMN(),FALSE)=0,"",VLOOKUP($A110,貼り付け用!$A$1:$BA$300,COLUMN(),FALSE)),"")</f>
        <v>#N/A</v>
      </c>
      <c r="K110" s="52" t="e">
        <f>IF($A110&lt;&gt;"",IF(VLOOKUP($A110,貼り付け用!$A$1:$BA$300,COLUMN(),FALSE)=0,"",VLOOKUP($A110,貼り付け用!$A$1:$BA$300,COLUMN(),FALSE)),"")</f>
        <v>#N/A</v>
      </c>
      <c r="L110" s="52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52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52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52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52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52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52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52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52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3"/>
      <c r="V110" s="21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52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2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46" t="e">
        <f>IF($A111&lt;&gt;"",IF(VLOOKUP($A111,貼り付け用!$A$1:$BA$300,COLUMN(),FALSE)=0,"",VLOOKUP($A111,貼り付け用!$A$1:$BA$300,COLUMN(),FALSE)),"")</f>
        <v>#N/A</v>
      </c>
      <c r="C111" s="46" t="e">
        <f>IF($A111&lt;&gt;"",IF(VLOOKUP($A111,貼り付け用!$A$1:$BA$300,COLUMN(),FALSE)=0,"",VLOOKUP($A111,貼り付け用!$A$1:$BA$300,COLUMN(),FALSE)),"")</f>
        <v>#N/A</v>
      </c>
      <c r="D111" s="46" t="e">
        <f>IF($A111&lt;&gt;"",IF(VLOOKUP($A111,貼り付け用!$A$1:$BA$300,COLUMN(),FALSE)=0,"",VLOOKUP($A111,貼り付け用!$A$1:$BA$300,COLUMN(),FALSE)),"")</f>
        <v>#N/A</v>
      </c>
      <c r="E111" s="46" t="e">
        <f>IF($A111&lt;&gt;"",IF(VLOOKUP($A111,貼り付け用!$A$1:$BA$300,COLUMN(),FALSE)=0,"",VLOOKUP($A111,貼り付け用!$A$1:$BA$300,COLUMN(),FALSE)),"")</f>
        <v>#N/A</v>
      </c>
      <c r="F111" s="46" t="e">
        <f>IF($A111&lt;&gt;"",IF(VLOOKUP($A111,貼り付け用!$A$1:$BA$300,COLUMN(),FALSE)=0,"",VLOOKUP($A111,貼り付け用!$A$1:$BA$300,COLUMN(),FALSE)),"")</f>
        <v>#N/A</v>
      </c>
      <c r="G111" s="46" t="e">
        <f>IF($A111&lt;&gt;"",IF(VLOOKUP($A111,貼り付け用!$A$1:$BA$300,COLUMN(),FALSE)=0,"",VLOOKUP($A111,貼り付け用!$A$1:$BA$300,COLUMN(),FALSE)),"")</f>
        <v>#N/A</v>
      </c>
      <c r="H111" s="46" t="e">
        <f>IF($A111&lt;&gt;"",IF(VLOOKUP($A111,貼り付け用!$A$1:$BA$300,COLUMN(),FALSE)=0,"",VLOOKUP($A111,貼り付け用!$A$1:$BA$300,COLUMN(),FALSE)),"")</f>
        <v>#N/A</v>
      </c>
      <c r="I111" s="46" t="e">
        <f>IF($A111&lt;&gt;"",IF(VLOOKUP($A111,貼り付け用!$A$1:$BA$300,COLUMN(),FALSE)=0,"",VLOOKUP($A111,貼り付け用!$A$1:$BA$300,COLUMN(),FALSE)),"")</f>
        <v>#N/A</v>
      </c>
      <c r="J111" s="46" t="e">
        <f>IF($A111&lt;&gt;"",IF(VLOOKUP($A111,貼り付け用!$A$1:$BA$300,COLUMN(),FALSE)=0,"",VLOOKUP($A111,貼り付け用!$A$1:$BA$300,COLUMN(),FALSE)),"")</f>
        <v>#N/A</v>
      </c>
      <c r="K111" s="46" t="e">
        <f>IF($A111&lt;&gt;"",IF(VLOOKUP($A111,貼り付け用!$A$1:$BA$300,COLUMN(),FALSE)=0,"",VLOOKUP($A111,貼り付け用!$A$1:$BA$300,COLUMN(),FALSE)),"")</f>
        <v>#N/A</v>
      </c>
      <c r="L111" s="46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46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46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46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46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46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46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46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46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24"/>
      <c r="V111" s="21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52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52" t="e">
        <f>IF($A112&lt;&gt;"",IF(VLOOKUP($A112,貼り付け用!$A$1:$BA$300,COLUMN(),FALSE)=0,"",VLOOKUP($A112,貼り付け用!$A$1:$BA$300,COLUMN(),FALSE)),"")</f>
        <v>#N/A</v>
      </c>
      <c r="C112" s="52" t="e">
        <f>IF($A112&lt;&gt;"",IF(VLOOKUP($A112,貼り付け用!$A$1:$BA$300,COLUMN(),FALSE)=0,"",VLOOKUP($A112,貼り付け用!$A$1:$BA$300,COLUMN(),FALSE)),"")</f>
        <v>#N/A</v>
      </c>
      <c r="D112" s="52" t="e">
        <f>IF($A112&lt;&gt;"",IF(VLOOKUP($A112,貼り付け用!$A$1:$BA$300,COLUMN(),FALSE)=0,"",VLOOKUP($A112,貼り付け用!$A$1:$BA$300,COLUMN(),FALSE)),"")</f>
        <v>#N/A</v>
      </c>
      <c r="E112" s="52" t="e">
        <f>IF($A112&lt;&gt;"",IF(VLOOKUP($A112,貼り付け用!$A$1:$BA$300,COLUMN(),FALSE)=0,"",VLOOKUP($A112,貼り付け用!$A$1:$BA$300,COLUMN(),FALSE)),"")</f>
        <v>#N/A</v>
      </c>
      <c r="F112" s="52" t="e">
        <f>IF($A112&lt;&gt;"",IF(VLOOKUP($A112,貼り付け用!$A$1:$BA$300,COLUMN(),FALSE)=0,"",VLOOKUP($A112,貼り付け用!$A$1:$BA$300,COLUMN(),FALSE)),"")</f>
        <v>#N/A</v>
      </c>
      <c r="G112" s="52" t="e">
        <f>IF($A112&lt;&gt;"",IF(VLOOKUP($A112,貼り付け用!$A$1:$BA$300,COLUMN(),FALSE)=0,"",VLOOKUP($A112,貼り付け用!$A$1:$BA$300,COLUMN(),FALSE)),"")</f>
        <v>#N/A</v>
      </c>
      <c r="H112" s="52" t="e">
        <f>IF($A112&lt;&gt;"",IF(VLOOKUP($A112,貼り付け用!$A$1:$BA$300,COLUMN(),FALSE)=0,"",VLOOKUP($A112,貼り付け用!$A$1:$BA$300,COLUMN(),FALSE)),"")</f>
        <v>#N/A</v>
      </c>
      <c r="I112" s="52" t="e">
        <f>IF($A112&lt;&gt;"",IF(VLOOKUP($A112,貼り付け用!$A$1:$BA$300,COLUMN(),FALSE)=0,"",VLOOKUP($A112,貼り付け用!$A$1:$BA$300,COLUMN(),FALSE)),"")</f>
        <v>#N/A</v>
      </c>
      <c r="J112" s="52" t="e">
        <f>IF($A112&lt;&gt;"",IF(VLOOKUP($A112,貼り付け用!$A$1:$BA$300,COLUMN(),FALSE)=0,"",VLOOKUP($A112,貼り付け用!$A$1:$BA$300,COLUMN(),FALSE)),"")</f>
        <v>#N/A</v>
      </c>
      <c r="K112" s="52" t="e">
        <f>IF($A112&lt;&gt;"",IF(VLOOKUP($A112,貼り付け用!$A$1:$BA$300,COLUMN(),FALSE)=0,"",VLOOKUP($A112,貼り付け用!$A$1:$BA$300,COLUMN(),FALSE)),"")</f>
        <v>#N/A</v>
      </c>
      <c r="L112" s="52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52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52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52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52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52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52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52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52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3"/>
      <c r="V112" s="21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52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2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46" t="e">
        <f>IF($A113&lt;&gt;"",IF(VLOOKUP($A113,貼り付け用!$A$1:$BA$300,COLUMN(),FALSE)=0,"",VLOOKUP($A113,貼り付け用!$A$1:$BA$300,COLUMN(),FALSE)),"")</f>
        <v>#N/A</v>
      </c>
      <c r="C113" s="46" t="e">
        <f>IF($A113&lt;&gt;"",IF(VLOOKUP($A113,貼り付け用!$A$1:$BA$300,COLUMN(),FALSE)=0,"",VLOOKUP($A113,貼り付け用!$A$1:$BA$300,COLUMN(),FALSE)),"")</f>
        <v>#N/A</v>
      </c>
      <c r="D113" s="46" t="e">
        <f>IF($A113&lt;&gt;"",IF(VLOOKUP($A113,貼り付け用!$A$1:$BA$300,COLUMN(),FALSE)=0,"",VLOOKUP($A113,貼り付け用!$A$1:$BA$300,COLUMN(),FALSE)),"")</f>
        <v>#N/A</v>
      </c>
      <c r="E113" s="46" t="e">
        <f>IF($A113&lt;&gt;"",IF(VLOOKUP($A113,貼り付け用!$A$1:$BA$300,COLUMN(),FALSE)=0,"",VLOOKUP($A113,貼り付け用!$A$1:$BA$300,COLUMN(),FALSE)),"")</f>
        <v>#N/A</v>
      </c>
      <c r="F113" s="46" t="e">
        <f>IF($A113&lt;&gt;"",IF(VLOOKUP($A113,貼り付け用!$A$1:$BA$300,COLUMN(),FALSE)=0,"",VLOOKUP($A113,貼り付け用!$A$1:$BA$300,COLUMN(),FALSE)),"")</f>
        <v>#N/A</v>
      </c>
      <c r="G113" s="46" t="e">
        <f>IF($A113&lt;&gt;"",IF(VLOOKUP($A113,貼り付け用!$A$1:$BA$300,COLUMN(),FALSE)=0,"",VLOOKUP($A113,貼り付け用!$A$1:$BA$300,COLUMN(),FALSE)),"")</f>
        <v>#N/A</v>
      </c>
      <c r="H113" s="46" t="e">
        <f>IF($A113&lt;&gt;"",IF(VLOOKUP($A113,貼り付け用!$A$1:$BA$300,COLUMN(),FALSE)=0,"",VLOOKUP($A113,貼り付け用!$A$1:$BA$300,COLUMN(),FALSE)),"")</f>
        <v>#N/A</v>
      </c>
      <c r="I113" s="46" t="e">
        <f>IF($A113&lt;&gt;"",IF(VLOOKUP($A113,貼り付け用!$A$1:$BA$300,COLUMN(),FALSE)=0,"",VLOOKUP($A113,貼り付け用!$A$1:$BA$300,COLUMN(),FALSE)),"")</f>
        <v>#N/A</v>
      </c>
      <c r="J113" s="46" t="e">
        <f>IF($A113&lt;&gt;"",IF(VLOOKUP($A113,貼り付け用!$A$1:$BA$300,COLUMN(),FALSE)=0,"",VLOOKUP($A113,貼り付け用!$A$1:$BA$300,COLUMN(),FALSE)),"")</f>
        <v>#N/A</v>
      </c>
      <c r="K113" s="46" t="e">
        <f>IF($A113&lt;&gt;"",IF(VLOOKUP($A113,貼り付け用!$A$1:$BA$300,COLUMN(),FALSE)=0,"",VLOOKUP($A113,貼り付け用!$A$1:$BA$300,COLUMN(),FALSE)),"")</f>
        <v>#N/A</v>
      </c>
      <c r="L113" s="46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46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46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46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46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46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46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46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46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24"/>
      <c r="V113" s="21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52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52" t="e">
        <f>IF($A114&lt;&gt;"",IF(VLOOKUP($A114,貼り付け用!$A$1:$BA$300,COLUMN(),FALSE)=0,"",VLOOKUP($A114,貼り付け用!$A$1:$BA$300,COLUMN(),FALSE)),"")</f>
        <v>#N/A</v>
      </c>
      <c r="C114" s="52" t="e">
        <f>IF($A114&lt;&gt;"",IF(VLOOKUP($A114,貼り付け用!$A$1:$BA$300,COLUMN(),FALSE)=0,"",VLOOKUP($A114,貼り付け用!$A$1:$BA$300,COLUMN(),FALSE)),"")</f>
        <v>#N/A</v>
      </c>
      <c r="D114" s="52" t="e">
        <f>IF($A114&lt;&gt;"",IF(VLOOKUP($A114,貼り付け用!$A$1:$BA$300,COLUMN(),FALSE)=0,"",VLOOKUP($A114,貼り付け用!$A$1:$BA$300,COLUMN(),FALSE)),"")</f>
        <v>#N/A</v>
      </c>
      <c r="E114" s="52" t="e">
        <f>IF($A114&lt;&gt;"",IF(VLOOKUP($A114,貼り付け用!$A$1:$BA$300,COLUMN(),FALSE)=0,"",VLOOKUP($A114,貼り付け用!$A$1:$BA$300,COLUMN(),FALSE)),"")</f>
        <v>#N/A</v>
      </c>
      <c r="F114" s="52" t="e">
        <f>IF($A114&lt;&gt;"",IF(VLOOKUP($A114,貼り付け用!$A$1:$BA$300,COLUMN(),FALSE)=0,"",VLOOKUP($A114,貼り付け用!$A$1:$BA$300,COLUMN(),FALSE)),"")</f>
        <v>#N/A</v>
      </c>
      <c r="G114" s="52" t="e">
        <f>IF($A114&lt;&gt;"",IF(VLOOKUP($A114,貼り付け用!$A$1:$BA$300,COLUMN(),FALSE)=0,"",VLOOKUP($A114,貼り付け用!$A$1:$BA$300,COLUMN(),FALSE)),"")</f>
        <v>#N/A</v>
      </c>
      <c r="H114" s="52" t="e">
        <f>IF($A114&lt;&gt;"",IF(VLOOKUP($A114,貼り付け用!$A$1:$BA$300,COLUMN(),FALSE)=0,"",VLOOKUP($A114,貼り付け用!$A$1:$BA$300,COLUMN(),FALSE)),"")</f>
        <v>#N/A</v>
      </c>
      <c r="I114" s="52" t="e">
        <f>IF($A114&lt;&gt;"",IF(VLOOKUP($A114,貼り付け用!$A$1:$BA$300,COLUMN(),FALSE)=0,"",VLOOKUP($A114,貼り付け用!$A$1:$BA$300,COLUMN(),FALSE)),"")</f>
        <v>#N/A</v>
      </c>
      <c r="J114" s="52" t="e">
        <f>IF($A114&lt;&gt;"",IF(VLOOKUP($A114,貼り付け用!$A$1:$BA$300,COLUMN(),FALSE)=0,"",VLOOKUP($A114,貼り付け用!$A$1:$BA$300,COLUMN(),FALSE)),"")</f>
        <v>#N/A</v>
      </c>
      <c r="K114" s="52" t="e">
        <f>IF($A114&lt;&gt;"",IF(VLOOKUP($A114,貼り付け用!$A$1:$BA$300,COLUMN(),FALSE)=0,"",VLOOKUP($A114,貼り付け用!$A$1:$BA$300,COLUMN(),FALSE)),"")</f>
        <v>#N/A</v>
      </c>
      <c r="L114" s="52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52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52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52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52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52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52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52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52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3"/>
      <c r="V114" s="21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52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2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46" t="e">
        <f>IF($A115&lt;&gt;"",IF(VLOOKUP($A115,貼り付け用!$A$1:$BA$300,COLUMN(),FALSE)=0,"",VLOOKUP($A115,貼り付け用!$A$1:$BA$300,COLUMN(),FALSE)),"")</f>
        <v>#N/A</v>
      </c>
      <c r="C115" s="46" t="e">
        <f>IF($A115&lt;&gt;"",IF(VLOOKUP($A115,貼り付け用!$A$1:$BA$300,COLUMN(),FALSE)=0,"",VLOOKUP($A115,貼り付け用!$A$1:$BA$300,COLUMN(),FALSE)),"")</f>
        <v>#N/A</v>
      </c>
      <c r="D115" s="46" t="e">
        <f>IF($A115&lt;&gt;"",IF(VLOOKUP($A115,貼り付け用!$A$1:$BA$300,COLUMN(),FALSE)=0,"",VLOOKUP($A115,貼り付け用!$A$1:$BA$300,COLUMN(),FALSE)),"")</f>
        <v>#N/A</v>
      </c>
      <c r="E115" s="46" t="e">
        <f>IF($A115&lt;&gt;"",IF(VLOOKUP($A115,貼り付け用!$A$1:$BA$300,COLUMN(),FALSE)=0,"",VLOOKUP($A115,貼り付け用!$A$1:$BA$300,COLUMN(),FALSE)),"")</f>
        <v>#N/A</v>
      </c>
      <c r="F115" s="46" t="e">
        <f>IF($A115&lt;&gt;"",IF(VLOOKUP($A115,貼り付け用!$A$1:$BA$300,COLUMN(),FALSE)=0,"",VLOOKUP($A115,貼り付け用!$A$1:$BA$300,COLUMN(),FALSE)),"")</f>
        <v>#N/A</v>
      </c>
      <c r="G115" s="46" t="e">
        <f>IF($A115&lt;&gt;"",IF(VLOOKUP($A115,貼り付け用!$A$1:$BA$300,COLUMN(),FALSE)=0,"",VLOOKUP($A115,貼り付け用!$A$1:$BA$300,COLUMN(),FALSE)),"")</f>
        <v>#N/A</v>
      </c>
      <c r="H115" s="46" t="e">
        <f>IF($A115&lt;&gt;"",IF(VLOOKUP($A115,貼り付け用!$A$1:$BA$300,COLUMN(),FALSE)=0,"",VLOOKUP($A115,貼り付け用!$A$1:$BA$300,COLUMN(),FALSE)),"")</f>
        <v>#N/A</v>
      </c>
      <c r="I115" s="46" t="e">
        <f>IF($A115&lt;&gt;"",IF(VLOOKUP($A115,貼り付け用!$A$1:$BA$300,COLUMN(),FALSE)=0,"",VLOOKUP($A115,貼り付け用!$A$1:$BA$300,COLUMN(),FALSE)),"")</f>
        <v>#N/A</v>
      </c>
      <c r="J115" s="46" t="e">
        <f>IF($A115&lt;&gt;"",IF(VLOOKUP($A115,貼り付け用!$A$1:$BA$300,COLUMN(),FALSE)=0,"",VLOOKUP($A115,貼り付け用!$A$1:$BA$300,COLUMN(),FALSE)),"")</f>
        <v>#N/A</v>
      </c>
      <c r="K115" s="46" t="e">
        <f>IF($A115&lt;&gt;"",IF(VLOOKUP($A115,貼り付け用!$A$1:$BA$300,COLUMN(),FALSE)=0,"",VLOOKUP($A115,貼り付け用!$A$1:$BA$300,COLUMN(),FALSE)),"")</f>
        <v>#N/A</v>
      </c>
      <c r="L115" s="46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46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46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46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46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46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46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46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46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24"/>
      <c r="V115" s="21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52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52" t="e">
        <f>IF($A116&lt;&gt;"",IF(VLOOKUP($A116,貼り付け用!$A$1:$BA$300,COLUMN(),FALSE)=0,"",VLOOKUP($A116,貼り付け用!$A$1:$BA$300,COLUMN(),FALSE)),"")</f>
        <v>#N/A</v>
      </c>
      <c r="C116" s="52" t="e">
        <f>IF($A116&lt;&gt;"",IF(VLOOKUP($A116,貼り付け用!$A$1:$BA$300,COLUMN(),FALSE)=0,"",VLOOKUP($A116,貼り付け用!$A$1:$BA$300,COLUMN(),FALSE)),"")</f>
        <v>#N/A</v>
      </c>
      <c r="D116" s="52" t="e">
        <f>IF($A116&lt;&gt;"",IF(VLOOKUP($A116,貼り付け用!$A$1:$BA$300,COLUMN(),FALSE)=0,"",VLOOKUP($A116,貼り付け用!$A$1:$BA$300,COLUMN(),FALSE)),"")</f>
        <v>#N/A</v>
      </c>
      <c r="E116" s="52" t="e">
        <f>IF($A116&lt;&gt;"",IF(VLOOKUP($A116,貼り付け用!$A$1:$BA$300,COLUMN(),FALSE)=0,"",VLOOKUP($A116,貼り付け用!$A$1:$BA$300,COLUMN(),FALSE)),"")</f>
        <v>#N/A</v>
      </c>
      <c r="F116" s="52" t="e">
        <f>IF($A116&lt;&gt;"",IF(VLOOKUP($A116,貼り付け用!$A$1:$BA$300,COLUMN(),FALSE)=0,"",VLOOKUP($A116,貼り付け用!$A$1:$BA$300,COLUMN(),FALSE)),"")</f>
        <v>#N/A</v>
      </c>
      <c r="G116" s="52" t="e">
        <f>IF($A116&lt;&gt;"",IF(VLOOKUP($A116,貼り付け用!$A$1:$BA$300,COLUMN(),FALSE)=0,"",VLOOKUP($A116,貼り付け用!$A$1:$BA$300,COLUMN(),FALSE)),"")</f>
        <v>#N/A</v>
      </c>
      <c r="H116" s="52" t="e">
        <f>IF($A116&lt;&gt;"",IF(VLOOKUP($A116,貼り付け用!$A$1:$BA$300,COLUMN(),FALSE)=0,"",VLOOKUP($A116,貼り付け用!$A$1:$BA$300,COLUMN(),FALSE)),"")</f>
        <v>#N/A</v>
      </c>
      <c r="I116" s="52" t="e">
        <f>IF($A116&lt;&gt;"",IF(VLOOKUP($A116,貼り付け用!$A$1:$BA$300,COLUMN(),FALSE)=0,"",VLOOKUP($A116,貼り付け用!$A$1:$BA$300,COLUMN(),FALSE)),"")</f>
        <v>#N/A</v>
      </c>
      <c r="J116" s="52" t="e">
        <f>IF($A116&lt;&gt;"",IF(VLOOKUP($A116,貼り付け用!$A$1:$BA$300,COLUMN(),FALSE)=0,"",VLOOKUP($A116,貼り付け用!$A$1:$BA$300,COLUMN(),FALSE)),"")</f>
        <v>#N/A</v>
      </c>
      <c r="K116" s="52" t="e">
        <f>IF($A116&lt;&gt;"",IF(VLOOKUP($A116,貼り付け用!$A$1:$BA$300,COLUMN(),FALSE)=0,"",VLOOKUP($A116,貼り付け用!$A$1:$BA$300,COLUMN(),FALSE)),"")</f>
        <v>#N/A</v>
      </c>
      <c r="L116" s="52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52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52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52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52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52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52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52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52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3"/>
      <c r="V116" s="21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52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2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46" t="e">
        <f>IF($A117&lt;&gt;"",IF(VLOOKUP($A117,貼り付け用!$A$1:$BA$300,COLUMN(),FALSE)=0,"",VLOOKUP($A117,貼り付け用!$A$1:$BA$300,COLUMN(),FALSE)),"")</f>
        <v>#N/A</v>
      </c>
      <c r="C117" s="46" t="e">
        <f>IF($A117&lt;&gt;"",IF(VLOOKUP($A117,貼り付け用!$A$1:$BA$300,COLUMN(),FALSE)=0,"",VLOOKUP($A117,貼り付け用!$A$1:$BA$300,COLUMN(),FALSE)),"")</f>
        <v>#N/A</v>
      </c>
      <c r="D117" s="46" t="e">
        <f>IF($A117&lt;&gt;"",IF(VLOOKUP($A117,貼り付け用!$A$1:$BA$300,COLUMN(),FALSE)=0,"",VLOOKUP($A117,貼り付け用!$A$1:$BA$300,COLUMN(),FALSE)),"")</f>
        <v>#N/A</v>
      </c>
      <c r="E117" s="46" t="e">
        <f>IF($A117&lt;&gt;"",IF(VLOOKUP($A117,貼り付け用!$A$1:$BA$300,COLUMN(),FALSE)=0,"",VLOOKUP($A117,貼り付け用!$A$1:$BA$300,COLUMN(),FALSE)),"")</f>
        <v>#N/A</v>
      </c>
      <c r="F117" s="46" t="e">
        <f>IF($A117&lt;&gt;"",IF(VLOOKUP($A117,貼り付け用!$A$1:$BA$300,COLUMN(),FALSE)=0,"",VLOOKUP($A117,貼り付け用!$A$1:$BA$300,COLUMN(),FALSE)),"")</f>
        <v>#N/A</v>
      </c>
      <c r="G117" s="46" t="e">
        <f>IF($A117&lt;&gt;"",IF(VLOOKUP($A117,貼り付け用!$A$1:$BA$300,COLUMN(),FALSE)=0,"",VLOOKUP($A117,貼り付け用!$A$1:$BA$300,COLUMN(),FALSE)),"")</f>
        <v>#N/A</v>
      </c>
      <c r="H117" s="46" t="e">
        <f>IF($A117&lt;&gt;"",IF(VLOOKUP($A117,貼り付け用!$A$1:$BA$300,COLUMN(),FALSE)=0,"",VLOOKUP($A117,貼り付け用!$A$1:$BA$300,COLUMN(),FALSE)),"")</f>
        <v>#N/A</v>
      </c>
      <c r="I117" s="46" t="e">
        <f>IF($A117&lt;&gt;"",IF(VLOOKUP($A117,貼り付け用!$A$1:$BA$300,COLUMN(),FALSE)=0,"",VLOOKUP($A117,貼り付け用!$A$1:$BA$300,COLUMN(),FALSE)),"")</f>
        <v>#N/A</v>
      </c>
      <c r="J117" s="46" t="e">
        <f>IF($A117&lt;&gt;"",IF(VLOOKUP($A117,貼り付け用!$A$1:$BA$300,COLUMN(),FALSE)=0,"",VLOOKUP($A117,貼り付け用!$A$1:$BA$300,COLUMN(),FALSE)),"")</f>
        <v>#N/A</v>
      </c>
      <c r="K117" s="46" t="e">
        <f>IF($A117&lt;&gt;"",IF(VLOOKUP($A117,貼り付け用!$A$1:$BA$300,COLUMN(),FALSE)=0,"",VLOOKUP($A117,貼り付け用!$A$1:$BA$300,COLUMN(),FALSE)),"")</f>
        <v>#N/A</v>
      </c>
      <c r="L117" s="46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46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46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46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46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46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46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46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46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24"/>
      <c r="V117" s="21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52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52" t="e">
        <f>IF($A118&lt;&gt;"",IF(VLOOKUP($A118,貼り付け用!$A$1:$BA$300,COLUMN(),FALSE)=0,"",VLOOKUP($A118,貼り付け用!$A$1:$BA$300,COLUMN(),FALSE)),"")</f>
        <v>#N/A</v>
      </c>
      <c r="C118" s="52" t="e">
        <f>IF($A118&lt;&gt;"",IF(VLOOKUP($A118,貼り付け用!$A$1:$BA$300,COLUMN(),FALSE)=0,"",VLOOKUP($A118,貼り付け用!$A$1:$BA$300,COLUMN(),FALSE)),"")</f>
        <v>#N/A</v>
      </c>
      <c r="D118" s="52" t="e">
        <f>IF($A118&lt;&gt;"",IF(VLOOKUP($A118,貼り付け用!$A$1:$BA$300,COLUMN(),FALSE)=0,"",VLOOKUP($A118,貼り付け用!$A$1:$BA$300,COLUMN(),FALSE)),"")</f>
        <v>#N/A</v>
      </c>
      <c r="E118" s="52" t="e">
        <f>IF($A118&lt;&gt;"",IF(VLOOKUP($A118,貼り付け用!$A$1:$BA$300,COLUMN(),FALSE)=0,"",VLOOKUP($A118,貼り付け用!$A$1:$BA$300,COLUMN(),FALSE)),"")</f>
        <v>#N/A</v>
      </c>
      <c r="F118" s="52" t="e">
        <f>IF($A118&lt;&gt;"",IF(VLOOKUP($A118,貼り付け用!$A$1:$BA$300,COLUMN(),FALSE)=0,"",VLOOKUP($A118,貼り付け用!$A$1:$BA$300,COLUMN(),FALSE)),"")</f>
        <v>#N/A</v>
      </c>
      <c r="G118" s="52" t="e">
        <f>IF($A118&lt;&gt;"",IF(VLOOKUP($A118,貼り付け用!$A$1:$BA$300,COLUMN(),FALSE)=0,"",VLOOKUP($A118,貼り付け用!$A$1:$BA$300,COLUMN(),FALSE)),"")</f>
        <v>#N/A</v>
      </c>
      <c r="H118" s="52" t="e">
        <f>IF($A118&lt;&gt;"",IF(VLOOKUP($A118,貼り付け用!$A$1:$BA$300,COLUMN(),FALSE)=0,"",VLOOKUP($A118,貼り付け用!$A$1:$BA$300,COLUMN(),FALSE)),"")</f>
        <v>#N/A</v>
      </c>
      <c r="I118" s="52" t="e">
        <f>IF($A118&lt;&gt;"",IF(VLOOKUP($A118,貼り付け用!$A$1:$BA$300,COLUMN(),FALSE)=0,"",VLOOKUP($A118,貼り付け用!$A$1:$BA$300,COLUMN(),FALSE)),"")</f>
        <v>#N/A</v>
      </c>
      <c r="J118" s="52" t="e">
        <f>IF($A118&lt;&gt;"",IF(VLOOKUP($A118,貼り付け用!$A$1:$BA$300,COLUMN(),FALSE)=0,"",VLOOKUP($A118,貼り付け用!$A$1:$BA$300,COLUMN(),FALSE)),"")</f>
        <v>#N/A</v>
      </c>
      <c r="K118" s="52" t="e">
        <f>IF($A118&lt;&gt;"",IF(VLOOKUP($A118,貼り付け用!$A$1:$BA$300,COLUMN(),FALSE)=0,"",VLOOKUP($A118,貼り付け用!$A$1:$BA$300,COLUMN(),FALSE)),"")</f>
        <v>#N/A</v>
      </c>
      <c r="L118" s="52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52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52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52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52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52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52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52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52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3"/>
      <c r="V118" s="21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52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2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46" t="e">
        <f>IF($A119&lt;&gt;"",IF(VLOOKUP($A119,貼り付け用!$A$1:$BA$300,COLUMN(),FALSE)=0,"",VLOOKUP($A119,貼り付け用!$A$1:$BA$300,COLUMN(),FALSE)),"")</f>
        <v>#N/A</v>
      </c>
      <c r="C119" s="46" t="e">
        <f>IF($A119&lt;&gt;"",IF(VLOOKUP($A119,貼り付け用!$A$1:$BA$300,COLUMN(),FALSE)=0,"",VLOOKUP($A119,貼り付け用!$A$1:$BA$300,COLUMN(),FALSE)),"")</f>
        <v>#N/A</v>
      </c>
      <c r="D119" s="46" t="e">
        <f>IF($A119&lt;&gt;"",IF(VLOOKUP($A119,貼り付け用!$A$1:$BA$300,COLUMN(),FALSE)=0,"",VLOOKUP($A119,貼り付け用!$A$1:$BA$300,COLUMN(),FALSE)),"")</f>
        <v>#N/A</v>
      </c>
      <c r="E119" s="46" t="e">
        <f>IF($A119&lt;&gt;"",IF(VLOOKUP($A119,貼り付け用!$A$1:$BA$300,COLUMN(),FALSE)=0,"",VLOOKUP($A119,貼り付け用!$A$1:$BA$300,COLUMN(),FALSE)),"")</f>
        <v>#N/A</v>
      </c>
      <c r="F119" s="46" t="e">
        <f>IF($A119&lt;&gt;"",IF(VLOOKUP($A119,貼り付け用!$A$1:$BA$300,COLUMN(),FALSE)=0,"",VLOOKUP($A119,貼り付け用!$A$1:$BA$300,COLUMN(),FALSE)),"")</f>
        <v>#N/A</v>
      </c>
      <c r="G119" s="46" t="e">
        <f>IF($A119&lt;&gt;"",IF(VLOOKUP($A119,貼り付け用!$A$1:$BA$300,COLUMN(),FALSE)=0,"",VLOOKUP($A119,貼り付け用!$A$1:$BA$300,COLUMN(),FALSE)),"")</f>
        <v>#N/A</v>
      </c>
      <c r="H119" s="46" t="e">
        <f>IF($A119&lt;&gt;"",IF(VLOOKUP($A119,貼り付け用!$A$1:$BA$300,COLUMN(),FALSE)=0,"",VLOOKUP($A119,貼り付け用!$A$1:$BA$300,COLUMN(),FALSE)),"")</f>
        <v>#N/A</v>
      </c>
      <c r="I119" s="46" t="e">
        <f>IF($A119&lt;&gt;"",IF(VLOOKUP($A119,貼り付け用!$A$1:$BA$300,COLUMN(),FALSE)=0,"",VLOOKUP($A119,貼り付け用!$A$1:$BA$300,COLUMN(),FALSE)),"")</f>
        <v>#N/A</v>
      </c>
      <c r="J119" s="46" t="e">
        <f>IF($A119&lt;&gt;"",IF(VLOOKUP($A119,貼り付け用!$A$1:$BA$300,COLUMN(),FALSE)=0,"",VLOOKUP($A119,貼り付け用!$A$1:$BA$300,COLUMN(),FALSE)),"")</f>
        <v>#N/A</v>
      </c>
      <c r="K119" s="46" t="e">
        <f>IF($A119&lt;&gt;"",IF(VLOOKUP($A119,貼り付け用!$A$1:$BA$300,COLUMN(),FALSE)=0,"",VLOOKUP($A119,貼り付け用!$A$1:$BA$300,COLUMN(),FALSE)),"")</f>
        <v>#N/A</v>
      </c>
      <c r="L119" s="46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46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46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46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46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46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46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46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46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24"/>
      <c r="V119" s="21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52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52" t="e">
        <f>IF($A120&lt;&gt;"",IF(VLOOKUP($A120,貼り付け用!$A$1:$BA$300,COLUMN(),FALSE)=0,"",VLOOKUP($A120,貼り付け用!$A$1:$BA$300,COLUMN(),FALSE)),"")</f>
        <v>#N/A</v>
      </c>
      <c r="C120" s="52" t="e">
        <f>IF($A120&lt;&gt;"",IF(VLOOKUP($A120,貼り付け用!$A$1:$BA$300,COLUMN(),FALSE)=0,"",VLOOKUP($A120,貼り付け用!$A$1:$BA$300,COLUMN(),FALSE)),"")</f>
        <v>#N/A</v>
      </c>
      <c r="D120" s="52" t="e">
        <f>IF($A120&lt;&gt;"",IF(VLOOKUP($A120,貼り付け用!$A$1:$BA$300,COLUMN(),FALSE)=0,"",VLOOKUP($A120,貼り付け用!$A$1:$BA$300,COLUMN(),FALSE)),"")</f>
        <v>#N/A</v>
      </c>
      <c r="E120" s="52" t="e">
        <f>IF($A120&lt;&gt;"",IF(VLOOKUP($A120,貼り付け用!$A$1:$BA$300,COLUMN(),FALSE)=0,"",VLOOKUP($A120,貼り付け用!$A$1:$BA$300,COLUMN(),FALSE)),"")</f>
        <v>#N/A</v>
      </c>
      <c r="F120" s="52" t="e">
        <f>IF($A120&lt;&gt;"",IF(VLOOKUP($A120,貼り付け用!$A$1:$BA$300,COLUMN(),FALSE)=0,"",VLOOKUP($A120,貼り付け用!$A$1:$BA$300,COLUMN(),FALSE)),"")</f>
        <v>#N/A</v>
      </c>
      <c r="G120" s="52" t="e">
        <f>IF($A120&lt;&gt;"",IF(VLOOKUP($A120,貼り付け用!$A$1:$BA$300,COLUMN(),FALSE)=0,"",VLOOKUP($A120,貼り付け用!$A$1:$BA$300,COLUMN(),FALSE)),"")</f>
        <v>#N/A</v>
      </c>
      <c r="H120" s="52" t="e">
        <f>IF($A120&lt;&gt;"",IF(VLOOKUP($A120,貼り付け用!$A$1:$BA$300,COLUMN(),FALSE)=0,"",VLOOKUP($A120,貼り付け用!$A$1:$BA$300,COLUMN(),FALSE)),"")</f>
        <v>#N/A</v>
      </c>
      <c r="I120" s="52" t="e">
        <f>IF($A120&lt;&gt;"",IF(VLOOKUP($A120,貼り付け用!$A$1:$BA$300,COLUMN(),FALSE)=0,"",VLOOKUP($A120,貼り付け用!$A$1:$BA$300,COLUMN(),FALSE)),"")</f>
        <v>#N/A</v>
      </c>
      <c r="J120" s="52" t="e">
        <f>IF($A120&lt;&gt;"",IF(VLOOKUP($A120,貼り付け用!$A$1:$BA$300,COLUMN(),FALSE)=0,"",VLOOKUP($A120,貼り付け用!$A$1:$BA$300,COLUMN(),FALSE)),"")</f>
        <v>#N/A</v>
      </c>
      <c r="K120" s="52" t="e">
        <f>IF($A120&lt;&gt;"",IF(VLOOKUP($A120,貼り付け用!$A$1:$BA$300,COLUMN(),FALSE)=0,"",VLOOKUP($A120,貼り付け用!$A$1:$BA$300,COLUMN(),FALSE)),"")</f>
        <v>#N/A</v>
      </c>
      <c r="L120" s="52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52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52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52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52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52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52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52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52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3"/>
      <c r="V120" s="21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52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2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46" t="e">
        <f>IF($A121&lt;&gt;"",IF(VLOOKUP($A121,貼り付け用!$A$1:$BA$300,COLUMN(),FALSE)=0,"",VLOOKUP($A121,貼り付け用!$A$1:$BA$300,COLUMN(),FALSE)),"")</f>
        <v>#N/A</v>
      </c>
      <c r="C121" s="46" t="e">
        <f>IF($A121&lt;&gt;"",IF(VLOOKUP($A121,貼り付け用!$A$1:$BA$300,COLUMN(),FALSE)=0,"",VLOOKUP($A121,貼り付け用!$A$1:$BA$300,COLUMN(),FALSE)),"")</f>
        <v>#N/A</v>
      </c>
      <c r="D121" s="46" t="e">
        <f>IF($A121&lt;&gt;"",IF(VLOOKUP($A121,貼り付け用!$A$1:$BA$300,COLUMN(),FALSE)=0,"",VLOOKUP($A121,貼り付け用!$A$1:$BA$300,COLUMN(),FALSE)),"")</f>
        <v>#N/A</v>
      </c>
      <c r="E121" s="46" t="e">
        <f>IF($A121&lt;&gt;"",IF(VLOOKUP($A121,貼り付け用!$A$1:$BA$300,COLUMN(),FALSE)=0,"",VLOOKUP($A121,貼り付け用!$A$1:$BA$300,COLUMN(),FALSE)),"")</f>
        <v>#N/A</v>
      </c>
      <c r="F121" s="46" t="e">
        <f>IF($A121&lt;&gt;"",IF(VLOOKUP($A121,貼り付け用!$A$1:$BA$300,COLUMN(),FALSE)=0,"",VLOOKUP($A121,貼り付け用!$A$1:$BA$300,COLUMN(),FALSE)),"")</f>
        <v>#N/A</v>
      </c>
      <c r="G121" s="46" t="e">
        <f>IF($A121&lt;&gt;"",IF(VLOOKUP($A121,貼り付け用!$A$1:$BA$300,COLUMN(),FALSE)=0,"",VLOOKUP($A121,貼り付け用!$A$1:$BA$300,COLUMN(),FALSE)),"")</f>
        <v>#N/A</v>
      </c>
      <c r="H121" s="46" t="e">
        <f>IF($A121&lt;&gt;"",IF(VLOOKUP($A121,貼り付け用!$A$1:$BA$300,COLUMN(),FALSE)=0,"",VLOOKUP($A121,貼り付け用!$A$1:$BA$300,COLUMN(),FALSE)),"")</f>
        <v>#N/A</v>
      </c>
      <c r="I121" s="46" t="e">
        <f>IF($A121&lt;&gt;"",IF(VLOOKUP($A121,貼り付け用!$A$1:$BA$300,COLUMN(),FALSE)=0,"",VLOOKUP($A121,貼り付け用!$A$1:$BA$300,COLUMN(),FALSE)),"")</f>
        <v>#N/A</v>
      </c>
      <c r="J121" s="46" t="e">
        <f>IF($A121&lt;&gt;"",IF(VLOOKUP($A121,貼り付け用!$A$1:$BA$300,COLUMN(),FALSE)=0,"",VLOOKUP($A121,貼り付け用!$A$1:$BA$300,COLUMN(),FALSE)),"")</f>
        <v>#N/A</v>
      </c>
      <c r="K121" s="46" t="e">
        <f>IF($A121&lt;&gt;"",IF(VLOOKUP($A121,貼り付け用!$A$1:$BA$300,COLUMN(),FALSE)=0,"",VLOOKUP($A121,貼り付け用!$A$1:$BA$300,COLUMN(),FALSE)),"")</f>
        <v>#N/A</v>
      </c>
      <c r="L121" s="46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46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46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46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46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46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46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46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46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24"/>
      <c r="V121" s="21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52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52" t="e">
        <f>IF($A122&lt;&gt;"",IF(VLOOKUP($A122,貼り付け用!$A$1:$BA$300,COLUMN(),FALSE)=0,"",VLOOKUP($A122,貼り付け用!$A$1:$BA$300,COLUMN(),FALSE)),"")</f>
        <v>#N/A</v>
      </c>
      <c r="C122" s="52" t="e">
        <f>IF($A122&lt;&gt;"",IF(VLOOKUP($A122,貼り付け用!$A$1:$BA$300,COLUMN(),FALSE)=0,"",VLOOKUP($A122,貼り付け用!$A$1:$BA$300,COLUMN(),FALSE)),"")</f>
        <v>#N/A</v>
      </c>
      <c r="D122" s="52" t="e">
        <f>IF($A122&lt;&gt;"",IF(VLOOKUP($A122,貼り付け用!$A$1:$BA$300,COLUMN(),FALSE)=0,"",VLOOKUP($A122,貼り付け用!$A$1:$BA$300,COLUMN(),FALSE)),"")</f>
        <v>#N/A</v>
      </c>
      <c r="E122" s="52" t="e">
        <f>IF($A122&lt;&gt;"",IF(VLOOKUP($A122,貼り付け用!$A$1:$BA$300,COLUMN(),FALSE)=0,"",VLOOKUP($A122,貼り付け用!$A$1:$BA$300,COLUMN(),FALSE)),"")</f>
        <v>#N/A</v>
      </c>
      <c r="F122" s="52" t="e">
        <f>IF($A122&lt;&gt;"",IF(VLOOKUP($A122,貼り付け用!$A$1:$BA$300,COLUMN(),FALSE)=0,"",VLOOKUP($A122,貼り付け用!$A$1:$BA$300,COLUMN(),FALSE)),"")</f>
        <v>#N/A</v>
      </c>
      <c r="G122" s="52" t="e">
        <f>IF($A122&lt;&gt;"",IF(VLOOKUP($A122,貼り付け用!$A$1:$BA$300,COLUMN(),FALSE)=0,"",VLOOKUP($A122,貼り付け用!$A$1:$BA$300,COLUMN(),FALSE)),"")</f>
        <v>#N/A</v>
      </c>
      <c r="H122" s="52" t="e">
        <f>IF($A122&lt;&gt;"",IF(VLOOKUP($A122,貼り付け用!$A$1:$BA$300,COLUMN(),FALSE)=0,"",VLOOKUP($A122,貼り付け用!$A$1:$BA$300,COLUMN(),FALSE)),"")</f>
        <v>#N/A</v>
      </c>
      <c r="I122" s="52" t="e">
        <f>IF($A122&lt;&gt;"",IF(VLOOKUP($A122,貼り付け用!$A$1:$BA$300,COLUMN(),FALSE)=0,"",VLOOKUP($A122,貼り付け用!$A$1:$BA$300,COLUMN(),FALSE)),"")</f>
        <v>#N/A</v>
      </c>
      <c r="J122" s="52" t="e">
        <f>IF($A122&lt;&gt;"",IF(VLOOKUP($A122,貼り付け用!$A$1:$BA$300,COLUMN(),FALSE)=0,"",VLOOKUP($A122,貼り付け用!$A$1:$BA$300,COLUMN(),FALSE)),"")</f>
        <v>#N/A</v>
      </c>
      <c r="K122" s="52" t="e">
        <f>IF($A122&lt;&gt;"",IF(VLOOKUP($A122,貼り付け用!$A$1:$BA$300,COLUMN(),FALSE)=0,"",VLOOKUP($A122,貼り付け用!$A$1:$BA$300,COLUMN(),FALSE)),"")</f>
        <v>#N/A</v>
      </c>
      <c r="L122" s="52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52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52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52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52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52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52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52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52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3"/>
      <c r="V122" s="21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52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2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46" t="e">
        <f>IF($A123&lt;&gt;"",IF(VLOOKUP($A123,貼り付け用!$A$1:$BA$300,COLUMN(),FALSE)=0,"",VLOOKUP($A123,貼り付け用!$A$1:$BA$300,COLUMN(),FALSE)),"")</f>
        <v>#N/A</v>
      </c>
      <c r="C123" s="46" t="e">
        <f>IF($A123&lt;&gt;"",IF(VLOOKUP($A123,貼り付け用!$A$1:$BA$300,COLUMN(),FALSE)=0,"",VLOOKUP($A123,貼り付け用!$A$1:$BA$300,COLUMN(),FALSE)),"")</f>
        <v>#N/A</v>
      </c>
      <c r="D123" s="46" t="e">
        <f>IF($A123&lt;&gt;"",IF(VLOOKUP($A123,貼り付け用!$A$1:$BA$300,COLUMN(),FALSE)=0,"",VLOOKUP($A123,貼り付け用!$A$1:$BA$300,COLUMN(),FALSE)),"")</f>
        <v>#N/A</v>
      </c>
      <c r="E123" s="46" t="e">
        <f>IF($A123&lt;&gt;"",IF(VLOOKUP($A123,貼り付け用!$A$1:$BA$300,COLUMN(),FALSE)=0,"",VLOOKUP($A123,貼り付け用!$A$1:$BA$300,COLUMN(),FALSE)),"")</f>
        <v>#N/A</v>
      </c>
      <c r="F123" s="46" t="e">
        <f>IF($A123&lt;&gt;"",IF(VLOOKUP($A123,貼り付け用!$A$1:$BA$300,COLUMN(),FALSE)=0,"",VLOOKUP($A123,貼り付け用!$A$1:$BA$300,COLUMN(),FALSE)),"")</f>
        <v>#N/A</v>
      </c>
      <c r="G123" s="46" t="e">
        <f>IF($A123&lt;&gt;"",IF(VLOOKUP($A123,貼り付け用!$A$1:$BA$300,COLUMN(),FALSE)=0,"",VLOOKUP($A123,貼り付け用!$A$1:$BA$300,COLUMN(),FALSE)),"")</f>
        <v>#N/A</v>
      </c>
      <c r="H123" s="46" t="e">
        <f>IF($A123&lt;&gt;"",IF(VLOOKUP($A123,貼り付け用!$A$1:$BA$300,COLUMN(),FALSE)=0,"",VLOOKUP($A123,貼り付け用!$A$1:$BA$300,COLUMN(),FALSE)),"")</f>
        <v>#N/A</v>
      </c>
      <c r="I123" s="46" t="e">
        <f>IF($A123&lt;&gt;"",IF(VLOOKUP($A123,貼り付け用!$A$1:$BA$300,COLUMN(),FALSE)=0,"",VLOOKUP($A123,貼り付け用!$A$1:$BA$300,COLUMN(),FALSE)),"")</f>
        <v>#N/A</v>
      </c>
      <c r="J123" s="46" t="e">
        <f>IF($A123&lt;&gt;"",IF(VLOOKUP($A123,貼り付け用!$A$1:$BA$300,COLUMN(),FALSE)=0,"",VLOOKUP($A123,貼り付け用!$A$1:$BA$300,COLUMN(),FALSE)),"")</f>
        <v>#N/A</v>
      </c>
      <c r="K123" s="46" t="e">
        <f>IF($A123&lt;&gt;"",IF(VLOOKUP($A123,貼り付け用!$A$1:$BA$300,COLUMN(),FALSE)=0,"",VLOOKUP($A123,貼り付け用!$A$1:$BA$300,COLUMN(),FALSE)),"")</f>
        <v>#N/A</v>
      </c>
      <c r="L123" s="46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46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46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46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46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46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46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46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46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24"/>
      <c r="V123" s="21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52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52" t="e">
        <f>IF($A124&lt;&gt;"",IF(VLOOKUP($A124,貼り付け用!$A$1:$BA$300,COLUMN(),FALSE)=0,"",VLOOKUP($A124,貼り付け用!$A$1:$BA$300,COLUMN(),FALSE)),"")</f>
        <v>#N/A</v>
      </c>
      <c r="C124" s="52" t="e">
        <f>IF($A124&lt;&gt;"",IF(VLOOKUP($A124,貼り付け用!$A$1:$BA$300,COLUMN(),FALSE)=0,"",VLOOKUP($A124,貼り付け用!$A$1:$BA$300,COLUMN(),FALSE)),"")</f>
        <v>#N/A</v>
      </c>
      <c r="D124" s="52" t="e">
        <f>IF($A124&lt;&gt;"",IF(VLOOKUP($A124,貼り付け用!$A$1:$BA$300,COLUMN(),FALSE)=0,"",VLOOKUP($A124,貼り付け用!$A$1:$BA$300,COLUMN(),FALSE)),"")</f>
        <v>#N/A</v>
      </c>
      <c r="E124" s="52" t="e">
        <f>IF($A124&lt;&gt;"",IF(VLOOKUP($A124,貼り付け用!$A$1:$BA$300,COLUMN(),FALSE)=0,"",VLOOKUP($A124,貼り付け用!$A$1:$BA$300,COLUMN(),FALSE)),"")</f>
        <v>#N/A</v>
      </c>
      <c r="F124" s="52" t="e">
        <f>IF($A124&lt;&gt;"",IF(VLOOKUP($A124,貼り付け用!$A$1:$BA$300,COLUMN(),FALSE)=0,"",VLOOKUP($A124,貼り付け用!$A$1:$BA$300,COLUMN(),FALSE)),"")</f>
        <v>#N/A</v>
      </c>
      <c r="G124" s="52" t="e">
        <f>IF($A124&lt;&gt;"",IF(VLOOKUP($A124,貼り付け用!$A$1:$BA$300,COLUMN(),FALSE)=0,"",VLOOKUP($A124,貼り付け用!$A$1:$BA$300,COLUMN(),FALSE)),"")</f>
        <v>#N/A</v>
      </c>
      <c r="H124" s="52" t="e">
        <f>IF($A124&lt;&gt;"",IF(VLOOKUP($A124,貼り付け用!$A$1:$BA$300,COLUMN(),FALSE)=0,"",VLOOKUP($A124,貼り付け用!$A$1:$BA$300,COLUMN(),FALSE)),"")</f>
        <v>#N/A</v>
      </c>
      <c r="I124" s="52" t="e">
        <f>IF($A124&lt;&gt;"",IF(VLOOKUP($A124,貼り付け用!$A$1:$BA$300,COLUMN(),FALSE)=0,"",VLOOKUP($A124,貼り付け用!$A$1:$BA$300,COLUMN(),FALSE)),"")</f>
        <v>#N/A</v>
      </c>
      <c r="J124" s="52" t="e">
        <f>IF($A124&lt;&gt;"",IF(VLOOKUP($A124,貼り付け用!$A$1:$BA$300,COLUMN(),FALSE)=0,"",VLOOKUP($A124,貼り付け用!$A$1:$BA$300,COLUMN(),FALSE)),"")</f>
        <v>#N/A</v>
      </c>
      <c r="K124" s="52" t="e">
        <f>IF($A124&lt;&gt;"",IF(VLOOKUP($A124,貼り付け用!$A$1:$BA$300,COLUMN(),FALSE)=0,"",VLOOKUP($A124,貼り付け用!$A$1:$BA$300,COLUMN(),FALSE)),"")</f>
        <v>#N/A</v>
      </c>
      <c r="L124" s="52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52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52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52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52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52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52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52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52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3"/>
      <c r="V124" s="21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52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2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46" t="e">
        <f>IF($A125&lt;&gt;"",IF(VLOOKUP($A125,貼り付け用!$A$1:$BA$300,COLUMN(),FALSE)=0,"",VLOOKUP($A125,貼り付け用!$A$1:$BA$300,COLUMN(),FALSE)),"")</f>
        <v>#N/A</v>
      </c>
      <c r="C125" s="46" t="e">
        <f>IF($A125&lt;&gt;"",IF(VLOOKUP($A125,貼り付け用!$A$1:$BA$300,COLUMN(),FALSE)=0,"",VLOOKUP($A125,貼り付け用!$A$1:$BA$300,COLUMN(),FALSE)),"")</f>
        <v>#N/A</v>
      </c>
      <c r="D125" s="46" t="e">
        <f>IF($A125&lt;&gt;"",IF(VLOOKUP($A125,貼り付け用!$A$1:$BA$300,COLUMN(),FALSE)=0,"",VLOOKUP($A125,貼り付け用!$A$1:$BA$300,COLUMN(),FALSE)),"")</f>
        <v>#N/A</v>
      </c>
      <c r="E125" s="46" t="e">
        <f>IF($A125&lt;&gt;"",IF(VLOOKUP($A125,貼り付け用!$A$1:$BA$300,COLUMN(),FALSE)=0,"",VLOOKUP($A125,貼り付け用!$A$1:$BA$300,COLUMN(),FALSE)),"")</f>
        <v>#N/A</v>
      </c>
      <c r="F125" s="46" t="e">
        <f>IF($A125&lt;&gt;"",IF(VLOOKUP($A125,貼り付け用!$A$1:$BA$300,COLUMN(),FALSE)=0,"",VLOOKUP($A125,貼り付け用!$A$1:$BA$300,COLUMN(),FALSE)),"")</f>
        <v>#N/A</v>
      </c>
      <c r="G125" s="46" t="e">
        <f>IF($A125&lt;&gt;"",IF(VLOOKUP($A125,貼り付け用!$A$1:$BA$300,COLUMN(),FALSE)=0,"",VLOOKUP($A125,貼り付け用!$A$1:$BA$300,COLUMN(),FALSE)),"")</f>
        <v>#N/A</v>
      </c>
      <c r="H125" s="46" t="e">
        <f>IF($A125&lt;&gt;"",IF(VLOOKUP($A125,貼り付け用!$A$1:$BA$300,COLUMN(),FALSE)=0,"",VLOOKUP($A125,貼り付け用!$A$1:$BA$300,COLUMN(),FALSE)),"")</f>
        <v>#N/A</v>
      </c>
      <c r="I125" s="46" t="e">
        <f>IF($A125&lt;&gt;"",IF(VLOOKUP($A125,貼り付け用!$A$1:$BA$300,COLUMN(),FALSE)=0,"",VLOOKUP($A125,貼り付け用!$A$1:$BA$300,COLUMN(),FALSE)),"")</f>
        <v>#N/A</v>
      </c>
      <c r="J125" s="46" t="e">
        <f>IF($A125&lt;&gt;"",IF(VLOOKUP($A125,貼り付け用!$A$1:$BA$300,COLUMN(),FALSE)=0,"",VLOOKUP($A125,貼り付け用!$A$1:$BA$300,COLUMN(),FALSE)),"")</f>
        <v>#N/A</v>
      </c>
      <c r="K125" s="46" t="e">
        <f>IF($A125&lt;&gt;"",IF(VLOOKUP($A125,貼り付け用!$A$1:$BA$300,COLUMN(),FALSE)=0,"",VLOOKUP($A125,貼り付け用!$A$1:$BA$300,COLUMN(),FALSE)),"")</f>
        <v>#N/A</v>
      </c>
      <c r="L125" s="46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46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46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46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46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46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46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46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46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24"/>
      <c r="V125" s="21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52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52" t="e">
        <f>IF($A126&lt;&gt;"",IF(VLOOKUP($A126,貼り付け用!$A$1:$BA$300,COLUMN(),FALSE)=0,"",VLOOKUP($A126,貼り付け用!$A$1:$BA$300,COLUMN(),FALSE)),"")</f>
        <v>#N/A</v>
      </c>
      <c r="C126" s="52" t="e">
        <f>IF($A126&lt;&gt;"",IF(VLOOKUP($A126,貼り付け用!$A$1:$BA$300,COLUMN(),FALSE)=0,"",VLOOKUP($A126,貼り付け用!$A$1:$BA$300,COLUMN(),FALSE)),"")</f>
        <v>#N/A</v>
      </c>
      <c r="D126" s="52" t="e">
        <f>IF($A126&lt;&gt;"",IF(VLOOKUP($A126,貼り付け用!$A$1:$BA$300,COLUMN(),FALSE)=0,"",VLOOKUP($A126,貼り付け用!$A$1:$BA$300,COLUMN(),FALSE)),"")</f>
        <v>#N/A</v>
      </c>
      <c r="E126" s="52" t="e">
        <f>IF($A126&lt;&gt;"",IF(VLOOKUP($A126,貼り付け用!$A$1:$BA$300,COLUMN(),FALSE)=0,"",VLOOKUP($A126,貼り付け用!$A$1:$BA$300,COLUMN(),FALSE)),"")</f>
        <v>#N/A</v>
      </c>
      <c r="F126" s="52" t="e">
        <f>IF($A126&lt;&gt;"",IF(VLOOKUP($A126,貼り付け用!$A$1:$BA$300,COLUMN(),FALSE)=0,"",VLOOKUP($A126,貼り付け用!$A$1:$BA$300,COLUMN(),FALSE)),"")</f>
        <v>#N/A</v>
      </c>
      <c r="G126" s="52" t="e">
        <f>IF($A126&lt;&gt;"",IF(VLOOKUP($A126,貼り付け用!$A$1:$BA$300,COLUMN(),FALSE)=0,"",VLOOKUP($A126,貼り付け用!$A$1:$BA$300,COLUMN(),FALSE)),"")</f>
        <v>#N/A</v>
      </c>
      <c r="H126" s="52" t="e">
        <f>IF($A126&lt;&gt;"",IF(VLOOKUP($A126,貼り付け用!$A$1:$BA$300,COLUMN(),FALSE)=0,"",VLOOKUP($A126,貼り付け用!$A$1:$BA$300,COLUMN(),FALSE)),"")</f>
        <v>#N/A</v>
      </c>
      <c r="I126" s="52" t="e">
        <f>IF($A126&lt;&gt;"",IF(VLOOKUP($A126,貼り付け用!$A$1:$BA$300,COLUMN(),FALSE)=0,"",VLOOKUP($A126,貼り付け用!$A$1:$BA$300,COLUMN(),FALSE)),"")</f>
        <v>#N/A</v>
      </c>
      <c r="J126" s="52" t="e">
        <f>IF($A126&lt;&gt;"",IF(VLOOKUP($A126,貼り付け用!$A$1:$BA$300,COLUMN(),FALSE)=0,"",VLOOKUP($A126,貼り付け用!$A$1:$BA$300,COLUMN(),FALSE)),"")</f>
        <v>#N/A</v>
      </c>
      <c r="K126" s="52" t="e">
        <f>IF($A126&lt;&gt;"",IF(VLOOKUP($A126,貼り付け用!$A$1:$BA$300,COLUMN(),FALSE)=0,"",VLOOKUP($A126,貼り付け用!$A$1:$BA$300,COLUMN(),FALSE)),"")</f>
        <v>#N/A</v>
      </c>
      <c r="L126" s="52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52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52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52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52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52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52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52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52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3"/>
      <c r="V126" s="21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52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2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46" t="e">
        <f>IF($A127&lt;&gt;"",IF(VLOOKUP($A127,貼り付け用!$A$1:$BA$300,COLUMN(),FALSE)=0,"",VLOOKUP($A127,貼り付け用!$A$1:$BA$300,COLUMN(),FALSE)),"")</f>
        <v>#N/A</v>
      </c>
      <c r="C127" s="46" t="e">
        <f>IF($A127&lt;&gt;"",IF(VLOOKUP($A127,貼り付け用!$A$1:$BA$300,COLUMN(),FALSE)=0,"",VLOOKUP($A127,貼り付け用!$A$1:$BA$300,COLUMN(),FALSE)),"")</f>
        <v>#N/A</v>
      </c>
      <c r="D127" s="46" t="e">
        <f>IF($A127&lt;&gt;"",IF(VLOOKUP($A127,貼り付け用!$A$1:$BA$300,COLUMN(),FALSE)=0,"",VLOOKUP($A127,貼り付け用!$A$1:$BA$300,COLUMN(),FALSE)),"")</f>
        <v>#N/A</v>
      </c>
      <c r="E127" s="46" t="e">
        <f>IF($A127&lt;&gt;"",IF(VLOOKUP($A127,貼り付け用!$A$1:$BA$300,COLUMN(),FALSE)=0,"",VLOOKUP($A127,貼り付け用!$A$1:$BA$300,COLUMN(),FALSE)),"")</f>
        <v>#N/A</v>
      </c>
      <c r="F127" s="46" t="e">
        <f>IF($A127&lt;&gt;"",IF(VLOOKUP($A127,貼り付け用!$A$1:$BA$300,COLUMN(),FALSE)=0,"",VLOOKUP($A127,貼り付け用!$A$1:$BA$300,COLUMN(),FALSE)),"")</f>
        <v>#N/A</v>
      </c>
      <c r="G127" s="46" t="e">
        <f>IF($A127&lt;&gt;"",IF(VLOOKUP($A127,貼り付け用!$A$1:$BA$300,COLUMN(),FALSE)=0,"",VLOOKUP($A127,貼り付け用!$A$1:$BA$300,COLUMN(),FALSE)),"")</f>
        <v>#N/A</v>
      </c>
      <c r="H127" s="46" t="e">
        <f>IF($A127&lt;&gt;"",IF(VLOOKUP($A127,貼り付け用!$A$1:$BA$300,COLUMN(),FALSE)=0,"",VLOOKUP($A127,貼り付け用!$A$1:$BA$300,COLUMN(),FALSE)),"")</f>
        <v>#N/A</v>
      </c>
      <c r="I127" s="46" t="e">
        <f>IF($A127&lt;&gt;"",IF(VLOOKUP($A127,貼り付け用!$A$1:$BA$300,COLUMN(),FALSE)=0,"",VLOOKUP($A127,貼り付け用!$A$1:$BA$300,COLUMN(),FALSE)),"")</f>
        <v>#N/A</v>
      </c>
      <c r="J127" s="46" t="e">
        <f>IF($A127&lt;&gt;"",IF(VLOOKUP($A127,貼り付け用!$A$1:$BA$300,COLUMN(),FALSE)=0,"",VLOOKUP($A127,貼り付け用!$A$1:$BA$300,COLUMN(),FALSE)),"")</f>
        <v>#N/A</v>
      </c>
      <c r="K127" s="46" t="e">
        <f>IF($A127&lt;&gt;"",IF(VLOOKUP($A127,貼り付け用!$A$1:$BA$300,COLUMN(),FALSE)=0,"",VLOOKUP($A127,貼り付け用!$A$1:$BA$300,COLUMN(),FALSE)),"")</f>
        <v>#N/A</v>
      </c>
      <c r="L127" s="46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46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46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46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46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46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46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46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46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24"/>
      <c r="V127" s="21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52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52" t="e">
        <f>IF($A128&lt;&gt;"",IF(VLOOKUP($A128,貼り付け用!$A$1:$BA$300,COLUMN(),FALSE)=0,"",VLOOKUP($A128,貼り付け用!$A$1:$BA$300,COLUMN(),FALSE)),"")</f>
        <v>#N/A</v>
      </c>
      <c r="C128" s="52" t="e">
        <f>IF($A128&lt;&gt;"",IF(VLOOKUP($A128,貼り付け用!$A$1:$BA$300,COLUMN(),FALSE)=0,"",VLOOKUP($A128,貼り付け用!$A$1:$BA$300,COLUMN(),FALSE)),"")</f>
        <v>#N/A</v>
      </c>
      <c r="D128" s="52" t="e">
        <f>IF($A128&lt;&gt;"",IF(VLOOKUP($A128,貼り付け用!$A$1:$BA$300,COLUMN(),FALSE)=0,"",VLOOKUP($A128,貼り付け用!$A$1:$BA$300,COLUMN(),FALSE)),"")</f>
        <v>#N/A</v>
      </c>
      <c r="E128" s="52" t="e">
        <f>IF($A128&lt;&gt;"",IF(VLOOKUP($A128,貼り付け用!$A$1:$BA$300,COLUMN(),FALSE)=0,"",VLOOKUP($A128,貼り付け用!$A$1:$BA$300,COLUMN(),FALSE)),"")</f>
        <v>#N/A</v>
      </c>
      <c r="F128" s="52" t="e">
        <f>IF($A128&lt;&gt;"",IF(VLOOKUP($A128,貼り付け用!$A$1:$BA$300,COLUMN(),FALSE)=0,"",VLOOKUP($A128,貼り付け用!$A$1:$BA$300,COLUMN(),FALSE)),"")</f>
        <v>#N/A</v>
      </c>
      <c r="G128" s="52" t="e">
        <f>IF($A128&lt;&gt;"",IF(VLOOKUP($A128,貼り付け用!$A$1:$BA$300,COLUMN(),FALSE)=0,"",VLOOKUP($A128,貼り付け用!$A$1:$BA$300,COLUMN(),FALSE)),"")</f>
        <v>#N/A</v>
      </c>
      <c r="H128" s="52" t="e">
        <f>IF($A128&lt;&gt;"",IF(VLOOKUP($A128,貼り付け用!$A$1:$BA$300,COLUMN(),FALSE)=0,"",VLOOKUP($A128,貼り付け用!$A$1:$BA$300,COLUMN(),FALSE)),"")</f>
        <v>#N/A</v>
      </c>
      <c r="I128" s="52" t="e">
        <f>IF($A128&lt;&gt;"",IF(VLOOKUP($A128,貼り付け用!$A$1:$BA$300,COLUMN(),FALSE)=0,"",VLOOKUP($A128,貼り付け用!$A$1:$BA$300,COLUMN(),FALSE)),"")</f>
        <v>#N/A</v>
      </c>
      <c r="J128" s="52" t="e">
        <f>IF($A128&lt;&gt;"",IF(VLOOKUP($A128,貼り付け用!$A$1:$BA$300,COLUMN(),FALSE)=0,"",VLOOKUP($A128,貼り付け用!$A$1:$BA$300,COLUMN(),FALSE)),"")</f>
        <v>#N/A</v>
      </c>
      <c r="K128" s="52" t="e">
        <f>IF($A128&lt;&gt;"",IF(VLOOKUP($A128,貼り付け用!$A$1:$BA$300,COLUMN(),FALSE)=0,"",VLOOKUP($A128,貼り付け用!$A$1:$BA$300,COLUMN(),FALSE)),"")</f>
        <v>#N/A</v>
      </c>
      <c r="L128" s="52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52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52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52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52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52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52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52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52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3"/>
      <c r="V128" s="21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52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2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46" t="e">
        <f>IF($A129&lt;&gt;"",IF(VLOOKUP($A129,貼り付け用!$A$1:$BA$300,COLUMN(),FALSE)=0,"",VLOOKUP($A129,貼り付け用!$A$1:$BA$300,COLUMN(),FALSE)),"")</f>
        <v>#N/A</v>
      </c>
      <c r="C129" s="46" t="e">
        <f>IF($A129&lt;&gt;"",IF(VLOOKUP($A129,貼り付け用!$A$1:$BA$300,COLUMN(),FALSE)=0,"",VLOOKUP($A129,貼り付け用!$A$1:$BA$300,COLUMN(),FALSE)),"")</f>
        <v>#N/A</v>
      </c>
      <c r="D129" s="46" t="e">
        <f>IF($A129&lt;&gt;"",IF(VLOOKUP($A129,貼り付け用!$A$1:$BA$300,COLUMN(),FALSE)=0,"",VLOOKUP($A129,貼り付け用!$A$1:$BA$300,COLUMN(),FALSE)),"")</f>
        <v>#N/A</v>
      </c>
      <c r="E129" s="46" t="e">
        <f>IF($A129&lt;&gt;"",IF(VLOOKUP($A129,貼り付け用!$A$1:$BA$300,COLUMN(),FALSE)=0,"",VLOOKUP($A129,貼り付け用!$A$1:$BA$300,COLUMN(),FALSE)),"")</f>
        <v>#N/A</v>
      </c>
      <c r="F129" s="46" t="e">
        <f>IF($A129&lt;&gt;"",IF(VLOOKUP($A129,貼り付け用!$A$1:$BA$300,COLUMN(),FALSE)=0,"",VLOOKUP($A129,貼り付け用!$A$1:$BA$300,COLUMN(),FALSE)),"")</f>
        <v>#N/A</v>
      </c>
      <c r="G129" s="46" t="e">
        <f>IF($A129&lt;&gt;"",IF(VLOOKUP($A129,貼り付け用!$A$1:$BA$300,COLUMN(),FALSE)=0,"",VLOOKUP($A129,貼り付け用!$A$1:$BA$300,COLUMN(),FALSE)),"")</f>
        <v>#N/A</v>
      </c>
      <c r="H129" s="46" t="e">
        <f>IF($A129&lt;&gt;"",IF(VLOOKUP($A129,貼り付け用!$A$1:$BA$300,COLUMN(),FALSE)=0,"",VLOOKUP($A129,貼り付け用!$A$1:$BA$300,COLUMN(),FALSE)),"")</f>
        <v>#N/A</v>
      </c>
      <c r="I129" s="46" t="e">
        <f>IF($A129&lt;&gt;"",IF(VLOOKUP($A129,貼り付け用!$A$1:$BA$300,COLUMN(),FALSE)=0,"",VLOOKUP($A129,貼り付け用!$A$1:$BA$300,COLUMN(),FALSE)),"")</f>
        <v>#N/A</v>
      </c>
      <c r="J129" s="46" t="e">
        <f>IF($A129&lt;&gt;"",IF(VLOOKUP($A129,貼り付け用!$A$1:$BA$300,COLUMN(),FALSE)=0,"",VLOOKUP($A129,貼り付け用!$A$1:$BA$300,COLUMN(),FALSE)),"")</f>
        <v>#N/A</v>
      </c>
      <c r="K129" s="46" t="e">
        <f>IF($A129&lt;&gt;"",IF(VLOOKUP($A129,貼り付け用!$A$1:$BA$300,COLUMN(),FALSE)=0,"",VLOOKUP($A129,貼り付け用!$A$1:$BA$300,COLUMN(),FALSE)),"")</f>
        <v>#N/A</v>
      </c>
      <c r="L129" s="46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46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46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46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46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46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46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46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46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24"/>
      <c r="V129" s="21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52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52" t="e">
        <f>IF($A130&lt;&gt;"",IF(VLOOKUP($A130,貼り付け用!$A$1:$BA$300,COLUMN(),FALSE)=0,"",VLOOKUP($A130,貼り付け用!$A$1:$BA$300,COLUMN(),FALSE)),"")</f>
        <v>#N/A</v>
      </c>
      <c r="C130" s="52" t="e">
        <f>IF($A130&lt;&gt;"",IF(VLOOKUP($A130,貼り付け用!$A$1:$BA$300,COLUMN(),FALSE)=0,"",VLOOKUP($A130,貼り付け用!$A$1:$BA$300,COLUMN(),FALSE)),"")</f>
        <v>#N/A</v>
      </c>
      <c r="D130" s="52" t="e">
        <f>IF($A130&lt;&gt;"",IF(VLOOKUP($A130,貼り付け用!$A$1:$BA$300,COLUMN(),FALSE)=0,"",VLOOKUP($A130,貼り付け用!$A$1:$BA$300,COLUMN(),FALSE)),"")</f>
        <v>#N/A</v>
      </c>
      <c r="E130" s="52" t="e">
        <f>IF($A130&lt;&gt;"",IF(VLOOKUP($A130,貼り付け用!$A$1:$BA$300,COLUMN(),FALSE)=0,"",VLOOKUP($A130,貼り付け用!$A$1:$BA$300,COLUMN(),FALSE)),"")</f>
        <v>#N/A</v>
      </c>
      <c r="F130" s="52" t="e">
        <f>IF($A130&lt;&gt;"",IF(VLOOKUP($A130,貼り付け用!$A$1:$BA$300,COLUMN(),FALSE)=0,"",VLOOKUP($A130,貼り付け用!$A$1:$BA$300,COLUMN(),FALSE)),"")</f>
        <v>#N/A</v>
      </c>
      <c r="G130" s="52" t="e">
        <f>IF($A130&lt;&gt;"",IF(VLOOKUP($A130,貼り付け用!$A$1:$BA$300,COLUMN(),FALSE)=0,"",VLOOKUP($A130,貼り付け用!$A$1:$BA$300,COLUMN(),FALSE)),"")</f>
        <v>#N/A</v>
      </c>
      <c r="H130" s="52" t="e">
        <f>IF($A130&lt;&gt;"",IF(VLOOKUP($A130,貼り付け用!$A$1:$BA$300,COLUMN(),FALSE)=0,"",VLOOKUP($A130,貼り付け用!$A$1:$BA$300,COLUMN(),FALSE)),"")</f>
        <v>#N/A</v>
      </c>
      <c r="I130" s="52" t="e">
        <f>IF($A130&lt;&gt;"",IF(VLOOKUP($A130,貼り付け用!$A$1:$BA$300,COLUMN(),FALSE)=0,"",VLOOKUP($A130,貼り付け用!$A$1:$BA$300,COLUMN(),FALSE)),"")</f>
        <v>#N/A</v>
      </c>
      <c r="J130" s="52" t="e">
        <f>IF($A130&lt;&gt;"",IF(VLOOKUP($A130,貼り付け用!$A$1:$BA$300,COLUMN(),FALSE)=0,"",VLOOKUP($A130,貼り付け用!$A$1:$BA$300,COLUMN(),FALSE)),"")</f>
        <v>#N/A</v>
      </c>
      <c r="K130" s="52" t="e">
        <f>IF($A130&lt;&gt;"",IF(VLOOKUP($A130,貼り付け用!$A$1:$BA$300,COLUMN(),FALSE)=0,"",VLOOKUP($A130,貼り付け用!$A$1:$BA$300,COLUMN(),FALSE)),"")</f>
        <v>#N/A</v>
      </c>
      <c r="L130" s="52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52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52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52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52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52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52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52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52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3"/>
      <c r="V130" s="21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52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2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46" t="e">
        <f>IF($A131&lt;&gt;"",IF(VLOOKUP($A131,貼り付け用!$A$1:$BA$300,COLUMN(),FALSE)=0,"",VLOOKUP($A131,貼り付け用!$A$1:$BA$300,COLUMN(),FALSE)),"")</f>
        <v>#N/A</v>
      </c>
      <c r="C131" s="46" t="e">
        <f>IF($A131&lt;&gt;"",IF(VLOOKUP($A131,貼り付け用!$A$1:$BA$300,COLUMN(),FALSE)=0,"",VLOOKUP($A131,貼り付け用!$A$1:$BA$300,COLUMN(),FALSE)),"")</f>
        <v>#N/A</v>
      </c>
      <c r="D131" s="46" t="e">
        <f>IF($A131&lt;&gt;"",IF(VLOOKUP($A131,貼り付け用!$A$1:$BA$300,COLUMN(),FALSE)=0,"",VLOOKUP($A131,貼り付け用!$A$1:$BA$300,COLUMN(),FALSE)),"")</f>
        <v>#N/A</v>
      </c>
      <c r="E131" s="46" t="e">
        <f>IF($A131&lt;&gt;"",IF(VLOOKUP($A131,貼り付け用!$A$1:$BA$300,COLUMN(),FALSE)=0,"",VLOOKUP($A131,貼り付け用!$A$1:$BA$300,COLUMN(),FALSE)),"")</f>
        <v>#N/A</v>
      </c>
      <c r="F131" s="46" t="e">
        <f>IF($A131&lt;&gt;"",IF(VLOOKUP($A131,貼り付け用!$A$1:$BA$300,COLUMN(),FALSE)=0,"",VLOOKUP($A131,貼り付け用!$A$1:$BA$300,COLUMN(),FALSE)),"")</f>
        <v>#N/A</v>
      </c>
      <c r="G131" s="46" t="e">
        <f>IF($A131&lt;&gt;"",IF(VLOOKUP($A131,貼り付け用!$A$1:$BA$300,COLUMN(),FALSE)=0,"",VLOOKUP($A131,貼り付け用!$A$1:$BA$300,COLUMN(),FALSE)),"")</f>
        <v>#N/A</v>
      </c>
      <c r="H131" s="46" t="e">
        <f>IF($A131&lt;&gt;"",IF(VLOOKUP($A131,貼り付け用!$A$1:$BA$300,COLUMN(),FALSE)=0,"",VLOOKUP($A131,貼り付け用!$A$1:$BA$300,COLUMN(),FALSE)),"")</f>
        <v>#N/A</v>
      </c>
      <c r="I131" s="46" t="e">
        <f>IF($A131&lt;&gt;"",IF(VLOOKUP($A131,貼り付け用!$A$1:$BA$300,COLUMN(),FALSE)=0,"",VLOOKUP($A131,貼り付け用!$A$1:$BA$300,COLUMN(),FALSE)),"")</f>
        <v>#N/A</v>
      </c>
      <c r="J131" s="46" t="e">
        <f>IF($A131&lt;&gt;"",IF(VLOOKUP($A131,貼り付け用!$A$1:$BA$300,COLUMN(),FALSE)=0,"",VLOOKUP($A131,貼り付け用!$A$1:$BA$300,COLUMN(),FALSE)),"")</f>
        <v>#N/A</v>
      </c>
      <c r="K131" s="46" t="e">
        <f>IF($A131&lt;&gt;"",IF(VLOOKUP($A131,貼り付け用!$A$1:$BA$300,COLUMN(),FALSE)=0,"",VLOOKUP($A131,貼り付け用!$A$1:$BA$300,COLUMN(),FALSE)),"")</f>
        <v>#N/A</v>
      </c>
      <c r="L131" s="46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46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46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46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46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46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46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46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46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24"/>
      <c r="V131" s="21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52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52" t="e">
        <f>IF($A132&lt;&gt;"",IF(VLOOKUP($A132,貼り付け用!$A$1:$BA$300,COLUMN(),FALSE)=0,"",VLOOKUP($A132,貼り付け用!$A$1:$BA$300,COLUMN(),FALSE)),"")</f>
        <v>#N/A</v>
      </c>
      <c r="C132" s="52" t="e">
        <f>IF($A132&lt;&gt;"",IF(VLOOKUP($A132,貼り付け用!$A$1:$BA$300,COLUMN(),FALSE)=0,"",VLOOKUP($A132,貼り付け用!$A$1:$BA$300,COLUMN(),FALSE)),"")</f>
        <v>#N/A</v>
      </c>
      <c r="D132" s="52" t="e">
        <f>IF($A132&lt;&gt;"",IF(VLOOKUP($A132,貼り付け用!$A$1:$BA$300,COLUMN(),FALSE)=0,"",VLOOKUP($A132,貼り付け用!$A$1:$BA$300,COLUMN(),FALSE)),"")</f>
        <v>#N/A</v>
      </c>
      <c r="E132" s="52" t="e">
        <f>IF($A132&lt;&gt;"",IF(VLOOKUP($A132,貼り付け用!$A$1:$BA$300,COLUMN(),FALSE)=0,"",VLOOKUP($A132,貼り付け用!$A$1:$BA$300,COLUMN(),FALSE)),"")</f>
        <v>#N/A</v>
      </c>
      <c r="F132" s="52" t="e">
        <f>IF($A132&lt;&gt;"",IF(VLOOKUP($A132,貼り付け用!$A$1:$BA$300,COLUMN(),FALSE)=0,"",VLOOKUP($A132,貼り付け用!$A$1:$BA$300,COLUMN(),FALSE)),"")</f>
        <v>#N/A</v>
      </c>
      <c r="G132" s="52" t="e">
        <f>IF($A132&lt;&gt;"",IF(VLOOKUP($A132,貼り付け用!$A$1:$BA$300,COLUMN(),FALSE)=0,"",VLOOKUP($A132,貼り付け用!$A$1:$BA$300,COLUMN(),FALSE)),"")</f>
        <v>#N/A</v>
      </c>
      <c r="H132" s="52" t="e">
        <f>IF($A132&lt;&gt;"",IF(VLOOKUP($A132,貼り付け用!$A$1:$BA$300,COLUMN(),FALSE)=0,"",VLOOKUP($A132,貼り付け用!$A$1:$BA$300,COLUMN(),FALSE)),"")</f>
        <v>#N/A</v>
      </c>
      <c r="I132" s="52" t="e">
        <f>IF($A132&lt;&gt;"",IF(VLOOKUP($A132,貼り付け用!$A$1:$BA$300,COLUMN(),FALSE)=0,"",VLOOKUP($A132,貼り付け用!$A$1:$BA$300,COLUMN(),FALSE)),"")</f>
        <v>#N/A</v>
      </c>
      <c r="J132" s="52" t="e">
        <f>IF($A132&lt;&gt;"",IF(VLOOKUP($A132,貼り付け用!$A$1:$BA$300,COLUMN(),FALSE)=0,"",VLOOKUP($A132,貼り付け用!$A$1:$BA$300,COLUMN(),FALSE)),"")</f>
        <v>#N/A</v>
      </c>
      <c r="K132" s="52" t="e">
        <f>IF($A132&lt;&gt;"",IF(VLOOKUP($A132,貼り付け用!$A$1:$BA$300,COLUMN(),FALSE)=0,"",VLOOKUP($A132,貼り付け用!$A$1:$BA$300,COLUMN(),FALSE)),"")</f>
        <v>#N/A</v>
      </c>
      <c r="L132" s="52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52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52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52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52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52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52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52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52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3"/>
      <c r="V132" s="21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52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2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46" t="e">
        <f>IF($A133&lt;&gt;"",IF(VLOOKUP($A133,貼り付け用!$A$1:$BA$300,COLUMN(),FALSE)=0,"",VLOOKUP($A133,貼り付け用!$A$1:$BA$300,COLUMN(),FALSE)),"")</f>
        <v>#N/A</v>
      </c>
      <c r="C133" s="46" t="e">
        <f>IF($A133&lt;&gt;"",IF(VLOOKUP($A133,貼り付け用!$A$1:$BA$300,COLUMN(),FALSE)=0,"",VLOOKUP($A133,貼り付け用!$A$1:$BA$300,COLUMN(),FALSE)),"")</f>
        <v>#N/A</v>
      </c>
      <c r="D133" s="46" t="e">
        <f>IF($A133&lt;&gt;"",IF(VLOOKUP($A133,貼り付け用!$A$1:$BA$300,COLUMN(),FALSE)=0,"",VLOOKUP($A133,貼り付け用!$A$1:$BA$300,COLUMN(),FALSE)),"")</f>
        <v>#N/A</v>
      </c>
      <c r="E133" s="46" t="e">
        <f>IF($A133&lt;&gt;"",IF(VLOOKUP($A133,貼り付け用!$A$1:$BA$300,COLUMN(),FALSE)=0,"",VLOOKUP($A133,貼り付け用!$A$1:$BA$300,COLUMN(),FALSE)),"")</f>
        <v>#N/A</v>
      </c>
      <c r="F133" s="46" t="e">
        <f>IF($A133&lt;&gt;"",IF(VLOOKUP($A133,貼り付け用!$A$1:$BA$300,COLUMN(),FALSE)=0,"",VLOOKUP($A133,貼り付け用!$A$1:$BA$300,COLUMN(),FALSE)),"")</f>
        <v>#N/A</v>
      </c>
      <c r="G133" s="46" t="e">
        <f>IF($A133&lt;&gt;"",IF(VLOOKUP($A133,貼り付け用!$A$1:$BA$300,COLUMN(),FALSE)=0,"",VLOOKUP($A133,貼り付け用!$A$1:$BA$300,COLUMN(),FALSE)),"")</f>
        <v>#N/A</v>
      </c>
      <c r="H133" s="46" t="e">
        <f>IF($A133&lt;&gt;"",IF(VLOOKUP($A133,貼り付け用!$A$1:$BA$300,COLUMN(),FALSE)=0,"",VLOOKUP($A133,貼り付け用!$A$1:$BA$300,COLUMN(),FALSE)),"")</f>
        <v>#N/A</v>
      </c>
      <c r="I133" s="46" t="e">
        <f>IF($A133&lt;&gt;"",IF(VLOOKUP($A133,貼り付け用!$A$1:$BA$300,COLUMN(),FALSE)=0,"",VLOOKUP($A133,貼り付け用!$A$1:$BA$300,COLUMN(),FALSE)),"")</f>
        <v>#N/A</v>
      </c>
      <c r="J133" s="46" t="e">
        <f>IF($A133&lt;&gt;"",IF(VLOOKUP($A133,貼り付け用!$A$1:$BA$300,COLUMN(),FALSE)=0,"",VLOOKUP($A133,貼り付け用!$A$1:$BA$300,COLUMN(),FALSE)),"")</f>
        <v>#N/A</v>
      </c>
      <c r="K133" s="46" t="e">
        <f>IF($A133&lt;&gt;"",IF(VLOOKUP($A133,貼り付け用!$A$1:$BA$300,COLUMN(),FALSE)=0,"",VLOOKUP($A133,貼り付け用!$A$1:$BA$300,COLUMN(),FALSE)),"")</f>
        <v>#N/A</v>
      </c>
      <c r="L133" s="46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46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46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46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46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46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46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46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46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24"/>
      <c r="V133" s="21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52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52" t="e">
        <f>IF($A134&lt;&gt;"",IF(VLOOKUP($A134,貼り付け用!$A$1:$BA$300,COLUMN(),FALSE)=0,"",VLOOKUP($A134,貼り付け用!$A$1:$BA$300,COLUMN(),FALSE)),"")</f>
        <v>#N/A</v>
      </c>
      <c r="C134" s="52" t="e">
        <f>IF($A134&lt;&gt;"",IF(VLOOKUP($A134,貼り付け用!$A$1:$BA$300,COLUMN(),FALSE)=0,"",VLOOKUP($A134,貼り付け用!$A$1:$BA$300,COLUMN(),FALSE)),"")</f>
        <v>#N/A</v>
      </c>
      <c r="D134" s="52" t="e">
        <f>IF($A134&lt;&gt;"",IF(VLOOKUP($A134,貼り付け用!$A$1:$BA$300,COLUMN(),FALSE)=0,"",VLOOKUP($A134,貼り付け用!$A$1:$BA$300,COLUMN(),FALSE)),"")</f>
        <v>#N/A</v>
      </c>
      <c r="E134" s="52" t="e">
        <f>IF($A134&lt;&gt;"",IF(VLOOKUP($A134,貼り付け用!$A$1:$BA$300,COLUMN(),FALSE)=0,"",VLOOKUP($A134,貼り付け用!$A$1:$BA$300,COLUMN(),FALSE)),"")</f>
        <v>#N/A</v>
      </c>
      <c r="F134" s="52" t="e">
        <f>IF($A134&lt;&gt;"",IF(VLOOKUP($A134,貼り付け用!$A$1:$BA$300,COLUMN(),FALSE)=0,"",VLOOKUP($A134,貼り付け用!$A$1:$BA$300,COLUMN(),FALSE)),"")</f>
        <v>#N/A</v>
      </c>
      <c r="G134" s="52" t="e">
        <f>IF($A134&lt;&gt;"",IF(VLOOKUP($A134,貼り付け用!$A$1:$BA$300,COLUMN(),FALSE)=0,"",VLOOKUP($A134,貼り付け用!$A$1:$BA$300,COLUMN(),FALSE)),"")</f>
        <v>#N/A</v>
      </c>
      <c r="H134" s="52" t="e">
        <f>IF($A134&lt;&gt;"",IF(VLOOKUP($A134,貼り付け用!$A$1:$BA$300,COLUMN(),FALSE)=0,"",VLOOKUP($A134,貼り付け用!$A$1:$BA$300,COLUMN(),FALSE)),"")</f>
        <v>#N/A</v>
      </c>
      <c r="I134" s="52" t="e">
        <f>IF($A134&lt;&gt;"",IF(VLOOKUP($A134,貼り付け用!$A$1:$BA$300,COLUMN(),FALSE)=0,"",VLOOKUP($A134,貼り付け用!$A$1:$BA$300,COLUMN(),FALSE)),"")</f>
        <v>#N/A</v>
      </c>
      <c r="J134" s="52" t="e">
        <f>IF($A134&lt;&gt;"",IF(VLOOKUP($A134,貼り付け用!$A$1:$BA$300,COLUMN(),FALSE)=0,"",VLOOKUP($A134,貼り付け用!$A$1:$BA$300,COLUMN(),FALSE)),"")</f>
        <v>#N/A</v>
      </c>
      <c r="K134" s="52" t="e">
        <f>IF($A134&lt;&gt;"",IF(VLOOKUP($A134,貼り付け用!$A$1:$BA$300,COLUMN(),FALSE)=0,"",VLOOKUP($A134,貼り付け用!$A$1:$BA$300,COLUMN(),FALSE)),"")</f>
        <v>#N/A</v>
      </c>
      <c r="L134" s="52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52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52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52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52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52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52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52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52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3"/>
      <c r="V134" s="21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52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2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46" t="e">
        <f>IF($A135&lt;&gt;"",IF(VLOOKUP($A135,貼り付け用!$A$1:$BA$300,COLUMN(),FALSE)=0,"",VLOOKUP($A135,貼り付け用!$A$1:$BA$300,COLUMN(),FALSE)),"")</f>
        <v>#N/A</v>
      </c>
      <c r="C135" s="46" t="e">
        <f>IF($A135&lt;&gt;"",IF(VLOOKUP($A135,貼り付け用!$A$1:$BA$300,COLUMN(),FALSE)=0,"",VLOOKUP($A135,貼り付け用!$A$1:$BA$300,COLUMN(),FALSE)),"")</f>
        <v>#N/A</v>
      </c>
      <c r="D135" s="46" t="e">
        <f>IF($A135&lt;&gt;"",IF(VLOOKUP($A135,貼り付け用!$A$1:$BA$300,COLUMN(),FALSE)=0,"",VLOOKUP($A135,貼り付け用!$A$1:$BA$300,COLUMN(),FALSE)),"")</f>
        <v>#N/A</v>
      </c>
      <c r="E135" s="46" t="e">
        <f>IF($A135&lt;&gt;"",IF(VLOOKUP($A135,貼り付け用!$A$1:$BA$300,COLUMN(),FALSE)=0,"",VLOOKUP($A135,貼り付け用!$A$1:$BA$300,COLUMN(),FALSE)),"")</f>
        <v>#N/A</v>
      </c>
      <c r="F135" s="46" t="e">
        <f>IF($A135&lt;&gt;"",IF(VLOOKUP($A135,貼り付け用!$A$1:$BA$300,COLUMN(),FALSE)=0,"",VLOOKUP($A135,貼り付け用!$A$1:$BA$300,COLUMN(),FALSE)),"")</f>
        <v>#N/A</v>
      </c>
      <c r="G135" s="46" t="e">
        <f>IF($A135&lt;&gt;"",IF(VLOOKUP($A135,貼り付け用!$A$1:$BA$300,COLUMN(),FALSE)=0,"",VLOOKUP($A135,貼り付け用!$A$1:$BA$300,COLUMN(),FALSE)),"")</f>
        <v>#N/A</v>
      </c>
      <c r="H135" s="46" t="e">
        <f>IF($A135&lt;&gt;"",IF(VLOOKUP($A135,貼り付け用!$A$1:$BA$300,COLUMN(),FALSE)=0,"",VLOOKUP($A135,貼り付け用!$A$1:$BA$300,COLUMN(),FALSE)),"")</f>
        <v>#N/A</v>
      </c>
      <c r="I135" s="46" t="e">
        <f>IF($A135&lt;&gt;"",IF(VLOOKUP($A135,貼り付け用!$A$1:$BA$300,COLUMN(),FALSE)=0,"",VLOOKUP($A135,貼り付け用!$A$1:$BA$300,COLUMN(),FALSE)),"")</f>
        <v>#N/A</v>
      </c>
      <c r="J135" s="46" t="e">
        <f>IF($A135&lt;&gt;"",IF(VLOOKUP($A135,貼り付け用!$A$1:$BA$300,COLUMN(),FALSE)=0,"",VLOOKUP($A135,貼り付け用!$A$1:$BA$300,COLUMN(),FALSE)),"")</f>
        <v>#N/A</v>
      </c>
      <c r="K135" s="46" t="e">
        <f>IF($A135&lt;&gt;"",IF(VLOOKUP($A135,貼り付け用!$A$1:$BA$300,COLUMN(),FALSE)=0,"",VLOOKUP($A135,貼り付け用!$A$1:$BA$300,COLUMN(),FALSE)),"")</f>
        <v>#N/A</v>
      </c>
      <c r="L135" s="46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46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46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46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46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46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46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46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46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24"/>
      <c r="V135" s="21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52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52" t="e">
        <f>IF($A136&lt;&gt;"",IF(VLOOKUP($A136,貼り付け用!$A$1:$BA$300,COLUMN(),FALSE)=0,"",VLOOKUP($A136,貼り付け用!$A$1:$BA$300,COLUMN(),FALSE)),"")</f>
        <v>#N/A</v>
      </c>
      <c r="C136" s="52" t="e">
        <f>IF($A136&lt;&gt;"",IF(VLOOKUP($A136,貼り付け用!$A$1:$BA$300,COLUMN(),FALSE)=0,"",VLOOKUP($A136,貼り付け用!$A$1:$BA$300,COLUMN(),FALSE)),"")</f>
        <v>#N/A</v>
      </c>
      <c r="D136" s="52" t="e">
        <f>IF($A136&lt;&gt;"",IF(VLOOKUP($A136,貼り付け用!$A$1:$BA$300,COLUMN(),FALSE)=0,"",VLOOKUP($A136,貼り付け用!$A$1:$BA$300,COLUMN(),FALSE)),"")</f>
        <v>#N/A</v>
      </c>
      <c r="E136" s="52" t="e">
        <f>IF($A136&lt;&gt;"",IF(VLOOKUP($A136,貼り付け用!$A$1:$BA$300,COLUMN(),FALSE)=0,"",VLOOKUP($A136,貼り付け用!$A$1:$BA$300,COLUMN(),FALSE)),"")</f>
        <v>#N/A</v>
      </c>
      <c r="F136" s="52" t="e">
        <f>IF($A136&lt;&gt;"",IF(VLOOKUP($A136,貼り付け用!$A$1:$BA$300,COLUMN(),FALSE)=0,"",VLOOKUP($A136,貼り付け用!$A$1:$BA$300,COLUMN(),FALSE)),"")</f>
        <v>#N/A</v>
      </c>
      <c r="G136" s="52" t="e">
        <f>IF($A136&lt;&gt;"",IF(VLOOKUP($A136,貼り付け用!$A$1:$BA$300,COLUMN(),FALSE)=0,"",VLOOKUP($A136,貼り付け用!$A$1:$BA$300,COLUMN(),FALSE)),"")</f>
        <v>#N/A</v>
      </c>
      <c r="H136" s="52" t="e">
        <f>IF($A136&lt;&gt;"",IF(VLOOKUP($A136,貼り付け用!$A$1:$BA$300,COLUMN(),FALSE)=0,"",VLOOKUP($A136,貼り付け用!$A$1:$BA$300,COLUMN(),FALSE)),"")</f>
        <v>#N/A</v>
      </c>
      <c r="I136" s="52" t="e">
        <f>IF($A136&lt;&gt;"",IF(VLOOKUP($A136,貼り付け用!$A$1:$BA$300,COLUMN(),FALSE)=0,"",VLOOKUP($A136,貼り付け用!$A$1:$BA$300,COLUMN(),FALSE)),"")</f>
        <v>#N/A</v>
      </c>
      <c r="J136" s="52" t="e">
        <f>IF($A136&lt;&gt;"",IF(VLOOKUP($A136,貼り付け用!$A$1:$BA$300,COLUMN(),FALSE)=0,"",VLOOKUP($A136,貼り付け用!$A$1:$BA$300,COLUMN(),FALSE)),"")</f>
        <v>#N/A</v>
      </c>
      <c r="K136" s="52" t="e">
        <f>IF($A136&lt;&gt;"",IF(VLOOKUP($A136,貼り付け用!$A$1:$BA$300,COLUMN(),FALSE)=0,"",VLOOKUP($A136,貼り付け用!$A$1:$BA$300,COLUMN(),FALSE)),"")</f>
        <v>#N/A</v>
      </c>
      <c r="L136" s="52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52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52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52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52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52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52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52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52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3"/>
      <c r="V136" s="21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52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2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46" t="e">
        <f>IF($A137&lt;&gt;"",IF(VLOOKUP($A137,貼り付け用!$A$1:$BA$300,COLUMN(),FALSE)=0,"",VLOOKUP($A137,貼り付け用!$A$1:$BA$300,COLUMN(),FALSE)),"")</f>
        <v>#N/A</v>
      </c>
      <c r="C137" s="46" t="e">
        <f>IF($A137&lt;&gt;"",IF(VLOOKUP($A137,貼り付け用!$A$1:$BA$300,COLUMN(),FALSE)=0,"",VLOOKUP($A137,貼り付け用!$A$1:$BA$300,COLUMN(),FALSE)),"")</f>
        <v>#N/A</v>
      </c>
      <c r="D137" s="46" t="e">
        <f>IF($A137&lt;&gt;"",IF(VLOOKUP($A137,貼り付け用!$A$1:$BA$300,COLUMN(),FALSE)=0,"",VLOOKUP($A137,貼り付け用!$A$1:$BA$300,COLUMN(),FALSE)),"")</f>
        <v>#N/A</v>
      </c>
      <c r="E137" s="46" t="e">
        <f>IF($A137&lt;&gt;"",IF(VLOOKUP($A137,貼り付け用!$A$1:$BA$300,COLUMN(),FALSE)=0,"",VLOOKUP($A137,貼り付け用!$A$1:$BA$300,COLUMN(),FALSE)),"")</f>
        <v>#N/A</v>
      </c>
      <c r="F137" s="46" t="e">
        <f>IF($A137&lt;&gt;"",IF(VLOOKUP($A137,貼り付け用!$A$1:$BA$300,COLUMN(),FALSE)=0,"",VLOOKUP($A137,貼り付け用!$A$1:$BA$300,COLUMN(),FALSE)),"")</f>
        <v>#N/A</v>
      </c>
      <c r="G137" s="46" t="e">
        <f>IF($A137&lt;&gt;"",IF(VLOOKUP($A137,貼り付け用!$A$1:$BA$300,COLUMN(),FALSE)=0,"",VLOOKUP($A137,貼り付け用!$A$1:$BA$300,COLUMN(),FALSE)),"")</f>
        <v>#N/A</v>
      </c>
      <c r="H137" s="46" t="e">
        <f>IF($A137&lt;&gt;"",IF(VLOOKUP($A137,貼り付け用!$A$1:$BA$300,COLUMN(),FALSE)=0,"",VLOOKUP($A137,貼り付け用!$A$1:$BA$300,COLUMN(),FALSE)),"")</f>
        <v>#N/A</v>
      </c>
      <c r="I137" s="46" t="e">
        <f>IF($A137&lt;&gt;"",IF(VLOOKUP($A137,貼り付け用!$A$1:$BA$300,COLUMN(),FALSE)=0,"",VLOOKUP($A137,貼り付け用!$A$1:$BA$300,COLUMN(),FALSE)),"")</f>
        <v>#N/A</v>
      </c>
      <c r="J137" s="46" t="e">
        <f>IF($A137&lt;&gt;"",IF(VLOOKUP($A137,貼り付け用!$A$1:$BA$300,COLUMN(),FALSE)=0,"",VLOOKUP($A137,貼り付け用!$A$1:$BA$300,COLUMN(),FALSE)),"")</f>
        <v>#N/A</v>
      </c>
      <c r="K137" s="46" t="e">
        <f>IF($A137&lt;&gt;"",IF(VLOOKUP($A137,貼り付け用!$A$1:$BA$300,COLUMN(),FALSE)=0,"",VLOOKUP($A137,貼り付け用!$A$1:$BA$300,COLUMN(),FALSE)),"")</f>
        <v>#N/A</v>
      </c>
      <c r="L137" s="46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46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46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46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46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46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46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46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46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24"/>
      <c r="V137" s="21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52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52" t="e">
        <f>IF($A138&lt;&gt;"",IF(VLOOKUP($A138,貼り付け用!$A$1:$BA$300,COLUMN(),FALSE)=0,"",VLOOKUP($A138,貼り付け用!$A$1:$BA$300,COLUMN(),FALSE)),"")</f>
        <v>#N/A</v>
      </c>
      <c r="C138" s="52" t="e">
        <f>IF($A138&lt;&gt;"",IF(VLOOKUP($A138,貼り付け用!$A$1:$BA$300,COLUMN(),FALSE)=0,"",VLOOKUP($A138,貼り付け用!$A$1:$BA$300,COLUMN(),FALSE)),"")</f>
        <v>#N/A</v>
      </c>
      <c r="D138" s="52" t="e">
        <f>IF($A138&lt;&gt;"",IF(VLOOKUP($A138,貼り付け用!$A$1:$BA$300,COLUMN(),FALSE)=0,"",VLOOKUP($A138,貼り付け用!$A$1:$BA$300,COLUMN(),FALSE)),"")</f>
        <v>#N/A</v>
      </c>
      <c r="E138" s="52" t="e">
        <f>IF($A138&lt;&gt;"",IF(VLOOKUP($A138,貼り付け用!$A$1:$BA$300,COLUMN(),FALSE)=0,"",VLOOKUP($A138,貼り付け用!$A$1:$BA$300,COLUMN(),FALSE)),"")</f>
        <v>#N/A</v>
      </c>
      <c r="F138" s="52" t="e">
        <f>IF($A138&lt;&gt;"",IF(VLOOKUP($A138,貼り付け用!$A$1:$BA$300,COLUMN(),FALSE)=0,"",VLOOKUP($A138,貼り付け用!$A$1:$BA$300,COLUMN(),FALSE)),"")</f>
        <v>#N/A</v>
      </c>
      <c r="G138" s="52" t="e">
        <f>IF($A138&lt;&gt;"",IF(VLOOKUP($A138,貼り付け用!$A$1:$BA$300,COLUMN(),FALSE)=0,"",VLOOKUP($A138,貼り付け用!$A$1:$BA$300,COLUMN(),FALSE)),"")</f>
        <v>#N/A</v>
      </c>
      <c r="H138" s="52" t="e">
        <f>IF($A138&lt;&gt;"",IF(VLOOKUP($A138,貼り付け用!$A$1:$BA$300,COLUMN(),FALSE)=0,"",VLOOKUP($A138,貼り付け用!$A$1:$BA$300,COLUMN(),FALSE)),"")</f>
        <v>#N/A</v>
      </c>
      <c r="I138" s="52" t="e">
        <f>IF($A138&lt;&gt;"",IF(VLOOKUP($A138,貼り付け用!$A$1:$BA$300,COLUMN(),FALSE)=0,"",VLOOKUP($A138,貼り付け用!$A$1:$BA$300,COLUMN(),FALSE)),"")</f>
        <v>#N/A</v>
      </c>
      <c r="J138" s="52" t="e">
        <f>IF($A138&lt;&gt;"",IF(VLOOKUP($A138,貼り付け用!$A$1:$BA$300,COLUMN(),FALSE)=0,"",VLOOKUP($A138,貼り付け用!$A$1:$BA$300,COLUMN(),FALSE)),"")</f>
        <v>#N/A</v>
      </c>
      <c r="K138" s="52" t="e">
        <f>IF($A138&lt;&gt;"",IF(VLOOKUP($A138,貼り付け用!$A$1:$BA$300,COLUMN(),FALSE)=0,"",VLOOKUP($A138,貼り付け用!$A$1:$BA$300,COLUMN(),FALSE)),"")</f>
        <v>#N/A</v>
      </c>
      <c r="L138" s="52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52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52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52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52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52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52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52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52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3"/>
      <c r="V138" s="21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52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2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46" t="e">
        <f>IF($A139&lt;&gt;"",IF(VLOOKUP($A139,貼り付け用!$A$1:$BA$300,COLUMN(),FALSE)=0,"",VLOOKUP($A139,貼り付け用!$A$1:$BA$300,COLUMN(),FALSE)),"")</f>
        <v>#N/A</v>
      </c>
      <c r="C139" s="46" t="e">
        <f>IF($A139&lt;&gt;"",IF(VLOOKUP($A139,貼り付け用!$A$1:$BA$300,COLUMN(),FALSE)=0,"",VLOOKUP($A139,貼り付け用!$A$1:$BA$300,COLUMN(),FALSE)),"")</f>
        <v>#N/A</v>
      </c>
      <c r="D139" s="46" t="e">
        <f>IF($A139&lt;&gt;"",IF(VLOOKUP($A139,貼り付け用!$A$1:$BA$300,COLUMN(),FALSE)=0,"",VLOOKUP($A139,貼り付け用!$A$1:$BA$300,COLUMN(),FALSE)),"")</f>
        <v>#N/A</v>
      </c>
      <c r="E139" s="46" t="e">
        <f>IF($A139&lt;&gt;"",IF(VLOOKUP($A139,貼り付け用!$A$1:$BA$300,COLUMN(),FALSE)=0,"",VLOOKUP($A139,貼り付け用!$A$1:$BA$300,COLUMN(),FALSE)),"")</f>
        <v>#N/A</v>
      </c>
      <c r="F139" s="46" t="e">
        <f>IF($A139&lt;&gt;"",IF(VLOOKUP($A139,貼り付け用!$A$1:$BA$300,COLUMN(),FALSE)=0,"",VLOOKUP($A139,貼り付け用!$A$1:$BA$300,COLUMN(),FALSE)),"")</f>
        <v>#N/A</v>
      </c>
      <c r="G139" s="46" t="e">
        <f>IF($A139&lt;&gt;"",IF(VLOOKUP($A139,貼り付け用!$A$1:$BA$300,COLUMN(),FALSE)=0,"",VLOOKUP($A139,貼り付け用!$A$1:$BA$300,COLUMN(),FALSE)),"")</f>
        <v>#N/A</v>
      </c>
      <c r="H139" s="46" t="e">
        <f>IF($A139&lt;&gt;"",IF(VLOOKUP($A139,貼り付け用!$A$1:$BA$300,COLUMN(),FALSE)=0,"",VLOOKUP($A139,貼り付け用!$A$1:$BA$300,COLUMN(),FALSE)),"")</f>
        <v>#N/A</v>
      </c>
      <c r="I139" s="46" t="e">
        <f>IF($A139&lt;&gt;"",IF(VLOOKUP($A139,貼り付け用!$A$1:$BA$300,COLUMN(),FALSE)=0,"",VLOOKUP($A139,貼り付け用!$A$1:$BA$300,COLUMN(),FALSE)),"")</f>
        <v>#N/A</v>
      </c>
      <c r="J139" s="46" t="e">
        <f>IF($A139&lt;&gt;"",IF(VLOOKUP($A139,貼り付け用!$A$1:$BA$300,COLUMN(),FALSE)=0,"",VLOOKUP($A139,貼り付け用!$A$1:$BA$300,COLUMN(),FALSE)),"")</f>
        <v>#N/A</v>
      </c>
      <c r="K139" s="46" t="e">
        <f>IF($A139&lt;&gt;"",IF(VLOOKUP($A139,貼り付け用!$A$1:$BA$300,COLUMN(),FALSE)=0,"",VLOOKUP($A139,貼り付け用!$A$1:$BA$300,COLUMN(),FALSE)),"")</f>
        <v>#N/A</v>
      </c>
      <c r="L139" s="46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46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46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46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46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46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46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46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46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24"/>
      <c r="V139" s="21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52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52" t="e">
        <f>IF($A140&lt;&gt;"",IF(VLOOKUP($A140,貼り付け用!$A$1:$BA$300,COLUMN(),FALSE)=0,"",VLOOKUP($A140,貼り付け用!$A$1:$BA$300,COLUMN(),FALSE)),"")</f>
        <v>#N/A</v>
      </c>
      <c r="C140" s="52" t="e">
        <f>IF($A140&lt;&gt;"",IF(VLOOKUP($A140,貼り付け用!$A$1:$BA$300,COLUMN(),FALSE)=0,"",VLOOKUP($A140,貼り付け用!$A$1:$BA$300,COLUMN(),FALSE)),"")</f>
        <v>#N/A</v>
      </c>
      <c r="D140" s="52" t="e">
        <f>IF($A140&lt;&gt;"",IF(VLOOKUP($A140,貼り付け用!$A$1:$BA$300,COLUMN(),FALSE)=0,"",VLOOKUP($A140,貼り付け用!$A$1:$BA$300,COLUMN(),FALSE)),"")</f>
        <v>#N/A</v>
      </c>
      <c r="E140" s="52" t="e">
        <f>IF($A140&lt;&gt;"",IF(VLOOKUP($A140,貼り付け用!$A$1:$BA$300,COLUMN(),FALSE)=0,"",VLOOKUP($A140,貼り付け用!$A$1:$BA$300,COLUMN(),FALSE)),"")</f>
        <v>#N/A</v>
      </c>
      <c r="F140" s="52" t="e">
        <f>IF($A140&lt;&gt;"",IF(VLOOKUP($A140,貼り付け用!$A$1:$BA$300,COLUMN(),FALSE)=0,"",VLOOKUP($A140,貼り付け用!$A$1:$BA$300,COLUMN(),FALSE)),"")</f>
        <v>#N/A</v>
      </c>
      <c r="G140" s="52" t="e">
        <f>IF($A140&lt;&gt;"",IF(VLOOKUP($A140,貼り付け用!$A$1:$BA$300,COLUMN(),FALSE)=0,"",VLOOKUP($A140,貼り付け用!$A$1:$BA$300,COLUMN(),FALSE)),"")</f>
        <v>#N/A</v>
      </c>
      <c r="H140" s="52" t="e">
        <f>IF($A140&lt;&gt;"",IF(VLOOKUP($A140,貼り付け用!$A$1:$BA$300,COLUMN(),FALSE)=0,"",VLOOKUP($A140,貼り付け用!$A$1:$BA$300,COLUMN(),FALSE)),"")</f>
        <v>#N/A</v>
      </c>
      <c r="I140" s="52" t="e">
        <f>IF($A140&lt;&gt;"",IF(VLOOKUP($A140,貼り付け用!$A$1:$BA$300,COLUMN(),FALSE)=0,"",VLOOKUP($A140,貼り付け用!$A$1:$BA$300,COLUMN(),FALSE)),"")</f>
        <v>#N/A</v>
      </c>
      <c r="J140" s="52" t="e">
        <f>IF($A140&lt;&gt;"",IF(VLOOKUP($A140,貼り付け用!$A$1:$BA$300,COLUMN(),FALSE)=0,"",VLOOKUP($A140,貼り付け用!$A$1:$BA$300,COLUMN(),FALSE)),"")</f>
        <v>#N/A</v>
      </c>
      <c r="K140" s="52" t="e">
        <f>IF($A140&lt;&gt;"",IF(VLOOKUP($A140,貼り付け用!$A$1:$BA$300,COLUMN(),FALSE)=0,"",VLOOKUP($A140,貼り付け用!$A$1:$BA$300,COLUMN(),FALSE)),"")</f>
        <v>#N/A</v>
      </c>
      <c r="L140" s="52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52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52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52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52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52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52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52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52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3"/>
      <c r="V140" s="21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52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2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46" t="e">
        <f>IF($A141&lt;&gt;"",IF(VLOOKUP($A141,貼り付け用!$A$1:$BA$300,COLUMN(),FALSE)=0,"",VLOOKUP($A141,貼り付け用!$A$1:$BA$300,COLUMN(),FALSE)),"")</f>
        <v>#N/A</v>
      </c>
      <c r="C141" s="46" t="e">
        <f>IF($A141&lt;&gt;"",IF(VLOOKUP($A141,貼り付け用!$A$1:$BA$300,COLUMN(),FALSE)=0,"",VLOOKUP($A141,貼り付け用!$A$1:$BA$300,COLUMN(),FALSE)),"")</f>
        <v>#N/A</v>
      </c>
      <c r="D141" s="46" t="e">
        <f>IF($A141&lt;&gt;"",IF(VLOOKUP($A141,貼り付け用!$A$1:$BA$300,COLUMN(),FALSE)=0,"",VLOOKUP($A141,貼り付け用!$A$1:$BA$300,COLUMN(),FALSE)),"")</f>
        <v>#N/A</v>
      </c>
      <c r="E141" s="46" t="e">
        <f>IF($A141&lt;&gt;"",IF(VLOOKUP($A141,貼り付け用!$A$1:$BA$300,COLUMN(),FALSE)=0,"",VLOOKUP($A141,貼り付け用!$A$1:$BA$300,COLUMN(),FALSE)),"")</f>
        <v>#N/A</v>
      </c>
      <c r="F141" s="46" t="e">
        <f>IF($A141&lt;&gt;"",IF(VLOOKUP($A141,貼り付け用!$A$1:$BA$300,COLUMN(),FALSE)=0,"",VLOOKUP($A141,貼り付け用!$A$1:$BA$300,COLUMN(),FALSE)),"")</f>
        <v>#N/A</v>
      </c>
      <c r="G141" s="46" t="e">
        <f>IF($A141&lt;&gt;"",IF(VLOOKUP($A141,貼り付け用!$A$1:$BA$300,COLUMN(),FALSE)=0,"",VLOOKUP($A141,貼り付け用!$A$1:$BA$300,COLUMN(),FALSE)),"")</f>
        <v>#N/A</v>
      </c>
      <c r="H141" s="46" t="e">
        <f>IF($A141&lt;&gt;"",IF(VLOOKUP($A141,貼り付け用!$A$1:$BA$300,COLUMN(),FALSE)=0,"",VLOOKUP($A141,貼り付け用!$A$1:$BA$300,COLUMN(),FALSE)),"")</f>
        <v>#N/A</v>
      </c>
      <c r="I141" s="46" t="e">
        <f>IF($A141&lt;&gt;"",IF(VLOOKUP($A141,貼り付け用!$A$1:$BA$300,COLUMN(),FALSE)=0,"",VLOOKUP($A141,貼り付け用!$A$1:$BA$300,COLUMN(),FALSE)),"")</f>
        <v>#N/A</v>
      </c>
      <c r="J141" s="46" t="e">
        <f>IF($A141&lt;&gt;"",IF(VLOOKUP($A141,貼り付け用!$A$1:$BA$300,COLUMN(),FALSE)=0,"",VLOOKUP($A141,貼り付け用!$A$1:$BA$300,COLUMN(),FALSE)),"")</f>
        <v>#N/A</v>
      </c>
      <c r="K141" s="46" t="e">
        <f>IF($A141&lt;&gt;"",IF(VLOOKUP($A141,貼り付け用!$A$1:$BA$300,COLUMN(),FALSE)=0,"",VLOOKUP($A141,貼り付け用!$A$1:$BA$300,COLUMN(),FALSE)),"")</f>
        <v>#N/A</v>
      </c>
      <c r="L141" s="46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46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46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46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46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46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46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46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46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24"/>
      <c r="V141" s="21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52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52" t="e">
        <f>IF($A142&lt;&gt;"",IF(VLOOKUP($A142,貼り付け用!$A$1:$BA$300,COLUMN(),FALSE)=0,"",VLOOKUP($A142,貼り付け用!$A$1:$BA$300,COLUMN(),FALSE)),"")</f>
        <v>#N/A</v>
      </c>
      <c r="C142" s="52" t="e">
        <f>IF($A142&lt;&gt;"",IF(VLOOKUP($A142,貼り付け用!$A$1:$BA$300,COLUMN(),FALSE)=0,"",VLOOKUP($A142,貼り付け用!$A$1:$BA$300,COLUMN(),FALSE)),"")</f>
        <v>#N/A</v>
      </c>
      <c r="D142" s="52" t="e">
        <f>IF($A142&lt;&gt;"",IF(VLOOKUP($A142,貼り付け用!$A$1:$BA$300,COLUMN(),FALSE)=0,"",VLOOKUP($A142,貼り付け用!$A$1:$BA$300,COLUMN(),FALSE)),"")</f>
        <v>#N/A</v>
      </c>
      <c r="E142" s="52" t="e">
        <f>IF($A142&lt;&gt;"",IF(VLOOKUP($A142,貼り付け用!$A$1:$BA$300,COLUMN(),FALSE)=0,"",VLOOKUP($A142,貼り付け用!$A$1:$BA$300,COLUMN(),FALSE)),"")</f>
        <v>#N/A</v>
      </c>
      <c r="F142" s="52" t="e">
        <f>IF($A142&lt;&gt;"",IF(VLOOKUP($A142,貼り付け用!$A$1:$BA$300,COLUMN(),FALSE)=0,"",VLOOKUP($A142,貼り付け用!$A$1:$BA$300,COLUMN(),FALSE)),"")</f>
        <v>#N/A</v>
      </c>
      <c r="G142" s="52" t="e">
        <f>IF($A142&lt;&gt;"",IF(VLOOKUP($A142,貼り付け用!$A$1:$BA$300,COLUMN(),FALSE)=0,"",VLOOKUP($A142,貼り付け用!$A$1:$BA$300,COLUMN(),FALSE)),"")</f>
        <v>#N/A</v>
      </c>
      <c r="H142" s="52" t="e">
        <f>IF($A142&lt;&gt;"",IF(VLOOKUP($A142,貼り付け用!$A$1:$BA$300,COLUMN(),FALSE)=0,"",VLOOKUP($A142,貼り付け用!$A$1:$BA$300,COLUMN(),FALSE)),"")</f>
        <v>#N/A</v>
      </c>
      <c r="I142" s="52" t="e">
        <f>IF($A142&lt;&gt;"",IF(VLOOKUP($A142,貼り付け用!$A$1:$BA$300,COLUMN(),FALSE)=0,"",VLOOKUP($A142,貼り付け用!$A$1:$BA$300,COLUMN(),FALSE)),"")</f>
        <v>#N/A</v>
      </c>
      <c r="J142" s="52" t="e">
        <f>IF($A142&lt;&gt;"",IF(VLOOKUP($A142,貼り付け用!$A$1:$BA$300,COLUMN(),FALSE)=0,"",VLOOKUP($A142,貼り付け用!$A$1:$BA$300,COLUMN(),FALSE)),"")</f>
        <v>#N/A</v>
      </c>
      <c r="K142" s="52" t="e">
        <f>IF($A142&lt;&gt;"",IF(VLOOKUP($A142,貼り付け用!$A$1:$BA$300,COLUMN(),FALSE)=0,"",VLOOKUP($A142,貼り付け用!$A$1:$BA$300,COLUMN(),FALSE)),"")</f>
        <v>#N/A</v>
      </c>
      <c r="L142" s="52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52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52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52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52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52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52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52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52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3"/>
      <c r="V142" s="21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52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2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46" t="e">
        <f>IF($A143&lt;&gt;"",IF(VLOOKUP($A143,貼り付け用!$A$1:$BA$300,COLUMN(),FALSE)=0,"",VLOOKUP($A143,貼り付け用!$A$1:$BA$300,COLUMN(),FALSE)),"")</f>
        <v>#N/A</v>
      </c>
      <c r="C143" s="46" t="e">
        <f>IF($A143&lt;&gt;"",IF(VLOOKUP($A143,貼り付け用!$A$1:$BA$300,COLUMN(),FALSE)=0,"",VLOOKUP($A143,貼り付け用!$A$1:$BA$300,COLUMN(),FALSE)),"")</f>
        <v>#N/A</v>
      </c>
      <c r="D143" s="46" t="e">
        <f>IF($A143&lt;&gt;"",IF(VLOOKUP($A143,貼り付け用!$A$1:$BA$300,COLUMN(),FALSE)=0,"",VLOOKUP($A143,貼り付け用!$A$1:$BA$300,COLUMN(),FALSE)),"")</f>
        <v>#N/A</v>
      </c>
      <c r="E143" s="46" t="e">
        <f>IF($A143&lt;&gt;"",IF(VLOOKUP($A143,貼り付け用!$A$1:$BA$300,COLUMN(),FALSE)=0,"",VLOOKUP($A143,貼り付け用!$A$1:$BA$300,COLUMN(),FALSE)),"")</f>
        <v>#N/A</v>
      </c>
      <c r="F143" s="46" t="e">
        <f>IF($A143&lt;&gt;"",IF(VLOOKUP($A143,貼り付け用!$A$1:$BA$300,COLUMN(),FALSE)=0,"",VLOOKUP($A143,貼り付け用!$A$1:$BA$300,COLUMN(),FALSE)),"")</f>
        <v>#N/A</v>
      </c>
      <c r="G143" s="46" t="e">
        <f>IF($A143&lt;&gt;"",IF(VLOOKUP($A143,貼り付け用!$A$1:$BA$300,COLUMN(),FALSE)=0,"",VLOOKUP($A143,貼り付け用!$A$1:$BA$300,COLUMN(),FALSE)),"")</f>
        <v>#N/A</v>
      </c>
      <c r="H143" s="46" t="e">
        <f>IF($A143&lt;&gt;"",IF(VLOOKUP($A143,貼り付け用!$A$1:$BA$300,COLUMN(),FALSE)=0,"",VLOOKUP($A143,貼り付け用!$A$1:$BA$300,COLUMN(),FALSE)),"")</f>
        <v>#N/A</v>
      </c>
      <c r="I143" s="46" t="e">
        <f>IF($A143&lt;&gt;"",IF(VLOOKUP($A143,貼り付け用!$A$1:$BA$300,COLUMN(),FALSE)=0,"",VLOOKUP($A143,貼り付け用!$A$1:$BA$300,COLUMN(),FALSE)),"")</f>
        <v>#N/A</v>
      </c>
      <c r="J143" s="46" t="e">
        <f>IF($A143&lt;&gt;"",IF(VLOOKUP($A143,貼り付け用!$A$1:$BA$300,COLUMN(),FALSE)=0,"",VLOOKUP($A143,貼り付け用!$A$1:$BA$300,COLUMN(),FALSE)),"")</f>
        <v>#N/A</v>
      </c>
      <c r="K143" s="46" t="e">
        <f>IF($A143&lt;&gt;"",IF(VLOOKUP($A143,貼り付け用!$A$1:$BA$300,COLUMN(),FALSE)=0,"",VLOOKUP($A143,貼り付け用!$A$1:$BA$300,COLUMN(),FALSE)),"")</f>
        <v>#N/A</v>
      </c>
      <c r="L143" s="46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46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46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46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46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46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46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46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46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24"/>
      <c r="V143" s="21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52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52" t="e">
        <f>IF($A144&lt;&gt;"",IF(VLOOKUP($A144,貼り付け用!$A$1:$BA$300,COLUMN(),FALSE)=0,"",VLOOKUP($A144,貼り付け用!$A$1:$BA$300,COLUMN(),FALSE)),"")</f>
        <v>#N/A</v>
      </c>
      <c r="C144" s="52" t="e">
        <f>IF($A144&lt;&gt;"",IF(VLOOKUP($A144,貼り付け用!$A$1:$BA$300,COLUMN(),FALSE)=0,"",VLOOKUP($A144,貼り付け用!$A$1:$BA$300,COLUMN(),FALSE)),"")</f>
        <v>#N/A</v>
      </c>
      <c r="D144" s="52" t="e">
        <f>IF($A144&lt;&gt;"",IF(VLOOKUP($A144,貼り付け用!$A$1:$BA$300,COLUMN(),FALSE)=0,"",VLOOKUP($A144,貼り付け用!$A$1:$BA$300,COLUMN(),FALSE)),"")</f>
        <v>#N/A</v>
      </c>
      <c r="E144" s="52" t="e">
        <f>IF($A144&lt;&gt;"",IF(VLOOKUP($A144,貼り付け用!$A$1:$BA$300,COLUMN(),FALSE)=0,"",VLOOKUP($A144,貼り付け用!$A$1:$BA$300,COLUMN(),FALSE)),"")</f>
        <v>#N/A</v>
      </c>
      <c r="F144" s="52" t="e">
        <f>IF($A144&lt;&gt;"",IF(VLOOKUP($A144,貼り付け用!$A$1:$BA$300,COLUMN(),FALSE)=0,"",VLOOKUP($A144,貼り付け用!$A$1:$BA$300,COLUMN(),FALSE)),"")</f>
        <v>#N/A</v>
      </c>
      <c r="G144" s="52" t="e">
        <f>IF($A144&lt;&gt;"",IF(VLOOKUP($A144,貼り付け用!$A$1:$BA$300,COLUMN(),FALSE)=0,"",VLOOKUP($A144,貼り付け用!$A$1:$BA$300,COLUMN(),FALSE)),"")</f>
        <v>#N/A</v>
      </c>
      <c r="H144" s="52" t="e">
        <f>IF($A144&lt;&gt;"",IF(VLOOKUP($A144,貼り付け用!$A$1:$BA$300,COLUMN(),FALSE)=0,"",VLOOKUP($A144,貼り付け用!$A$1:$BA$300,COLUMN(),FALSE)),"")</f>
        <v>#N/A</v>
      </c>
      <c r="I144" s="52" t="e">
        <f>IF($A144&lt;&gt;"",IF(VLOOKUP($A144,貼り付け用!$A$1:$BA$300,COLUMN(),FALSE)=0,"",VLOOKUP($A144,貼り付け用!$A$1:$BA$300,COLUMN(),FALSE)),"")</f>
        <v>#N/A</v>
      </c>
      <c r="J144" s="52" t="e">
        <f>IF($A144&lt;&gt;"",IF(VLOOKUP($A144,貼り付け用!$A$1:$BA$300,COLUMN(),FALSE)=0,"",VLOOKUP($A144,貼り付け用!$A$1:$BA$300,COLUMN(),FALSE)),"")</f>
        <v>#N/A</v>
      </c>
      <c r="K144" s="52" t="e">
        <f>IF($A144&lt;&gt;"",IF(VLOOKUP($A144,貼り付け用!$A$1:$BA$300,COLUMN(),FALSE)=0,"",VLOOKUP($A144,貼り付け用!$A$1:$BA$300,COLUMN(),FALSE)),"")</f>
        <v>#N/A</v>
      </c>
      <c r="L144" s="52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52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52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52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52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52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52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52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52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3"/>
      <c r="V144" s="21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52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2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46" t="e">
        <f>IF($A145&lt;&gt;"",IF(VLOOKUP($A145,貼り付け用!$A$1:$BA$300,COLUMN(),FALSE)=0,"",VLOOKUP($A145,貼り付け用!$A$1:$BA$300,COLUMN(),FALSE)),"")</f>
        <v>#N/A</v>
      </c>
      <c r="C145" s="46" t="e">
        <f>IF($A145&lt;&gt;"",IF(VLOOKUP($A145,貼り付け用!$A$1:$BA$300,COLUMN(),FALSE)=0,"",VLOOKUP($A145,貼り付け用!$A$1:$BA$300,COLUMN(),FALSE)),"")</f>
        <v>#N/A</v>
      </c>
      <c r="D145" s="46" t="e">
        <f>IF($A145&lt;&gt;"",IF(VLOOKUP($A145,貼り付け用!$A$1:$BA$300,COLUMN(),FALSE)=0,"",VLOOKUP($A145,貼り付け用!$A$1:$BA$300,COLUMN(),FALSE)),"")</f>
        <v>#N/A</v>
      </c>
      <c r="E145" s="46" t="e">
        <f>IF($A145&lt;&gt;"",IF(VLOOKUP($A145,貼り付け用!$A$1:$BA$300,COLUMN(),FALSE)=0,"",VLOOKUP($A145,貼り付け用!$A$1:$BA$300,COLUMN(),FALSE)),"")</f>
        <v>#N/A</v>
      </c>
      <c r="F145" s="46" t="e">
        <f>IF($A145&lt;&gt;"",IF(VLOOKUP($A145,貼り付け用!$A$1:$BA$300,COLUMN(),FALSE)=0,"",VLOOKUP($A145,貼り付け用!$A$1:$BA$300,COLUMN(),FALSE)),"")</f>
        <v>#N/A</v>
      </c>
      <c r="G145" s="46" t="e">
        <f>IF($A145&lt;&gt;"",IF(VLOOKUP($A145,貼り付け用!$A$1:$BA$300,COLUMN(),FALSE)=0,"",VLOOKUP($A145,貼り付け用!$A$1:$BA$300,COLUMN(),FALSE)),"")</f>
        <v>#N/A</v>
      </c>
      <c r="H145" s="46" t="e">
        <f>IF($A145&lt;&gt;"",IF(VLOOKUP($A145,貼り付け用!$A$1:$BA$300,COLUMN(),FALSE)=0,"",VLOOKUP($A145,貼り付け用!$A$1:$BA$300,COLUMN(),FALSE)),"")</f>
        <v>#N/A</v>
      </c>
      <c r="I145" s="46" t="e">
        <f>IF($A145&lt;&gt;"",IF(VLOOKUP($A145,貼り付け用!$A$1:$BA$300,COLUMN(),FALSE)=0,"",VLOOKUP($A145,貼り付け用!$A$1:$BA$300,COLUMN(),FALSE)),"")</f>
        <v>#N/A</v>
      </c>
      <c r="J145" s="46" t="e">
        <f>IF($A145&lt;&gt;"",IF(VLOOKUP($A145,貼り付け用!$A$1:$BA$300,COLUMN(),FALSE)=0,"",VLOOKUP($A145,貼り付け用!$A$1:$BA$300,COLUMN(),FALSE)),"")</f>
        <v>#N/A</v>
      </c>
      <c r="K145" s="46" t="e">
        <f>IF($A145&lt;&gt;"",IF(VLOOKUP($A145,貼り付け用!$A$1:$BA$300,COLUMN(),FALSE)=0,"",VLOOKUP($A145,貼り付け用!$A$1:$BA$300,COLUMN(),FALSE)),"")</f>
        <v>#N/A</v>
      </c>
      <c r="L145" s="46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46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46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46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46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46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46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46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46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24"/>
      <c r="V145" s="21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52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25" t="e">
        <f t="array" ref="A146">IF(INDEX(貼り付け用!A:A, MATCH("*【合計】*", 貼り付け用!A:A, 0)-1)&lt;&gt;0,
INDEX(貼り付け用!A:A, MATCH("*【合計】*", 貼り付け用!A:A, 0)-1),"")</f>
        <v>#N/A</v>
      </c>
      <c r="B146" s="52" t="e">
        <f t="array" ref="B146">IF(INDEX(貼り付け用!B:B, MATCH("*【合計】*", 貼り付け用!$A:$A, 0)-1)&lt;&gt;0,
INDEX(貼り付け用!B:B, MATCH("*【合計】*", 貼り付け用!$A:$A, 0)-1),"")</f>
        <v>#N/A</v>
      </c>
      <c r="C146" s="52" t="e">
        <f t="array" ref="C146">IF(INDEX(貼り付け用!C:C, MATCH("*【合計】*", 貼り付け用!$A:$A, 0)-1)&lt;&gt;0,
INDEX(貼り付け用!C:C, MATCH("*【合計】*", 貼り付け用!$A:$A, 0)-1),"")</f>
        <v>#N/A</v>
      </c>
      <c r="D146" s="52" t="e">
        <f t="array" ref="D146">IF(INDEX(貼り付け用!D:D, MATCH("*【合計】*", 貼り付け用!$A:$A, 0)-1)&lt;&gt;0,
INDEX(貼り付け用!D:D, MATCH("*【合計】*", 貼り付け用!$A:$A, 0)-1),"")</f>
        <v>#N/A</v>
      </c>
      <c r="E146" s="52" t="e">
        <f t="array" ref="E146">IF(INDEX(貼り付け用!E:E, MATCH("*【合計】*", 貼り付け用!$A:$A, 0)-1)&lt;&gt;0,
INDEX(貼り付け用!E:E, MATCH("*【合計】*", 貼り付け用!$A:$A, 0)-1),"")</f>
        <v>#N/A</v>
      </c>
      <c r="F146" s="52" t="e">
        <f t="array" ref="F146">IF(INDEX(貼り付け用!F:F, MATCH("*【合計】*", 貼り付け用!$A:$A, 0)-1)&lt;&gt;0,
INDEX(貼り付け用!F:F, MATCH("*【合計】*", 貼り付け用!$A:$A, 0)-1),"")</f>
        <v>#N/A</v>
      </c>
      <c r="G146" s="52" t="e">
        <f t="array" ref="G146">IF(INDEX(貼り付け用!G:G, MATCH("*【合計】*", 貼り付け用!$A:$A, 0)-1)&lt;&gt;0,
INDEX(貼り付け用!G:G, MATCH("*【合計】*", 貼り付け用!$A:$A, 0)-1),"")</f>
        <v>#N/A</v>
      </c>
      <c r="H146" s="52" t="e">
        <f t="array" ref="H146">IF(INDEX(貼り付け用!H:H, MATCH("*【合計】*", 貼り付け用!$A:$A, 0)-1)&lt;&gt;0,
INDEX(貼り付け用!H:H, MATCH("*【合計】*", 貼り付け用!$A:$A, 0)-1),"")</f>
        <v>#N/A</v>
      </c>
      <c r="I146" s="52" t="e">
        <f t="array" ref="I146">IF(INDEX(貼り付け用!I:I, MATCH("*【合計】*", 貼り付け用!$A:$A, 0)-1)&lt;&gt;0,
INDEX(貼り付け用!I:I, MATCH("*【合計】*", 貼り付け用!$A:$A, 0)-1),"")</f>
        <v>#N/A</v>
      </c>
      <c r="J146" s="52" t="e">
        <f t="array" ref="J146">IF(INDEX(貼り付け用!J:J, MATCH("*【合計】*", 貼り付け用!$A:$A, 0)-1)&lt;&gt;0,
INDEX(貼り付け用!J:J, MATCH("*【合計】*", 貼り付け用!$A:$A, 0)-1),"")</f>
        <v>#N/A</v>
      </c>
      <c r="K146" s="52" t="e">
        <f t="array" ref="K146">IF(INDEX(貼り付け用!K:K, MATCH("*【合計】*", 貼り付け用!$A:$A, 0)-1)&lt;&gt;0,
INDEX(貼り付け用!K:K, MATCH("*【合計】*", 貼り付け用!$A:$A, 0)-1),"")</f>
        <v>#N/A</v>
      </c>
      <c r="L146" s="52" t="e">
        <f t="array" ref="L146">IF(INDEX(貼り付け用!L:L, MATCH("*【合計】*", 貼り付け用!$A:$A, 0)-1)&lt;&gt;0,
INDEX(貼り付け用!L:L, MATCH("*【合計】*", 貼り付け用!$A:$A, 0)-1),"")</f>
        <v>#N/A</v>
      </c>
      <c r="M146" s="52" t="e">
        <f t="array" ref="M146">IF(INDEX(貼り付け用!M:M, MATCH("*【合計】*", 貼り付け用!$A:$A, 0)-1)&lt;&gt;0,
INDEX(貼り付け用!M:M, MATCH("*【合計】*", 貼り付け用!$A:$A, 0)-1),"")</f>
        <v>#N/A</v>
      </c>
      <c r="N146" s="52" t="e">
        <f t="array" ref="N146">IF(INDEX(貼り付け用!N:N, MATCH("*【合計】*", 貼り付け用!$A:$A, 0)-1)&lt;&gt;0,
INDEX(貼り付け用!N:N, MATCH("*【合計】*", 貼り付け用!$A:$A, 0)-1),"")</f>
        <v>#N/A</v>
      </c>
      <c r="O146" s="52" t="e">
        <f t="array" ref="O146">IF(INDEX(貼り付け用!O:O, MATCH("*【合計】*", 貼り付け用!$A:$A, 0)-1)&lt;&gt;0,
INDEX(貼り付け用!O:O, MATCH("*【合計】*", 貼り付け用!$A:$A, 0)-1),"")</f>
        <v>#N/A</v>
      </c>
      <c r="P146" s="52" t="e">
        <f t="array" ref="P146">IF(INDEX(貼り付け用!P:P, MATCH("*【合計】*", 貼り付け用!$A:$A, 0)-1)&lt;&gt;0,
INDEX(貼り付け用!P:P, MATCH("*【合計】*", 貼り付け用!$A:$A, 0)-1),"")</f>
        <v>#N/A</v>
      </c>
      <c r="Q146" s="52" t="e">
        <f t="array" ref="Q146">IF(INDEX(貼り付け用!Q:Q, MATCH("*【合計】*", 貼り付け用!$A:$A, 0)-1)&lt;&gt;0,
INDEX(貼り付け用!Q:Q, MATCH("*【合計】*", 貼り付け用!$A:$A, 0)-1),"")</f>
        <v>#N/A</v>
      </c>
      <c r="R146" s="52" t="e">
        <f t="array" ref="R146">IF(INDEX(貼り付け用!R:R, MATCH("*【合計】*", 貼り付け用!$A:$A, 0)-1)&lt;&gt;0,
INDEX(貼り付け用!R:R, MATCH("*【合計】*", 貼り付け用!$A:$A, 0)-1),"")</f>
        <v>#N/A</v>
      </c>
      <c r="S146" s="52" t="e">
        <f t="array" ref="S146">IF(INDEX(貼り付け用!S:S, MATCH("*【合計】*", 貼り付け用!$A:$A, 0)-1)&lt;&gt;0,
INDEX(貼り付け用!S:S, MATCH("*【合計】*", 貼り付け用!$A:$A, 0)-1),"")</f>
        <v>#N/A</v>
      </c>
      <c r="T146" s="52" t="e">
        <f t="array" ref="T146">IF(INDEX(貼り付け用!T:T, MATCH("*【合計】*", 貼り付け用!$A:$A, 0)-1)&lt;&gt;0,
INDEX(貼り付け用!T:T, MATCH("*【合計】*", 貼り付け用!$A:$A, 0)-1),"")</f>
        <v>#N/A</v>
      </c>
      <c r="U146" s="23"/>
      <c r="V146" s="26" t="e">
        <f t="array" ref="V146">IF(INDEX(貼り付け用!U:U, MATCH("*【合計】*", 貼り付け用!$A:$A, 0)-1)&lt;&gt;0,
INDEX(貼り付け用!U:U, MATCH("*【合計】*", 貼り付け用!$A:$A, 0)-1),"")</f>
        <v>#N/A</v>
      </c>
      <c r="W146" s="27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28" t="e">
        <f>IF(INDEX(貼り付け用!A:A, MATCH("*【合計】*", 貼り付け用!A:A, 0))&lt;&gt;0,
INDEX(貼り付け用!A:A, MATCH("*【合計】*", 貼り付け用!A:A, 0)),"")</f>
        <v>#N/A</v>
      </c>
      <c r="B147" s="46" t="e">
        <f>IF(INDEX(貼り付け用!B:B, MATCH("*【合計】*", 貼り付け用!$A:$A, 0))&lt;&gt;0,
INDEX(貼り付け用!B:B, MATCH("*【合計】*", 貼り付け用!$A:$A, 0)),"")</f>
        <v>#N/A</v>
      </c>
      <c r="C147" s="46" t="e">
        <f>IF(INDEX(貼り付け用!C:C, MATCH("*【合計】*", 貼り付け用!$A:$A, 0))&lt;&gt;0,
INDEX(貼り付け用!C:C, MATCH("*【合計】*", 貼り付け用!$A:$A, 0)),"")</f>
        <v>#N/A</v>
      </c>
      <c r="D147" s="46" t="e">
        <f>IF(INDEX(貼り付け用!D:D, MATCH("*【合計】*", 貼り付け用!$A:$A, 0))&lt;&gt;0,
INDEX(貼り付け用!D:D, MATCH("*【合計】*", 貼り付け用!$A:$A, 0)),"")</f>
        <v>#N/A</v>
      </c>
      <c r="E147" s="46" t="e">
        <f>IF(INDEX(貼り付け用!E:E, MATCH("*【合計】*", 貼り付け用!$A:$A, 0))&lt;&gt;0,
INDEX(貼り付け用!E:E, MATCH("*【合計】*", 貼り付け用!$A:$A, 0)),"")</f>
        <v>#N/A</v>
      </c>
      <c r="F147" s="46" t="e">
        <f>IF(INDEX(貼り付け用!F:F, MATCH("*【合計】*", 貼り付け用!$A:$A, 0))&lt;&gt;0,
INDEX(貼り付け用!F:F, MATCH("*【合計】*", 貼り付け用!$A:$A, 0)),"")</f>
        <v>#N/A</v>
      </c>
      <c r="G147" s="46" t="e">
        <f>IF(INDEX(貼り付け用!G:G, MATCH("*【合計】*", 貼り付け用!$A:$A, 0))&lt;&gt;0,
INDEX(貼り付け用!G:G, MATCH("*【合計】*", 貼り付け用!$A:$A, 0)),"")</f>
        <v>#N/A</v>
      </c>
      <c r="H147" s="46" t="e">
        <f>IF(INDEX(貼り付け用!H:H, MATCH("*【合計】*", 貼り付け用!$A:$A, 0))&lt;&gt;0,
INDEX(貼り付け用!H:H, MATCH("*【合計】*", 貼り付け用!$A:$A, 0)),"")</f>
        <v>#N/A</v>
      </c>
      <c r="I147" s="46" t="e">
        <f>IF(INDEX(貼り付け用!I:I, MATCH("*【合計】*", 貼り付け用!$A:$A, 0))&lt;&gt;0,
INDEX(貼り付け用!I:I, MATCH("*【合計】*", 貼り付け用!$A:$A, 0)),"")</f>
        <v>#N/A</v>
      </c>
      <c r="J147" s="46" t="e">
        <f>IF(INDEX(貼り付け用!J:J, MATCH("*【合計】*", 貼り付け用!$A:$A, 0))&lt;&gt;0,
INDEX(貼り付け用!J:J, MATCH("*【合計】*", 貼り付け用!$A:$A, 0)),"")</f>
        <v>#N/A</v>
      </c>
      <c r="K147" s="46" t="e">
        <f>IF(INDEX(貼り付け用!K:K, MATCH("*【合計】*", 貼り付け用!$A:$A, 0))&lt;&gt;0,
INDEX(貼り付け用!K:K, MATCH("*【合計】*", 貼り付け用!$A:$A, 0)),"")</f>
        <v>#N/A</v>
      </c>
      <c r="L147" s="46" t="e">
        <f>IF(INDEX(貼り付け用!L:L, MATCH("*【合計】*", 貼り付け用!$A:$A, 0))&lt;&gt;0,
INDEX(貼り付け用!L:L, MATCH("*【合計】*", 貼り付け用!$A:$A, 0)),"")</f>
        <v>#N/A</v>
      </c>
      <c r="M147" s="46" t="e">
        <f>IF(INDEX(貼り付け用!M:M, MATCH("*【合計】*", 貼り付け用!$A:$A, 0))&lt;&gt;0,
INDEX(貼り付け用!M:M, MATCH("*【合計】*", 貼り付け用!$A:$A, 0)),"")</f>
        <v>#N/A</v>
      </c>
      <c r="N147" s="46" t="e">
        <f>IF(INDEX(貼り付け用!N:N, MATCH("*【合計】*", 貼り付け用!$A:$A, 0))&lt;&gt;0,
INDEX(貼り付け用!N:N, MATCH("*【合計】*", 貼り付け用!$A:$A, 0)),"")</f>
        <v>#N/A</v>
      </c>
      <c r="O147" s="46" t="e">
        <f>IF(INDEX(貼り付け用!O:O, MATCH("*【合計】*", 貼り付け用!$A:$A, 0))&lt;&gt;0,
INDEX(貼り付け用!O:O, MATCH("*【合計】*", 貼り付け用!$A:$A, 0)),"")</f>
        <v>#N/A</v>
      </c>
      <c r="P147" s="46" t="e">
        <f>IF(INDEX(貼り付け用!P:P, MATCH("*【合計】*", 貼り付け用!$A:$A, 0))&lt;&gt;0,
INDEX(貼り付け用!P:P, MATCH("*【合計】*", 貼り付け用!$A:$A, 0)),"")</f>
        <v>#N/A</v>
      </c>
      <c r="Q147" s="46" t="e">
        <f>IF(INDEX(貼り付け用!Q:Q, MATCH("*【合計】*", 貼り付け用!$A:$A, 0))&lt;&gt;0,
INDEX(貼り付け用!Q:Q, MATCH("*【合計】*", 貼り付け用!$A:$A, 0)),"")</f>
        <v>#N/A</v>
      </c>
      <c r="R147" s="46" t="e">
        <f>IF(INDEX(貼り付け用!R:R, MATCH("*【合計】*", 貼り付け用!$A:$A, 0))&lt;&gt;0,
INDEX(貼り付け用!R:R, MATCH("*【合計】*", 貼り付け用!$A:$A, 0)),"")</f>
        <v>#N/A</v>
      </c>
      <c r="S147" s="46" t="e">
        <f>IF(INDEX(貼り付け用!S:S, MATCH("*【合計】*", 貼り付け用!$A:$A, 0))&lt;&gt;0,
INDEX(貼り付け用!S:S, MATCH("*【合計】*", 貼り付け用!$A:$A, 0)),"")</f>
        <v>#N/A</v>
      </c>
      <c r="T147" s="46" t="e">
        <f>IF(INDEX(貼り付け用!T:T, MATCH("*【合計】*", 貼り付け用!$A:$A, 0))&lt;&gt;0,
INDEX(貼り付け用!T:T, MATCH("*【合計】*", 貼り付け用!$A:$A, 0)),"")</f>
        <v>#N/A</v>
      </c>
      <c r="U147" s="29"/>
      <c r="V147" s="30" t="e">
        <f>IF(INDEX(貼り付け用!U:U, MATCH("*【合計】*", 貼り付け用!$A:$A, 0))&lt;&gt;0,
INDEX(貼り付け用!U:U, MATCH("*【合計】*", 貼り付け用!$A:$A, 0)),"")</f>
        <v>#N/A</v>
      </c>
      <c r="W147" s="31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20"/>
  <sheetViews>
    <sheetView workbookViewId="0">
      <selection activeCell="T1" sqref="T1:T1048576"/>
    </sheetView>
  </sheetViews>
  <sheetFormatPr defaultRowHeight="18" x14ac:dyDescent="0.45"/>
  <cols>
    <col min="1" max="1" width="8.69921875" style="1" customWidth="1"/>
    <col min="2" max="2" width="29.8984375" style="1" customWidth="1"/>
    <col min="3" max="3" width="25.8984375" style="1" bestFit="1" customWidth="1"/>
    <col min="4" max="5" width="11.69921875" style="1" customWidth="1"/>
    <col min="6" max="6" width="11.69921875" customWidth="1"/>
    <col min="7" max="8" width="11.69921875" style="1" customWidth="1"/>
    <col min="9" max="10" width="11.69921875" customWidth="1"/>
    <col min="11" max="11" width="11.69921875" style="1" customWidth="1"/>
    <col min="12" max="12" width="11.69921875" customWidth="1"/>
    <col min="13" max="13" width="10.3984375" style="1" bestFit="1" customWidth="1"/>
    <col min="14" max="14" width="10.3984375" style="1" customWidth="1"/>
    <col min="17" max="17" width="10.3984375" style="1" customWidth="1"/>
    <col min="20" max="20" width="10.3984375" style="1" customWidth="1"/>
    <col min="22" max="22" width="24.8984375" style="1" customWidth="1"/>
    <col min="28" max="28" width="22.19921875" customWidth="1"/>
    <col min="29" max="29" width="8.796875" style="1" customWidth="1"/>
    <col min="44" max="44" width="1.8984375" style="54" customWidth="1"/>
    <col min="45" max="45" width="10.69921875" style="1" customWidth="1"/>
    <col min="47" max="47" width="8.796875" customWidth="1"/>
    <col min="51" max="51" width="1.8984375" style="54" customWidth="1"/>
    <col min="62" max="62" width="8.796875" customWidth="1"/>
    <col min="70" max="70" width="1.8984375" style="54" customWidth="1"/>
  </cols>
  <sheetData>
    <row r="1" spans="1:69" x14ac:dyDescent="0.45">
      <c r="A1" t="e">
        <f t="array" ref="A1">IF(INDEX(貼り付け用!A:A,(MATCH("園名",貼り付け用!$A$1:$A$10,0)+2)+(ROW()-1)*2)=10000,"",INDEX(貼り付け用!A:A,(MATCH("園名",貼り付け用!$A$1:$A$10,0)+2)+(ROW()-1)*2))</f>
        <v>#N/A</v>
      </c>
      <c r="B1" t="e">
        <f>IF(A1&lt;&gt;"",
VLOOKUP(A1,得意先マスタ!A:D,2,FALSE),"")</f>
        <v>#N/A</v>
      </c>
      <c r="C1" t="e">
        <f t="array" ref="C1">IF(INDEX(貼り付け用!A:A,(MATCH("園名",貼り付け用!$A$1:$A$10,0)+2)+(ROW()-1)*2)=10000,"",INDEX(貼り付け用!A:A,(MATCH("園名",貼り付け用!$A$1:$A$10,0)+3)+(ROW()-1)*2))</f>
        <v>#N/A</v>
      </c>
      <c r="D1" t="e">
        <f>VLOOKUP(C1,クライアント抽出!$A:$O,10,FALSE)</f>
        <v>#N/A</v>
      </c>
      <c r="E1" t="e">
        <f>IF(D1&lt;&gt;"",
VLOOKUP(
"*"&amp;IF(COUNTIF(D1,"*キャラ弁*"),"キャラ",
IF(COUNTIF(D1,"*赤*"),"赤",SUBSTITUTE(SUBSTITUTE(D1," ",""),"　","")))&amp;"*",
注文弁当の抽出!$F:$I,4,FALSE)&amp;
IF(COUNTIF(D1,"*おにぎり*"),"　おにぎり",""),"")</f>
        <v>#N/A</v>
      </c>
      <c r="F1" t="e">
        <f>IF(E1&lt;&gt;"",
VLOOKUP(C1,クライアント抽出!$A:$G,2,FALSE)+
IF(COUNTIF(Y1,"*-*"),Y1,0),"")</f>
        <v>#N/A</v>
      </c>
      <c r="G1" t="e">
        <f>VLOOKUP(C1,クライアント抽出!$A:$O,11,FALSE)</f>
        <v>#N/A</v>
      </c>
      <c r="H1" t="e">
        <f>IF(G1&lt;&gt;"",
VLOOKUP(
"*"&amp;IF(COUNTIF(G1,"*キャラ弁*"),"キャラ",
IF(COUNTIF(G1,"*赤*"),"赤",SUBSTITUTE(SUBSTITUTE(G1," ",""),"　","")))&amp;"*",
注文弁当の抽出!$F:$I,4,FALSE)&amp;
IF(COUNTIF(G1,"*おにぎり*"),"　おにぎり",""),"")</f>
        <v>#N/A</v>
      </c>
      <c r="I1" t="e">
        <f>IF(H1&lt;&gt;"",
VLOOKUP(C1,クライアント抽出!$A:$G,3,FALSE)+Z1,"")</f>
        <v>#N/A</v>
      </c>
      <c r="J1" t="e">
        <f>VLOOKUP(C1,クライアント抽出!$A:$O,12,FALSE)</f>
        <v>#N/A</v>
      </c>
      <c r="K1" t="e">
        <f>IF(J1&lt;&gt;"",
VLOOKUP(
"*"&amp;IF(COUNTIF(J1,"*キャラ弁*"),"キャラ",
IF(COUNTIF(J1,"*赤*"),"赤",SUBSTITUTE(SUBSTITUTE(J1," ",""),"　","")))&amp;"*",
注文弁当の抽出!$F:$I,4,FALSE)&amp;
IF(COUNTIF(J1,"*おにぎり*"),"　おにぎり",""),"")</f>
        <v>#N/A</v>
      </c>
      <c r="L1" t="e">
        <f>IF(K1&lt;&gt;"",
VLOOKUP(C1,クライアント抽出!$A:$G,4,FALSE)+AA1,"")</f>
        <v>#N/A</v>
      </c>
      <c r="M1" t="e">
        <f>VLOOKUP(C1,クライアント抽出!$A:$O,13,FALSE)</f>
        <v>#N/A</v>
      </c>
      <c r="N1" t="e">
        <f>SUBSTITUTE(
IF(M1&lt;&gt;"",
VLOOKUP(
"*"&amp;IF(COUNTIF(M1,"*キャラ弁*"),"キャラ",
IF(COUNTIF(M1,"*赤*"),"赤",SUBSTITUTE(SUBSTITUTE(D1," ",""),"　","")))&amp;"*",
注文弁当の抽出!$F:$I,4,FALSE),""),"園児","先生")</f>
        <v>#N/A</v>
      </c>
      <c r="O1" t="e">
        <f>IF(N1&lt;&gt;"",VLOOKUP(C1,クライアント抽出!$A:$G,5,FALSE),"")</f>
        <v>#N/A</v>
      </c>
      <c r="P1" t="e">
        <f>VLOOKUP(C1,クライアント抽出!$A:$O,14,FALSE)</f>
        <v>#N/A</v>
      </c>
      <c r="Q1" t="e">
        <f>SUBSTITUTE(
IF(P1&lt;&gt;"",
VLOOKUP(
"*"&amp;IF(COUNTIF(P1,"*キャラ弁*"),"キャラ",
IF(COUNTIF(P1,"*赤*"),"赤",SUBSTITUTE(SUBSTITUTE(G1," ",""),"　","")))&amp;"*",
注文弁当の抽出!$F:$I,4,FALSE),""),"園児","先生")</f>
        <v>#N/A</v>
      </c>
      <c r="R1" t="e">
        <f>IF(Q1&lt;&gt;"",
VLOOKUP(C1,クライアント抽出!$A:$G,6,FALSE),"")</f>
        <v>#N/A</v>
      </c>
      <c r="S1" t="e">
        <f>VLOOKUP(C1,クライアント抽出!$A:$O,15,FALSE)</f>
        <v>#N/A</v>
      </c>
      <c r="T1" t="e">
        <f>SUBSTITUTE(
IF(S1&lt;&gt;"",
VLOOKUP(
"*"&amp;IF(COUNTIF(S1,"*キャラ弁*"),"キャラ",
IF(COUNTIF(S1,"*赤*"),"赤",SUBSTITUTE(SUBSTITUTE(J1," ",""),"　","")))&amp;"*",
注文弁当の抽出!$F:$I,4,FALSE),""),"園児","先生")</f>
        <v>#N/A</v>
      </c>
      <c r="U1" t="e">
        <f>IF(T1&lt;&gt;"",
VLOOKUP(C1,クライアント抽出!$A:$G,7,FALSE),"")</f>
        <v>#N/A</v>
      </c>
      <c r="V1" t="e">
        <f>IF(A1&lt;&gt;"",VLOOKUP("*"&amp;A1&amp;"*",数出表_Excel!$A:$Z,22,FALSE)&amp;VLOOKUP("*"&amp;A1&amp;"*",数出表_Excel!$A:$Z,23,FALSE),"")</f>
        <v>#N/A</v>
      </c>
      <c r="W1" t="e">
        <f>IF(AND(COUNTIF(V1,"&lt;&gt;*不要*"),A1&lt;&gt;""),VLOOKUP(A1,得意先マスタ!$A:$AD,24,FALSE),0)</f>
        <v>#N/A</v>
      </c>
      <c r="X1" t="e">
        <f>IF(AND(COUNTIF(V1,"&lt;&gt;*不要*"),A1&lt;&gt;""),VLOOKUP(A1,得意先マスタ!$A:$AD,25,FALSE),0)</f>
        <v>#N/A</v>
      </c>
      <c r="Y1" t="e">
        <f t="shared" ref="Y1:Y32" si="0">IF(X1&lt;&gt;0,
IF(COUNTIF(X1,"*.*"),LEFT(X1, FIND(".", X1) - 1),X1),0)</f>
        <v>#N/A</v>
      </c>
      <c r="Z1" t="e">
        <f t="shared" ref="Z1:Z32" si="1">IF(X1&lt;&gt;0,
IF(COUNTIF(X1,"*.*"),
IF(COUNTIF(X1,"*.*")=1,MID(X1, FIND(".", X1) + 1,LEN(X1) - FIND(".", X1)),
MID(X1, FIND(".", X1) + 1, FIND(".", X1, FIND(".", X1) + 1) - FIND(".", X1) - 1)),0),0)</f>
        <v>#N/A</v>
      </c>
      <c r="AA1" t="e">
        <f>IF(X1&lt;&gt;0,
IF(COUNTIF(X1,"*.*"),
IF(COUNTIF(X1,"*.*")=1,"",RIGHT(X1, LEN(X1) - FIND(".", X1, FIND(".", X1) + 1))),0),0)</f>
        <v>#N/A</v>
      </c>
      <c r="AB1" t="e">
        <f t="shared" ref="AB1:AB30" si="2">IF(AND(E1&lt;&gt;"",W1&lt;&gt;0),
SUBSTITUTE(E1,"園児",W1),"")&amp;
IF(AND(H1&lt;&gt;"",W1&lt;&gt;0),
"、"&amp;SUBSTITUTE(H1,"園児",W1),"")&amp;
IF(AND(K1&lt;&gt;"",W1&lt;&gt;0),
"、"&amp;SUBSTITUTE(K1,"園児",W1),"")</f>
        <v>#N/A</v>
      </c>
      <c r="AC1" t="str">
        <f t="array" ref="AC1">IFERROR(INDEX(1:1, SMALL(IF($D1:$U1&lt;&gt;"", COLUMN($D$1:$U1)), COLUMN(A1))), "")</f>
        <v/>
      </c>
      <c r="AD1" t="str">
        <f t="array" ref="AD1">IFERROR(INDEX(1:1, SMALL(IF($D1:$U1&lt;&gt;"", COLUMN($D$1:$U1)), COLUMN(B1))), "")</f>
        <v/>
      </c>
      <c r="AE1" t="str">
        <f t="array" ref="AE1">IFERROR(INDEX(1:1, SMALL(IF($D1:$U1&lt;&gt;"", COLUMN($D$1:$U1)), COLUMN(C1))), "")</f>
        <v/>
      </c>
      <c r="AF1" t="str">
        <f t="array" ref="AF1">IFERROR(INDEX(1:1, SMALL(IF($D1:$U1&lt;&gt;"", COLUMN($D$1:$U1)), COLUMN(D1))), "")</f>
        <v/>
      </c>
      <c r="AG1" t="str">
        <f t="array" ref="AG1">IFERROR(INDEX(1:1, SMALL(IF($D1:$U1&lt;&gt;"", COLUMN($D$1:$U1)), COLUMN(E1))), "")</f>
        <v/>
      </c>
      <c r="AH1" t="str">
        <f t="array" ref="AH1">IFERROR(INDEX(1:1, SMALL(IF($D1:$U1&lt;&gt;"", COLUMN($D$1:$U1)), COLUMN(F1))), "")</f>
        <v/>
      </c>
      <c r="AI1" t="str">
        <f t="array" ref="AI1">IFERROR(INDEX(1:1, SMALL(IF($D1:$U1&lt;&gt;"", COLUMN($D$1:$U1)), COLUMN(G1))), "")</f>
        <v/>
      </c>
      <c r="AJ1" t="str">
        <f t="array" ref="AJ1">IFERROR(INDEX(1:1, SMALL(IF($D1:$U1&lt;&gt;"", COLUMN($D$1:$U1)), COLUMN(H1))), "")</f>
        <v/>
      </c>
      <c r="AK1" t="str">
        <f t="array" ref="AK1">IFERROR(INDEX(1:1, SMALL(IF($D1:$U1&lt;&gt;"", COLUMN($D$1:$U1)), COLUMN(I1))), "")</f>
        <v/>
      </c>
      <c r="AL1" t="str">
        <f t="array" ref="AL1">IFERROR(INDEX(1:1, SMALL(IF($D1:$U1&lt;&gt;"", COLUMN($D$1:$U1)), COLUMN(J1))), "")</f>
        <v/>
      </c>
      <c r="AM1" t="str">
        <f t="array" ref="AM1">IFERROR(INDEX(1:1, SMALL(IF($D1:$U1&lt;&gt;"", COLUMN($D$1:$U1)), COLUMN(K1))), "")</f>
        <v/>
      </c>
      <c r="AN1" t="str">
        <f t="array" ref="AN1">IFERROR(INDEX(1:1, SMALL(IF($D1:$U1&lt;&gt;"", COLUMN($D$1:$U1)), COLUMN(L1))), "")</f>
        <v/>
      </c>
      <c r="AO1" t="str">
        <f t="array" ref="AO1">IFERROR(INDEX(1:1, SMALL(IF($D1:$U1&lt;&gt;"", COLUMN($D$1:$U1)), COLUMN(M1))), "")</f>
        <v/>
      </c>
      <c r="AP1" t="str">
        <f t="array" ref="AP1">IFERROR(INDEX(1:1, SMALL(IF($D1:$U1&lt;&gt;"", COLUMN($D$1:$U1)), COLUMN(N1))), "")</f>
        <v/>
      </c>
      <c r="AQ1" t="str">
        <f t="array" ref="AQ1">IFERROR(INDEX(1:1, SMALL(IF($D1:$U1&lt;&gt;"", COLUMN($D$1:$U1)), COLUMN(O1))), "")</f>
        <v/>
      </c>
      <c r="AR1" s="54" t="s">
        <v>3465</v>
      </c>
      <c r="AS1" t="e">
        <f t="shared" ref="AS1" si="3">IF(Y1&lt;&gt;0,
TRIM(MID(SUBSTITUTE(AB$31,"、",REPT(" ",99)),1,99)),"")</f>
        <v>#N/A</v>
      </c>
      <c r="AT1" t="e">
        <f t="shared" ref="AT1" si="4">IF(Y1&lt;&gt;0,
SUBSTITUTE(Y1,"-",""),"")</f>
        <v>#N/A</v>
      </c>
      <c r="AU1" t="e">
        <f t="shared" ref="AU1" si="5">IF(Z1&lt;&gt;0,
TRIM(MID(SUBSTITUTE(AB$31,"、",REPT(" ",99)),100,99)),"")</f>
        <v>#N/A</v>
      </c>
      <c r="AV1" t="e">
        <f t="shared" ref="AV1" si="6">IF(Z1&lt;&gt;0,
SUBSTITUTE(Z1,"-",""),"")</f>
        <v>#N/A</v>
      </c>
      <c r="AW1" t="e">
        <f t="shared" ref="AW1" si="7">IF(AA1&lt;&gt;0,
TRIM(MID(SUBSTITUTE(AB$31,"、",REPT(" ",99)),199,99)),"")</f>
        <v>#N/A</v>
      </c>
      <c r="AX1" t="e">
        <f t="shared" ref="AX1" si="8">IF(AA1&lt;&gt;0,
SUBSTITUTE(AA1,"-",""),"")</f>
        <v>#N/A</v>
      </c>
      <c r="AZ1" t="str">
        <f t="array" ref="AZ1">IFERROR(INDEX(1:1, SMALL(IF($AC1:$AX1&lt;&gt;"", COLUMN($AC$1:$AX1)), COLUMN(A1))), "")</f>
        <v/>
      </c>
      <c r="BA1" t="str">
        <f t="array" ref="BA1">IFERROR(INDEX(1:1, SMALL(IF($AC1:$AX1&lt;&gt;"", COLUMN($AC$1:$AX1)), COLUMN(B1))), "")</f>
        <v/>
      </c>
      <c r="BB1" t="str">
        <f t="array" ref="BB1">IFERROR(INDEX(1:1, SMALL(IF($AC1:$AX1&lt;&gt;"", COLUMN($AC$1:$AX1)), COLUMN(C1))), "")</f>
        <v/>
      </c>
      <c r="BC1" t="str">
        <f t="array" ref="BC1">IFERROR(INDEX(1:1, SMALL(IF($AC1:$AX1&lt;&gt;"", COLUMN($AC$1:$AX1)), COLUMN(D1))), "")</f>
        <v/>
      </c>
      <c r="BD1" t="str">
        <f t="array" ref="BD1">IFERROR(INDEX(1:1, SMALL(IF($AC1:$AX1&lt;&gt;"", COLUMN($AC$1:$AX1)), COLUMN(E1))), "")</f>
        <v/>
      </c>
      <c r="BE1" t="str">
        <f t="array" ref="BE1">IFERROR(INDEX(1:1, SMALL(IF($AC1:$AX1&lt;&gt;"", COLUMN($AC$1:$AX1)), COLUMN(F1))), "")</f>
        <v/>
      </c>
      <c r="BF1" t="str">
        <f t="array" ref="BF1">IFERROR(INDEX(1:1, SMALL(IF($AC1:$AX1&lt;&gt;"", COLUMN($AC$1:$AX1)), COLUMN(G1))), "")</f>
        <v/>
      </c>
      <c r="BG1" t="str">
        <f t="array" ref="BG1">IFERROR(INDEX(1:1, SMALL(IF($AC1:$AX1&lt;&gt;"", COLUMN($AC$1:$AX1)), COLUMN(H1))), "")</f>
        <v/>
      </c>
      <c r="BH1" t="str">
        <f t="array" ref="BH1">IFERROR(INDEX(1:1, SMALL(IF($AC1:$AX1&lt;&gt;"", COLUMN($AC$1:$AX1)), COLUMN(I1))), "")</f>
        <v/>
      </c>
      <c r="BI1" t="str">
        <f t="array" ref="BI1">IFERROR(INDEX(1:1, SMALL(IF($AC1:$AX1&lt;&gt;"", COLUMN($AC$1:$AX1)), COLUMN(J1))), "")</f>
        <v/>
      </c>
      <c r="BJ1" t="str">
        <f t="array" ref="BJ1">IFERROR(INDEX(1:1, SMALL(IF($AC1:$AX1&lt;&gt;"", COLUMN($AC$1:$AX1)), COLUMN(K1))), "")</f>
        <v/>
      </c>
      <c r="BK1" t="str">
        <f t="array" ref="BK1">IFERROR(INDEX(1:1, SMALL(IF($AC1:$AX1&lt;&gt;"", COLUMN($AC$1:$AX1)), COLUMN(L1))), "")</f>
        <v/>
      </c>
      <c r="BL1" t="str">
        <f t="array" ref="BL1">IFERROR(INDEX(1:1, SMALL(IF($AC1:$AX1&lt;&gt;"", COLUMN($AC$1:$AX1)), COLUMN(M1))), "")</f>
        <v/>
      </c>
      <c r="BM1" t="str">
        <f t="array" ref="BM1">IFERROR(INDEX(1:1, SMALL(IF($AC1:$AX1&lt;&gt;"", COLUMN($AC$1:$AX1)), COLUMN(N1))), "")</f>
        <v/>
      </c>
      <c r="BN1" t="str">
        <f t="array" ref="BN1">IFERROR(INDEX(1:1, SMALL(IF($AC1:$AX1&lt;&gt;"", COLUMN($AC$1:$AX1)), COLUMN(O1))), "")</f>
        <v/>
      </c>
      <c r="BO1" t="str">
        <f t="array" ref="BO1">IFERROR(INDEX(1:1, SMALL(IF($AC1:$AX1&lt;&gt;"", COLUMN($AC$1:$AX1)), COLUMN(P1))), "")</f>
        <v/>
      </c>
      <c r="BP1" t="str">
        <f t="array" ref="BP1">IFERROR(INDEX(1:1, SMALL(IF($AC1:$AX1&lt;&gt;"", COLUMN($AC$1:$AX1)), COLUMN(Q1))), "")</f>
        <v/>
      </c>
      <c r="BQ1" t="str">
        <f t="array" ref="BQ1">IFERROR(INDEX(1:1, SMALL(IF($AC1:$AX1&lt;&gt;"", COLUMN($AC$1:$AX1)), COLUMN(R1))), "")</f>
        <v/>
      </c>
    </row>
    <row r="2" spans="1:69" x14ac:dyDescent="0.45">
      <c r="A2" t="e" cm="1">
        <f t="array" ref="A2">IF(INDEX(貼り付け用!A:A,MATCH(A1,貼り付け用!A:A,0)+2)="4700",
IF(INDEX(貼り付け用!A:A,MATCH(A1,貼り付け用!A:A,0)+4)="4800",
INDEX(貼り付け用!A:A,MATCH(A1,貼り付け用!A:A,0)+6),
INDEX(貼り付け用!A:A,MATCH(A1,貼り付け用!A:A,0)+4)),INDEX(貼り付け用!A:A,MATCH(A1,貼り付け用!A:A,0)+2))</f>
        <v>#N/A</v>
      </c>
      <c r="B2" t="e">
        <f>IF(A2&lt;&gt;"",
VLOOKUP(A2,得意先マスタ!A:D,2,FALSE),"")</f>
        <v>#N/A</v>
      </c>
      <c r="C2" t="e" cm="1">
        <f t="array" ref="C2">IF(A2="10000","",INDEX(貼り付け用!A:A,MATCH(A2,貼り付け用!A:A,0)+1))</f>
        <v>#N/A</v>
      </c>
      <c r="D2" t="e">
        <f>VLOOKUP(C2,クライアント抽出!$A:$O,10,FALSE)</f>
        <v>#N/A</v>
      </c>
      <c r="E2" t="e">
        <f>IF(D2&lt;&gt;"",
VLOOKUP(
"*"&amp;IF(COUNTIF(D2,"*キャラ弁*"),"キャラ",
IF(COUNTIF(D2,"*赤*"),"赤",SUBSTITUTE(SUBSTITUTE(D2," ",""),"　","")))&amp;"*",
注文弁当の抽出!$F:$I,4,FALSE)&amp;
IF(COUNTIF(D2,"*おにぎり*"),"　おにぎり",""),"")</f>
        <v>#N/A</v>
      </c>
      <c r="F2" t="e">
        <f>IF(E2&lt;&gt;"",
VLOOKUP(C2,クライアント抽出!$A:$G,2,FALSE)+
IF(COUNTIF(Y2,"*-*"),Y2,0),"")</f>
        <v>#N/A</v>
      </c>
      <c r="G2" t="e">
        <f>VLOOKUP(C2,クライアント抽出!$A:$O,11,FALSE)</f>
        <v>#N/A</v>
      </c>
      <c r="H2" t="e">
        <f>IF(G2&lt;&gt;"",
VLOOKUP(
"*"&amp;IF(COUNTIF(G2,"*キャラ弁*"),"キャラ",
IF(COUNTIF(G2,"*赤*"),"赤",SUBSTITUTE(SUBSTITUTE(G2," ",""),"　","")))&amp;"*",
注文弁当の抽出!$F:$I,4,FALSE)&amp;
IF(COUNTIF(G2,"*おにぎり*"),"　おにぎり",""),"")</f>
        <v>#N/A</v>
      </c>
      <c r="I2" t="e">
        <f>IF(H2&lt;&gt;"",
VLOOKUP(C2,クライアント抽出!$A:$G,3,FALSE)+Z2,"")</f>
        <v>#N/A</v>
      </c>
      <c r="J2" t="e">
        <f>VLOOKUP(C2,クライアント抽出!$A:$O,12,FALSE)</f>
        <v>#N/A</v>
      </c>
      <c r="K2" t="e">
        <f>IF(J2&lt;&gt;"",
VLOOKUP(
"*"&amp;IF(COUNTIF(J2,"*キャラ弁*"),"キャラ",
IF(COUNTIF(J2,"*赤*"),"赤",SUBSTITUTE(SUBSTITUTE(J2," ",""),"　","")))&amp;"*",
注文弁当の抽出!$F:$I,4,FALSE)&amp;
IF(COUNTIF(J2,"*おにぎり*"),"　おにぎり",""),"")</f>
        <v>#N/A</v>
      </c>
      <c r="L2" t="e">
        <f>IF(K2&lt;&gt;"",
VLOOKUP(C2,クライアント抽出!$A:$G,4,FALSE)+AA2,"")</f>
        <v>#N/A</v>
      </c>
      <c r="M2" t="e">
        <f>VLOOKUP(C2,クライアント抽出!$A:$O,13,FALSE)</f>
        <v>#N/A</v>
      </c>
      <c r="N2" t="e">
        <f>SUBSTITUTE(
IF(M2&lt;&gt;"",
VLOOKUP(
"*"&amp;IF(COUNTIF(M2,"*キャラ弁*"),"キャラ",
IF(COUNTIF(M2,"*赤*"),"赤",SUBSTITUTE(SUBSTITUTE(D2," ",""),"　","")))&amp;"*",
注文弁当の抽出!$F:$I,4,FALSE),""),"園児","先生")&amp;
IF(COUNTIF(M2,"*おにぎり*"),"　おにぎり","")</f>
        <v>#N/A</v>
      </c>
      <c r="O2" t="e">
        <f>IF(N2&lt;&gt;"",VLOOKUP(C2,クライアント抽出!$A:$G,5,FALSE),"")</f>
        <v>#N/A</v>
      </c>
      <c r="P2" t="e">
        <f>VLOOKUP(C2,クライアント抽出!$A:$O,14,FALSE)</f>
        <v>#N/A</v>
      </c>
      <c r="Q2" t="e">
        <f>SUBSTITUTE(
IF(P2&lt;&gt;"",
VLOOKUP(
"*"&amp;IF(COUNTIF(P2,"*キャラ弁*"),"キャラ",
IF(COUNTIF(P2,"*赤*"),"赤",SUBSTITUTE(SUBSTITUTE(G2," ",""),"　","")))&amp;"*",
注文弁当の抽出!$F:$I,4,FALSE),""),"園児","先生")&amp;
IF(COUNTIF(P2,"*おにぎり*"),"　おにぎり","")</f>
        <v>#N/A</v>
      </c>
      <c r="R2" t="e">
        <f>IF(Q2&lt;&gt;"",
VLOOKUP(C2,クライアント抽出!$A:$G,6,FALSE),"")</f>
        <v>#N/A</v>
      </c>
      <c r="S2" t="e">
        <f>VLOOKUP(C2,クライアント抽出!$A:$O,15,FALSE)</f>
        <v>#N/A</v>
      </c>
      <c r="T2" t="e">
        <f>SUBSTITUTE(
IF(S2&lt;&gt;"",
VLOOKUP(
"*"&amp;IF(COUNTIF(S2,"*キャラ弁*"),"キャラ",
IF(COUNTIF(S2,"*赤*"),"赤",SUBSTITUTE(SUBSTITUTE(J2," ",""),"　","")))&amp;"*",
注文弁当の抽出!$F:$I,4,FALSE),""),"園児","先生")&amp;
IF(COUNTIF(S2,"*おにぎり*"),"　おにぎり","")</f>
        <v>#N/A</v>
      </c>
      <c r="U2" t="e">
        <f>IF(T2&lt;&gt;"",
VLOOKUP(C2,クライアント抽出!$A:$G,7,FALSE),"")</f>
        <v>#N/A</v>
      </c>
      <c r="V2" t="e">
        <f>IF(A2&lt;&gt;"",VLOOKUP("*"&amp;A2&amp;"*",数出表_Excel!$A:$Z,22,FALSE)&amp;VLOOKUP("*"&amp;A2&amp;"*",数出表_Excel!$A:$Z,23,FALSE),"")</f>
        <v>#N/A</v>
      </c>
      <c r="W2" t="e">
        <f>IF(AND(COUNTIF(V2,"&lt;&gt;*不要*"),A2&lt;&gt;""),VLOOKUP(A2,得意先マスタ!$A:$AD,24,FALSE),0)</f>
        <v>#N/A</v>
      </c>
      <c r="X2" t="e">
        <f>IF(AND(COUNTIF(V2,"&lt;&gt;*不要*"),A2&lt;&gt;""),VLOOKUP(A2,得意先マスタ!$A:$AD,25,FALSE),0)</f>
        <v>#N/A</v>
      </c>
      <c r="Y2" t="e">
        <f t="shared" si="0"/>
        <v>#N/A</v>
      </c>
      <c r="Z2" t="e">
        <f t="shared" si="1"/>
        <v>#N/A</v>
      </c>
      <c r="AA2" t="e">
        <f t="shared" ref="AA2:AA33" si="9">IF(X2&lt;&gt;0,
IF(COUNTIF(X2,"*.*"),
IF(COUNTIF(X2,"*.*")=1,0,RIGHT(X2, LEN(X2) - FIND(".", X2, FIND(".", X2) + 1))),0),0)</f>
        <v>#N/A</v>
      </c>
      <c r="AB2" t="e">
        <f t="shared" si="2"/>
        <v>#N/A</v>
      </c>
      <c r="AC2" t="str">
        <f t="array" ref="AC2">IFERROR(INDEX(2:2, SMALL(IF($D2:$U2&lt;&gt;"", COLUMN($D$1:$U2)), COLUMN(A2))), "")</f>
        <v/>
      </c>
      <c r="AD2" t="str">
        <f t="array" ref="AD2">IFERROR(INDEX(2:2, SMALL(IF($D2:$U2&lt;&gt;"", COLUMN($D$1:$U2)), COLUMN(B2))), "")</f>
        <v/>
      </c>
      <c r="AE2" t="str">
        <f t="array" ref="AE2">IFERROR(INDEX(2:2, SMALL(IF($D2:$U2&lt;&gt;"", COLUMN($D$1:$U2)), COLUMN(C2))), "")</f>
        <v/>
      </c>
      <c r="AF2" t="str">
        <f t="array" ref="AF2">IFERROR(INDEX(2:2, SMALL(IF($D2:$U2&lt;&gt;"", COLUMN($D$1:$U2)), COLUMN(D2))), "")</f>
        <v/>
      </c>
      <c r="AG2" t="str">
        <f t="array" ref="AG2">IFERROR(INDEX(2:2, SMALL(IF($D2:$U2&lt;&gt;"", COLUMN($D$1:$U2)), COLUMN(E2))), "")</f>
        <v/>
      </c>
      <c r="AH2" t="str">
        <f t="array" ref="AH2">IFERROR(INDEX(2:2, SMALL(IF($D2:$U2&lt;&gt;"", COLUMN($D$1:$U2)), COLUMN(F2))), "")</f>
        <v/>
      </c>
      <c r="AI2" t="str">
        <f t="array" ref="AI2">IFERROR(INDEX(2:2, SMALL(IF($D2:$U2&lt;&gt;"", COLUMN($D$1:$U2)), COLUMN(G2))), "")</f>
        <v/>
      </c>
      <c r="AJ2" t="str">
        <f t="array" ref="AJ2">IFERROR(INDEX(2:2, SMALL(IF($D2:$U2&lt;&gt;"", COLUMN($D$1:$U2)), COLUMN(H2))), "")</f>
        <v/>
      </c>
      <c r="AK2" t="str">
        <f t="array" ref="AK2">IFERROR(INDEX(2:2, SMALL(IF($D2:$U2&lt;&gt;"", COLUMN($D$1:$U2)), COLUMN(I2))), "")</f>
        <v/>
      </c>
      <c r="AL2" t="str">
        <f t="array" ref="AL2">IFERROR(INDEX(2:2, SMALL(IF($D2:$U2&lt;&gt;"", COLUMN($D$1:$U2)), COLUMN(J2))), "")</f>
        <v/>
      </c>
      <c r="AM2" t="str">
        <f t="array" ref="AM2">IFERROR(INDEX(2:2, SMALL(IF($D2:$U2&lt;&gt;"", COLUMN($D$1:$U2)), COLUMN(K2))), "")</f>
        <v/>
      </c>
      <c r="AN2" t="str">
        <f t="array" ref="AN2">IFERROR(INDEX(2:2, SMALL(IF($D2:$U2&lt;&gt;"", COLUMN($D$1:$U2)), COLUMN(L2))), "")</f>
        <v/>
      </c>
      <c r="AO2" t="str">
        <f t="array" ref="AO2">IFERROR(INDEX(2:2, SMALL(IF($D2:$U2&lt;&gt;"", COLUMN($D$1:$U2)), COLUMN(M2))), "")</f>
        <v/>
      </c>
      <c r="AP2" t="str">
        <f t="array" ref="AP2">IFERROR(INDEX(2:2, SMALL(IF($D2:$U2&lt;&gt;"", COLUMN($D$1:$U2)), COLUMN(N2))), "")</f>
        <v/>
      </c>
      <c r="AQ2" t="str">
        <f t="array" ref="AQ2">IFERROR(INDEX(2:2, SMALL(IF($D2:$U2&lt;&gt;"", COLUMN($D$1:$U2)), COLUMN(O2))), "")</f>
        <v/>
      </c>
      <c r="AR2" s="54" t="s">
        <v>3465</v>
      </c>
      <c r="AS2" t="e">
        <f t="shared" ref="AS2:AS30" si="10">IF(Y2&lt;&gt;0,
TRIM(MID(SUBSTITUTE(AB$31,"、",REPT(" ",99)),1,99)),"")</f>
        <v>#N/A</v>
      </c>
      <c r="AT2" t="e">
        <f t="shared" ref="AT1:AT30" si="11">IF(Y2&lt;&gt;0,
SUBSTITUTE(Y2,"-",""),"")</f>
        <v>#N/A</v>
      </c>
      <c r="AU2" t="e">
        <f t="shared" ref="AU2:AU30" si="12">IF(Z2&lt;&gt;0,
TRIM(MID(SUBSTITUTE(AB$31,"、",REPT(" ",99)),100,99)),"")</f>
        <v>#N/A</v>
      </c>
      <c r="AV2" t="e">
        <f t="shared" ref="AV1:AV30" si="13">IF(Z2&lt;&gt;0,
SUBSTITUTE(Z2,"-",""),"")</f>
        <v>#N/A</v>
      </c>
      <c r="AW2" t="e">
        <f t="shared" ref="AW2:AW30" si="14">IF(AA2&lt;&gt;0,
TRIM(MID(SUBSTITUTE(AB$31,"、",REPT(" ",99)),199,99)),"")</f>
        <v>#N/A</v>
      </c>
      <c r="AX2" t="e">
        <f t="shared" ref="AX1:AX30" si="15">IF(AA2&lt;&gt;0,
SUBSTITUTE(AA2,"-",""),"")</f>
        <v>#N/A</v>
      </c>
      <c r="AZ2" t="str">
        <f t="array" ref="AZ2">IFERROR(INDEX(2:2, SMALL(IF($AC2:$AX2&lt;&gt;"", COLUMN($AC$1:$AX2)), COLUMN(A2))), "")</f>
        <v/>
      </c>
      <c r="BA2" t="str">
        <f t="array" ref="BA2">IFERROR(INDEX(2:2, SMALL(IF($AC2:$AX2&lt;&gt;"", COLUMN($AC$1:$AX2)), COLUMN(B2))), "")</f>
        <v/>
      </c>
      <c r="BB2" t="str">
        <f t="array" ref="BB2">IFERROR(INDEX(2:2, SMALL(IF($AC2:$AX2&lt;&gt;"", COLUMN($AC$1:$AX2)), COLUMN(C2))), "")</f>
        <v/>
      </c>
      <c r="BC2" t="str">
        <f t="array" ref="BC2">IFERROR(INDEX(2:2, SMALL(IF($AC2:$AX2&lt;&gt;"", COLUMN($AC$1:$AX2)), COLUMN(D2))), "")</f>
        <v/>
      </c>
      <c r="BD2" t="str">
        <f t="array" ref="BD2">IFERROR(INDEX(2:2, SMALL(IF($AC2:$AX2&lt;&gt;"", COLUMN($AC$1:$AX2)), COLUMN(E2))), "")</f>
        <v/>
      </c>
      <c r="BE2" t="str">
        <f t="array" ref="BE2">IFERROR(INDEX(2:2, SMALL(IF($AC2:$AX2&lt;&gt;"", COLUMN($AC$1:$AX2)), COLUMN(F2))), "")</f>
        <v/>
      </c>
      <c r="BF2" t="str">
        <f t="array" ref="BF2">IFERROR(INDEX(2:2, SMALL(IF($AC2:$AX2&lt;&gt;"", COLUMN($AC$1:$AX2)), COLUMN(G2))), "")</f>
        <v/>
      </c>
      <c r="BG2" t="str">
        <f t="array" ref="BG2">IFERROR(INDEX(2:2, SMALL(IF($AC2:$AX2&lt;&gt;"", COLUMN($AC$1:$AX2)), COLUMN(H2))), "")</f>
        <v/>
      </c>
      <c r="BH2" t="str">
        <f t="array" ref="BH2">IFERROR(INDEX(2:2, SMALL(IF($AC2:$AX2&lt;&gt;"", COLUMN($AC$1:$AX2)), COLUMN(I2))), "")</f>
        <v/>
      </c>
      <c r="BI2" t="str">
        <f t="array" ref="BI2">IFERROR(INDEX(2:2, SMALL(IF($AC2:$AX2&lt;&gt;"", COLUMN($AC$1:$AX2)), COLUMN(J2))), "")</f>
        <v/>
      </c>
      <c r="BJ2" t="str">
        <f t="array" ref="BJ2">IFERROR(INDEX(2:2, SMALL(IF($AC2:$AX2&lt;&gt;"", COLUMN($AC$1:$AX2)), COLUMN(K2))), "")</f>
        <v/>
      </c>
      <c r="BK2" t="str">
        <f t="array" ref="BK2">IFERROR(INDEX(2:2, SMALL(IF($AC2:$AX2&lt;&gt;"", COLUMN($AC$1:$AX2)), COLUMN(L2))), "")</f>
        <v/>
      </c>
      <c r="BL2" t="str">
        <f t="array" ref="BL2">IFERROR(INDEX(2:2, SMALL(IF($AC2:$AX2&lt;&gt;"", COLUMN($AC$1:$AX2)), COLUMN(M2))), "")</f>
        <v/>
      </c>
      <c r="BM2" t="str">
        <f t="array" ref="BM2">IFERROR(INDEX(2:2, SMALL(IF($AC2:$AX2&lt;&gt;"", COLUMN($AC$1:$AX2)), COLUMN(N2))), "")</f>
        <v/>
      </c>
      <c r="BN2" t="str">
        <f t="array" ref="BN2">IFERROR(INDEX(2:2, SMALL(IF($AC2:$AX2&lt;&gt;"", COLUMN($AC$1:$AX2)), COLUMN(O2))), "")</f>
        <v/>
      </c>
      <c r="BO2" t="str">
        <f t="array" ref="BO2">IFERROR(INDEX(2:2, SMALL(IF($AC2:$AX2&lt;&gt;"", COLUMN($AC$1:$AX2)), COLUMN(P2))), "")</f>
        <v/>
      </c>
      <c r="BP2" t="str">
        <f t="array" ref="BP2">IFERROR(INDEX(2:2, SMALL(IF($AC2:$AX2&lt;&gt;"", COLUMN($AC$1:$AX2)), COLUMN(Q2))), "")</f>
        <v/>
      </c>
      <c r="BQ2" t="str">
        <f t="array" ref="BQ2">IFERROR(INDEX(2:2, SMALL(IF($AC2:$AX2&lt;&gt;"", COLUMN($AC$1:$AX2)), COLUMN(R2))), "")</f>
        <v/>
      </c>
    </row>
    <row r="3" spans="1:69" x14ac:dyDescent="0.45">
      <c r="A3" t="e" cm="1">
        <f t="array" ref="A3">IF(INDEX(貼り付け用!A:A,MATCH(A2,貼り付け用!A:A,0)+2)="4700",
IF(INDEX(貼り付け用!A:A,MATCH(A2,貼り付け用!A:A,0)+4)="4800",
INDEX(貼り付け用!A:A,MATCH(A2,貼り付け用!A:A,0)+6),
INDEX(貼り付け用!A:A,MATCH(A2,貼り付け用!A:A,0)+4)),INDEX(貼り付け用!A:A,MATCH(A2,貼り付け用!A:A,0)+2))</f>
        <v>#N/A</v>
      </c>
      <c r="B3" t="e">
        <f>IF(A3&lt;&gt;"",
VLOOKUP(A3,得意先マスタ!A:D,2,FALSE),"")</f>
        <v>#N/A</v>
      </c>
      <c r="C3" t="e" cm="1">
        <f t="array" ref="C3">IF(A3="10000","",INDEX(貼り付け用!A:A,MATCH(A3,貼り付け用!A:A,0)+1))</f>
        <v>#N/A</v>
      </c>
      <c r="D3" t="e">
        <f>VLOOKUP(C3,クライアント抽出!$A:$O,10,FALSE)</f>
        <v>#N/A</v>
      </c>
      <c r="E3" t="e">
        <f>IF(D3&lt;&gt;"",
VLOOKUP(
"*"&amp;IF(COUNTIF(D3,"*キャラ弁*"),"キャラ",
IF(COUNTIF(D3,"*赤*"),"赤",SUBSTITUTE(SUBSTITUTE(D3," ",""),"　","")))&amp;"*",
注文弁当の抽出!$F:$I,4,FALSE)&amp;
IF(COUNTIF(D3,"*おにぎり*"),"　おにぎり",""),"")</f>
        <v>#N/A</v>
      </c>
      <c r="F3" t="e">
        <f>IF(E3&lt;&gt;"",
VLOOKUP(C3,クライアント抽出!$A:$G,2,FALSE)+
IF(COUNTIF(Y3,"*-*"),Y3,0),"")</f>
        <v>#N/A</v>
      </c>
      <c r="G3" t="e">
        <f>VLOOKUP(C3,クライアント抽出!$A:$O,11,FALSE)</f>
        <v>#N/A</v>
      </c>
      <c r="H3" t="e">
        <f>IF(G3&lt;&gt;"",
VLOOKUP(
"*"&amp;IF(COUNTIF(G3,"*キャラ弁*"),"キャラ",
IF(COUNTIF(G3,"*赤*"),"赤",SUBSTITUTE(SUBSTITUTE(G3," ",""),"　","")))&amp;"*",
注文弁当の抽出!$F:$I,4,FALSE)&amp;
IF(COUNTIF(G3,"*おにぎり*"),"　おにぎり",""),"")</f>
        <v>#N/A</v>
      </c>
      <c r="I3" t="e">
        <f>IF(H3&lt;&gt;"",
VLOOKUP(C3,クライアント抽出!$A:$G,3,FALSE)+Z3,"")</f>
        <v>#N/A</v>
      </c>
      <c r="J3" t="e">
        <f>VLOOKUP(C3,クライアント抽出!$A:$O,12,FALSE)</f>
        <v>#N/A</v>
      </c>
      <c r="K3" t="e">
        <f>IF(J3&lt;&gt;"",
VLOOKUP(
"*"&amp;IF(COUNTIF(J3,"*キャラ弁*"),"キャラ",
IF(COUNTIF(J3,"*赤*"),"赤",SUBSTITUTE(SUBSTITUTE(J3," ",""),"　","")))&amp;"*",
注文弁当の抽出!$F:$I,4,FALSE)&amp;
IF(COUNTIF(J3,"*おにぎり*"),"　おにぎり",""),"")</f>
        <v>#N/A</v>
      </c>
      <c r="L3" t="e">
        <f>IF(K3&lt;&gt;"",
VLOOKUP(C3,クライアント抽出!$A:$G,4,FALSE)+AA3,"")</f>
        <v>#N/A</v>
      </c>
      <c r="M3" t="e">
        <f>VLOOKUP(C3,クライアント抽出!$A:$O,13,FALSE)</f>
        <v>#N/A</v>
      </c>
      <c r="N3" t="e">
        <f>SUBSTITUTE(
IF(M3&lt;&gt;"",
VLOOKUP(
"*"&amp;IF(COUNTIF(M3,"*キャラ弁*"),"キャラ",
IF(COUNTIF(M3,"*赤*"),"赤",SUBSTITUTE(SUBSTITUTE(D3," ",""),"　","")))&amp;"*",
注文弁当の抽出!$F:$I,4,FALSE),""),"園児","先生")&amp;
IF(COUNTIF(M3,"*おにぎり*"),"　おにぎり","")</f>
        <v>#N/A</v>
      </c>
      <c r="O3" t="e">
        <f>IF(N3&lt;&gt;"",VLOOKUP(C3,クライアント抽出!$A:$G,5,FALSE),"")</f>
        <v>#N/A</v>
      </c>
      <c r="P3" t="e">
        <f>VLOOKUP(C3,クライアント抽出!$A:$O,14,FALSE)</f>
        <v>#N/A</v>
      </c>
      <c r="Q3" t="e">
        <f>SUBSTITUTE(
IF(P3&lt;&gt;"",
VLOOKUP(
"*"&amp;IF(COUNTIF(P3,"*キャラ弁*"),"キャラ",
IF(COUNTIF(P3,"*赤*"),"赤",SUBSTITUTE(SUBSTITUTE(G3," ",""),"　","")))&amp;"*",
注文弁当の抽出!$F:$I,4,FALSE),""),"園児","先生")&amp;
IF(COUNTIF(P3,"*おにぎり*"),"　おにぎり","")</f>
        <v>#N/A</v>
      </c>
      <c r="R3" t="e">
        <f>IF(Q3&lt;&gt;"",
VLOOKUP(C3,クライアント抽出!$A:$G,6,FALSE),"")</f>
        <v>#N/A</v>
      </c>
      <c r="S3" t="e">
        <f>VLOOKUP(C3,クライアント抽出!$A:$O,15,FALSE)</f>
        <v>#N/A</v>
      </c>
      <c r="T3" t="e">
        <f>SUBSTITUTE(
IF(S3&lt;&gt;"",
VLOOKUP(
"*"&amp;IF(COUNTIF(S3,"*キャラ弁*"),"キャラ",
IF(COUNTIF(S3,"*赤*"),"赤",SUBSTITUTE(SUBSTITUTE(J3," ",""),"　","")))&amp;"*",
注文弁当の抽出!$F:$I,4,FALSE),""),"園児","先生")&amp;
IF(COUNTIF(S3,"*おにぎり*"),"　おにぎり","")</f>
        <v>#N/A</v>
      </c>
      <c r="U3" t="e">
        <f>IF(T3&lt;&gt;"",
VLOOKUP(C3,クライアント抽出!$A:$G,7,FALSE),"")</f>
        <v>#N/A</v>
      </c>
      <c r="V3" t="e">
        <f>IF(A3&lt;&gt;"",VLOOKUP("*"&amp;A3&amp;"*",数出表_Excel!$A:$Z,22,FALSE)&amp;VLOOKUP("*"&amp;A3&amp;"*",数出表_Excel!$A:$Z,23,FALSE),"")</f>
        <v>#N/A</v>
      </c>
      <c r="W3" t="e">
        <f>IF(AND(COUNTIF(V3,"&lt;&gt;*不要*"),A3&lt;&gt;""),VLOOKUP(A3,得意先マスタ!$A:$AD,24,FALSE),0)</f>
        <v>#N/A</v>
      </c>
      <c r="X3" t="e">
        <f>IF(AND(COUNTIF(V3,"&lt;&gt;*不要*"),A3&lt;&gt;""),VLOOKUP(A3,得意先マスタ!$A:$AD,25,FALSE),0)</f>
        <v>#N/A</v>
      </c>
      <c r="Y3" t="e">
        <f t="shared" si="0"/>
        <v>#N/A</v>
      </c>
      <c r="Z3" t="e">
        <f t="shared" si="1"/>
        <v>#N/A</v>
      </c>
      <c r="AA3" t="e">
        <f t="shared" si="9"/>
        <v>#N/A</v>
      </c>
      <c r="AB3" t="e">
        <f t="shared" si="2"/>
        <v>#N/A</v>
      </c>
      <c r="AC3" t="str">
        <f t="array" ref="AC3">IFERROR(INDEX(3:3, SMALL(IF($D3:$U3&lt;&gt;"", COLUMN($D$1:$U3)), COLUMN(A3))), "")</f>
        <v/>
      </c>
      <c r="AD3" t="str">
        <f t="array" ref="AD3">IFERROR(INDEX(3:3, SMALL(IF($D3:$U3&lt;&gt;"", COLUMN($D$1:$U3)), COLUMN(B3))), "")</f>
        <v/>
      </c>
      <c r="AE3" t="str">
        <f t="array" ref="AE3">IFERROR(INDEX(3:3, SMALL(IF($D3:$U3&lt;&gt;"", COLUMN($D$1:$U3)), COLUMN(C3))), "")</f>
        <v/>
      </c>
      <c r="AF3" t="str">
        <f t="array" ref="AF3">IFERROR(INDEX(3:3, SMALL(IF($D3:$U3&lt;&gt;"", COLUMN($D$1:$U3)), COLUMN(D3))), "")</f>
        <v/>
      </c>
      <c r="AG3" t="str">
        <f t="array" ref="AG3">IFERROR(INDEX(3:3, SMALL(IF($D3:$U3&lt;&gt;"", COLUMN($D$1:$U3)), COLUMN(E3))), "")</f>
        <v/>
      </c>
      <c r="AH3" t="str">
        <f t="array" ref="AH3">IFERROR(INDEX(3:3, SMALL(IF($D3:$U3&lt;&gt;"", COLUMN($D$1:$U3)), COLUMN(F3))), "")</f>
        <v/>
      </c>
      <c r="AI3" t="str">
        <f t="array" ref="AI3">IFERROR(INDEX(3:3, SMALL(IF($D3:$U3&lt;&gt;"", COLUMN($D$1:$U3)), COLUMN(G3))), "")</f>
        <v/>
      </c>
      <c r="AJ3" t="str">
        <f t="array" ref="AJ3">IFERROR(INDEX(3:3, SMALL(IF($D3:$U3&lt;&gt;"", COLUMN($D$1:$U3)), COLUMN(H3))), "")</f>
        <v/>
      </c>
      <c r="AK3" t="str">
        <f t="array" ref="AK3">IFERROR(INDEX(3:3, SMALL(IF($D3:$U3&lt;&gt;"", COLUMN($D$1:$U3)), COLUMN(I3))), "")</f>
        <v/>
      </c>
      <c r="AL3" t="str">
        <f t="array" ref="AL3">IFERROR(INDEX(3:3, SMALL(IF($D3:$U3&lt;&gt;"", COLUMN($D$1:$U3)), COLUMN(J3))), "")</f>
        <v/>
      </c>
      <c r="AM3" t="str">
        <f t="array" ref="AM3">IFERROR(INDEX(3:3, SMALL(IF($D3:$U3&lt;&gt;"", COLUMN($D$1:$U3)), COLUMN(K3))), "")</f>
        <v/>
      </c>
      <c r="AN3" t="str">
        <f t="array" ref="AN3">IFERROR(INDEX(3:3, SMALL(IF($D3:$U3&lt;&gt;"", COLUMN($D$1:$U3)), COLUMN(L3))), "")</f>
        <v/>
      </c>
      <c r="AO3" t="str">
        <f t="array" ref="AO3">IFERROR(INDEX(3:3, SMALL(IF($D3:$U3&lt;&gt;"", COLUMN($D$1:$U3)), COLUMN(M3))), "")</f>
        <v/>
      </c>
      <c r="AP3" t="str">
        <f t="array" ref="AP3">IFERROR(INDEX(3:3, SMALL(IF($D3:$U3&lt;&gt;"", COLUMN($D$1:$U3)), COLUMN(N3))), "")</f>
        <v/>
      </c>
      <c r="AQ3" t="str">
        <f t="array" ref="AQ3">IFERROR(INDEX(3:3, SMALL(IF($D3:$U3&lt;&gt;"", COLUMN($D$1:$U3)), COLUMN(O3))), "")</f>
        <v/>
      </c>
      <c r="AR3" s="54" t="s">
        <v>3465</v>
      </c>
      <c r="AS3" t="e">
        <f t="shared" ref="AS3:AS66" si="16">IF(Y3&lt;&gt;0,
TRIM(MID(SUBSTITUTE(AB$31,"、",REPT(" ",99)),1,99)),"")</f>
        <v>#N/A</v>
      </c>
      <c r="AT3" t="e">
        <f t="shared" ref="AT3:AT66" si="17">IF(Y3&lt;&gt;0,
SUBSTITUTE(Y3,"-",""),"")</f>
        <v>#N/A</v>
      </c>
      <c r="AU3" t="e">
        <f t="shared" ref="AU3:AU66" si="18">IF(Z3&lt;&gt;0,
TRIM(MID(SUBSTITUTE(AB$31,"、",REPT(" ",99)),100,99)),"")</f>
        <v>#N/A</v>
      </c>
      <c r="AV3" t="e">
        <f t="shared" ref="AV3:AV66" si="19">IF(Z3&lt;&gt;0,
SUBSTITUTE(Z3,"-",""),"")</f>
        <v>#N/A</v>
      </c>
      <c r="AW3" t="e">
        <f t="shared" ref="AW3:AW66" si="20">IF(AA3&lt;&gt;0,
TRIM(MID(SUBSTITUTE(AB$31,"、",REPT(" ",99)),199,99)),"")</f>
        <v>#N/A</v>
      </c>
      <c r="AX3" t="e">
        <f t="shared" ref="AX3:AX66" si="21">IF(AA3&lt;&gt;0,
SUBSTITUTE(AA3,"-",""),"")</f>
        <v>#N/A</v>
      </c>
      <c r="AZ3" t="str">
        <f t="array" ref="AZ3">IFERROR(INDEX(3:3, SMALL(IF($AC3:$AX3&lt;&gt;"", COLUMN($AC$1:$AX3)), COLUMN(A3))), "")</f>
        <v/>
      </c>
      <c r="BA3" t="str">
        <f t="array" ref="BA3">IFERROR(INDEX(3:3, SMALL(IF($AC3:$AX3&lt;&gt;"", COLUMN($AC$1:$AX3)), COLUMN(B3))), "")</f>
        <v/>
      </c>
      <c r="BB3" t="str">
        <f t="array" ref="BB3">IFERROR(INDEX(3:3, SMALL(IF($AC3:$AX3&lt;&gt;"", COLUMN($AC$1:$AX3)), COLUMN(C3))), "")</f>
        <v/>
      </c>
      <c r="BC3" t="str">
        <f t="array" ref="BC3">IFERROR(INDEX(3:3, SMALL(IF($AC3:$AX3&lt;&gt;"", COLUMN($AC$1:$AX3)), COLUMN(D3))), "")</f>
        <v/>
      </c>
      <c r="BD3" t="str">
        <f t="array" ref="BD3">IFERROR(INDEX(3:3, SMALL(IF($AC3:$AX3&lt;&gt;"", COLUMN($AC$1:$AX3)), COLUMN(E3))), "")</f>
        <v/>
      </c>
      <c r="BE3" t="str">
        <f t="array" ref="BE3">IFERROR(INDEX(3:3, SMALL(IF($AC3:$AX3&lt;&gt;"", COLUMN($AC$1:$AX3)), COLUMN(F3))), "")</f>
        <v/>
      </c>
      <c r="BF3" t="str">
        <f t="array" ref="BF3">IFERROR(INDEX(3:3, SMALL(IF($AC3:$AX3&lt;&gt;"", COLUMN($AC$1:$AX3)), COLUMN(G3))), "")</f>
        <v/>
      </c>
      <c r="BG3" t="str">
        <f t="array" ref="BG3">IFERROR(INDEX(3:3, SMALL(IF($AC3:$AX3&lt;&gt;"", COLUMN($AC$1:$AX3)), COLUMN(H3))), "")</f>
        <v/>
      </c>
      <c r="BH3" t="str">
        <f t="array" ref="BH3">IFERROR(INDEX(3:3, SMALL(IF($AC3:$AX3&lt;&gt;"", COLUMN($AC$1:$AX3)), COLUMN(I3))), "")</f>
        <v/>
      </c>
      <c r="BI3" t="str">
        <f t="array" ref="BI3">IFERROR(INDEX(3:3, SMALL(IF($AC3:$AX3&lt;&gt;"", COLUMN($AC$1:$AX3)), COLUMN(J3))), "")</f>
        <v/>
      </c>
      <c r="BJ3" t="str">
        <f t="array" ref="BJ3">IFERROR(INDEX(3:3, SMALL(IF($AC3:$AX3&lt;&gt;"", COLUMN($AC$1:$AX3)), COLUMN(K3))), "")</f>
        <v/>
      </c>
      <c r="BK3" t="str">
        <f t="array" ref="BK3">IFERROR(INDEX(3:3, SMALL(IF($AC3:$AX3&lt;&gt;"", COLUMN($AC$1:$AX3)), COLUMN(L3))), "")</f>
        <v/>
      </c>
      <c r="BL3" t="str">
        <f t="array" ref="BL3">IFERROR(INDEX(3:3, SMALL(IF($AC3:$AX3&lt;&gt;"", COLUMN($AC$1:$AX3)), COLUMN(M3))), "")</f>
        <v/>
      </c>
      <c r="BM3" t="str">
        <f t="array" ref="BM3">IFERROR(INDEX(3:3, SMALL(IF($AC3:$AX3&lt;&gt;"", COLUMN($AC$1:$AX3)), COLUMN(N3))), "")</f>
        <v/>
      </c>
      <c r="BN3" t="str">
        <f t="array" ref="BN3">IFERROR(INDEX(3:3, SMALL(IF($AC3:$AX3&lt;&gt;"", COLUMN($AC$1:$AX3)), COLUMN(O3))), "")</f>
        <v/>
      </c>
      <c r="BO3" t="str">
        <f t="array" ref="BO3">IFERROR(INDEX(3:3, SMALL(IF($AC3:$AX3&lt;&gt;"", COLUMN($AC$1:$AX3)), COLUMN(P3))), "")</f>
        <v/>
      </c>
      <c r="BP3" t="str">
        <f t="array" ref="BP3">IFERROR(INDEX(3:3, SMALL(IF($AC3:$AX3&lt;&gt;"", COLUMN($AC$1:$AX3)), COLUMN(Q3))), "")</f>
        <v/>
      </c>
      <c r="BQ3" t="str">
        <f t="array" ref="BQ3">IFERROR(INDEX(3:3, SMALL(IF($AC3:$AX3&lt;&gt;"", COLUMN($AC$1:$AX3)), COLUMN(R3))), "")</f>
        <v/>
      </c>
    </row>
    <row r="4" spans="1:69" x14ac:dyDescent="0.45">
      <c r="A4" t="e" cm="1">
        <f t="array" ref="A4">IF(INDEX(貼り付け用!A:A,MATCH(A3,貼り付け用!A:A,0)+2)="4700",
IF(INDEX(貼り付け用!A:A,MATCH(A3,貼り付け用!A:A,0)+4)="4800",
INDEX(貼り付け用!A:A,MATCH(A3,貼り付け用!A:A,0)+6),
INDEX(貼り付け用!A:A,MATCH(A3,貼り付け用!A:A,0)+4)),INDEX(貼り付け用!A:A,MATCH(A3,貼り付け用!A:A,0)+2))</f>
        <v>#N/A</v>
      </c>
      <c r="B4" t="e">
        <f>IF(A4&lt;&gt;"",
VLOOKUP(A4,得意先マスタ!A:D,2,FALSE),"")</f>
        <v>#N/A</v>
      </c>
      <c r="C4" t="e" cm="1">
        <f t="array" ref="C4">IF(A4="10000","",INDEX(貼り付け用!A:A,MATCH(A4,貼り付け用!A:A,0)+1))</f>
        <v>#N/A</v>
      </c>
      <c r="D4" t="e">
        <f>VLOOKUP(C4,クライアント抽出!$A:$O,10,FALSE)</f>
        <v>#N/A</v>
      </c>
      <c r="E4" t="e">
        <f>IF(D4&lt;&gt;"",
VLOOKUP(
"*"&amp;IF(COUNTIF(D4,"*キャラ弁*"),"キャラ",
IF(COUNTIF(D4,"*赤*"),"赤",SUBSTITUTE(SUBSTITUTE(D4," ",""),"　","")))&amp;"*",
注文弁当の抽出!$F:$I,4,FALSE)&amp;
IF(COUNTIF(D4,"*おにぎり*"),"　おにぎり",""),"")</f>
        <v>#N/A</v>
      </c>
      <c r="F4" t="e">
        <f>IF(E4&lt;&gt;"",
VLOOKUP(C4,クライアント抽出!$A:$G,2,FALSE)+
IF(COUNTIF(Y4,"*-*"),Y4,0),"")</f>
        <v>#N/A</v>
      </c>
      <c r="G4" t="e">
        <f>VLOOKUP(C4,クライアント抽出!$A:$O,11,FALSE)</f>
        <v>#N/A</v>
      </c>
      <c r="H4" t="e">
        <f>IF(G4&lt;&gt;"",
VLOOKUP(
"*"&amp;IF(COUNTIF(G4,"*キャラ弁*"),"キャラ",
IF(COUNTIF(G4,"*赤*"),"赤",SUBSTITUTE(SUBSTITUTE(G4," ",""),"　","")))&amp;"*",
注文弁当の抽出!$F:$I,4,FALSE)&amp;
IF(COUNTIF(G4,"*おにぎり*"),"　おにぎり",""),"")</f>
        <v>#N/A</v>
      </c>
      <c r="I4" t="e">
        <f>IF(H4&lt;&gt;"",
VLOOKUP(C4,クライアント抽出!$A:$G,3,FALSE)+Z4,"")</f>
        <v>#N/A</v>
      </c>
      <c r="J4" t="e">
        <f>VLOOKUP(C4,クライアント抽出!$A:$O,12,FALSE)</f>
        <v>#N/A</v>
      </c>
      <c r="K4" t="e">
        <f>IF(J4&lt;&gt;"",
VLOOKUP(
"*"&amp;IF(COUNTIF(J4,"*キャラ弁*"),"キャラ",
IF(COUNTIF(J4,"*赤*"),"赤",SUBSTITUTE(SUBSTITUTE(J4," ",""),"　","")))&amp;"*",
注文弁当の抽出!$F:$I,4,FALSE)&amp;
IF(COUNTIF(J4,"*おにぎり*"),"　おにぎり",""),"")</f>
        <v>#N/A</v>
      </c>
      <c r="L4" t="e">
        <f>IF(K4&lt;&gt;"",
VLOOKUP(C4,クライアント抽出!$A:$G,4,FALSE)+AA4,"")</f>
        <v>#N/A</v>
      </c>
      <c r="M4" t="e">
        <f>VLOOKUP(C4,クライアント抽出!$A:$O,13,FALSE)</f>
        <v>#N/A</v>
      </c>
      <c r="N4" t="e">
        <f>SUBSTITUTE(
IF(M4&lt;&gt;"",
VLOOKUP(
"*"&amp;IF(COUNTIF(M4,"*キャラ弁*"),"キャラ",
IF(COUNTIF(M4,"*赤*"),"赤",SUBSTITUTE(SUBSTITUTE(D4," ",""),"　","")))&amp;"*",
注文弁当の抽出!$F:$I,4,FALSE),""),"園児","先生")&amp;
IF(COUNTIF(M4,"*おにぎり*"),"　おにぎり","")</f>
        <v>#N/A</v>
      </c>
      <c r="O4" t="e">
        <f>IF(N4&lt;&gt;"",VLOOKUP(C4,クライアント抽出!$A:$G,5,FALSE),"")</f>
        <v>#N/A</v>
      </c>
      <c r="P4" t="e">
        <f>VLOOKUP(C4,クライアント抽出!$A:$O,14,FALSE)</f>
        <v>#N/A</v>
      </c>
      <c r="Q4" t="e">
        <f>SUBSTITUTE(
IF(P4&lt;&gt;"",
VLOOKUP(
"*"&amp;IF(COUNTIF(P4,"*キャラ弁*"),"キャラ",
IF(COUNTIF(P4,"*赤*"),"赤",SUBSTITUTE(SUBSTITUTE(G4," ",""),"　","")))&amp;"*",
注文弁当の抽出!$F:$I,4,FALSE),""),"園児","先生")&amp;
IF(COUNTIF(P4,"*おにぎり*"),"　おにぎり","")</f>
        <v>#N/A</v>
      </c>
      <c r="R4" t="e">
        <f>IF(Q4&lt;&gt;"",
VLOOKUP(C4,クライアント抽出!$A:$G,6,FALSE),"")</f>
        <v>#N/A</v>
      </c>
      <c r="S4" t="e">
        <f>VLOOKUP(C4,クライアント抽出!$A:$O,15,FALSE)</f>
        <v>#N/A</v>
      </c>
      <c r="T4" t="e">
        <f>SUBSTITUTE(
IF(S4&lt;&gt;"",
VLOOKUP(
"*"&amp;IF(COUNTIF(S4,"*キャラ弁*"),"キャラ",
IF(COUNTIF(S4,"*赤*"),"赤",SUBSTITUTE(SUBSTITUTE(J4," ",""),"　","")))&amp;"*",
注文弁当の抽出!$F:$I,4,FALSE),""),"園児","先生")&amp;
IF(COUNTIF(S4,"*おにぎり*"),"　おにぎり","")</f>
        <v>#N/A</v>
      </c>
      <c r="U4" t="e">
        <f>IF(T4&lt;&gt;"",
VLOOKUP(C4,クライアント抽出!$A:$G,7,FALSE),"")</f>
        <v>#N/A</v>
      </c>
      <c r="V4" t="e">
        <f>IF(A4&lt;&gt;"",VLOOKUP("*"&amp;A4&amp;"*",数出表_Excel!$A:$Z,22,FALSE)&amp;VLOOKUP("*"&amp;A4&amp;"*",数出表_Excel!$A:$Z,23,FALSE),"")</f>
        <v>#N/A</v>
      </c>
      <c r="W4" t="e">
        <f>IF(AND(COUNTIF(V4,"&lt;&gt;*不要*"),A4&lt;&gt;""),VLOOKUP(A4,得意先マスタ!$A:$AD,24,FALSE),0)</f>
        <v>#N/A</v>
      </c>
      <c r="X4" t="e">
        <f>IF(AND(COUNTIF(V4,"&lt;&gt;*不要*"),A4&lt;&gt;""),VLOOKUP(A4,得意先マスタ!$A:$AD,25,FALSE),0)</f>
        <v>#N/A</v>
      </c>
      <c r="Y4" t="e">
        <f t="shared" si="0"/>
        <v>#N/A</v>
      </c>
      <c r="Z4" t="e">
        <f t="shared" si="1"/>
        <v>#N/A</v>
      </c>
      <c r="AA4" t="e">
        <f t="shared" si="9"/>
        <v>#N/A</v>
      </c>
      <c r="AB4" t="e">
        <f t="shared" si="2"/>
        <v>#N/A</v>
      </c>
      <c r="AC4" t="str">
        <f t="array" ref="AC4">IFERROR(INDEX(4:4, SMALL(IF($D4:$U4&lt;&gt;"", COLUMN($D$1:$U4)), COLUMN(A4))), "")</f>
        <v/>
      </c>
      <c r="AD4" t="str">
        <f t="array" ref="AD4">IFERROR(INDEX(4:4, SMALL(IF($D4:$U4&lt;&gt;"", COLUMN($D$1:$U4)), COLUMN(B4))), "")</f>
        <v/>
      </c>
      <c r="AE4" t="str">
        <f t="array" ref="AE4">IFERROR(INDEX(4:4, SMALL(IF($D4:$U4&lt;&gt;"", COLUMN($D$1:$U4)), COLUMN(C4))), "")</f>
        <v/>
      </c>
      <c r="AF4" t="str">
        <f t="array" ref="AF4">IFERROR(INDEX(4:4, SMALL(IF($D4:$U4&lt;&gt;"", COLUMN($D$1:$U4)), COLUMN(D4))), "")</f>
        <v/>
      </c>
      <c r="AG4" t="str">
        <f t="array" ref="AG4">IFERROR(INDEX(4:4, SMALL(IF($D4:$U4&lt;&gt;"", COLUMN($D$1:$U4)), COLUMN(E4))), "")</f>
        <v/>
      </c>
      <c r="AH4" t="str">
        <f t="array" ref="AH4">IFERROR(INDEX(4:4, SMALL(IF($D4:$U4&lt;&gt;"", COLUMN($D$1:$U4)), COLUMN(F4))), "")</f>
        <v/>
      </c>
      <c r="AI4" t="str">
        <f t="array" ref="AI4">IFERROR(INDEX(4:4, SMALL(IF($D4:$U4&lt;&gt;"", COLUMN($D$1:$U4)), COLUMN(G4))), "")</f>
        <v/>
      </c>
      <c r="AJ4" t="str">
        <f t="array" ref="AJ4">IFERROR(INDEX(4:4, SMALL(IF($D4:$U4&lt;&gt;"", COLUMN($D$1:$U4)), COLUMN(H4))), "")</f>
        <v/>
      </c>
      <c r="AK4" t="str">
        <f t="array" ref="AK4">IFERROR(INDEX(4:4, SMALL(IF($D4:$U4&lt;&gt;"", COLUMN($D$1:$U4)), COLUMN(I4))), "")</f>
        <v/>
      </c>
      <c r="AL4" t="str">
        <f t="array" ref="AL4">IFERROR(INDEX(4:4, SMALL(IF($D4:$U4&lt;&gt;"", COLUMN($D$1:$U4)), COLUMN(J4))), "")</f>
        <v/>
      </c>
      <c r="AM4" t="str">
        <f t="array" ref="AM4">IFERROR(INDEX(4:4, SMALL(IF($D4:$U4&lt;&gt;"", COLUMN($D$1:$U4)), COLUMN(K4))), "")</f>
        <v/>
      </c>
      <c r="AN4" t="str">
        <f t="array" ref="AN4">IFERROR(INDEX(4:4, SMALL(IF($D4:$U4&lt;&gt;"", COLUMN($D$1:$U4)), COLUMN(L4))), "")</f>
        <v/>
      </c>
      <c r="AO4" t="str">
        <f t="array" ref="AO4">IFERROR(INDEX(4:4, SMALL(IF($D4:$U4&lt;&gt;"", COLUMN($D$1:$U4)), COLUMN(M4))), "")</f>
        <v/>
      </c>
      <c r="AP4" t="str">
        <f t="array" ref="AP4">IFERROR(INDEX(4:4, SMALL(IF($D4:$U4&lt;&gt;"", COLUMN($D$1:$U4)), COLUMN(N4))), "")</f>
        <v/>
      </c>
      <c r="AQ4" t="str">
        <f t="array" ref="AQ4">IFERROR(INDEX(4:4, SMALL(IF($D4:$U4&lt;&gt;"", COLUMN($D$1:$U4)), COLUMN(O4))), "")</f>
        <v/>
      </c>
      <c r="AR4" s="54" t="s">
        <v>3465</v>
      </c>
      <c r="AS4" t="e">
        <f t="shared" si="16"/>
        <v>#N/A</v>
      </c>
      <c r="AT4" t="e">
        <f t="shared" si="17"/>
        <v>#N/A</v>
      </c>
      <c r="AU4" t="e">
        <f t="shared" si="18"/>
        <v>#N/A</v>
      </c>
      <c r="AV4" t="e">
        <f t="shared" si="19"/>
        <v>#N/A</v>
      </c>
      <c r="AW4" t="e">
        <f t="shared" si="20"/>
        <v>#N/A</v>
      </c>
      <c r="AX4" t="e">
        <f t="shared" si="21"/>
        <v>#N/A</v>
      </c>
      <c r="AZ4" t="str">
        <f t="array" ref="AZ4">IFERROR(INDEX(4:4, SMALL(IF($AC4:$AX4&lt;&gt;"", COLUMN($AC$1:$AX4)), COLUMN(A4))), "")</f>
        <v/>
      </c>
      <c r="BA4" t="str">
        <f t="array" ref="BA4">IFERROR(INDEX(4:4, SMALL(IF($AC4:$AX4&lt;&gt;"", COLUMN($AC$1:$AX4)), COLUMN(B4))), "")</f>
        <v/>
      </c>
      <c r="BB4" t="str">
        <f t="array" ref="BB4">IFERROR(INDEX(4:4, SMALL(IF($AC4:$AX4&lt;&gt;"", COLUMN($AC$1:$AX4)), COLUMN(C4))), "")</f>
        <v/>
      </c>
      <c r="BC4" t="str">
        <f t="array" ref="BC4">IFERROR(INDEX(4:4, SMALL(IF($AC4:$AX4&lt;&gt;"", COLUMN($AC$1:$AX4)), COLUMN(D4))), "")</f>
        <v/>
      </c>
      <c r="BD4" t="str">
        <f t="array" ref="BD4">IFERROR(INDEX(4:4, SMALL(IF($AC4:$AX4&lt;&gt;"", COLUMN($AC$1:$AX4)), COLUMN(E4))), "")</f>
        <v/>
      </c>
      <c r="BE4" t="str">
        <f t="array" ref="BE4">IFERROR(INDEX(4:4, SMALL(IF($AC4:$AX4&lt;&gt;"", COLUMN($AC$1:$AX4)), COLUMN(F4))), "")</f>
        <v/>
      </c>
      <c r="BF4" t="str">
        <f t="array" ref="BF4">IFERROR(INDEX(4:4, SMALL(IF($AC4:$AX4&lt;&gt;"", COLUMN($AC$1:$AX4)), COLUMN(G4))), "")</f>
        <v/>
      </c>
      <c r="BG4" t="str">
        <f t="array" ref="BG4">IFERROR(INDEX(4:4, SMALL(IF($AC4:$AX4&lt;&gt;"", COLUMN($AC$1:$AX4)), COLUMN(H4))), "")</f>
        <v/>
      </c>
      <c r="BH4" t="str">
        <f t="array" ref="BH4">IFERROR(INDEX(4:4, SMALL(IF($AC4:$AX4&lt;&gt;"", COLUMN($AC$1:$AX4)), COLUMN(I4))), "")</f>
        <v/>
      </c>
      <c r="BI4" t="str">
        <f t="array" ref="BI4">IFERROR(INDEX(4:4, SMALL(IF($AC4:$AX4&lt;&gt;"", COLUMN($AC$1:$AX4)), COLUMN(J4))), "")</f>
        <v/>
      </c>
      <c r="BJ4" t="str">
        <f t="array" ref="BJ4">IFERROR(INDEX(4:4, SMALL(IF($AC4:$AX4&lt;&gt;"", COLUMN($AC$1:$AX4)), COLUMN(K4))), "")</f>
        <v/>
      </c>
      <c r="BK4" t="str">
        <f t="array" ref="BK4">IFERROR(INDEX(4:4, SMALL(IF($AC4:$AX4&lt;&gt;"", COLUMN($AC$1:$AX4)), COLUMN(L4))), "")</f>
        <v/>
      </c>
      <c r="BL4" t="str">
        <f t="array" ref="BL4">IFERROR(INDEX(4:4, SMALL(IF($AC4:$AX4&lt;&gt;"", COLUMN($AC$1:$AX4)), COLUMN(M4))), "")</f>
        <v/>
      </c>
      <c r="BM4" t="str">
        <f t="array" ref="BM4">IFERROR(INDEX(4:4, SMALL(IF($AC4:$AX4&lt;&gt;"", COLUMN($AC$1:$AX4)), COLUMN(N4))), "")</f>
        <v/>
      </c>
      <c r="BN4" t="str">
        <f t="array" ref="BN4">IFERROR(INDEX(4:4, SMALL(IF($AC4:$AX4&lt;&gt;"", COLUMN($AC$1:$AX4)), COLUMN(O4))), "")</f>
        <v/>
      </c>
      <c r="BO4" t="str">
        <f t="array" ref="BO4">IFERROR(INDEX(4:4, SMALL(IF($AC4:$AX4&lt;&gt;"", COLUMN($AC$1:$AX4)), COLUMN(P4))), "")</f>
        <v/>
      </c>
      <c r="BP4" t="str">
        <f t="array" ref="BP4">IFERROR(INDEX(4:4, SMALL(IF($AC4:$AX4&lt;&gt;"", COLUMN($AC$1:$AX4)), COLUMN(Q4))), "")</f>
        <v/>
      </c>
      <c r="BQ4" t="str">
        <f t="array" ref="BQ4">IFERROR(INDEX(4:4, SMALL(IF($AC4:$AX4&lt;&gt;"", COLUMN($AC$1:$AX4)), COLUMN(R4))), "")</f>
        <v/>
      </c>
    </row>
    <row r="5" spans="1:69" x14ac:dyDescent="0.45">
      <c r="A5" t="e" cm="1">
        <f t="array" ref="A5">IF(INDEX(貼り付け用!A:A,MATCH(A4,貼り付け用!A:A,0)+2)="4700",
IF(INDEX(貼り付け用!A:A,MATCH(A4,貼り付け用!A:A,0)+4)="4800",
INDEX(貼り付け用!A:A,MATCH(A4,貼り付け用!A:A,0)+6),
INDEX(貼り付け用!A:A,MATCH(A4,貼り付け用!A:A,0)+4)),INDEX(貼り付け用!A:A,MATCH(A4,貼り付け用!A:A,0)+2))</f>
        <v>#N/A</v>
      </c>
      <c r="B5" t="e">
        <f>IF(A5&lt;&gt;"",
VLOOKUP(A5,得意先マスタ!A:D,2,FALSE),"")</f>
        <v>#N/A</v>
      </c>
      <c r="C5" t="e" cm="1">
        <f t="array" ref="C5">IF(A5="10000","",INDEX(貼り付け用!A:A,MATCH(A5,貼り付け用!A:A,0)+1))</f>
        <v>#N/A</v>
      </c>
      <c r="D5" t="e">
        <f>VLOOKUP(C5,クライアント抽出!$A:$O,10,FALSE)</f>
        <v>#N/A</v>
      </c>
      <c r="E5" t="e">
        <f>IF(D5&lt;&gt;"",
VLOOKUP(
"*"&amp;IF(COUNTIF(D5,"*キャラ弁*"),"キャラ",
IF(COUNTIF(D5,"*赤*"),"赤",SUBSTITUTE(SUBSTITUTE(D5," ",""),"　","")))&amp;"*",
注文弁当の抽出!$F:$I,4,FALSE)&amp;
IF(COUNTIF(D5,"*おにぎり*"),"　おにぎり",""),"")</f>
        <v>#N/A</v>
      </c>
      <c r="F5" t="e">
        <f>IF(E5&lt;&gt;"",
VLOOKUP(C5,クライアント抽出!$A:$G,2,FALSE)+
IF(COUNTIF(Y5,"*-*"),Y5,0),"")</f>
        <v>#N/A</v>
      </c>
      <c r="G5" t="e">
        <f>VLOOKUP(C5,クライアント抽出!$A:$O,11,FALSE)</f>
        <v>#N/A</v>
      </c>
      <c r="H5" t="e">
        <f>IF(G5&lt;&gt;"",
VLOOKUP(
"*"&amp;IF(COUNTIF(G5,"*キャラ弁*"),"キャラ",
IF(COUNTIF(G5,"*赤*"),"赤",SUBSTITUTE(SUBSTITUTE(G5," ",""),"　","")))&amp;"*",
注文弁当の抽出!$F:$I,4,FALSE)&amp;
IF(COUNTIF(G5,"*おにぎり*"),"　おにぎり",""),"")</f>
        <v>#N/A</v>
      </c>
      <c r="I5" t="e">
        <f>IF(H5&lt;&gt;"",
VLOOKUP(C5,クライアント抽出!$A:$G,3,FALSE)+Z5,"")</f>
        <v>#N/A</v>
      </c>
      <c r="J5" t="e">
        <f>VLOOKUP(C5,クライアント抽出!$A:$O,12,FALSE)</f>
        <v>#N/A</v>
      </c>
      <c r="K5" t="e">
        <f>IF(J5&lt;&gt;"",
VLOOKUP(
"*"&amp;IF(COUNTIF(J5,"*キャラ弁*"),"キャラ",
IF(COUNTIF(J5,"*赤*"),"赤",SUBSTITUTE(SUBSTITUTE(J5," ",""),"　","")))&amp;"*",
注文弁当の抽出!$F:$I,4,FALSE)&amp;
IF(COUNTIF(J5,"*おにぎり*"),"　おにぎり",""),"")</f>
        <v>#N/A</v>
      </c>
      <c r="L5" t="e">
        <f>IF(K5&lt;&gt;"",
VLOOKUP(C5,クライアント抽出!$A:$G,4,FALSE)+AA5,"")</f>
        <v>#N/A</v>
      </c>
      <c r="M5" t="e">
        <f>VLOOKUP(C5,クライアント抽出!$A:$O,13,FALSE)</f>
        <v>#N/A</v>
      </c>
      <c r="N5" t="e">
        <f>SUBSTITUTE(
IF(M5&lt;&gt;"",
VLOOKUP(
"*"&amp;IF(COUNTIF(M5,"*キャラ弁*"),"キャラ",
IF(COUNTIF(M5,"*赤*"),"赤",SUBSTITUTE(SUBSTITUTE(D5," ",""),"　","")))&amp;"*",
注文弁当の抽出!$F:$I,4,FALSE),""),"園児","先生")&amp;
IF(COUNTIF(M5,"*おにぎり*"),"　おにぎり","")</f>
        <v>#N/A</v>
      </c>
      <c r="O5" t="e">
        <f>IF(N5&lt;&gt;"",VLOOKUP(C5,クライアント抽出!$A:$G,5,FALSE),"")</f>
        <v>#N/A</v>
      </c>
      <c r="P5" t="e">
        <f>VLOOKUP(C5,クライアント抽出!$A:$O,14,FALSE)</f>
        <v>#N/A</v>
      </c>
      <c r="Q5" t="e">
        <f>SUBSTITUTE(
IF(P5&lt;&gt;"",
VLOOKUP(
"*"&amp;IF(COUNTIF(P5,"*キャラ弁*"),"キャラ",
IF(COUNTIF(P5,"*赤*"),"赤",SUBSTITUTE(SUBSTITUTE(G5," ",""),"　","")))&amp;"*",
注文弁当の抽出!$F:$I,4,FALSE),""),"園児","先生")&amp;
IF(COUNTIF(P5,"*おにぎり*"),"　おにぎり","")</f>
        <v>#N/A</v>
      </c>
      <c r="R5" t="e">
        <f>IF(Q5&lt;&gt;"",
VLOOKUP(C5,クライアント抽出!$A:$G,6,FALSE),"")</f>
        <v>#N/A</v>
      </c>
      <c r="S5" t="e">
        <f>VLOOKUP(C5,クライアント抽出!$A:$O,15,FALSE)</f>
        <v>#N/A</v>
      </c>
      <c r="T5" t="e">
        <f>SUBSTITUTE(
IF(S5&lt;&gt;"",
VLOOKUP(
"*"&amp;IF(COUNTIF(S5,"*キャラ弁*"),"キャラ",
IF(COUNTIF(S5,"*赤*"),"赤",SUBSTITUTE(SUBSTITUTE(J5," ",""),"　","")))&amp;"*",
注文弁当の抽出!$F:$I,4,FALSE),""),"園児","先生")&amp;
IF(COUNTIF(S5,"*おにぎり*"),"　おにぎり","")</f>
        <v>#N/A</v>
      </c>
      <c r="U5" t="e">
        <f>IF(T5&lt;&gt;"",
VLOOKUP(C5,クライアント抽出!$A:$G,7,FALSE),"")</f>
        <v>#N/A</v>
      </c>
      <c r="V5" t="e">
        <f>IF(A5&lt;&gt;"",VLOOKUP("*"&amp;A5&amp;"*",数出表_Excel!$A:$Z,22,FALSE)&amp;VLOOKUP("*"&amp;A5&amp;"*",数出表_Excel!$A:$Z,23,FALSE),"")</f>
        <v>#N/A</v>
      </c>
      <c r="W5" t="e">
        <f>IF(AND(COUNTIF(V5,"&lt;&gt;*不要*"),A5&lt;&gt;""),VLOOKUP(A5,得意先マスタ!$A:$AD,24,FALSE),0)</f>
        <v>#N/A</v>
      </c>
      <c r="X5" t="e">
        <f>IF(AND(COUNTIF(V5,"&lt;&gt;*不要*"),A5&lt;&gt;""),VLOOKUP(A5,得意先マスタ!$A:$AD,25,FALSE),0)</f>
        <v>#N/A</v>
      </c>
      <c r="Y5" t="e">
        <f t="shared" si="0"/>
        <v>#N/A</v>
      </c>
      <c r="Z5" t="e">
        <f t="shared" si="1"/>
        <v>#N/A</v>
      </c>
      <c r="AA5" t="e">
        <f t="shared" si="9"/>
        <v>#N/A</v>
      </c>
      <c r="AB5" t="e">
        <f t="shared" si="2"/>
        <v>#N/A</v>
      </c>
      <c r="AC5" t="str">
        <f t="array" ref="AC5">IFERROR(INDEX(5:5, SMALL(IF($D5:$U5&lt;&gt;"", COLUMN($D$1:$U5)), COLUMN(A5))), "")</f>
        <v/>
      </c>
      <c r="AD5" t="str">
        <f t="array" ref="AD5">IFERROR(INDEX(5:5, SMALL(IF($D5:$U5&lt;&gt;"", COLUMN($D$1:$U5)), COLUMN(B5))), "")</f>
        <v/>
      </c>
      <c r="AE5" t="str">
        <f t="array" ref="AE5">IFERROR(INDEX(5:5, SMALL(IF($D5:$U5&lt;&gt;"", COLUMN($D$1:$U5)), COLUMN(C5))), "")</f>
        <v/>
      </c>
      <c r="AF5" t="str">
        <f t="array" ref="AF5">IFERROR(INDEX(5:5, SMALL(IF($D5:$U5&lt;&gt;"", COLUMN($D$1:$U5)), COLUMN(D5))), "")</f>
        <v/>
      </c>
      <c r="AG5" t="str">
        <f t="array" ref="AG5">IFERROR(INDEX(5:5, SMALL(IF($D5:$U5&lt;&gt;"", COLUMN($D$1:$U5)), COLUMN(E5))), "")</f>
        <v/>
      </c>
      <c r="AH5" t="str">
        <f t="array" ref="AH5">IFERROR(INDEX(5:5, SMALL(IF($D5:$U5&lt;&gt;"", COLUMN($D$1:$U5)), COLUMN(F5))), "")</f>
        <v/>
      </c>
      <c r="AI5" t="str">
        <f t="array" ref="AI5">IFERROR(INDEX(5:5, SMALL(IF($D5:$U5&lt;&gt;"", COLUMN($D$1:$U5)), COLUMN(G5))), "")</f>
        <v/>
      </c>
      <c r="AJ5" t="str">
        <f t="array" ref="AJ5">IFERROR(INDEX(5:5, SMALL(IF($D5:$U5&lt;&gt;"", COLUMN($D$1:$U5)), COLUMN(H5))), "")</f>
        <v/>
      </c>
      <c r="AK5" t="str">
        <f t="array" ref="AK5">IFERROR(INDEX(5:5, SMALL(IF($D5:$U5&lt;&gt;"", COLUMN($D$1:$U5)), COLUMN(I5))), "")</f>
        <v/>
      </c>
      <c r="AL5" t="str">
        <f t="array" ref="AL5">IFERROR(INDEX(5:5, SMALL(IF($D5:$U5&lt;&gt;"", COLUMN($D$1:$U5)), COLUMN(J5))), "")</f>
        <v/>
      </c>
      <c r="AM5" t="str">
        <f t="array" ref="AM5">IFERROR(INDEX(5:5, SMALL(IF($D5:$U5&lt;&gt;"", COLUMN($D$1:$U5)), COLUMN(K5))), "")</f>
        <v/>
      </c>
      <c r="AN5" t="str">
        <f t="array" ref="AN5">IFERROR(INDEX(5:5, SMALL(IF($D5:$U5&lt;&gt;"", COLUMN($D$1:$U5)), COLUMN(L5))), "")</f>
        <v/>
      </c>
      <c r="AO5" t="str">
        <f t="array" ref="AO5">IFERROR(INDEX(5:5, SMALL(IF($D5:$U5&lt;&gt;"", COLUMN($D$1:$U5)), COLUMN(M5))), "")</f>
        <v/>
      </c>
      <c r="AP5" t="str">
        <f t="array" ref="AP5">IFERROR(INDEX(5:5, SMALL(IF($D5:$U5&lt;&gt;"", COLUMN($D$1:$U5)), COLUMN(N5))), "")</f>
        <v/>
      </c>
      <c r="AQ5" t="str">
        <f t="array" ref="AQ5">IFERROR(INDEX(5:5, SMALL(IF($D5:$U5&lt;&gt;"", COLUMN($D$1:$U5)), COLUMN(O5))), "")</f>
        <v/>
      </c>
      <c r="AR5" s="54" t="s">
        <v>3465</v>
      </c>
      <c r="AS5" t="e">
        <f t="shared" si="16"/>
        <v>#N/A</v>
      </c>
      <c r="AT5" t="e">
        <f t="shared" si="17"/>
        <v>#N/A</v>
      </c>
      <c r="AU5" t="e">
        <f t="shared" si="18"/>
        <v>#N/A</v>
      </c>
      <c r="AV5" t="e">
        <f t="shared" si="19"/>
        <v>#N/A</v>
      </c>
      <c r="AW5" t="e">
        <f t="shared" si="20"/>
        <v>#N/A</v>
      </c>
      <c r="AX5" t="e">
        <f t="shared" si="21"/>
        <v>#N/A</v>
      </c>
      <c r="AZ5" t="str">
        <f t="array" ref="AZ5">IFERROR(INDEX(5:5, SMALL(IF($AC5:$AX5&lt;&gt;"", COLUMN($AC$1:$AX5)), COLUMN(A5))), "")</f>
        <v/>
      </c>
      <c r="BA5" t="str">
        <f t="array" ref="BA5">IFERROR(INDEX(5:5, SMALL(IF($AC5:$AX5&lt;&gt;"", COLUMN($AC$1:$AX5)), COLUMN(B5))), "")</f>
        <v/>
      </c>
      <c r="BB5" t="str">
        <f t="array" ref="BB5">IFERROR(INDEX(5:5, SMALL(IF($AC5:$AX5&lt;&gt;"", COLUMN($AC$1:$AX5)), COLUMN(C5))), "")</f>
        <v/>
      </c>
      <c r="BC5" t="str">
        <f t="array" ref="BC5">IFERROR(INDEX(5:5, SMALL(IF($AC5:$AX5&lt;&gt;"", COLUMN($AC$1:$AX5)), COLUMN(D5))), "")</f>
        <v/>
      </c>
      <c r="BD5" t="str">
        <f t="array" ref="BD5">IFERROR(INDEX(5:5, SMALL(IF($AC5:$AX5&lt;&gt;"", COLUMN($AC$1:$AX5)), COLUMN(E5))), "")</f>
        <v/>
      </c>
      <c r="BE5" t="str">
        <f t="array" ref="BE5">IFERROR(INDEX(5:5, SMALL(IF($AC5:$AX5&lt;&gt;"", COLUMN($AC$1:$AX5)), COLUMN(F5))), "")</f>
        <v/>
      </c>
      <c r="BF5" t="str">
        <f t="array" ref="BF5">IFERROR(INDEX(5:5, SMALL(IF($AC5:$AX5&lt;&gt;"", COLUMN($AC$1:$AX5)), COLUMN(G5))), "")</f>
        <v/>
      </c>
      <c r="BG5" t="str">
        <f t="array" ref="BG5">IFERROR(INDEX(5:5, SMALL(IF($AC5:$AX5&lt;&gt;"", COLUMN($AC$1:$AX5)), COLUMN(H5))), "")</f>
        <v/>
      </c>
      <c r="BH5" t="str">
        <f t="array" ref="BH5">IFERROR(INDEX(5:5, SMALL(IF($AC5:$AX5&lt;&gt;"", COLUMN($AC$1:$AX5)), COLUMN(I5))), "")</f>
        <v/>
      </c>
      <c r="BI5" t="str">
        <f t="array" ref="BI5">IFERROR(INDEX(5:5, SMALL(IF($AC5:$AX5&lt;&gt;"", COLUMN($AC$1:$AX5)), COLUMN(J5))), "")</f>
        <v/>
      </c>
      <c r="BJ5" t="str">
        <f t="array" ref="BJ5">IFERROR(INDEX(5:5, SMALL(IF($AC5:$AX5&lt;&gt;"", COLUMN($AC$1:$AX5)), COLUMN(K5))), "")</f>
        <v/>
      </c>
      <c r="BK5" t="str">
        <f t="array" ref="BK5">IFERROR(INDEX(5:5, SMALL(IF($AC5:$AX5&lt;&gt;"", COLUMN($AC$1:$AX5)), COLUMN(L5))), "")</f>
        <v/>
      </c>
      <c r="BL5" t="str">
        <f t="array" ref="BL5">IFERROR(INDEX(5:5, SMALL(IF($AC5:$AX5&lt;&gt;"", COLUMN($AC$1:$AX5)), COLUMN(M5))), "")</f>
        <v/>
      </c>
      <c r="BM5" t="str">
        <f t="array" ref="BM5">IFERROR(INDEX(5:5, SMALL(IF($AC5:$AX5&lt;&gt;"", COLUMN($AC$1:$AX5)), COLUMN(N5))), "")</f>
        <v/>
      </c>
      <c r="BN5" t="str">
        <f t="array" ref="BN5">IFERROR(INDEX(5:5, SMALL(IF($AC5:$AX5&lt;&gt;"", COLUMN($AC$1:$AX5)), COLUMN(O5))), "")</f>
        <v/>
      </c>
      <c r="BO5" t="str">
        <f t="array" ref="BO5">IFERROR(INDEX(5:5, SMALL(IF($AC5:$AX5&lt;&gt;"", COLUMN($AC$1:$AX5)), COLUMN(P5))), "")</f>
        <v/>
      </c>
      <c r="BP5" t="str">
        <f t="array" ref="BP5">IFERROR(INDEX(5:5, SMALL(IF($AC5:$AX5&lt;&gt;"", COLUMN($AC$1:$AX5)), COLUMN(Q5))), "")</f>
        <v/>
      </c>
      <c r="BQ5" t="str">
        <f t="array" ref="BQ5">IFERROR(INDEX(5:5, SMALL(IF($AC5:$AX5&lt;&gt;"", COLUMN($AC$1:$AX5)), COLUMN(R5))), "")</f>
        <v/>
      </c>
    </row>
    <row r="6" spans="1:69" x14ac:dyDescent="0.45">
      <c r="A6" t="e" cm="1">
        <f t="array" ref="A6">IF(INDEX(貼り付け用!A:A,MATCH(A5,貼り付け用!A:A,0)+2)="4700",
IF(INDEX(貼り付け用!A:A,MATCH(A5,貼り付け用!A:A,0)+4)="4800",
INDEX(貼り付け用!A:A,MATCH(A5,貼り付け用!A:A,0)+6),
INDEX(貼り付け用!A:A,MATCH(A5,貼り付け用!A:A,0)+4)),INDEX(貼り付け用!A:A,MATCH(A5,貼り付け用!A:A,0)+2))</f>
        <v>#N/A</v>
      </c>
      <c r="B6" t="e">
        <f>IF(A6&lt;&gt;"",
VLOOKUP(A6,得意先マスタ!A:D,2,FALSE),"")</f>
        <v>#N/A</v>
      </c>
      <c r="C6" t="e" cm="1">
        <f t="array" ref="C6">IF(A6="10000","",INDEX(貼り付け用!A:A,MATCH(A6,貼り付け用!A:A,0)+1))</f>
        <v>#N/A</v>
      </c>
      <c r="D6" t="e">
        <f>VLOOKUP(C6,クライアント抽出!$A:$O,10,FALSE)</f>
        <v>#N/A</v>
      </c>
      <c r="E6" t="e">
        <f>IF(D6&lt;&gt;"",
VLOOKUP(
"*"&amp;IF(COUNTIF(D6,"*キャラ弁*"),"キャラ",
IF(COUNTIF(D6,"*赤*"),"赤",SUBSTITUTE(SUBSTITUTE(D6," ",""),"　","")))&amp;"*",
注文弁当の抽出!$F:$I,4,FALSE)&amp;
IF(COUNTIF(D6,"*おにぎり*"),"　おにぎり",""),"")</f>
        <v>#N/A</v>
      </c>
      <c r="F6" t="e">
        <f>IF(E6&lt;&gt;"",
VLOOKUP(C6,クライアント抽出!$A:$G,2,FALSE)+
IF(COUNTIF(Y6,"*-*"),Y6,0),"")</f>
        <v>#N/A</v>
      </c>
      <c r="G6" t="e">
        <f>VLOOKUP(C6,クライアント抽出!$A:$O,11,FALSE)</f>
        <v>#N/A</v>
      </c>
      <c r="H6" t="e">
        <f>IF(G6&lt;&gt;"",
VLOOKUP(
"*"&amp;IF(COUNTIF(G6,"*キャラ弁*"),"キャラ",
IF(COUNTIF(G6,"*赤*"),"赤",SUBSTITUTE(SUBSTITUTE(G6," ",""),"　","")))&amp;"*",
注文弁当の抽出!$F:$I,4,FALSE)&amp;
IF(COUNTIF(G6,"*おにぎり*"),"　おにぎり",""),"")</f>
        <v>#N/A</v>
      </c>
      <c r="I6" t="e">
        <f>IF(H6&lt;&gt;"",
VLOOKUP(C6,クライアント抽出!$A:$G,3,FALSE)+Z6,"")</f>
        <v>#N/A</v>
      </c>
      <c r="J6" t="e">
        <f>VLOOKUP(C6,クライアント抽出!$A:$O,12,FALSE)</f>
        <v>#N/A</v>
      </c>
      <c r="K6" t="e">
        <f>IF(J6&lt;&gt;"",
VLOOKUP(
"*"&amp;IF(COUNTIF(J6,"*キャラ弁*"),"キャラ",
IF(COUNTIF(J6,"*赤*"),"赤",SUBSTITUTE(SUBSTITUTE(J6," ",""),"　","")))&amp;"*",
注文弁当の抽出!$F:$I,4,FALSE)&amp;
IF(COUNTIF(J6,"*おにぎり*"),"　おにぎり",""),"")</f>
        <v>#N/A</v>
      </c>
      <c r="L6" t="e">
        <f>IF(K6&lt;&gt;"",
VLOOKUP(C6,クライアント抽出!$A:$G,4,FALSE)+AA6,"")</f>
        <v>#N/A</v>
      </c>
      <c r="M6" t="e">
        <f>VLOOKUP(C6,クライアント抽出!$A:$O,13,FALSE)</f>
        <v>#N/A</v>
      </c>
      <c r="N6" t="e">
        <f>SUBSTITUTE(
IF(M6&lt;&gt;"",
VLOOKUP(
"*"&amp;IF(COUNTIF(M6,"*キャラ弁*"),"キャラ",
IF(COUNTIF(M6,"*赤*"),"赤",SUBSTITUTE(SUBSTITUTE(D6," ",""),"　","")))&amp;"*",
注文弁当の抽出!$F:$I,4,FALSE),""),"園児","先生")&amp;
IF(COUNTIF(M6,"*おにぎり*"),"　おにぎり","")</f>
        <v>#N/A</v>
      </c>
      <c r="O6" t="e">
        <f>IF(N6&lt;&gt;"",VLOOKUP(C6,クライアント抽出!$A:$G,5,FALSE),"")</f>
        <v>#N/A</v>
      </c>
      <c r="P6" t="e">
        <f>VLOOKUP(C6,クライアント抽出!$A:$O,14,FALSE)</f>
        <v>#N/A</v>
      </c>
      <c r="Q6" t="e">
        <f>SUBSTITUTE(
IF(P6&lt;&gt;"",
VLOOKUP(
"*"&amp;IF(COUNTIF(P6,"*キャラ弁*"),"キャラ",
IF(COUNTIF(P6,"*赤*"),"赤",SUBSTITUTE(SUBSTITUTE(G6," ",""),"　","")))&amp;"*",
注文弁当の抽出!$F:$I,4,FALSE),""),"園児","先生")&amp;
IF(COUNTIF(P6,"*おにぎり*"),"　おにぎり","")</f>
        <v>#N/A</v>
      </c>
      <c r="R6" t="e">
        <f>IF(Q6&lt;&gt;"",
VLOOKUP(C6,クライアント抽出!$A:$G,6,FALSE),"")</f>
        <v>#N/A</v>
      </c>
      <c r="S6" t="e">
        <f>VLOOKUP(C6,クライアント抽出!$A:$O,15,FALSE)</f>
        <v>#N/A</v>
      </c>
      <c r="T6" t="e">
        <f>SUBSTITUTE(
IF(S6&lt;&gt;"",
VLOOKUP(
"*"&amp;IF(COUNTIF(S6,"*キャラ弁*"),"キャラ",
IF(COUNTIF(S6,"*赤*"),"赤",SUBSTITUTE(SUBSTITUTE(J6," ",""),"　","")))&amp;"*",
注文弁当の抽出!$F:$I,4,FALSE),""),"園児","先生")&amp;
IF(COUNTIF(S6,"*おにぎり*"),"　おにぎり","")</f>
        <v>#N/A</v>
      </c>
      <c r="U6" t="e">
        <f>IF(T6&lt;&gt;"",
VLOOKUP(C6,クライアント抽出!$A:$G,7,FALSE),"")</f>
        <v>#N/A</v>
      </c>
      <c r="V6" t="e">
        <f>IF(A6&lt;&gt;"",VLOOKUP("*"&amp;A6&amp;"*",数出表_Excel!$A:$Z,22,FALSE)&amp;VLOOKUP("*"&amp;A6&amp;"*",数出表_Excel!$A:$Z,23,FALSE),"")</f>
        <v>#N/A</v>
      </c>
      <c r="W6" t="e">
        <f>IF(AND(COUNTIF(V6,"&lt;&gt;*不要*"),A6&lt;&gt;""),VLOOKUP(A6,得意先マスタ!$A:$AD,24,FALSE),0)</f>
        <v>#N/A</v>
      </c>
      <c r="X6" t="e">
        <f>IF(AND(COUNTIF(V6,"&lt;&gt;*不要*"),A6&lt;&gt;""),VLOOKUP(A6,得意先マスタ!$A:$AD,25,FALSE),0)</f>
        <v>#N/A</v>
      </c>
      <c r="Y6" t="e">
        <f t="shared" si="0"/>
        <v>#N/A</v>
      </c>
      <c r="Z6" t="e">
        <f t="shared" si="1"/>
        <v>#N/A</v>
      </c>
      <c r="AA6" t="e">
        <f t="shared" si="9"/>
        <v>#N/A</v>
      </c>
      <c r="AB6" t="e">
        <f t="shared" si="2"/>
        <v>#N/A</v>
      </c>
      <c r="AC6" t="str">
        <f t="array" ref="AC6">IFERROR(INDEX(6:6, SMALL(IF($D6:$U6&lt;&gt;"", COLUMN($D$1:$U6)), COLUMN(A6))), "")</f>
        <v/>
      </c>
      <c r="AD6" t="str">
        <f t="array" ref="AD6">IFERROR(INDEX(6:6, SMALL(IF($D6:$U6&lt;&gt;"", COLUMN($D$1:$U6)), COLUMN(B6))), "")</f>
        <v/>
      </c>
      <c r="AE6" t="str">
        <f t="array" ref="AE6">IFERROR(INDEX(6:6, SMALL(IF($D6:$U6&lt;&gt;"", COLUMN($D$1:$U6)), COLUMN(C6))), "")</f>
        <v/>
      </c>
      <c r="AF6" t="str">
        <f t="array" ref="AF6">IFERROR(INDEX(6:6, SMALL(IF($D6:$U6&lt;&gt;"", COLUMN($D$1:$U6)), COLUMN(D6))), "")</f>
        <v/>
      </c>
      <c r="AG6" t="str">
        <f t="array" ref="AG6">IFERROR(INDEX(6:6, SMALL(IF($D6:$U6&lt;&gt;"", COLUMN($D$1:$U6)), COLUMN(E6))), "")</f>
        <v/>
      </c>
      <c r="AH6" t="str">
        <f t="array" ref="AH6">IFERROR(INDEX(6:6, SMALL(IF($D6:$U6&lt;&gt;"", COLUMN($D$1:$U6)), COLUMN(F6))), "")</f>
        <v/>
      </c>
      <c r="AI6" t="str">
        <f t="array" ref="AI6">IFERROR(INDEX(6:6, SMALL(IF($D6:$U6&lt;&gt;"", COLUMN($D$1:$U6)), COLUMN(G6))), "")</f>
        <v/>
      </c>
      <c r="AJ6" t="str">
        <f t="array" ref="AJ6">IFERROR(INDEX(6:6, SMALL(IF($D6:$U6&lt;&gt;"", COLUMN($D$1:$U6)), COLUMN(H6))), "")</f>
        <v/>
      </c>
      <c r="AK6" t="str">
        <f t="array" ref="AK6">IFERROR(INDEX(6:6, SMALL(IF($D6:$U6&lt;&gt;"", COLUMN($D$1:$U6)), COLUMN(I6))), "")</f>
        <v/>
      </c>
      <c r="AL6" t="str">
        <f t="array" ref="AL6">IFERROR(INDEX(6:6, SMALL(IF($D6:$U6&lt;&gt;"", COLUMN($D$1:$U6)), COLUMN(J6))), "")</f>
        <v/>
      </c>
      <c r="AM6" t="str">
        <f t="array" ref="AM6">IFERROR(INDEX(6:6, SMALL(IF($D6:$U6&lt;&gt;"", COLUMN($D$1:$U6)), COLUMN(K6))), "")</f>
        <v/>
      </c>
      <c r="AN6" t="str">
        <f t="array" ref="AN6">IFERROR(INDEX(6:6, SMALL(IF($D6:$U6&lt;&gt;"", COLUMN($D$1:$U6)), COLUMN(L6))), "")</f>
        <v/>
      </c>
      <c r="AO6" t="str">
        <f t="array" ref="AO6">IFERROR(INDEX(6:6, SMALL(IF($D6:$U6&lt;&gt;"", COLUMN($D$1:$U6)), COLUMN(M6))), "")</f>
        <v/>
      </c>
      <c r="AP6" t="str">
        <f t="array" ref="AP6">IFERROR(INDEX(6:6, SMALL(IF($D6:$U6&lt;&gt;"", COLUMN($D$1:$U6)), COLUMN(N6))), "")</f>
        <v/>
      </c>
      <c r="AQ6" t="str">
        <f t="array" ref="AQ6">IFERROR(INDEX(6:6, SMALL(IF($D6:$U6&lt;&gt;"", COLUMN($D$1:$U6)), COLUMN(O6))), "")</f>
        <v/>
      </c>
      <c r="AR6" s="54" t="s">
        <v>3465</v>
      </c>
      <c r="AS6" t="e">
        <f t="shared" si="16"/>
        <v>#N/A</v>
      </c>
      <c r="AT6" t="e">
        <f t="shared" si="17"/>
        <v>#N/A</v>
      </c>
      <c r="AU6" t="e">
        <f t="shared" si="18"/>
        <v>#N/A</v>
      </c>
      <c r="AV6" t="e">
        <f t="shared" si="19"/>
        <v>#N/A</v>
      </c>
      <c r="AW6" t="e">
        <f t="shared" si="20"/>
        <v>#N/A</v>
      </c>
      <c r="AX6" t="e">
        <f t="shared" si="21"/>
        <v>#N/A</v>
      </c>
      <c r="AZ6" t="str">
        <f t="array" ref="AZ6">IFERROR(INDEX(6:6, SMALL(IF($AC6:$AX6&lt;&gt;"", COLUMN($AC$1:$AX6)), COLUMN(A6))), "")</f>
        <v/>
      </c>
      <c r="BA6" t="str">
        <f t="array" ref="BA6">IFERROR(INDEX(6:6, SMALL(IF($AC6:$AX6&lt;&gt;"", COLUMN($AC$1:$AX6)), COLUMN(B6))), "")</f>
        <v/>
      </c>
      <c r="BB6" t="str">
        <f t="array" ref="BB6">IFERROR(INDEX(6:6, SMALL(IF($AC6:$AX6&lt;&gt;"", COLUMN($AC$1:$AX6)), COLUMN(C6))), "")</f>
        <v/>
      </c>
      <c r="BC6" t="str">
        <f t="array" ref="BC6">IFERROR(INDEX(6:6, SMALL(IF($AC6:$AX6&lt;&gt;"", COLUMN($AC$1:$AX6)), COLUMN(D6))), "")</f>
        <v/>
      </c>
      <c r="BD6" t="str">
        <f t="array" ref="BD6">IFERROR(INDEX(6:6, SMALL(IF($AC6:$AX6&lt;&gt;"", COLUMN($AC$1:$AX6)), COLUMN(E6))), "")</f>
        <v/>
      </c>
      <c r="BE6" t="str">
        <f t="array" ref="BE6">IFERROR(INDEX(6:6, SMALL(IF($AC6:$AX6&lt;&gt;"", COLUMN($AC$1:$AX6)), COLUMN(F6))), "")</f>
        <v/>
      </c>
      <c r="BF6" t="str">
        <f t="array" ref="BF6">IFERROR(INDEX(6:6, SMALL(IF($AC6:$AX6&lt;&gt;"", COLUMN($AC$1:$AX6)), COLUMN(G6))), "")</f>
        <v/>
      </c>
      <c r="BG6" t="str">
        <f t="array" ref="BG6">IFERROR(INDEX(6:6, SMALL(IF($AC6:$AX6&lt;&gt;"", COLUMN($AC$1:$AX6)), COLUMN(H6))), "")</f>
        <v/>
      </c>
      <c r="BH6" t="str">
        <f t="array" ref="BH6">IFERROR(INDEX(6:6, SMALL(IF($AC6:$AX6&lt;&gt;"", COLUMN($AC$1:$AX6)), COLUMN(I6))), "")</f>
        <v/>
      </c>
      <c r="BI6" t="str">
        <f t="array" ref="BI6">IFERROR(INDEX(6:6, SMALL(IF($AC6:$AX6&lt;&gt;"", COLUMN($AC$1:$AX6)), COLUMN(J6))), "")</f>
        <v/>
      </c>
      <c r="BJ6" t="str">
        <f t="array" ref="BJ6">IFERROR(INDEX(6:6, SMALL(IF($AC6:$AX6&lt;&gt;"", COLUMN($AC$1:$AX6)), COLUMN(K6))), "")</f>
        <v/>
      </c>
      <c r="BK6" t="str">
        <f t="array" ref="BK6">IFERROR(INDEX(6:6, SMALL(IF($AC6:$AX6&lt;&gt;"", COLUMN($AC$1:$AX6)), COLUMN(L6))), "")</f>
        <v/>
      </c>
      <c r="BL6" t="str">
        <f t="array" ref="BL6">IFERROR(INDEX(6:6, SMALL(IF($AC6:$AX6&lt;&gt;"", COLUMN($AC$1:$AX6)), COLUMN(M6))), "")</f>
        <v/>
      </c>
      <c r="BM6" t="str">
        <f t="array" ref="BM6">IFERROR(INDEX(6:6, SMALL(IF($AC6:$AX6&lt;&gt;"", COLUMN($AC$1:$AX6)), COLUMN(N6))), "")</f>
        <v/>
      </c>
      <c r="BN6" t="str">
        <f t="array" ref="BN6">IFERROR(INDEX(6:6, SMALL(IF($AC6:$AX6&lt;&gt;"", COLUMN($AC$1:$AX6)), COLUMN(O6))), "")</f>
        <v/>
      </c>
      <c r="BO6" t="str">
        <f t="array" ref="BO6">IFERROR(INDEX(6:6, SMALL(IF($AC6:$AX6&lt;&gt;"", COLUMN($AC$1:$AX6)), COLUMN(P6))), "")</f>
        <v/>
      </c>
      <c r="BP6" t="str">
        <f t="array" ref="BP6">IFERROR(INDEX(6:6, SMALL(IF($AC6:$AX6&lt;&gt;"", COLUMN($AC$1:$AX6)), COLUMN(Q6))), "")</f>
        <v/>
      </c>
      <c r="BQ6" t="str">
        <f t="array" ref="BQ6">IFERROR(INDEX(6:6, SMALL(IF($AC6:$AX6&lt;&gt;"", COLUMN($AC$1:$AX6)), COLUMN(R6))), "")</f>
        <v/>
      </c>
    </row>
    <row r="7" spans="1:69" x14ac:dyDescent="0.45">
      <c r="A7" t="e" cm="1">
        <f t="array" ref="A7">IF(INDEX(貼り付け用!A:A,MATCH(A6,貼り付け用!A:A,0)+2)="4700",
IF(INDEX(貼り付け用!A:A,MATCH(A6,貼り付け用!A:A,0)+4)="4800",
INDEX(貼り付け用!A:A,MATCH(A6,貼り付け用!A:A,0)+6),
INDEX(貼り付け用!A:A,MATCH(A6,貼り付け用!A:A,0)+4)),INDEX(貼り付け用!A:A,MATCH(A6,貼り付け用!A:A,0)+2))</f>
        <v>#N/A</v>
      </c>
      <c r="B7" t="e">
        <f>IF(A7&lt;&gt;"",
VLOOKUP(A7,得意先マスタ!A:D,2,FALSE),"")</f>
        <v>#N/A</v>
      </c>
      <c r="C7" t="e" cm="1">
        <f t="array" ref="C7">IF(A7="10000","",INDEX(貼り付け用!A:A,MATCH(A7,貼り付け用!A:A,0)+1))</f>
        <v>#N/A</v>
      </c>
      <c r="D7" t="e">
        <f>VLOOKUP(C7,クライアント抽出!$A:$O,10,FALSE)</f>
        <v>#N/A</v>
      </c>
      <c r="E7" t="e">
        <f>IF(D7&lt;&gt;"",
VLOOKUP(
"*"&amp;IF(COUNTIF(D7,"*キャラ弁*"),"キャラ",
IF(COUNTIF(D7,"*赤*"),"赤",SUBSTITUTE(SUBSTITUTE(D7," ",""),"　","")))&amp;"*",
注文弁当の抽出!$F:$I,4,FALSE)&amp;
IF(COUNTIF(D7,"*おにぎり*"),"　おにぎり",""),"")</f>
        <v>#N/A</v>
      </c>
      <c r="F7" t="e">
        <f>IF(E7&lt;&gt;"",
VLOOKUP(C7,クライアント抽出!$A:$G,2,FALSE)+
IF(COUNTIF(Y7,"*-*"),Y7,0),"")</f>
        <v>#N/A</v>
      </c>
      <c r="G7" t="e">
        <f>VLOOKUP(C7,クライアント抽出!$A:$O,11,FALSE)</f>
        <v>#N/A</v>
      </c>
      <c r="H7" t="e">
        <f>IF(G7&lt;&gt;"",
VLOOKUP(
"*"&amp;IF(COUNTIF(G7,"*キャラ弁*"),"キャラ",
IF(COUNTIF(G7,"*赤*"),"赤",SUBSTITUTE(SUBSTITUTE(G7," ",""),"　","")))&amp;"*",
注文弁当の抽出!$F:$I,4,FALSE)&amp;
IF(COUNTIF(G7,"*おにぎり*"),"　おにぎり",""),"")</f>
        <v>#N/A</v>
      </c>
      <c r="I7" t="e">
        <f>IF(H7&lt;&gt;"",
VLOOKUP(C7,クライアント抽出!$A:$G,3,FALSE)+Z7,"")</f>
        <v>#N/A</v>
      </c>
      <c r="J7" t="e">
        <f>VLOOKUP(C7,クライアント抽出!$A:$O,12,FALSE)</f>
        <v>#N/A</v>
      </c>
      <c r="K7" t="e">
        <f>IF(J7&lt;&gt;"",
VLOOKUP(
"*"&amp;IF(COUNTIF(J7,"*キャラ弁*"),"キャラ",
IF(COUNTIF(J7,"*赤*"),"赤",SUBSTITUTE(SUBSTITUTE(J7," ",""),"　","")))&amp;"*",
注文弁当の抽出!$F:$I,4,FALSE)&amp;
IF(COUNTIF(J7,"*おにぎり*"),"　おにぎり",""),"")</f>
        <v>#N/A</v>
      </c>
      <c r="L7" t="e">
        <f>IF(K7&lt;&gt;"",
VLOOKUP(C7,クライアント抽出!$A:$G,4,FALSE)+AA7,"")</f>
        <v>#N/A</v>
      </c>
      <c r="M7" t="e">
        <f>VLOOKUP(C7,クライアント抽出!$A:$O,13,FALSE)</f>
        <v>#N/A</v>
      </c>
      <c r="N7" t="e">
        <f>SUBSTITUTE(
IF(M7&lt;&gt;"",
VLOOKUP(
"*"&amp;IF(COUNTIF(M7,"*キャラ弁*"),"キャラ",
IF(COUNTIF(M7,"*赤*"),"赤",SUBSTITUTE(SUBSTITUTE(D7," ",""),"　","")))&amp;"*",
注文弁当の抽出!$F:$I,4,FALSE),""),"園児","先生")&amp;
IF(COUNTIF(M7,"*おにぎり*"),"　おにぎり","")</f>
        <v>#N/A</v>
      </c>
      <c r="O7" t="e">
        <f>IF(N7&lt;&gt;"",VLOOKUP(C7,クライアント抽出!$A:$G,5,FALSE),"")</f>
        <v>#N/A</v>
      </c>
      <c r="P7" t="e">
        <f>VLOOKUP(C7,クライアント抽出!$A:$O,14,FALSE)</f>
        <v>#N/A</v>
      </c>
      <c r="Q7" t="e">
        <f>SUBSTITUTE(
IF(P7&lt;&gt;"",
VLOOKUP(
"*"&amp;IF(COUNTIF(P7,"*キャラ弁*"),"キャラ",
IF(COUNTIF(P7,"*赤*"),"赤",SUBSTITUTE(SUBSTITUTE(G7," ",""),"　","")))&amp;"*",
注文弁当の抽出!$F:$I,4,FALSE),""),"園児","先生")&amp;
IF(COUNTIF(P7,"*おにぎり*"),"　おにぎり","")</f>
        <v>#N/A</v>
      </c>
      <c r="R7" t="e">
        <f>IF(Q7&lt;&gt;"",
VLOOKUP(C7,クライアント抽出!$A:$G,6,FALSE),"")</f>
        <v>#N/A</v>
      </c>
      <c r="S7" t="e">
        <f>VLOOKUP(C7,クライアント抽出!$A:$O,15,FALSE)</f>
        <v>#N/A</v>
      </c>
      <c r="T7" t="e">
        <f>SUBSTITUTE(
IF(S7&lt;&gt;"",
VLOOKUP(
"*"&amp;IF(COUNTIF(S7,"*キャラ弁*"),"キャラ",
IF(COUNTIF(S7,"*赤*"),"赤",SUBSTITUTE(SUBSTITUTE(J7," ",""),"　","")))&amp;"*",
注文弁当の抽出!$F:$I,4,FALSE),""),"園児","先生")&amp;
IF(COUNTIF(S7,"*おにぎり*"),"　おにぎり","")</f>
        <v>#N/A</v>
      </c>
      <c r="U7" t="e">
        <f>IF(T7&lt;&gt;"",
VLOOKUP(C7,クライアント抽出!$A:$G,7,FALSE),"")</f>
        <v>#N/A</v>
      </c>
      <c r="V7" t="e">
        <f>IF(A7&lt;&gt;"",VLOOKUP("*"&amp;A7&amp;"*",数出表_Excel!$A:$Z,22,FALSE)&amp;VLOOKUP("*"&amp;A7&amp;"*",数出表_Excel!$A:$Z,23,FALSE),"")</f>
        <v>#N/A</v>
      </c>
      <c r="W7" t="e">
        <f>IF(AND(COUNTIF(V7,"&lt;&gt;*不要*"),A7&lt;&gt;""),VLOOKUP(A7,得意先マスタ!$A:$AD,24,FALSE),0)</f>
        <v>#N/A</v>
      </c>
      <c r="X7" t="e">
        <f>IF(AND(COUNTIF(V7,"&lt;&gt;*不要*"),A7&lt;&gt;""),VLOOKUP(A7,得意先マスタ!$A:$AD,25,FALSE),0)</f>
        <v>#N/A</v>
      </c>
      <c r="Y7" t="e">
        <f t="shared" si="0"/>
        <v>#N/A</v>
      </c>
      <c r="Z7" t="e">
        <f t="shared" si="1"/>
        <v>#N/A</v>
      </c>
      <c r="AA7" t="e">
        <f t="shared" si="9"/>
        <v>#N/A</v>
      </c>
      <c r="AB7" t="e">
        <f t="shared" si="2"/>
        <v>#N/A</v>
      </c>
      <c r="AC7" t="str">
        <f t="array" ref="AC7">IFERROR(INDEX(7:7, SMALL(IF($D7:$U7&lt;&gt;"", COLUMN($D$1:$U7)), COLUMN(A7))), "")</f>
        <v/>
      </c>
      <c r="AD7" t="str">
        <f t="array" ref="AD7">IFERROR(INDEX(7:7, SMALL(IF($D7:$U7&lt;&gt;"", COLUMN($D$1:$U7)), COLUMN(B7))), "")</f>
        <v/>
      </c>
      <c r="AE7" t="str">
        <f t="array" ref="AE7">IFERROR(INDEX(7:7, SMALL(IF($D7:$U7&lt;&gt;"", COLUMN($D$1:$U7)), COLUMN(C7))), "")</f>
        <v/>
      </c>
      <c r="AF7" t="str">
        <f t="array" ref="AF7">IFERROR(INDEX(7:7, SMALL(IF($D7:$U7&lt;&gt;"", COLUMN($D$1:$U7)), COLUMN(D7))), "")</f>
        <v/>
      </c>
      <c r="AG7" t="str">
        <f t="array" ref="AG7">IFERROR(INDEX(7:7, SMALL(IF($D7:$U7&lt;&gt;"", COLUMN($D$1:$U7)), COLUMN(E7))), "")</f>
        <v/>
      </c>
      <c r="AH7" t="str">
        <f t="array" ref="AH7">IFERROR(INDEX(7:7, SMALL(IF($D7:$U7&lt;&gt;"", COLUMN($D$1:$U7)), COLUMN(F7))), "")</f>
        <v/>
      </c>
      <c r="AI7" t="str">
        <f t="array" ref="AI7">IFERROR(INDEX(7:7, SMALL(IF($D7:$U7&lt;&gt;"", COLUMN($D$1:$U7)), COLUMN(G7))), "")</f>
        <v/>
      </c>
      <c r="AJ7" t="str">
        <f t="array" ref="AJ7">IFERROR(INDEX(7:7, SMALL(IF($D7:$U7&lt;&gt;"", COLUMN($D$1:$U7)), COLUMN(H7))), "")</f>
        <v/>
      </c>
      <c r="AK7" t="str">
        <f t="array" ref="AK7">IFERROR(INDEX(7:7, SMALL(IF($D7:$U7&lt;&gt;"", COLUMN($D$1:$U7)), COLUMN(I7))), "")</f>
        <v/>
      </c>
      <c r="AL7" t="str">
        <f t="array" ref="AL7">IFERROR(INDEX(7:7, SMALL(IF($D7:$U7&lt;&gt;"", COLUMN($D$1:$U7)), COLUMN(J7))), "")</f>
        <v/>
      </c>
      <c r="AM7" t="str">
        <f t="array" ref="AM7">IFERROR(INDEX(7:7, SMALL(IF($D7:$U7&lt;&gt;"", COLUMN($D$1:$U7)), COLUMN(K7))), "")</f>
        <v/>
      </c>
      <c r="AN7" t="str">
        <f t="array" ref="AN7">IFERROR(INDEX(7:7, SMALL(IF($D7:$U7&lt;&gt;"", COLUMN($D$1:$U7)), COLUMN(L7))), "")</f>
        <v/>
      </c>
      <c r="AO7" t="str">
        <f t="array" ref="AO7">IFERROR(INDEX(7:7, SMALL(IF($D7:$U7&lt;&gt;"", COLUMN($D$1:$U7)), COLUMN(M7))), "")</f>
        <v/>
      </c>
      <c r="AP7" t="str">
        <f t="array" ref="AP7">IFERROR(INDEX(7:7, SMALL(IF($D7:$U7&lt;&gt;"", COLUMN($D$1:$U7)), COLUMN(N7))), "")</f>
        <v/>
      </c>
      <c r="AQ7" t="str">
        <f t="array" ref="AQ7">IFERROR(INDEX(7:7, SMALL(IF($D7:$U7&lt;&gt;"", COLUMN($D$1:$U7)), COLUMN(O7))), "")</f>
        <v/>
      </c>
      <c r="AR7" s="54" t="s">
        <v>3465</v>
      </c>
      <c r="AS7" t="e">
        <f t="shared" si="16"/>
        <v>#N/A</v>
      </c>
      <c r="AT7" t="e">
        <f t="shared" si="17"/>
        <v>#N/A</v>
      </c>
      <c r="AU7" t="e">
        <f t="shared" si="18"/>
        <v>#N/A</v>
      </c>
      <c r="AV7" t="e">
        <f t="shared" si="19"/>
        <v>#N/A</v>
      </c>
      <c r="AW7" t="e">
        <f t="shared" si="20"/>
        <v>#N/A</v>
      </c>
      <c r="AX7" t="e">
        <f t="shared" si="21"/>
        <v>#N/A</v>
      </c>
      <c r="AZ7" t="str">
        <f t="array" ref="AZ7">IFERROR(INDEX(7:7, SMALL(IF($AC7:$AX7&lt;&gt;"", COLUMN($AC$1:$AX7)), COLUMN(A7))), "")</f>
        <v/>
      </c>
      <c r="BA7" t="str">
        <f t="array" ref="BA7">IFERROR(INDEX(7:7, SMALL(IF($AC7:$AX7&lt;&gt;"", COLUMN($AC$1:$AX7)), COLUMN(B7))), "")</f>
        <v/>
      </c>
      <c r="BB7" t="str">
        <f t="array" ref="BB7">IFERROR(INDEX(7:7, SMALL(IF($AC7:$AX7&lt;&gt;"", COLUMN($AC$1:$AX7)), COLUMN(C7))), "")</f>
        <v/>
      </c>
      <c r="BC7" t="str">
        <f t="array" ref="BC7">IFERROR(INDEX(7:7, SMALL(IF($AC7:$AX7&lt;&gt;"", COLUMN($AC$1:$AX7)), COLUMN(D7))), "")</f>
        <v/>
      </c>
      <c r="BD7" t="str">
        <f t="array" ref="BD7">IFERROR(INDEX(7:7, SMALL(IF($AC7:$AX7&lt;&gt;"", COLUMN($AC$1:$AX7)), COLUMN(E7))), "")</f>
        <v/>
      </c>
      <c r="BE7" t="str">
        <f t="array" ref="BE7">IFERROR(INDEX(7:7, SMALL(IF($AC7:$AX7&lt;&gt;"", COLUMN($AC$1:$AX7)), COLUMN(F7))), "")</f>
        <v/>
      </c>
      <c r="BF7" t="str">
        <f t="array" ref="BF7">IFERROR(INDEX(7:7, SMALL(IF($AC7:$AX7&lt;&gt;"", COLUMN($AC$1:$AX7)), COLUMN(G7))), "")</f>
        <v/>
      </c>
      <c r="BG7" t="str">
        <f t="array" ref="BG7">IFERROR(INDEX(7:7, SMALL(IF($AC7:$AX7&lt;&gt;"", COLUMN($AC$1:$AX7)), COLUMN(H7))), "")</f>
        <v/>
      </c>
      <c r="BH7" t="str">
        <f t="array" ref="BH7">IFERROR(INDEX(7:7, SMALL(IF($AC7:$AX7&lt;&gt;"", COLUMN($AC$1:$AX7)), COLUMN(I7))), "")</f>
        <v/>
      </c>
      <c r="BI7" t="str">
        <f t="array" ref="BI7">IFERROR(INDEX(7:7, SMALL(IF($AC7:$AX7&lt;&gt;"", COLUMN($AC$1:$AX7)), COLUMN(J7))), "")</f>
        <v/>
      </c>
      <c r="BJ7" t="str">
        <f t="array" ref="BJ7">IFERROR(INDEX(7:7, SMALL(IF($AC7:$AX7&lt;&gt;"", COLUMN($AC$1:$AX7)), COLUMN(K7))), "")</f>
        <v/>
      </c>
      <c r="BK7" t="str">
        <f t="array" ref="BK7">IFERROR(INDEX(7:7, SMALL(IF($AC7:$AX7&lt;&gt;"", COLUMN($AC$1:$AX7)), COLUMN(L7))), "")</f>
        <v/>
      </c>
      <c r="BL7" t="str">
        <f t="array" ref="BL7">IFERROR(INDEX(7:7, SMALL(IF($AC7:$AX7&lt;&gt;"", COLUMN($AC$1:$AX7)), COLUMN(M7))), "")</f>
        <v/>
      </c>
      <c r="BM7" t="str">
        <f t="array" ref="BM7">IFERROR(INDEX(7:7, SMALL(IF($AC7:$AX7&lt;&gt;"", COLUMN($AC$1:$AX7)), COLUMN(N7))), "")</f>
        <v/>
      </c>
      <c r="BN7" t="str">
        <f t="array" ref="BN7">IFERROR(INDEX(7:7, SMALL(IF($AC7:$AX7&lt;&gt;"", COLUMN($AC$1:$AX7)), COLUMN(O7))), "")</f>
        <v/>
      </c>
      <c r="BO7" t="str">
        <f t="array" ref="BO7">IFERROR(INDEX(7:7, SMALL(IF($AC7:$AX7&lt;&gt;"", COLUMN($AC$1:$AX7)), COLUMN(P7))), "")</f>
        <v/>
      </c>
      <c r="BP7" t="str">
        <f t="array" ref="BP7">IFERROR(INDEX(7:7, SMALL(IF($AC7:$AX7&lt;&gt;"", COLUMN($AC$1:$AX7)), COLUMN(Q7))), "")</f>
        <v/>
      </c>
      <c r="BQ7" t="str">
        <f t="array" ref="BQ7">IFERROR(INDEX(7:7, SMALL(IF($AC7:$AX7&lt;&gt;"", COLUMN($AC$1:$AX7)), COLUMN(R7))), "")</f>
        <v/>
      </c>
    </row>
    <row r="8" spans="1:69" x14ac:dyDescent="0.45">
      <c r="A8" t="e" cm="1">
        <f t="array" ref="A8">IF(INDEX(貼り付け用!A:A,MATCH(A7,貼り付け用!A:A,0)+2)="4700",
IF(INDEX(貼り付け用!A:A,MATCH(A7,貼り付け用!A:A,0)+4)="4800",
INDEX(貼り付け用!A:A,MATCH(A7,貼り付け用!A:A,0)+6),
INDEX(貼り付け用!A:A,MATCH(A7,貼り付け用!A:A,0)+4)),INDEX(貼り付け用!A:A,MATCH(A7,貼り付け用!A:A,0)+2))</f>
        <v>#N/A</v>
      </c>
      <c r="B8" t="e">
        <f>IF(A8&lt;&gt;"",
VLOOKUP(A8,得意先マスタ!A:D,2,FALSE),"")</f>
        <v>#N/A</v>
      </c>
      <c r="C8" t="e" cm="1">
        <f t="array" ref="C8">IF(A8="10000","",INDEX(貼り付け用!A:A,MATCH(A8,貼り付け用!A:A,0)+1))</f>
        <v>#N/A</v>
      </c>
      <c r="D8" t="e">
        <f>VLOOKUP(C8,クライアント抽出!$A:$O,10,FALSE)</f>
        <v>#N/A</v>
      </c>
      <c r="E8" t="e">
        <f>IF(D8&lt;&gt;"",
VLOOKUP(
"*"&amp;IF(COUNTIF(D8,"*キャラ弁*"),"キャラ",
IF(COUNTIF(D8,"*赤*"),"赤",SUBSTITUTE(SUBSTITUTE(D8," ",""),"　","")))&amp;"*",
注文弁当の抽出!$F:$I,4,FALSE)&amp;
IF(COUNTIF(D8,"*おにぎり*"),"　おにぎり",""),"")</f>
        <v>#N/A</v>
      </c>
      <c r="F8" t="e">
        <f>IF(E8&lt;&gt;"",
VLOOKUP(C8,クライアント抽出!$A:$G,2,FALSE)+
IF(COUNTIF(Y8,"*-*"),Y8,0),"")</f>
        <v>#N/A</v>
      </c>
      <c r="G8" t="e">
        <f>VLOOKUP(C8,クライアント抽出!$A:$O,11,FALSE)</f>
        <v>#N/A</v>
      </c>
      <c r="H8" t="e">
        <f>IF(G8&lt;&gt;"",
VLOOKUP(
"*"&amp;IF(COUNTIF(G8,"*キャラ弁*"),"キャラ",
IF(COUNTIF(G8,"*赤*"),"赤",SUBSTITUTE(SUBSTITUTE(G8," ",""),"　","")))&amp;"*",
注文弁当の抽出!$F:$I,4,FALSE)&amp;
IF(COUNTIF(G8,"*おにぎり*"),"　おにぎり",""),"")</f>
        <v>#N/A</v>
      </c>
      <c r="I8" t="e">
        <f>IF(H8&lt;&gt;"",
VLOOKUP(C8,クライアント抽出!$A:$G,3,FALSE)+Z8,"")</f>
        <v>#N/A</v>
      </c>
      <c r="J8" t="e">
        <f>VLOOKUP(C8,クライアント抽出!$A:$O,12,FALSE)</f>
        <v>#N/A</v>
      </c>
      <c r="K8" t="e">
        <f>IF(J8&lt;&gt;"",
VLOOKUP(
"*"&amp;IF(COUNTIF(J8,"*キャラ弁*"),"キャラ",
IF(COUNTIF(J8,"*赤*"),"赤",SUBSTITUTE(SUBSTITUTE(J8," ",""),"　","")))&amp;"*",
注文弁当の抽出!$F:$I,4,FALSE)&amp;
IF(COUNTIF(J8,"*おにぎり*"),"　おにぎり",""),"")</f>
        <v>#N/A</v>
      </c>
      <c r="L8" t="e">
        <f>IF(K8&lt;&gt;"",
VLOOKUP(C8,クライアント抽出!$A:$G,4,FALSE)+AA8,"")</f>
        <v>#N/A</v>
      </c>
      <c r="M8" t="e">
        <f>VLOOKUP(C8,クライアント抽出!$A:$O,13,FALSE)</f>
        <v>#N/A</v>
      </c>
      <c r="N8" t="e">
        <f>SUBSTITUTE(
IF(M8&lt;&gt;"",
VLOOKUP(
"*"&amp;IF(COUNTIF(M8,"*キャラ弁*"),"キャラ",
IF(COUNTIF(M8,"*赤*"),"赤",SUBSTITUTE(SUBSTITUTE(D8," ",""),"　","")))&amp;"*",
注文弁当の抽出!$F:$I,4,FALSE),""),"園児","先生")&amp;
IF(COUNTIF(M8,"*おにぎり*"),"　おにぎり","")</f>
        <v>#N/A</v>
      </c>
      <c r="O8" t="e">
        <f>IF(N8&lt;&gt;"",VLOOKUP(C8,クライアント抽出!$A:$G,5,FALSE),"")</f>
        <v>#N/A</v>
      </c>
      <c r="P8" t="e">
        <f>VLOOKUP(C8,クライアント抽出!$A:$O,14,FALSE)</f>
        <v>#N/A</v>
      </c>
      <c r="Q8" t="e">
        <f>SUBSTITUTE(
IF(P8&lt;&gt;"",
VLOOKUP(
"*"&amp;IF(COUNTIF(P8,"*キャラ弁*"),"キャラ",
IF(COUNTIF(P8,"*赤*"),"赤",SUBSTITUTE(SUBSTITUTE(G8," ",""),"　","")))&amp;"*",
注文弁当の抽出!$F:$I,4,FALSE),""),"園児","先生")&amp;
IF(COUNTIF(P8,"*おにぎり*"),"　おにぎり","")</f>
        <v>#N/A</v>
      </c>
      <c r="R8" t="e">
        <f>IF(Q8&lt;&gt;"",
VLOOKUP(C8,クライアント抽出!$A:$G,6,FALSE),"")</f>
        <v>#N/A</v>
      </c>
      <c r="S8" t="e">
        <f>VLOOKUP(C8,クライアント抽出!$A:$O,15,FALSE)</f>
        <v>#N/A</v>
      </c>
      <c r="T8" t="e">
        <f>SUBSTITUTE(
IF(S8&lt;&gt;"",
VLOOKUP(
"*"&amp;IF(COUNTIF(S8,"*キャラ弁*"),"キャラ",
IF(COUNTIF(S8,"*赤*"),"赤",SUBSTITUTE(SUBSTITUTE(J8," ",""),"　","")))&amp;"*",
注文弁当の抽出!$F:$I,4,FALSE),""),"園児","先生")&amp;
IF(COUNTIF(S8,"*おにぎり*"),"　おにぎり","")</f>
        <v>#N/A</v>
      </c>
      <c r="U8" t="e">
        <f>IF(T8&lt;&gt;"",
VLOOKUP(C8,クライアント抽出!$A:$G,7,FALSE),"")</f>
        <v>#N/A</v>
      </c>
      <c r="V8" t="e">
        <f>IF(A8&lt;&gt;"",VLOOKUP("*"&amp;A8&amp;"*",数出表_Excel!$A:$Z,22,FALSE)&amp;VLOOKUP("*"&amp;A8&amp;"*",数出表_Excel!$A:$Z,23,FALSE),"")</f>
        <v>#N/A</v>
      </c>
      <c r="W8" t="e">
        <f>IF(AND(COUNTIF(V8,"&lt;&gt;*不要*"),A8&lt;&gt;""),VLOOKUP(A8,得意先マスタ!$A:$AD,24,FALSE),0)</f>
        <v>#N/A</v>
      </c>
      <c r="X8" t="e">
        <f>IF(AND(COUNTIF(V8,"&lt;&gt;*不要*"),A8&lt;&gt;""),VLOOKUP(A8,得意先マスタ!$A:$AD,25,FALSE),0)</f>
        <v>#N/A</v>
      </c>
      <c r="Y8" t="e">
        <f t="shared" si="0"/>
        <v>#N/A</v>
      </c>
      <c r="Z8" t="e">
        <f t="shared" si="1"/>
        <v>#N/A</v>
      </c>
      <c r="AA8" t="e">
        <f t="shared" si="9"/>
        <v>#N/A</v>
      </c>
      <c r="AB8" t="e">
        <f t="shared" si="2"/>
        <v>#N/A</v>
      </c>
      <c r="AC8" t="str">
        <f t="array" ref="AC8">IFERROR(INDEX(8:8, SMALL(IF($D8:$U8&lt;&gt;"", COLUMN($D$1:$U8)), COLUMN(A8))), "")</f>
        <v/>
      </c>
      <c r="AD8" t="str">
        <f t="array" ref="AD8">IFERROR(INDEX(8:8, SMALL(IF($D8:$U8&lt;&gt;"", COLUMN($D$1:$U8)), COLUMN(B8))), "")</f>
        <v/>
      </c>
      <c r="AE8" t="str">
        <f t="array" ref="AE8">IFERROR(INDEX(8:8, SMALL(IF($D8:$U8&lt;&gt;"", COLUMN($D$1:$U8)), COLUMN(C8))), "")</f>
        <v/>
      </c>
      <c r="AF8" t="str">
        <f t="array" ref="AF8">IFERROR(INDEX(8:8, SMALL(IF($D8:$U8&lt;&gt;"", COLUMN($D$1:$U8)), COLUMN(D8))), "")</f>
        <v/>
      </c>
      <c r="AG8" t="str">
        <f t="array" ref="AG8">IFERROR(INDEX(8:8, SMALL(IF($D8:$U8&lt;&gt;"", COLUMN($D$1:$U8)), COLUMN(E8))), "")</f>
        <v/>
      </c>
      <c r="AH8" t="str">
        <f t="array" ref="AH8">IFERROR(INDEX(8:8, SMALL(IF($D8:$U8&lt;&gt;"", COLUMN($D$1:$U8)), COLUMN(F8))), "")</f>
        <v/>
      </c>
      <c r="AI8" t="str">
        <f t="array" ref="AI8">IFERROR(INDEX(8:8, SMALL(IF($D8:$U8&lt;&gt;"", COLUMN($D$1:$U8)), COLUMN(G8))), "")</f>
        <v/>
      </c>
      <c r="AJ8" t="str">
        <f t="array" ref="AJ8">IFERROR(INDEX(8:8, SMALL(IF($D8:$U8&lt;&gt;"", COLUMN($D$1:$U8)), COLUMN(H8))), "")</f>
        <v/>
      </c>
      <c r="AK8" t="str">
        <f t="array" ref="AK8">IFERROR(INDEX(8:8, SMALL(IF($D8:$U8&lt;&gt;"", COLUMN($D$1:$U8)), COLUMN(I8))), "")</f>
        <v/>
      </c>
      <c r="AL8" t="str">
        <f t="array" ref="AL8">IFERROR(INDEX(8:8, SMALL(IF($D8:$U8&lt;&gt;"", COLUMN($D$1:$U8)), COLUMN(J8))), "")</f>
        <v/>
      </c>
      <c r="AM8" t="str">
        <f t="array" ref="AM8">IFERROR(INDEX(8:8, SMALL(IF($D8:$U8&lt;&gt;"", COLUMN($D$1:$U8)), COLUMN(K8))), "")</f>
        <v/>
      </c>
      <c r="AN8" t="str">
        <f t="array" ref="AN8">IFERROR(INDEX(8:8, SMALL(IF($D8:$U8&lt;&gt;"", COLUMN($D$1:$U8)), COLUMN(L8))), "")</f>
        <v/>
      </c>
      <c r="AO8" t="str">
        <f t="array" ref="AO8">IFERROR(INDEX(8:8, SMALL(IF($D8:$U8&lt;&gt;"", COLUMN($D$1:$U8)), COLUMN(M8))), "")</f>
        <v/>
      </c>
      <c r="AP8" t="str">
        <f t="array" ref="AP8">IFERROR(INDEX(8:8, SMALL(IF($D8:$U8&lt;&gt;"", COLUMN($D$1:$U8)), COLUMN(N8))), "")</f>
        <v/>
      </c>
      <c r="AQ8" t="str">
        <f t="array" ref="AQ8">IFERROR(INDEX(8:8, SMALL(IF($D8:$U8&lt;&gt;"", COLUMN($D$1:$U8)), COLUMN(O8))), "")</f>
        <v/>
      </c>
      <c r="AR8" s="54" t="s">
        <v>3465</v>
      </c>
      <c r="AS8" t="e">
        <f t="shared" si="16"/>
        <v>#N/A</v>
      </c>
      <c r="AT8" t="e">
        <f t="shared" si="17"/>
        <v>#N/A</v>
      </c>
      <c r="AU8" t="e">
        <f t="shared" si="18"/>
        <v>#N/A</v>
      </c>
      <c r="AV8" t="e">
        <f t="shared" si="19"/>
        <v>#N/A</v>
      </c>
      <c r="AW8" t="e">
        <f t="shared" si="20"/>
        <v>#N/A</v>
      </c>
      <c r="AX8" t="e">
        <f t="shared" si="21"/>
        <v>#N/A</v>
      </c>
      <c r="AZ8" t="str">
        <f t="array" ref="AZ8">IFERROR(INDEX(8:8, SMALL(IF($AC8:$AX8&lt;&gt;"", COLUMN($AC$1:$AX8)), COLUMN(A8))), "")</f>
        <v/>
      </c>
      <c r="BA8" t="str">
        <f t="array" ref="BA8">IFERROR(INDEX(8:8, SMALL(IF($AC8:$AX8&lt;&gt;"", COLUMN($AC$1:$AX8)), COLUMN(B8))), "")</f>
        <v/>
      </c>
      <c r="BB8" t="str">
        <f t="array" ref="BB8">IFERROR(INDEX(8:8, SMALL(IF($AC8:$AX8&lt;&gt;"", COLUMN($AC$1:$AX8)), COLUMN(C8))), "")</f>
        <v/>
      </c>
      <c r="BC8" t="str">
        <f t="array" ref="BC8">IFERROR(INDEX(8:8, SMALL(IF($AC8:$AX8&lt;&gt;"", COLUMN($AC$1:$AX8)), COLUMN(D8))), "")</f>
        <v/>
      </c>
      <c r="BD8" t="str">
        <f t="array" ref="BD8">IFERROR(INDEX(8:8, SMALL(IF($AC8:$AX8&lt;&gt;"", COLUMN($AC$1:$AX8)), COLUMN(E8))), "")</f>
        <v/>
      </c>
      <c r="BE8" t="str">
        <f t="array" ref="BE8">IFERROR(INDEX(8:8, SMALL(IF($AC8:$AX8&lt;&gt;"", COLUMN($AC$1:$AX8)), COLUMN(F8))), "")</f>
        <v/>
      </c>
      <c r="BF8" t="str">
        <f t="array" ref="BF8">IFERROR(INDEX(8:8, SMALL(IF($AC8:$AX8&lt;&gt;"", COLUMN($AC$1:$AX8)), COLUMN(G8))), "")</f>
        <v/>
      </c>
      <c r="BG8" t="str">
        <f t="array" ref="BG8">IFERROR(INDEX(8:8, SMALL(IF($AC8:$AX8&lt;&gt;"", COLUMN($AC$1:$AX8)), COLUMN(H8))), "")</f>
        <v/>
      </c>
      <c r="BH8" t="str">
        <f t="array" ref="BH8">IFERROR(INDEX(8:8, SMALL(IF($AC8:$AX8&lt;&gt;"", COLUMN($AC$1:$AX8)), COLUMN(I8))), "")</f>
        <v/>
      </c>
      <c r="BI8" t="str">
        <f t="array" ref="BI8">IFERROR(INDEX(8:8, SMALL(IF($AC8:$AX8&lt;&gt;"", COLUMN($AC$1:$AX8)), COLUMN(J8))), "")</f>
        <v/>
      </c>
      <c r="BJ8" t="str">
        <f t="array" ref="BJ8">IFERROR(INDEX(8:8, SMALL(IF($AC8:$AX8&lt;&gt;"", COLUMN($AC$1:$AX8)), COLUMN(K8))), "")</f>
        <v/>
      </c>
      <c r="BK8" t="str">
        <f t="array" ref="BK8">IFERROR(INDEX(8:8, SMALL(IF($AC8:$AX8&lt;&gt;"", COLUMN($AC$1:$AX8)), COLUMN(L8))), "")</f>
        <v/>
      </c>
      <c r="BL8" t="str">
        <f t="array" ref="BL8">IFERROR(INDEX(8:8, SMALL(IF($AC8:$AX8&lt;&gt;"", COLUMN($AC$1:$AX8)), COLUMN(M8))), "")</f>
        <v/>
      </c>
      <c r="BM8" t="str">
        <f t="array" ref="BM8">IFERROR(INDEX(8:8, SMALL(IF($AC8:$AX8&lt;&gt;"", COLUMN($AC$1:$AX8)), COLUMN(N8))), "")</f>
        <v/>
      </c>
      <c r="BN8" t="str">
        <f t="array" ref="BN8">IFERROR(INDEX(8:8, SMALL(IF($AC8:$AX8&lt;&gt;"", COLUMN($AC$1:$AX8)), COLUMN(O8))), "")</f>
        <v/>
      </c>
      <c r="BO8" t="str">
        <f t="array" ref="BO8">IFERROR(INDEX(8:8, SMALL(IF($AC8:$AX8&lt;&gt;"", COLUMN($AC$1:$AX8)), COLUMN(P8))), "")</f>
        <v/>
      </c>
      <c r="BP8" t="str">
        <f t="array" ref="BP8">IFERROR(INDEX(8:8, SMALL(IF($AC8:$AX8&lt;&gt;"", COLUMN($AC$1:$AX8)), COLUMN(Q8))), "")</f>
        <v/>
      </c>
      <c r="BQ8" t="str">
        <f t="array" ref="BQ8">IFERROR(INDEX(8:8, SMALL(IF($AC8:$AX8&lt;&gt;"", COLUMN($AC$1:$AX8)), COLUMN(R8))), "")</f>
        <v/>
      </c>
    </row>
    <row r="9" spans="1:69" x14ac:dyDescent="0.45">
      <c r="A9" t="e" cm="1">
        <f t="array" ref="A9">IF(INDEX(貼り付け用!A:A,MATCH(A8,貼り付け用!A:A,0)+2)="4700",
IF(INDEX(貼り付け用!A:A,MATCH(A8,貼り付け用!A:A,0)+4)="4800",
INDEX(貼り付け用!A:A,MATCH(A8,貼り付け用!A:A,0)+6),
INDEX(貼り付け用!A:A,MATCH(A8,貼り付け用!A:A,0)+4)),INDEX(貼り付け用!A:A,MATCH(A8,貼り付け用!A:A,0)+2))</f>
        <v>#N/A</v>
      </c>
      <c r="B9" t="e">
        <f>IF(A9&lt;&gt;"",
VLOOKUP(A9,得意先マスタ!A:D,2,FALSE),"")</f>
        <v>#N/A</v>
      </c>
      <c r="C9" t="e" cm="1">
        <f t="array" ref="C9">IF(A9="10000","",INDEX(貼り付け用!A:A,MATCH(A9,貼り付け用!A:A,0)+1))</f>
        <v>#N/A</v>
      </c>
      <c r="D9" t="e">
        <f>VLOOKUP(C9,クライアント抽出!$A:$O,10,FALSE)</f>
        <v>#N/A</v>
      </c>
      <c r="E9" t="e">
        <f>IF(D9&lt;&gt;"",
VLOOKUP(
"*"&amp;IF(COUNTIF(D9,"*キャラ弁*"),"キャラ",
IF(COUNTIF(D9,"*赤*"),"赤",SUBSTITUTE(SUBSTITUTE(D9," ",""),"　","")))&amp;"*",
注文弁当の抽出!$F:$I,4,FALSE)&amp;
IF(COUNTIF(D9,"*おにぎり*"),"　おにぎり",""),"")</f>
        <v>#N/A</v>
      </c>
      <c r="F9" t="e">
        <f>IF(E9&lt;&gt;"",
VLOOKUP(C9,クライアント抽出!$A:$G,2,FALSE)+
IF(COUNTIF(Y9,"*-*"),Y9,0),"")</f>
        <v>#N/A</v>
      </c>
      <c r="G9" t="e">
        <f>VLOOKUP(C9,クライアント抽出!$A:$O,11,FALSE)</f>
        <v>#N/A</v>
      </c>
      <c r="H9" t="e">
        <f>IF(G9&lt;&gt;"",
VLOOKUP(
"*"&amp;IF(COUNTIF(G9,"*キャラ弁*"),"キャラ",
IF(COUNTIF(G9,"*赤*"),"赤",SUBSTITUTE(SUBSTITUTE(G9," ",""),"　","")))&amp;"*",
注文弁当の抽出!$F:$I,4,FALSE)&amp;
IF(COUNTIF(G9,"*おにぎり*"),"　おにぎり",""),"")</f>
        <v>#N/A</v>
      </c>
      <c r="I9" t="e">
        <f>IF(H9&lt;&gt;"",
VLOOKUP(C9,クライアント抽出!$A:$G,3,FALSE)+Z9,"")</f>
        <v>#N/A</v>
      </c>
      <c r="J9" t="e">
        <f>VLOOKUP(C9,クライアント抽出!$A:$O,12,FALSE)</f>
        <v>#N/A</v>
      </c>
      <c r="K9" t="e">
        <f>IF(J9&lt;&gt;"",
VLOOKUP(
"*"&amp;IF(COUNTIF(J9,"*キャラ弁*"),"キャラ",
IF(COUNTIF(J9,"*赤*"),"赤",SUBSTITUTE(SUBSTITUTE(J9," ",""),"　","")))&amp;"*",
注文弁当の抽出!$F:$I,4,FALSE)&amp;
IF(COUNTIF(J9,"*おにぎり*"),"　おにぎり",""),"")</f>
        <v>#N/A</v>
      </c>
      <c r="L9" t="e">
        <f>IF(K9&lt;&gt;"",
VLOOKUP(C9,クライアント抽出!$A:$G,4,FALSE)+AA9,"")</f>
        <v>#N/A</v>
      </c>
      <c r="M9" t="e">
        <f>VLOOKUP(C9,クライアント抽出!$A:$O,13,FALSE)</f>
        <v>#N/A</v>
      </c>
      <c r="N9" t="e">
        <f>SUBSTITUTE(
IF(M9&lt;&gt;"",
VLOOKUP(
"*"&amp;IF(COUNTIF(M9,"*キャラ弁*"),"キャラ",
IF(COUNTIF(M9,"*赤*"),"赤",SUBSTITUTE(SUBSTITUTE(D9," ",""),"　","")))&amp;"*",
注文弁当の抽出!$F:$I,4,FALSE),""),"園児","先生")&amp;
IF(COUNTIF(M9,"*おにぎり*"),"　おにぎり","")</f>
        <v>#N/A</v>
      </c>
      <c r="O9" t="e">
        <f>IF(N9&lt;&gt;"",VLOOKUP(C9,クライアント抽出!$A:$G,5,FALSE),"")</f>
        <v>#N/A</v>
      </c>
      <c r="P9" t="e">
        <f>VLOOKUP(C9,クライアント抽出!$A:$O,14,FALSE)</f>
        <v>#N/A</v>
      </c>
      <c r="Q9" t="e">
        <f>SUBSTITUTE(
IF(P9&lt;&gt;"",
VLOOKUP(
"*"&amp;IF(COUNTIF(P9,"*キャラ弁*"),"キャラ",
IF(COUNTIF(P9,"*赤*"),"赤",SUBSTITUTE(SUBSTITUTE(G9," ",""),"　","")))&amp;"*",
注文弁当の抽出!$F:$I,4,FALSE),""),"園児","先生")&amp;
IF(COUNTIF(P9,"*おにぎり*"),"　おにぎり","")</f>
        <v>#N/A</v>
      </c>
      <c r="R9" t="e">
        <f>IF(Q9&lt;&gt;"",
VLOOKUP(C9,クライアント抽出!$A:$G,6,FALSE),"")</f>
        <v>#N/A</v>
      </c>
      <c r="S9" t="e">
        <f>VLOOKUP(C9,クライアント抽出!$A:$O,15,FALSE)</f>
        <v>#N/A</v>
      </c>
      <c r="T9" t="e">
        <f>SUBSTITUTE(
IF(S9&lt;&gt;"",
VLOOKUP(
"*"&amp;IF(COUNTIF(S9,"*キャラ弁*"),"キャラ",
IF(COUNTIF(S9,"*赤*"),"赤",SUBSTITUTE(SUBSTITUTE(J9," ",""),"　","")))&amp;"*",
注文弁当の抽出!$F:$I,4,FALSE),""),"園児","先生")&amp;
IF(COUNTIF(S9,"*おにぎり*"),"　おにぎり","")</f>
        <v>#N/A</v>
      </c>
      <c r="U9" t="e">
        <f>IF(T9&lt;&gt;"",
VLOOKUP(C9,クライアント抽出!$A:$G,7,FALSE),"")</f>
        <v>#N/A</v>
      </c>
      <c r="V9" t="e">
        <f>IF(A9&lt;&gt;"",VLOOKUP("*"&amp;A9&amp;"*",数出表_Excel!$A:$Z,22,FALSE)&amp;VLOOKUP("*"&amp;A9&amp;"*",数出表_Excel!$A:$Z,23,FALSE),"")</f>
        <v>#N/A</v>
      </c>
      <c r="W9" t="e">
        <f>IF(AND(COUNTIF(V9,"&lt;&gt;*不要*"),A9&lt;&gt;""),VLOOKUP(A9,得意先マスタ!$A:$AD,24,FALSE),0)</f>
        <v>#N/A</v>
      </c>
      <c r="X9" t="e">
        <f>IF(AND(COUNTIF(V9,"&lt;&gt;*不要*"),A9&lt;&gt;""),VLOOKUP(A9,得意先マスタ!$A:$AD,25,FALSE),0)</f>
        <v>#N/A</v>
      </c>
      <c r="Y9" t="e">
        <f t="shared" si="0"/>
        <v>#N/A</v>
      </c>
      <c r="Z9" t="e">
        <f t="shared" si="1"/>
        <v>#N/A</v>
      </c>
      <c r="AA9" t="e">
        <f t="shared" si="9"/>
        <v>#N/A</v>
      </c>
      <c r="AB9" t="e">
        <f t="shared" si="2"/>
        <v>#N/A</v>
      </c>
      <c r="AC9" t="str">
        <f t="array" ref="AC9">IFERROR(INDEX(9:9, SMALL(IF($D9:$U9&lt;&gt;"", COLUMN($D$1:$U9)), COLUMN(A9))), "")</f>
        <v/>
      </c>
      <c r="AD9" t="str">
        <f t="array" ref="AD9">IFERROR(INDEX(9:9, SMALL(IF($D9:$U9&lt;&gt;"", COLUMN($D$1:$U9)), COLUMN(B9))), "")</f>
        <v/>
      </c>
      <c r="AE9" t="str">
        <f t="array" ref="AE9">IFERROR(INDEX(9:9, SMALL(IF($D9:$U9&lt;&gt;"", COLUMN($D$1:$U9)), COLUMN(C9))), "")</f>
        <v/>
      </c>
      <c r="AF9" t="str">
        <f t="array" ref="AF9">IFERROR(INDEX(9:9, SMALL(IF($D9:$U9&lt;&gt;"", COLUMN($D$1:$U9)), COLUMN(D9))), "")</f>
        <v/>
      </c>
      <c r="AG9" t="str">
        <f t="array" ref="AG9">IFERROR(INDEX(9:9, SMALL(IF($D9:$U9&lt;&gt;"", COLUMN($D$1:$U9)), COLUMN(E9))), "")</f>
        <v/>
      </c>
      <c r="AH9" t="str">
        <f t="array" ref="AH9">IFERROR(INDEX(9:9, SMALL(IF($D9:$U9&lt;&gt;"", COLUMN($D$1:$U9)), COLUMN(F9))), "")</f>
        <v/>
      </c>
      <c r="AI9" t="str">
        <f t="array" ref="AI9">IFERROR(INDEX(9:9, SMALL(IF($D9:$U9&lt;&gt;"", COLUMN($D$1:$U9)), COLUMN(G9))), "")</f>
        <v/>
      </c>
      <c r="AJ9" t="str">
        <f t="array" ref="AJ9">IFERROR(INDEX(9:9, SMALL(IF($D9:$U9&lt;&gt;"", COLUMN($D$1:$U9)), COLUMN(H9))), "")</f>
        <v/>
      </c>
      <c r="AK9" t="str">
        <f t="array" ref="AK9">IFERROR(INDEX(9:9, SMALL(IF($D9:$U9&lt;&gt;"", COLUMN($D$1:$U9)), COLUMN(I9))), "")</f>
        <v/>
      </c>
      <c r="AL9" t="str">
        <f t="array" ref="AL9">IFERROR(INDEX(9:9, SMALL(IF($D9:$U9&lt;&gt;"", COLUMN($D$1:$U9)), COLUMN(J9))), "")</f>
        <v/>
      </c>
      <c r="AM9" t="str">
        <f t="array" ref="AM9">IFERROR(INDEX(9:9, SMALL(IF($D9:$U9&lt;&gt;"", COLUMN($D$1:$U9)), COLUMN(K9))), "")</f>
        <v/>
      </c>
      <c r="AN9" t="str">
        <f t="array" ref="AN9">IFERROR(INDEX(9:9, SMALL(IF($D9:$U9&lt;&gt;"", COLUMN($D$1:$U9)), COLUMN(L9))), "")</f>
        <v/>
      </c>
      <c r="AO9" t="str">
        <f t="array" ref="AO9">IFERROR(INDEX(9:9, SMALL(IF($D9:$U9&lt;&gt;"", COLUMN($D$1:$U9)), COLUMN(M9))), "")</f>
        <v/>
      </c>
      <c r="AP9" t="str">
        <f t="array" ref="AP9">IFERROR(INDEX(9:9, SMALL(IF($D9:$U9&lt;&gt;"", COLUMN($D$1:$U9)), COLUMN(N9))), "")</f>
        <v/>
      </c>
      <c r="AQ9" t="str">
        <f t="array" ref="AQ9">IFERROR(INDEX(9:9, SMALL(IF($D9:$U9&lt;&gt;"", COLUMN($D$1:$U9)), COLUMN(O9))), "")</f>
        <v/>
      </c>
      <c r="AR9" s="54" t="s">
        <v>3465</v>
      </c>
      <c r="AS9" t="e">
        <f t="shared" si="16"/>
        <v>#N/A</v>
      </c>
      <c r="AT9" t="e">
        <f t="shared" si="17"/>
        <v>#N/A</v>
      </c>
      <c r="AU9" t="e">
        <f t="shared" si="18"/>
        <v>#N/A</v>
      </c>
      <c r="AV9" t="e">
        <f t="shared" si="19"/>
        <v>#N/A</v>
      </c>
      <c r="AW9" t="e">
        <f t="shared" si="20"/>
        <v>#N/A</v>
      </c>
      <c r="AX9" t="e">
        <f t="shared" si="21"/>
        <v>#N/A</v>
      </c>
      <c r="AZ9" t="str">
        <f t="array" ref="AZ9">IFERROR(INDEX(9:9, SMALL(IF($AC9:$AX9&lt;&gt;"", COLUMN($AC$1:$AX9)), COLUMN(A9))), "")</f>
        <v/>
      </c>
      <c r="BA9" t="str">
        <f t="array" ref="BA9">IFERROR(INDEX(9:9, SMALL(IF($AC9:$AX9&lt;&gt;"", COLUMN($AC$1:$AX9)), COLUMN(B9))), "")</f>
        <v/>
      </c>
      <c r="BB9" t="str">
        <f t="array" ref="BB9">IFERROR(INDEX(9:9, SMALL(IF($AC9:$AX9&lt;&gt;"", COLUMN($AC$1:$AX9)), COLUMN(C9))), "")</f>
        <v/>
      </c>
      <c r="BC9" t="str">
        <f t="array" ref="BC9">IFERROR(INDEX(9:9, SMALL(IF($AC9:$AX9&lt;&gt;"", COLUMN($AC$1:$AX9)), COLUMN(D9))), "")</f>
        <v/>
      </c>
      <c r="BD9" t="str">
        <f t="array" ref="BD9">IFERROR(INDEX(9:9, SMALL(IF($AC9:$AX9&lt;&gt;"", COLUMN($AC$1:$AX9)), COLUMN(E9))), "")</f>
        <v/>
      </c>
      <c r="BE9" t="str">
        <f t="array" ref="BE9">IFERROR(INDEX(9:9, SMALL(IF($AC9:$AX9&lt;&gt;"", COLUMN($AC$1:$AX9)), COLUMN(F9))), "")</f>
        <v/>
      </c>
      <c r="BF9" t="str">
        <f t="array" ref="BF9">IFERROR(INDEX(9:9, SMALL(IF($AC9:$AX9&lt;&gt;"", COLUMN($AC$1:$AX9)), COLUMN(G9))), "")</f>
        <v/>
      </c>
      <c r="BG9" t="str">
        <f t="array" ref="BG9">IFERROR(INDEX(9:9, SMALL(IF($AC9:$AX9&lt;&gt;"", COLUMN($AC$1:$AX9)), COLUMN(H9))), "")</f>
        <v/>
      </c>
      <c r="BH9" t="str">
        <f t="array" ref="BH9">IFERROR(INDEX(9:9, SMALL(IF($AC9:$AX9&lt;&gt;"", COLUMN($AC$1:$AX9)), COLUMN(I9))), "")</f>
        <v/>
      </c>
      <c r="BI9" t="str">
        <f t="array" ref="BI9">IFERROR(INDEX(9:9, SMALL(IF($AC9:$AX9&lt;&gt;"", COLUMN($AC$1:$AX9)), COLUMN(J9))), "")</f>
        <v/>
      </c>
      <c r="BJ9" t="str">
        <f t="array" ref="BJ9">IFERROR(INDEX(9:9, SMALL(IF($AC9:$AX9&lt;&gt;"", COLUMN($AC$1:$AX9)), COLUMN(K9))), "")</f>
        <v/>
      </c>
      <c r="BK9" t="str">
        <f t="array" ref="BK9">IFERROR(INDEX(9:9, SMALL(IF($AC9:$AX9&lt;&gt;"", COLUMN($AC$1:$AX9)), COLUMN(L9))), "")</f>
        <v/>
      </c>
      <c r="BL9" t="str">
        <f t="array" ref="BL9">IFERROR(INDEX(9:9, SMALL(IF($AC9:$AX9&lt;&gt;"", COLUMN($AC$1:$AX9)), COLUMN(M9))), "")</f>
        <v/>
      </c>
      <c r="BM9" t="str">
        <f t="array" ref="BM9">IFERROR(INDEX(9:9, SMALL(IF($AC9:$AX9&lt;&gt;"", COLUMN($AC$1:$AX9)), COLUMN(N9))), "")</f>
        <v/>
      </c>
      <c r="BN9" t="str">
        <f t="array" ref="BN9">IFERROR(INDEX(9:9, SMALL(IF($AC9:$AX9&lt;&gt;"", COLUMN($AC$1:$AX9)), COLUMN(O9))), "")</f>
        <v/>
      </c>
      <c r="BO9" t="str">
        <f t="array" ref="BO9">IFERROR(INDEX(9:9, SMALL(IF($AC9:$AX9&lt;&gt;"", COLUMN($AC$1:$AX9)), COLUMN(P9))), "")</f>
        <v/>
      </c>
      <c r="BP9" t="str">
        <f t="array" ref="BP9">IFERROR(INDEX(9:9, SMALL(IF($AC9:$AX9&lt;&gt;"", COLUMN($AC$1:$AX9)), COLUMN(Q9))), "")</f>
        <v/>
      </c>
      <c r="BQ9" t="str">
        <f t="array" ref="BQ9">IFERROR(INDEX(9:9, SMALL(IF($AC9:$AX9&lt;&gt;"", COLUMN($AC$1:$AX9)), COLUMN(R9))), "")</f>
        <v/>
      </c>
    </row>
    <row r="10" spans="1:69" x14ac:dyDescent="0.45">
      <c r="A10" t="e" cm="1">
        <f t="array" ref="A10">IF(INDEX(貼り付け用!A:A,MATCH(A9,貼り付け用!A:A,0)+2)="4700",
IF(INDEX(貼り付け用!A:A,MATCH(A9,貼り付け用!A:A,0)+4)="4800",
INDEX(貼り付け用!A:A,MATCH(A9,貼り付け用!A:A,0)+6),
INDEX(貼り付け用!A:A,MATCH(A9,貼り付け用!A:A,0)+4)),INDEX(貼り付け用!A:A,MATCH(A9,貼り付け用!A:A,0)+2))</f>
        <v>#N/A</v>
      </c>
      <c r="B10" t="e">
        <f>IF(A10&lt;&gt;"",
VLOOKUP(A10,得意先マスタ!A:D,2,FALSE),"")</f>
        <v>#N/A</v>
      </c>
      <c r="C10" t="e" cm="1">
        <f t="array" ref="C10">IF(A10="10000","",INDEX(貼り付け用!A:A,MATCH(A10,貼り付け用!A:A,0)+1))</f>
        <v>#N/A</v>
      </c>
      <c r="D10" t="e">
        <f>VLOOKUP(C10,クライアント抽出!$A:$O,10,FALSE)</f>
        <v>#N/A</v>
      </c>
      <c r="E10" t="e">
        <f>IF(D10&lt;&gt;"",
VLOOKUP(
"*"&amp;IF(COUNTIF(D10,"*キャラ弁*"),"キャラ",
IF(COUNTIF(D10,"*赤*"),"赤",SUBSTITUTE(SUBSTITUTE(D10," ",""),"　","")))&amp;"*",
注文弁当の抽出!$F:$I,4,FALSE)&amp;
IF(COUNTIF(D10,"*おにぎり*"),"　おにぎり",""),"")</f>
        <v>#N/A</v>
      </c>
      <c r="F10" t="e">
        <f>IF(E10&lt;&gt;"",
VLOOKUP(C10,クライアント抽出!$A:$G,2,FALSE)+
IF(COUNTIF(Y10,"*-*"),Y10,0),"")</f>
        <v>#N/A</v>
      </c>
      <c r="G10" t="e">
        <f>VLOOKUP(C10,クライアント抽出!$A:$O,11,FALSE)</f>
        <v>#N/A</v>
      </c>
      <c r="H10" t="e">
        <f>IF(G10&lt;&gt;"",
VLOOKUP(
"*"&amp;IF(COUNTIF(G10,"*キャラ弁*"),"キャラ",
IF(COUNTIF(G10,"*赤*"),"赤",SUBSTITUTE(SUBSTITUTE(G10," ",""),"　","")))&amp;"*",
注文弁当の抽出!$F:$I,4,FALSE)&amp;
IF(COUNTIF(G10,"*おにぎり*"),"　おにぎり",""),"")</f>
        <v>#N/A</v>
      </c>
      <c r="I10" t="e">
        <f>IF(H10&lt;&gt;"",
VLOOKUP(C10,クライアント抽出!$A:$G,3,FALSE)+Z10,"")</f>
        <v>#N/A</v>
      </c>
      <c r="J10" t="e">
        <f>VLOOKUP(C10,クライアント抽出!$A:$O,12,FALSE)</f>
        <v>#N/A</v>
      </c>
      <c r="K10" t="e">
        <f>IF(J10&lt;&gt;"",
VLOOKUP(
"*"&amp;IF(COUNTIF(J10,"*キャラ弁*"),"キャラ",
IF(COUNTIF(J10,"*赤*"),"赤",SUBSTITUTE(SUBSTITUTE(J10," ",""),"　","")))&amp;"*",
注文弁当の抽出!$F:$I,4,FALSE)&amp;
IF(COUNTIF(J10,"*おにぎり*"),"　おにぎり",""),"")</f>
        <v>#N/A</v>
      </c>
      <c r="L10" t="e">
        <f>IF(K10&lt;&gt;"",
VLOOKUP(C10,クライアント抽出!$A:$G,4,FALSE)+AA10,"")</f>
        <v>#N/A</v>
      </c>
      <c r="M10" t="e">
        <f>VLOOKUP(C10,クライアント抽出!$A:$O,13,FALSE)</f>
        <v>#N/A</v>
      </c>
      <c r="N10" t="e">
        <f>SUBSTITUTE(
IF(M10&lt;&gt;"",
VLOOKUP(
"*"&amp;IF(COUNTIF(M10,"*キャラ弁*"),"キャラ",
IF(COUNTIF(M10,"*赤*"),"赤",SUBSTITUTE(SUBSTITUTE(D10," ",""),"　","")))&amp;"*",
注文弁当の抽出!$F:$I,4,FALSE),""),"園児","先生")&amp;
IF(COUNTIF(M10,"*おにぎり*"),"　おにぎり","")</f>
        <v>#N/A</v>
      </c>
      <c r="O10" t="e">
        <f>IF(N10&lt;&gt;"",VLOOKUP(C10,クライアント抽出!$A:$G,5,FALSE),"")</f>
        <v>#N/A</v>
      </c>
      <c r="P10" t="e">
        <f>VLOOKUP(C10,クライアント抽出!$A:$O,14,FALSE)</f>
        <v>#N/A</v>
      </c>
      <c r="Q10" t="e">
        <f>SUBSTITUTE(
IF(P10&lt;&gt;"",
VLOOKUP(
"*"&amp;IF(COUNTIF(P10,"*キャラ弁*"),"キャラ",
IF(COUNTIF(P10,"*赤*"),"赤",SUBSTITUTE(SUBSTITUTE(G10," ",""),"　","")))&amp;"*",
注文弁当の抽出!$F:$I,4,FALSE),""),"園児","先生")&amp;
IF(COUNTIF(P10,"*おにぎり*"),"　おにぎり","")</f>
        <v>#N/A</v>
      </c>
      <c r="R10" t="e">
        <f>IF(Q10&lt;&gt;"",
VLOOKUP(C10,クライアント抽出!$A:$G,6,FALSE),"")</f>
        <v>#N/A</v>
      </c>
      <c r="S10" t="e">
        <f>VLOOKUP(C10,クライアント抽出!$A:$O,15,FALSE)</f>
        <v>#N/A</v>
      </c>
      <c r="T10" t="e">
        <f>SUBSTITUTE(
IF(S10&lt;&gt;"",
VLOOKUP(
"*"&amp;IF(COUNTIF(S10,"*キャラ弁*"),"キャラ",
IF(COUNTIF(S10,"*赤*"),"赤",SUBSTITUTE(SUBSTITUTE(J10," ",""),"　","")))&amp;"*",
注文弁当の抽出!$F:$I,4,FALSE),""),"園児","先生")&amp;
IF(COUNTIF(S10,"*おにぎり*"),"　おにぎり","")</f>
        <v>#N/A</v>
      </c>
      <c r="U10" t="e">
        <f>IF(T10&lt;&gt;"",
VLOOKUP(C10,クライアント抽出!$A:$G,7,FALSE),"")</f>
        <v>#N/A</v>
      </c>
      <c r="V10" t="e">
        <f>IF(A10&lt;&gt;"",VLOOKUP("*"&amp;A10&amp;"*",数出表_Excel!$A:$Z,22,FALSE)&amp;VLOOKUP("*"&amp;A10&amp;"*",数出表_Excel!$A:$Z,23,FALSE),"")</f>
        <v>#N/A</v>
      </c>
      <c r="W10" t="e">
        <f>IF(AND(COUNTIF(V10,"&lt;&gt;*不要*"),A10&lt;&gt;""),VLOOKUP(A10,得意先マスタ!$A:$AD,24,FALSE),0)</f>
        <v>#N/A</v>
      </c>
      <c r="X10" t="e">
        <f>IF(AND(COUNTIF(V10,"&lt;&gt;*不要*"),A10&lt;&gt;""),VLOOKUP(A10,得意先マスタ!$A:$AD,25,FALSE),0)</f>
        <v>#N/A</v>
      </c>
      <c r="Y10" t="e">
        <f t="shared" si="0"/>
        <v>#N/A</v>
      </c>
      <c r="Z10" t="e">
        <f t="shared" si="1"/>
        <v>#N/A</v>
      </c>
      <c r="AA10" t="e">
        <f t="shared" si="9"/>
        <v>#N/A</v>
      </c>
      <c r="AB10" t="e">
        <f t="shared" si="2"/>
        <v>#N/A</v>
      </c>
      <c r="AC10" t="str">
        <f t="array" ref="AC10">IFERROR(INDEX(10:10, SMALL(IF($D10:$U10&lt;&gt;"", COLUMN($D$1:$U10)), COLUMN(A10))), "")</f>
        <v/>
      </c>
      <c r="AD10" t="str">
        <f t="array" ref="AD10">IFERROR(INDEX(10:10, SMALL(IF($D10:$U10&lt;&gt;"", COLUMN($D$1:$U10)), COLUMN(B10))), "")</f>
        <v/>
      </c>
      <c r="AE10" t="str">
        <f t="array" ref="AE10">IFERROR(INDEX(10:10, SMALL(IF($D10:$U10&lt;&gt;"", COLUMN($D$1:$U10)), COLUMN(C10))), "")</f>
        <v/>
      </c>
      <c r="AF10" t="str">
        <f t="array" ref="AF10">IFERROR(INDEX(10:10, SMALL(IF($D10:$U10&lt;&gt;"", COLUMN($D$1:$U10)), COLUMN(D10))), "")</f>
        <v/>
      </c>
      <c r="AG10" t="str">
        <f t="array" ref="AG10">IFERROR(INDEX(10:10, SMALL(IF($D10:$U10&lt;&gt;"", COLUMN($D$1:$U10)), COLUMN(E10))), "")</f>
        <v/>
      </c>
      <c r="AH10" t="str">
        <f t="array" ref="AH10">IFERROR(INDEX(10:10, SMALL(IF($D10:$U10&lt;&gt;"", COLUMN($D$1:$U10)), COLUMN(F10))), "")</f>
        <v/>
      </c>
      <c r="AI10" t="str">
        <f t="array" ref="AI10">IFERROR(INDEX(10:10, SMALL(IF($D10:$U10&lt;&gt;"", COLUMN($D$1:$U10)), COLUMN(G10))), "")</f>
        <v/>
      </c>
      <c r="AJ10" t="str">
        <f t="array" ref="AJ10">IFERROR(INDEX(10:10, SMALL(IF($D10:$U10&lt;&gt;"", COLUMN($D$1:$U10)), COLUMN(H10))), "")</f>
        <v/>
      </c>
      <c r="AK10" t="str">
        <f t="array" ref="AK10">IFERROR(INDEX(10:10, SMALL(IF($D10:$U10&lt;&gt;"", COLUMN($D$1:$U10)), COLUMN(I10))), "")</f>
        <v/>
      </c>
      <c r="AL10" t="str">
        <f t="array" ref="AL10">IFERROR(INDEX(10:10, SMALL(IF($D10:$U10&lt;&gt;"", COLUMN($D$1:$U10)), COLUMN(J10))), "")</f>
        <v/>
      </c>
      <c r="AM10" t="str">
        <f t="array" ref="AM10">IFERROR(INDEX(10:10, SMALL(IF($D10:$U10&lt;&gt;"", COLUMN($D$1:$U10)), COLUMN(K10))), "")</f>
        <v/>
      </c>
      <c r="AN10" t="str">
        <f t="array" ref="AN10">IFERROR(INDEX(10:10, SMALL(IF($D10:$U10&lt;&gt;"", COLUMN($D$1:$U10)), COLUMN(L10))), "")</f>
        <v/>
      </c>
      <c r="AO10" t="str">
        <f t="array" ref="AO10">IFERROR(INDEX(10:10, SMALL(IF($D10:$U10&lt;&gt;"", COLUMN($D$1:$U10)), COLUMN(M10))), "")</f>
        <v/>
      </c>
      <c r="AP10" t="str">
        <f t="array" ref="AP10">IFERROR(INDEX(10:10, SMALL(IF($D10:$U10&lt;&gt;"", COLUMN($D$1:$U10)), COLUMN(N10))), "")</f>
        <v/>
      </c>
      <c r="AQ10" t="str">
        <f t="array" ref="AQ10">IFERROR(INDEX(10:10, SMALL(IF($D10:$U10&lt;&gt;"", COLUMN($D$1:$U10)), COLUMN(O10))), "")</f>
        <v/>
      </c>
      <c r="AR10" s="54" t="s">
        <v>3465</v>
      </c>
      <c r="AS10" t="e">
        <f t="shared" si="16"/>
        <v>#N/A</v>
      </c>
      <c r="AT10" t="e">
        <f t="shared" si="17"/>
        <v>#N/A</v>
      </c>
      <c r="AU10" t="e">
        <f t="shared" si="18"/>
        <v>#N/A</v>
      </c>
      <c r="AV10" t="e">
        <f t="shared" si="19"/>
        <v>#N/A</v>
      </c>
      <c r="AW10" t="e">
        <f t="shared" si="20"/>
        <v>#N/A</v>
      </c>
      <c r="AX10" t="e">
        <f t="shared" si="21"/>
        <v>#N/A</v>
      </c>
      <c r="AZ10" t="str">
        <f t="array" ref="AZ10">IFERROR(INDEX(10:10, SMALL(IF($AC10:$AX10&lt;&gt;"", COLUMN($AC$1:$AX10)), COLUMN(A10))), "")</f>
        <v/>
      </c>
      <c r="BA10" t="str">
        <f t="array" ref="BA10">IFERROR(INDEX(10:10, SMALL(IF($AC10:$AX10&lt;&gt;"", COLUMN($AC$1:$AX10)), COLUMN(B10))), "")</f>
        <v/>
      </c>
      <c r="BB10" t="str">
        <f t="array" ref="BB10">IFERROR(INDEX(10:10, SMALL(IF($AC10:$AX10&lt;&gt;"", COLUMN($AC$1:$AX10)), COLUMN(C10))), "")</f>
        <v/>
      </c>
      <c r="BC10" t="str">
        <f t="array" ref="BC10">IFERROR(INDEX(10:10, SMALL(IF($AC10:$AX10&lt;&gt;"", COLUMN($AC$1:$AX10)), COLUMN(D10))), "")</f>
        <v/>
      </c>
      <c r="BD10" t="str">
        <f t="array" ref="BD10">IFERROR(INDEX(10:10, SMALL(IF($AC10:$AX10&lt;&gt;"", COLUMN($AC$1:$AX10)), COLUMN(E10))), "")</f>
        <v/>
      </c>
      <c r="BE10" t="str">
        <f t="array" ref="BE10">IFERROR(INDEX(10:10, SMALL(IF($AC10:$AX10&lt;&gt;"", COLUMN($AC$1:$AX10)), COLUMN(F10))), "")</f>
        <v/>
      </c>
      <c r="BF10" t="str">
        <f t="array" ref="BF10">IFERROR(INDEX(10:10, SMALL(IF($AC10:$AX10&lt;&gt;"", COLUMN($AC$1:$AX10)), COLUMN(G10))), "")</f>
        <v/>
      </c>
      <c r="BG10" t="str">
        <f t="array" ref="BG10">IFERROR(INDEX(10:10, SMALL(IF($AC10:$AX10&lt;&gt;"", COLUMN($AC$1:$AX10)), COLUMN(H10))), "")</f>
        <v/>
      </c>
      <c r="BH10" t="str">
        <f t="array" ref="BH10">IFERROR(INDEX(10:10, SMALL(IF($AC10:$AX10&lt;&gt;"", COLUMN($AC$1:$AX10)), COLUMN(I10))), "")</f>
        <v/>
      </c>
      <c r="BI10" t="str">
        <f t="array" ref="BI10">IFERROR(INDEX(10:10, SMALL(IF($AC10:$AX10&lt;&gt;"", COLUMN($AC$1:$AX10)), COLUMN(J10))), "")</f>
        <v/>
      </c>
      <c r="BJ10" t="str">
        <f t="array" ref="BJ10">IFERROR(INDEX(10:10, SMALL(IF($AC10:$AX10&lt;&gt;"", COLUMN($AC$1:$AX10)), COLUMN(K10))), "")</f>
        <v/>
      </c>
      <c r="BK10" t="str">
        <f t="array" ref="BK10">IFERROR(INDEX(10:10, SMALL(IF($AC10:$AX10&lt;&gt;"", COLUMN($AC$1:$AX10)), COLUMN(L10))), "")</f>
        <v/>
      </c>
      <c r="BL10" t="str">
        <f t="array" ref="BL10">IFERROR(INDEX(10:10, SMALL(IF($AC10:$AX10&lt;&gt;"", COLUMN($AC$1:$AX10)), COLUMN(M10))), "")</f>
        <v/>
      </c>
      <c r="BM10" t="str">
        <f t="array" ref="BM10">IFERROR(INDEX(10:10, SMALL(IF($AC10:$AX10&lt;&gt;"", COLUMN($AC$1:$AX10)), COLUMN(N10))), "")</f>
        <v/>
      </c>
      <c r="BN10" t="str">
        <f t="array" ref="BN10">IFERROR(INDEX(10:10, SMALL(IF($AC10:$AX10&lt;&gt;"", COLUMN($AC$1:$AX10)), COLUMN(O10))), "")</f>
        <v/>
      </c>
      <c r="BO10" t="str">
        <f t="array" ref="BO10">IFERROR(INDEX(10:10, SMALL(IF($AC10:$AX10&lt;&gt;"", COLUMN($AC$1:$AX10)), COLUMN(P10))), "")</f>
        <v/>
      </c>
      <c r="BP10" t="str">
        <f t="array" ref="BP10">IFERROR(INDEX(10:10, SMALL(IF($AC10:$AX10&lt;&gt;"", COLUMN($AC$1:$AX10)), COLUMN(Q10))), "")</f>
        <v/>
      </c>
      <c r="BQ10" t="str">
        <f t="array" ref="BQ10">IFERROR(INDEX(10:10, SMALL(IF($AC10:$AX10&lt;&gt;"", COLUMN($AC$1:$AX10)), COLUMN(R10))), "")</f>
        <v/>
      </c>
    </row>
    <row r="11" spans="1:69" x14ac:dyDescent="0.45">
      <c r="A11" t="e" cm="1">
        <f t="array" ref="A11">IF(INDEX(貼り付け用!A:A,MATCH(A10,貼り付け用!A:A,0)+2)="4700",
IF(INDEX(貼り付け用!A:A,MATCH(A10,貼り付け用!A:A,0)+4)="4800",
INDEX(貼り付け用!A:A,MATCH(A10,貼り付け用!A:A,0)+6),
INDEX(貼り付け用!A:A,MATCH(A10,貼り付け用!A:A,0)+4)),INDEX(貼り付け用!A:A,MATCH(A10,貼り付け用!A:A,0)+2))</f>
        <v>#N/A</v>
      </c>
      <c r="B11" t="e">
        <f>IF(A11&lt;&gt;"",
VLOOKUP(A11,得意先マスタ!A:D,2,FALSE),"")</f>
        <v>#N/A</v>
      </c>
      <c r="C11" t="e" cm="1">
        <f t="array" ref="C11">IF(A11="10000","",INDEX(貼り付け用!A:A,MATCH(A11,貼り付け用!A:A,0)+1))</f>
        <v>#N/A</v>
      </c>
      <c r="D11" t="e">
        <f>VLOOKUP(C11,クライアント抽出!$A:$O,10,FALSE)</f>
        <v>#N/A</v>
      </c>
      <c r="E11" t="e">
        <f>IF(D11&lt;&gt;"",
VLOOKUP(
"*"&amp;IF(COUNTIF(D11,"*キャラ弁*"),"キャラ",
IF(COUNTIF(D11,"*赤*"),"赤",SUBSTITUTE(SUBSTITUTE(D11," ",""),"　","")))&amp;"*",
注文弁当の抽出!$F:$I,4,FALSE)&amp;
IF(COUNTIF(D11,"*おにぎり*"),"　おにぎり",""),"")</f>
        <v>#N/A</v>
      </c>
      <c r="F11" t="e">
        <f>IF(E11&lt;&gt;"",
VLOOKUP(C11,クライアント抽出!$A:$G,2,FALSE)+
IF(COUNTIF(Y11,"*-*"),Y11,0),"")</f>
        <v>#N/A</v>
      </c>
      <c r="G11" t="e">
        <f>VLOOKUP(C11,クライアント抽出!$A:$O,11,FALSE)</f>
        <v>#N/A</v>
      </c>
      <c r="H11" t="e">
        <f>IF(G11&lt;&gt;"",
VLOOKUP(
"*"&amp;IF(COUNTIF(G11,"*キャラ弁*"),"キャラ",
IF(COUNTIF(G11,"*赤*"),"赤",SUBSTITUTE(SUBSTITUTE(G11," ",""),"　","")))&amp;"*",
注文弁当の抽出!$F:$I,4,FALSE)&amp;
IF(COUNTIF(G11,"*おにぎり*"),"　おにぎり",""),"")</f>
        <v>#N/A</v>
      </c>
      <c r="I11" t="e">
        <f>IF(H11&lt;&gt;"",
VLOOKUP(C11,クライアント抽出!$A:$G,3,FALSE)+Z11,"")</f>
        <v>#N/A</v>
      </c>
      <c r="J11" t="e">
        <f>VLOOKUP(C11,クライアント抽出!$A:$O,12,FALSE)</f>
        <v>#N/A</v>
      </c>
      <c r="K11" t="e">
        <f>IF(J11&lt;&gt;"",
VLOOKUP(
"*"&amp;IF(COUNTIF(J11,"*キャラ弁*"),"キャラ",
IF(COUNTIF(J11,"*赤*"),"赤",SUBSTITUTE(SUBSTITUTE(J11," ",""),"　","")))&amp;"*",
注文弁当の抽出!$F:$I,4,FALSE)&amp;
IF(COUNTIF(J11,"*おにぎり*"),"　おにぎり",""),"")</f>
        <v>#N/A</v>
      </c>
      <c r="L11" t="e">
        <f>IF(K11&lt;&gt;"",
VLOOKUP(C11,クライアント抽出!$A:$G,4,FALSE)+AA11,"")</f>
        <v>#N/A</v>
      </c>
      <c r="M11" t="e">
        <f>VLOOKUP(C11,クライアント抽出!$A:$O,13,FALSE)</f>
        <v>#N/A</v>
      </c>
      <c r="N11" t="e">
        <f>SUBSTITUTE(
IF(M11&lt;&gt;"",
VLOOKUP(
"*"&amp;IF(COUNTIF(M11,"*キャラ弁*"),"キャラ",
IF(COUNTIF(M11,"*赤*"),"赤",SUBSTITUTE(SUBSTITUTE(D11," ",""),"　","")))&amp;"*",
注文弁当の抽出!$F:$I,4,FALSE),""),"園児","先生")&amp;
IF(COUNTIF(M11,"*おにぎり*"),"　おにぎり","")</f>
        <v>#N/A</v>
      </c>
      <c r="O11" t="e">
        <f>IF(N11&lt;&gt;"",VLOOKUP(C11,クライアント抽出!$A:$G,5,FALSE),"")</f>
        <v>#N/A</v>
      </c>
      <c r="P11" t="e">
        <f>VLOOKUP(C11,クライアント抽出!$A:$O,14,FALSE)</f>
        <v>#N/A</v>
      </c>
      <c r="Q11" t="e">
        <f>SUBSTITUTE(
IF(P11&lt;&gt;"",
VLOOKUP(
"*"&amp;IF(COUNTIF(P11,"*キャラ弁*"),"キャラ",
IF(COUNTIF(P11,"*赤*"),"赤",SUBSTITUTE(SUBSTITUTE(G11," ",""),"　","")))&amp;"*",
注文弁当の抽出!$F:$I,4,FALSE),""),"園児","先生")&amp;
IF(COUNTIF(P11,"*おにぎり*"),"　おにぎり","")</f>
        <v>#N/A</v>
      </c>
      <c r="R11" t="e">
        <f>IF(Q11&lt;&gt;"",
VLOOKUP(C11,クライアント抽出!$A:$G,6,FALSE),"")</f>
        <v>#N/A</v>
      </c>
      <c r="S11" t="e">
        <f>VLOOKUP(C11,クライアント抽出!$A:$O,15,FALSE)</f>
        <v>#N/A</v>
      </c>
      <c r="T11" t="e">
        <f>SUBSTITUTE(
IF(S11&lt;&gt;"",
VLOOKUP(
"*"&amp;IF(COUNTIF(S11,"*キャラ弁*"),"キャラ",
IF(COUNTIF(S11,"*赤*"),"赤",SUBSTITUTE(SUBSTITUTE(J11," ",""),"　","")))&amp;"*",
注文弁当の抽出!$F:$I,4,FALSE),""),"園児","先生")&amp;
IF(COUNTIF(S11,"*おにぎり*"),"　おにぎり","")</f>
        <v>#N/A</v>
      </c>
      <c r="U11" t="e">
        <f>IF(T11&lt;&gt;"",
VLOOKUP(C11,クライアント抽出!$A:$G,7,FALSE),"")</f>
        <v>#N/A</v>
      </c>
      <c r="V11" t="e">
        <f>IF(A11&lt;&gt;"",VLOOKUP("*"&amp;A11&amp;"*",数出表_Excel!$A:$Z,22,FALSE)&amp;VLOOKUP("*"&amp;A11&amp;"*",数出表_Excel!$A:$Z,23,FALSE),"")</f>
        <v>#N/A</v>
      </c>
      <c r="W11" t="e">
        <f>IF(AND(COUNTIF(V11,"&lt;&gt;*不要*"),A11&lt;&gt;""),VLOOKUP(A11,得意先マスタ!$A:$AD,24,FALSE),0)</f>
        <v>#N/A</v>
      </c>
      <c r="X11" t="e">
        <f>IF(AND(COUNTIF(V11,"&lt;&gt;*不要*"),A11&lt;&gt;""),VLOOKUP(A11,得意先マスタ!$A:$AD,25,FALSE),0)</f>
        <v>#N/A</v>
      </c>
      <c r="Y11" t="e">
        <f t="shared" si="0"/>
        <v>#N/A</v>
      </c>
      <c r="Z11" t="e">
        <f t="shared" si="1"/>
        <v>#N/A</v>
      </c>
      <c r="AA11" t="e">
        <f t="shared" si="9"/>
        <v>#N/A</v>
      </c>
      <c r="AB11" t="e">
        <f t="shared" si="2"/>
        <v>#N/A</v>
      </c>
      <c r="AC11" t="str">
        <f t="array" ref="AC11">IFERROR(INDEX(11:11, SMALL(IF($D11:$U11&lt;&gt;"", COLUMN($D$1:$U11)), COLUMN(A11))), "")</f>
        <v/>
      </c>
      <c r="AD11" t="str">
        <f t="array" ref="AD11">IFERROR(INDEX(11:11, SMALL(IF($D11:$U11&lt;&gt;"", COLUMN($D$1:$U11)), COLUMN(B11))), "")</f>
        <v/>
      </c>
      <c r="AE11" t="str">
        <f t="array" ref="AE11">IFERROR(INDEX(11:11, SMALL(IF($D11:$U11&lt;&gt;"", COLUMN($D$1:$U11)), COLUMN(C11))), "")</f>
        <v/>
      </c>
      <c r="AF11" t="str">
        <f t="array" ref="AF11">IFERROR(INDEX(11:11, SMALL(IF($D11:$U11&lt;&gt;"", COLUMN($D$1:$U11)), COLUMN(D11))), "")</f>
        <v/>
      </c>
      <c r="AG11" t="str">
        <f t="array" ref="AG11">IFERROR(INDEX(11:11, SMALL(IF($D11:$U11&lt;&gt;"", COLUMN($D$1:$U11)), COLUMN(E11))), "")</f>
        <v/>
      </c>
      <c r="AH11" t="str">
        <f t="array" ref="AH11">IFERROR(INDEX(11:11, SMALL(IF($D11:$U11&lt;&gt;"", COLUMN($D$1:$U11)), COLUMN(F11))), "")</f>
        <v/>
      </c>
      <c r="AI11" t="str">
        <f t="array" ref="AI11">IFERROR(INDEX(11:11, SMALL(IF($D11:$U11&lt;&gt;"", COLUMN($D$1:$U11)), COLUMN(G11))), "")</f>
        <v/>
      </c>
      <c r="AJ11" t="str">
        <f t="array" ref="AJ11">IFERROR(INDEX(11:11, SMALL(IF($D11:$U11&lt;&gt;"", COLUMN($D$1:$U11)), COLUMN(H11))), "")</f>
        <v/>
      </c>
      <c r="AK11" t="str">
        <f t="array" ref="AK11">IFERROR(INDEX(11:11, SMALL(IF($D11:$U11&lt;&gt;"", COLUMN($D$1:$U11)), COLUMN(I11))), "")</f>
        <v/>
      </c>
      <c r="AL11" t="str">
        <f t="array" ref="AL11">IFERROR(INDEX(11:11, SMALL(IF($D11:$U11&lt;&gt;"", COLUMN($D$1:$U11)), COLUMN(J11))), "")</f>
        <v/>
      </c>
      <c r="AM11" t="str">
        <f t="array" ref="AM11">IFERROR(INDEX(11:11, SMALL(IF($D11:$U11&lt;&gt;"", COLUMN($D$1:$U11)), COLUMN(K11))), "")</f>
        <v/>
      </c>
      <c r="AN11" t="str">
        <f t="array" ref="AN11">IFERROR(INDEX(11:11, SMALL(IF($D11:$U11&lt;&gt;"", COLUMN($D$1:$U11)), COLUMN(L11))), "")</f>
        <v/>
      </c>
      <c r="AO11" t="str">
        <f t="array" ref="AO11">IFERROR(INDEX(11:11, SMALL(IF($D11:$U11&lt;&gt;"", COLUMN($D$1:$U11)), COLUMN(M11))), "")</f>
        <v/>
      </c>
      <c r="AP11" t="str">
        <f t="array" ref="AP11">IFERROR(INDEX(11:11, SMALL(IF($D11:$U11&lt;&gt;"", COLUMN($D$1:$U11)), COLUMN(N11))), "")</f>
        <v/>
      </c>
      <c r="AQ11" t="str">
        <f t="array" ref="AQ11">IFERROR(INDEX(11:11, SMALL(IF($D11:$U11&lt;&gt;"", COLUMN($D$1:$U11)), COLUMN(O11))), "")</f>
        <v/>
      </c>
      <c r="AR11" s="54" t="s">
        <v>3465</v>
      </c>
      <c r="AS11" t="e">
        <f t="shared" si="16"/>
        <v>#N/A</v>
      </c>
      <c r="AT11" t="e">
        <f t="shared" si="17"/>
        <v>#N/A</v>
      </c>
      <c r="AU11" t="e">
        <f t="shared" si="18"/>
        <v>#N/A</v>
      </c>
      <c r="AV11" t="e">
        <f t="shared" si="19"/>
        <v>#N/A</v>
      </c>
      <c r="AW11" t="e">
        <f t="shared" si="20"/>
        <v>#N/A</v>
      </c>
      <c r="AX11" t="e">
        <f t="shared" si="21"/>
        <v>#N/A</v>
      </c>
      <c r="AZ11" t="str">
        <f t="array" ref="AZ11">IFERROR(INDEX(11:11, SMALL(IF($AC11:$AX11&lt;&gt;"", COLUMN($AC$1:$AX11)), COLUMN(A11))), "")</f>
        <v/>
      </c>
      <c r="BA11" t="str">
        <f t="array" ref="BA11">IFERROR(INDEX(11:11, SMALL(IF($AC11:$AX11&lt;&gt;"", COLUMN($AC$1:$AX11)), COLUMN(B11))), "")</f>
        <v/>
      </c>
      <c r="BB11" t="str">
        <f t="array" ref="BB11">IFERROR(INDEX(11:11, SMALL(IF($AC11:$AX11&lt;&gt;"", COLUMN($AC$1:$AX11)), COLUMN(C11))), "")</f>
        <v/>
      </c>
      <c r="BC11" t="str">
        <f t="array" ref="BC11">IFERROR(INDEX(11:11, SMALL(IF($AC11:$AX11&lt;&gt;"", COLUMN($AC$1:$AX11)), COLUMN(D11))), "")</f>
        <v/>
      </c>
      <c r="BD11" t="str">
        <f t="array" ref="BD11">IFERROR(INDEX(11:11, SMALL(IF($AC11:$AX11&lt;&gt;"", COLUMN($AC$1:$AX11)), COLUMN(E11))), "")</f>
        <v/>
      </c>
      <c r="BE11" t="str">
        <f t="array" ref="BE11">IFERROR(INDEX(11:11, SMALL(IF($AC11:$AX11&lt;&gt;"", COLUMN($AC$1:$AX11)), COLUMN(F11))), "")</f>
        <v/>
      </c>
      <c r="BF11" t="str">
        <f t="array" ref="BF11">IFERROR(INDEX(11:11, SMALL(IF($AC11:$AX11&lt;&gt;"", COLUMN($AC$1:$AX11)), COLUMN(G11))), "")</f>
        <v/>
      </c>
      <c r="BG11" t="str">
        <f t="array" ref="BG11">IFERROR(INDEX(11:11, SMALL(IF($AC11:$AX11&lt;&gt;"", COLUMN($AC$1:$AX11)), COLUMN(H11))), "")</f>
        <v/>
      </c>
      <c r="BH11" t="str">
        <f t="array" ref="BH11">IFERROR(INDEX(11:11, SMALL(IF($AC11:$AX11&lt;&gt;"", COLUMN($AC$1:$AX11)), COLUMN(I11))), "")</f>
        <v/>
      </c>
      <c r="BI11" t="str">
        <f t="array" ref="BI11">IFERROR(INDEX(11:11, SMALL(IF($AC11:$AX11&lt;&gt;"", COLUMN($AC$1:$AX11)), COLUMN(J11))), "")</f>
        <v/>
      </c>
      <c r="BJ11" t="str">
        <f t="array" ref="BJ11">IFERROR(INDEX(11:11, SMALL(IF($AC11:$AX11&lt;&gt;"", COLUMN($AC$1:$AX11)), COLUMN(K11))), "")</f>
        <v/>
      </c>
      <c r="BK11" t="str">
        <f t="array" ref="BK11">IFERROR(INDEX(11:11, SMALL(IF($AC11:$AX11&lt;&gt;"", COLUMN($AC$1:$AX11)), COLUMN(L11))), "")</f>
        <v/>
      </c>
      <c r="BL11" t="str">
        <f t="array" ref="BL11">IFERROR(INDEX(11:11, SMALL(IF($AC11:$AX11&lt;&gt;"", COLUMN($AC$1:$AX11)), COLUMN(M11))), "")</f>
        <v/>
      </c>
      <c r="BM11" t="str">
        <f t="array" ref="BM11">IFERROR(INDEX(11:11, SMALL(IF($AC11:$AX11&lt;&gt;"", COLUMN($AC$1:$AX11)), COLUMN(N11))), "")</f>
        <v/>
      </c>
      <c r="BN11" t="str">
        <f t="array" ref="BN11">IFERROR(INDEX(11:11, SMALL(IF($AC11:$AX11&lt;&gt;"", COLUMN($AC$1:$AX11)), COLUMN(O11))), "")</f>
        <v/>
      </c>
      <c r="BO11" t="str">
        <f t="array" ref="BO11">IFERROR(INDEX(11:11, SMALL(IF($AC11:$AX11&lt;&gt;"", COLUMN($AC$1:$AX11)), COLUMN(P11))), "")</f>
        <v/>
      </c>
      <c r="BP11" t="str">
        <f t="array" ref="BP11">IFERROR(INDEX(11:11, SMALL(IF($AC11:$AX11&lt;&gt;"", COLUMN($AC$1:$AX11)), COLUMN(Q11))), "")</f>
        <v/>
      </c>
      <c r="BQ11" t="str">
        <f t="array" ref="BQ11">IFERROR(INDEX(11:11, SMALL(IF($AC11:$AX11&lt;&gt;"", COLUMN($AC$1:$AX11)), COLUMN(R11))), "")</f>
        <v/>
      </c>
    </row>
    <row r="12" spans="1:69" x14ac:dyDescent="0.45">
      <c r="A12" t="e" cm="1">
        <f t="array" ref="A12">IF(INDEX(貼り付け用!A:A,MATCH(A11,貼り付け用!A:A,0)+2)="4700",
IF(INDEX(貼り付け用!A:A,MATCH(A11,貼り付け用!A:A,0)+4)="4800",
INDEX(貼り付け用!A:A,MATCH(A11,貼り付け用!A:A,0)+6),
INDEX(貼り付け用!A:A,MATCH(A11,貼り付け用!A:A,0)+4)),INDEX(貼り付け用!A:A,MATCH(A11,貼り付け用!A:A,0)+2))</f>
        <v>#N/A</v>
      </c>
      <c r="B12" t="e">
        <f>IF(A12&lt;&gt;"",
VLOOKUP(A12,得意先マスタ!A:D,2,FALSE),"")</f>
        <v>#N/A</v>
      </c>
      <c r="C12" t="e" cm="1">
        <f t="array" ref="C12">IF(A12="10000","",INDEX(貼り付け用!A:A,MATCH(A12,貼り付け用!A:A,0)+1))</f>
        <v>#N/A</v>
      </c>
      <c r="D12" t="e">
        <f>VLOOKUP(C12,クライアント抽出!$A:$O,10,FALSE)</f>
        <v>#N/A</v>
      </c>
      <c r="E12" t="e">
        <f>IF(D12&lt;&gt;"",
VLOOKUP(
"*"&amp;IF(COUNTIF(D12,"*キャラ弁*"),"キャラ",
IF(COUNTIF(D12,"*赤*"),"赤",SUBSTITUTE(SUBSTITUTE(D12," ",""),"　","")))&amp;"*",
注文弁当の抽出!$F:$I,4,FALSE)&amp;
IF(COUNTIF(D12,"*おにぎり*"),"　おにぎり",""),"")</f>
        <v>#N/A</v>
      </c>
      <c r="F12" t="e">
        <f>IF(E12&lt;&gt;"",
VLOOKUP(C12,クライアント抽出!$A:$G,2,FALSE)+
IF(COUNTIF(Y12,"*-*"),Y12,0),"")</f>
        <v>#N/A</v>
      </c>
      <c r="G12" t="e">
        <f>VLOOKUP(C12,クライアント抽出!$A:$O,11,FALSE)</f>
        <v>#N/A</v>
      </c>
      <c r="H12" t="e">
        <f>IF(G12&lt;&gt;"",
VLOOKUP(
"*"&amp;IF(COUNTIF(G12,"*キャラ弁*"),"キャラ",
IF(COUNTIF(G12,"*赤*"),"赤",SUBSTITUTE(SUBSTITUTE(G12," ",""),"　","")))&amp;"*",
注文弁当の抽出!$F:$I,4,FALSE)&amp;
IF(COUNTIF(G12,"*おにぎり*"),"　おにぎり",""),"")</f>
        <v>#N/A</v>
      </c>
      <c r="I12" t="e">
        <f>IF(H12&lt;&gt;"",
VLOOKUP(C12,クライアント抽出!$A:$G,3,FALSE)+Z12,"")</f>
        <v>#N/A</v>
      </c>
      <c r="J12" t="e">
        <f>VLOOKUP(C12,クライアント抽出!$A:$O,12,FALSE)</f>
        <v>#N/A</v>
      </c>
      <c r="K12" t="e">
        <f>IF(J12&lt;&gt;"",
VLOOKUP(
"*"&amp;IF(COUNTIF(J12,"*キャラ弁*"),"キャラ",
IF(COUNTIF(J12,"*赤*"),"赤",SUBSTITUTE(SUBSTITUTE(J12," ",""),"　","")))&amp;"*",
注文弁当の抽出!$F:$I,4,FALSE)&amp;
IF(COUNTIF(J12,"*おにぎり*"),"　おにぎり",""),"")</f>
        <v>#N/A</v>
      </c>
      <c r="L12" t="e">
        <f>IF(K12&lt;&gt;"",
VLOOKUP(C12,クライアント抽出!$A:$G,4,FALSE)+AA12,"")</f>
        <v>#N/A</v>
      </c>
      <c r="M12" t="e">
        <f>VLOOKUP(C12,クライアント抽出!$A:$O,13,FALSE)</f>
        <v>#N/A</v>
      </c>
      <c r="N12" t="e">
        <f>SUBSTITUTE(
IF(M12&lt;&gt;"",
VLOOKUP(
"*"&amp;IF(COUNTIF(M12,"*キャラ弁*"),"キャラ",
IF(COUNTIF(M12,"*赤*"),"赤",SUBSTITUTE(SUBSTITUTE(D12," ",""),"　","")))&amp;"*",
注文弁当の抽出!$F:$I,4,FALSE),""),"園児","先生")&amp;
IF(COUNTIF(M12,"*おにぎり*"),"　おにぎり","")</f>
        <v>#N/A</v>
      </c>
      <c r="O12" t="e">
        <f>IF(N12&lt;&gt;"",VLOOKUP(C12,クライアント抽出!$A:$G,5,FALSE),"")</f>
        <v>#N/A</v>
      </c>
      <c r="P12" t="e">
        <f>VLOOKUP(C12,クライアント抽出!$A:$O,14,FALSE)</f>
        <v>#N/A</v>
      </c>
      <c r="Q12" t="e">
        <f>SUBSTITUTE(
IF(P12&lt;&gt;"",
VLOOKUP(
"*"&amp;IF(COUNTIF(P12,"*キャラ弁*"),"キャラ",
IF(COUNTIF(P12,"*赤*"),"赤",SUBSTITUTE(SUBSTITUTE(G12," ",""),"　","")))&amp;"*",
注文弁当の抽出!$F:$I,4,FALSE),""),"園児","先生")&amp;
IF(COUNTIF(P12,"*おにぎり*"),"　おにぎり","")</f>
        <v>#N/A</v>
      </c>
      <c r="R12" t="e">
        <f>IF(Q12&lt;&gt;"",
VLOOKUP(C12,クライアント抽出!$A:$G,6,FALSE),"")</f>
        <v>#N/A</v>
      </c>
      <c r="S12" t="e">
        <f>VLOOKUP(C12,クライアント抽出!$A:$O,15,FALSE)</f>
        <v>#N/A</v>
      </c>
      <c r="T12" t="e">
        <f>SUBSTITUTE(
IF(S12&lt;&gt;"",
VLOOKUP(
"*"&amp;IF(COUNTIF(S12,"*キャラ弁*"),"キャラ",
IF(COUNTIF(S12,"*赤*"),"赤",SUBSTITUTE(SUBSTITUTE(J12," ",""),"　","")))&amp;"*",
注文弁当の抽出!$F:$I,4,FALSE),""),"園児","先生")&amp;
IF(COUNTIF(S12,"*おにぎり*"),"　おにぎり","")</f>
        <v>#N/A</v>
      </c>
      <c r="U12" t="e">
        <f>IF(T12&lt;&gt;"",
VLOOKUP(C12,クライアント抽出!$A:$G,7,FALSE),"")</f>
        <v>#N/A</v>
      </c>
      <c r="V12" t="e">
        <f>IF(A12&lt;&gt;"",VLOOKUP("*"&amp;A12&amp;"*",数出表_Excel!$A:$Z,22,FALSE)&amp;VLOOKUP("*"&amp;A12&amp;"*",数出表_Excel!$A:$Z,23,FALSE),"")</f>
        <v>#N/A</v>
      </c>
      <c r="W12" t="e">
        <f>IF(AND(COUNTIF(V12,"&lt;&gt;*不要*"),A12&lt;&gt;""),VLOOKUP(A12,得意先マスタ!$A:$AD,24,FALSE),0)</f>
        <v>#N/A</v>
      </c>
      <c r="X12" t="e">
        <f>IF(AND(COUNTIF(V12,"&lt;&gt;*不要*"),A12&lt;&gt;""),VLOOKUP(A12,得意先マスタ!$A:$AD,25,FALSE),0)</f>
        <v>#N/A</v>
      </c>
      <c r="Y12" t="e">
        <f t="shared" si="0"/>
        <v>#N/A</v>
      </c>
      <c r="Z12" t="e">
        <f t="shared" si="1"/>
        <v>#N/A</v>
      </c>
      <c r="AA12" t="e">
        <f t="shared" si="9"/>
        <v>#N/A</v>
      </c>
      <c r="AB12" t="e">
        <f t="shared" si="2"/>
        <v>#N/A</v>
      </c>
      <c r="AC12" t="str">
        <f t="array" ref="AC12">IFERROR(INDEX(12:12, SMALL(IF($D12:$U12&lt;&gt;"", COLUMN($D$1:$U12)), COLUMN(A12))), "")</f>
        <v/>
      </c>
      <c r="AD12" t="str">
        <f t="array" ref="AD12">IFERROR(INDEX(12:12, SMALL(IF($D12:$U12&lt;&gt;"", COLUMN($D$1:$U12)), COLUMN(B12))), "")</f>
        <v/>
      </c>
      <c r="AE12" t="str">
        <f t="array" ref="AE12">IFERROR(INDEX(12:12, SMALL(IF($D12:$U12&lt;&gt;"", COLUMN($D$1:$U12)), COLUMN(C12))), "")</f>
        <v/>
      </c>
      <c r="AF12" t="str">
        <f t="array" ref="AF12">IFERROR(INDEX(12:12, SMALL(IF($D12:$U12&lt;&gt;"", COLUMN($D$1:$U12)), COLUMN(D12))), "")</f>
        <v/>
      </c>
      <c r="AG12" t="str">
        <f t="array" ref="AG12">IFERROR(INDEX(12:12, SMALL(IF($D12:$U12&lt;&gt;"", COLUMN($D$1:$U12)), COLUMN(E12))), "")</f>
        <v/>
      </c>
      <c r="AH12" t="str">
        <f t="array" ref="AH12">IFERROR(INDEX(12:12, SMALL(IF($D12:$U12&lt;&gt;"", COLUMN($D$1:$U12)), COLUMN(F12))), "")</f>
        <v/>
      </c>
      <c r="AI12" t="str">
        <f t="array" ref="AI12">IFERROR(INDEX(12:12, SMALL(IF($D12:$U12&lt;&gt;"", COLUMN($D$1:$U12)), COLUMN(G12))), "")</f>
        <v/>
      </c>
      <c r="AJ12" t="str">
        <f t="array" ref="AJ12">IFERROR(INDEX(12:12, SMALL(IF($D12:$U12&lt;&gt;"", COLUMN($D$1:$U12)), COLUMN(H12))), "")</f>
        <v/>
      </c>
      <c r="AK12" t="str">
        <f t="array" ref="AK12">IFERROR(INDEX(12:12, SMALL(IF($D12:$U12&lt;&gt;"", COLUMN($D$1:$U12)), COLUMN(I12))), "")</f>
        <v/>
      </c>
      <c r="AL12" t="str">
        <f t="array" ref="AL12">IFERROR(INDEX(12:12, SMALL(IF($D12:$U12&lt;&gt;"", COLUMN($D$1:$U12)), COLUMN(J12))), "")</f>
        <v/>
      </c>
      <c r="AM12" t="str">
        <f t="array" ref="AM12">IFERROR(INDEX(12:12, SMALL(IF($D12:$U12&lt;&gt;"", COLUMN($D$1:$U12)), COLUMN(K12))), "")</f>
        <v/>
      </c>
      <c r="AN12" t="str">
        <f t="array" ref="AN12">IFERROR(INDEX(12:12, SMALL(IF($D12:$U12&lt;&gt;"", COLUMN($D$1:$U12)), COLUMN(L12))), "")</f>
        <v/>
      </c>
      <c r="AO12" t="str">
        <f t="array" ref="AO12">IFERROR(INDEX(12:12, SMALL(IF($D12:$U12&lt;&gt;"", COLUMN($D$1:$U12)), COLUMN(M12))), "")</f>
        <v/>
      </c>
      <c r="AP12" t="str">
        <f t="array" ref="AP12">IFERROR(INDEX(12:12, SMALL(IF($D12:$U12&lt;&gt;"", COLUMN($D$1:$U12)), COLUMN(N12))), "")</f>
        <v/>
      </c>
      <c r="AQ12" t="str">
        <f t="array" ref="AQ12">IFERROR(INDEX(12:12, SMALL(IF($D12:$U12&lt;&gt;"", COLUMN($D$1:$U12)), COLUMN(O12))), "")</f>
        <v/>
      </c>
      <c r="AR12" s="54" t="s">
        <v>3465</v>
      </c>
      <c r="AS12" t="e">
        <f t="shared" si="16"/>
        <v>#N/A</v>
      </c>
      <c r="AT12" t="e">
        <f t="shared" si="17"/>
        <v>#N/A</v>
      </c>
      <c r="AU12" t="e">
        <f t="shared" si="18"/>
        <v>#N/A</v>
      </c>
      <c r="AV12" t="e">
        <f t="shared" si="19"/>
        <v>#N/A</v>
      </c>
      <c r="AW12" t="e">
        <f t="shared" si="20"/>
        <v>#N/A</v>
      </c>
      <c r="AX12" t="e">
        <f t="shared" si="21"/>
        <v>#N/A</v>
      </c>
      <c r="AZ12" t="str">
        <f t="array" ref="AZ12">IFERROR(INDEX(12:12, SMALL(IF($AC12:$AX12&lt;&gt;"", COLUMN($AC$1:$AX12)), COLUMN(A12))), "")</f>
        <v/>
      </c>
      <c r="BA12" t="str">
        <f t="array" ref="BA12">IFERROR(INDEX(12:12, SMALL(IF($AC12:$AX12&lt;&gt;"", COLUMN($AC$1:$AX12)), COLUMN(B12))), "")</f>
        <v/>
      </c>
      <c r="BB12" t="str">
        <f t="array" ref="BB12">IFERROR(INDEX(12:12, SMALL(IF($AC12:$AX12&lt;&gt;"", COLUMN($AC$1:$AX12)), COLUMN(C12))), "")</f>
        <v/>
      </c>
      <c r="BC12" t="str">
        <f t="array" ref="BC12">IFERROR(INDEX(12:12, SMALL(IF($AC12:$AX12&lt;&gt;"", COLUMN($AC$1:$AX12)), COLUMN(D12))), "")</f>
        <v/>
      </c>
      <c r="BD12" t="str">
        <f t="array" ref="BD12">IFERROR(INDEX(12:12, SMALL(IF($AC12:$AX12&lt;&gt;"", COLUMN($AC$1:$AX12)), COLUMN(E12))), "")</f>
        <v/>
      </c>
      <c r="BE12" t="str">
        <f t="array" ref="BE12">IFERROR(INDEX(12:12, SMALL(IF($AC12:$AX12&lt;&gt;"", COLUMN($AC$1:$AX12)), COLUMN(F12))), "")</f>
        <v/>
      </c>
      <c r="BF12" t="str">
        <f t="array" ref="BF12">IFERROR(INDEX(12:12, SMALL(IF($AC12:$AX12&lt;&gt;"", COLUMN($AC$1:$AX12)), COLUMN(G12))), "")</f>
        <v/>
      </c>
      <c r="BG12" t="str">
        <f t="array" ref="BG12">IFERROR(INDEX(12:12, SMALL(IF($AC12:$AX12&lt;&gt;"", COLUMN($AC$1:$AX12)), COLUMN(H12))), "")</f>
        <v/>
      </c>
      <c r="BH12" t="str">
        <f t="array" ref="BH12">IFERROR(INDEX(12:12, SMALL(IF($AC12:$AX12&lt;&gt;"", COLUMN($AC$1:$AX12)), COLUMN(I12))), "")</f>
        <v/>
      </c>
      <c r="BI12" t="str">
        <f t="array" ref="BI12">IFERROR(INDEX(12:12, SMALL(IF($AC12:$AX12&lt;&gt;"", COLUMN($AC$1:$AX12)), COLUMN(J12))), "")</f>
        <v/>
      </c>
      <c r="BJ12" t="str">
        <f t="array" ref="BJ12">IFERROR(INDEX(12:12, SMALL(IF($AC12:$AX12&lt;&gt;"", COLUMN($AC$1:$AX12)), COLUMN(K12))), "")</f>
        <v/>
      </c>
      <c r="BK12" t="str">
        <f t="array" ref="BK12">IFERROR(INDEX(12:12, SMALL(IF($AC12:$AX12&lt;&gt;"", COLUMN($AC$1:$AX12)), COLUMN(L12))), "")</f>
        <v/>
      </c>
      <c r="BL12" t="str">
        <f t="array" ref="BL12">IFERROR(INDEX(12:12, SMALL(IF($AC12:$AX12&lt;&gt;"", COLUMN($AC$1:$AX12)), COLUMN(M12))), "")</f>
        <v/>
      </c>
      <c r="BM12" t="str">
        <f t="array" ref="BM12">IFERROR(INDEX(12:12, SMALL(IF($AC12:$AX12&lt;&gt;"", COLUMN($AC$1:$AX12)), COLUMN(N12))), "")</f>
        <v/>
      </c>
      <c r="BN12" t="str">
        <f t="array" ref="BN12">IFERROR(INDEX(12:12, SMALL(IF($AC12:$AX12&lt;&gt;"", COLUMN($AC$1:$AX12)), COLUMN(O12))), "")</f>
        <v/>
      </c>
      <c r="BO12" t="str">
        <f t="array" ref="BO12">IFERROR(INDEX(12:12, SMALL(IF($AC12:$AX12&lt;&gt;"", COLUMN($AC$1:$AX12)), COLUMN(P12))), "")</f>
        <v/>
      </c>
      <c r="BP12" t="str">
        <f t="array" ref="BP12">IFERROR(INDEX(12:12, SMALL(IF($AC12:$AX12&lt;&gt;"", COLUMN($AC$1:$AX12)), COLUMN(Q12))), "")</f>
        <v/>
      </c>
      <c r="BQ12" t="str">
        <f t="array" ref="BQ12">IFERROR(INDEX(12:12, SMALL(IF($AC12:$AX12&lt;&gt;"", COLUMN($AC$1:$AX12)), COLUMN(R12))), "")</f>
        <v/>
      </c>
    </row>
    <row r="13" spans="1:69" x14ac:dyDescent="0.45">
      <c r="A13" t="e" cm="1">
        <f t="array" ref="A13">IF(INDEX(貼り付け用!A:A,MATCH(A12,貼り付け用!A:A,0)+2)="4700",
IF(INDEX(貼り付け用!A:A,MATCH(A12,貼り付け用!A:A,0)+4)="4800",
INDEX(貼り付け用!A:A,MATCH(A12,貼り付け用!A:A,0)+6),
INDEX(貼り付け用!A:A,MATCH(A12,貼り付け用!A:A,0)+4)),INDEX(貼り付け用!A:A,MATCH(A12,貼り付け用!A:A,0)+2))</f>
        <v>#N/A</v>
      </c>
      <c r="B13" t="e">
        <f>IF(A13&lt;&gt;"",
VLOOKUP(A13,得意先マスタ!A:D,2,FALSE),"")</f>
        <v>#N/A</v>
      </c>
      <c r="C13" t="e" cm="1">
        <f t="array" ref="C13">IF(A13="10000","",INDEX(貼り付け用!A:A,MATCH(A13,貼り付け用!A:A,0)+1))</f>
        <v>#N/A</v>
      </c>
      <c r="D13" t="e">
        <f>VLOOKUP(C13,クライアント抽出!$A:$O,10,FALSE)</f>
        <v>#N/A</v>
      </c>
      <c r="E13" t="e">
        <f>IF(D13&lt;&gt;"",
VLOOKUP(
"*"&amp;IF(COUNTIF(D13,"*キャラ弁*"),"キャラ",
IF(COUNTIF(D13,"*赤*"),"赤",SUBSTITUTE(SUBSTITUTE(D13," ",""),"　","")))&amp;"*",
注文弁当の抽出!$F:$I,4,FALSE)&amp;
IF(COUNTIF(D13,"*おにぎり*"),"　おにぎり",""),"")</f>
        <v>#N/A</v>
      </c>
      <c r="F13" t="e">
        <f>IF(E13&lt;&gt;"",
VLOOKUP(C13,クライアント抽出!$A:$G,2,FALSE)+
IF(COUNTIF(Y13,"*-*"),Y13,0),"")</f>
        <v>#N/A</v>
      </c>
      <c r="G13" t="e">
        <f>VLOOKUP(C13,クライアント抽出!$A:$O,11,FALSE)</f>
        <v>#N/A</v>
      </c>
      <c r="H13" t="e">
        <f>IF(G13&lt;&gt;"",
VLOOKUP(
"*"&amp;IF(COUNTIF(G13,"*キャラ弁*"),"キャラ",
IF(COUNTIF(G13,"*赤*"),"赤",SUBSTITUTE(SUBSTITUTE(G13," ",""),"　","")))&amp;"*",
注文弁当の抽出!$F:$I,4,FALSE)&amp;
IF(COUNTIF(G13,"*おにぎり*"),"　おにぎり",""),"")</f>
        <v>#N/A</v>
      </c>
      <c r="I13" t="e">
        <f>IF(H13&lt;&gt;"",
VLOOKUP(C13,クライアント抽出!$A:$G,3,FALSE)+Z13,"")</f>
        <v>#N/A</v>
      </c>
      <c r="J13" t="e">
        <f>VLOOKUP(C13,クライアント抽出!$A:$O,12,FALSE)</f>
        <v>#N/A</v>
      </c>
      <c r="K13" t="e">
        <f>IF(J13&lt;&gt;"",
VLOOKUP(
"*"&amp;IF(COUNTIF(J13,"*キャラ弁*"),"キャラ",
IF(COUNTIF(J13,"*赤*"),"赤",SUBSTITUTE(SUBSTITUTE(J13," ",""),"　","")))&amp;"*",
注文弁当の抽出!$F:$I,4,FALSE)&amp;
IF(COUNTIF(J13,"*おにぎり*"),"　おにぎり",""),"")</f>
        <v>#N/A</v>
      </c>
      <c r="L13" t="e">
        <f>IF(K13&lt;&gt;"",
VLOOKUP(C13,クライアント抽出!$A:$G,4,FALSE)+AA13,"")</f>
        <v>#N/A</v>
      </c>
      <c r="M13" t="e">
        <f>VLOOKUP(C13,クライアント抽出!$A:$O,13,FALSE)</f>
        <v>#N/A</v>
      </c>
      <c r="N13" t="e">
        <f>SUBSTITUTE(
IF(M13&lt;&gt;"",
VLOOKUP(
"*"&amp;IF(COUNTIF(M13,"*キャラ弁*"),"キャラ",
IF(COUNTIF(M13,"*赤*"),"赤",SUBSTITUTE(SUBSTITUTE(D13," ",""),"　","")))&amp;"*",
注文弁当の抽出!$F:$I,4,FALSE),""),"園児","先生")&amp;
IF(COUNTIF(M13,"*おにぎり*"),"　おにぎり","")</f>
        <v>#N/A</v>
      </c>
      <c r="O13" t="e">
        <f>IF(N13&lt;&gt;"",VLOOKUP(C13,クライアント抽出!$A:$G,5,FALSE),"")</f>
        <v>#N/A</v>
      </c>
      <c r="P13" t="e">
        <f>VLOOKUP(C13,クライアント抽出!$A:$O,14,FALSE)</f>
        <v>#N/A</v>
      </c>
      <c r="Q13" t="e">
        <f>SUBSTITUTE(
IF(P13&lt;&gt;"",
VLOOKUP(
"*"&amp;IF(COUNTIF(P13,"*キャラ弁*"),"キャラ",
IF(COUNTIF(P13,"*赤*"),"赤",SUBSTITUTE(SUBSTITUTE(G13," ",""),"　","")))&amp;"*",
注文弁当の抽出!$F:$I,4,FALSE),""),"園児","先生")&amp;
IF(COUNTIF(P13,"*おにぎり*"),"　おにぎり","")</f>
        <v>#N/A</v>
      </c>
      <c r="R13" t="e">
        <f>IF(Q13&lt;&gt;"",
VLOOKUP(C13,クライアント抽出!$A:$G,6,FALSE),"")</f>
        <v>#N/A</v>
      </c>
      <c r="S13" t="e">
        <f>VLOOKUP(C13,クライアント抽出!$A:$O,15,FALSE)</f>
        <v>#N/A</v>
      </c>
      <c r="T13" t="e">
        <f>SUBSTITUTE(
IF(S13&lt;&gt;"",
VLOOKUP(
"*"&amp;IF(COUNTIF(S13,"*キャラ弁*"),"キャラ",
IF(COUNTIF(S13,"*赤*"),"赤",SUBSTITUTE(SUBSTITUTE(J13," ",""),"　","")))&amp;"*",
注文弁当の抽出!$F:$I,4,FALSE),""),"園児","先生")&amp;
IF(COUNTIF(S13,"*おにぎり*"),"　おにぎり","")</f>
        <v>#N/A</v>
      </c>
      <c r="U13" t="e">
        <f>IF(T13&lt;&gt;"",
VLOOKUP(C13,クライアント抽出!$A:$G,7,FALSE),"")</f>
        <v>#N/A</v>
      </c>
      <c r="V13" t="e">
        <f>IF(A13&lt;&gt;"",VLOOKUP("*"&amp;A13&amp;"*",数出表_Excel!$A:$Z,22,FALSE)&amp;VLOOKUP("*"&amp;A13&amp;"*",数出表_Excel!$A:$Z,23,FALSE),"")</f>
        <v>#N/A</v>
      </c>
      <c r="W13" t="e">
        <f>IF(AND(COUNTIF(V13,"&lt;&gt;*不要*"),A13&lt;&gt;""),VLOOKUP(A13,得意先マスタ!$A:$AD,24,FALSE),0)</f>
        <v>#N/A</v>
      </c>
      <c r="X13" t="e">
        <f>IF(AND(COUNTIF(V13,"&lt;&gt;*不要*"),A13&lt;&gt;""),VLOOKUP(A13,得意先マスタ!$A:$AD,25,FALSE),0)</f>
        <v>#N/A</v>
      </c>
      <c r="Y13" t="e">
        <f t="shared" si="0"/>
        <v>#N/A</v>
      </c>
      <c r="Z13" t="e">
        <f t="shared" si="1"/>
        <v>#N/A</v>
      </c>
      <c r="AA13" t="e">
        <f t="shared" si="9"/>
        <v>#N/A</v>
      </c>
      <c r="AB13" t="e">
        <f t="shared" si="2"/>
        <v>#N/A</v>
      </c>
      <c r="AC13" t="str">
        <f t="array" ref="AC13">IFERROR(INDEX(13:13, SMALL(IF($D13:$U13&lt;&gt;"", COLUMN($D$1:$U13)), COLUMN(A13))), "")</f>
        <v/>
      </c>
      <c r="AD13" t="str">
        <f t="array" ref="AD13">IFERROR(INDEX(13:13, SMALL(IF($D13:$U13&lt;&gt;"", COLUMN($D$1:$U13)), COLUMN(B13))), "")</f>
        <v/>
      </c>
      <c r="AE13" t="str">
        <f t="array" ref="AE13">IFERROR(INDEX(13:13, SMALL(IF($D13:$U13&lt;&gt;"", COLUMN($D$1:$U13)), COLUMN(C13))), "")</f>
        <v/>
      </c>
      <c r="AF13" t="str">
        <f t="array" ref="AF13">IFERROR(INDEX(13:13, SMALL(IF($D13:$U13&lt;&gt;"", COLUMN($D$1:$U13)), COLUMN(D13))), "")</f>
        <v/>
      </c>
      <c r="AG13" t="str">
        <f t="array" ref="AG13">IFERROR(INDEX(13:13, SMALL(IF($D13:$U13&lt;&gt;"", COLUMN($D$1:$U13)), COLUMN(E13))), "")</f>
        <v/>
      </c>
      <c r="AH13" t="str">
        <f t="array" ref="AH13">IFERROR(INDEX(13:13, SMALL(IF($D13:$U13&lt;&gt;"", COLUMN($D$1:$U13)), COLUMN(F13))), "")</f>
        <v/>
      </c>
      <c r="AI13" t="str">
        <f t="array" ref="AI13">IFERROR(INDEX(13:13, SMALL(IF($D13:$U13&lt;&gt;"", COLUMN($D$1:$U13)), COLUMN(G13))), "")</f>
        <v/>
      </c>
      <c r="AJ13" t="str">
        <f t="array" ref="AJ13">IFERROR(INDEX(13:13, SMALL(IF($D13:$U13&lt;&gt;"", COLUMN($D$1:$U13)), COLUMN(H13))), "")</f>
        <v/>
      </c>
      <c r="AK13" t="str">
        <f t="array" ref="AK13">IFERROR(INDEX(13:13, SMALL(IF($D13:$U13&lt;&gt;"", COLUMN($D$1:$U13)), COLUMN(I13))), "")</f>
        <v/>
      </c>
      <c r="AL13" t="str">
        <f t="array" ref="AL13">IFERROR(INDEX(13:13, SMALL(IF($D13:$U13&lt;&gt;"", COLUMN($D$1:$U13)), COLUMN(J13))), "")</f>
        <v/>
      </c>
      <c r="AM13" t="str">
        <f t="array" ref="AM13">IFERROR(INDEX(13:13, SMALL(IF($D13:$U13&lt;&gt;"", COLUMN($D$1:$U13)), COLUMN(K13))), "")</f>
        <v/>
      </c>
      <c r="AN13" t="str">
        <f t="array" ref="AN13">IFERROR(INDEX(13:13, SMALL(IF($D13:$U13&lt;&gt;"", COLUMN($D$1:$U13)), COLUMN(L13))), "")</f>
        <v/>
      </c>
      <c r="AO13" t="str">
        <f t="array" ref="AO13">IFERROR(INDEX(13:13, SMALL(IF($D13:$U13&lt;&gt;"", COLUMN($D$1:$U13)), COLUMN(M13))), "")</f>
        <v/>
      </c>
      <c r="AP13" t="str">
        <f t="array" ref="AP13">IFERROR(INDEX(13:13, SMALL(IF($D13:$U13&lt;&gt;"", COLUMN($D$1:$U13)), COLUMN(N13))), "")</f>
        <v/>
      </c>
      <c r="AQ13" t="str">
        <f t="array" ref="AQ13">IFERROR(INDEX(13:13, SMALL(IF($D13:$U13&lt;&gt;"", COLUMN($D$1:$U13)), COLUMN(O13))), "")</f>
        <v/>
      </c>
      <c r="AR13" s="54" t="s">
        <v>3465</v>
      </c>
      <c r="AS13" t="e">
        <f t="shared" si="16"/>
        <v>#N/A</v>
      </c>
      <c r="AT13" t="e">
        <f t="shared" si="17"/>
        <v>#N/A</v>
      </c>
      <c r="AU13" t="e">
        <f t="shared" si="18"/>
        <v>#N/A</v>
      </c>
      <c r="AV13" t="e">
        <f t="shared" si="19"/>
        <v>#N/A</v>
      </c>
      <c r="AW13" t="e">
        <f t="shared" si="20"/>
        <v>#N/A</v>
      </c>
      <c r="AX13" t="e">
        <f t="shared" si="21"/>
        <v>#N/A</v>
      </c>
      <c r="AZ13" t="str">
        <f t="array" ref="AZ13">IFERROR(INDEX(13:13, SMALL(IF($AC13:$AX13&lt;&gt;"", COLUMN($AC$1:$AX13)), COLUMN(A13))), "")</f>
        <v/>
      </c>
      <c r="BA13" t="str">
        <f t="array" ref="BA13">IFERROR(INDEX(13:13, SMALL(IF($AC13:$AX13&lt;&gt;"", COLUMN($AC$1:$AX13)), COLUMN(B13))), "")</f>
        <v/>
      </c>
      <c r="BB13" t="str">
        <f t="array" ref="BB13">IFERROR(INDEX(13:13, SMALL(IF($AC13:$AX13&lt;&gt;"", COLUMN($AC$1:$AX13)), COLUMN(C13))), "")</f>
        <v/>
      </c>
      <c r="BC13" t="str">
        <f t="array" ref="BC13">IFERROR(INDEX(13:13, SMALL(IF($AC13:$AX13&lt;&gt;"", COLUMN($AC$1:$AX13)), COLUMN(D13))), "")</f>
        <v/>
      </c>
      <c r="BD13" t="str">
        <f t="array" ref="BD13">IFERROR(INDEX(13:13, SMALL(IF($AC13:$AX13&lt;&gt;"", COLUMN($AC$1:$AX13)), COLUMN(E13))), "")</f>
        <v/>
      </c>
      <c r="BE13" t="str">
        <f t="array" ref="BE13">IFERROR(INDEX(13:13, SMALL(IF($AC13:$AX13&lt;&gt;"", COLUMN($AC$1:$AX13)), COLUMN(F13))), "")</f>
        <v/>
      </c>
      <c r="BF13" t="str">
        <f t="array" ref="BF13">IFERROR(INDEX(13:13, SMALL(IF($AC13:$AX13&lt;&gt;"", COLUMN($AC$1:$AX13)), COLUMN(G13))), "")</f>
        <v/>
      </c>
      <c r="BG13" t="str">
        <f t="array" ref="BG13">IFERROR(INDEX(13:13, SMALL(IF($AC13:$AX13&lt;&gt;"", COLUMN($AC$1:$AX13)), COLUMN(H13))), "")</f>
        <v/>
      </c>
      <c r="BH13" t="str">
        <f t="array" ref="BH13">IFERROR(INDEX(13:13, SMALL(IF($AC13:$AX13&lt;&gt;"", COLUMN($AC$1:$AX13)), COLUMN(I13))), "")</f>
        <v/>
      </c>
      <c r="BI13" t="str">
        <f t="array" ref="BI13">IFERROR(INDEX(13:13, SMALL(IF($AC13:$AX13&lt;&gt;"", COLUMN($AC$1:$AX13)), COLUMN(J13))), "")</f>
        <v/>
      </c>
      <c r="BJ13" t="str">
        <f t="array" ref="BJ13">IFERROR(INDEX(13:13, SMALL(IF($AC13:$AX13&lt;&gt;"", COLUMN($AC$1:$AX13)), COLUMN(K13))), "")</f>
        <v/>
      </c>
      <c r="BK13" t="str">
        <f t="array" ref="BK13">IFERROR(INDEX(13:13, SMALL(IF($AC13:$AX13&lt;&gt;"", COLUMN($AC$1:$AX13)), COLUMN(L13))), "")</f>
        <v/>
      </c>
      <c r="BL13" t="str">
        <f t="array" ref="BL13">IFERROR(INDEX(13:13, SMALL(IF($AC13:$AX13&lt;&gt;"", COLUMN($AC$1:$AX13)), COLUMN(M13))), "")</f>
        <v/>
      </c>
      <c r="BM13" t="str">
        <f t="array" ref="BM13">IFERROR(INDEX(13:13, SMALL(IF($AC13:$AX13&lt;&gt;"", COLUMN($AC$1:$AX13)), COLUMN(N13))), "")</f>
        <v/>
      </c>
      <c r="BN13" t="str">
        <f t="array" ref="BN13">IFERROR(INDEX(13:13, SMALL(IF($AC13:$AX13&lt;&gt;"", COLUMN($AC$1:$AX13)), COLUMN(O13))), "")</f>
        <v/>
      </c>
      <c r="BO13" t="str">
        <f t="array" ref="BO13">IFERROR(INDEX(13:13, SMALL(IF($AC13:$AX13&lt;&gt;"", COLUMN($AC$1:$AX13)), COLUMN(P13))), "")</f>
        <v/>
      </c>
      <c r="BP13" t="str">
        <f t="array" ref="BP13">IFERROR(INDEX(13:13, SMALL(IF($AC13:$AX13&lt;&gt;"", COLUMN($AC$1:$AX13)), COLUMN(Q13))), "")</f>
        <v/>
      </c>
      <c r="BQ13" t="str">
        <f t="array" ref="BQ13">IFERROR(INDEX(13:13, SMALL(IF($AC13:$AX13&lt;&gt;"", COLUMN($AC$1:$AX13)), COLUMN(R13))), "")</f>
        <v/>
      </c>
    </row>
    <row r="14" spans="1:69" x14ac:dyDescent="0.45">
      <c r="A14" t="e" cm="1">
        <f t="array" ref="A14">IF(INDEX(貼り付け用!A:A,MATCH(A13,貼り付け用!A:A,0)+2)="4700",
IF(INDEX(貼り付け用!A:A,MATCH(A13,貼り付け用!A:A,0)+4)="4800",
INDEX(貼り付け用!A:A,MATCH(A13,貼り付け用!A:A,0)+6),
INDEX(貼り付け用!A:A,MATCH(A13,貼り付け用!A:A,0)+4)),INDEX(貼り付け用!A:A,MATCH(A13,貼り付け用!A:A,0)+2))</f>
        <v>#N/A</v>
      </c>
      <c r="B14" t="e">
        <f>IF(A14&lt;&gt;"",
VLOOKUP(A14,得意先マスタ!A:D,2,FALSE),"")</f>
        <v>#N/A</v>
      </c>
      <c r="C14" t="e" cm="1">
        <f t="array" ref="C14">IF(A14="10000","",INDEX(貼り付け用!A:A,MATCH(A14,貼り付け用!A:A,0)+1))</f>
        <v>#N/A</v>
      </c>
      <c r="D14" t="e">
        <f>VLOOKUP(C14,クライアント抽出!$A:$O,10,FALSE)</f>
        <v>#N/A</v>
      </c>
      <c r="E14" t="e">
        <f>IF(D14&lt;&gt;"",
VLOOKUP(
"*"&amp;IF(COUNTIF(D14,"*キャラ弁*"),"キャラ",
IF(COUNTIF(D14,"*赤*"),"赤",SUBSTITUTE(SUBSTITUTE(D14," ",""),"　","")))&amp;"*",
注文弁当の抽出!$F:$I,4,FALSE)&amp;
IF(COUNTIF(D14,"*おにぎり*"),"　おにぎり",""),"")</f>
        <v>#N/A</v>
      </c>
      <c r="F14" t="e">
        <f>IF(E14&lt;&gt;"",
VLOOKUP(C14,クライアント抽出!$A:$G,2,FALSE)+
IF(COUNTIF(Y14,"*-*"),Y14,0),"")</f>
        <v>#N/A</v>
      </c>
      <c r="G14" t="e">
        <f>VLOOKUP(C14,クライアント抽出!$A:$O,11,FALSE)</f>
        <v>#N/A</v>
      </c>
      <c r="H14" t="e">
        <f>IF(G14&lt;&gt;"",
VLOOKUP(
"*"&amp;IF(COUNTIF(G14,"*キャラ弁*"),"キャラ",
IF(COUNTIF(G14,"*赤*"),"赤",SUBSTITUTE(SUBSTITUTE(G14," ",""),"　","")))&amp;"*",
注文弁当の抽出!$F:$I,4,FALSE)&amp;
IF(COUNTIF(G14,"*おにぎり*"),"　おにぎり",""),"")</f>
        <v>#N/A</v>
      </c>
      <c r="I14" t="e">
        <f>IF(H14&lt;&gt;"",
VLOOKUP(C14,クライアント抽出!$A:$G,3,FALSE)+Z14,"")</f>
        <v>#N/A</v>
      </c>
      <c r="J14" t="e">
        <f>VLOOKUP(C14,クライアント抽出!$A:$O,12,FALSE)</f>
        <v>#N/A</v>
      </c>
      <c r="K14" t="e">
        <f>IF(J14&lt;&gt;"",
VLOOKUP(
"*"&amp;IF(COUNTIF(J14,"*キャラ弁*"),"キャラ",
IF(COUNTIF(J14,"*赤*"),"赤",SUBSTITUTE(SUBSTITUTE(J14," ",""),"　","")))&amp;"*",
注文弁当の抽出!$F:$I,4,FALSE)&amp;
IF(COUNTIF(J14,"*おにぎり*"),"　おにぎり",""),"")</f>
        <v>#N/A</v>
      </c>
      <c r="L14" t="e">
        <f>IF(K14&lt;&gt;"",
VLOOKUP(C14,クライアント抽出!$A:$G,4,FALSE)+AA14,"")</f>
        <v>#N/A</v>
      </c>
      <c r="M14" t="e">
        <f>VLOOKUP(C14,クライアント抽出!$A:$O,13,FALSE)</f>
        <v>#N/A</v>
      </c>
      <c r="N14" t="e">
        <f>SUBSTITUTE(
IF(M14&lt;&gt;"",
VLOOKUP(
"*"&amp;IF(COUNTIF(M14,"*キャラ弁*"),"キャラ",
IF(COUNTIF(M14,"*赤*"),"赤",SUBSTITUTE(SUBSTITUTE(D14," ",""),"　","")))&amp;"*",
注文弁当の抽出!$F:$I,4,FALSE),""),"園児","先生")&amp;
IF(COUNTIF(M14,"*おにぎり*"),"　おにぎり","")</f>
        <v>#N/A</v>
      </c>
      <c r="O14" t="e">
        <f>IF(N14&lt;&gt;"",VLOOKUP(C14,クライアント抽出!$A:$G,5,FALSE),"")</f>
        <v>#N/A</v>
      </c>
      <c r="P14" t="e">
        <f>VLOOKUP(C14,クライアント抽出!$A:$O,14,FALSE)</f>
        <v>#N/A</v>
      </c>
      <c r="Q14" t="e">
        <f>SUBSTITUTE(
IF(P14&lt;&gt;"",
VLOOKUP(
"*"&amp;IF(COUNTIF(P14,"*キャラ弁*"),"キャラ",
IF(COUNTIF(P14,"*赤*"),"赤",SUBSTITUTE(SUBSTITUTE(G14," ",""),"　","")))&amp;"*",
注文弁当の抽出!$F:$I,4,FALSE),""),"園児","先生")&amp;
IF(COUNTIF(P14,"*おにぎり*"),"　おにぎり","")</f>
        <v>#N/A</v>
      </c>
      <c r="R14" t="e">
        <f>IF(Q14&lt;&gt;"",
VLOOKUP(C14,クライアント抽出!$A:$G,6,FALSE),"")</f>
        <v>#N/A</v>
      </c>
      <c r="S14" t="e">
        <f>VLOOKUP(C14,クライアント抽出!$A:$O,15,FALSE)</f>
        <v>#N/A</v>
      </c>
      <c r="T14" t="e">
        <f>SUBSTITUTE(
IF(S14&lt;&gt;"",
VLOOKUP(
"*"&amp;IF(COUNTIF(S14,"*キャラ弁*"),"キャラ",
IF(COUNTIF(S14,"*赤*"),"赤",SUBSTITUTE(SUBSTITUTE(J14," ",""),"　","")))&amp;"*",
注文弁当の抽出!$F:$I,4,FALSE),""),"園児","先生")&amp;
IF(COUNTIF(S14,"*おにぎり*"),"　おにぎり","")</f>
        <v>#N/A</v>
      </c>
      <c r="U14" t="e">
        <f>IF(T14&lt;&gt;"",
VLOOKUP(C14,クライアント抽出!$A:$G,7,FALSE),"")</f>
        <v>#N/A</v>
      </c>
      <c r="V14" t="e">
        <f>IF(A14&lt;&gt;"",VLOOKUP("*"&amp;A14&amp;"*",数出表_Excel!$A:$Z,22,FALSE)&amp;VLOOKUP("*"&amp;A14&amp;"*",数出表_Excel!$A:$Z,23,FALSE),"")</f>
        <v>#N/A</v>
      </c>
      <c r="W14" t="e">
        <f>IF(AND(COUNTIF(V14,"&lt;&gt;*不要*"),A14&lt;&gt;""),VLOOKUP(A14,得意先マスタ!$A:$AD,24,FALSE),0)</f>
        <v>#N/A</v>
      </c>
      <c r="X14" t="e">
        <f>IF(AND(COUNTIF(V14,"&lt;&gt;*不要*"),A14&lt;&gt;""),VLOOKUP(A14,得意先マスタ!$A:$AD,25,FALSE),0)</f>
        <v>#N/A</v>
      </c>
      <c r="Y14" t="e">
        <f t="shared" si="0"/>
        <v>#N/A</v>
      </c>
      <c r="Z14" t="e">
        <f t="shared" si="1"/>
        <v>#N/A</v>
      </c>
      <c r="AA14" t="e">
        <f t="shared" si="9"/>
        <v>#N/A</v>
      </c>
      <c r="AB14" t="e">
        <f t="shared" si="2"/>
        <v>#N/A</v>
      </c>
      <c r="AC14" t="str">
        <f t="array" ref="AC14">IFERROR(INDEX(14:14, SMALL(IF($D14:$U14&lt;&gt;"", COLUMN($D$1:$U14)), COLUMN(A14))), "")</f>
        <v/>
      </c>
      <c r="AD14" t="str">
        <f t="array" ref="AD14">IFERROR(INDEX(14:14, SMALL(IF($D14:$U14&lt;&gt;"", COLUMN($D$1:$U14)), COLUMN(B14))), "")</f>
        <v/>
      </c>
      <c r="AE14" t="str">
        <f t="array" ref="AE14">IFERROR(INDEX(14:14, SMALL(IF($D14:$U14&lt;&gt;"", COLUMN($D$1:$U14)), COLUMN(C14))), "")</f>
        <v/>
      </c>
      <c r="AF14" t="str">
        <f t="array" ref="AF14">IFERROR(INDEX(14:14, SMALL(IF($D14:$U14&lt;&gt;"", COLUMN($D$1:$U14)), COLUMN(D14))), "")</f>
        <v/>
      </c>
      <c r="AG14" t="str">
        <f t="array" ref="AG14">IFERROR(INDEX(14:14, SMALL(IF($D14:$U14&lt;&gt;"", COLUMN($D$1:$U14)), COLUMN(E14))), "")</f>
        <v/>
      </c>
      <c r="AH14" t="str">
        <f t="array" ref="AH14">IFERROR(INDEX(14:14, SMALL(IF($D14:$U14&lt;&gt;"", COLUMN($D$1:$U14)), COLUMN(F14))), "")</f>
        <v/>
      </c>
      <c r="AI14" t="str">
        <f t="array" ref="AI14">IFERROR(INDEX(14:14, SMALL(IF($D14:$U14&lt;&gt;"", COLUMN($D$1:$U14)), COLUMN(G14))), "")</f>
        <v/>
      </c>
      <c r="AJ14" t="str">
        <f t="array" ref="AJ14">IFERROR(INDEX(14:14, SMALL(IF($D14:$U14&lt;&gt;"", COLUMN($D$1:$U14)), COLUMN(H14))), "")</f>
        <v/>
      </c>
      <c r="AK14" t="str">
        <f t="array" ref="AK14">IFERROR(INDEX(14:14, SMALL(IF($D14:$U14&lt;&gt;"", COLUMN($D$1:$U14)), COLUMN(I14))), "")</f>
        <v/>
      </c>
      <c r="AL14" t="str">
        <f t="array" ref="AL14">IFERROR(INDEX(14:14, SMALL(IF($D14:$U14&lt;&gt;"", COLUMN($D$1:$U14)), COLUMN(J14))), "")</f>
        <v/>
      </c>
      <c r="AM14" t="str">
        <f t="array" ref="AM14">IFERROR(INDEX(14:14, SMALL(IF($D14:$U14&lt;&gt;"", COLUMN($D$1:$U14)), COLUMN(K14))), "")</f>
        <v/>
      </c>
      <c r="AN14" t="str">
        <f t="array" ref="AN14">IFERROR(INDEX(14:14, SMALL(IF($D14:$U14&lt;&gt;"", COLUMN($D$1:$U14)), COLUMN(L14))), "")</f>
        <v/>
      </c>
      <c r="AO14" t="str">
        <f t="array" ref="AO14">IFERROR(INDEX(14:14, SMALL(IF($D14:$U14&lt;&gt;"", COLUMN($D$1:$U14)), COLUMN(M14))), "")</f>
        <v/>
      </c>
      <c r="AP14" t="str">
        <f t="array" ref="AP14">IFERROR(INDEX(14:14, SMALL(IF($D14:$U14&lt;&gt;"", COLUMN($D$1:$U14)), COLUMN(N14))), "")</f>
        <v/>
      </c>
      <c r="AQ14" t="str">
        <f t="array" ref="AQ14">IFERROR(INDEX(14:14, SMALL(IF($D14:$U14&lt;&gt;"", COLUMN($D$1:$U14)), COLUMN(O14))), "")</f>
        <v/>
      </c>
      <c r="AR14" s="54" t="s">
        <v>3465</v>
      </c>
      <c r="AS14" t="e">
        <f t="shared" si="16"/>
        <v>#N/A</v>
      </c>
      <c r="AT14" t="e">
        <f t="shared" si="17"/>
        <v>#N/A</v>
      </c>
      <c r="AU14" t="e">
        <f t="shared" si="18"/>
        <v>#N/A</v>
      </c>
      <c r="AV14" t="e">
        <f t="shared" si="19"/>
        <v>#N/A</v>
      </c>
      <c r="AW14" t="e">
        <f t="shared" si="20"/>
        <v>#N/A</v>
      </c>
      <c r="AX14" t="e">
        <f t="shared" si="21"/>
        <v>#N/A</v>
      </c>
      <c r="AZ14" t="str">
        <f t="array" ref="AZ14">IFERROR(INDEX(14:14, SMALL(IF($AC14:$AX14&lt;&gt;"", COLUMN($AC$1:$AX14)), COLUMN(A14))), "")</f>
        <v/>
      </c>
      <c r="BA14" t="str">
        <f t="array" ref="BA14">IFERROR(INDEX(14:14, SMALL(IF($AC14:$AX14&lt;&gt;"", COLUMN($AC$1:$AX14)), COLUMN(B14))), "")</f>
        <v/>
      </c>
      <c r="BB14" t="str">
        <f t="array" ref="BB14">IFERROR(INDEX(14:14, SMALL(IF($AC14:$AX14&lt;&gt;"", COLUMN($AC$1:$AX14)), COLUMN(C14))), "")</f>
        <v/>
      </c>
      <c r="BC14" t="str">
        <f t="array" ref="BC14">IFERROR(INDEX(14:14, SMALL(IF($AC14:$AX14&lt;&gt;"", COLUMN($AC$1:$AX14)), COLUMN(D14))), "")</f>
        <v/>
      </c>
      <c r="BD14" t="str">
        <f t="array" ref="BD14">IFERROR(INDEX(14:14, SMALL(IF($AC14:$AX14&lt;&gt;"", COLUMN($AC$1:$AX14)), COLUMN(E14))), "")</f>
        <v/>
      </c>
      <c r="BE14" t="str">
        <f t="array" ref="BE14">IFERROR(INDEX(14:14, SMALL(IF($AC14:$AX14&lt;&gt;"", COLUMN($AC$1:$AX14)), COLUMN(F14))), "")</f>
        <v/>
      </c>
      <c r="BF14" t="str">
        <f t="array" ref="BF14">IFERROR(INDEX(14:14, SMALL(IF($AC14:$AX14&lt;&gt;"", COLUMN($AC$1:$AX14)), COLUMN(G14))), "")</f>
        <v/>
      </c>
      <c r="BG14" t="str">
        <f t="array" ref="BG14">IFERROR(INDEX(14:14, SMALL(IF($AC14:$AX14&lt;&gt;"", COLUMN($AC$1:$AX14)), COLUMN(H14))), "")</f>
        <v/>
      </c>
      <c r="BH14" t="str">
        <f t="array" ref="BH14">IFERROR(INDEX(14:14, SMALL(IF($AC14:$AX14&lt;&gt;"", COLUMN($AC$1:$AX14)), COLUMN(I14))), "")</f>
        <v/>
      </c>
      <c r="BI14" t="str">
        <f t="array" ref="BI14">IFERROR(INDEX(14:14, SMALL(IF($AC14:$AX14&lt;&gt;"", COLUMN($AC$1:$AX14)), COLUMN(J14))), "")</f>
        <v/>
      </c>
      <c r="BJ14" t="str">
        <f t="array" ref="BJ14">IFERROR(INDEX(14:14, SMALL(IF($AC14:$AX14&lt;&gt;"", COLUMN($AC$1:$AX14)), COLUMN(K14))), "")</f>
        <v/>
      </c>
      <c r="BK14" t="str">
        <f t="array" ref="BK14">IFERROR(INDEX(14:14, SMALL(IF($AC14:$AX14&lt;&gt;"", COLUMN($AC$1:$AX14)), COLUMN(L14))), "")</f>
        <v/>
      </c>
      <c r="BL14" t="str">
        <f t="array" ref="BL14">IFERROR(INDEX(14:14, SMALL(IF($AC14:$AX14&lt;&gt;"", COLUMN($AC$1:$AX14)), COLUMN(M14))), "")</f>
        <v/>
      </c>
      <c r="BM14" t="str">
        <f t="array" ref="BM14">IFERROR(INDEX(14:14, SMALL(IF($AC14:$AX14&lt;&gt;"", COLUMN($AC$1:$AX14)), COLUMN(N14))), "")</f>
        <v/>
      </c>
      <c r="BN14" t="str">
        <f t="array" ref="BN14">IFERROR(INDEX(14:14, SMALL(IF($AC14:$AX14&lt;&gt;"", COLUMN($AC$1:$AX14)), COLUMN(O14))), "")</f>
        <v/>
      </c>
      <c r="BO14" t="str">
        <f t="array" ref="BO14">IFERROR(INDEX(14:14, SMALL(IF($AC14:$AX14&lt;&gt;"", COLUMN($AC$1:$AX14)), COLUMN(P14))), "")</f>
        <v/>
      </c>
      <c r="BP14" t="str">
        <f t="array" ref="BP14">IFERROR(INDEX(14:14, SMALL(IF($AC14:$AX14&lt;&gt;"", COLUMN($AC$1:$AX14)), COLUMN(Q14))), "")</f>
        <v/>
      </c>
      <c r="BQ14" t="str">
        <f t="array" ref="BQ14">IFERROR(INDEX(14:14, SMALL(IF($AC14:$AX14&lt;&gt;"", COLUMN($AC$1:$AX14)), COLUMN(R14))), "")</f>
        <v/>
      </c>
    </row>
    <row r="15" spans="1:69" x14ac:dyDescent="0.45">
      <c r="A15" t="e" cm="1">
        <f t="array" ref="A15">IF(INDEX(貼り付け用!A:A,MATCH(A14,貼り付け用!A:A,0)+2)="4700",
IF(INDEX(貼り付け用!A:A,MATCH(A14,貼り付け用!A:A,0)+4)="4800",
INDEX(貼り付け用!A:A,MATCH(A14,貼り付け用!A:A,0)+6),
INDEX(貼り付け用!A:A,MATCH(A14,貼り付け用!A:A,0)+4)),INDEX(貼り付け用!A:A,MATCH(A14,貼り付け用!A:A,0)+2))</f>
        <v>#N/A</v>
      </c>
      <c r="B15" t="e">
        <f>IF(A15&lt;&gt;"",
VLOOKUP(A15,得意先マスタ!A:D,2,FALSE),"")</f>
        <v>#N/A</v>
      </c>
      <c r="C15" t="e" cm="1">
        <f t="array" ref="C15">IF(A15="10000","",INDEX(貼り付け用!A:A,MATCH(A15,貼り付け用!A:A,0)+1))</f>
        <v>#N/A</v>
      </c>
      <c r="D15" t="e">
        <f>VLOOKUP(C15,クライアント抽出!$A:$O,10,FALSE)</f>
        <v>#N/A</v>
      </c>
      <c r="E15" t="e">
        <f>IF(D15&lt;&gt;"",
VLOOKUP(
"*"&amp;IF(COUNTIF(D15,"*キャラ弁*"),"キャラ",
IF(COUNTIF(D15,"*赤*"),"赤",SUBSTITUTE(SUBSTITUTE(D15," ",""),"　","")))&amp;"*",
注文弁当の抽出!$F:$I,4,FALSE)&amp;
IF(COUNTIF(D15,"*おにぎり*"),"　おにぎり",""),"")</f>
        <v>#N/A</v>
      </c>
      <c r="F15" t="e">
        <f>IF(E15&lt;&gt;"",
VLOOKUP(C15,クライアント抽出!$A:$G,2,FALSE)+
IF(COUNTIF(Y15,"*-*"),Y15,0),"")</f>
        <v>#N/A</v>
      </c>
      <c r="G15" t="e">
        <f>VLOOKUP(C15,クライアント抽出!$A:$O,11,FALSE)</f>
        <v>#N/A</v>
      </c>
      <c r="H15" t="e">
        <f>IF(G15&lt;&gt;"",
VLOOKUP(
"*"&amp;IF(COUNTIF(G15,"*キャラ弁*"),"キャラ",
IF(COUNTIF(G15,"*赤*"),"赤",SUBSTITUTE(SUBSTITUTE(G15," ",""),"　","")))&amp;"*",
注文弁当の抽出!$F:$I,4,FALSE)&amp;
IF(COUNTIF(G15,"*おにぎり*"),"　おにぎり",""),"")</f>
        <v>#N/A</v>
      </c>
      <c r="I15" t="e">
        <f>IF(H15&lt;&gt;"",
VLOOKUP(C15,クライアント抽出!$A:$G,3,FALSE)+Z15,"")</f>
        <v>#N/A</v>
      </c>
      <c r="J15" t="e">
        <f>VLOOKUP(C15,クライアント抽出!$A:$O,12,FALSE)</f>
        <v>#N/A</v>
      </c>
      <c r="K15" t="e">
        <f>IF(J15&lt;&gt;"",
VLOOKUP(
"*"&amp;IF(COUNTIF(J15,"*キャラ弁*"),"キャラ",
IF(COUNTIF(J15,"*赤*"),"赤",SUBSTITUTE(SUBSTITUTE(J15," ",""),"　","")))&amp;"*",
注文弁当の抽出!$F:$I,4,FALSE)&amp;
IF(COUNTIF(J15,"*おにぎり*"),"　おにぎり",""),"")</f>
        <v>#N/A</v>
      </c>
      <c r="L15" t="e">
        <f>IF(K15&lt;&gt;"",
VLOOKUP(C15,クライアント抽出!$A:$G,4,FALSE)+AA15,"")</f>
        <v>#N/A</v>
      </c>
      <c r="M15" t="e">
        <f>VLOOKUP(C15,クライアント抽出!$A:$O,13,FALSE)</f>
        <v>#N/A</v>
      </c>
      <c r="N15" t="e">
        <f>SUBSTITUTE(
IF(M15&lt;&gt;"",
VLOOKUP(
"*"&amp;IF(COUNTIF(M15,"*キャラ弁*"),"キャラ",
IF(COUNTIF(M15,"*赤*"),"赤",SUBSTITUTE(SUBSTITUTE(D15," ",""),"　","")))&amp;"*",
注文弁当の抽出!$F:$I,4,FALSE),""),"園児","先生")&amp;
IF(COUNTIF(M15,"*おにぎり*"),"　おにぎり","")</f>
        <v>#N/A</v>
      </c>
      <c r="O15" t="e">
        <f>IF(N15&lt;&gt;"",VLOOKUP(C15,クライアント抽出!$A:$G,5,FALSE),"")</f>
        <v>#N/A</v>
      </c>
      <c r="P15" t="e">
        <f>VLOOKUP(C15,クライアント抽出!$A:$O,14,FALSE)</f>
        <v>#N/A</v>
      </c>
      <c r="Q15" t="e">
        <f>SUBSTITUTE(
IF(P15&lt;&gt;"",
VLOOKUP(
"*"&amp;IF(COUNTIF(P15,"*キャラ弁*"),"キャラ",
IF(COUNTIF(P15,"*赤*"),"赤",SUBSTITUTE(SUBSTITUTE(G15," ",""),"　","")))&amp;"*",
注文弁当の抽出!$F:$I,4,FALSE),""),"園児","先生")&amp;
IF(COUNTIF(P15,"*おにぎり*"),"　おにぎり","")</f>
        <v>#N/A</v>
      </c>
      <c r="R15" t="e">
        <f>IF(Q15&lt;&gt;"",
VLOOKUP(C15,クライアント抽出!$A:$G,6,FALSE),"")</f>
        <v>#N/A</v>
      </c>
      <c r="S15" t="e">
        <f>VLOOKUP(C15,クライアント抽出!$A:$O,15,FALSE)</f>
        <v>#N/A</v>
      </c>
      <c r="T15" t="e">
        <f>SUBSTITUTE(
IF(S15&lt;&gt;"",
VLOOKUP(
"*"&amp;IF(COUNTIF(S15,"*キャラ弁*"),"キャラ",
IF(COUNTIF(S15,"*赤*"),"赤",SUBSTITUTE(SUBSTITUTE(J15," ",""),"　","")))&amp;"*",
注文弁当の抽出!$F:$I,4,FALSE),""),"園児","先生")&amp;
IF(COUNTIF(S15,"*おにぎり*"),"　おにぎり","")</f>
        <v>#N/A</v>
      </c>
      <c r="U15" t="e">
        <f>IF(T15&lt;&gt;"",
VLOOKUP(C15,クライアント抽出!$A:$G,7,FALSE),"")</f>
        <v>#N/A</v>
      </c>
      <c r="V15" t="e">
        <f>IF(A15&lt;&gt;"",VLOOKUP("*"&amp;A15&amp;"*",数出表_Excel!$A:$Z,22,FALSE)&amp;VLOOKUP("*"&amp;A15&amp;"*",数出表_Excel!$A:$Z,23,FALSE),"")</f>
        <v>#N/A</v>
      </c>
      <c r="W15" t="e">
        <f>IF(AND(COUNTIF(V15,"&lt;&gt;*不要*"),A15&lt;&gt;""),VLOOKUP(A15,得意先マスタ!$A:$AD,24,FALSE),0)</f>
        <v>#N/A</v>
      </c>
      <c r="X15" t="e">
        <f>IF(AND(COUNTIF(V15,"&lt;&gt;*不要*"),A15&lt;&gt;""),VLOOKUP(A15,得意先マスタ!$A:$AD,25,FALSE),0)</f>
        <v>#N/A</v>
      </c>
      <c r="Y15" t="e">
        <f t="shared" si="0"/>
        <v>#N/A</v>
      </c>
      <c r="Z15" t="e">
        <f t="shared" si="1"/>
        <v>#N/A</v>
      </c>
      <c r="AA15" t="e">
        <f t="shared" si="9"/>
        <v>#N/A</v>
      </c>
      <c r="AB15" t="e">
        <f t="shared" si="2"/>
        <v>#N/A</v>
      </c>
      <c r="AC15" t="str">
        <f t="array" ref="AC15">IFERROR(INDEX(15:15, SMALL(IF($D15:$U15&lt;&gt;"", COLUMN($D$1:$U15)), COLUMN(A15))), "")</f>
        <v/>
      </c>
      <c r="AD15" t="str">
        <f t="array" ref="AD15">IFERROR(INDEX(15:15, SMALL(IF($D15:$U15&lt;&gt;"", COLUMN($D$1:$U15)), COLUMN(B15))), "")</f>
        <v/>
      </c>
      <c r="AE15" t="str">
        <f t="array" ref="AE15">IFERROR(INDEX(15:15, SMALL(IF($D15:$U15&lt;&gt;"", COLUMN($D$1:$U15)), COLUMN(C15))), "")</f>
        <v/>
      </c>
      <c r="AF15" t="str">
        <f t="array" ref="AF15">IFERROR(INDEX(15:15, SMALL(IF($D15:$U15&lt;&gt;"", COLUMN($D$1:$U15)), COLUMN(D15))), "")</f>
        <v/>
      </c>
      <c r="AG15" t="str">
        <f t="array" ref="AG15">IFERROR(INDEX(15:15, SMALL(IF($D15:$U15&lt;&gt;"", COLUMN($D$1:$U15)), COLUMN(E15))), "")</f>
        <v/>
      </c>
      <c r="AH15" t="str">
        <f t="array" ref="AH15">IFERROR(INDEX(15:15, SMALL(IF($D15:$U15&lt;&gt;"", COLUMN($D$1:$U15)), COLUMN(F15))), "")</f>
        <v/>
      </c>
      <c r="AI15" t="str">
        <f t="array" ref="AI15">IFERROR(INDEX(15:15, SMALL(IF($D15:$U15&lt;&gt;"", COLUMN($D$1:$U15)), COLUMN(G15))), "")</f>
        <v/>
      </c>
      <c r="AJ15" t="str">
        <f t="array" ref="AJ15">IFERROR(INDEX(15:15, SMALL(IF($D15:$U15&lt;&gt;"", COLUMN($D$1:$U15)), COLUMN(H15))), "")</f>
        <v/>
      </c>
      <c r="AK15" t="str">
        <f t="array" ref="AK15">IFERROR(INDEX(15:15, SMALL(IF($D15:$U15&lt;&gt;"", COLUMN($D$1:$U15)), COLUMN(I15))), "")</f>
        <v/>
      </c>
      <c r="AL15" t="str">
        <f t="array" ref="AL15">IFERROR(INDEX(15:15, SMALL(IF($D15:$U15&lt;&gt;"", COLUMN($D$1:$U15)), COLUMN(J15))), "")</f>
        <v/>
      </c>
      <c r="AM15" t="str">
        <f t="array" ref="AM15">IFERROR(INDEX(15:15, SMALL(IF($D15:$U15&lt;&gt;"", COLUMN($D$1:$U15)), COLUMN(K15))), "")</f>
        <v/>
      </c>
      <c r="AN15" t="str">
        <f t="array" ref="AN15">IFERROR(INDEX(15:15, SMALL(IF($D15:$U15&lt;&gt;"", COLUMN($D$1:$U15)), COLUMN(L15))), "")</f>
        <v/>
      </c>
      <c r="AO15" t="str">
        <f t="array" ref="AO15">IFERROR(INDEX(15:15, SMALL(IF($D15:$U15&lt;&gt;"", COLUMN($D$1:$U15)), COLUMN(M15))), "")</f>
        <v/>
      </c>
      <c r="AP15" t="str">
        <f t="array" ref="AP15">IFERROR(INDEX(15:15, SMALL(IF($D15:$U15&lt;&gt;"", COLUMN($D$1:$U15)), COLUMN(N15))), "")</f>
        <v/>
      </c>
      <c r="AQ15" t="str">
        <f t="array" ref="AQ15">IFERROR(INDEX(15:15, SMALL(IF($D15:$U15&lt;&gt;"", COLUMN($D$1:$U15)), COLUMN(O15))), "")</f>
        <v/>
      </c>
      <c r="AR15" s="54" t="s">
        <v>3465</v>
      </c>
      <c r="AS15" t="e">
        <f t="shared" si="16"/>
        <v>#N/A</v>
      </c>
      <c r="AT15" t="e">
        <f t="shared" si="17"/>
        <v>#N/A</v>
      </c>
      <c r="AU15" t="e">
        <f t="shared" si="18"/>
        <v>#N/A</v>
      </c>
      <c r="AV15" t="e">
        <f t="shared" si="19"/>
        <v>#N/A</v>
      </c>
      <c r="AW15" t="e">
        <f t="shared" si="20"/>
        <v>#N/A</v>
      </c>
      <c r="AX15" t="e">
        <f t="shared" si="21"/>
        <v>#N/A</v>
      </c>
      <c r="AZ15" t="str">
        <f t="array" ref="AZ15">IFERROR(INDEX(15:15, SMALL(IF($AC15:$AX15&lt;&gt;"", COLUMN($AC$1:$AX15)), COLUMN(A15))), "")</f>
        <v/>
      </c>
      <c r="BA15" t="str">
        <f t="array" ref="BA15">IFERROR(INDEX(15:15, SMALL(IF($AC15:$AX15&lt;&gt;"", COLUMN($AC$1:$AX15)), COLUMN(B15))), "")</f>
        <v/>
      </c>
      <c r="BB15" t="str">
        <f t="array" ref="BB15">IFERROR(INDEX(15:15, SMALL(IF($AC15:$AX15&lt;&gt;"", COLUMN($AC$1:$AX15)), COLUMN(C15))), "")</f>
        <v/>
      </c>
      <c r="BC15" t="str">
        <f t="array" ref="BC15">IFERROR(INDEX(15:15, SMALL(IF($AC15:$AX15&lt;&gt;"", COLUMN($AC$1:$AX15)), COLUMN(D15))), "")</f>
        <v/>
      </c>
      <c r="BD15" t="str">
        <f t="array" ref="BD15">IFERROR(INDEX(15:15, SMALL(IF($AC15:$AX15&lt;&gt;"", COLUMN($AC$1:$AX15)), COLUMN(E15))), "")</f>
        <v/>
      </c>
      <c r="BE15" t="str">
        <f t="array" ref="BE15">IFERROR(INDEX(15:15, SMALL(IF($AC15:$AX15&lt;&gt;"", COLUMN($AC$1:$AX15)), COLUMN(F15))), "")</f>
        <v/>
      </c>
      <c r="BF15" t="str">
        <f t="array" ref="BF15">IFERROR(INDEX(15:15, SMALL(IF($AC15:$AX15&lt;&gt;"", COLUMN($AC$1:$AX15)), COLUMN(G15))), "")</f>
        <v/>
      </c>
      <c r="BG15" t="str">
        <f t="array" ref="BG15">IFERROR(INDEX(15:15, SMALL(IF($AC15:$AX15&lt;&gt;"", COLUMN($AC$1:$AX15)), COLUMN(H15))), "")</f>
        <v/>
      </c>
      <c r="BH15" t="str">
        <f t="array" ref="BH15">IFERROR(INDEX(15:15, SMALL(IF($AC15:$AX15&lt;&gt;"", COLUMN($AC$1:$AX15)), COLUMN(I15))), "")</f>
        <v/>
      </c>
      <c r="BI15" t="str">
        <f t="array" ref="BI15">IFERROR(INDEX(15:15, SMALL(IF($AC15:$AX15&lt;&gt;"", COLUMN($AC$1:$AX15)), COLUMN(J15))), "")</f>
        <v/>
      </c>
      <c r="BJ15" t="str">
        <f t="array" ref="BJ15">IFERROR(INDEX(15:15, SMALL(IF($AC15:$AX15&lt;&gt;"", COLUMN($AC$1:$AX15)), COLUMN(K15))), "")</f>
        <v/>
      </c>
      <c r="BK15" t="str">
        <f t="array" ref="BK15">IFERROR(INDEX(15:15, SMALL(IF($AC15:$AX15&lt;&gt;"", COLUMN($AC$1:$AX15)), COLUMN(L15))), "")</f>
        <v/>
      </c>
      <c r="BL15" t="str">
        <f t="array" ref="BL15">IFERROR(INDEX(15:15, SMALL(IF($AC15:$AX15&lt;&gt;"", COLUMN($AC$1:$AX15)), COLUMN(M15))), "")</f>
        <v/>
      </c>
      <c r="BM15" t="str">
        <f t="array" ref="BM15">IFERROR(INDEX(15:15, SMALL(IF($AC15:$AX15&lt;&gt;"", COLUMN($AC$1:$AX15)), COLUMN(N15))), "")</f>
        <v/>
      </c>
      <c r="BN15" t="str">
        <f t="array" ref="BN15">IFERROR(INDEX(15:15, SMALL(IF($AC15:$AX15&lt;&gt;"", COLUMN($AC$1:$AX15)), COLUMN(O15))), "")</f>
        <v/>
      </c>
      <c r="BO15" t="str">
        <f t="array" ref="BO15">IFERROR(INDEX(15:15, SMALL(IF($AC15:$AX15&lt;&gt;"", COLUMN($AC$1:$AX15)), COLUMN(P15))), "")</f>
        <v/>
      </c>
      <c r="BP15" t="str">
        <f t="array" ref="BP15">IFERROR(INDEX(15:15, SMALL(IF($AC15:$AX15&lt;&gt;"", COLUMN($AC$1:$AX15)), COLUMN(Q15))), "")</f>
        <v/>
      </c>
      <c r="BQ15" t="str">
        <f t="array" ref="BQ15">IFERROR(INDEX(15:15, SMALL(IF($AC15:$AX15&lt;&gt;"", COLUMN($AC$1:$AX15)), COLUMN(R15))), "")</f>
        <v/>
      </c>
    </row>
    <row r="16" spans="1:69" x14ac:dyDescent="0.45">
      <c r="A16" t="e" cm="1">
        <f t="array" ref="A16">IF(INDEX(貼り付け用!A:A,MATCH(A15,貼り付け用!A:A,0)+2)="4700",
IF(INDEX(貼り付け用!A:A,MATCH(A15,貼り付け用!A:A,0)+4)="4800",
INDEX(貼り付け用!A:A,MATCH(A15,貼り付け用!A:A,0)+6),
INDEX(貼り付け用!A:A,MATCH(A15,貼り付け用!A:A,0)+4)),INDEX(貼り付け用!A:A,MATCH(A15,貼り付け用!A:A,0)+2))</f>
        <v>#N/A</v>
      </c>
      <c r="B16" t="e">
        <f>IF(A16&lt;&gt;"",
VLOOKUP(A16,得意先マスタ!A:D,2,FALSE),"")</f>
        <v>#N/A</v>
      </c>
      <c r="C16" t="e" cm="1">
        <f t="array" ref="C16">IF(A16="10000","",INDEX(貼り付け用!A:A,MATCH(A16,貼り付け用!A:A,0)+1))</f>
        <v>#N/A</v>
      </c>
      <c r="D16" t="e">
        <f>VLOOKUP(C16,クライアント抽出!$A:$O,10,FALSE)</f>
        <v>#N/A</v>
      </c>
      <c r="E16" t="e">
        <f>IF(D16&lt;&gt;"",
VLOOKUP(
"*"&amp;IF(COUNTIF(D16,"*キャラ弁*"),"キャラ",
IF(COUNTIF(D16,"*赤*"),"赤",SUBSTITUTE(SUBSTITUTE(D16," ",""),"　","")))&amp;"*",
注文弁当の抽出!$F:$I,4,FALSE)&amp;
IF(COUNTIF(D16,"*おにぎり*"),"　おにぎり",""),"")</f>
        <v>#N/A</v>
      </c>
      <c r="F16" t="e">
        <f>IF(E16&lt;&gt;"",
VLOOKUP(C16,クライアント抽出!$A:$G,2,FALSE)+
IF(COUNTIF(Y16,"*-*"),Y16,0),"")</f>
        <v>#N/A</v>
      </c>
      <c r="G16" t="e">
        <f>VLOOKUP(C16,クライアント抽出!$A:$O,11,FALSE)</f>
        <v>#N/A</v>
      </c>
      <c r="H16" t="e">
        <f>IF(G16&lt;&gt;"",
VLOOKUP(
"*"&amp;IF(COUNTIF(G16,"*キャラ弁*"),"キャラ",
IF(COUNTIF(G16,"*赤*"),"赤",SUBSTITUTE(SUBSTITUTE(G16," ",""),"　","")))&amp;"*",
注文弁当の抽出!$F:$I,4,FALSE)&amp;
IF(COUNTIF(G16,"*おにぎり*"),"　おにぎり",""),"")</f>
        <v>#N/A</v>
      </c>
      <c r="I16" t="e">
        <f>IF(H16&lt;&gt;"",
VLOOKUP(C16,クライアント抽出!$A:$G,3,FALSE)+Z16,"")</f>
        <v>#N/A</v>
      </c>
      <c r="J16" t="e">
        <f>VLOOKUP(C16,クライアント抽出!$A:$O,12,FALSE)</f>
        <v>#N/A</v>
      </c>
      <c r="K16" t="e">
        <f>IF(J16&lt;&gt;"",
VLOOKUP(
"*"&amp;IF(COUNTIF(J16,"*キャラ弁*"),"キャラ",
IF(COUNTIF(J16,"*赤*"),"赤",SUBSTITUTE(SUBSTITUTE(J16," ",""),"　","")))&amp;"*",
注文弁当の抽出!$F:$I,4,FALSE)&amp;
IF(COUNTIF(J16,"*おにぎり*"),"　おにぎり",""),"")</f>
        <v>#N/A</v>
      </c>
      <c r="L16" t="e">
        <f>IF(K16&lt;&gt;"",
VLOOKUP(C16,クライアント抽出!$A:$G,4,FALSE)+AA16,"")</f>
        <v>#N/A</v>
      </c>
      <c r="M16" t="e">
        <f>VLOOKUP(C16,クライアント抽出!$A:$O,13,FALSE)</f>
        <v>#N/A</v>
      </c>
      <c r="N16" t="e">
        <f>SUBSTITUTE(
IF(M16&lt;&gt;"",
VLOOKUP(
"*"&amp;IF(COUNTIF(M16,"*キャラ弁*"),"キャラ",
IF(COUNTIF(M16,"*赤*"),"赤",SUBSTITUTE(SUBSTITUTE(D16," ",""),"　","")))&amp;"*",
注文弁当の抽出!$F:$I,4,FALSE),""),"園児","先生")&amp;
IF(COUNTIF(M16,"*おにぎり*"),"　おにぎり","")</f>
        <v>#N/A</v>
      </c>
      <c r="O16" t="e">
        <f>IF(N16&lt;&gt;"",VLOOKUP(C16,クライアント抽出!$A:$G,5,FALSE),"")</f>
        <v>#N/A</v>
      </c>
      <c r="P16" t="e">
        <f>VLOOKUP(C16,クライアント抽出!$A:$O,14,FALSE)</f>
        <v>#N/A</v>
      </c>
      <c r="Q16" t="e">
        <f>SUBSTITUTE(
IF(P16&lt;&gt;"",
VLOOKUP(
"*"&amp;IF(COUNTIF(P16,"*キャラ弁*"),"キャラ",
IF(COUNTIF(P16,"*赤*"),"赤",SUBSTITUTE(SUBSTITUTE(G16," ",""),"　","")))&amp;"*",
注文弁当の抽出!$F:$I,4,FALSE),""),"園児","先生")&amp;
IF(COUNTIF(P16,"*おにぎり*"),"　おにぎり","")</f>
        <v>#N/A</v>
      </c>
      <c r="R16" t="e">
        <f>IF(Q16&lt;&gt;"",
VLOOKUP(C16,クライアント抽出!$A:$G,6,FALSE),"")</f>
        <v>#N/A</v>
      </c>
      <c r="S16" t="e">
        <f>VLOOKUP(C16,クライアント抽出!$A:$O,15,FALSE)</f>
        <v>#N/A</v>
      </c>
      <c r="T16" t="e">
        <f>SUBSTITUTE(
IF(S16&lt;&gt;"",
VLOOKUP(
"*"&amp;IF(COUNTIF(S16,"*キャラ弁*"),"キャラ",
IF(COUNTIF(S16,"*赤*"),"赤",SUBSTITUTE(SUBSTITUTE(J16," ",""),"　","")))&amp;"*",
注文弁当の抽出!$F:$I,4,FALSE),""),"園児","先生")&amp;
IF(COUNTIF(S16,"*おにぎり*"),"　おにぎり","")</f>
        <v>#N/A</v>
      </c>
      <c r="U16" t="e">
        <f>IF(T16&lt;&gt;"",
VLOOKUP(C16,クライアント抽出!$A:$G,7,FALSE),"")</f>
        <v>#N/A</v>
      </c>
      <c r="V16" t="e">
        <f>IF(A16&lt;&gt;"",VLOOKUP("*"&amp;A16&amp;"*",数出表_Excel!$A:$Z,22,FALSE)&amp;VLOOKUP("*"&amp;A16&amp;"*",数出表_Excel!$A:$Z,23,FALSE),"")</f>
        <v>#N/A</v>
      </c>
      <c r="W16" t="e">
        <f>IF(AND(COUNTIF(V16,"&lt;&gt;*不要*"),A16&lt;&gt;""),VLOOKUP(A16,得意先マスタ!$A:$AD,24,FALSE),0)</f>
        <v>#N/A</v>
      </c>
      <c r="X16" t="e">
        <f>IF(AND(COUNTIF(V16,"&lt;&gt;*不要*"),A16&lt;&gt;""),VLOOKUP(A16,得意先マスタ!$A:$AD,25,FALSE),0)</f>
        <v>#N/A</v>
      </c>
      <c r="Y16" t="e">
        <f t="shared" si="0"/>
        <v>#N/A</v>
      </c>
      <c r="Z16" t="e">
        <f t="shared" si="1"/>
        <v>#N/A</v>
      </c>
      <c r="AA16" t="e">
        <f t="shared" si="9"/>
        <v>#N/A</v>
      </c>
      <c r="AB16" t="e">
        <f t="shared" si="2"/>
        <v>#N/A</v>
      </c>
      <c r="AC16" t="str">
        <f t="array" ref="AC16">IFERROR(INDEX(16:16, SMALL(IF($D16:$U16&lt;&gt;"", COLUMN($D$1:$U16)), COLUMN(A16))), "")</f>
        <v/>
      </c>
      <c r="AD16" t="str">
        <f t="array" ref="AD16">IFERROR(INDEX(16:16, SMALL(IF($D16:$U16&lt;&gt;"", COLUMN($D$1:$U16)), COLUMN(B16))), "")</f>
        <v/>
      </c>
      <c r="AE16" t="str">
        <f t="array" ref="AE16">IFERROR(INDEX(16:16, SMALL(IF($D16:$U16&lt;&gt;"", COLUMN($D$1:$U16)), COLUMN(C16))), "")</f>
        <v/>
      </c>
      <c r="AF16" t="str">
        <f t="array" ref="AF16">IFERROR(INDEX(16:16, SMALL(IF($D16:$U16&lt;&gt;"", COLUMN($D$1:$U16)), COLUMN(D16))), "")</f>
        <v/>
      </c>
      <c r="AG16" t="str">
        <f t="array" ref="AG16">IFERROR(INDEX(16:16, SMALL(IF($D16:$U16&lt;&gt;"", COLUMN($D$1:$U16)), COLUMN(E16))), "")</f>
        <v/>
      </c>
      <c r="AH16" t="str">
        <f t="array" ref="AH16">IFERROR(INDEX(16:16, SMALL(IF($D16:$U16&lt;&gt;"", COLUMN($D$1:$U16)), COLUMN(F16))), "")</f>
        <v/>
      </c>
      <c r="AI16" t="str">
        <f t="array" ref="AI16">IFERROR(INDEX(16:16, SMALL(IF($D16:$U16&lt;&gt;"", COLUMN($D$1:$U16)), COLUMN(G16))), "")</f>
        <v/>
      </c>
      <c r="AJ16" t="str">
        <f t="array" ref="AJ16">IFERROR(INDEX(16:16, SMALL(IF($D16:$U16&lt;&gt;"", COLUMN($D$1:$U16)), COLUMN(H16))), "")</f>
        <v/>
      </c>
      <c r="AK16" t="str">
        <f t="array" ref="AK16">IFERROR(INDEX(16:16, SMALL(IF($D16:$U16&lt;&gt;"", COLUMN($D$1:$U16)), COLUMN(I16))), "")</f>
        <v/>
      </c>
      <c r="AL16" t="str">
        <f t="array" ref="AL16">IFERROR(INDEX(16:16, SMALL(IF($D16:$U16&lt;&gt;"", COLUMN($D$1:$U16)), COLUMN(J16))), "")</f>
        <v/>
      </c>
      <c r="AM16" t="str">
        <f t="array" ref="AM16">IFERROR(INDEX(16:16, SMALL(IF($D16:$U16&lt;&gt;"", COLUMN($D$1:$U16)), COLUMN(K16))), "")</f>
        <v/>
      </c>
      <c r="AN16" t="str">
        <f t="array" ref="AN16">IFERROR(INDEX(16:16, SMALL(IF($D16:$U16&lt;&gt;"", COLUMN($D$1:$U16)), COLUMN(L16))), "")</f>
        <v/>
      </c>
      <c r="AO16" t="str">
        <f t="array" ref="AO16">IFERROR(INDEX(16:16, SMALL(IF($D16:$U16&lt;&gt;"", COLUMN($D$1:$U16)), COLUMN(M16))), "")</f>
        <v/>
      </c>
      <c r="AP16" t="str">
        <f t="array" ref="AP16">IFERROR(INDEX(16:16, SMALL(IF($D16:$U16&lt;&gt;"", COLUMN($D$1:$U16)), COLUMN(N16))), "")</f>
        <v/>
      </c>
      <c r="AQ16" t="str">
        <f t="array" ref="AQ16">IFERROR(INDEX(16:16, SMALL(IF($D16:$U16&lt;&gt;"", COLUMN($D$1:$U16)), COLUMN(O16))), "")</f>
        <v/>
      </c>
      <c r="AR16" s="54" t="s">
        <v>3465</v>
      </c>
      <c r="AS16" t="e">
        <f t="shared" si="16"/>
        <v>#N/A</v>
      </c>
      <c r="AT16" t="e">
        <f t="shared" si="17"/>
        <v>#N/A</v>
      </c>
      <c r="AU16" t="e">
        <f t="shared" si="18"/>
        <v>#N/A</v>
      </c>
      <c r="AV16" t="e">
        <f t="shared" si="19"/>
        <v>#N/A</v>
      </c>
      <c r="AW16" t="e">
        <f t="shared" si="20"/>
        <v>#N/A</v>
      </c>
      <c r="AX16" t="e">
        <f t="shared" si="21"/>
        <v>#N/A</v>
      </c>
      <c r="AZ16" t="str">
        <f t="array" ref="AZ16">IFERROR(INDEX(16:16, SMALL(IF($AC16:$AX16&lt;&gt;"", COLUMN($AC$1:$AX16)), COLUMN(A16))), "")</f>
        <v/>
      </c>
      <c r="BA16" t="str">
        <f t="array" ref="BA16">IFERROR(INDEX(16:16, SMALL(IF($AC16:$AX16&lt;&gt;"", COLUMN($AC$1:$AX16)), COLUMN(B16))), "")</f>
        <v/>
      </c>
      <c r="BB16" t="str">
        <f t="array" ref="BB16">IFERROR(INDEX(16:16, SMALL(IF($AC16:$AX16&lt;&gt;"", COLUMN($AC$1:$AX16)), COLUMN(C16))), "")</f>
        <v/>
      </c>
      <c r="BC16" t="str">
        <f t="array" ref="BC16">IFERROR(INDEX(16:16, SMALL(IF($AC16:$AX16&lt;&gt;"", COLUMN($AC$1:$AX16)), COLUMN(D16))), "")</f>
        <v/>
      </c>
      <c r="BD16" t="str">
        <f t="array" ref="BD16">IFERROR(INDEX(16:16, SMALL(IF($AC16:$AX16&lt;&gt;"", COLUMN($AC$1:$AX16)), COLUMN(E16))), "")</f>
        <v/>
      </c>
      <c r="BE16" t="str">
        <f t="array" ref="BE16">IFERROR(INDEX(16:16, SMALL(IF($AC16:$AX16&lt;&gt;"", COLUMN($AC$1:$AX16)), COLUMN(F16))), "")</f>
        <v/>
      </c>
      <c r="BF16" t="str">
        <f t="array" ref="BF16">IFERROR(INDEX(16:16, SMALL(IF($AC16:$AX16&lt;&gt;"", COLUMN($AC$1:$AX16)), COLUMN(G16))), "")</f>
        <v/>
      </c>
      <c r="BG16" t="str">
        <f t="array" ref="BG16">IFERROR(INDEX(16:16, SMALL(IF($AC16:$AX16&lt;&gt;"", COLUMN($AC$1:$AX16)), COLUMN(H16))), "")</f>
        <v/>
      </c>
      <c r="BH16" t="str">
        <f t="array" ref="BH16">IFERROR(INDEX(16:16, SMALL(IF($AC16:$AX16&lt;&gt;"", COLUMN($AC$1:$AX16)), COLUMN(I16))), "")</f>
        <v/>
      </c>
      <c r="BI16" t="str">
        <f t="array" ref="BI16">IFERROR(INDEX(16:16, SMALL(IF($AC16:$AX16&lt;&gt;"", COLUMN($AC$1:$AX16)), COLUMN(J16))), "")</f>
        <v/>
      </c>
      <c r="BJ16" t="str">
        <f t="array" ref="BJ16">IFERROR(INDEX(16:16, SMALL(IF($AC16:$AX16&lt;&gt;"", COLUMN($AC$1:$AX16)), COLUMN(K16))), "")</f>
        <v/>
      </c>
      <c r="BK16" t="str">
        <f t="array" ref="BK16">IFERROR(INDEX(16:16, SMALL(IF($AC16:$AX16&lt;&gt;"", COLUMN($AC$1:$AX16)), COLUMN(L16))), "")</f>
        <v/>
      </c>
      <c r="BL16" t="str">
        <f t="array" ref="BL16">IFERROR(INDEX(16:16, SMALL(IF($AC16:$AX16&lt;&gt;"", COLUMN($AC$1:$AX16)), COLUMN(M16))), "")</f>
        <v/>
      </c>
      <c r="BM16" t="str">
        <f t="array" ref="BM16">IFERROR(INDEX(16:16, SMALL(IF($AC16:$AX16&lt;&gt;"", COLUMN($AC$1:$AX16)), COLUMN(N16))), "")</f>
        <v/>
      </c>
      <c r="BN16" t="str">
        <f t="array" ref="BN16">IFERROR(INDEX(16:16, SMALL(IF($AC16:$AX16&lt;&gt;"", COLUMN($AC$1:$AX16)), COLUMN(O16))), "")</f>
        <v/>
      </c>
      <c r="BO16" t="str">
        <f t="array" ref="BO16">IFERROR(INDEX(16:16, SMALL(IF($AC16:$AX16&lt;&gt;"", COLUMN($AC$1:$AX16)), COLUMN(P16))), "")</f>
        <v/>
      </c>
      <c r="BP16" t="str">
        <f t="array" ref="BP16">IFERROR(INDEX(16:16, SMALL(IF($AC16:$AX16&lt;&gt;"", COLUMN($AC$1:$AX16)), COLUMN(Q16))), "")</f>
        <v/>
      </c>
      <c r="BQ16" t="str">
        <f t="array" ref="BQ16">IFERROR(INDEX(16:16, SMALL(IF($AC16:$AX16&lt;&gt;"", COLUMN($AC$1:$AX16)), COLUMN(R16))), "")</f>
        <v/>
      </c>
    </row>
    <row r="17" spans="1:69" x14ac:dyDescent="0.45">
      <c r="A17" t="e" cm="1">
        <f t="array" ref="A17">IF(INDEX(貼り付け用!A:A,MATCH(A16,貼り付け用!A:A,0)+2)="4700",
IF(INDEX(貼り付け用!A:A,MATCH(A16,貼り付け用!A:A,0)+4)="4800",
INDEX(貼り付け用!A:A,MATCH(A16,貼り付け用!A:A,0)+6),
INDEX(貼り付け用!A:A,MATCH(A16,貼り付け用!A:A,0)+4)),INDEX(貼り付け用!A:A,MATCH(A16,貼り付け用!A:A,0)+2))</f>
        <v>#N/A</v>
      </c>
      <c r="B17" t="e">
        <f>IF(A17&lt;&gt;"",
VLOOKUP(A17,得意先マスタ!A:D,2,FALSE),"")</f>
        <v>#N/A</v>
      </c>
      <c r="C17" t="e" cm="1">
        <f t="array" ref="C17">IF(A17="10000","",INDEX(貼り付け用!A:A,MATCH(A17,貼り付け用!A:A,0)+1))</f>
        <v>#N/A</v>
      </c>
      <c r="D17" t="e">
        <f>VLOOKUP(C17,クライアント抽出!$A:$O,10,FALSE)</f>
        <v>#N/A</v>
      </c>
      <c r="E17" t="e">
        <f>IF(D17&lt;&gt;"",
VLOOKUP(
"*"&amp;IF(COUNTIF(D17,"*キャラ弁*"),"キャラ",
IF(COUNTIF(D17,"*赤*"),"赤",SUBSTITUTE(SUBSTITUTE(D17," ",""),"　","")))&amp;"*",
注文弁当の抽出!$F:$I,4,FALSE)&amp;
IF(COUNTIF(D17,"*おにぎり*"),"　おにぎり",""),"")</f>
        <v>#N/A</v>
      </c>
      <c r="F17" t="e">
        <f>IF(E17&lt;&gt;"",
VLOOKUP(C17,クライアント抽出!$A:$G,2,FALSE)+
IF(COUNTIF(Y17,"*-*"),Y17,0),"")</f>
        <v>#N/A</v>
      </c>
      <c r="G17" t="e">
        <f>VLOOKUP(C17,クライアント抽出!$A:$O,11,FALSE)</f>
        <v>#N/A</v>
      </c>
      <c r="H17" t="e">
        <f>IF(G17&lt;&gt;"",
VLOOKUP(
"*"&amp;IF(COUNTIF(G17,"*キャラ弁*"),"キャラ",
IF(COUNTIF(G17,"*赤*"),"赤",SUBSTITUTE(SUBSTITUTE(G17," ",""),"　","")))&amp;"*",
注文弁当の抽出!$F:$I,4,FALSE)&amp;
IF(COUNTIF(G17,"*おにぎり*"),"　おにぎり",""),"")</f>
        <v>#N/A</v>
      </c>
      <c r="I17" t="e">
        <f>IF(H17&lt;&gt;"",
VLOOKUP(C17,クライアント抽出!$A:$G,3,FALSE)+Z17,"")</f>
        <v>#N/A</v>
      </c>
      <c r="J17" t="e">
        <f>VLOOKUP(C17,クライアント抽出!$A:$O,12,FALSE)</f>
        <v>#N/A</v>
      </c>
      <c r="K17" t="e">
        <f>IF(J17&lt;&gt;"",
VLOOKUP(
"*"&amp;IF(COUNTIF(J17,"*キャラ弁*"),"キャラ",
IF(COUNTIF(J17,"*赤*"),"赤",SUBSTITUTE(SUBSTITUTE(J17," ",""),"　","")))&amp;"*",
注文弁当の抽出!$F:$I,4,FALSE)&amp;
IF(COUNTIF(J17,"*おにぎり*"),"　おにぎり",""),"")</f>
        <v>#N/A</v>
      </c>
      <c r="L17" t="e">
        <f>IF(K17&lt;&gt;"",
VLOOKUP(C17,クライアント抽出!$A:$G,4,FALSE)+AA17,"")</f>
        <v>#N/A</v>
      </c>
      <c r="M17" t="e">
        <f>VLOOKUP(C17,クライアント抽出!$A:$O,13,FALSE)</f>
        <v>#N/A</v>
      </c>
      <c r="N17" t="e">
        <f>SUBSTITUTE(
IF(M17&lt;&gt;"",
VLOOKUP(
"*"&amp;IF(COUNTIF(M17,"*キャラ弁*"),"キャラ",
IF(COUNTIF(M17,"*赤*"),"赤",SUBSTITUTE(SUBSTITUTE(D17," ",""),"　","")))&amp;"*",
注文弁当の抽出!$F:$I,4,FALSE),""),"園児","先生")&amp;
IF(COUNTIF(M17,"*おにぎり*"),"　おにぎり","")</f>
        <v>#N/A</v>
      </c>
      <c r="O17" t="e">
        <f>IF(N17&lt;&gt;"",VLOOKUP(C17,クライアント抽出!$A:$G,5,FALSE),"")</f>
        <v>#N/A</v>
      </c>
      <c r="P17" t="e">
        <f>VLOOKUP(C17,クライアント抽出!$A:$O,14,FALSE)</f>
        <v>#N/A</v>
      </c>
      <c r="Q17" t="e">
        <f>SUBSTITUTE(
IF(P17&lt;&gt;"",
VLOOKUP(
"*"&amp;IF(COUNTIF(P17,"*キャラ弁*"),"キャラ",
IF(COUNTIF(P17,"*赤*"),"赤",SUBSTITUTE(SUBSTITUTE(G17," ",""),"　","")))&amp;"*",
注文弁当の抽出!$F:$I,4,FALSE),""),"園児","先生")&amp;
IF(COUNTIF(P17,"*おにぎり*"),"　おにぎり","")</f>
        <v>#N/A</v>
      </c>
      <c r="R17" t="e">
        <f>IF(Q17&lt;&gt;"",
VLOOKUP(C17,クライアント抽出!$A:$G,6,FALSE),"")</f>
        <v>#N/A</v>
      </c>
      <c r="S17" t="e">
        <f>VLOOKUP(C17,クライアント抽出!$A:$O,15,FALSE)</f>
        <v>#N/A</v>
      </c>
      <c r="T17" t="e">
        <f>SUBSTITUTE(
IF(S17&lt;&gt;"",
VLOOKUP(
"*"&amp;IF(COUNTIF(S17,"*キャラ弁*"),"キャラ",
IF(COUNTIF(S17,"*赤*"),"赤",SUBSTITUTE(SUBSTITUTE(J17," ",""),"　","")))&amp;"*",
注文弁当の抽出!$F:$I,4,FALSE),""),"園児","先生")&amp;
IF(COUNTIF(S17,"*おにぎり*"),"　おにぎり","")</f>
        <v>#N/A</v>
      </c>
      <c r="U17" t="e">
        <f>IF(T17&lt;&gt;"",
VLOOKUP(C17,クライアント抽出!$A:$G,7,FALSE),"")</f>
        <v>#N/A</v>
      </c>
      <c r="V17" t="e">
        <f>IF(A17&lt;&gt;"",VLOOKUP("*"&amp;A17&amp;"*",数出表_Excel!$A:$Z,22,FALSE)&amp;VLOOKUP("*"&amp;A17&amp;"*",数出表_Excel!$A:$Z,23,FALSE),"")</f>
        <v>#N/A</v>
      </c>
      <c r="W17" t="e">
        <f>IF(AND(COUNTIF(V17,"&lt;&gt;*不要*"),A17&lt;&gt;""),VLOOKUP(A17,得意先マスタ!$A:$AD,24,FALSE),0)</f>
        <v>#N/A</v>
      </c>
      <c r="X17" t="e">
        <f>IF(AND(COUNTIF(V17,"&lt;&gt;*不要*"),A17&lt;&gt;""),VLOOKUP(A17,得意先マスタ!$A:$AD,25,FALSE),0)</f>
        <v>#N/A</v>
      </c>
      <c r="Y17" t="e">
        <f t="shared" si="0"/>
        <v>#N/A</v>
      </c>
      <c r="Z17" t="e">
        <f t="shared" si="1"/>
        <v>#N/A</v>
      </c>
      <c r="AA17" t="e">
        <f t="shared" si="9"/>
        <v>#N/A</v>
      </c>
      <c r="AB17" t="e">
        <f t="shared" si="2"/>
        <v>#N/A</v>
      </c>
      <c r="AC17" t="str">
        <f t="array" ref="AC17">IFERROR(INDEX(17:17, SMALL(IF($D17:$U17&lt;&gt;"", COLUMN($D$1:$U17)), COLUMN(A17))), "")</f>
        <v/>
      </c>
      <c r="AD17" t="str">
        <f t="array" ref="AD17">IFERROR(INDEX(17:17, SMALL(IF($D17:$U17&lt;&gt;"", COLUMN($D$1:$U17)), COLUMN(B17))), "")</f>
        <v/>
      </c>
      <c r="AE17" t="str">
        <f t="array" ref="AE17">IFERROR(INDEX(17:17, SMALL(IF($D17:$U17&lt;&gt;"", COLUMN($D$1:$U17)), COLUMN(C17))), "")</f>
        <v/>
      </c>
      <c r="AF17" t="str">
        <f t="array" ref="AF17">IFERROR(INDEX(17:17, SMALL(IF($D17:$U17&lt;&gt;"", COLUMN($D$1:$U17)), COLUMN(D17))), "")</f>
        <v/>
      </c>
      <c r="AG17" t="str">
        <f t="array" ref="AG17">IFERROR(INDEX(17:17, SMALL(IF($D17:$U17&lt;&gt;"", COLUMN($D$1:$U17)), COLUMN(E17))), "")</f>
        <v/>
      </c>
      <c r="AH17" t="str">
        <f t="array" ref="AH17">IFERROR(INDEX(17:17, SMALL(IF($D17:$U17&lt;&gt;"", COLUMN($D$1:$U17)), COLUMN(F17))), "")</f>
        <v/>
      </c>
      <c r="AI17" t="str">
        <f t="array" ref="AI17">IFERROR(INDEX(17:17, SMALL(IF($D17:$U17&lt;&gt;"", COLUMN($D$1:$U17)), COLUMN(G17))), "")</f>
        <v/>
      </c>
      <c r="AJ17" t="str">
        <f t="array" ref="AJ17">IFERROR(INDEX(17:17, SMALL(IF($D17:$U17&lt;&gt;"", COLUMN($D$1:$U17)), COLUMN(H17))), "")</f>
        <v/>
      </c>
      <c r="AK17" t="str">
        <f t="array" ref="AK17">IFERROR(INDEX(17:17, SMALL(IF($D17:$U17&lt;&gt;"", COLUMN($D$1:$U17)), COLUMN(I17))), "")</f>
        <v/>
      </c>
      <c r="AL17" t="str">
        <f t="array" ref="AL17">IFERROR(INDEX(17:17, SMALL(IF($D17:$U17&lt;&gt;"", COLUMN($D$1:$U17)), COLUMN(J17))), "")</f>
        <v/>
      </c>
      <c r="AM17" t="str">
        <f t="array" ref="AM17">IFERROR(INDEX(17:17, SMALL(IF($D17:$U17&lt;&gt;"", COLUMN($D$1:$U17)), COLUMN(K17))), "")</f>
        <v/>
      </c>
      <c r="AN17" t="str">
        <f t="array" ref="AN17">IFERROR(INDEX(17:17, SMALL(IF($D17:$U17&lt;&gt;"", COLUMN($D$1:$U17)), COLUMN(L17))), "")</f>
        <v/>
      </c>
      <c r="AO17" t="str">
        <f t="array" ref="AO17">IFERROR(INDEX(17:17, SMALL(IF($D17:$U17&lt;&gt;"", COLUMN($D$1:$U17)), COLUMN(M17))), "")</f>
        <v/>
      </c>
      <c r="AP17" t="str">
        <f t="array" ref="AP17">IFERROR(INDEX(17:17, SMALL(IF($D17:$U17&lt;&gt;"", COLUMN($D$1:$U17)), COLUMN(N17))), "")</f>
        <v/>
      </c>
      <c r="AQ17" t="str">
        <f t="array" ref="AQ17">IFERROR(INDEX(17:17, SMALL(IF($D17:$U17&lt;&gt;"", COLUMN($D$1:$U17)), COLUMN(O17))), "")</f>
        <v/>
      </c>
      <c r="AR17" s="54" t="s">
        <v>3465</v>
      </c>
      <c r="AS17" t="e">
        <f t="shared" si="16"/>
        <v>#N/A</v>
      </c>
      <c r="AT17" t="e">
        <f t="shared" si="17"/>
        <v>#N/A</v>
      </c>
      <c r="AU17" t="e">
        <f t="shared" si="18"/>
        <v>#N/A</v>
      </c>
      <c r="AV17" t="e">
        <f t="shared" si="19"/>
        <v>#N/A</v>
      </c>
      <c r="AW17" t="e">
        <f t="shared" si="20"/>
        <v>#N/A</v>
      </c>
      <c r="AX17" t="e">
        <f t="shared" si="21"/>
        <v>#N/A</v>
      </c>
      <c r="AZ17" t="str">
        <f t="array" ref="AZ17">IFERROR(INDEX(17:17, SMALL(IF($AC17:$AX17&lt;&gt;"", COLUMN($AC$1:$AX17)), COLUMN(A17))), "")</f>
        <v/>
      </c>
      <c r="BA17" t="str">
        <f t="array" ref="BA17">IFERROR(INDEX(17:17, SMALL(IF($AC17:$AX17&lt;&gt;"", COLUMN($AC$1:$AX17)), COLUMN(B17))), "")</f>
        <v/>
      </c>
      <c r="BB17" t="str">
        <f t="array" ref="BB17">IFERROR(INDEX(17:17, SMALL(IF($AC17:$AX17&lt;&gt;"", COLUMN($AC$1:$AX17)), COLUMN(C17))), "")</f>
        <v/>
      </c>
      <c r="BC17" t="str">
        <f t="array" ref="BC17">IFERROR(INDEX(17:17, SMALL(IF($AC17:$AX17&lt;&gt;"", COLUMN($AC$1:$AX17)), COLUMN(D17))), "")</f>
        <v/>
      </c>
      <c r="BD17" t="str">
        <f t="array" ref="BD17">IFERROR(INDEX(17:17, SMALL(IF($AC17:$AX17&lt;&gt;"", COLUMN($AC$1:$AX17)), COLUMN(E17))), "")</f>
        <v/>
      </c>
      <c r="BE17" t="str">
        <f t="array" ref="BE17">IFERROR(INDEX(17:17, SMALL(IF($AC17:$AX17&lt;&gt;"", COLUMN($AC$1:$AX17)), COLUMN(F17))), "")</f>
        <v/>
      </c>
      <c r="BF17" t="str">
        <f t="array" ref="BF17">IFERROR(INDEX(17:17, SMALL(IF($AC17:$AX17&lt;&gt;"", COLUMN($AC$1:$AX17)), COLUMN(G17))), "")</f>
        <v/>
      </c>
      <c r="BG17" t="str">
        <f t="array" ref="BG17">IFERROR(INDEX(17:17, SMALL(IF($AC17:$AX17&lt;&gt;"", COLUMN($AC$1:$AX17)), COLUMN(H17))), "")</f>
        <v/>
      </c>
      <c r="BH17" t="str">
        <f t="array" ref="BH17">IFERROR(INDEX(17:17, SMALL(IF($AC17:$AX17&lt;&gt;"", COLUMN($AC$1:$AX17)), COLUMN(I17))), "")</f>
        <v/>
      </c>
      <c r="BI17" t="str">
        <f t="array" ref="BI17">IFERROR(INDEX(17:17, SMALL(IF($AC17:$AX17&lt;&gt;"", COLUMN($AC$1:$AX17)), COLUMN(J17))), "")</f>
        <v/>
      </c>
      <c r="BJ17" t="str">
        <f t="array" ref="BJ17">IFERROR(INDEX(17:17, SMALL(IF($AC17:$AX17&lt;&gt;"", COLUMN($AC$1:$AX17)), COLUMN(K17))), "")</f>
        <v/>
      </c>
      <c r="BK17" t="str">
        <f t="array" ref="BK17">IFERROR(INDEX(17:17, SMALL(IF($AC17:$AX17&lt;&gt;"", COLUMN($AC$1:$AX17)), COLUMN(L17))), "")</f>
        <v/>
      </c>
      <c r="BL17" t="str">
        <f t="array" ref="BL17">IFERROR(INDEX(17:17, SMALL(IF($AC17:$AX17&lt;&gt;"", COLUMN($AC$1:$AX17)), COLUMN(M17))), "")</f>
        <v/>
      </c>
      <c r="BM17" t="str">
        <f t="array" ref="BM17">IFERROR(INDEX(17:17, SMALL(IF($AC17:$AX17&lt;&gt;"", COLUMN($AC$1:$AX17)), COLUMN(N17))), "")</f>
        <v/>
      </c>
      <c r="BN17" t="str">
        <f t="array" ref="BN17">IFERROR(INDEX(17:17, SMALL(IF($AC17:$AX17&lt;&gt;"", COLUMN($AC$1:$AX17)), COLUMN(O17))), "")</f>
        <v/>
      </c>
      <c r="BO17" t="str">
        <f t="array" ref="BO17">IFERROR(INDEX(17:17, SMALL(IF($AC17:$AX17&lt;&gt;"", COLUMN($AC$1:$AX17)), COLUMN(P17))), "")</f>
        <v/>
      </c>
      <c r="BP17" t="str">
        <f t="array" ref="BP17">IFERROR(INDEX(17:17, SMALL(IF($AC17:$AX17&lt;&gt;"", COLUMN($AC$1:$AX17)), COLUMN(Q17))), "")</f>
        <v/>
      </c>
      <c r="BQ17" t="str">
        <f t="array" ref="BQ17">IFERROR(INDEX(17:17, SMALL(IF($AC17:$AX17&lt;&gt;"", COLUMN($AC$1:$AX17)), COLUMN(R17))), "")</f>
        <v/>
      </c>
    </row>
    <row r="18" spans="1:69" x14ac:dyDescent="0.45">
      <c r="A18" t="e" cm="1">
        <f t="array" ref="A18">IF(INDEX(貼り付け用!A:A,MATCH(A17,貼り付け用!A:A,0)+2)="4700",
IF(INDEX(貼り付け用!A:A,MATCH(A17,貼り付け用!A:A,0)+4)="4800",
INDEX(貼り付け用!A:A,MATCH(A17,貼り付け用!A:A,0)+6),
INDEX(貼り付け用!A:A,MATCH(A17,貼り付け用!A:A,0)+4)),INDEX(貼り付け用!A:A,MATCH(A17,貼り付け用!A:A,0)+2))</f>
        <v>#N/A</v>
      </c>
      <c r="B18" t="e">
        <f>IF(A18&lt;&gt;"",
VLOOKUP(A18,得意先マスタ!A:D,2,FALSE),"")</f>
        <v>#N/A</v>
      </c>
      <c r="C18" t="e" cm="1">
        <f t="array" ref="C18">IF(A18="10000","",INDEX(貼り付け用!A:A,MATCH(A18,貼り付け用!A:A,0)+1))</f>
        <v>#N/A</v>
      </c>
      <c r="D18" t="e">
        <f>VLOOKUP(C18,クライアント抽出!$A:$O,10,FALSE)</f>
        <v>#N/A</v>
      </c>
      <c r="E18" t="e">
        <f>IF(D18&lt;&gt;"",
VLOOKUP(
"*"&amp;IF(COUNTIF(D18,"*キャラ弁*"),"キャラ",
IF(COUNTIF(D18,"*赤*"),"赤",SUBSTITUTE(SUBSTITUTE(D18," ",""),"　","")))&amp;"*",
注文弁当の抽出!$F:$I,4,FALSE)&amp;
IF(COUNTIF(D18,"*おにぎり*"),"　おにぎり",""),"")</f>
        <v>#N/A</v>
      </c>
      <c r="F18" t="e">
        <f>IF(E18&lt;&gt;"",
VLOOKUP(C18,クライアント抽出!$A:$G,2,FALSE)+
IF(COUNTIF(Y18,"*-*"),Y18,0),"")</f>
        <v>#N/A</v>
      </c>
      <c r="G18" t="e">
        <f>VLOOKUP(C18,クライアント抽出!$A:$O,11,FALSE)</f>
        <v>#N/A</v>
      </c>
      <c r="H18" t="e">
        <f>IF(G18&lt;&gt;"",
VLOOKUP(
"*"&amp;IF(COUNTIF(G18,"*キャラ弁*"),"キャラ",
IF(COUNTIF(G18,"*赤*"),"赤",SUBSTITUTE(SUBSTITUTE(G18," ",""),"　","")))&amp;"*",
注文弁当の抽出!$F:$I,4,FALSE)&amp;
IF(COUNTIF(G18,"*おにぎり*"),"　おにぎり",""),"")</f>
        <v>#N/A</v>
      </c>
      <c r="I18" t="e">
        <f>IF(H18&lt;&gt;"",
VLOOKUP(C18,クライアント抽出!$A:$G,3,FALSE)+Z18,"")</f>
        <v>#N/A</v>
      </c>
      <c r="J18" t="e">
        <f>VLOOKUP(C18,クライアント抽出!$A:$O,12,FALSE)</f>
        <v>#N/A</v>
      </c>
      <c r="K18" t="e">
        <f>IF(J18&lt;&gt;"",
VLOOKUP(
"*"&amp;IF(COUNTIF(J18,"*キャラ弁*"),"キャラ",
IF(COUNTIF(J18,"*赤*"),"赤",SUBSTITUTE(SUBSTITUTE(J18," ",""),"　","")))&amp;"*",
注文弁当の抽出!$F:$I,4,FALSE)&amp;
IF(COUNTIF(J18,"*おにぎり*"),"　おにぎり",""),"")</f>
        <v>#N/A</v>
      </c>
      <c r="L18" t="e">
        <f>IF(K18&lt;&gt;"",
VLOOKUP(C18,クライアント抽出!$A:$G,4,FALSE)+AA18,"")</f>
        <v>#N/A</v>
      </c>
      <c r="M18" t="e">
        <f>VLOOKUP(C18,クライアント抽出!$A:$O,13,FALSE)</f>
        <v>#N/A</v>
      </c>
      <c r="N18" t="e">
        <f>SUBSTITUTE(
IF(M18&lt;&gt;"",
VLOOKUP(
"*"&amp;IF(COUNTIF(M18,"*キャラ弁*"),"キャラ",
IF(COUNTIF(M18,"*赤*"),"赤",SUBSTITUTE(SUBSTITUTE(D18," ",""),"　","")))&amp;"*",
注文弁当の抽出!$F:$I,4,FALSE),""),"園児","先生")&amp;
IF(COUNTIF(M18,"*おにぎり*"),"　おにぎり","")</f>
        <v>#N/A</v>
      </c>
      <c r="O18" t="e">
        <f>IF(N18&lt;&gt;"",VLOOKUP(C18,クライアント抽出!$A:$G,5,FALSE),"")</f>
        <v>#N/A</v>
      </c>
      <c r="P18" t="e">
        <f>VLOOKUP(C18,クライアント抽出!$A:$O,14,FALSE)</f>
        <v>#N/A</v>
      </c>
      <c r="Q18" t="e">
        <f>SUBSTITUTE(
IF(P18&lt;&gt;"",
VLOOKUP(
"*"&amp;IF(COUNTIF(P18,"*キャラ弁*"),"キャラ",
IF(COUNTIF(P18,"*赤*"),"赤",SUBSTITUTE(SUBSTITUTE(G18," ",""),"　","")))&amp;"*",
注文弁当の抽出!$F:$I,4,FALSE),""),"園児","先生")&amp;
IF(COUNTIF(P18,"*おにぎり*"),"　おにぎり","")</f>
        <v>#N/A</v>
      </c>
      <c r="R18" t="e">
        <f>IF(Q18&lt;&gt;"",
VLOOKUP(C18,クライアント抽出!$A:$G,6,FALSE),"")</f>
        <v>#N/A</v>
      </c>
      <c r="S18" t="e">
        <f>VLOOKUP(C18,クライアント抽出!$A:$O,15,FALSE)</f>
        <v>#N/A</v>
      </c>
      <c r="T18" t="e">
        <f>SUBSTITUTE(
IF(S18&lt;&gt;"",
VLOOKUP(
"*"&amp;IF(COUNTIF(S18,"*キャラ弁*"),"キャラ",
IF(COUNTIF(S18,"*赤*"),"赤",SUBSTITUTE(SUBSTITUTE(J18," ",""),"　","")))&amp;"*",
注文弁当の抽出!$F:$I,4,FALSE),""),"園児","先生")&amp;
IF(COUNTIF(S18,"*おにぎり*"),"　おにぎり","")</f>
        <v>#N/A</v>
      </c>
      <c r="U18" t="e">
        <f>IF(T18&lt;&gt;"",
VLOOKUP(C18,クライアント抽出!$A:$G,7,FALSE),"")</f>
        <v>#N/A</v>
      </c>
      <c r="V18" t="e">
        <f>IF(A18&lt;&gt;"",VLOOKUP("*"&amp;A18&amp;"*",数出表_Excel!$A:$Z,22,FALSE)&amp;VLOOKUP("*"&amp;A18&amp;"*",数出表_Excel!$A:$Z,23,FALSE),"")</f>
        <v>#N/A</v>
      </c>
      <c r="W18" t="e">
        <f>IF(AND(COUNTIF(V18,"&lt;&gt;*不要*"),A18&lt;&gt;""),VLOOKUP(A18,得意先マスタ!$A:$AD,24,FALSE),0)</f>
        <v>#N/A</v>
      </c>
      <c r="X18" t="e">
        <f>IF(AND(COUNTIF(V18,"&lt;&gt;*不要*"),A18&lt;&gt;""),VLOOKUP(A18,得意先マスタ!$A:$AD,25,FALSE),0)</f>
        <v>#N/A</v>
      </c>
      <c r="Y18" t="e">
        <f t="shared" si="0"/>
        <v>#N/A</v>
      </c>
      <c r="Z18" t="e">
        <f t="shared" si="1"/>
        <v>#N/A</v>
      </c>
      <c r="AA18" t="e">
        <f t="shared" si="9"/>
        <v>#N/A</v>
      </c>
      <c r="AB18" t="e">
        <f t="shared" si="2"/>
        <v>#N/A</v>
      </c>
      <c r="AC18" t="str">
        <f t="array" ref="AC18">IFERROR(INDEX(18:18, SMALL(IF($D18:$U18&lt;&gt;"", COLUMN($D$1:$U18)), COLUMN(A18))), "")</f>
        <v/>
      </c>
      <c r="AD18" t="str">
        <f t="array" ref="AD18">IFERROR(INDEX(18:18, SMALL(IF($D18:$U18&lt;&gt;"", COLUMN($D$1:$U18)), COLUMN(B18))), "")</f>
        <v/>
      </c>
      <c r="AE18" t="str">
        <f t="array" ref="AE18">IFERROR(INDEX(18:18, SMALL(IF($D18:$U18&lt;&gt;"", COLUMN($D$1:$U18)), COLUMN(C18))), "")</f>
        <v/>
      </c>
      <c r="AF18" t="str">
        <f t="array" ref="AF18">IFERROR(INDEX(18:18, SMALL(IF($D18:$U18&lt;&gt;"", COLUMN($D$1:$U18)), COLUMN(D18))), "")</f>
        <v/>
      </c>
      <c r="AG18" t="str">
        <f t="array" ref="AG18">IFERROR(INDEX(18:18, SMALL(IF($D18:$U18&lt;&gt;"", COLUMN($D$1:$U18)), COLUMN(E18))), "")</f>
        <v/>
      </c>
      <c r="AH18" t="str">
        <f t="array" ref="AH18">IFERROR(INDEX(18:18, SMALL(IF($D18:$U18&lt;&gt;"", COLUMN($D$1:$U18)), COLUMN(F18))), "")</f>
        <v/>
      </c>
      <c r="AI18" t="str">
        <f t="array" ref="AI18">IFERROR(INDEX(18:18, SMALL(IF($D18:$U18&lt;&gt;"", COLUMN($D$1:$U18)), COLUMN(G18))), "")</f>
        <v/>
      </c>
      <c r="AJ18" t="str">
        <f t="array" ref="AJ18">IFERROR(INDEX(18:18, SMALL(IF($D18:$U18&lt;&gt;"", COLUMN($D$1:$U18)), COLUMN(H18))), "")</f>
        <v/>
      </c>
      <c r="AK18" t="str">
        <f t="array" ref="AK18">IFERROR(INDEX(18:18, SMALL(IF($D18:$U18&lt;&gt;"", COLUMN($D$1:$U18)), COLUMN(I18))), "")</f>
        <v/>
      </c>
      <c r="AL18" t="str">
        <f t="array" ref="AL18">IFERROR(INDEX(18:18, SMALL(IF($D18:$U18&lt;&gt;"", COLUMN($D$1:$U18)), COLUMN(J18))), "")</f>
        <v/>
      </c>
      <c r="AM18" t="str">
        <f t="array" ref="AM18">IFERROR(INDEX(18:18, SMALL(IF($D18:$U18&lt;&gt;"", COLUMN($D$1:$U18)), COLUMN(K18))), "")</f>
        <v/>
      </c>
      <c r="AN18" t="str">
        <f t="array" ref="AN18">IFERROR(INDEX(18:18, SMALL(IF($D18:$U18&lt;&gt;"", COLUMN($D$1:$U18)), COLUMN(L18))), "")</f>
        <v/>
      </c>
      <c r="AO18" t="str">
        <f t="array" ref="AO18">IFERROR(INDEX(18:18, SMALL(IF($D18:$U18&lt;&gt;"", COLUMN($D$1:$U18)), COLUMN(M18))), "")</f>
        <v/>
      </c>
      <c r="AP18" t="str">
        <f t="array" ref="AP18">IFERROR(INDEX(18:18, SMALL(IF($D18:$U18&lt;&gt;"", COLUMN($D$1:$U18)), COLUMN(N18))), "")</f>
        <v/>
      </c>
      <c r="AQ18" t="str">
        <f t="array" ref="AQ18">IFERROR(INDEX(18:18, SMALL(IF($D18:$U18&lt;&gt;"", COLUMN($D$1:$U18)), COLUMN(O18))), "")</f>
        <v/>
      </c>
      <c r="AR18" s="54" t="s">
        <v>3465</v>
      </c>
      <c r="AS18" t="e">
        <f t="shared" si="16"/>
        <v>#N/A</v>
      </c>
      <c r="AT18" t="e">
        <f t="shared" si="17"/>
        <v>#N/A</v>
      </c>
      <c r="AU18" t="e">
        <f t="shared" si="18"/>
        <v>#N/A</v>
      </c>
      <c r="AV18" t="e">
        <f t="shared" si="19"/>
        <v>#N/A</v>
      </c>
      <c r="AW18" t="e">
        <f t="shared" si="20"/>
        <v>#N/A</v>
      </c>
      <c r="AX18" t="e">
        <f t="shared" si="21"/>
        <v>#N/A</v>
      </c>
      <c r="AZ18" t="str">
        <f t="array" ref="AZ18">IFERROR(INDEX(18:18, SMALL(IF($AC18:$AX18&lt;&gt;"", COLUMN($AC$1:$AX18)), COLUMN(A18))), "")</f>
        <v/>
      </c>
      <c r="BA18" t="str">
        <f t="array" ref="BA18">IFERROR(INDEX(18:18, SMALL(IF($AC18:$AX18&lt;&gt;"", COLUMN($AC$1:$AX18)), COLUMN(B18))), "")</f>
        <v/>
      </c>
      <c r="BB18" t="str">
        <f t="array" ref="BB18">IFERROR(INDEX(18:18, SMALL(IF($AC18:$AX18&lt;&gt;"", COLUMN($AC$1:$AX18)), COLUMN(C18))), "")</f>
        <v/>
      </c>
      <c r="BC18" t="str">
        <f t="array" ref="BC18">IFERROR(INDEX(18:18, SMALL(IF($AC18:$AX18&lt;&gt;"", COLUMN($AC$1:$AX18)), COLUMN(D18))), "")</f>
        <v/>
      </c>
      <c r="BD18" t="str">
        <f t="array" ref="BD18">IFERROR(INDEX(18:18, SMALL(IF($AC18:$AX18&lt;&gt;"", COLUMN($AC$1:$AX18)), COLUMN(E18))), "")</f>
        <v/>
      </c>
      <c r="BE18" t="str">
        <f t="array" ref="BE18">IFERROR(INDEX(18:18, SMALL(IF($AC18:$AX18&lt;&gt;"", COLUMN($AC$1:$AX18)), COLUMN(F18))), "")</f>
        <v/>
      </c>
      <c r="BF18" t="str">
        <f t="array" ref="BF18">IFERROR(INDEX(18:18, SMALL(IF($AC18:$AX18&lt;&gt;"", COLUMN($AC$1:$AX18)), COLUMN(G18))), "")</f>
        <v/>
      </c>
      <c r="BG18" t="str">
        <f t="array" ref="BG18">IFERROR(INDEX(18:18, SMALL(IF($AC18:$AX18&lt;&gt;"", COLUMN($AC$1:$AX18)), COLUMN(H18))), "")</f>
        <v/>
      </c>
      <c r="BH18" t="str">
        <f t="array" ref="BH18">IFERROR(INDEX(18:18, SMALL(IF($AC18:$AX18&lt;&gt;"", COLUMN($AC$1:$AX18)), COLUMN(I18))), "")</f>
        <v/>
      </c>
      <c r="BI18" t="str">
        <f t="array" ref="BI18">IFERROR(INDEX(18:18, SMALL(IF($AC18:$AX18&lt;&gt;"", COLUMN($AC$1:$AX18)), COLUMN(J18))), "")</f>
        <v/>
      </c>
      <c r="BJ18" t="str">
        <f t="array" ref="BJ18">IFERROR(INDEX(18:18, SMALL(IF($AC18:$AX18&lt;&gt;"", COLUMN($AC$1:$AX18)), COLUMN(K18))), "")</f>
        <v/>
      </c>
      <c r="BK18" t="str">
        <f t="array" ref="BK18">IFERROR(INDEX(18:18, SMALL(IF($AC18:$AX18&lt;&gt;"", COLUMN($AC$1:$AX18)), COLUMN(L18))), "")</f>
        <v/>
      </c>
      <c r="BL18" t="str">
        <f t="array" ref="BL18">IFERROR(INDEX(18:18, SMALL(IF($AC18:$AX18&lt;&gt;"", COLUMN($AC$1:$AX18)), COLUMN(M18))), "")</f>
        <v/>
      </c>
      <c r="BM18" t="str">
        <f t="array" ref="BM18">IFERROR(INDEX(18:18, SMALL(IF($AC18:$AX18&lt;&gt;"", COLUMN($AC$1:$AX18)), COLUMN(N18))), "")</f>
        <v/>
      </c>
      <c r="BN18" t="str">
        <f t="array" ref="BN18">IFERROR(INDEX(18:18, SMALL(IF($AC18:$AX18&lt;&gt;"", COLUMN($AC$1:$AX18)), COLUMN(O18))), "")</f>
        <v/>
      </c>
      <c r="BO18" t="str">
        <f t="array" ref="BO18">IFERROR(INDEX(18:18, SMALL(IF($AC18:$AX18&lt;&gt;"", COLUMN($AC$1:$AX18)), COLUMN(P18))), "")</f>
        <v/>
      </c>
      <c r="BP18" t="str">
        <f t="array" ref="BP18">IFERROR(INDEX(18:18, SMALL(IF($AC18:$AX18&lt;&gt;"", COLUMN($AC$1:$AX18)), COLUMN(Q18))), "")</f>
        <v/>
      </c>
      <c r="BQ18" t="str">
        <f t="array" ref="BQ18">IFERROR(INDEX(18:18, SMALL(IF($AC18:$AX18&lt;&gt;"", COLUMN($AC$1:$AX18)), COLUMN(R18))), "")</f>
        <v/>
      </c>
    </row>
    <row r="19" spans="1:69" x14ac:dyDescent="0.45">
      <c r="A19" t="e" cm="1">
        <f t="array" ref="A19">IF(INDEX(貼り付け用!A:A,MATCH(A18,貼り付け用!A:A,0)+2)="4700",
IF(INDEX(貼り付け用!A:A,MATCH(A18,貼り付け用!A:A,0)+4)="4800",
INDEX(貼り付け用!A:A,MATCH(A18,貼り付け用!A:A,0)+6),
INDEX(貼り付け用!A:A,MATCH(A18,貼り付け用!A:A,0)+4)),INDEX(貼り付け用!A:A,MATCH(A18,貼り付け用!A:A,0)+2))</f>
        <v>#N/A</v>
      </c>
      <c r="B19" t="e">
        <f>IF(A19&lt;&gt;"",
VLOOKUP(A19,得意先マスタ!A:D,2,FALSE),"")</f>
        <v>#N/A</v>
      </c>
      <c r="C19" t="e" cm="1">
        <f t="array" ref="C19">IF(A19="10000","",INDEX(貼り付け用!A:A,MATCH(A19,貼り付け用!A:A,0)+1))</f>
        <v>#N/A</v>
      </c>
      <c r="D19" t="e">
        <f>VLOOKUP(C19,クライアント抽出!$A:$O,10,FALSE)</f>
        <v>#N/A</v>
      </c>
      <c r="E19" t="e">
        <f>IF(D19&lt;&gt;"",
VLOOKUP(
"*"&amp;IF(COUNTIF(D19,"*キャラ弁*"),"キャラ",
IF(COUNTIF(D19,"*赤*"),"赤",SUBSTITUTE(SUBSTITUTE(D19," ",""),"　","")))&amp;"*",
注文弁当の抽出!$F:$I,4,FALSE)&amp;
IF(COUNTIF(D19,"*おにぎり*"),"　おにぎり",""),"")</f>
        <v>#N/A</v>
      </c>
      <c r="F19" t="e">
        <f>IF(E19&lt;&gt;"",
VLOOKUP(C19,クライアント抽出!$A:$G,2,FALSE)+
IF(COUNTIF(Y19,"*-*"),Y19,0),"")</f>
        <v>#N/A</v>
      </c>
      <c r="G19" t="e">
        <f>VLOOKUP(C19,クライアント抽出!$A:$O,11,FALSE)</f>
        <v>#N/A</v>
      </c>
      <c r="H19" t="e">
        <f>IF(G19&lt;&gt;"",
VLOOKUP(
"*"&amp;IF(COUNTIF(G19,"*キャラ弁*"),"キャラ",
IF(COUNTIF(G19,"*赤*"),"赤",SUBSTITUTE(SUBSTITUTE(G19," ",""),"　","")))&amp;"*",
注文弁当の抽出!$F:$I,4,FALSE)&amp;
IF(COUNTIF(G19,"*おにぎり*"),"　おにぎり",""),"")</f>
        <v>#N/A</v>
      </c>
      <c r="I19" t="e">
        <f>IF(H19&lt;&gt;"",
VLOOKUP(C19,クライアント抽出!$A:$G,3,FALSE)+Z19,"")</f>
        <v>#N/A</v>
      </c>
      <c r="J19" t="e">
        <f>VLOOKUP(C19,クライアント抽出!$A:$O,12,FALSE)</f>
        <v>#N/A</v>
      </c>
      <c r="K19" t="e">
        <f>IF(J19&lt;&gt;"",
VLOOKUP(
"*"&amp;IF(COUNTIF(J19,"*キャラ弁*"),"キャラ",
IF(COUNTIF(J19,"*赤*"),"赤",SUBSTITUTE(SUBSTITUTE(J19," ",""),"　","")))&amp;"*",
注文弁当の抽出!$F:$I,4,FALSE)&amp;
IF(COUNTIF(J19,"*おにぎり*"),"　おにぎり",""),"")</f>
        <v>#N/A</v>
      </c>
      <c r="L19" t="e">
        <f>IF(K19&lt;&gt;"",
VLOOKUP(C19,クライアント抽出!$A:$G,4,FALSE)+AA19,"")</f>
        <v>#N/A</v>
      </c>
      <c r="M19" t="e">
        <f>VLOOKUP(C19,クライアント抽出!$A:$O,13,FALSE)</f>
        <v>#N/A</v>
      </c>
      <c r="N19" t="e">
        <f>SUBSTITUTE(
IF(M19&lt;&gt;"",
VLOOKUP(
"*"&amp;IF(COUNTIF(M19,"*キャラ弁*"),"キャラ",
IF(COUNTIF(M19,"*赤*"),"赤",SUBSTITUTE(SUBSTITUTE(D19," ",""),"　","")))&amp;"*",
注文弁当の抽出!$F:$I,4,FALSE),""),"園児","先生")&amp;
IF(COUNTIF(M19,"*おにぎり*"),"　おにぎり","")</f>
        <v>#N/A</v>
      </c>
      <c r="O19" t="e">
        <f>IF(N19&lt;&gt;"",VLOOKUP(C19,クライアント抽出!$A:$G,5,FALSE),"")</f>
        <v>#N/A</v>
      </c>
      <c r="P19" t="e">
        <f>VLOOKUP(C19,クライアント抽出!$A:$O,14,FALSE)</f>
        <v>#N/A</v>
      </c>
      <c r="Q19" t="e">
        <f>SUBSTITUTE(
IF(P19&lt;&gt;"",
VLOOKUP(
"*"&amp;IF(COUNTIF(P19,"*キャラ弁*"),"キャラ",
IF(COUNTIF(P19,"*赤*"),"赤",SUBSTITUTE(SUBSTITUTE(G19," ",""),"　","")))&amp;"*",
注文弁当の抽出!$F:$I,4,FALSE),""),"園児","先生")&amp;
IF(COUNTIF(P19,"*おにぎり*"),"　おにぎり","")</f>
        <v>#N/A</v>
      </c>
      <c r="R19" t="e">
        <f>IF(Q19&lt;&gt;"",
VLOOKUP(C19,クライアント抽出!$A:$G,6,FALSE),"")</f>
        <v>#N/A</v>
      </c>
      <c r="S19" t="e">
        <f>VLOOKUP(C19,クライアント抽出!$A:$O,15,FALSE)</f>
        <v>#N/A</v>
      </c>
      <c r="T19" t="e">
        <f>SUBSTITUTE(
IF(S19&lt;&gt;"",
VLOOKUP(
"*"&amp;IF(COUNTIF(S19,"*キャラ弁*"),"キャラ",
IF(COUNTIF(S19,"*赤*"),"赤",SUBSTITUTE(SUBSTITUTE(J19," ",""),"　","")))&amp;"*",
注文弁当の抽出!$F:$I,4,FALSE),""),"園児","先生")&amp;
IF(COUNTIF(S19,"*おにぎり*"),"　おにぎり","")</f>
        <v>#N/A</v>
      </c>
      <c r="U19" t="e">
        <f>IF(T19&lt;&gt;"",
VLOOKUP(C19,クライアント抽出!$A:$G,7,FALSE),"")</f>
        <v>#N/A</v>
      </c>
      <c r="V19" t="e">
        <f>IF(A19&lt;&gt;"",VLOOKUP("*"&amp;A19&amp;"*",数出表_Excel!$A:$Z,22,FALSE)&amp;VLOOKUP("*"&amp;A19&amp;"*",数出表_Excel!$A:$Z,23,FALSE),"")</f>
        <v>#N/A</v>
      </c>
      <c r="W19" t="e">
        <f>IF(AND(COUNTIF(V19,"&lt;&gt;*不要*"),A19&lt;&gt;""),VLOOKUP(A19,得意先マスタ!$A:$AD,24,FALSE),0)</f>
        <v>#N/A</v>
      </c>
      <c r="X19" t="e">
        <f>IF(AND(COUNTIF(V19,"&lt;&gt;*不要*"),A19&lt;&gt;""),VLOOKUP(A19,得意先マスタ!$A:$AD,25,FALSE),0)</f>
        <v>#N/A</v>
      </c>
      <c r="Y19" t="e">
        <f t="shared" si="0"/>
        <v>#N/A</v>
      </c>
      <c r="Z19" t="e">
        <f t="shared" si="1"/>
        <v>#N/A</v>
      </c>
      <c r="AA19" t="e">
        <f t="shared" si="9"/>
        <v>#N/A</v>
      </c>
      <c r="AB19" t="e">
        <f t="shared" si="2"/>
        <v>#N/A</v>
      </c>
      <c r="AC19" t="str">
        <f t="array" ref="AC19">IFERROR(INDEX(19:19, SMALL(IF($D19:$U19&lt;&gt;"", COLUMN($D$1:$U19)), COLUMN(A19))), "")</f>
        <v/>
      </c>
      <c r="AD19" t="str">
        <f t="array" ref="AD19">IFERROR(INDEX(19:19, SMALL(IF($D19:$U19&lt;&gt;"", COLUMN($D$1:$U19)), COLUMN(B19))), "")</f>
        <v/>
      </c>
      <c r="AE19" t="str">
        <f t="array" ref="AE19">IFERROR(INDEX(19:19, SMALL(IF($D19:$U19&lt;&gt;"", COLUMN($D$1:$U19)), COLUMN(C19))), "")</f>
        <v/>
      </c>
      <c r="AF19" t="str">
        <f t="array" ref="AF19">IFERROR(INDEX(19:19, SMALL(IF($D19:$U19&lt;&gt;"", COLUMN($D$1:$U19)), COLUMN(D19))), "")</f>
        <v/>
      </c>
      <c r="AG19" t="str">
        <f t="array" ref="AG19">IFERROR(INDEX(19:19, SMALL(IF($D19:$U19&lt;&gt;"", COLUMN($D$1:$U19)), COLUMN(E19))), "")</f>
        <v/>
      </c>
      <c r="AH19" t="str">
        <f t="array" ref="AH19">IFERROR(INDEX(19:19, SMALL(IF($D19:$U19&lt;&gt;"", COLUMN($D$1:$U19)), COLUMN(F19))), "")</f>
        <v/>
      </c>
      <c r="AI19" t="str">
        <f t="array" ref="AI19">IFERROR(INDEX(19:19, SMALL(IF($D19:$U19&lt;&gt;"", COLUMN($D$1:$U19)), COLUMN(G19))), "")</f>
        <v/>
      </c>
      <c r="AJ19" t="str">
        <f t="array" ref="AJ19">IFERROR(INDEX(19:19, SMALL(IF($D19:$U19&lt;&gt;"", COLUMN($D$1:$U19)), COLUMN(H19))), "")</f>
        <v/>
      </c>
      <c r="AK19" t="str">
        <f t="array" ref="AK19">IFERROR(INDEX(19:19, SMALL(IF($D19:$U19&lt;&gt;"", COLUMN($D$1:$U19)), COLUMN(I19))), "")</f>
        <v/>
      </c>
      <c r="AL19" t="str">
        <f t="array" ref="AL19">IFERROR(INDEX(19:19, SMALL(IF($D19:$U19&lt;&gt;"", COLUMN($D$1:$U19)), COLUMN(J19))), "")</f>
        <v/>
      </c>
      <c r="AM19" t="str">
        <f t="array" ref="AM19">IFERROR(INDEX(19:19, SMALL(IF($D19:$U19&lt;&gt;"", COLUMN($D$1:$U19)), COLUMN(K19))), "")</f>
        <v/>
      </c>
      <c r="AN19" t="str">
        <f t="array" ref="AN19">IFERROR(INDEX(19:19, SMALL(IF($D19:$U19&lt;&gt;"", COLUMN($D$1:$U19)), COLUMN(L19))), "")</f>
        <v/>
      </c>
      <c r="AO19" t="str">
        <f t="array" ref="AO19">IFERROR(INDEX(19:19, SMALL(IF($D19:$U19&lt;&gt;"", COLUMN($D$1:$U19)), COLUMN(M19))), "")</f>
        <v/>
      </c>
      <c r="AP19" t="str">
        <f t="array" ref="AP19">IFERROR(INDEX(19:19, SMALL(IF($D19:$U19&lt;&gt;"", COLUMN($D$1:$U19)), COLUMN(N19))), "")</f>
        <v/>
      </c>
      <c r="AQ19" t="str">
        <f t="array" ref="AQ19">IFERROR(INDEX(19:19, SMALL(IF($D19:$U19&lt;&gt;"", COLUMN($D$1:$U19)), COLUMN(O19))), "")</f>
        <v/>
      </c>
      <c r="AR19" s="54" t="s">
        <v>3465</v>
      </c>
      <c r="AS19" t="e">
        <f t="shared" si="16"/>
        <v>#N/A</v>
      </c>
      <c r="AT19" t="e">
        <f t="shared" si="17"/>
        <v>#N/A</v>
      </c>
      <c r="AU19" t="e">
        <f t="shared" si="18"/>
        <v>#N/A</v>
      </c>
      <c r="AV19" t="e">
        <f t="shared" si="19"/>
        <v>#N/A</v>
      </c>
      <c r="AW19" t="e">
        <f t="shared" si="20"/>
        <v>#N/A</v>
      </c>
      <c r="AX19" t="e">
        <f t="shared" si="21"/>
        <v>#N/A</v>
      </c>
      <c r="AZ19" t="str">
        <f t="array" ref="AZ19">IFERROR(INDEX(19:19, SMALL(IF($AC19:$AX19&lt;&gt;"", COLUMN($AC$1:$AX19)), COLUMN(A19))), "")</f>
        <v/>
      </c>
      <c r="BA19" t="str">
        <f t="array" ref="BA19">IFERROR(INDEX(19:19, SMALL(IF($AC19:$AX19&lt;&gt;"", COLUMN($AC$1:$AX19)), COLUMN(B19))), "")</f>
        <v/>
      </c>
      <c r="BB19" t="str">
        <f t="array" ref="BB19">IFERROR(INDEX(19:19, SMALL(IF($AC19:$AX19&lt;&gt;"", COLUMN($AC$1:$AX19)), COLUMN(C19))), "")</f>
        <v/>
      </c>
      <c r="BC19" t="str">
        <f t="array" ref="BC19">IFERROR(INDEX(19:19, SMALL(IF($AC19:$AX19&lt;&gt;"", COLUMN($AC$1:$AX19)), COLUMN(D19))), "")</f>
        <v/>
      </c>
      <c r="BD19" t="str">
        <f t="array" ref="BD19">IFERROR(INDEX(19:19, SMALL(IF($AC19:$AX19&lt;&gt;"", COLUMN($AC$1:$AX19)), COLUMN(E19))), "")</f>
        <v/>
      </c>
      <c r="BE19" t="str">
        <f t="array" ref="BE19">IFERROR(INDEX(19:19, SMALL(IF($AC19:$AX19&lt;&gt;"", COLUMN($AC$1:$AX19)), COLUMN(F19))), "")</f>
        <v/>
      </c>
      <c r="BF19" t="str">
        <f t="array" ref="BF19">IFERROR(INDEX(19:19, SMALL(IF($AC19:$AX19&lt;&gt;"", COLUMN($AC$1:$AX19)), COLUMN(G19))), "")</f>
        <v/>
      </c>
      <c r="BG19" t="str">
        <f t="array" ref="BG19">IFERROR(INDEX(19:19, SMALL(IF($AC19:$AX19&lt;&gt;"", COLUMN($AC$1:$AX19)), COLUMN(H19))), "")</f>
        <v/>
      </c>
      <c r="BH19" t="str">
        <f t="array" ref="BH19">IFERROR(INDEX(19:19, SMALL(IF($AC19:$AX19&lt;&gt;"", COLUMN($AC$1:$AX19)), COLUMN(I19))), "")</f>
        <v/>
      </c>
      <c r="BI19" t="str">
        <f t="array" ref="BI19">IFERROR(INDEX(19:19, SMALL(IF($AC19:$AX19&lt;&gt;"", COLUMN($AC$1:$AX19)), COLUMN(J19))), "")</f>
        <v/>
      </c>
      <c r="BJ19" t="str">
        <f t="array" ref="BJ19">IFERROR(INDEX(19:19, SMALL(IF($AC19:$AX19&lt;&gt;"", COLUMN($AC$1:$AX19)), COLUMN(K19))), "")</f>
        <v/>
      </c>
      <c r="BK19" t="str">
        <f t="array" ref="BK19">IFERROR(INDEX(19:19, SMALL(IF($AC19:$AX19&lt;&gt;"", COLUMN($AC$1:$AX19)), COLUMN(L19))), "")</f>
        <v/>
      </c>
      <c r="BL19" t="str">
        <f t="array" ref="BL19">IFERROR(INDEX(19:19, SMALL(IF($AC19:$AX19&lt;&gt;"", COLUMN($AC$1:$AX19)), COLUMN(M19))), "")</f>
        <v/>
      </c>
      <c r="BM19" t="str">
        <f t="array" ref="BM19">IFERROR(INDEX(19:19, SMALL(IF($AC19:$AX19&lt;&gt;"", COLUMN($AC$1:$AX19)), COLUMN(N19))), "")</f>
        <v/>
      </c>
      <c r="BN19" t="str">
        <f t="array" ref="BN19">IFERROR(INDEX(19:19, SMALL(IF($AC19:$AX19&lt;&gt;"", COLUMN($AC$1:$AX19)), COLUMN(O19))), "")</f>
        <v/>
      </c>
      <c r="BO19" t="str">
        <f t="array" ref="BO19">IFERROR(INDEX(19:19, SMALL(IF($AC19:$AX19&lt;&gt;"", COLUMN($AC$1:$AX19)), COLUMN(P19))), "")</f>
        <v/>
      </c>
      <c r="BP19" t="str">
        <f t="array" ref="BP19">IFERROR(INDEX(19:19, SMALL(IF($AC19:$AX19&lt;&gt;"", COLUMN($AC$1:$AX19)), COLUMN(Q19))), "")</f>
        <v/>
      </c>
      <c r="BQ19" t="str">
        <f t="array" ref="BQ19">IFERROR(INDEX(19:19, SMALL(IF($AC19:$AX19&lt;&gt;"", COLUMN($AC$1:$AX19)), COLUMN(R19))), "")</f>
        <v/>
      </c>
    </row>
    <row r="20" spans="1:69" x14ac:dyDescent="0.45">
      <c r="A20" t="e" cm="1">
        <f t="array" ref="A20">IF(INDEX(貼り付け用!A:A,MATCH(A19,貼り付け用!A:A,0)+2)="4700",
IF(INDEX(貼り付け用!A:A,MATCH(A19,貼り付け用!A:A,0)+4)="4800",
INDEX(貼り付け用!A:A,MATCH(A19,貼り付け用!A:A,0)+6),
INDEX(貼り付け用!A:A,MATCH(A19,貼り付け用!A:A,0)+4)),INDEX(貼り付け用!A:A,MATCH(A19,貼り付け用!A:A,0)+2))</f>
        <v>#N/A</v>
      </c>
      <c r="B20" t="e">
        <f>IF(A20&lt;&gt;"",
VLOOKUP(A20,得意先マスタ!A:D,2,FALSE),"")</f>
        <v>#N/A</v>
      </c>
      <c r="C20" t="e" cm="1">
        <f t="array" ref="C20">IF(A20="10000","",INDEX(貼り付け用!A:A,MATCH(A20,貼り付け用!A:A,0)+1))</f>
        <v>#N/A</v>
      </c>
      <c r="D20" t="e">
        <f>VLOOKUP(C20,クライアント抽出!$A:$O,10,FALSE)</f>
        <v>#N/A</v>
      </c>
      <c r="E20" t="e">
        <f>IF(D20&lt;&gt;"",
VLOOKUP(
"*"&amp;IF(COUNTIF(D20,"*キャラ弁*"),"キャラ",
IF(COUNTIF(D20,"*赤*"),"赤",SUBSTITUTE(SUBSTITUTE(D20," ",""),"　","")))&amp;"*",
注文弁当の抽出!$F:$I,4,FALSE)&amp;
IF(COUNTIF(D20,"*おにぎり*"),"　おにぎり",""),"")</f>
        <v>#N/A</v>
      </c>
      <c r="F20" t="e">
        <f>IF(E20&lt;&gt;"",
VLOOKUP(C20,クライアント抽出!$A:$G,2,FALSE)+
IF(COUNTIF(Y20,"*-*"),Y20,0),"")</f>
        <v>#N/A</v>
      </c>
      <c r="G20" t="e">
        <f>VLOOKUP(C20,クライアント抽出!$A:$O,11,FALSE)</f>
        <v>#N/A</v>
      </c>
      <c r="H20" t="e">
        <f>IF(G20&lt;&gt;"",
VLOOKUP(
"*"&amp;IF(COUNTIF(G20,"*キャラ弁*"),"キャラ",
IF(COUNTIF(G20,"*赤*"),"赤",SUBSTITUTE(SUBSTITUTE(G20," ",""),"　","")))&amp;"*",
注文弁当の抽出!$F:$I,4,FALSE)&amp;
IF(COUNTIF(G20,"*おにぎり*"),"　おにぎり",""),"")</f>
        <v>#N/A</v>
      </c>
      <c r="I20" t="e">
        <f>IF(H20&lt;&gt;"",
VLOOKUP(C20,クライアント抽出!$A:$G,3,FALSE)+Z20,"")</f>
        <v>#N/A</v>
      </c>
      <c r="J20" t="e">
        <f>VLOOKUP(C20,クライアント抽出!$A:$O,12,FALSE)</f>
        <v>#N/A</v>
      </c>
      <c r="K20" t="e">
        <f>IF(J20&lt;&gt;"",
VLOOKUP(
"*"&amp;IF(COUNTIF(J20,"*キャラ弁*"),"キャラ",
IF(COUNTIF(J20,"*赤*"),"赤",SUBSTITUTE(SUBSTITUTE(J20," ",""),"　","")))&amp;"*",
注文弁当の抽出!$F:$I,4,FALSE)&amp;
IF(COUNTIF(J20,"*おにぎり*"),"　おにぎり",""),"")</f>
        <v>#N/A</v>
      </c>
      <c r="L20" t="e">
        <f>IF(K20&lt;&gt;"",
VLOOKUP(C20,クライアント抽出!$A:$G,4,FALSE)+AA20,"")</f>
        <v>#N/A</v>
      </c>
      <c r="M20" t="e">
        <f>VLOOKUP(C20,クライアント抽出!$A:$O,13,FALSE)</f>
        <v>#N/A</v>
      </c>
      <c r="N20" t="e">
        <f>SUBSTITUTE(
IF(M20&lt;&gt;"",
VLOOKUP(
"*"&amp;IF(COUNTIF(M20,"*キャラ弁*"),"キャラ",
IF(COUNTIF(M20,"*赤*"),"赤",SUBSTITUTE(SUBSTITUTE(D20," ",""),"　","")))&amp;"*",
注文弁当の抽出!$F:$I,4,FALSE),""),"園児","先生")&amp;
IF(COUNTIF(M20,"*おにぎり*"),"　おにぎり","")</f>
        <v>#N/A</v>
      </c>
      <c r="O20" t="e">
        <f>IF(N20&lt;&gt;"",VLOOKUP(C20,クライアント抽出!$A:$G,5,FALSE),"")</f>
        <v>#N/A</v>
      </c>
      <c r="P20" t="e">
        <f>VLOOKUP(C20,クライアント抽出!$A:$O,14,FALSE)</f>
        <v>#N/A</v>
      </c>
      <c r="Q20" t="e">
        <f>SUBSTITUTE(
IF(P20&lt;&gt;"",
VLOOKUP(
"*"&amp;IF(COUNTIF(P20,"*キャラ弁*"),"キャラ",
IF(COUNTIF(P20,"*赤*"),"赤",SUBSTITUTE(SUBSTITUTE(G20," ",""),"　","")))&amp;"*",
注文弁当の抽出!$F:$I,4,FALSE),""),"園児","先生")&amp;
IF(COUNTIF(P20,"*おにぎり*"),"　おにぎり","")</f>
        <v>#N/A</v>
      </c>
      <c r="R20" t="e">
        <f>IF(Q20&lt;&gt;"",
VLOOKUP(C20,クライアント抽出!$A:$G,6,FALSE),"")</f>
        <v>#N/A</v>
      </c>
      <c r="S20" t="e">
        <f>VLOOKUP(C20,クライアント抽出!$A:$O,15,FALSE)</f>
        <v>#N/A</v>
      </c>
      <c r="T20" t="e">
        <f>SUBSTITUTE(
IF(S20&lt;&gt;"",
VLOOKUP(
"*"&amp;IF(COUNTIF(S20,"*キャラ弁*"),"キャラ",
IF(COUNTIF(S20,"*赤*"),"赤",SUBSTITUTE(SUBSTITUTE(J20," ",""),"　","")))&amp;"*",
注文弁当の抽出!$F:$I,4,FALSE),""),"園児","先生")&amp;
IF(COUNTIF(S20,"*おにぎり*"),"　おにぎり","")</f>
        <v>#N/A</v>
      </c>
      <c r="U20" t="e">
        <f>IF(T20&lt;&gt;"",
VLOOKUP(C20,クライアント抽出!$A:$G,7,FALSE),"")</f>
        <v>#N/A</v>
      </c>
      <c r="V20" t="e">
        <f>IF(A20&lt;&gt;"",VLOOKUP("*"&amp;A20&amp;"*",数出表_Excel!$A:$Z,22,FALSE)&amp;VLOOKUP("*"&amp;A20&amp;"*",数出表_Excel!$A:$Z,23,FALSE),"")</f>
        <v>#N/A</v>
      </c>
      <c r="W20" t="e">
        <f>IF(AND(COUNTIF(V20,"&lt;&gt;*不要*"),A20&lt;&gt;""),VLOOKUP(A20,得意先マスタ!$A:$AD,24,FALSE),0)</f>
        <v>#N/A</v>
      </c>
      <c r="X20" t="e">
        <f>IF(AND(COUNTIF(V20,"&lt;&gt;*不要*"),A20&lt;&gt;""),VLOOKUP(A20,得意先マスタ!$A:$AD,25,FALSE),0)</f>
        <v>#N/A</v>
      </c>
      <c r="Y20" t="e">
        <f t="shared" si="0"/>
        <v>#N/A</v>
      </c>
      <c r="Z20" t="e">
        <f t="shared" si="1"/>
        <v>#N/A</v>
      </c>
      <c r="AA20" t="e">
        <f t="shared" si="9"/>
        <v>#N/A</v>
      </c>
      <c r="AB20" t="e">
        <f t="shared" si="2"/>
        <v>#N/A</v>
      </c>
      <c r="AC20" t="str">
        <f t="array" ref="AC20">IFERROR(INDEX(20:20, SMALL(IF($D20:$U20&lt;&gt;"", COLUMN($D$1:$U20)), COLUMN(A20))), "")</f>
        <v/>
      </c>
      <c r="AD20" t="str">
        <f t="array" ref="AD20">IFERROR(INDEX(20:20, SMALL(IF($D20:$U20&lt;&gt;"", COLUMN($D$1:$U20)), COLUMN(B20))), "")</f>
        <v/>
      </c>
      <c r="AE20" t="str">
        <f t="array" ref="AE20">IFERROR(INDEX(20:20, SMALL(IF($D20:$U20&lt;&gt;"", COLUMN($D$1:$U20)), COLUMN(C20))), "")</f>
        <v/>
      </c>
      <c r="AF20" t="str">
        <f t="array" ref="AF20">IFERROR(INDEX(20:20, SMALL(IF($D20:$U20&lt;&gt;"", COLUMN($D$1:$U20)), COLUMN(D20))), "")</f>
        <v/>
      </c>
      <c r="AG20" t="str">
        <f t="array" ref="AG20">IFERROR(INDEX(20:20, SMALL(IF($D20:$U20&lt;&gt;"", COLUMN($D$1:$U20)), COLUMN(E20))), "")</f>
        <v/>
      </c>
      <c r="AH20" t="str">
        <f t="array" ref="AH20">IFERROR(INDEX(20:20, SMALL(IF($D20:$U20&lt;&gt;"", COLUMN($D$1:$U20)), COLUMN(F20))), "")</f>
        <v/>
      </c>
      <c r="AI20" t="str">
        <f t="array" ref="AI20">IFERROR(INDEX(20:20, SMALL(IF($D20:$U20&lt;&gt;"", COLUMN($D$1:$U20)), COLUMN(G20))), "")</f>
        <v/>
      </c>
      <c r="AJ20" t="str">
        <f t="array" ref="AJ20">IFERROR(INDEX(20:20, SMALL(IF($D20:$U20&lt;&gt;"", COLUMN($D$1:$U20)), COLUMN(H20))), "")</f>
        <v/>
      </c>
      <c r="AK20" t="str">
        <f t="array" ref="AK20">IFERROR(INDEX(20:20, SMALL(IF($D20:$U20&lt;&gt;"", COLUMN($D$1:$U20)), COLUMN(I20))), "")</f>
        <v/>
      </c>
      <c r="AL20" t="str">
        <f t="array" ref="AL20">IFERROR(INDEX(20:20, SMALL(IF($D20:$U20&lt;&gt;"", COLUMN($D$1:$U20)), COLUMN(J20))), "")</f>
        <v/>
      </c>
      <c r="AM20" t="str">
        <f t="array" ref="AM20">IFERROR(INDEX(20:20, SMALL(IF($D20:$U20&lt;&gt;"", COLUMN($D$1:$U20)), COLUMN(K20))), "")</f>
        <v/>
      </c>
      <c r="AN20" t="str">
        <f t="array" ref="AN20">IFERROR(INDEX(20:20, SMALL(IF($D20:$U20&lt;&gt;"", COLUMN($D$1:$U20)), COLUMN(L20))), "")</f>
        <v/>
      </c>
      <c r="AO20" t="str">
        <f t="array" ref="AO20">IFERROR(INDEX(20:20, SMALL(IF($D20:$U20&lt;&gt;"", COLUMN($D$1:$U20)), COLUMN(M20))), "")</f>
        <v/>
      </c>
      <c r="AP20" t="str">
        <f t="array" ref="AP20">IFERROR(INDEX(20:20, SMALL(IF($D20:$U20&lt;&gt;"", COLUMN($D$1:$U20)), COLUMN(N20))), "")</f>
        <v/>
      </c>
      <c r="AQ20" t="str">
        <f t="array" ref="AQ20">IFERROR(INDEX(20:20, SMALL(IF($D20:$U20&lt;&gt;"", COLUMN($D$1:$U20)), COLUMN(O20))), "")</f>
        <v/>
      </c>
      <c r="AR20" s="54" t="s">
        <v>3465</v>
      </c>
      <c r="AS20" t="e">
        <f t="shared" si="16"/>
        <v>#N/A</v>
      </c>
      <c r="AT20" t="e">
        <f t="shared" si="17"/>
        <v>#N/A</v>
      </c>
      <c r="AU20" t="e">
        <f t="shared" si="18"/>
        <v>#N/A</v>
      </c>
      <c r="AV20" t="e">
        <f t="shared" si="19"/>
        <v>#N/A</v>
      </c>
      <c r="AW20" t="e">
        <f t="shared" si="20"/>
        <v>#N/A</v>
      </c>
      <c r="AX20" t="e">
        <f t="shared" si="21"/>
        <v>#N/A</v>
      </c>
      <c r="AZ20" t="str">
        <f t="array" ref="AZ20">IFERROR(INDEX(20:20, SMALL(IF($AC20:$AX20&lt;&gt;"", COLUMN($AC$1:$AX20)), COLUMN(A20))), "")</f>
        <v/>
      </c>
      <c r="BA20" t="str">
        <f t="array" ref="BA20">IFERROR(INDEX(20:20, SMALL(IF($AC20:$AX20&lt;&gt;"", COLUMN($AC$1:$AX20)), COLUMN(B20))), "")</f>
        <v/>
      </c>
      <c r="BB20" t="str">
        <f t="array" ref="BB20">IFERROR(INDEX(20:20, SMALL(IF($AC20:$AX20&lt;&gt;"", COLUMN($AC$1:$AX20)), COLUMN(C20))), "")</f>
        <v/>
      </c>
      <c r="BC20" t="str">
        <f t="array" ref="BC20">IFERROR(INDEX(20:20, SMALL(IF($AC20:$AX20&lt;&gt;"", COLUMN($AC$1:$AX20)), COLUMN(D20))), "")</f>
        <v/>
      </c>
      <c r="BD20" t="str">
        <f t="array" ref="BD20">IFERROR(INDEX(20:20, SMALL(IF($AC20:$AX20&lt;&gt;"", COLUMN($AC$1:$AX20)), COLUMN(E20))), "")</f>
        <v/>
      </c>
      <c r="BE20" t="str">
        <f t="array" ref="BE20">IFERROR(INDEX(20:20, SMALL(IF($AC20:$AX20&lt;&gt;"", COLUMN($AC$1:$AX20)), COLUMN(F20))), "")</f>
        <v/>
      </c>
      <c r="BF20" t="str">
        <f t="array" ref="BF20">IFERROR(INDEX(20:20, SMALL(IF($AC20:$AX20&lt;&gt;"", COLUMN($AC$1:$AX20)), COLUMN(G20))), "")</f>
        <v/>
      </c>
      <c r="BG20" t="str">
        <f t="array" ref="BG20">IFERROR(INDEX(20:20, SMALL(IF($AC20:$AX20&lt;&gt;"", COLUMN($AC$1:$AX20)), COLUMN(H20))), "")</f>
        <v/>
      </c>
      <c r="BH20" t="str">
        <f t="array" ref="BH20">IFERROR(INDEX(20:20, SMALL(IF($AC20:$AX20&lt;&gt;"", COLUMN($AC$1:$AX20)), COLUMN(I20))), "")</f>
        <v/>
      </c>
      <c r="BI20" t="str">
        <f t="array" ref="BI20">IFERROR(INDEX(20:20, SMALL(IF($AC20:$AX20&lt;&gt;"", COLUMN($AC$1:$AX20)), COLUMN(J20))), "")</f>
        <v/>
      </c>
      <c r="BJ20" t="str">
        <f t="array" ref="BJ20">IFERROR(INDEX(20:20, SMALL(IF($AC20:$AX20&lt;&gt;"", COLUMN($AC$1:$AX20)), COLUMN(K20))), "")</f>
        <v/>
      </c>
      <c r="BK20" t="str">
        <f t="array" ref="BK20">IFERROR(INDEX(20:20, SMALL(IF($AC20:$AX20&lt;&gt;"", COLUMN($AC$1:$AX20)), COLUMN(L20))), "")</f>
        <v/>
      </c>
      <c r="BL20" t="str">
        <f t="array" ref="BL20">IFERROR(INDEX(20:20, SMALL(IF($AC20:$AX20&lt;&gt;"", COLUMN($AC$1:$AX20)), COLUMN(M20))), "")</f>
        <v/>
      </c>
      <c r="BM20" t="str">
        <f t="array" ref="BM20">IFERROR(INDEX(20:20, SMALL(IF($AC20:$AX20&lt;&gt;"", COLUMN($AC$1:$AX20)), COLUMN(N20))), "")</f>
        <v/>
      </c>
      <c r="BN20" t="str">
        <f t="array" ref="BN20">IFERROR(INDEX(20:20, SMALL(IF($AC20:$AX20&lt;&gt;"", COLUMN($AC$1:$AX20)), COLUMN(O20))), "")</f>
        <v/>
      </c>
      <c r="BO20" t="str">
        <f t="array" ref="BO20">IFERROR(INDEX(20:20, SMALL(IF($AC20:$AX20&lt;&gt;"", COLUMN($AC$1:$AX20)), COLUMN(P20))), "")</f>
        <v/>
      </c>
      <c r="BP20" t="str">
        <f t="array" ref="BP20">IFERROR(INDEX(20:20, SMALL(IF($AC20:$AX20&lt;&gt;"", COLUMN($AC$1:$AX20)), COLUMN(Q20))), "")</f>
        <v/>
      </c>
      <c r="BQ20" t="str">
        <f t="array" ref="BQ20">IFERROR(INDEX(20:20, SMALL(IF($AC20:$AX20&lt;&gt;"", COLUMN($AC$1:$AX20)), COLUMN(R20))), "")</f>
        <v/>
      </c>
    </row>
    <row r="21" spans="1:69" x14ac:dyDescent="0.45">
      <c r="A21" t="e" cm="1">
        <f t="array" ref="A21">IF(INDEX(貼り付け用!A:A,MATCH(A20,貼り付け用!A:A,0)+2)="4700",
IF(INDEX(貼り付け用!A:A,MATCH(A20,貼り付け用!A:A,0)+4)="4800",
INDEX(貼り付け用!A:A,MATCH(A20,貼り付け用!A:A,0)+6),
INDEX(貼り付け用!A:A,MATCH(A20,貼り付け用!A:A,0)+4)),INDEX(貼り付け用!A:A,MATCH(A20,貼り付け用!A:A,0)+2))</f>
        <v>#N/A</v>
      </c>
      <c r="B21" t="e">
        <f>IF(A21&lt;&gt;"",
VLOOKUP(A21,得意先マスタ!A:D,2,FALSE),"")</f>
        <v>#N/A</v>
      </c>
      <c r="C21" t="e" cm="1">
        <f t="array" ref="C21">IF(A21="10000","",INDEX(貼り付け用!A:A,MATCH(A21,貼り付け用!A:A,0)+1))</f>
        <v>#N/A</v>
      </c>
      <c r="D21" t="e">
        <f>VLOOKUP(C21,クライアント抽出!$A:$O,10,FALSE)</f>
        <v>#N/A</v>
      </c>
      <c r="E21" t="e">
        <f>IF(D21&lt;&gt;"",
VLOOKUP(
"*"&amp;IF(COUNTIF(D21,"*キャラ弁*"),"キャラ",
IF(COUNTIF(D21,"*赤*"),"赤",SUBSTITUTE(SUBSTITUTE(D21," ",""),"　","")))&amp;"*",
注文弁当の抽出!$F:$I,4,FALSE)&amp;
IF(COUNTIF(D21,"*おにぎり*"),"　おにぎり",""),"")</f>
        <v>#N/A</v>
      </c>
      <c r="F21" t="e">
        <f>IF(E21&lt;&gt;"",
VLOOKUP(C21,クライアント抽出!$A:$G,2,FALSE)+
IF(COUNTIF(Y21,"*-*"),Y21,0),"")</f>
        <v>#N/A</v>
      </c>
      <c r="G21" t="e">
        <f>VLOOKUP(C21,クライアント抽出!$A:$O,11,FALSE)</f>
        <v>#N/A</v>
      </c>
      <c r="H21" t="e">
        <f>IF(G21&lt;&gt;"",
VLOOKUP(
"*"&amp;IF(COUNTIF(G21,"*キャラ弁*"),"キャラ",
IF(COUNTIF(G21,"*赤*"),"赤",SUBSTITUTE(SUBSTITUTE(G21," ",""),"　","")))&amp;"*",
注文弁当の抽出!$F:$I,4,FALSE)&amp;
IF(COUNTIF(G21,"*おにぎり*"),"　おにぎり",""),"")</f>
        <v>#N/A</v>
      </c>
      <c r="I21" t="e">
        <f>IF(H21&lt;&gt;"",
VLOOKUP(C21,クライアント抽出!$A:$G,3,FALSE)+Z21,"")</f>
        <v>#N/A</v>
      </c>
      <c r="J21" t="e">
        <f>VLOOKUP(C21,クライアント抽出!$A:$O,12,FALSE)</f>
        <v>#N/A</v>
      </c>
      <c r="K21" t="e">
        <f>IF(J21&lt;&gt;"",
VLOOKUP(
"*"&amp;IF(COUNTIF(J21,"*キャラ弁*"),"キャラ",
IF(COUNTIF(J21,"*赤*"),"赤",SUBSTITUTE(SUBSTITUTE(J21," ",""),"　","")))&amp;"*",
注文弁当の抽出!$F:$I,4,FALSE)&amp;
IF(COUNTIF(J21,"*おにぎり*"),"　おにぎり",""),"")</f>
        <v>#N/A</v>
      </c>
      <c r="L21" t="e">
        <f>IF(K21&lt;&gt;"",
VLOOKUP(C21,クライアント抽出!$A:$G,4,FALSE)+AA21,"")</f>
        <v>#N/A</v>
      </c>
      <c r="M21" t="e">
        <f>VLOOKUP(C21,クライアント抽出!$A:$O,13,FALSE)</f>
        <v>#N/A</v>
      </c>
      <c r="N21" t="e">
        <f>SUBSTITUTE(
IF(M21&lt;&gt;"",
VLOOKUP(
"*"&amp;IF(COUNTIF(M21,"*キャラ弁*"),"キャラ",
IF(COUNTIF(M21,"*赤*"),"赤",SUBSTITUTE(SUBSTITUTE(D21," ",""),"　","")))&amp;"*",
注文弁当の抽出!$F:$I,4,FALSE),""),"園児","先生")&amp;
IF(COUNTIF(M21,"*おにぎり*"),"　おにぎり","")</f>
        <v>#N/A</v>
      </c>
      <c r="O21" t="e">
        <f>IF(N21&lt;&gt;"",VLOOKUP(C21,クライアント抽出!$A:$G,5,FALSE),"")</f>
        <v>#N/A</v>
      </c>
      <c r="P21" t="e">
        <f>VLOOKUP(C21,クライアント抽出!$A:$O,14,FALSE)</f>
        <v>#N/A</v>
      </c>
      <c r="Q21" t="e">
        <f>SUBSTITUTE(
IF(P21&lt;&gt;"",
VLOOKUP(
"*"&amp;IF(COUNTIF(P21,"*キャラ弁*"),"キャラ",
IF(COUNTIF(P21,"*赤*"),"赤",SUBSTITUTE(SUBSTITUTE(G21," ",""),"　","")))&amp;"*",
注文弁当の抽出!$F:$I,4,FALSE),""),"園児","先生")&amp;
IF(COUNTIF(P21,"*おにぎり*"),"　おにぎり","")</f>
        <v>#N/A</v>
      </c>
      <c r="R21" t="e">
        <f>IF(Q21&lt;&gt;"",
VLOOKUP(C21,クライアント抽出!$A:$G,6,FALSE),"")</f>
        <v>#N/A</v>
      </c>
      <c r="S21" t="e">
        <f>VLOOKUP(C21,クライアント抽出!$A:$O,15,FALSE)</f>
        <v>#N/A</v>
      </c>
      <c r="T21" t="e">
        <f>SUBSTITUTE(
IF(S21&lt;&gt;"",
VLOOKUP(
"*"&amp;IF(COUNTIF(S21,"*キャラ弁*"),"キャラ",
IF(COUNTIF(S21,"*赤*"),"赤",SUBSTITUTE(SUBSTITUTE(J21," ",""),"　","")))&amp;"*",
注文弁当の抽出!$F:$I,4,FALSE),""),"園児","先生")&amp;
IF(COUNTIF(S21,"*おにぎり*"),"　おにぎり","")</f>
        <v>#N/A</v>
      </c>
      <c r="U21" t="e">
        <f>IF(T21&lt;&gt;"",
VLOOKUP(C21,クライアント抽出!$A:$G,7,FALSE),"")</f>
        <v>#N/A</v>
      </c>
      <c r="V21" t="e">
        <f>IF(A21&lt;&gt;"",VLOOKUP("*"&amp;A21&amp;"*",数出表_Excel!$A:$Z,22,FALSE)&amp;VLOOKUP("*"&amp;A21&amp;"*",数出表_Excel!$A:$Z,23,FALSE),"")</f>
        <v>#N/A</v>
      </c>
      <c r="W21" t="e">
        <f>IF(AND(COUNTIF(V21,"&lt;&gt;*不要*"),A21&lt;&gt;""),VLOOKUP(A21,得意先マスタ!$A:$AD,24,FALSE),0)</f>
        <v>#N/A</v>
      </c>
      <c r="X21" t="e">
        <f>IF(AND(COUNTIF(V21,"&lt;&gt;*不要*"),A21&lt;&gt;""),VLOOKUP(A21,得意先マスタ!$A:$AD,25,FALSE),0)</f>
        <v>#N/A</v>
      </c>
      <c r="Y21" t="e">
        <f t="shared" si="0"/>
        <v>#N/A</v>
      </c>
      <c r="Z21" t="e">
        <f t="shared" si="1"/>
        <v>#N/A</v>
      </c>
      <c r="AA21" t="e">
        <f t="shared" si="9"/>
        <v>#N/A</v>
      </c>
      <c r="AB21" t="e">
        <f t="shared" si="2"/>
        <v>#N/A</v>
      </c>
      <c r="AC21" t="str">
        <f t="array" ref="AC21">IFERROR(INDEX(21:21, SMALL(IF($D21:$U21&lt;&gt;"", COLUMN($D$1:$U21)), COLUMN(A21))), "")</f>
        <v/>
      </c>
      <c r="AD21" t="str">
        <f t="array" ref="AD21">IFERROR(INDEX(21:21, SMALL(IF($D21:$U21&lt;&gt;"", COLUMN($D$1:$U21)), COLUMN(B21))), "")</f>
        <v/>
      </c>
      <c r="AE21" t="str">
        <f t="array" ref="AE21">IFERROR(INDEX(21:21, SMALL(IF($D21:$U21&lt;&gt;"", COLUMN($D$1:$U21)), COLUMN(C21))), "")</f>
        <v/>
      </c>
      <c r="AF21" t="str">
        <f t="array" ref="AF21">IFERROR(INDEX(21:21, SMALL(IF($D21:$U21&lt;&gt;"", COLUMN($D$1:$U21)), COLUMN(D21))), "")</f>
        <v/>
      </c>
      <c r="AG21" t="str">
        <f t="array" ref="AG21">IFERROR(INDEX(21:21, SMALL(IF($D21:$U21&lt;&gt;"", COLUMN($D$1:$U21)), COLUMN(E21))), "")</f>
        <v/>
      </c>
      <c r="AH21" t="str">
        <f t="array" ref="AH21">IFERROR(INDEX(21:21, SMALL(IF($D21:$U21&lt;&gt;"", COLUMN($D$1:$U21)), COLUMN(F21))), "")</f>
        <v/>
      </c>
      <c r="AI21" t="str">
        <f t="array" ref="AI21">IFERROR(INDEX(21:21, SMALL(IF($D21:$U21&lt;&gt;"", COLUMN($D$1:$U21)), COLUMN(G21))), "")</f>
        <v/>
      </c>
      <c r="AJ21" t="str">
        <f t="array" ref="AJ21">IFERROR(INDEX(21:21, SMALL(IF($D21:$U21&lt;&gt;"", COLUMN($D$1:$U21)), COLUMN(H21))), "")</f>
        <v/>
      </c>
      <c r="AK21" t="str">
        <f t="array" ref="AK21">IFERROR(INDEX(21:21, SMALL(IF($D21:$U21&lt;&gt;"", COLUMN($D$1:$U21)), COLUMN(I21))), "")</f>
        <v/>
      </c>
      <c r="AL21" t="str">
        <f t="array" ref="AL21">IFERROR(INDEX(21:21, SMALL(IF($D21:$U21&lt;&gt;"", COLUMN($D$1:$U21)), COLUMN(J21))), "")</f>
        <v/>
      </c>
      <c r="AM21" t="str">
        <f t="array" ref="AM21">IFERROR(INDEX(21:21, SMALL(IF($D21:$U21&lt;&gt;"", COLUMN($D$1:$U21)), COLUMN(K21))), "")</f>
        <v/>
      </c>
      <c r="AN21" t="str">
        <f t="array" ref="AN21">IFERROR(INDEX(21:21, SMALL(IF($D21:$U21&lt;&gt;"", COLUMN($D$1:$U21)), COLUMN(L21))), "")</f>
        <v/>
      </c>
      <c r="AO21" t="str">
        <f t="array" ref="AO21">IFERROR(INDEX(21:21, SMALL(IF($D21:$U21&lt;&gt;"", COLUMN($D$1:$U21)), COLUMN(M21))), "")</f>
        <v/>
      </c>
      <c r="AP21" t="str">
        <f t="array" ref="AP21">IFERROR(INDEX(21:21, SMALL(IF($D21:$U21&lt;&gt;"", COLUMN($D$1:$U21)), COLUMN(N21))), "")</f>
        <v/>
      </c>
      <c r="AQ21" t="str">
        <f t="array" ref="AQ21">IFERROR(INDEX(21:21, SMALL(IF($D21:$U21&lt;&gt;"", COLUMN($D$1:$U21)), COLUMN(O21))), "")</f>
        <v/>
      </c>
      <c r="AR21" s="54" t="s">
        <v>3465</v>
      </c>
      <c r="AS21" t="e">
        <f t="shared" si="16"/>
        <v>#N/A</v>
      </c>
      <c r="AT21" t="e">
        <f t="shared" si="17"/>
        <v>#N/A</v>
      </c>
      <c r="AU21" t="e">
        <f t="shared" si="18"/>
        <v>#N/A</v>
      </c>
      <c r="AV21" t="e">
        <f t="shared" si="19"/>
        <v>#N/A</v>
      </c>
      <c r="AW21" t="e">
        <f t="shared" si="20"/>
        <v>#N/A</v>
      </c>
      <c r="AX21" t="e">
        <f t="shared" si="21"/>
        <v>#N/A</v>
      </c>
      <c r="AZ21" t="str">
        <f t="array" ref="AZ21">IFERROR(INDEX(21:21, SMALL(IF($AC21:$AX21&lt;&gt;"", COLUMN($AC$1:$AX21)), COLUMN(A21))), "")</f>
        <v/>
      </c>
      <c r="BA21" t="str">
        <f t="array" ref="BA21">IFERROR(INDEX(21:21, SMALL(IF($AC21:$AX21&lt;&gt;"", COLUMN($AC$1:$AX21)), COLUMN(B21))), "")</f>
        <v/>
      </c>
      <c r="BB21" t="str">
        <f t="array" ref="BB21">IFERROR(INDEX(21:21, SMALL(IF($AC21:$AX21&lt;&gt;"", COLUMN($AC$1:$AX21)), COLUMN(C21))), "")</f>
        <v/>
      </c>
      <c r="BC21" t="str">
        <f t="array" ref="BC21">IFERROR(INDEX(21:21, SMALL(IF($AC21:$AX21&lt;&gt;"", COLUMN($AC$1:$AX21)), COLUMN(D21))), "")</f>
        <v/>
      </c>
      <c r="BD21" t="str">
        <f t="array" ref="BD21">IFERROR(INDEX(21:21, SMALL(IF($AC21:$AX21&lt;&gt;"", COLUMN($AC$1:$AX21)), COLUMN(E21))), "")</f>
        <v/>
      </c>
      <c r="BE21" t="str">
        <f t="array" ref="BE21">IFERROR(INDEX(21:21, SMALL(IF($AC21:$AX21&lt;&gt;"", COLUMN($AC$1:$AX21)), COLUMN(F21))), "")</f>
        <v/>
      </c>
      <c r="BF21" t="str">
        <f t="array" ref="BF21">IFERROR(INDEX(21:21, SMALL(IF($AC21:$AX21&lt;&gt;"", COLUMN($AC$1:$AX21)), COLUMN(G21))), "")</f>
        <v/>
      </c>
      <c r="BG21" t="str">
        <f t="array" ref="BG21">IFERROR(INDEX(21:21, SMALL(IF($AC21:$AX21&lt;&gt;"", COLUMN($AC$1:$AX21)), COLUMN(H21))), "")</f>
        <v/>
      </c>
      <c r="BH21" t="str">
        <f t="array" ref="BH21">IFERROR(INDEX(21:21, SMALL(IF($AC21:$AX21&lt;&gt;"", COLUMN($AC$1:$AX21)), COLUMN(I21))), "")</f>
        <v/>
      </c>
      <c r="BI21" t="str">
        <f t="array" ref="BI21">IFERROR(INDEX(21:21, SMALL(IF($AC21:$AX21&lt;&gt;"", COLUMN($AC$1:$AX21)), COLUMN(J21))), "")</f>
        <v/>
      </c>
      <c r="BJ21" t="str">
        <f t="array" ref="BJ21">IFERROR(INDEX(21:21, SMALL(IF($AC21:$AX21&lt;&gt;"", COLUMN($AC$1:$AX21)), COLUMN(K21))), "")</f>
        <v/>
      </c>
      <c r="BK21" t="str">
        <f t="array" ref="BK21">IFERROR(INDEX(21:21, SMALL(IF($AC21:$AX21&lt;&gt;"", COLUMN($AC$1:$AX21)), COLUMN(L21))), "")</f>
        <v/>
      </c>
      <c r="BL21" t="str">
        <f t="array" ref="BL21">IFERROR(INDEX(21:21, SMALL(IF($AC21:$AX21&lt;&gt;"", COLUMN($AC$1:$AX21)), COLUMN(M21))), "")</f>
        <v/>
      </c>
      <c r="BM21" t="str">
        <f t="array" ref="BM21">IFERROR(INDEX(21:21, SMALL(IF($AC21:$AX21&lt;&gt;"", COLUMN($AC$1:$AX21)), COLUMN(N21))), "")</f>
        <v/>
      </c>
      <c r="BN21" t="str">
        <f t="array" ref="BN21">IFERROR(INDEX(21:21, SMALL(IF($AC21:$AX21&lt;&gt;"", COLUMN($AC$1:$AX21)), COLUMN(O21))), "")</f>
        <v/>
      </c>
      <c r="BO21" t="str">
        <f t="array" ref="BO21">IFERROR(INDEX(21:21, SMALL(IF($AC21:$AX21&lt;&gt;"", COLUMN($AC$1:$AX21)), COLUMN(P21))), "")</f>
        <v/>
      </c>
      <c r="BP21" t="str">
        <f t="array" ref="BP21">IFERROR(INDEX(21:21, SMALL(IF($AC21:$AX21&lt;&gt;"", COLUMN($AC$1:$AX21)), COLUMN(Q21))), "")</f>
        <v/>
      </c>
      <c r="BQ21" t="str">
        <f t="array" ref="BQ21">IFERROR(INDEX(21:21, SMALL(IF($AC21:$AX21&lt;&gt;"", COLUMN($AC$1:$AX21)), COLUMN(R21))), "")</f>
        <v/>
      </c>
    </row>
    <row r="22" spans="1:69" x14ac:dyDescent="0.45">
      <c r="A22" t="e" cm="1">
        <f t="array" ref="A22">IF(INDEX(貼り付け用!A:A,MATCH(A21,貼り付け用!A:A,0)+2)="4700",
IF(INDEX(貼り付け用!A:A,MATCH(A21,貼り付け用!A:A,0)+4)="4800",
INDEX(貼り付け用!A:A,MATCH(A21,貼り付け用!A:A,0)+6),
INDEX(貼り付け用!A:A,MATCH(A21,貼り付け用!A:A,0)+4)),INDEX(貼り付け用!A:A,MATCH(A21,貼り付け用!A:A,0)+2))</f>
        <v>#N/A</v>
      </c>
      <c r="B22" t="e">
        <f>IF(A22&lt;&gt;"",
VLOOKUP(A22,得意先マスタ!A:D,2,FALSE),"")</f>
        <v>#N/A</v>
      </c>
      <c r="C22" t="e" cm="1">
        <f t="array" ref="C22">IF(A22="10000","",INDEX(貼り付け用!A:A,MATCH(A22,貼り付け用!A:A,0)+1))</f>
        <v>#N/A</v>
      </c>
      <c r="D22" t="e">
        <f>VLOOKUP(C22,クライアント抽出!$A:$O,10,FALSE)</f>
        <v>#N/A</v>
      </c>
      <c r="E22" t="e">
        <f>IF(D22&lt;&gt;"",
VLOOKUP(
"*"&amp;IF(COUNTIF(D22,"*キャラ弁*"),"キャラ",
IF(COUNTIF(D22,"*赤*"),"赤",SUBSTITUTE(SUBSTITUTE(D22," ",""),"　","")))&amp;"*",
注文弁当の抽出!$F:$I,4,FALSE)&amp;
IF(COUNTIF(D22,"*おにぎり*"),"　おにぎり",""),"")</f>
        <v>#N/A</v>
      </c>
      <c r="F22" t="e">
        <f>IF(E22&lt;&gt;"",
VLOOKUP(C22,クライアント抽出!$A:$G,2,FALSE)+
IF(COUNTIF(Y22,"*-*"),Y22,0),"")</f>
        <v>#N/A</v>
      </c>
      <c r="G22" t="e">
        <f>VLOOKUP(C22,クライアント抽出!$A:$O,11,FALSE)</f>
        <v>#N/A</v>
      </c>
      <c r="H22" t="e">
        <f>IF(G22&lt;&gt;"",
VLOOKUP(
"*"&amp;IF(COUNTIF(G22,"*キャラ弁*"),"キャラ",
IF(COUNTIF(G22,"*赤*"),"赤",SUBSTITUTE(SUBSTITUTE(G22," ",""),"　","")))&amp;"*",
注文弁当の抽出!$F:$I,4,FALSE)&amp;
IF(COUNTIF(G22,"*おにぎり*"),"　おにぎり",""),"")</f>
        <v>#N/A</v>
      </c>
      <c r="I22" t="e">
        <f>IF(H22&lt;&gt;"",
VLOOKUP(C22,クライアント抽出!$A:$G,3,FALSE)+Z22,"")</f>
        <v>#N/A</v>
      </c>
      <c r="J22" t="e">
        <f>VLOOKUP(C22,クライアント抽出!$A:$O,12,FALSE)</f>
        <v>#N/A</v>
      </c>
      <c r="K22" t="e">
        <f>IF(J22&lt;&gt;"",
VLOOKUP(
"*"&amp;IF(COUNTIF(J22,"*キャラ弁*"),"キャラ",
IF(COUNTIF(J22,"*赤*"),"赤",SUBSTITUTE(SUBSTITUTE(J22," ",""),"　","")))&amp;"*",
注文弁当の抽出!$F:$I,4,FALSE)&amp;
IF(COUNTIF(J22,"*おにぎり*"),"　おにぎり",""),"")</f>
        <v>#N/A</v>
      </c>
      <c r="L22" t="e">
        <f>IF(K22&lt;&gt;"",
VLOOKUP(C22,クライアント抽出!$A:$G,4,FALSE)+AA22,"")</f>
        <v>#N/A</v>
      </c>
      <c r="M22" t="e">
        <f>VLOOKUP(C22,クライアント抽出!$A:$O,13,FALSE)</f>
        <v>#N/A</v>
      </c>
      <c r="N22" t="e">
        <f>SUBSTITUTE(
IF(M22&lt;&gt;"",
VLOOKUP(
"*"&amp;IF(COUNTIF(M22,"*キャラ弁*"),"キャラ",
IF(COUNTIF(M22,"*赤*"),"赤",SUBSTITUTE(SUBSTITUTE(D22," ",""),"　","")))&amp;"*",
注文弁当の抽出!$F:$I,4,FALSE),""),"園児","先生")&amp;
IF(COUNTIF(M22,"*おにぎり*"),"　おにぎり","")</f>
        <v>#N/A</v>
      </c>
      <c r="O22" t="e">
        <f>IF(N22&lt;&gt;"",VLOOKUP(C22,クライアント抽出!$A:$G,5,FALSE),"")</f>
        <v>#N/A</v>
      </c>
      <c r="P22" t="e">
        <f>VLOOKUP(C22,クライアント抽出!$A:$O,14,FALSE)</f>
        <v>#N/A</v>
      </c>
      <c r="Q22" t="e">
        <f>SUBSTITUTE(
IF(P22&lt;&gt;"",
VLOOKUP(
"*"&amp;IF(COUNTIF(P22,"*キャラ弁*"),"キャラ",
IF(COUNTIF(P22,"*赤*"),"赤",SUBSTITUTE(SUBSTITUTE(G22," ",""),"　","")))&amp;"*",
注文弁当の抽出!$F:$I,4,FALSE),""),"園児","先生")&amp;
IF(COUNTIF(P22,"*おにぎり*"),"　おにぎり","")</f>
        <v>#N/A</v>
      </c>
      <c r="R22" t="e">
        <f>IF(Q22&lt;&gt;"",
VLOOKUP(C22,クライアント抽出!$A:$G,6,FALSE),"")</f>
        <v>#N/A</v>
      </c>
      <c r="S22" t="e">
        <f>VLOOKUP(C22,クライアント抽出!$A:$O,15,FALSE)</f>
        <v>#N/A</v>
      </c>
      <c r="T22" t="e">
        <f>SUBSTITUTE(
IF(S22&lt;&gt;"",
VLOOKUP(
"*"&amp;IF(COUNTIF(S22,"*キャラ弁*"),"キャラ",
IF(COUNTIF(S22,"*赤*"),"赤",SUBSTITUTE(SUBSTITUTE(J22," ",""),"　","")))&amp;"*",
注文弁当の抽出!$F:$I,4,FALSE),""),"園児","先生")&amp;
IF(COUNTIF(S22,"*おにぎり*"),"　おにぎり","")</f>
        <v>#N/A</v>
      </c>
      <c r="U22" t="e">
        <f>IF(T22&lt;&gt;"",
VLOOKUP(C22,クライアント抽出!$A:$G,7,FALSE),"")</f>
        <v>#N/A</v>
      </c>
      <c r="V22" t="e">
        <f>IF(A22&lt;&gt;"",VLOOKUP("*"&amp;A22&amp;"*",数出表_Excel!$A:$Z,22,FALSE)&amp;VLOOKUP("*"&amp;A22&amp;"*",数出表_Excel!$A:$Z,23,FALSE),"")</f>
        <v>#N/A</v>
      </c>
      <c r="W22" t="e">
        <f>IF(AND(COUNTIF(V22,"&lt;&gt;*不要*"),A22&lt;&gt;""),VLOOKUP(A22,得意先マスタ!$A:$AD,24,FALSE),0)</f>
        <v>#N/A</v>
      </c>
      <c r="X22" t="e">
        <f>IF(AND(COUNTIF(V22,"&lt;&gt;*不要*"),A22&lt;&gt;""),VLOOKUP(A22,得意先マスタ!$A:$AD,25,FALSE),0)</f>
        <v>#N/A</v>
      </c>
      <c r="Y22" t="e">
        <f t="shared" si="0"/>
        <v>#N/A</v>
      </c>
      <c r="Z22" t="e">
        <f t="shared" si="1"/>
        <v>#N/A</v>
      </c>
      <c r="AA22" t="e">
        <f t="shared" si="9"/>
        <v>#N/A</v>
      </c>
      <c r="AB22" t="e">
        <f t="shared" si="2"/>
        <v>#N/A</v>
      </c>
      <c r="AC22" t="str">
        <f t="array" ref="AC22">IFERROR(INDEX(22:22, SMALL(IF($D22:$U22&lt;&gt;"", COLUMN($D$1:$U22)), COLUMN(A22))), "")</f>
        <v/>
      </c>
      <c r="AD22" t="str">
        <f t="array" ref="AD22">IFERROR(INDEX(22:22, SMALL(IF($D22:$U22&lt;&gt;"", COLUMN($D$1:$U22)), COLUMN(B22))), "")</f>
        <v/>
      </c>
      <c r="AE22" t="str">
        <f t="array" ref="AE22">IFERROR(INDEX(22:22, SMALL(IF($D22:$U22&lt;&gt;"", COLUMN($D$1:$U22)), COLUMN(C22))), "")</f>
        <v/>
      </c>
      <c r="AF22" t="str">
        <f t="array" ref="AF22">IFERROR(INDEX(22:22, SMALL(IF($D22:$U22&lt;&gt;"", COLUMN($D$1:$U22)), COLUMN(D22))), "")</f>
        <v/>
      </c>
      <c r="AG22" t="str">
        <f t="array" ref="AG22">IFERROR(INDEX(22:22, SMALL(IF($D22:$U22&lt;&gt;"", COLUMN($D$1:$U22)), COLUMN(E22))), "")</f>
        <v/>
      </c>
      <c r="AH22" t="str">
        <f t="array" ref="AH22">IFERROR(INDEX(22:22, SMALL(IF($D22:$U22&lt;&gt;"", COLUMN($D$1:$U22)), COLUMN(F22))), "")</f>
        <v/>
      </c>
      <c r="AI22" t="str">
        <f t="array" ref="AI22">IFERROR(INDEX(22:22, SMALL(IF($D22:$U22&lt;&gt;"", COLUMN($D$1:$U22)), COLUMN(G22))), "")</f>
        <v/>
      </c>
      <c r="AJ22" t="str">
        <f t="array" ref="AJ22">IFERROR(INDEX(22:22, SMALL(IF($D22:$U22&lt;&gt;"", COLUMN($D$1:$U22)), COLUMN(H22))), "")</f>
        <v/>
      </c>
      <c r="AK22" t="str">
        <f t="array" ref="AK22">IFERROR(INDEX(22:22, SMALL(IF($D22:$U22&lt;&gt;"", COLUMN($D$1:$U22)), COLUMN(I22))), "")</f>
        <v/>
      </c>
      <c r="AL22" t="str">
        <f t="array" ref="AL22">IFERROR(INDEX(22:22, SMALL(IF($D22:$U22&lt;&gt;"", COLUMN($D$1:$U22)), COLUMN(J22))), "")</f>
        <v/>
      </c>
      <c r="AM22" t="str">
        <f t="array" ref="AM22">IFERROR(INDEX(22:22, SMALL(IF($D22:$U22&lt;&gt;"", COLUMN($D$1:$U22)), COLUMN(K22))), "")</f>
        <v/>
      </c>
      <c r="AN22" t="str">
        <f t="array" ref="AN22">IFERROR(INDEX(22:22, SMALL(IF($D22:$U22&lt;&gt;"", COLUMN($D$1:$U22)), COLUMN(L22))), "")</f>
        <v/>
      </c>
      <c r="AO22" t="str">
        <f t="array" ref="AO22">IFERROR(INDEX(22:22, SMALL(IF($D22:$U22&lt;&gt;"", COLUMN($D$1:$U22)), COLUMN(M22))), "")</f>
        <v/>
      </c>
      <c r="AP22" t="str">
        <f t="array" ref="AP22">IFERROR(INDEX(22:22, SMALL(IF($D22:$U22&lt;&gt;"", COLUMN($D$1:$U22)), COLUMN(N22))), "")</f>
        <v/>
      </c>
      <c r="AQ22" t="str">
        <f t="array" ref="AQ22">IFERROR(INDEX(22:22, SMALL(IF($D22:$U22&lt;&gt;"", COLUMN($D$1:$U22)), COLUMN(O22))), "")</f>
        <v/>
      </c>
      <c r="AR22" s="54" t="s">
        <v>3465</v>
      </c>
      <c r="AS22" t="e">
        <f t="shared" si="16"/>
        <v>#N/A</v>
      </c>
      <c r="AT22" t="e">
        <f t="shared" si="17"/>
        <v>#N/A</v>
      </c>
      <c r="AU22" t="e">
        <f t="shared" si="18"/>
        <v>#N/A</v>
      </c>
      <c r="AV22" t="e">
        <f t="shared" si="19"/>
        <v>#N/A</v>
      </c>
      <c r="AW22" t="e">
        <f t="shared" si="20"/>
        <v>#N/A</v>
      </c>
      <c r="AX22" t="e">
        <f t="shared" si="21"/>
        <v>#N/A</v>
      </c>
      <c r="AZ22" t="str">
        <f t="array" ref="AZ22">IFERROR(INDEX(22:22, SMALL(IF($AC22:$AX22&lt;&gt;"", COLUMN($AC$1:$AX22)), COLUMN(A22))), "")</f>
        <v/>
      </c>
      <c r="BA22" t="str">
        <f t="array" ref="BA22">IFERROR(INDEX(22:22, SMALL(IF($AC22:$AX22&lt;&gt;"", COLUMN($AC$1:$AX22)), COLUMN(B22))), "")</f>
        <v/>
      </c>
      <c r="BB22" t="str">
        <f t="array" ref="BB22">IFERROR(INDEX(22:22, SMALL(IF($AC22:$AX22&lt;&gt;"", COLUMN($AC$1:$AX22)), COLUMN(C22))), "")</f>
        <v/>
      </c>
      <c r="BC22" t="str">
        <f t="array" ref="BC22">IFERROR(INDEX(22:22, SMALL(IF($AC22:$AX22&lt;&gt;"", COLUMN($AC$1:$AX22)), COLUMN(D22))), "")</f>
        <v/>
      </c>
      <c r="BD22" t="str">
        <f t="array" ref="BD22">IFERROR(INDEX(22:22, SMALL(IF($AC22:$AX22&lt;&gt;"", COLUMN($AC$1:$AX22)), COLUMN(E22))), "")</f>
        <v/>
      </c>
      <c r="BE22" t="str">
        <f t="array" ref="BE22">IFERROR(INDEX(22:22, SMALL(IF($AC22:$AX22&lt;&gt;"", COLUMN($AC$1:$AX22)), COLUMN(F22))), "")</f>
        <v/>
      </c>
      <c r="BF22" t="str">
        <f t="array" ref="BF22">IFERROR(INDEX(22:22, SMALL(IF($AC22:$AX22&lt;&gt;"", COLUMN($AC$1:$AX22)), COLUMN(G22))), "")</f>
        <v/>
      </c>
      <c r="BG22" t="str">
        <f t="array" ref="BG22">IFERROR(INDEX(22:22, SMALL(IF($AC22:$AX22&lt;&gt;"", COLUMN($AC$1:$AX22)), COLUMN(H22))), "")</f>
        <v/>
      </c>
      <c r="BH22" t="str">
        <f t="array" ref="BH22">IFERROR(INDEX(22:22, SMALL(IF($AC22:$AX22&lt;&gt;"", COLUMN($AC$1:$AX22)), COLUMN(I22))), "")</f>
        <v/>
      </c>
      <c r="BI22" t="str">
        <f t="array" ref="BI22">IFERROR(INDEX(22:22, SMALL(IF($AC22:$AX22&lt;&gt;"", COLUMN($AC$1:$AX22)), COLUMN(J22))), "")</f>
        <v/>
      </c>
      <c r="BJ22" t="str">
        <f t="array" ref="BJ22">IFERROR(INDEX(22:22, SMALL(IF($AC22:$AX22&lt;&gt;"", COLUMN($AC$1:$AX22)), COLUMN(K22))), "")</f>
        <v/>
      </c>
      <c r="BK22" t="str">
        <f t="array" ref="BK22">IFERROR(INDEX(22:22, SMALL(IF($AC22:$AX22&lt;&gt;"", COLUMN($AC$1:$AX22)), COLUMN(L22))), "")</f>
        <v/>
      </c>
      <c r="BL22" t="str">
        <f t="array" ref="BL22">IFERROR(INDEX(22:22, SMALL(IF($AC22:$AX22&lt;&gt;"", COLUMN($AC$1:$AX22)), COLUMN(M22))), "")</f>
        <v/>
      </c>
      <c r="BM22" t="str">
        <f t="array" ref="BM22">IFERROR(INDEX(22:22, SMALL(IF($AC22:$AX22&lt;&gt;"", COLUMN($AC$1:$AX22)), COLUMN(N22))), "")</f>
        <v/>
      </c>
      <c r="BN22" t="str">
        <f t="array" ref="BN22">IFERROR(INDEX(22:22, SMALL(IF($AC22:$AX22&lt;&gt;"", COLUMN($AC$1:$AX22)), COLUMN(O22))), "")</f>
        <v/>
      </c>
      <c r="BO22" t="str">
        <f t="array" ref="BO22">IFERROR(INDEX(22:22, SMALL(IF($AC22:$AX22&lt;&gt;"", COLUMN($AC$1:$AX22)), COLUMN(P22))), "")</f>
        <v/>
      </c>
      <c r="BP22" t="str">
        <f t="array" ref="BP22">IFERROR(INDEX(22:22, SMALL(IF($AC22:$AX22&lt;&gt;"", COLUMN($AC$1:$AX22)), COLUMN(Q22))), "")</f>
        <v/>
      </c>
      <c r="BQ22" t="str">
        <f t="array" ref="BQ22">IFERROR(INDEX(22:22, SMALL(IF($AC22:$AX22&lt;&gt;"", COLUMN($AC$1:$AX22)), COLUMN(R22))), "")</f>
        <v/>
      </c>
    </row>
    <row r="23" spans="1:69" x14ac:dyDescent="0.45">
      <c r="A23" t="e" cm="1">
        <f t="array" ref="A23">IF(INDEX(貼り付け用!A:A,MATCH(A22,貼り付け用!A:A,0)+2)="4700",
IF(INDEX(貼り付け用!A:A,MATCH(A22,貼り付け用!A:A,0)+4)="4800",
INDEX(貼り付け用!A:A,MATCH(A22,貼り付け用!A:A,0)+6),
INDEX(貼り付け用!A:A,MATCH(A22,貼り付け用!A:A,0)+4)),INDEX(貼り付け用!A:A,MATCH(A22,貼り付け用!A:A,0)+2))</f>
        <v>#N/A</v>
      </c>
      <c r="B23" t="e">
        <f>IF(A23&lt;&gt;"",
VLOOKUP(A23,得意先マスタ!A:D,2,FALSE),"")</f>
        <v>#N/A</v>
      </c>
      <c r="C23" t="e" cm="1">
        <f t="array" ref="C23">IF(A23="10000","",INDEX(貼り付け用!A:A,MATCH(A23,貼り付け用!A:A,0)+1))</f>
        <v>#N/A</v>
      </c>
      <c r="D23" t="e">
        <f>VLOOKUP(C23,クライアント抽出!$A:$O,10,FALSE)</f>
        <v>#N/A</v>
      </c>
      <c r="E23" t="e">
        <f>IF(D23&lt;&gt;"",
VLOOKUP(
"*"&amp;IF(COUNTIF(D23,"*キャラ弁*"),"キャラ",
IF(COUNTIF(D23,"*赤*"),"赤",SUBSTITUTE(SUBSTITUTE(D23," ",""),"　","")))&amp;"*",
注文弁当の抽出!$F:$I,4,FALSE)&amp;
IF(COUNTIF(D23,"*おにぎり*"),"　おにぎり",""),"")</f>
        <v>#N/A</v>
      </c>
      <c r="F23" t="e">
        <f>IF(E23&lt;&gt;"",
VLOOKUP(C23,クライアント抽出!$A:$G,2,FALSE)+
IF(COUNTIF(Y23,"*-*"),Y23,0),"")</f>
        <v>#N/A</v>
      </c>
      <c r="G23" t="e">
        <f>VLOOKUP(C23,クライアント抽出!$A:$O,11,FALSE)</f>
        <v>#N/A</v>
      </c>
      <c r="H23" t="e">
        <f>IF(G23&lt;&gt;"",
VLOOKUP(
"*"&amp;IF(COUNTIF(G23,"*キャラ弁*"),"キャラ",
IF(COUNTIF(G23,"*赤*"),"赤",SUBSTITUTE(SUBSTITUTE(G23," ",""),"　","")))&amp;"*",
注文弁当の抽出!$F:$I,4,FALSE)&amp;
IF(COUNTIF(G23,"*おにぎり*"),"　おにぎり",""),"")</f>
        <v>#N/A</v>
      </c>
      <c r="I23" t="e">
        <f>IF(H23&lt;&gt;"",
VLOOKUP(C23,クライアント抽出!$A:$G,3,FALSE)+Z23,"")</f>
        <v>#N/A</v>
      </c>
      <c r="J23" t="e">
        <f>VLOOKUP(C23,クライアント抽出!$A:$O,12,FALSE)</f>
        <v>#N/A</v>
      </c>
      <c r="K23" t="e">
        <f>IF(J23&lt;&gt;"",
VLOOKUP(
"*"&amp;IF(COUNTIF(J23,"*キャラ弁*"),"キャラ",
IF(COUNTIF(J23,"*赤*"),"赤",SUBSTITUTE(SUBSTITUTE(J23," ",""),"　","")))&amp;"*",
注文弁当の抽出!$F:$I,4,FALSE)&amp;
IF(COUNTIF(J23,"*おにぎり*"),"　おにぎり",""),"")</f>
        <v>#N/A</v>
      </c>
      <c r="L23" t="e">
        <f>IF(K23&lt;&gt;"",
VLOOKUP(C23,クライアント抽出!$A:$G,4,FALSE)+AA23,"")</f>
        <v>#N/A</v>
      </c>
      <c r="M23" t="e">
        <f>VLOOKUP(C23,クライアント抽出!$A:$O,13,FALSE)</f>
        <v>#N/A</v>
      </c>
      <c r="N23" t="e">
        <f>SUBSTITUTE(
IF(M23&lt;&gt;"",
VLOOKUP(
"*"&amp;IF(COUNTIF(M23,"*キャラ弁*"),"キャラ",
IF(COUNTIF(M23,"*赤*"),"赤",SUBSTITUTE(SUBSTITUTE(D23," ",""),"　","")))&amp;"*",
注文弁当の抽出!$F:$I,4,FALSE),""),"園児","先生")&amp;
IF(COUNTIF(M23,"*おにぎり*"),"　おにぎり","")</f>
        <v>#N/A</v>
      </c>
      <c r="O23" t="e">
        <f>IF(N23&lt;&gt;"",VLOOKUP(C23,クライアント抽出!$A:$G,5,FALSE),"")</f>
        <v>#N/A</v>
      </c>
      <c r="P23" t="e">
        <f>VLOOKUP(C23,クライアント抽出!$A:$O,14,FALSE)</f>
        <v>#N/A</v>
      </c>
      <c r="Q23" t="e">
        <f>SUBSTITUTE(
IF(P23&lt;&gt;"",
VLOOKUP(
"*"&amp;IF(COUNTIF(P23,"*キャラ弁*"),"キャラ",
IF(COUNTIF(P23,"*赤*"),"赤",SUBSTITUTE(SUBSTITUTE(G23," ",""),"　","")))&amp;"*",
注文弁当の抽出!$F:$I,4,FALSE),""),"園児","先生")&amp;
IF(COUNTIF(P23,"*おにぎり*"),"　おにぎり","")</f>
        <v>#N/A</v>
      </c>
      <c r="R23" t="e">
        <f>IF(Q23&lt;&gt;"",
VLOOKUP(C23,クライアント抽出!$A:$G,6,FALSE),"")</f>
        <v>#N/A</v>
      </c>
      <c r="S23" t="e">
        <f>VLOOKUP(C23,クライアント抽出!$A:$O,15,FALSE)</f>
        <v>#N/A</v>
      </c>
      <c r="T23" t="e">
        <f>SUBSTITUTE(
IF(S23&lt;&gt;"",
VLOOKUP(
"*"&amp;IF(COUNTIF(S23,"*キャラ弁*"),"キャラ",
IF(COUNTIF(S23,"*赤*"),"赤",SUBSTITUTE(SUBSTITUTE(J23," ",""),"　","")))&amp;"*",
注文弁当の抽出!$F:$I,4,FALSE),""),"園児","先生")&amp;
IF(COUNTIF(S23,"*おにぎり*"),"　おにぎり","")</f>
        <v>#N/A</v>
      </c>
      <c r="U23" t="e">
        <f>IF(T23&lt;&gt;"",
VLOOKUP(C23,クライアント抽出!$A:$G,7,FALSE),"")</f>
        <v>#N/A</v>
      </c>
      <c r="V23" t="e">
        <f>IF(A23&lt;&gt;"",VLOOKUP("*"&amp;A23&amp;"*",数出表_Excel!$A:$Z,22,FALSE)&amp;VLOOKUP("*"&amp;A23&amp;"*",数出表_Excel!$A:$Z,23,FALSE),"")</f>
        <v>#N/A</v>
      </c>
      <c r="W23" t="e">
        <f>IF(AND(COUNTIF(V23,"&lt;&gt;*不要*"),A23&lt;&gt;""),VLOOKUP(A23,得意先マスタ!$A:$AD,24,FALSE),0)</f>
        <v>#N/A</v>
      </c>
      <c r="X23" t="e">
        <f>IF(AND(COUNTIF(V23,"&lt;&gt;*不要*"),A23&lt;&gt;""),VLOOKUP(A23,得意先マスタ!$A:$AD,25,FALSE),0)</f>
        <v>#N/A</v>
      </c>
      <c r="Y23" t="e">
        <f t="shared" si="0"/>
        <v>#N/A</v>
      </c>
      <c r="Z23" t="e">
        <f t="shared" si="1"/>
        <v>#N/A</v>
      </c>
      <c r="AA23" t="e">
        <f t="shared" si="9"/>
        <v>#N/A</v>
      </c>
      <c r="AB23" t="e">
        <f t="shared" si="2"/>
        <v>#N/A</v>
      </c>
      <c r="AC23" t="str">
        <f t="array" ref="AC23">IFERROR(INDEX(23:23, SMALL(IF($D23:$U23&lt;&gt;"", COLUMN($D$1:$U23)), COLUMN(A23))), "")</f>
        <v/>
      </c>
      <c r="AD23" t="str">
        <f t="array" ref="AD23">IFERROR(INDEX(23:23, SMALL(IF($D23:$U23&lt;&gt;"", COLUMN($D$1:$U23)), COLUMN(B23))), "")</f>
        <v/>
      </c>
      <c r="AE23" t="str">
        <f t="array" ref="AE23">IFERROR(INDEX(23:23, SMALL(IF($D23:$U23&lt;&gt;"", COLUMN($D$1:$U23)), COLUMN(C23))), "")</f>
        <v/>
      </c>
      <c r="AF23" t="str">
        <f t="array" ref="AF23">IFERROR(INDEX(23:23, SMALL(IF($D23:$U23&lt;&gt;"", COLUMN($D$1:$U23)), COLUMN(D23))), "")</f>
        <v/>
      </c>
      <c r="AG23" t="str">
        <f t="array" ref="AG23">IFERROR(INDEX(23:23, SMALL(IF($D23:$U23&lt;&gt;"", COLUMN($D$1:$U23)), COLUMN(E23))), "")</f>
        <v/>
      </c>
      <c r="AH23" t="str">
        <f t="array" ref="AH23">IFERROR(INDEX(23:23, SMALL(IF($D23:$U23&lt;&gt;"", COLUMN($D$1:$U23)), COLUMN(F23))), "")</f>
        <v/>
      </c>
      <c r="AI23" t="str">
        <f t="array" ref="AI23">IFERROR(INDEX(23:23, SMALL(IF($D23:$U23&lt;&gt;"", COLUMN($D$1:$U23)), COLUMN(G23))), "")</f>
        <v/>
      </c>
      <c r="AJ23" t="str">
        <f t="array" ref="AJ23">IFERROR(INDEX(23:23, SMALL(IF($D23:$U23&lt;&gt;"", COLUMN($D$1:$U23)), COLUMN(H23))), "")</f>
        <v/>
      </c>
      <c r="AK23" t="str">
        <f t="array" ref="AK23">IFERROR(INDEX(23:23, SMALL(IF($D23:$U23&lt;&gt;"", COLUMN($D$1:$U23)), COLUMN(I23))), "")</f>
        <v/>
      </c>
      <c r="AL23" t="str">
        <f t="array" ref="AL23">IFERROR(INDEX(23:23, SMALL(IF($D23:$U23&lt;&gt;"", COLUMN($D$1:$U23)), COLUMN(J23))), "")</f>
        <v/>
      </c>
      <c r="AM23" t="str">
        <f t="array" ref="AM23">IFERROR(INDEX(23:23, SMALL(IF($D23:$U23&lt;&gt;"", COLUMN($D$1:$U23)), COLUMN(K23))), "")</f>
        <v/>
      </c>
      <c r="AN23" t="str">
        <f t="array" ref="AN23">IFERROR(INDEX(23:23, SMALL(IF($D23:$U23&lt;&gt;"", COLUMN($D$1:$U23)), COLUMN(L23))), "")</f>
        <v/>
      </c>
      <c r="AO23" t="str">
        <f t="array" ref="AO23">IFERROR(INDEX(23:23, SMALL(IF($D23:$U23&lt;&gt;"", COLUMN($D$1:$U23)), COLUMN(M23))), "")</f>
        <v/>
      </c>
      <c r="AP23" t="str">
        <f t="array" ref="AP23">IFERROR(INDEX(23:23, SMALL(IF($D23:$U23&lt;&gt;"", COLUMN($D$1:$U23)), COLUMN(N23))), "")</f>
        <v/>
      </c>
      <c r="AQ23" t="str">
        <f t="array" ref="AQ23">IFERROR(INDEX(23:23, SMALL(IF($D23:$U23&lt;&gt;"", COLUMN($D$1:$U23)), COLUMN(O23))), "")</f>
        <v/>
      </c>
      <c r="AR23" s="54" t="s">
        <v>3465</v>
      </c>
      <c r="AS23" t="e">
        <f t="shared" si="16"/>
        <v>#N/A</v>
      </c>
      <c r="AT23" t="e">
        <f t="shared" si="17"/>
        <v>#N/A</v>
      </c>
      <c r="AU23" t="e">
        <f t="shared" si="18"/>
        <v>#N/A</v>
      </c>
      <c r="AV23" t="e">
        <f t="shared" si="19"/>
        <v>#N/A</v>
      </c>
      <c r="AW23" t="e">
        <f t="shared" si="20"/>
        <v>#N/A</v>
      </c>
      <c r="AX23" t="e">
        <f t="shared" si="21"/>
        <v>#N/A</v>
      </c>
      <c r="AZ23" t="str">
        <f t="array" ref="AZ23">IFERROR(INDEX(23:23, SMALL(IF($AC23:$AX23&lt;&gt;"", COLUMN($AC$1:$AX23)), COLUMN(A23))), "")</f>
        <v/>
      </c>
      <c r="BA23" t="str">
        <f t="array" ref="BA23">IFERROR(INDEX(23:23, SMALL(IF($AC23:$AX23&lt;&gt;"", COLUMN($AC$1:$AX23)), COLUMN(B23))), "")</f>
        <v/>
      </c>
      <c r="BB23" t="str">
        <f t="array" ref="BB23">IFERROR(INDEX(23:23, SMALL(IF($AC23:$AX23&lt;&gt;"", COLUMN($AC$1:$AX23)), COLUMN(C23))), "")</f>
        <v/>
      </c>
      <c r="BC23" t="str">
        <f t="array" ref="BC23">IFERROR(INDEX(23:23, SMALL(IF($AC23:$AX23&lt;&gt;"", COLUMN($AC$1:$AX23)), COLUMN(D23))), "")</f>
        <v/>
      </c>
      <c r="BD23" t="str">
        <f t="array" ref="BD23">IFERROR(INDEX(23:23, SMALL(IF($AC23:$AX23&lt;&gt;"", COLUMN($AC$1:$AX23)), COLUMN(E23))), "")</f>
        <v/>
      </c>
      <c r="BE23" t="str">
        <f t="array" ref="BE23">IFERROR(INDEX(23:23, SMALL(IF($AC23:$AX23&lt;&gt;"", COLUMN($AC$1:$AX23)), COLUMN(F23))), "")</f>
        <v/>
      </c>
      <c r="BF23" t="str">
        <f t="array" ref="BF23">IFERROR(INDEX(23:23, SMALL(IF($AC23:$AX23&lt;&gt;"", COLUMN($AC$1:$AX23)), COLUMN(G23))), "")</f>
        <v/>
      </c>
      <c r="BG23" t="str">
        <f t="array" ref="BG23">IFERROR(INDEX(23:23, SMALL(IF($AC23:$AX23&lt;&gt;"", COLUMN($AC$1:$AX23)), COLUMN(H23))), "")</f>
        <v/>
      </c>
      <c r="BH23" t="str">
        <f t="array" ref="BH23">IFERROR(INDEX(23:23, SMALL(IF($AC23:$AX23&lt;&gt;"", COLUMN($AC$1:$AX23)), COLUMN(I23))), "")</f>
        <v/>
      </c>
      <c r="BI23" t="str">
        <f t="array" ref="BI23">IFERROR(INDEX(23:23, SMALL(IF($AC23:$AX23&lt;&gt;"", COLUMN($AC$1:$AX23)), COLUMN(J23))), "")</f>
        <v/>
      </c>
      <c r="BJ23" t="str">
        <f t="array" ref="BJ23">IFERROR(INDEX(23:23, SMALL(IF($AC23:$AX23&lt;&gt;"", COLUMN($AC$1:$AX23)), COLUMN(K23))), "")</f>
        <v/>
      </c>
      <c r="BK23" t="str">
        <f t="array" ref="BK23">IFERROR(INDEX(23:23, SMALL(IF($AC23:$AX23&lt;&gt;"", COLUMN($AC$1:$AX23)), COLUMN(L23))), "")</f>
        <v/>
      </c>
      <c r="BL23" t="str">
        <f t="array" ref="BL23">IFERROR(INDEX(23:23, SMALL(IF($AC23:$AX23&lt;&gt;"", COLUMN($AC$1:$AX23)), COLUMN(M23))), "")</f>
        <v/>
      </c>
      <c r="BM23" t="str">
        <f t="array" ref="BM23">IFERROR(INDEX(23:23, SMALL(IF($AC23:$AX23&lt;&gt;"", COLUMN($AC$1:$AX23)), COLUMN(N23))), "")</f>
        <v/>
      </c>
      <c r="BN23" t="str">
        <f t="array" ref="BN23">IFERROR(INDEX(23:23, SMALL(IF($AC23:$AX23&lt;&gt;"", COLUMN($AC$1:$AX23)), COLUMN(O23))), "")</f>
        <v/>
      </c>
      <c r="BO23" t="str">
        <f t="array" ref="BO23">IFERROR(INDEX(23:23, SMALL(IF($AC23:$AX23&lt;&gt;"", COLUMN($AC$1:$AX23)), COLUMN(P23))), "")</f>
        <v/>
      </c>
      <c r="BP23" t="str">
        <f t="array" ref="BP23">IFERROR(INDEX(23:23, SMALL(IF($AC23:$AX23&lt;&gt;"", COLUMN($AC$1:$AX23)), COLUMN(Q23))), "")</f>
        <v/>
      </c>
      <c r="BQ23" t="str">
        <f t="array" ref="BQ23">IFERROR(INDEX(23:23, SMALL(IF($AC23:$AX23&lt;&gt;"", COLUMN($AC$1:$AX23)), COLUMN(R23))), "")</f>
        <v/>
      </c>
    </row>
    <row r="24" spans="1:69" x14ac:dyDescent="0.45">
      <c r="A24" t="e" cm="1">
        <f t="array" ref="A24">IF(INDEX(貼り付け用!A:A,MATCH(A23,貼り付け用!A:A,0)+2)="4700",
IF(INDEX(貼り付け用!A:A,MATCH(A23,貼り付け用!A:A,0)+4)="4800",
INDEX(貼り付け用!A:A,MATCH(A23,貼り付け用!A:A,0)+6),
INDEX(貼り付け用!A:A,MATCH(A23,貼り付け用!A:A,0)+4)),INDEX(貼り付け用!A:A,MATCH(A23,貼り付け用!A:A,0)+2))</f>
        <v>#N/A</v>
      </c>
      <c r="B24" t="e">
        <f>IF(A24&lt;&gt;"",
VLOOKUP(A24,得意先マスタ!A:D,2,FALSE),"")</f>
        <v>#N/A</v>
      </c>
      <c r="C24" t="e" cm="1">
        <f t="array" ref="C24">IF(A24="10000","",INDEX(貼り付け用!A:A,MATCH(A24,貼り付け用!A:A,0)+1))</f>
        <v>#N/A</v>
      </c>
      <c r="D24" t="e">
        <f>VLOOKUP(C24,クライアント抽出!$A:$O,10,FALSE)</f>
        <v>#N/A</v>
      </c>
      <c r="E24" t="e">
        <f>IF(D24&lt;&gt;"",
VLOOKUP(
"*"&amp;IF(COUNTIF(D24,"*キャラ弁*"),"キャラ",
IF(COUNTIF(D24,"*赤*"),"赤",SUBSTITUTE(SUBSTITUTE(D24," ",""),"　","")))&amp;"*",
注文弁当の抽出!$F:$I,4,FALSE)&amp;
IF(COUNTIF(D24,"*おにぎり*"),"　おにぎり",""),"")</f>
        <v>#N/A</v>
      </c>
      <c r="F24" t="e">
        <f>IF(E24&lt;&gt;"",
VLOOKUP(C24,クライアント抽出!$A:$G,2,FALSE)+
IF(COUNTIF(Y24,"*-*"),Y24,0),"")</f>
        <v>#N/A</v>
      </c>
      <c r="G24" t="e">
        <f>VLOOKUP(C24,クライアント抽出!$A:$O,11,FALSE)</f>
        <v>#N/A</v>
      </c>
      <c r="H24" t="e">
        <f>IF(G24&lt;&gt;"",
VLOOKUP(
"*"&amp;IF(COUNTIF(G24,"*キャラ弁*"),"キャラ",
IF(COUNTIF(G24,"*赤*"),"赤",SUBSTITUTE(SUBSTITUTE(G24," ",""),"　","")))&amp;"*",
注文弁当の抽出!$F:$I,4,FALSE)&amp;
IF(COUNTIF(G24,"*おにぎり*"),"　おにぎり",""),"")</f>
        <v>#N/A</v>
      </c>
      <c r="I24" t="e">
        <f>IF(H24&lt;&gt;"",
VLOOKUP(C24,クライアント抽出!$A:$G,3,FALSE)+Z24,"")</f>
        <v>#N/A</v>
      </c>
      <c r="J24" t="e">
        <f>VLOOKUP(C24,クライアント抽出!$A:$O,12,FALSE)</f>
        <v>#N/A</v>
      </c>
      <c r="K24" t="e">
        <f>IF(J24&lt;&gt;"",
VLOOKUP(
"*"&amp;IF(COUNTIF(J24,"*キャラ弁*"),"キャラ",
IF(COUNTIF(J24,"*赤*"),"赤",SUBSTITUTE(SUBSTITUTE(J24," ",""),"　","")))&amp;"*",
注文弁当の抽出!$F:$I,4,FALSE)&amp;
IF(COUNTIF(J24,"*おにぎり*"),"　おにぎり",""),"")</f>
        <v>#N/A</v>
      </c>
      <c r="L24" t="e">
        <f>IF(K24&lt;&gt;"",
VLOOKUP(C24,クライアント抽出!$A:$G,4,FALSE)+AA24,"")</f>
        <v>#N/A</v>
      </c>
      <c r="M24" t="e">
        <f>VLOOKUP(C24,クライアント抽出!$A:$O,13,FALSE)</f>
        <v>#N/A</v>
      </c>
      <c r="N24" t="e">
        <f>SUBSTITUTE(
IF(M24&lt;&gt;"",
VLOOKUP(
"*"&amp;IF(COUNTIF(M24,"*キャラ弁*"),"キャラ",
IF(COUNTIF(M24,"*赤*"),"赤",SUBSTITUTE(SUBSTITUTE(D24," ",""),"　","")))&amp;"*",
注文弁当の抽出!$F:$I,4,FALSE),""),"園児","先生")&amp;
IF(COUNTIF(M24,"*おにぎり*"),"　おにぎり","")</f>
        <v>#N/A</v>
      </c>
      <c r="O24" t="e">
        <f>IF(N24&lt;&gt;"",VLOOKUP(C24,クライアント抽出!$A:$G,5,FALSE),"")</f>
        <v>#N/A</v>
      </c>
      <c r="P24" t="e">
        <f>VLOOKUP(C24,クライアント抽出!$A:$O,14,FALSE)</f>
        <v>#N/A</v>
      </c>
      <c r="Q24" t="e">
        <f>SUBSTITUTE(
IF(P24&lt;&gt;"",
VLOOKUP(
"*"&amp;IF(COUNTIF(P24,"*キャラ弁*"),"キャラ",
IF(COUNTIF(P24,"*赤*"),"赤",SUBSTITUTE(SUBSTITUTE(G24," ",""),"　","")))&amp;"*",
注文弁当の抽出!$F:$I,4,FALSE),""),"園児","先生")&amp;
IF(COUNTIF(P24,"*おにぎり*"),"　おにぎり","")</f>
        <v>#N/A</v>
      </c>
      <c r="R24" t="e">
        <f>IF(Q24&lt;&gt;"",
VLOOKUP(C24,クライアント抽出!$A:$G,6,FALSE),"")</f>
        <v>#N/A</v>
      </c>
      <c r="S24" t="e">
        <f>VLOOKUP(C24,クライアント抽出!$A:$O,15,FALSE)</f>
        <v>#N/A</v>
      </c>
      <c r="T24" t="e">
        <f>SUBSTITUTE(
IF(S24&lt;&gt;"",
VLOOKUP(
"*"&amp;IF(COUNTIF(S24,"*キャラ弁*"),"キャラ",
IF(COUNTIF(S24,"*赤*"),"赤",SUBSTITUTE(SUBSTITUTE(J24," ",""),"　","")))&amp;"*",
注文弁当の抽出!$F:$I,4,FALSE),""),"園児","先生")&amp;
IF(COUNTIF(S24,"*おにぎり*"),"　おにぎり","")</f>
        <v>#N/A</v>
      </c>
      <c r="U24" t="e">
        <f>IF(T24&lt;&gt;"",
VLOOKUP(C24,クライアント抽出!$A:$G,7,FALSE),"")</f>
        <v>#N/A</v>
      </c>
      <c r="V24" t="e">
        <f>IF(A24&lt;&gt;"",VLOOKUP("*"&amp;A24&amp;"*",数出表_Excel!$A:$Z,22,FALSE)&amp;VLOOKUP("*"&amp;A24&amp;"*",数出表_Excel!$A:$Z,23,FALSE),"")</f>
        <v>#N/A</v>
      </c>
      <c r="W24" t="e">
        <f>IF(AND(COUNTIF(V24,"&lt;&gt;*不要*"),A24&lt;&gt;""),VLOOKUP(A24,得意先マスタ!$A:$AD,24,FALSE),0)</f>
        <v>#N/A</v>
      </c>
      <c r="X24" t="e">
        <f>IF(AND(COUNTIF(V24,"&lt;&gt;*不要*"),A24&lt;&gt;""),VLOOKUP(A24,得意先マスタ!$A:$AD,25,FALSE),0)</f>
        <v>#N/A</v>
      </c>
      <c r="Y24" t="e">
        <f t="shared" si="0"/>
        <v>#N/A</v>
      </c>
      <c r="Z24" t="e">
        <f t="shared" si="1"/>
        <v>#N/A</v>
      </c>
      <c r="AA24" t="e">
        <f t="shared" si="9"/>
        <v>#N/A</v>
      </c>
      <c r="AB24" t="e">
        <f t="shared" si="2"/>
        <v>#N/A</v>
      </c>
      <c r="AC24" t="str">
        <f t="array" ref="AC24">IFERROR(INDEX(24:24, SMALL(IF($D24:$U24&lt;&gt;"", COLUMN($D$1:$U24)), COLUMN(A24))), "")</f>
        <v/>
      </c>
      <c r="AD24" t="str">
        <f t="array" ref="AD24">IFERROR(INDEX(24:24, SMALL(IF($D24:$U24&lt;&gt;"", COLUMN($D$1:$U24)), COLUMN(B24))), "")</f>
        <v/>
      </c>
      <c r="AE24" t="str">
        <f t="array" ref="AE24">IFERROR(INDEX(24:24, SMALL(IF($D24:$U24&lt;&gt;"", COLUMN($D$1:$U24)), COLUMN(C24))), "")</f>
        <v/>
      </c>
      <c r="AF24" t="str">
        <f t="array" ref="AF24">IFERROR(INDEX(24:24, SMALL(IF($D24:$U24&lt;&gt;"", COLUMN($D$1:$U24)), COLUMN(D24))), "")</f>
        <v/>
      </c>
      <c r="AG24" t="str">
        <f t="array" ref="AG24">IFERROR(INDEX(24:24, SMALL(IF($D24:$U24&lt;&gt;"", COLUMN($D$1:$U24)), COLUMN(E24))), "")</f>
        <v/>
      </c>
      <c r="AH24" t="str">
        <f t="array" ref="AH24">IFERROR(INDEX(24:24, SMALL(IF($D24:$U24&lt;&gt;"", COLUMN($D$1:$U24)), COLUMN(F24))), "")</f>
        <v/>
      </c>
      <c r="AI24" t="str">
        <f t="array" ref="AI24">IFERROR(INDEX(24:24, SMALL(IF($D24:$U24&lt;&gt;"", COLUMN($D$1:$U24)), COLUMN(G24))), "")</f>
        <v/>
      </c>
      <c r="AJ24" t="str">
        <f t="array" ref="AJ24">IFERROR(INDEX(24:24, SMALL(IF($D24:$U24&lt;&gt;"", COLUMN($D$1:$U24)), COLUMN(H24))), "")</f>
        <v/>
      </c>
      <c r="AK24" t="str">
        <f t="array" ref="AK24">IFERROR(INDEX(24:24, SMALL(IF($D24:$U24&lt;&gt;"", COLUMN($D$1:$U24)), COLUMN(I24))), "")</f>
        <v/>
      </c>
      <c r="AL24" t="str">
        <f t="array" ref="AL24">IFERROR(INDEX(24:24, SMALL(IF($D24:$U24&lt;&gt;"", COLUMN($D$1:$U24)), COLUMN(J24))), "")</f>
        <v/>
      </c>
      <c r="AM24" t="str">
        <f t="array" ref="AM24">IFERROR(INDEX(24:24, SMALL(IF($D24:$U24&lt;&gt;"", COLUMN($D$1:$U24)), COLUMN(K24))), "")</f>
        <v/>
      </c>
      <c r="AN24" t="str">
        <f t="array" ref="AN24">IFERROR(INDEX(24:24, SMALL(IF($D24:$U24&lt;&gt;"", COLUMN($D$1:$U24)), COLUMN(L24))), "")</f>
        <v/>
      </c>
      <c r="AO24" t="str">
        <f t="array" ref="AO24">IFERROR(INDEX(24:24, SMALL(IF($D24:$U24&lt;&gt;"", COLUMN($D$1:$U24)), COLUMN(M24))), "")</f>
        <v/>
      </c>
      <c r="AP24" t="str">
        <f t="array" ref="AP24">IFERROR(INDEX(24:24, SMALL(IF($D24:$U24&lt;&gt;"", COLUMN($D$1:$U24)), COLUMN(N24))), "")</f>
        <v/>
      </c>
      <c r="AQ24" t="str">
        <f t="array" ref="AQ24">IFERROR(INDEX(24:24, SMALL(IF($D24:$U24&lt;&gt;"", COLUMN($D$1:$U24)), COLUMN(O24))), "")</f>
        <v/>
      </c>
      <c r="AR24" s="54" t="s">
        <v>3465</v>
      </c>
      <c r="AS24" t="e">
        <f t="shared" si="16"/>
        <v>#N/A</v>
      </c>
      <c r="AT24" t="e">
        <f t="shared" si="17"/>
        <v>#N/A</v>
      </c>
      <c r="AU24" t="e">
        <f t="shared" si="18"/>
        <v>#N/A</v>
      </c>
      <c r="AV24" t="e">
        <f t="shared" si="19"/>
        <v>#N/A</v>
      </c>
      <c r="AW24" t="e">
        <f t="shared" si="20"/>
        <v>#N/A</v>
      </c>
      <c r="AX24" t="e">
        <f t="shared" si="21"/>
        <v>#N/A</v>
      </c>
      <c r="AZ24" t="str">
        <f t="array" ref="AZ24">IFERROR(INDEX(24:24, SMALL(IF($AC24:$AX24&lt;&gt;"", COLUMN($AC$1:$AX24)), COLUMN(A24))), "")</f>
        <v/>
      </c>
      <c r="BA24" t="str">
        <f t="array" ref="BA24">IFERROR(INDEX(24:24, SMALL(IF($AC24:$AX24&lt;&gt;"", COLUMN($AC$1:$AX24)), COLUMN(B24))), "")</f>
        <v/>
      </c>
      <c r="BB24" t="str">
        <f t="array" ref="BB24">IFERROR(INDEX(24:24, SMALL(IF($AC24:$AX24&lt;&gt;"", COLUMN($AC$1:$AX24)), COLUMN(C24))), "")</f>
        <v/>
      </c>
      <c r="BC24" t="str">
        <f t="array" ref="BC24">IFERROR(INDEX(24:24, SMALL(IF($AC24:$AX24&lt;&gt;"", COLUMN($AC$1:$AX24)), COLUMN(D24))), "")</f>
        <v/>
      </c>
      <c r="BD24" t="str">
        <f t="array" ref="BD24">IFERROR(INDEX(24:24, SMALL(IF($AC24:$AX24&lt;&gt;"", COLUMN($AC$1:$AX24)), COLUMN(E24))), "")</f>
        <v/>
      </c>
      <c r="BE24" t="str">
        <f t="array" ref="BE24">IFERROR(INDEX(24:24, SMALL(IF($AC24:$AX24&lt;&gt;"", COLUMN($AC$1:$AX24)), COLUMN(F24))), "")</f>
        <v/>
      </c>
      <c r="BF24" t="str">
        <f t="array" ref="BF24">IFERROR(INDEX(24:24, SMALL(IF($AC24:$AX24&lt;&gt;"", COLUMN($AC$1:$AX24)), COLUMN(G24))), "")</f>
        <v/>
      </c>
      <c r="BG24" t="str">
        <f t="array" ref="BG24">IFERROR(INDEX(24:24, SMALL(IF($AC24:$AX24&lt;&gt;"", COLUMN($AC$1:$AX24)), COLUMN(H24))), "")</f>
        <v/>
      </c>
      <c r="BH24" t="str">
        <f t="array" ref="BH24">IFERROR(INDEX(24:24, SMALL(IF($AC24:$AX24&lt;&gt;"", COLUMN($AC$1:$AX24)), COLUMN(I24))), "")</f>
        <v/>
      </c>
      <c r="BI24" t="str">
        <f t="array" ref="BI24">IFERROR(INDEX(24:24, SMALL(IF($AC24:$AX24&lt;&gt;"", COLUMN($AC$1:$AX24)), COLUMN(J24))), "")</f>
        <v/>
      </c>
      <c r="BJ24" t="str">
        <f t="array" ref="BJ24">IFERROR(INDEX(24:24, SMALL(IF($AC24:$AX24&lt;&gt;"", COLUMN($AC$1:$AX24)), COLUMN(K24))), "")</f>
        <v/>
      </c>
      <c r="BK24" t="str">
        <f t="array" ref="BK24">IFERROR(INDEX(24:24, SMALL(IF($AC24:$AX24&lt;&gt;"", COLUMN($AC$1:$AX24)), COLUMN(L24))), "")</f>
        <v/>
      </c>
      <c r="BL24" t="str">
        <f t="array" ref="BL24">IFERROR(INDEX(24:24, SMALL(IF($AC24:$AX24&lt;&gt;"", COLUMN($AC$1:$AX24)), COLUMN(M24))), "")</f>
        <v/>
      </c>
      <c r="BM24" t="str">
        <f t="array" ref="BM24">IFERROR(INDEX(24:24, SMALL(IF($AC24:$AX24&lt;&gt;"", COLUMN($AC$1:$AX24)), COLUMN(N24))), "")</f>
        <v/>
      </c>
      <c r="BN24" t="str">
        <f t="array" ref="BN24">IFERROR(INDEX(24:24, SMALL(IF($AC24:$AX24&lt;&gt;"", COLUMN($AC$1:$AX24)), COLUMN(O24))), "")</f>
        <v/>
      </c>
      <c r="BO24" t="str">
        <f t="array" ref="BO24">IFERROR(INDEX(24:24, SMALL(IF($AC24:$AX24&lt;&gt;"", COLUMN($AC$1:$AX24)), COLUMN(P24))), "")</f>
        <v/>
      </c>
      <c r="BP24" t="str">
        <f t="array" ref="BP24">IFERROR(INDEX(24:24, SMALL(IF($AC24:$AX24&lt;&gt;"", COLUMN($AC$1:$AX24)), COLUMN(Q24))), "")</f>
        <v/>
      </c>
      <c r="BQ24" t="str">
        <f t="array" ref="BQ24">IFERROR(INDEX(24:24, SMALL(IF($AC24:$AX24&lt;&gt;"", COLUMN($AC$1:$AX24)), COLUMN(R24))), "")</f>
        <v/>
      </c>
    </row>
    <row r="25" spans="1:69" x14ac:dyDescent="0.45">
      <c r="A25" t="e" cm="1">
        <f t="array" ref="A25">IF(INDEX(貼り付け用!A:A,MATCH(A24,貼り付け用!A:A,0)+2)="4700",
IF(INDEX(貼り付け用!A:A,MATCH(A24,貼り付け用!A:A,0)+4)="4800",
INDEX(貼り付け用!A:A,MATCH(A24,貼り付け用!A:A,0)+6),
INDEX(貼り付け用!A:A,MATCH(A24,貼り付け用!A:A,0)+4)),INDEX(貼り付け用!A:A,MATCH(A24,貼り付け用!A:A,0)+2))</f>
        <v>#N/A</v>
      </c>
      <c r="B25" t="e">
        <f>IF(A25&lt;&gt;"",
VLOOKUP(A25,得意先マスタ!A:D,2,FALSE),"")</f>
        <v>#N/A</v>
      </c>
      <c r="C25" t="e" cm="1">
        <f t="array" ref="C25">IF(A25="10000","",INDEX(貼り付け用!A:A,MATCH(A25,貼り付け用!A:A,0)+1))</f>
        <v>#N/A</v>
      </c>
      <c r="D25" t="e">
        <f>VLOOKUP(C25,クライアント抽出!$A:$O,10,FALSE)</f>
        <v>#N/A</v>
      </c>
      <c r="E25" t="e">
        <f>IF(D25&lt;&gt;"",
VLOOKUP(
"*"&amp;IF(COUNTIF(D25,"*キャラ弁*"),"キャラ",
IF(COUNTIF(D25,"*赤*"),"赤",SUBSTITUTE(SUBSTITUTE(D25," ",""),"　","")))&amp;"*",
注文弁当の抽出!$F:$I,4,FALSE)&amp;
IF(COUNTIF(D25,"*おにぎり*"),"　おにぎり",""),"")</f>
        <v>#N/A</v>
      </c>
      <c r="F25" t="e">
        <f>IF(E25&lt;&gt;"",
VLOOKUP(C25,クライアント抽出!$A:$G,2,FALSE)+
IF(COUNTIF(Y25,"*-*"),Y25,0),"")</f>
        <v>#N/A</v>
      </c>
      <c r="G25" t="e">
        <f>VLOOKUP(C25,クライアント抽出!$A:$O,11,FALSE)</f>
        <v>#N/A</v>
      </c>
      <c r="H25" t="e">
        <f>IF(G25&lt;&gt;"",
VLOOKUP(
"*"&amp;IF(COUNTIF(G25,"*キャラ弁*"),"キャラ",
IF(COUNTIF(G25,"*赤*"),"赤",SUBSTITUTE(SUBSTITUTE(G25," ",""),"　","")))&amp;"*",
注文弁当の抽出!$F:$I,4,FALSE)&amp;
IF(COUNTIF(G25,"*おにぎり*"),"　おにぎり",""),"")</f>
        <v>#N/A</v>
      </c>
      <c r="I25" t="e">
        <f>IF(H25&lt;&gt;"",
VLOOKUP(C25,クライアント抽出!$A:$G,3,FALSE)+Z25,"")</f>
        <v>#N/A</v>
      </c>
      <c r="J25" t="e">
        <f>VLOOKUP(C25,クライアント抽出!$A:$O,12,FALSE)</f>
        <v>#N/A</v>
      </c>
      <c r="K25" t="e">
        <f>IF(J25&lt;&gt;"",
VLOOKUP(
"*"&amp;IF(COUNTIF(J25,"*キャラ弁*"),"キャラ",
IF(COUNTIF(J25,"*赤*"),"赤",SUBSTITUTE(SUBSTITUTE(J25," ",""),"　","")))&amp;"*",
注文弁当の抽出!$F:$I,4,FALSE)&amp;
IF(COUNTIF(J25,"*おにぎり*"),"　おにぎり",""),"")</f>
        <v>#N/A</v>
      </c>
      <c r="L25" t="e">
        <f>IF(K25&lt;&gt;"",
VLOOKUP(C25,クライアント抽出!$A:$G,4,FALSE)+AA25,"")</f>
        <v>#N/A</v>
      </c>
      <c r="M25" t="e">
        <f>VLOOKUP(C25,クライアント抽出!$A:$O,13,FALSE)</f>
        <v>#N/A</v>
      </c>
      <c r="N25" t="e">
        <f>SUBSTITUTE(
IF(M25&lt;&gt;"",
VLOOKUP(
"*"&amp;IF(COUNTIF(M25,"*キャラ弁*"),"キャラ",
IF(COUNTIF(M25,"*赤*"),"赤",SUBSTITUTE(SUBSTITUTE(D25," ",""),"　","")))&amp;"*",
注文弁当の抽出!$F:$I,4,FALSE),""),"園児","先生")&amp;
IF(COUNTIF(M25,"*おにぎり*"),"　おにぎり","")</f>
        <v>#N/A</v>
      </c>
      <c r="O25" t="e">
        <f>IF(N25&lt;&gt;"",VLOOKUP(C25,クライアント抽出!$A:$G,5,FALSE),"")</f>
        <v>#N/A</v>
      </c>
      <c r="P25" t="e">
        <f>VLOOKUP(C25,クライアント抽出!$A:$O,14,FALSE)</f>
        <v>#N/A</v>
      </c>
      <c r="Q25" t="e">
        <f>SUBSTITUTE(
IF(P25&lt;&gt;"",
VLOOKUP(
"*"&amp;IF(COUNTIF(P25,"*キャラ弁*"),"キャラ",
IF(COUNTIF(P25,"*赤*"),"赤",SUBSTITUTE(SUBSTITUTE(G25," ",""),"　","")))&amp;"*",
注文弁当の抽出!$F:$I,4,FALSE),""),"園児","先生")&amp;
IF(COUNTIF(P25,"*おにぎり*"),"　おにぎり","")</f>
        <v>#N/A</v>
      </c>
      <c r="R25" t="e">
        <f>IF(Q25&lt;&gt;"",
VLOOKUP(C25,クライアント抽出!$A:$G,6,FALSE),"")</f>
        <v>#N/A</v>
      </c>
      <c r="S25" t="e">
        <f>VLOOKUP(C25,クライアント抽出!$A:$O,15,FALSE)</f>
        <v>#N/A</v>
      </c>
      <c r="T25" t="e">
        <f>SUBSTITUTE(
IF(S25&lt;&gt;"",
VLOOKUP(
"*"&amp;IF(COUNTIF(S25,"*キャラ弁*"),"キャラ",
IF(COUNTIF(S25,"*赤*"),"赤",SUBSTITUTE(SUBSTITUTE(J25," ",""),"　","")))&amp;"*",
注文弁当の抽出!$F:$I,4,FALSE),""),"園児","先生")&amp;
IF(COUNTIF(S25,"*おにぎり*"),"　おにぎり","")</f>
        <v>#N/A</v>
      </c>
      <c r="U25" t="e">
        <f>IF(T25&lt;&gt;"",
VLOOKUP(C25,クライアント抽出!$A:$G,7,FALSE),"")</f>
        <v>#N/A</v>
      </c>
      <c r="V25" t="e">
        <f>IF(A25&lt;&gt;"",VLOOKUP("*"&amp;A25&amp;"*",数出表_Excel!$A:$Z,22,FALSE)&amp;VLOOKUP("*"&amp;A25&amp;"*",数出表_Excel!$A:$Z,23,FALSE),"")</f>
        <v>#N/A</v>
      </c>
      <c r="W25" t="e">
        <f>IF(AND(COUNTIF(V25,"&lt;&gt;*不要*"),A25&lt;&gt;""),VLOOKUP(A25,得意先マスタ!$A:$AD,24,FALSE),0)</f>
        <v>#N/A</v>
      </c>
      <c r="X25" t="e">
        <f>IF(AND(COUNTIF(V25,"&lt;&gt;*不要*"),A25&lt;&gt;""),VLOOKUP(A25,得意先マスタ!$A:$AD,25,FALSE),0)</f>
        <v>#N/A</v>
      </c>
      <c r="Y25" t="e">
        <f t="shared" si="0"/>
        <v>#N/A</v>
      </c>
      <c r="Z25" t="e">
        <f t="shared" si="1"/>
        <v>#N/A</v>
      </c>
      <c r="AA25" t="e">
        <f t="shared" si="9"/>
        <v>#N/A</v>
      </c>
      <c r="AB25" t="e">
        <f t="shared" si="2"/>
        <v>#N/A</v>
      </c>
      <c r="AC25" t="str">
        <f t="array" ref="AC25">IFERROR(INDEX(25:25, SMALL(IF($D25:$U25&lt;&gt;"", COLUMN($D$1:$U25)), COLUMN(A25))), "")</f>
        <v/>
      </c>
      <c r="AD25" t="str">
        <f t="array" ref="AD25">IFERROR(INDEX(25:25, SMALL(IF($D25:$U25&lt;&gt;"", COLUMN($D$1:$U25)), COLUMN(B25))), "")</f>
        <v/>
      </c>
      <c r="AE25" t="str">
        <f t="array" ref="AE25">IFERROR(INDEX(25:25, SMALL(IF($D25:$U25&lt;&gt;"", COLUMN($D$1:$U25)), COLUMN(C25))), "")</f>
        <v/>
      </c>
      <c r="AF25" t="str">
        <f t="array" ref="AF25">IFERROR(INDEX(25:25, SMALL(IF($D25:$U25&lt;&gt;"", COLUMN($D$1:$U25)), COLUMN(D25))), "")</f>
        <v/>
      </c>
      <c r="AG25" t="str">
        <f t="array" ref="AG25">IFERROR(INDEX(25:25, SMALL(IF($D25:$U25&lt;&gt;"", COLUMN($D$1:$U25)), COLUMN(E25))), "")</f>
        <v/>
      </c>
      <c r="AH25" t="str">
        <f t="array" ref="AH25">IFERROR(INDEX(25:25, SMALL(IF($D25:$U25&lt;&gt;"", COLUMN($D$1:$U25)), COLUMN(F25))), "")</f>
        <v/>
      </c>
      <c r="AI25" t="str">
        <f t="array" ref="AI25">IFERROR(INDEX(25:25, SMALL(IF($D25:$U25&lt;&gt;"", COLUMN($D$1:$U25)), COLUMN(G25))), "")</f>
        <v/>
      </c>
      <c r="AJ25" t="str">
        <f t="array" ref="AJ25">IFERROR(INDEX(25:25, SMALL(IF($D25:$U25&lt;&gt;"", COLUMN($D$1:$U25)), COLUMN(H25))), "")</f>
        <v/>
      </c>
      <c r="AK25" t="str">
        <f t="array" ref="AK25">IFERROR(INDEX(25:25, SMALL(IF($D25:$U25&lt;&gt;"", COLUMN($D$1:$U25)), COLUMN(I25))), "")</f>
        <v/>
      </c>
      <c r="AL25" t="str">
        <f t="array" ref="AL25">IFERROR(INDEX(25:25, SMALL(IF($D25:$U25&lt;&gt;"", COLUMN($D$1:$U25)), COLUMN(J25))), "")</f>
        <v/>
      </c>
      <c r="AM25" t="str">
        <f t="array" ref="AM25">IFERROR(INDEX(25:25, SMALL(IF($D25:$U25&lt;&gt;"", COLUMN($D$1:$U25)), COLUMN(K25))), "")</f>
        <v/>
      </c>
      <c r="AN25" t="str">
        <f t="array" ref="AN25">IFERROR(INDEX(25:25, SMALL(IF($D25:$U25&lt;&gt;"", COLUMN($D$1:$U25)), COLUMN(L25))), "")</f>
        <v/>
      </c>
      <c r="AO25" t="str">
        <f t="array" ref="AO25">IFERROR(INDEX(25:25, SMALL(IF($D25:$U25&lt;&gt;"", COLUMN($D$1:$U25)), COLUMN(M25))), "")</f>
        <v/>
      </c>
      <c r="AP25" t="str">
        <f t="array" ref="AP25">IFERROR(INDEX(25:25, SMALL(IF($D25:$U25&lt;&gt;"", COLUMN($D$1:$U25)), COLUMN(N25))), "")</f>
        <v/>
      </c>
      <c r="AQ25" t="str">
        <f t="array" ref="AQ25">IFERROR(INDEX(25:25, SMALL(IF($D25:$U25&lt;&gt;"", COLUMN($D$1:$U25)), COLUMN(O25))), "")</f>
        <v/>
      </c>
      <c r="AR25" s="54" t="s">
        <v>3465</v>
      </c>
      <c r="AS25" t="e">
        <f t="shared" si="16"/>
        <v>#N/A</v>
      </c>
      <c r="AT25" t="e">
        <f t="shared" si="17"/>
        <v>#N/A</v>
      </c>
      <c r="AU25" t="e">
        <f t="shared" si="18"/>
        <v>#N/A</v>
      </c>
      <c r="AV25" t="e">
        <f t="shared" si="19"/>
        <v>#N/A</v>
      </c>
      <c r="AW25" t="e">
        <f t="shared" si="20"/>
        <v>#N/A</v>
      </c>
      <c r="AX25" t="e">
        <f t="shared" si="21"/>
        <v>#N/A</v>
      </c>
      <c r="AZ25" t="str">
        <f t="array" ref="AZ25">IFERROR(INDEX(25:25, SMALL(IF($AC25:$AX25&lt;&gt;"", COLUMN($AC$1:$AX25)), COLUMN(A25))), "")</f>
        <v/>
      </c>
      <c r="BA25" t="str">
        <f t="array" ref="BA25">IFERROR(INDEX(25:25, SMALL(IF($AC25:$AX25&lt;&gt;"", COLUMN($AC$1:$AX25)), COLUMN(B25))), "")</f>
        <v/>
      </c>
      <c r="BB25" t="str">
        <f t="array" ref="BB25">IFERROR(INDEX(25:25, SMALL(IF($AC25:$AX25&lt;&gt;"", COLUMN($AC$1:$AX25)), COLUMN(C25))), "")</f>
        <v/>
      </c>
      <c r="BC25" t="str">
        <f t="array" ref="BC25">IFERROR(INDEX(25:25, SMALL(IF($AC25:$AX25&lt;&gt;"", COLUMN($AC$1:$AX25)), COLUMN(D25))), "")</f>
        <v/>
      </c>
      <c r="BD25" t="str">
        <f t="array" ref="BD25">IFERROR(INDEX(25:25, SMALL(IF($AC25:$AX25&lt;&gt;"", COLUMN($AC$1:$AX25)), COLUMN(E25))), "")</f>
        <v/>
      </c>
      <c r="BE25" t="str">
        <f t="array" ref="BE25">IFERROR(INDEX(25:25, SMALL(IF($AC25:$AX25&lt;&gt;"", COLUMN($AC$1:$AX25)), COLUMN(F25))), "")</f>
        <v/>
      </c>
      <c r="BF25" t="str">
        <f t="array" ref="BF25">IFERROR(INDEX(25:25, SMALL(IF($AC25:$AX25&lt;&gt;"", COLUMN($AC$1:$AX25)), COLUMN(G25))), "")</f>
        <v/>
      </c>
      <c r="BG25" t="str">
        <f t="array" ref="BG25">IFERROR(INDEX(25:25, SMALL(IF($AC25:$AX25&lt;&gt;"", COLUMN($AC$1:$AX25)), COLUMN(H25))), "")</f>
        <v/>
      </c>
      <c r="BH25" t="str">
        <f t="array" ref="BH25">IFERROR(INDEX(25:25, SMALL(IF($AC25:$AX25&lt;&gt;"", COLUMN($AC$1:$AX25)), COLUMN(I25))), "")</f>
        <v/>
      </c>
      <c r="BI25" t="str">
        <f t="array" ref="BI25">IFERROR(INDEX(25:25, SMALL(IF($AC25:$AX25&lt;&gt;"", COLUMN($AC$1:$AX25)), COLUMN(J25))), "")</f>
        <v/>
      </c>
      <c r="BJ25" t="str">
        <f t="array" ref="BJ25">IFERROR(INDEX(25:25, SMALL(IF($AC25:$AX25&lt;&gt;"", COLUMN($AC$1:$AX25)), COLUMN(K25))), "")</f>
        <v/>
      </c>
      <c r="BK25" t="str">
        <f t="array" ref="BK25">IFERROR(INDEX(25:25, SMALL(IF($AC25:$AX25&lt;&gt;"", COLUMN($AC$1:$AX25)), COLUMN(L25))), "")</f>
        <v/>
      </c>
      <c r="BL25" t="str">
        <f t="array" ref="BL25">IFERROR(INDEX(25:25, SMALL(IF($AC25:$AX25&lt;&gt;"", COLUMN($AC$1:$AX25)), COLUMN(M25))), "")</f>
        <v/>
      </c>
      <c r="BM25" t="str">
        <f t="array" ref="BM25">IFERROR(INDEX(25:25, SMALL(IF($AC25:$AX25&lt;&gt;"", COLUMN($AC$1:$AX25)), COLUMN(N25))), "")</f>
        <v/>
      </c>
      <c r="BN25" t="str">
        <f t="array" ref="BN25">IFERROR(INDEX(25:25, SMALL(IF($AC25:$AX25&lt;&gt;"", COLUMN($AC$1:$AX25)), COLUMN(O25))), "")</f>
        <v/>
      </c>
      <c r="BO25" t="str">
        <f t="array" ref="BO25">IFERROR(INDEX(25:25, SMALL(IF($AC25:$AX25&lt;&gt;"", COLUMN($AC$1:$AX25)), COLUMN(P25))), "")</f>
        <v/>
      </c>
      <c r="BP25" t="str">
        <f t="array" ref="BP25">IFERROR(INDEX(25:25, SMALL(IF($AC25:$AX25&lt;&gt;"", COLUMN($AC$1:$AX25)), COLUMN(Q25))), "")</f>
        <v/>
      </c>
      <c r="BQ25" t="str">
        <f t="array" ref="BQ25">IFERROR(INDEX(25:25, SMALL(IF($AC25:$AX25&lt;&gt;"", COLUMN($AC$1:$AX25)), COLUMN(R25))), "")</f>
        <v/>
      </c>
    </row>
    <row r="26" spans="1:69" x14ac:dyDescent="0.45">
      <c r="A26" t="e" cm="1">
        <f t="array" ref="A26">IF(INDEX(貼り付け用!A:A,MATCH(A25,貼り付け用!A:A,0)+2)="4700",
IF(INDEX(貼り付け用!A:A,MATCH(A25,貼り付け用!A:A,0)+4)="4800",
INDEX(貼り付け用!A:A,MATCH(A25,貼り付け用!A:A,0)+6),
INDEX(貼り付け用!A:A,MATCH(A25,貼り付け用!A:A,0)+4)),INDEX(貼り付け用!A:A,MATCH(A25,貼り付け用!A:A,0)+2))</f>
        <v>#N/A</v>
      </c>
      <c r="B26" t="e">
        <f>IF(A26&lt;&gt;"",
VLOOKUP(A26,得意先マスタ!A:D,2,FALSE),"")</f>
        <v>#N/A</v>
      </c>
      <c r="C26" t="e" cm="1">
        <f t="array" ref="C26">IF(A26="10000","",INDEX(貼り付け用!A:A,MATCH(A26,貼り付け用!A:A,0)+1))</f>
        <v>#N/A</v>
      </c>
      <c r="D26" t="e">
        <f>VLOOKUP(C26,クライアント抽出!$A:$O,10,FALSE)</f>
        <v>#N/A</v>
      </c>
      <c r="E26" t="e">
        <f>IF(D26&lt;&gt;"",
VLOOKUP(
"*"&amp;IF(COUNTIF(D26,"*キャラ弁*"),"キャラ",
IF(COUNTIF(D26,"*赤*"),"赤",SUBSTITUTE(SUBSTITUTE(D26," ",""),"　","")))&amp;"*",
注文弁当の抽出!$F:$I,4,FALSE)&amp;
IF(COUNTIF(D26,"*おにぎり*"),"　おにぎり",""),"")</f>
        <v>#N/A</v>
      </c>
      <c r="F26" t="e">
        <f>IF(E26&lt;&gt;"",
VLOOKUP(C26,クライアント抽出!$A:$G,2,FALSE)+
IF(COUNTIF(Y26,"*-*"),Y26,0),"")</f>
        <v>#N/A</v>
      </c>
      <c r="G26" t="e">
        <f>VLOOKUP(C26,クライアント抽出!$A:$O,11,FALSE)</f>
        <v>#N/A</v>
      </c>
      <c r="H26" t="e">
        <f>IF(G26&lt;&gt;"",
VLOOKUP(
"*"&amp;IF(COUNTIF(G26,"*キャラ弁*"),"キャラ",
IF(COUNTIF(G26,"*赤*"),"赤",SUBSTITUTE(SUBSTITUTE(G26," ",""),"　","")))&amp;"*",
注文弁当の抽出!$F:$I,4,FALSE)&amp;
IF(COUNTIF(G26,"*おにぎり*"),"　おにぎり",""),"")</f>
        <v>#N/A</v>
      </c>
      <c r="I26" t="e">
        <f>IF(H26&lt;&gt;"",
VLOOKUP(C26,クライアント抽出!$A:$G,3,FALSE)+Z26,"")</f>
        <v>#N/A</v>
      </c>
      <c r="J26" t="e">
        <f>VLOOKUP(C26,クライアント抽出!$A:$O,12,FALSE)</f>
        <v>#N/A</v>
      </c>
      <c r="K26" t="e">
        <f>IF(J26&lt;&gt;"",
VLOOKUP(
"*"&amp;IF(COUNTIF(J26,"*キャラ弁*"),"キャラ",
IF(COUNTIF(J26,"*赤*"),"赤",SUBSTITUTE(SUBSTITUTE(J26," ",""),"　","")))&amp;"*",
注文弁当の抽出!$F:$I,4,FALSE)&amp;
IF(COUNTIF(J26,"*おにぎり*"),"　おにぎり",""),"")</f>
        <v>#N/A</v>
      </c>
      <c r="L26" t="e">
        <f>IF(K26&lt;&gt;"",
VLOOKUP(C26,クライアント抽出!$A:$G,4,FALSE)+AA26,"")</f>
        <v>#N/A</v>
      </c>
      <c r="M26" t="e">
        <f>VLOOKUP(C26,クライアント抽出!$A:$O,13,FALSE)</f>
        <v>#N/A</v>
      </c>
      <c r="N26" t="e">
        <f>SUBSTITUTE(
IF(M26&lt;&gt;"",
VLOOKUP(
"*"&amp;IF(COUNTIF(M26,"*キャラ弁*"),"キャラ",
IF(COUNTIF(M26,"*赤*"),"赤",SUBSTITUTE(SUBSTITUTE(D26," ",""),"　","")))&amp;"*",
注文弁当の抽出!$F:$I,4,FALSE),""),"園児","先生")&amp;
IF(COUNTIF(M26,"*おにぎり*"),"　おにぎり","")</f>
        <v>#N/A</v>
      </c>
      <c r="O26" t="e">
        <f>IF(N26&lt;&gt;"",VLOOKUP(C26,クライアント抽出!$A:$G,5,FALSE),"")</f>
        <v>#N/A</v>
      </c>
      <c r="P26" t="e">
        <f>VLOOKUP(C26,クライアント抽出!$A:$O,14,FALSE)</f>
        <v>#N/A</v>
      </c>
      <c r="Q26" t="e">
        <f>SUBSTITUTE(
IF(P26&lt;&gt;"",
VLOOKUP(
"*"&amp;IF(COUNTIF(P26,"*キャラ弁*"),"キャラ",
IF(COUNTIF(P26,"*赤*"),"赤",SUBSTITUTE(SUBSTITUTE(G26," ",""),"　","")))&amp;"*",
注文弁当の抽出!$F:$I,4,FALSE),""),"園児","先生")&amp;
IF(COUNTIF(P26,"*おにぎり*"),"　おにぎり","")</f>
        <v>#N/A</v>
      </c>
      <c r="R26" t="e">
        <f>IF(Q26&lt;&gt;"",
VLOOKUP(C26,クライアント抽出!$A:$G,6,FALSE),"")</f>
        <v>#N/A</v>
      </c>
      <c r="S26" t="e">
        <f>VLOOKUP(C26,クライアント抽出!$A:$O,15,FALSE)</f>
        <v>#N/A</v>
      </c>
      <c r="T26" t="e">
        <f>SUBSTITUTE(
IF(S26&lt;&gt;"",
VLOOKUP(
"*"&amp;IF(COUNTIF(S26,"*キャラ弁*"),"キャラ",
IF(COUNTIF(S26,"*赤*"),"赤",SUBSTITUTE(SUBSTITUTE(J26," ",""),"　","")))&amp;"*",
注文弁当の抽出!$F:$I,4,FALSE),""),"園児","先生")&amp;
IF(COUNTIF(S26,"*おにぎり*"),"　おにぎり","")</f>
        <v>#N/A</v>
      </c>
      <c r="U26" t="e">
        <f>IF(T26&lt;&gt;"",
VLOOKUP(C26,クライアント抽出!$A:$G,7,FALSE),"")</f>
        <v>#N/A</v>
      </c>
      <c r="V26" t="e">
        <f>IF(A26&lt;&gt;"",VLOOKUP("*"&amp;A26&amp;"*",数出表_Excel!$A:$Z,22,FALSE)&amp;VLOOKUP("*"&amp;A26&amp;"*",数出表_Excel!$A:$Z,23,FALSE),"")</f>
        <v>#N/A</v>
      </c>
      <c r="W26" t="e">
        <f>IF(AND(COUNTIF(V26,"&lt;&gt;*不要*"),A26&lt;&gt;""),VLOOKUP(A26,得意先マスタ!$A:$AD,24,FALSE),0)</f>
        <v>#N/A</v>
      </c>
      <c r="X26" t="e">
        <f>IF(AND(COUNTIF(V26,"&lt;&gt;*不要*"),A26&lt;&gt;""),VLOOKUP(A26,得意先マスタ!$A:$AD,25,FALSE),0)</f>
        <v>#N/A</v>
      </c>
      <c r="Y26" t="e">
        <f t="shared" si="0"/>
        <v>#N/A</v>
      </c>
      <c r="Z26" t="e">
        <f t="shared" si="1"/>
        <v>#N/A</v>
      </c>
      <c r="AA26" t="e">
        <f t="shared" si="9"/>
        <v>#N/A</v>
      </c>
      <c r="AB26" t="e">
        <f t="shared" si="2"/>
        <v>#N/A</v>
      </c>
      <c r="AC26" t="str">
        <f t="array" ref="AC26">IFERROR(INDEX(26:26, SMALL(IF($D26:$U26&lt;&gt;"", COLUMN($D$1:$U26)), COLUMN(A26))), "")</f>
        <v/>
      </c>
      <c r="AD26" t="str">
        <f t="array" ref="AD26">IFERROR(INDEX(26:26, SMALL(IF($D26:$U26&lt;&gt;"", COLUMN($D$1:$U26)), COLUMN(B26))), "")</f>
        <v/>
      </c>
      <c r="AE26" t="str">
        <f t="array" ref="AE26">IFERROR(INDEX(26:26, SMALL(IF($D26:$U26&lt;&gt;"", COLUMN($D$1:$U26)), COLUMN(C26))), "")</f>
        <v/>
      </c>
      <c r="AF26" t="str">
        <f t="array" ref="AF26">IFERROR(INDEX(26:26, SMALL(IF($D26:$U26&lt;&gt;"", COLUMN($D$1:$U26)), COLUMN(D26))), "")</f>
        <v/>
      </c>
      <c r="AG26" t="str">
        <f t="array" ref="AG26">IFERROR(INDEX(26:26, SMALL(IF($D26:$U26&lt;&gt;"", COLUMN($D$1:$U26)), COLUMN(E26))), "")</f>
        <v/>
      </c>
      <c r="AH26" t="str">
        <f t="array" ref="AH26">IFERROR(INDEX(26:26, SMALL(IF($D26:$U26&lt;&gt;"", COLUMN($D$1:$U26)), COLUMN(F26))), "")</f>
        <v/>
      </c>
      <c r="AI26" t="str">
        <f t="array" ref="AI26">IFERROR(INDEX(26:26, SMALL(IF($D26:$U26&lt;&gt;"", COLUMN($D$1:$U26)), COLUMN(G26))), "")</f>
        <v/>
      </c>
      <c r="AJ26" t="str">
        <f t="array" ref="AJ26">IFERROR(INDEX(26:26, SMALL(IF($D26:$U26&lt;&gt;"", COLUMN($D$1:$U26)), COLUMN(H26))), "")</f>
        <v/>
      </c>
      <c r="AK26" t="str">
        <f t="array" ref="AK26">IFERROR(INDEX(26:26, SMALL(IF($D26:$U26&lt;&gt;"", COLUMN($D$1:$U26)), COLUMN(I26))), "")</f>
        <v/>
      </c>
      <c r="AL26" t="str">
        <f t="array" ref="AL26">IFERROR(INDEX(26:26, SMALL(IF($D26:$U26&lt;&gt;"", COLUMN($D$1:$U26)), COLUMN(J26))), "")</f>
        <v/>
      </c>
      <c r="AM26" t="str">
        <f t="array" ref="AM26">IFERROR(INDEX(26:26, SMALL(IF($D26:$U26&lt;&gt;"", COLUMN($D$1:$U26)), COLUMN(K26))), "")</f>
        <v/>
      </c>
      <c r="AN26" t="str">
        <f t="array" ref="AN26">IFERROR(INDEX(26:26, SMALL(IF($D26:$U26&lt;&gt;"", COLUMN($D$1:$U26)), COLUMN(L26))), "")</f>
        <v/>
      </c>
      <c r="AO26" t="str">
        <f t="array" ref="AO26">IFERROR(INDEX(26:26, SMALL(IF($D26:$U26&lt;&gt;"", COLUMN($D$1:$U26)), COLUMN(M26))), "")</f>
        <v/>
      </c>
      <c r="AP26" t="str">
        <f t="array" ref="AP26">IFERROR(INDEX(26:26, SMALL(IF($D26:$U26&lt;&gt;"", COLUMN($D$1:$U26)), COLUMN(N26))), "")</f>
        <v/>
      </c>
      <c r="AQ26" t="str">
        <f t="array" ref="AQ26">IFERROR(INDEX(26:26, SMALL(IF($D26:$U26&lt;&gt;"", COLUMN($D$1:$U26)), COLUMN(O26))), "")</f>
        <v/>
      </c>
      <c r="AR26" s="54" t="s">
        <v>3465</v>
      </c>
      <c r="AS26" t="e">
        <f t="shared" si="16"/>
        <v>#N/A</v>
      </c>
      <c r="AT26" t="e">
        <f t="shared" si="17"/>
        <v>#N/A</v>
      </c>
      <c r="AU26" t="e">
        <f t="shared" si="18"/>
        <v>#N/A</v>
      </c>
      <c r="AV26" t="e">
        <f t="shared" si="19"/>
        <v>#N/A</v>
      </c>
      <c r="AW26" t="e">
        <f t="shared" si="20"/>
        <v>#N/A</v>
      </c>
      <c r="AX26" t="e">
        <f t="shared" si="21"/>
        <v>#N/A</v>
      </c>
      <c r="AZ26" t="str">
        <f t="array" ref="AZ26">IFERROR(INDEX(26:26, SMALL(IF($AC26:$AX26&lt;&gt;"", COLUMN($AC$1:$AX26)), COLUMN(A26))), "")</f>
        <v/>
      </c>
      <c r="BA26" t="str">
        <f t="array" ref="BA26">IFERROR(INDEX(26:26, SMALL(IF($AC26:$AX26&lt;&gt;"", COLUMN($AC$1:$AX26)), COLUMN(B26))), "")</f>
        <v/>
      </c>
      <c r="BB26" t="str">
        <f t="array" ref="BB26">IFERROR(INDEX(26:26, SMALL(IF($AC26:$AX26&lt;&gt;"", COLUMN($AC$1:$AX26)), COLUMN(C26))), "")</f>
        <v/>
      </c>
      <c r="BC26" t="str">
        <f t="array" ref="BC26">IFERROR(INDEX(26:26, SMALL(IF($AC26:$AX26&lt;&gt;"", COLUMN($AC$1:$AX26)), COLUMN(D26))), "")</f>
        <v/>
      </c>
      <c r="BD26" t="str">
        <f t="array" ref="BD26">IFERROR(INDEX(26:26, SMALL(IF($AC26:$AX26&lt;&gt;"", COLUMN($AC$1:$AX26)), COLUMN(E26))), "")</f>
        <v/>
      </c>
      <c r="BE26" t="str">
        <f t="array" ref="BE26">IFERROR(INDEX(26:26, SMALL(IF($AC26:$AX26&lt;&gt;"", COLUMN($AC$1:$AX26)), COLUMN(F26))), "")</f>
        <v/>
      </c>
      <c r="BF26" t="str">
        <f t="array" ref="BF26">IFERROR(INDEX(26:26, SMALL(IF($AC26:$AX26&lt;&gt;"", COLUMN($AC$1:$AX26)), COLUMN(G26))), "")</f>
        <v/>
      </c>
      <c r="BG26" t="str">
        <f t="array" ref="BG26">IFERROR(INDEX(26:26, SMALL(IF($AC26:$AX26&lt;&gt;"", COLUMN($AC$1:$AX26)), COLUMN(H26))), "")</f>
        <v/>
      </c>
      <c r="BH26" t="str">
        <f t="array" ref="BH26">IFERROR(INDEX(26:26, SMALL(IF($AC26:$AX26&lt;&gt;"", COLUMN($AC$1:$AX26)), COLUMN(I26))), "")</f>
        <v/>
      </c>
      <c r="BI26" t="str">
        <f t="array" ref="BI26">IFERROR(INDEX(26:26, SMALL(IF($AC26:$AX26&lt;&gt;"", COLUMN($AC$1:$AX26)), COLUMN(J26))), "")</f>
        <v/>
      </c>
      <c r="BJ26" t="str">
        <f t="array" ref="BJ26">IFERROR(INDEX(26:26, SMALL(IF($AC26:$AX26&lt;&gt;"", COLUMN($AC$1:$AX26)), COLUMN(K26))), "")</f>
        <v/>
      </c>
      <c r="BK26" t="str">
        <f t="array" ref="BK26">IFERROR(INDEX(26:26, SMALL(IF($AC26:$AX26&lt;&gt;"", COLUMN($AC$1:$AX26)), COLUMN(L26))), "")</f>
        <v/>
      </c>
      <c r="BL26" t="str">
        <f t="array" ref="BL26">IFERROR(INDEX(26:26, SMALL(IF($AC26:$AX26&lt;&gt;"", COLUMN($AC$1:$AX26)), COLUMN(M26))), "")</f>
        <v/>
      </c>
      <c r="BM26" t="str">
        <f t="array" ref="BM26">IFERROR(INDEX(26:26, SMALL(IF($AC26:$AX26&lt;&gt;"", COLUMN($AC$1:$AX26)), COLUMN(N26))), "")</f>
        <v/>
      </c>
      <c r="BN26" t="str">
        <f t="array" ref="BN26">IFERROR(INDEX(26:26, SMALL(IF($AC26:$AX26&lt;&gt;"", COLUMN($AC$1:$AX26)), COLUMN(O26))), "")</f>
        <v/>
      </c>
      <c r="BO26" t="str">
        <f t="array" ref="BO26">IFERROR(INDEX(26:26, SMALL(IF($AC26:$AX26&lt;&gt;"", COLUMN($AC$1:$AX26)), COLUMN(P26))), "")</f>
        <v/>
      </c>
      <c r="BP26" t="str">
        <f t="array" ref="BP26">IFERROR(INDEX(26:26, SMALL(IF($AC26:$AX26&lt;&gt;"", COLUMN($AC$1:$AX26)), COLUMN(Q26))), "")</f>
        <v/>
      </c>
      <c r="BQ26" t="str">
        <f t="array" ref="BQ26">IFERROR(INDEX(26:26, SMALL(IF($AC26:$AX26&lt;&gt;"", COLUMN($AC$1:$AX26)), COLUMN(R26))), "")</f>
        <v/>
      </c>
    </row>
    <row r="27" spans="1:69" x14ac:dyDescent="0.45">
      <c r="A27" t="e" cm="1">
        <f t="array" ref="A27">IF(INDEX(貼り付け用!A:A,MATCH(A26,貼り付け用!A:A,0)+2)="4700",
IF(INDEX(貼り付け用!A:A,MATCH(A26,貼り付け用!A:A,0)+4)="4800",
INDEX(貼り付け用!A:A,MATCH(A26,貼り付け用!A:A,0)+6),
INDEX(貼り付け用!A:A,MATCH(A26,貼り付け用!A:A,0)+4)),INDEX(貼り付け用!A:A,MATCH(A26,貼り付け用!A:A,0)+2))</f>
        <v>#N/A</v>
      </c>
      <c r="B27" t="e">
        <f>IF(A27&lt;&gt;"",
VLOOKUP(A27,得意先マスタ!A:D,2,FALSE),"")</f>
        <v>#N/A</v>
      </c>
      <c r="C27" t="e" cm="1">
        <f t="array" ref="C27">IF(A27="10000","",INDEX(貼り付け用!A:A,MATCH(A27,貼り付け用!A:A,0)+1))</f>
        <v>#N/A</v>
      </c>
      <c r="D27" t="e">
        <f>VLOOKUP(C27,クライアント抽出!$A:$O,10,FALSE)</f>
        <v>#N/A</v>
      </c>
      <c r="E27" t="e">
        <f>IF(D27&lt;&gt;"",
VLOOKUP(
"*"&amp;IF(COUNTIF(D27,"*キャラ弁*"),"キャラ",
IF(COUNTIF(D27,"*赤*"),"赤",SUBSTITUTE(SUBSTITUTE(D27," ",""),"　","")))&amp;"*",
注文弁当の抽出!$F:$I,4,FALSE)&amp;
IF(COUNTIF(D27,"*おにぎり*"),"　おにぎり",""),"")</f>
        <v>#N/A</v>
      </c>
      <c r="F27" t="e">
        <f>IF(E27&lt;&gt;"",
VLOOKUP(C27,クライアント抽出!$A:$G,2,FALSE)+
IF(COUNTIF(Y27,"*-*"),Y27,0),"")</f>
        <v>#N/A</v>
      </c>
      <c r="G27" t="e">
        <f>VLOOKUP(C27,クライアント抽出!$A:$O,11,FALSE)</f>
        <v>#N/A</v>
      </c>
      <c r="H27" t="e">
        <f>IF(G27&lt;&gt;"",
VLOOKUP(
"*"&amp;IF(COUNTIF(G27,"*キャラ弁*"),"キャラ",
IF(COUNTIF(G27,"*赤*"),"赤",SUBSTITUTE(SUBSTITUTE(G27," ",""),"　","")))&amp;"*",
注文弁当の抽出!$F:$I,4,FALSE)&amp;
IF(COUNTIF(G27,"*おにぎり*"),"　おにぎり",""),"")</f>
        <v>#N/A</v>
      </c>
      <c r="I27" t="e">
        <f>IF(H27&lt;&gt;"",
VLOOKUP(C27,クライアント抽出!$A:$G,3,FALSE)+Z27,"")</f>
        <v>#N/A</v>
      </c>
      <c r="J27" t="e">
        <f>VLOOKUP(C27,クライアント抽出!$A:$O,12,FALSE)</f>
        <v>#N/A</v>
      </c>
      <c r="K27" t="e">
        <f>IF(J27&lt;&gt;"",
VLOOKUP(
"*"&amp;IF(COUNTIF(J27,"*キャラ弁*"),"キャラ",
IF(COUNTIF(J27,"*赤*"),"赤",SUBSTITUTE(SUBSTITUTE(J27," ",""),"　","")))&amp;"*",
注文弁当の抽出!$F:$I,4,FALSE)&amp;
IF(COUNTIF(J27,"*おにぎり*"),"　おにぎり",""),"")</f>
        <v>#N/A</v>
      </c>
      <c r="L27" t="e">
        <f>IF(K27&lt;&gt;"",
VLOOKUP(C27,クライアント抽出!$A:$G,4,FALSE)+AA27,"")</f>
        <v>#N/A</v>
      </c>
      <c r="M27" t="e">
        <f>VLOOKUP(C27,クライアント抽出!$A:$O,13,FALSE)</f>
        <v>#N/A</v>
      </c>
      <c r="N27" t="e">
        <f>SUBSTITUTE(
IF(M27&lt;&gt;"",
VLOOKUP(
"*"&amp;IF(COUNTIF(M27,"*キャラ弁*"),"キャラ",
IF(COUNTIF(M27,"*赤*"),"赤",SUBSTITUTE(SUBSTITUTE(D27," ",""),"　","")))&amp;"*",
注文弁当の抽出!$F:$I,4,FALSE),""),"園児","先生")&amp;
IF(COUNTIF(M27,"*おにぎり*"),"　おにぎり","")</f>
        <v>#N/A</v>
      </c>
      <c r="O27" t="e">
        <f>IF(N27&lt;&gt;"",VLOOKUP(C27,クライアント抽出!$A:$G,5,FALSE),"")</f>
        <v>#N/A</v>
      </c>
      <c r="P27" t="e">
        <f>VLOOKUP(C27,クライアント抽出!$A:$O,14,FALSE)</f>
        <v>#N/A</v>
      </c>
      <c r="Q27" t="e">
        <f>SUBSTITUTE(
IF(P27&lt;&gt;"",
VLOOKUP(
"*"&amp;IF(COUNTIF(P27,"*キャラ弁*"),"キャラ",
IF(COUNTIF(P27,"*赤*"),"赤",SUBSTITUTE(SUBSTITUTE(G27," ",""),"　","")))&amp;"*",
注文弁当の抽出!$F:$I,4,FALSE),""),"園児","先生")&amp;
IF(COUNTIF(P27,"*おにぎり*"),"　おにぎり","")</f>
        <v>#N/A</v>
      </c>
      <c r="R27" t="e">
        <f>IF(Q27&lt;&gt;"",
VLOOKUP(C27,クライアント抽出!$A:$G,6,FALSE),"")</f>
        <v>#N/A</v>
      </c>
      <c r="S27" t="e">
        <f>VLOOKUP(C27,クライアント抽出!$A:$O,15,FALSE)</f>
        <v>#N/A</v>
      </c>
      <c r="T27" t="e">
        <f>SUBSTITUTE(
IF(S27&lt;&gt;"",
VLOOKUP(
"*"&amp;IF(COUNTIF(S27,"*キャラ弁*"),"キャラ",
IF(COUNTIF(S27,"*赤*"),"赤",SUBSTITUTE(SUBSTITUTE(J27," ",""),"　","")))&amp;"*",
注文弁当の抽出!$F:$I,4,FALSE),""),"園児","先生")&amp;
IF(COUNTIF(S27,"*おにぎり*"),"　おにぎり","")</f>
        <v>#N/A</v>
      </c>
      <c r="U27" t="e">
        <f>IF(T27&lt;&gt;"",
VLOOKUP(C27,クライアント抽出!$A:$G,7,FALSE),"")</f>
        <v>#N/A</v>
      </c>
      <c r="V27" t="e">
        <f>IF(A27&lt;&gt;"",VLOOKUP("*"&amp;A27&amp;"*",数出表_Excel!$A:$Z,22,FALSE)&amp;VLOOKUP("*"&amp;A27&amp;"*",数出表_Excel!$A:$Z,23,FALSE),"")</f>
        <v>#N/A</v>
      </c>
      <c r="W27" t="e">
        <f>IF(AND(COUNTIF(V27,"&lt;&gt;*不要*"),A27&lt;&gt;""),VLOOKUP(A27,得意先マスタ!$A:$AD,24,FALSE),0)</f>
        <v>#N/A</v>
      </c>
      <c r="X27" t="e">
        <f>IF(AND(COUNTIF(V27,"&lt;&gt;*不要*"),A27&lt;&gt;""),VLOOKUP(A27,得意先マスタ!$A:$AD,25,FALSE),0)</f>
        <v>#N/A</v>
      </c>
      <c r="Y27" t="e">
        <f t="shared" si="0"/>
        <v>#N/A</v>
      </c>
      <c r="Z27" t="e">
        <f t="shared" si="1"/>
        <v>#N/A</v>
      </c>
      <c r="AA27" t="e">
        <f t="shared" si="9"/>
        <v>#N/A</v>
      </c>
      <c r="AB27" t="e">
        <f t="shared" si="2"/>
        <v>#N/A</v>
      </c>
      <c r="AC27" t="str">
        <f t="array" ref="AC27">IFERROR(INDEX(27:27, SMALL(IF($D27:$U27&lt;&gt;"", COLUMN($D$1:$U27)), COLUMN(A27))), "")</f>
        <v/>
      </c>
      <c r="AD27" t="str">
        <f t="array" ref="AD27">IFERROR(INDEX(27:27, SMALL(IF($D27:$U27&lt;&gt;"", COLUMN($D$1:$U27)), COLUMN(B27))), "")</f>
        <v/>
      </c>
      <c r="AE27" t="str">
        <f t="array" ref="AE27">IFERROR(INDEX(27:27, SMALL(IF($D27:$U27&lt;&gt;"", COLUMN($D$1:$U27)), COLUMN(C27))), "")</f>
        <v/>
      </c>
      <c r="AF27" t="str">
        <f t="array" ref="AF27">IFERROR(INDEX(27:27, SMALL(IF($D27:$U27&lt;&gt;"", COLUMN($D$1:$U27)), COLUMN(D27))), "")</f>
        <v/>
      </c>
      <c r="AG27" t="str">
        <f t="array" ref="AG27">IFERROR(INDEX(27:27, SMALL(IF($D27:$U27&lt;&gt;"", COLUMN($D$1:$U27)), COLUMN(E27))), "")</f>
        <v/>
      </c>
      <c r="AH27" t="str">
        <f t="array" ref="AH27">IFERROR(INDEX(27:27, SMALL(IF($D27:$U27&lt;&gt;"", COLUMN($D$1:$U27)), COLUMN(F27))), "")</f>
        <v/>
      </c>
      <c r="AI27" t="str">
        <f t="array" ref="AI27">IFERROR(INDEX(27:27, SMALL(IF($D27:$U27&lt;&gt;"", COLUMN($D$1:$U27)), COLUMN(G27))), "")</f>
        <v/>
      </c>
      <c r="AJ27" t="str">
        <f t="array" ref="AJ27">IFERROR(INDEX(27:27, SMALL(IF($D27:$U27&lt;&gt;"", COLUMN($D$1:$U27)), COLUMN(H27))), "")</f>
        <v/>
      </c>
      <c r="AK27" t="str">
        <f t="array" ref="AK27">IFERROR(INDEX(27:27, SMALL(IF($D27:$U27&lt;&gt;"", COLUMN($D$1:$U27)), COLUMN(I27))), "")</f>
        <v/>
      </c>
      <c r="AL27" t="str">
        <f t="array" ref="AL27">IFERROR(INDEX(27:27, SMALL(IF($D27:$U27&lt;&gt;"", COLUMN($D$1:$U27)), COLUMN(J27))), "")</f>
        <v/>
      </c>
      <c r="AM27" t="str">
        <f t="array" ref="AM27">IFERROR(INDEX(27:27, SMALL(IF($D27:$U27&lt;&gt;"", COLUMN($D$1:$U27)), COLUMN(K27))), "")</f>
        <v/>
      </c>
      <c r="AN27" t="str">
        <f t="array" ref="AN27">IFERROR(INDEX(27:27, SMALL(IF($D27:$U27&lt;&gt;"", COLUMN($D$1:$U27)), COLUMN(L27))), "")</f>
        <v/>
      </c>
      <c r="AO27" t="str">
        <f t="array" ref="AO27">IFERROR(INDEX(27:27, SMALL(IF($D27:$U27&lt;&gt;"", COLUMN($D$1:$U27)), COLUMN(M27))), "")</f>
        <v/>
      </c>
      <c r="AP27" t="str">
        <f t="array" ref="AP27">IFERROR(INDEX(27:27, SMALL(IF($D27:$U27&lt;&gt;"", COLUMN($D$1:$U27)), COLUMN(N27))), "")</f>
        <v/>
      </c>
      <c r="AQ27" t="str">
        <f t="array" ref="AQ27">IFERROR(INDEX(27:27, SMALL(IF($D27:$U27&lt;&gt;"", COLUMN($D$1:$U27)), COLUMN(O27))), "")</f>
        <v/>
      </c>
      <c r="AR27" s="54" t="s">
        <v>3465</v>
      </c>
      <c r="AS27" t="e">
        <f t="shared" si="16"/>
        <v>#N/A</v>
      </c>
      <c r="AT27" t="e">
        <f t="shared" si="17"/>
        <v>#N/A</v>
      </c>
      <c r="AU27" t="e">
        <f t="shared" si="18"/>
        <v>#N/A</v>
      </c>
      <c r="AV27" t="e">
        <f t="shared" si="19"/>
        <v>#N/A</v>
      </c>
      <c r="AW27" t="e">
        <f t="shared" si="20"/>
        <v>#N/A</v>
      </c>
      <c r="AX27" t="e">
        <f t="shared" si="21"/>
        <v>#N/A</v>
      </c>
      <c r="AZ27" t="str">
        <f t="array" ref="AZ27">IFERROR(INDEX(27:27, SMALL(IF($AC27:$AX27&lt;&gt;"", COLUMN($AC$1:$AX27)), COLUMN(A27))), "")</f>
        <v/>
      </c>
      <c r="BA27" t="str">
        <f t="array" ref="BA27">IFERROR(INDEX(27:27, SMALL(IF($AC27:$AX27&lt;&gt;"", COLUMN($AC$1:$AX27)), COLUMN(B27))), "")</f>
        <v/>
      </c>
      <c r="BB27" t="str">
        <f t="array" ref="BB27">IFERROR(INDEX(27:27, SMALL(IF($AC27:$AX27&lt;&gt;"", COLUMN($AC$1:$AX27)), COLUMN(C27))), "")</f>
        <v/>
      </c>
      <c r="BC27" t="str">
        <f t="array" ref="BC27">IFERROR(INDEX(27:27, SMALL(IF($AC27:$AX27&lt;&gt;"", COLUMN($AC$1:$AX27)), COLUMN(D27))), "")</f>
        <v/>
      </c>
      <c r="BD27" t="str">
        <f t="array" ref="BD27">IFERROR(INDEX(27:27, SMALL(IF($AC27:$AX27&lt;&gt;"", COLUMN($AC$1:$AX27)), COLUMN(E27))), "")</f>
        <v/>
      </c>
      <c r="BE27" t="str">
        <f t="array" ref="BE27">IFERROR(INDEX(27:27, SMALL(IF($AC27:$AX27&lt;&gt;"", COLUMN($AC$1:$AX27)), COLUMN(F27))), "")</f>
        <v/>
      </c>
      <c r="BF27" t="str">
        <f t="array" ref="BF27">IFERROR(INDEX(27:27, SMALL(IF($AC27:$AX27&lt;&gt;"", COLUMN($AC$1:$AX27)), COLUMN(G27))), "")</f>
        <v/>
      </c>
      <c r="BG27" t="str">
        <f t="array" ref="BG27">IFERROR(INDEX(27:27, SMALL(IF($AC27:$AX27&lt;&gt;"", COLUMN($AC$1:$AX27)), COLUMN(H27))), "")</f>
        <v/>
      </c>
      <c r="BH27" t="str">
        <f t="array" ref="BH27">IFERROR(INDEX(27:27, SMALL(IF($AC27:$AX27&lt;&gt;"", COLUMN($AC$1:$AX27)), COLUMN(I27))), "")</f>
        <v/>
      </c>
      <c r="BI27" t="str">
        <f t="array" ref="BI27">IFERROR(INDEX(27:27, SMALL(IF($AC27:$AX27&lt;&gt;"", COLUMN($AC$1:$AX27)), COLUMN(J27))), "")</f>
        <v/>
      </c>
      <c r="BJ27" t="str">
        <f t="array" ref="BJ27">IFERROR(INDEX(27:27, SMALL(IF($AC27:$AX27&lt;&gt;"", COLUMN($AC$1:$AX27)), COLUMN(K27))), "")</f>
        <v/>
      </c>
      <c r="BK27" t="str">
        <f t="array" ref="BK27">IFERROR(INDEX(27:27, SMALL(IF($AC27:$AX27&lt;&gt;"", COLUMN($AC$1:$AX27)), COLUMN(L27))), "")</f>
        <v/>
      </c>
      <c r="BL27" t="str">
        <f t="array" ref="BL27">IFERROR(INDEX(27:27, SMALL(IF($AC27:$AX27&lt;&gt;"", COLUMN($AC$1:$AX27)), COLUMN(M27))), "")</f>
        <v/>
      </c>
      <c r="BM27" t="str">
        <f t="array" ref="BM27">IFERROR(INDEX(27:27, SMALL(IF($AC27:$AX27&lt;&gt;"", COLUMN($AC$1:$AX27)), COLUMN(N27))), "")</f>
        <v/>
      </c>
      <c r="BN27" t="str">
        <f t="array" ref="BN27">IFERROR(INDEX(27:27, SMALL(IF($AC27:$AX27&lt;&gt;"", COLUMN($AC$1:$AX27)), COLUMN(O27))), "")</f>
        <v/>
      </c>
      <c r="BO27" t="str">
        <f t="array" ref="BO27">IFERROR(INDEX(27:27, SMALL(IF($AC27:$AX27&lt;&gt;"", COLUMN($AC$1:$AX27)), COLUMN(P27))), "")</f>
        <v/>
      </c>
      <c r="BP27" t="str">
        <f t="array" ref="BP27">IFERROR(INDEX(27:27, SMALL(IF($AC27:$AX27&lt;&gt;"", COLUMN($AC$1:$AX27)), COLUMN(Q27))), "")</f>
        <v/>
      </c>
      <c r="BQ27" t="str">
        <f t="array" ref="BQ27">IFERROR(INDEX(27:27, SMALL(IF($AC27:$AX27&lt;&gt;"", COLUMN($AC$1:$AX27)), COLUMN(R27))), "")</f>
        <v/>
      </c>
    </row>
    <row r="28" spans="1:69" x14ac:dyDescent="0.45">
      <c r="A28" t="e" cm="1">
        <f t="array" ref="A28">IF(INDEX(貼り付け用!A:A,MATCH(A27,貼り付け用!A:A,0)+2)="4700",
IF(INDEX(貼り付け用!A:A,MATCH(A27,貼り付け用!A:A,0)+4)="4800",
INDEX(貼り付け用!A:A,MATCH(A27,貼り付け用!A:A,0)+6),
INDEX(貼り付け用!A:A,MATCH(A27,貼り付け用!A:A,0)+4)),INDEX(貼り付け用!A:A,MATCH(A27,貼り付け用!A:A,0)+2))</f>
        <v>#N/A</v>
      </c>
      <c r="B28" t="e">
        <f>IF(A28&lt;&gt;"",
VLOOKUP(A28,得意先マスタ!A:D,2,FALSE),"")</f>
        <v>#N/A</v>
      </c>
      <c r="C28" t="e" cm="1">
        <f t="array" ref="C28">IF(A28="10000","",INDEX(貼り付け用!A:A,MATCH(A28,貼り付け用!A:A,0)+1))</f>
        <v>#N/A</v>
      </c>
      <c r="D28" t="e">
        <f>VLOOKUP(C28,クライアント抽出!$A:$O,10,FALSE)</f>
        <v>#N/A</v>
      </c>
      <c r="E28" t="e">
        <f>IF(D28&lt;&gt;"",
VLOOKUP(
"*"&amp;IF(COUNTIF(D28,"*キャラ弁*"),"キャラ",
IF(COUNTIF(D28,"*赤*"),"赤",SUBSTITUTE(SUBSTITUTE(D28," ",""),"　","")))&amp;"*",
注文弁当の抽出!$F:$I,4,FALSE)&amp;
IF(COUNTIF(D28,"*おにぎり*"),"　おにぎり",""),"")</f>
        <v>#N/A</v>
      </c>
      <c r="F28" t="e">
        <f>IF(E28&lt;&gt;"",
VLOOKUP(C28,クライアント抽出!$A:$G,2,FALSE)+
IF(COUNTIF(Y28,"*-*"),Y28,0),"")</f>
        <v>#N/A</v>
      </c>
      <c r="G28" t="e">
        <f>VLOOKUP(C28,クライアント抽出!$A:$O,11,FALSE)</f>
        <v>#N/A</v>
      </c>
      <c r="H28" t="e">
        <f>IF(G28&lt;&gt;"",
VLOOKUP(
"*"&amp;IF(COUNTIF(G28,"*キャラ弁*"),"キャラ",
IF(COUNTIF(G28,"*赤*"),"赤",SUBSTITUTE(SUBSTITUTE(G28," ",""),"　","")))&amp;"*",
注文弁当の抽出!$F:$I,4,FALSE)&amp;
IF(COUNTIF(G28,"*おにぎり*"),"　おにぎり",""),"")</f>
        <v>#N/A</v>
      </c>
      <c r="I28" t="e">
        <f>IF(H28&lt;&gt;"",
VLOOKUP(C28,クライアント抽出!$A:$G,3,FALSE)+Z28,"")</f>
        <v>#N/A</v>
      </c>
      <c r="J28" t="e">
        <f>VLOOKUP(C28,クライアント抽出!$A:$O,12,FALSE)</f>
        <v>#N/A</v>
      </c>
      <c r="K28" t="e">
        <f>IF(J28&lt;&gt;"",
VLOOKUP(
"*"&amp;IF(COUNTIF(J28,"*キャラ弁*"),"キャラ",
IF(COUNTIF(J28,"*赤*"),"赤",SUBSTITUTE(SUBSTITUTE(J28," ",""),"　","")))&amp;"*",
注文弁当の抽出!$F:$I,4,FALSE)&amp;
IF(COUNTIF(J28,"*おにぎり*"),"　おにぎり",""),"")</f>
        <v>#N/A</v>
      </c>
      <c r="L28" t="e">
        <f>IF(K28&lt;&gt;"",
VLOOKUP(C28,クライアント抽出!$A:$G,4,FALSE)+AA28,"")</f>
        <v>#N/A</v>
      </c>
      <c r="M28" t="e">
        <f>VLOOKUP(C28,クライアント抽出!$A:$O,13,FALSE)</f>
        <v>#N/A</v>
      </c>
      <c r="N28" t="e">
        <f>SUBSTITUTE(
IF(M28&lt;&gt;"",
VLOOKUP(
"*"&amp;IF(COUNTIF(M28,"*キャラ弁*"),"キャラ",
IF(COUNTIF(M28,"*赤*"),"赤",SUBSTITUTE(SUBSTITUTE(D28," ",""),"　","")))&amp;"*",
注文弁当の抽出!$F:$I,4,FALSE),""),"園児","先生")&amp;
IF(COUNTIF(M28,"*おにぎり*"),"　おにぎり","")</f>
        <v>#N/A</v>
      </c>
      <c r="O28" t="e">
        <f>IF(N28&lt;&gt;"",VLOOKUP(C28,クライアント抽出!$A:$G,5,FALSE),"")</f>
        <v>#N/A</v>
      </c>
      <c r="P28" t="e">
        <f>VLOOKUP(C28,クライアント抽出!$A:$O,14,FALSE)</f>
        <v>#N/A</v>
      </c>
      <c r="Q28" t="e">
        <f>SUBSTITUTE(
IF(P28&lt;&gt;"",
VLOOKUP(
"*"&amp;IF(COUNTIF(P28,"*キャラ弁*"),"キャラ",
IF(COUNTIF(P28,"*赤*"),"赤",SUBSTITUTE(SUBSTITUTE(G28," ",""),"　","")))&amp;"*",
注文弁当の抽出!$F:$I,4,FALSE),""),"園児","先生")&amp;
IF(COUNTIF(P28,"*おにぎり*"),"　おにぎり","")</f>
        <v>#N/A</v>
      </c>
      <c r="R28" t="e">
        <f>IF(Q28&lt;&gt;"",
VLOOKUP(C28,クライアント抽出!$A:$G,6,FALSE),"")</f>
        <v>#N/A</v>
      </c>
      <c r="S28" t="e">
        <f>VLOOKUP(C28,クライアント抽出!$A:$O,15,FALSE)</f>
        <v>#N/A</v>
      </c>
      <c r="T28" t="e">
        <f>SUBSTITUTE(
IF(S28&lt;&gt;"",
VLOOKUP(
"*"&amp;IF(COUNTIF(S28,"*キャラ弁*"),"キャラ",
IF(COUNTIF(S28,"*赤*"),"赤",SUBSTITUTE(SUBSTITUTE(J28," ",""),"　","")))&amp;"*",
注文弁当の抽出!$F:$I,4,FALSE),""),"園児","先生")&amp;
IF(COUNTIF(S28,"*おにぎり*"),"　おにぎり","")</f>
        <v>#N/A</v>
      </c>
      <c r="U28" t="e">
        <f>IF(T28&lt;&gt;"",
VLOOKUP(C28,クライアント抽出!$A:$G,7,FALSE),"")</f>
        <v>#N/A</v>
      </c>
      <c r="V28" t="e">
        <f>IF(A28&lt;&gt;"",VLOOKUP("*"&amp;A28&amp;"*",数出表_Excel!$A:$Z,22,FALSE)&amp;VLOOKUP("*"&amp;A28&amp;"*",数出表_Excel!$A:$Z,23,FALSE),"")</f>
        <v>#N/A</v>
      </c>
      <c r="W28" t="e">
        <f>IF(AND(COUNTIF(V28,"&lt;&gt;*不要*"),A28&lt;&gt;""),VLOOKUP(A28,得意先マスタ!$A:$AD,24,FALSE),0)</f>
        <v>#N/A</v>
      </c>
      <c r="X28" t="e">
        <f>IF(AND(COUNTIF(V28,"&lt;&gt;*不要*"),A28&lt;&gt;""),VLOOKUP(A28,得意先マスタ!$A:$AD,25,FALSE),0)</f>
        <v>#N/A</v>
      </c>
      <c r="Y28" t="e">
        <f t="shared" si="0"/>
        <v>#N/A</v>
      </c>
      <c r="Z28" t="e">
        <f t="shared" si="1"/>
        <v>#N/A</v>
      </c>
      <c r="AA28" t="e">
        <f t="shared" si="9"/>
        <v>#N/A</v>
      </c>
      <c r="AB28" t="e">
        <f t="shared" si="2"/>
        <v>#N/A</v>
      </c>
      <c r="AC28" t="str">
        <f t="array" ref="AC28">IFERROR(INDEX(28:28, SMALL(IF($D28:$U28&lt;&gt;"", COLUMN($D$1:$U28)), COLUMN(A28))), "")</f>
        <v/>
      </c>
      <c r="AD28" t="str">
        <f t="array" ref="AD28">IFERROR(INDEX(28:28, SMALL(IF($D28:$U28&lt;&gt;"", COLUMN($D$1:$U28)), COLUMN(B28))), "")</f>
        <v/>
      </c>
      <c r="AE28" t="str">
        <f t="array" ref="AE28">IFERROR(INDEX(28:28, SMALL(IF($D28:$U28&lt;&gt;"", COLUMN($D$1:$U28)), COLUMN(C28))), "")</f>
        <v/>
      </c>
      <c r="AF28" t="str">
        <f t="array" ref="AF28">IFERROR(INDEX(28:28, SMALL(IF($D28:$U28&lt;&gt;"", COLUMN($D$1:$U28)), COLUMN(D28))), "")</f>
        <v/>
      </c>
      <c r="AG28" t="str">
        <f t="array" ref="AG28">IFERROR(INDEX(28:28, SMALL(IF($D28:$U28&lt;&gt;"", COLUMN($D$1:$U28)), COLUMN(E28))), "")</f>
        <v/>
      </c>
      <c r="AH28" t="str">
        <f t="array" ref="AH28">IFERROR(INDEX(28:28, SMALL(IF($D28:$U28&lt;&gt;"", COLUMN($D$1:$U28)), COLUMN(F28))), "")</f>
        <v/>
      </c>
      <c r="AI28" t="str">
        <f t="array" ref="AI28">IFERROR(INDEX(28:28, SMALL(IF($D28:$U28&lt;&gt;"", COLUMN($D$1:$U28)), COLUMN(G28))), "")</f>
        <v/>
      </c>
      <c r="AJ28" t="str">
        <f t="array" ref="AJ28">IFERROR(INDEX(28:28, SMALL(IF($D28:$U28&lt;&gt;"", COLUMN($D$1:$U28)), COLUMN(H28))), "")</f>
        <v/>
      </c>
      <c r="AK28" t="str">
        <f t="array" ref="AK28">IFERROR(INDEX(28:28, SMALL(IF($D28:$U28&lt;&gt;"", COLUMN($D$1:$U28)), COLUMN(I28))), "")</f>
        <v/>
      </c>
      <c r="AL28" t="str">
        <f t="array" ref="AL28">IFERROR(INDEX(28:28, SMALL(IF($D28:$U28&lt;&gt;"", COLUMN($D$1:$U28)), COLUMN(J28))), "")</f>
        <v/>
      </c>
      <c r="AM28" t="str">
        <f t="array" ref="AM28">IFERROR(INDEX(28:28, SMALL(IF($D28:$U28&lt;&gt;"", COLUMN($D$1:$U28)), COLUMN(K28))), "")</f>
        <v/>
      </c>
      <c r="AN28" t="str">
        <f t="array" ref="AN28">IFERROR(INDEX(28:28, SMALL(IF($D28:$U28&lt;&gt;"", COLUMN($D$1:$U28)), COLUMN(L28))), "")</f>
        <v/>
      </c>
      <c r="AO28" t="str">
        <f t="array" ref="AO28">IFERROR(INDEX(28:28, SMALL(IF($D28:$U28&lt;&gt;"", COLUMN($D$1:$U28)), COLUMN(M28))), "")</f>
        <v/>
      </c>
      <c r="AP28" t="str">
        <f t="array" ref="AP28">IFERROR(INDEX(28:28, SMALL(IF($D28:$U28&lt;&gt;"", COLUMN($D$1:$U28)), COLUMN(N28))), "")</f>
        <v/>
      </c>
      <c r="AQ28" t="str">
        <f t="array" ref="AQ28">IFERROR(INDEX(28:28, SMALL(IF($D28:$U28&lt;&gt;"", COLUMN($D$1:$U28)), COLUMN(O28))), "")</f>
        <v/>
      </c>
      <c r="AR28" s="54" t="s">
        <v>3465</v>
      </c>
      <c r="AS28" t="e">
        <f t="shared" si="16"/>
        <v>#N/A</v>
      </c>
      <c r="AT28" t="e">
        <f t="shared" si="17"/>
        <v>#N/A</v>
      </c>
      <c r="AU28" t="e">
        <f t="shared" si="18"/>
        <v>#N/A</v>
      </c>
      <c r="AV28" t="e">
        <f t="shared" si="19"/>
        <v>#N/A</v>
      </c>
      <c r="AW28" t="e">
        <f t="shared" si="20"/>
        <v>#N/A</v>
      </c>
      <c r="AX28" t="e">
        <f t="shared" si="21"/>
        <v>#N/A</v>
      </c>
      <c r="AZ28" t="str">
        <f t="array" ref="AZ28">IFERROR(INDEX(28:28, SMALL(IF($AC28:$AX28&lt;&gt;"", COLUMN($AC$1:$AX28)), COLUMN(A28))), "")</f>
        <v/>
      </c>
      <c r="BA28" t="str">
        <f t="array" ref="BA28">IFERROR(INDEX(28:28, SMALL(IF($AC28:$AX28&lt;&gt;"", COLUMN($AC$1:$AX28)), COLUMN(B28))), "")</f>
        <v/>
      </c>
      <c r="BB28" t="str">
        <f t="array" ref="BB28">IFERROR(INDEX(28:28, SMALL(IF($AC28:$AX28&lt;&gt;"", COLUMN($AC$1:$AX28)), COLUMN(C28))), "")</f>
        <v/>
      </c>
      <c r="BC28" t="str">
        <f t="array" ref="BC28">IFERROR(INDEX(28:28, SMALL(IF($AC28:$AX28&lt;&gt;"", COLUMN($AC$1:$AX28)), COLUMN(D28))), "")</f>
        <v/>
      </c>
      <c r="BD28" t="str">
        <f t="array" ref="BD28">IFERROR(INDEX(28:28, SMALL(IF($AC28:$AX28&lt;&gt;"", COLUMN($AC$1:$AX28)), COLUMN(E28))), "")</f>
        <v/>
      </c>
      <c r="BE28" t="str">
        <f t="array" ref="BE28">IFERROR(INDEX(28:28, SMALL(IF($AC28:$AX28&lt;&gt;"", COLUMN($AC$1:$AX28)), COLUMN(F28))), "")</f>
        <v/>
      </c>
      <c r="BF28" t="str">
        <f t="array" ref="BF28">IFERROR(INDEX(28:28, SMALL(IF($AC28:$AX28&lt;&gt;"", COLUMN($AC$1:$AX28)), COLUMN(G28))), "")</f>
        <v/>
      </c>
      <c r="BG28" t="str">
        <f t="array" ref="BG28">IFERROR(INDEX(28:28, SMALL(IF($AC28:$AX28&lt;&gt;"", COLUMN($AC$1:$AX28)), COLUMN(H28))), "")</f>
        <v/>
      </c>
      <c r="BH28" t="str">
        <f t="array" ref="BH28">IFERROR(INDEX(28:28, SMALL(IF($AC28:$AX28&lt;&gt;"", COLUMN($AC$1:$AX28)), COLUMN(I28))), "")</f>
        <v/>
      </c>
      <c r="BI28" t="str">
        <f t="array" ref="BI28">IFERROR(INDEX(28:28, SMALL(IF($AC28:$AX28&lt;&gt;"", COLUMN($AC$1:$AX28)), COLUMN(J28))), "")</f>
        <v/>
      </c>
      <c r="BJ28" t="str">
        <f t="array" ref="BJ28">IFERROR(INDEX(28:28, SMALL(IF($AC28:$AX28&lt;&gt;"", COLUMN($AC$1:$AX28)), COLUMN(K28))), "")</f>
        <v/>
      </c>
      <c r="BK28" t="str">
        <f t="array" ref="BK28">IFERROR(INDEX(28:28, SMALL(IF($AC28:$AX28&lt;&gt;"", COLUMN($AC$1:$AX28)), COLUMN(L28))), "")</f>
        <v/>
      </c>
      <c r="BL28" t="str">
        <f t="array" ref="BL28">IFERROR(INDEX(28:28, SMALL(IF($AC28:$AX28&lt;&gt;"", COLUMN($AC$1:$AX28)), COLUMN(M28))), "")</f>
        <v/>
      </c>
      <c r="BM28" t="str">
        <f t="array" ref="BM28">IFERROR(INDEX(28:28, SMALL(IF($AC28:$AX28&lt;&gt;"", COLUMN($AC$1:$AX28)), COLUMN(N28))), "")</f>
        <v/>
      </c>
      <c r="BN28" t="str">
        <f t="array" ref="BN28">IFERROR(INDEX(28:28, SMALL(IF($AC28:$AX28&lt;&gt;"", COLUMN($AC$1:$AX28)), COLUMN(O28))), "")</f>
        <v/>
      </c>
      <c r="BO28" t="str">
        <f t="array" ref="BO28">IFERROR(INDEX(28:28, SMALL(IF($AC28:$AX28&lt;&gt;"", COLUMN($AC$1:$AX28)), COLUMN(P28))), "")</f>
        <v/>
      </c>
      <c r="BP28" t="str">
        <f t="array" ref="BP28">IFERROR(INDEX(28:28, SMALL(IF($AC28:$AX28&lt;&gt;"", COLUMN($AC$1:$AX28)), COLUMN(Q28))), "")</f>
        <v/>
      </c>
      <c r="BQ28" t="str">
        <f t="array" ref="BQ28">IFERROR(INDEX(28:28, SMALL(IF($AC28:$AX28&lt;&gt;"", COLUMN($AC$1:$AX28)), COLUMN(R28))), "")</f>
        <v/>
      </c>
    </row>
    <row r="29" spans="1:69" x14ac:dyDescent="0.45">
      <c r="A29" t="e" cm="1">
        <f t="array" ref="A29">IF(INDEX(貼り付け用!A:A,MATCH(A28,貼り付け用!A:A,0)+2)="4700",
IF(INDEX(貼り付け用!A:A,MATCH(A28,貼り付け用!A:A,0)+4)="4800",
INDEX(貼り付け用!A:A,MATCH(A28,貼り付け用!A:A,0)+6),
INDEX(貼り付け用!A:A,MATCH(A28,貼り付け用!A:A,0)+4)),INDEX(貼り付け用!A:A,MATCH(A28,貼り付け用!A:A,0)+2))</f>
        <v>#N/A</v>
      </c>
      <c r="B29" t="e">
        <f>IF(A29&lt;&gt;"",
VLOOKUP(A29,得意先マスタ!A:D,2,FALSE),"")</f>
        <v>#N/A</v>
      </c>
      <c r="C29" t="e" cm="1">
        <f t="array" ref="C29">IF(A29="10000","",INDEX(貼り付け用!A:A,MATCH(A29,貼り付け用!A:A,0)+1))</f>
        <v>#N/A</v>
      </c>
      <c r="D29" t="e">
        <f>VLOOKUP(C29,クライアント抽出!$A:$O,10,FALSE)</f>
        <v>#N/A</v>
      </c>
      <c r="E29" t="e">
        <f>IF(D29&lt;&gt;"",
VLOOKUP(
"*"&amp;IF(COUNTIF(D29,"*キャラ弁*"),"キャラ",
IF(COUNTIF(D29,"*赤*"),"赤",SUBSTITUTE(SUBSTITUTE(D29," ",""),"　","")))&amp;"*",
注文弁当の抽出!$F:$I,4,FALSE)&amp;
IF(COUNTIF(D29,"*おにぎり*"),"　おにぎり",""),"")</f>
        <v>#N/A</v>
      </c>
      <c r="F29" t="e">
        <f>IF(E29&lt;&gt;"",
VLOOKUP(C29,クライアント抽出!$A:$G,2,FALSE)+
IF(COUNTIF(Y29,"*-*"),Y29,0),"")</f>
        <v>#N/A</v>
      </c>
      <c r="G29" t="e">
        <f>VLOOKUP(C29,クライアント抽出!$A:$O,11,FALSE)</f>
        <v>#N/A</v>
      </c>
      <c r="H29" t="e">
        <f>IF(G29&lt;&gt;"",
VLOOKUP(
"*"&amp;IF(COUNTIF(G29,"*キャラ弁*"),"キャラ",
IF(COUNTIF(G29,"*赤*"),"赤",SUBSTITUTE(SUBSTITUTE(G29," ",""),"　","")))&amp;"*",
注文弁当の抽出!$F:$I,4,FALSE)&amp;
IF(COUNTIF(G29,"*おにぎり*"),"　おにぎり",""),"")</f>
        <v>#N/A</v>
      </c>
      <c r="I29" t="e">
        <f>IF(H29&lt;&gt;"",
VLOOKUP(C29,クライアント抽出!$A:$G,3,FALSE)+Z29,"")</f>
        <v>#N/A</v>
      </c>
      <c r="J29" t="e">
        <f>VLOOKUP(C29,クライアント抽出!$A:$O,12,FALSE)</f>
        <v>#N/A</v>
      </c>
      <c r="K29" t="e">
        <f>IF(J29&lt;&gt;"",
VLOOKUP(
"*"&amp;IF(COUNTIF(J29,"*キャラ弁*"),"キャラ",
IF(COUNTIF(J29,"*赤*"),"赤",SUBSTITUTE(SUBSTITUTE(J29," ",""),"　","")))&amp;"*",
注文弁当の抽出!$F:$I,4,FALSE)&amp;
IF(COUNTIF(J29,"*おにぎり*"),"　おにぎり",""),"")</f>
        <v>#N/A</v>
      </c>
      <c r="L29" t="e">
        <f>IF(K29&lt;&gt;"",
VLOOKUP(C29,クライアント抽出!$A:$G,4,FALSE)+AA29,"")</f>
        <v>#N/A</v>
      </c>
      <c r="M29" t="e">
        <f>VLOOKUP(C29,クライアント抽出!$A:$O,13,FALSE)</f>
        <v>#N/A</v>
      </c>
      <c r="N29" t="e">
        <f>SUBSTITUTE(
IF(M29&lt;&gt;"",
VLOOKUP(
"*"&amp;IF(COUNTIF(M29,"*キャラ弁*"),"キャラ",
IF(COUNTIF(M29,"*赤*"),"赤",SUBSTITUTE(SUBSTITUTE(D29," ",""),"　","")))&amp;"*",
注文弁当の抽出!$F:$I,4,FALSE),""),"園児","先生")&amp;
IF(COUNTIF(M29,"*おにぎり*"),"　おにぎり","")</f>
        <v>#N/A</v>
      </c>
      <c r="O29" t="e">
        <f>IF(N29&lt;&gt;"",VLOOKUP(C29,クライアント抽出!$A:$G,5,FALSE),"")</f>
        <v>#N/A</v>
      </c>
      <c r="P29" t="e">
        <f>VLOOKUP(C29,クライアント抽出!$A:$O,14,FALSE)</f>
        <v>#N/A</v>
      </c>
      <c r="Q29" t="e">
        <f>SUBSTITUTE(
IF(P29&lt;&gt;"",
VLOOKUP(
"*"&amp;IF(COUNTIF(P29,"*キャラ弁*"),"キャラ",
IF(COUNTIF(P29,"*赤*"),"赤",SUBSTITUTE(SUBSTITUTE(G29," ",""),"　","")))&amp;"*",
注文弁当の抽出!$F:$I,4,FALSE),""),"園児","先生")&amp;
IF(COUNTIF(P29,"*おにぎり*"),"　おにぎり","")</f>
        <v>#N/A</v>
      </c>
      <c r="R29" t="e">
        <f>IF(Q29&lt;&gt;"",
VLOOKUP(C29,クライアント抽出!$A:$G,6,FALSE),"")</f>
        <v>#N/A</v>
      </c>
      <c r="S29" t="e">
        <f>VLOOKUP(C29,クライアント抽出!$A:$O,15,FALSE)</f>
        <v>#N/A</v>
      </c>
      <c r="T29" t="e">
        <f>SUBSTITUTE(
IF(S29&lt;&gt;"",
VLOOKUP(
"*"&amp;IF(COUNTIF(S29,"*キャラ弁*"),"キャラ",
IF(COUNTIF(S29,"*赤*"),"赤",SUBSTITUTE(SUBSTITUTE(J29," ",""),"　","")))&amp;"*",
注文弁当の抽出!$F:$I,4,FALSE),""),"園児","先生")&amp;
IF(COUNTIF(S29,"*おにぎり*"),"　おにぎり","")</f>
        <v>#N/A</v>
      </c>
      <c r="U29" t="e">
        <f>IF(T29&lt;&gt;"",
VLOOKUP(C29,クライアント抽出!$A:$G,7,FALSE),"")</f>
        <v>#N/A</v>
      </c>
      <c r="V29" t="e">
        <f>IF(A29&lt;&gt;"",VLOOKUP("*"&amp;A29&amp;"*",数出表_Excel!$A:$Z,22,FALSE)&amp;VLOOKUP("*"&amp;A29&amp;"*",数出表_Excel!$A:$Z,23,FALSE),"")</f>
        <v>#N/A</v>
      </c>
      <c r="W29" t="e">
        <f>IF(AND(COUNTIF(V29,"&lt;&gt;*不要*"),A29&lt;&gt;""),VLOOKUP(A29,得意先マスタ!$A:$AD,24,FALSE),0)</f>
        <v>#N/A</v>
      </c>
      <c r="X29" t="e">
        <f>IF(AND(COUNTIF(V29,"&lt;&gt;*不要*"),A29&lt;&gt;""),VLOOKUP(A29,得意先マスタ!$A:$AD,25,FALSE),0)</f>
        <v>#N/A</v>
      </c>
      <c r="Y29" t="e">
        <f t="shared" si="0"/>
        <v>#N/A</v>
      </c>
      <c r="Z29" t="e">
        <f t="shared" si="1"/>
        <v>#N/A</v>
      </c>
      <c r="AA29" t="e">
        <f t="shared" si="9"/>
        <v>#N/A</v>
      </c>
      <c r="AB29" t="e">
        <f t="shared" si="2"/>
        <v>#N/A</v>
      </c>
      <c r="AC29" t="str">
        <f t="array" ref="AC29">IFERROR(INDEX(29:29, SMALL(IF($D29:$U29&lt;&gt;"", COLUMN($D$1:$U29)), COLUMN(A29))), "")</f>
        <v/>
      </c>
      <c r="AD29" t="str">
        <f t="array" ref="AD29">IFERROR(INDEX(29:29, SMALL(IF($D29:$U29&lt;&gt;"", COLUMN($D$1:$U29)), COLUMN(B29))), "")</f>
        <v/>
      </c>
      <c r="AE29" t="str">
        <f t="array" ref="AE29">IFERROR(INDEX(29:29, SMALL(IF($D29:$U29&lt;&gt;"", COLUMN($D$1:$U29)), COLUMN(C29))), "")</f>
        <v/>
      </c>
      <c r="AF29" t="str">
        <f t="array" ref="AF29">IFERROR(INDEX(29:29, SMALL(IF($D29:$U29&lt;&gt;"", COLUMN($D$1:$U29)), COLUMN(D29))), "")</f>
        <v/>
      </c>
      <c r="AG29" t="str">
        <f t="array" ref="AG29">IFERROR(INDEX(29:29, SMALL(IF($D29:$U29&lt;&gt;"", COLUMN($D$1:$U29)), COLUMN(E29))), "")</f>
        <v/>
      </c>
      <c r="AH29" t="str">
        <f t="array" ref="AH29">IFERROR(INDEX(29:29, SMALL(IF($D29:$U29&lt;&gt;"", COLUMN($D$1:$U29)), COLUMN(F29))), "")</f>
        <v/>
      </c>
      <c r="AI29" t="str">
        <f t="array" ref="AI29">IFERROR(INDEX(29:29, SMALL(IF($D29:$U29&lt;&gt;"", COLUMN($D$1:$U29)), COLUMN(G29))), "")</f>
        <v/>
      </c>
      <c r="AJ29" t="str">
        <f t="array" ref="AJ29">IFERROR(INDEX(29:29, SMALL(IF($D29:$U29&lt;&gt;"", COLUMN($D$1:$U29)), COLUMN(H29))), "")</f>
        <v/>
      </c>
      <c r="AK29" t="str">
        <f t="array" ref="AK29">IFERROR(INDEX(29:29, SMALL(IF($D29:$U29&lt;&gt;"", COLUMN($D$1:$U29)), COLUMN(I29))), "")</f>
        <v/>
      </c>
      <c r="AL29" t="str">
        <f t="array" ref="AL29">IFERROR(INDEX(29:29, SMALL(IF($D29:$U29&lt;&gt;"", COLUMN($D$1:$U29)), COLUMN(J29))), "")</f>
        <v/>
      </c>
      <c r="AM29" t="str">
        <f t="array" ref="AM29">IFERROR(INDEX(29:29, SMALL(IF($D29:$U29&lt;&gt;"", COLUMN($D$1:$U29)), COLUMN(K29))), "")</f>
        <v/>
      </c>
      <c r="AN29" t="str">
        <f t="array" ref="AN29">IFERROR(INDEX(29:29, SMALL(IF($D29:$U29&lt;&gt;"", COLUMN($D$1:$U29)), COLUMN(L29))), "")</f>
        <v/>
      </c>
      <c r="AO29" t="str">
        <f t="array" ref="AO29">IFERROR(INDEX(29:29, SMALL(IF($D29:$U29&lt;&gt;"", COLUMN($D$1:$U29)), COLUMN(M29))), "")</f>
        <v/>
      </c>
      <c r="AP29" t="str">
        <f t="array" ref="AP29">IFERROR(INDEX(29:29, SMALL(IF($D29:$U29&lt;&gt;"", COLUMN($D$1:$U29)), COLUMN(N29))), "")</f>
        <v/>
      </c>
      <c r="AQ29" t="str">
        <f t="array" ref="AQ29">IFERROR(INDEX(29:29, SMALL(IF($D29:$U29&lt;&gt;"", COLUMN($D$1:$U29)), COLUMN(O29))), "")</f>
        <v/>
      </c>
      <c r="AR29" s="54" t="s">
        <v>3465</v>
      </c>
      <c r="AS29" t="e">
        <f t="shared" si="16"/>
        <v>#N/A</v>
      </c>
      <c r="AT29" t="e">
        <f t="shared" si="17"/>
        <v>#N/A</v>
      </c>
      <c r="AU29" t="e">
        <f t="shared" si="18"/>
        <v>#N/A</v>
      </c>
      <c r="AV29" t="e">
        <f t="shared" si="19"/>
        <v>#N/A</v>
      </c>
      <c r="AW29" t="e">
        <f t="shared" si="20"/>
        <v>#N/A</v>
      </c>
      <c r="AX29" t="e">
        <f t="shared" si="21"/>
        <v>#N/A</v>
      </c>
      <c r="AZ29" t="str">
        <f t="array" ref="AZ29">IFERROR(INDEX(29:29, SMALL(IF($AC29:$AX29&lt;&gt;"", COLUMN($AC$1:$AX29)), COLUMN(A29))), "")</f>
        <v/>
      </c>
      <c r="BA29" t="str">
        <f t="array" ref="BA29">IFERROR(INDEX(29:29, SMALL(IF($AC29:$AX29&lt;&gt;"", COLUMN($AC$1:$AX29)), COLUMN(B29))), "")</f>
        <v/>
      </c>
      <c r="BB29" t="str">
        <f t="array" ref="BB29">IFERROR(INDEX(29:29, SMALL(IF($AC29:$AX29&lt;&gt;"", COLUMN($AC$1:$AX29)), COLUMN(C29))), "")</f>
        <v/>
      </c>
      <c r="BC29" t="str">
        <f t="array" ref="BC29">IFERROR(INDEX(29:29, SMALL(IF($AC29:$AX29&lt;&gt;"", COLUMN($AC$1:$AX29)), COLUMN(D29))), "")</f>
        <v/>
      </c>
      <c r="BD29" t="str">
        <f t="array" ref="BD29">IFERROR(INDEX(29:29, SMALL(IF($AC29:$AX29&lt;&gt;"", COLUMN($AC$1:$AX29)), COLUMN(E29))), "")</f>
        <v/>
      </c>
      <c r="BE29" t="str">
        <f t="array" ref="BE29">IFERROR(INDEX(29:29, SMALL(IF($AC29:$AX29&lt;&gt;"", COLUMN($AC$1:$AX29)), COLUMN(F29))), "")</f>
        <v/>
      </c>
      <c r="BF29" t="str">
        <f t="array" ref="BF29">IFERROR(INDEX(29:29, SMALL(IF($AC29:$AX29&lt;&gt;"", COLUMN($AC$1:$AX29)), COLUMN(G29))), "")</f>
        <v/>
      </c>
      <c r="BG29" t="str">
        <f t="array" ref="BG29">IFERROR(INDEX(29:29, SMALL(IF($AC29:$AX29&lt;&gt;"", COLUMN($AC$1:$AX29)), COLUMN(H29))), "")</f>
        <v/>
      </c>
      <c r="BH29" t="str">
        <f t="array" ref="BH29">IFERROR(INDEX(29:29, SMALL(IF($AC29:$AX29&lt;&gt;"", COLUMN($AC$1:$AX29)), COLUMN(I29))), "")</f>
        <v/>
      </c>
      <c r="BI29" t="str">
        <f t="array" ref="BI29">IFERROR(INDEX(29:29, SMALL(IF($AC29:$AX29&lt;&gt;"", COLUMN($AC$1:$AX29)), COLUMN(J29))), "")</f>
        <v/>
      </c>
      <c r="BJ29" t="str">
        <f t="array" ref="BJ29">IFERROR(INDEX(29:29, SMALL(IF($AC29:$AX29&lt;&gt;"", COLUMN($AC$1:$AX29)), COLUMN(K29))), "")</f>
        <v/>
      </c>
      <c r="BK29" t="str">
        <f t="array" ref="BK29">IFERROR(INDEX(29:29, SMALL(IF($AC29:$AX29&lt;&gt;"", COLUMN($AC$1:$AX29)), COLUMN(L29))), "")</f>
        <v/>
      </c>
      <c r="BL29" t="str">
        <f t="array" ref="BL29">IFERROR(INDEX(29:29, SMALL(IF($AC29:$AX29&lt;&gt;"", COLUMN($AC$1:$AX29)), COLUMN(M29))), "")</f>
        <v/>
      </c>
      <c r="BM29" t="str">
        <f t="array" ref="BM29">IFERROR(INDEX(29:29, SMALL(IF($AC29:$AX29&lt;&gt;"", COLUMN($AC$1:$AX29)), COLUMN(N29))), "")</f>
        <v/>
      </c>
      <c r="BN29" t="str">
        <f t="array" ref="BN29">IFERROR(INDEX(29:29, SMALL(IF($AC29:$AX29&lt;&gt;"", COLUMN($AC$1:$AX29)), COLUMN(O29))), "")</f>
        <v/>
      </c>
      <c r="BO29" t="str">
        <f t="array" ref="BO29">IFERROR(INDEX(29:29, SMALL(IF($AC29:$AX29&lt;&gt;"", COLUMN($AC$1:$AX29)), COLUMN(P29))), "")</f>
        <v/>
      </c>
      <c r="BP29" t="str">
        <f t="array" ref="BP29">IFERROR(INDEX(29:29, SMALL(IF($AC29:$AX29&lt;&gt;"", COLUMN($AC$1:$AX29)), COLUMN(Q29))), "")</f>
        <v/>
      </c>
      <c r="BQ29" t="str">
        <f t="array" ref="BQ29">IFERROR(INDEX(29:29, SMALL(IF($AC29:$AX29&lt;&gt;"", COLUMN($AC$1:$AX29)), COLUMN(R29))), "")</f>
        <v/>
      </c>
    </row>
    <row r="30" spans="1:69" x14ac:dyDescent="0.45">
      <c r="A30" t="e" cm="1">
        <f t="array" ref="A30">IF(INDEX(貼り付け用!A:A,MATCH(A29,貼り付け用!A:A,0)+2)="4700",
IF(INDEX(貼り付け用!A:A,MATCH(A29,貼り付け用!A:A,0)+4)="4800",
INDEX(貼り付け用!A:A,MATCH(A29,貼り付け用!A:A,0)+6),
INDEX(貼り付け用!A:A,MATCH(A29,貼り付け用!A:A,0)+4)),INDEX(貼り付け用!A:A,MATCH(A29,貼り付け用!A:A,0)+2))</f>
        <v>#N/A</v>
      </c>
      <c r="B30" t="e">
        <f>IF(A30&lt;&gt;"",
VLOOKUP(A30,得意先マスタ!A:D,2,FALSE),"")</f>
        <v>#N/A</v>
      </c>
      <c r="C30" t="e" cm="1">
        <f t="array" ref="C30">IF(A30="10000","",INDEX(貼り付け用!A:A,MATCH(A30,貼り付け用!A:A,0)+1))</f>
        <v>#N/A</v>
      </c>
      <c r="D30" t="e">
        <f>VLOOKUP(C30,クライアント抽出!$A:$O,10,FALSE)</f>
        <v>#N/A</v>
      </c>
      <c r="E30" t="e">
        <f>IF(D30&lt;&gt;"",
VLOOKUP(
"*"&amp;IF(COUNTIF(D30,"*キャラ弁*"),"キャラ",
IF(COUNTIF(D30,"*赤*"),"赤",SUBSTITUTE(SUBSTITUTE(D30," ",""),"　","")))&amp;"*",
注文弁当の抽出!$F:$I,4,FALSE)&amp;
IF(COUNTIF(D30,"*おにぎり*"),"　おにぎり",""),"")</f>
        <v>#N/A</v>
      </c>
      <c r="F30" t="e">
        <f>IF(E30&lt;&gt;"",
VLOOKUP(C30,クライアント抽出!$A:$G,2,FALSE)+
IF(COUNTIF(Y30,"*-*"),Y30,0),"")</f>
        <v>#N/A</v>
      </c>
      <c r="G30" t="e">
        <f>VLOOKUP(C30,クライアント抽出!$A:$O,11,FALSE)</f>
        <v>#N/A</v>
      </c>
      <c r="H30" t="e">
        <f>IF(G30&lt;&gt;"",
VLOOKUP(
"*"&amp;IF(COUNTIF(G30,"*キャラ弁*"),"キャラ",
IF(COUNTIF(G30,"*赤*"),"赤",SUBSTITUTE(SUBSTITUTE(G30," ",""),"　","")))&amp;"*",
注文弁当の抽出!$F:$I,4,FALSE)&amp;
IF(COUNTIF(G30,"*おにぎり*"),"　おにぎり",""),"")</f>
        <v>#N/A</v>
      </c>
      <c r="I30" t="e">
        <f>IF(H30&lt;&gt;"",
VLOOKUP(C30,クライアント抽出!$A:$G,3,FALSE)+Z30,"")</f>
        <v>#N/A</v>
      </c>
      <c r="J30" t="e">
        <f>VLOOKUP(C30,クライアント抽出!$A:$O,12,FALSE)</f>
        <v>#N/A</v>
      </c>
      <c r="K30" t="e">
        <f>IF(J30&lt;&gt;"",
VLOOKUP(
"*"&amp;IF(COUNTIF(J30,"*キャラ弁*"),"キャラ",
IF(COUNTIF(J30,"*赤*"),"赤",SUBSTITUTE(SUBSTITUTE(J30," ",""),"　","")))&amp;"*",
注文弁当の抽出!$F:$I,4,FALSE)&amp;
IF(COUNTIF(J30,"*おにぎり*"),"　おにぎり",""),"")</f>
        <v>#N/A</v>
      </c>
      <c r="L30" t="e">
        <f>IF(K30&lt;&gt;"",
VLOOKUP(C30,クライアント抽出!$A:$G,4,FALSE)+AA30,"")</f>
        <v>#N/A</v>
      </c>
      <c r="M30" t="e">
        <f>VLOOKUP(C30,クライアント抽出!$A:$O,13,FALSE)</f>
        <v>#N/A</v>
      </c>
      <c r="N30" t="e">
        <f>SUBSTITUTE(
IF(M30&lt;&gt;"",
VLOOKUP(
"*"&amp;IF(COUNTIF(M30,"*キャラ弁*"),"キャラ",
IF(COUNTIF(M30,"*赤*"),"赤",SUBSTITUTE(SUBSTITUTE(D30," ",""),"　","")))&amp;"*",
注文弁当の抽出!$F:$I,4,FALSE),""),"園児","先生")&amp;
IF(COUNTIF(M30,"*おにぎり*"),"　おにぎり","")</f>
        <v>#N/A</v>
      </c>
      <c r="O30" t="e">
        <f>IF(N30&lt;&gt;"",VLOOKUP(C30,クライアント抽出!$A:$G,5,FALSE),"")</f>
        <v>#N/A</v>
      </c>
      <c r="P30" t="e">
        <f>VLOOKUP(C30,クライアント抽出!$A:$O,14,FALSE)</f>
        <v>#N/A</v>
      </c>
      <c r="Q30" t="e">
        <f>SUBSTITUTE(
IF(P30&lt;&gt;"",
VLOOKUP(
"*"&amp;IF(COUNTIF(P30,"*キャラ弁*"),"キャラ",
IF(COUNTIF(P30,"*赤*"),"赤",SUBSTITUTE(SUBSTITUTE(G30," ",""),"　","")))&amp;"*",
注文弁当の抽出!$F:$I,4,FALSE),""),"園児","先生")&amp;
IF(COUNTIF(P30,"*おにぎり*"),"　おにぎり","")</f>
        <v>#N/A</v>
      </c>
      <c r="R30" t="e">
        <f>IF(Q30&lt;&gt;"",
VLOOKUP(C30,クライアント抽出!$A:$G,6,FALSE),"")</f>
        <v>#N/A</v>
      </c>
      <c r="S30" t="e">
        <f>VLOOKUP(C30,クライアント抽出!$A:$O,15,FALSE)</f>
        <v>#N/A</v>
      </c>
      <c r="T30" t="e">
        <f>SUBSTITUTE(
IF(S30&lt;&gt;"",
VLOOKUP(
"*"&amp;IF(COUNTIF(S30,"*キャラ弁*"),"キャラ",
IF(COUNTIF(S30,"*赤*"),"赤",SUBSTITUTE(SUBSTITUTE(J30," ",""),"　","")))&amp;"*",
注文弁当の抽出!$F:$I,4,FALSE),""),"園児","先生")&amp;
IF(COUNTIF(S30,"*おにぎり*"),"　おにぎり","")</f>
        <v>#N/A</v>
      </c>
      <c r="U30" t="e">
        <f>IF(T30&lt;&gt;"",
VLOOKUP(C30,クライアント抽出!$A:$G,7,FALSE),"")</f>
        <v>#N/A</v>
      </c>
      <c r="V30" t="e">
        <f>IF(A30&lt;&gt;"",VLOOKUP("*"&amp;A30&amp;"*",数出表_Excel!$A:$Z,22,FALSE)&amp;VLOOKUP("*"&amp;A30&amp;"*",数出表_Excel!$A:$Z,23,FALSE),"")</f>
        <v>#N/A</v>
      </c>
      <c r="W30" t="e">
        <f>IF(AND(COUNTIF(V30,"&lt;&gt;*不要*"),A30&lt;&gt;""),VLOOKUP(A30,得意先マスタ!$A:$AD,24,FALSE),0)</f>
        <v>#N/A</v>
      </c>
      <c r="X30" t="e">
        <f>IF(AND(COUNTIF(V30,"&lt;&gt;*不要*"),A30&lt;&gt;""),VLOOKUP(A30,得意先マスタ!$A:$AD,25,FALSE),0)</f>
        <v>#N/A</v>
      </c>
      <c r="Y30" t="e">
        <f t="shared" si="0"/>
        <v>#N/A</v>
      </c>
      <c r="Z30" t="e">
        <f t="shared" si="1"/>
        <v>#N/A</v>
      </c>
      <c r="AA30" t="e">
        <f t="shared" si="9"/>
        <v>#N/A</v>
      </c>
      <c r="AB30" t="e">
        <f t="shared" si="2"/>
        <v>#N/A</v>
      </c>
      <c r="AC30" t="str">
        <f t="array" ref="AC30">IFERROR(INDEX(30:30, SMALL(IF($D30:$U30&lt;&gt;"", COLUMN($D$1:$U30)), COLUMN(A30))), "")</f>
        <v/>
      </c>
      <c r="AD30" t="str">
        <f t="array" ref="AD30">IFERROR(INDEX(30:30, SMALL(IF($D30:$U30&lt;&gt;"", COLUMN($D$1:$U30)), COLUMN(B30))), "")</f>
        <v/>
      </c>
      <c r="AE30" t="str">
        <f t="array" ref="AE30">IFERROR(INDEX(30:30, SMALL(IF($D30:$U30&lt;&gt;"", COLUMN($D$1:$U30)), COLUMN(C30))), "")</f>
        <v/>
      </c>
      <c r="AF30" t="str">
        <f t="array" ref="AF30">IFERROR(INDEX(30:30, SMALL(IF($D30:$U30&lt;&gt;"", COLUMN($D$1:$U30)), COLUMN(D30))), "")</f>
        <v/>
      </c>
      <c r="AG30" t="str">
        <f t="array" ref="AG30">IFERROR(INDEX(30:30, SMALL(IF($D30:$U30&lt;&gt;"", COLUMN($D$1:$U30)), COLUMN(E30))), "")</f>
        <v/>
      </c>
      <c r="AH30" t="str">
        <f t="array" ref="AH30">IFERROR(INDEX(30:30, SMALL(IF($D30:$U30&lt;&gt;"", COLUMN($D$1:$U30)), COLUMN(F30))), "")</f>
        <v/>
      </c>
      <c r="AI30" t="str">
        <f t="array" ref="AI30">IFERROR(INDEX(30:30, SMALL(IF($D30:$U30&lt;&gt;"", COLUMN($D$1:$U30)), COLUMN(G30))), "")</f>
        <v/>
      </c>
      <c r="AJ30" t="str">
        <f t="array" ref="AJ30">IFERROR(INDEX(30:30, SMALL(IF($D30:$U30&lt;&gt;"", COLUMN($D$1:$U30)), COLUMN(H30))), "")</f>
        <v/>
      </c>
      <c r="AK30" t="str">
        <f t="array" ref="AK30">IFERROR(INDEX(30:30, SMALL(IF($D30:$U30&lt;&gt;"", COLUMN($D$1:$U30)), COLUMN(I30))), "")</f>
        <v/>
      </c>
      <c r="AL30" t="str">
        <f t="array" ref="AL30">IFERROR(INDEX(30:30, SMALL(IF($D30:$U30&lt;&gt;"", COLUMN($D$1:$U30)), COLUMN(J30))), "")</f>
        <v/>
      </c>
      <c r="AM30" t="str">
        <f t="array" ref="AM30">IFERROR(INDEX(30:30, SMALL(IF($D30:$U30&lt;&gt;"", COLUMN($D$1:$U30)), COLUMN(K30))), "")</f>
        <v/>
      </c>
      <c r="AN30" t="str">
        <f t="array" ref="AN30">IFERROR(INDEX(30:30, SMALL(IF($D30:$U30&lt;&gt;"", COLUMN($D$1:$U30)), COLUMN(L30))), "")</f>
        <v/>
      </c>
      <c r="AO30" t="str">
        <f t="array" ref="AO30">IFERROR(INDEX(30:30, SMALL(IF($D30:$U30&lt;&gt;"", COLUMN($D$1:$U30)), COLUMN(M30))), "")</f>
        <v/>
      </c>
      <c r="AP30" t="str">
        <f t="array" ref="AP30">IFERROR(INDEX(30:30, SMALL(IF($D30:$U30&lt;&gt;"", COLUMN($D$1:$U30)), COLUMN(N30))), "")</f>
        <v/>
      </c>
      <c r="AQ30" t="str">
        <f t="array" ref="AQ30">IFERROR(INDEX(30:30, SMALL(IF($D30:$U30&lt;&gt;"", COLUMN($D$1:$U30)), COLUMN(O30))), "")</f>
        <v/>
      </c>
      <c r="AR30" s="54" t="s">
        <v>3465</v>
      </c>
      <c r="AS30" t="e">
        <f t="shared" si="16"/>
        <v>#N/A</v>
      </c>
      <c r="AT30" t="e">
        <f t="shared" si="17"/>
        <v>#N/A</v>
      </c>
      <c r="AU30" t="e">
        <f t="shared" si="18"/>
        <v>#N/A</v>
      </c>
      <c r="AV30" t="e">
        <f t="shared" si="19"/>
        <v>#N/A</v>
      </c>
      <c r="AW30" t="e">
        <f t="shared" si="20"/>
        <v>#N/A</v>
      </c>
      <c r="AX30" t="e">
        <f t="shared" si="21"/>
        <v>#N/A</v>
      </c>
      <c r="AZ30" t="str">
        <f t="array" ref="AZ30">IFERROR(INDEX(30:30, SMALL(IF($AC30:$AX30&lt;&gt;"", COLUMN($AC$1:$AX30)), COLUMN(A30))), "")</f>
        <v/>
      </c>
      <c r="BA30" t="str">
        <f t="array" ref="BA30">IFERROR(INDEX(30:30, SMALL(IF($AC30:$AX30&lt;&gt;"", COLUMN($AC$1:$AX30)), COLUMN(B30))), "")</f>
        <v/>
      </c>
      <c r="BB30" t="str">
        <f t="array" ref="BB30">IFERROR(INDEX(30:30, SMALL(IF($AC30:$AX30&lt;&gt;"", COLUMN($AC$1:$AX30)), COLUMN(C30))), "")</f>
        <v/>
      </c>
      <c r="BC30" t="str">
        <f t="array" ref="BC30">IFERROR(INDEX(30:30, SMALL(IF($AC30:$AX30&lt;&gt;"", COLUMN($AC$1:$AX30)), COLUMN(D30))), "")</f>
        <v/>
      </c>
      <c r="BD30" t="str">
        <f t="array" ref="BD30">IFERROR(INDEX(30:30, SMALL(IF($AC30:$AX30&lt;&gt;"", COLUMN($AC$1:$AX30)), COLUMN(E30))), "")</f>
        <v/>
      </c>
      <c r="BE30" t="str">
        <f t="array" ref="BE30">IFERROR(INDEX(30:30, SMALL(IF($AC30:$AX30&lt;&gt;"", COLUMN($AC$1:$AX30)), COLUMN(F30))), "")</f>
        <v/>
      </c>
      <c r="BF30" t="str">
        <f t="array" ref="BF30">IFERROR(INDEX(30:30, SMALL(IF($AC30:$AX30&lt;&gt;"", COLUMN($AC$1:$AX30)), COLUMN(G30))), "")</f>
        <v/>
      </c>
      <c r="BG30" t="str">
        <f t="array" ref="BG30">IFERROR(INDEX(30:30, SMALL(IF($AC30:$AX30&lt;&gt;"", COLUMN($AC$1:$AX30)), COLUMN(H30))), "")</f>
        <v/>
      </c>
      <c r="BH30" t="str">
        <f t="array" ref="BH30">IFERROR(INDEX(30:30, SMALL(IF($AC30:$AX30&lt;&gt;"", COLUMN($AC$1:$AX30)), COLUMN(I30))), "")</f>
        <v/>
      </c>
      <c r="BI30" t="str">
        <f t="array" ref="BI30">IFERROR(INDEX(30:30, SMALL(IF($AC30:$AX30&lt;&gt;"", COLUMN($AC$1:$AX30)), COLUMN(J30))), "")</f>
        <v/>
      </c>
      <c r="BJ30" t="str">
        <f t="array" ref="BJ30">IFERROR(INDEX(30:30, SMALL(IF($AC30:$AX30&lt;&gt;"", COLUMN($AC$1:$AX30)), COLUMN(K30))), "")</f>
        <v/>
      </c>
      <c r="BK30" t="str">
        <f t="array" ref="BK30">IFERROR(INDEX(30:30, SMALL(IF($AC30:$AX30&lt;&gt;"", COLUMN($AC$1:$AX30)), COLUMN(L30))), "")</f>
        <v/>
      </c>
      <c r="BL30" t="str">
        <f t="array" ref="BL30">IFERROR(INDEX(30:30, SMALL(IF($AC30:$AX30&lt;&gt;"", COLUMN($AC$1:$AX30)), COLUMN(M30))), "")</f>
        <v/>
      </c>
      <c r="BM30" t="str">
        <f t="array" ref="BM30">IFERROR(INDEX(30:30, SMALL(IF($AC30:$AX30&lt;&gt;"", COLUMN($AC$1:$AX30)), COLUMN(N30))), "")</f>
        <v/>
      </c>
      <c r="BN30" t="str">
        <f t="array" ref="BN30">IFERROR(INDEX(30:30, SMALL(IF($AC30:$AX30&lt;&gt;"", COLUMN($AC$1:$AX30)), COLUMN(O30))), "")</f>
        <v/>
      </c>
      <c r="BO30" t="str">
        <f t="array" ref="BO30">IFERROR(INDEX(30:30, SMALL(IF($AC30:$AX30&lt;&gt;"", COLUMN($AC$1:$AX30)), COLUMN(P30))), "")</f>
        <v/>
      </c>
      <c r="BP30" t="str">
        <f t="array" ref="BP30">IFERROR(INDEX(30:30, SMALL(IF($AC30:$AX30&lt;&gt;"", COLUMN($AC$1:$AX30)), COLUMN(Q30))), "")</f>
        <v/>
      </c>
      <c r="BQ30" t="str">
        <f t="array" ref="BQ30">IFERROR(INDEX(30:30, SMALL(IF($AC30:$AX30&lt;&gt;"", COLUMN($AC$1:$AX30)), COLUMN(R30))), "")</f>
        <v/>
      </c>
    </row>
    <row r="31" spans="1:69" x14ac:dyDescent="0.45">
      <c r="A31" t="e" cm="1">
        <f t="array" ref="A31">IF(INDEX(貼り付け用!A:A,MATCH(A30,貼り付け用!A:A,0)+2)="4700",
IF(INDEX(貼り付け用!A:A,MATCH(A30,貼り付け用!A:A,0)+4)="4800",
INDEX(貼り付け用!A:A,MATCH(A30,貼り付け用!A:A,0)+6),
INDEX(貼り付け用!A:A,MATCH(A30,貼り付け用!A:A,0)+4)),INDEX(貼り付け用!A:A,MATCH(A30,貼り付け用!A:A,0)+2))</f>
        <v>#N/A</v>
      </c>
      <c r="B31" t="e">
        <f>IF(A31&lt;&gt;"",
VLOOKUP(A31,得意先マスタ!A:D,2,FALSE),"")</f>
        <v>#N/A</v>
      </c>
      <c r="C31" t="e" cm="1">
        <f t="array" ref="C31">IF(A31="10000","",INDEX(貼り付け用!A:A,MATCH(A31,貼り付け用!A:A,0)+1))</f>
        <v>#N/A</v>
      </c>
      <c r="D31" t="e">
        <f>VLOOKUP(C31,クライアント抽出!$A:$O,10,FALSE)</f>
        <v>#N/A</v>
      </c>
      <c r="E31" t="e">
        <f>IF(D31&lt;&gt;"",
VLOOKUP(
"*"&amp;IF(COUNTIF(D31,"*キャラ弁*"),"キャラ",
IF(COUNTIF(D31,"*赤*"),"赤",SUBSTITUTE(SUBSTITUTE(D31," ",""),"　","")))&amp;"*",
注文弁当の抽出!$F:$I,4,FALSE)&amp;
IF(COUNTIF(D31,"*おにぎり*"),"　おにぎり",""),"")</f>
        <v>#N/A</v>
      </c>
      <c r="F31" t="e">
        <f>IF(E31&lt;&gt;"",
VLOOKUP(C31,クライアント抽出!$A:$G,2,FALSE)+
IF(COUNTIF(Y31,"*-*"),Y31,0),"")</f>
        <v>#N/A</v>
      </c>
      <c r="G31" t="e">
        <f>VLOOKUP(C31,クライアント抽出!$A:$O,11,FALSE)</f>
        <v>#N/A</v>
      </c>
      <c r="H31" t="e">
        <f>IF(G31&lt;&gt;"",
VLOOKUP(
"*"&amp;IF(COUNTIF(G31,"*キャラ弁*"),"キャラ",
IF(COUNTIF(G31,"*赤*"),"赤",SUBSTITUTE(SUBSTITUTE(G31," ",""),"　","")))&amp;"*",
注文弁当の抽出!$F:$I,4,FALSE)&amp;
IF(COUNTIF(G31,"*おにぎり*"),"　おにぎり",""),"")</f>
        <v>#N/A</v>
      </c>
      <c r="I31" t="e">
        <f>IF(H31&lt;&gt;"",
VLOOKUP(C31,クライアント抽出!$A:$G,3,FALSE)+Z31,"")</f>
        <v>#N/A</v>
      </c>
      <c r="J31" t="e">
        <f>VLOOKUP(C31,クライアント抽出!$A:$O,12,FALSE)</f>
        <v>#N/A</v>
      </c>
      <c r="K31" t="e">
        <f>IF(J31&lt;&gt;"",
VLOOKUP(
"*"&amp;IF(COUNTIF(J31,"*キャラ弁*"),"キャラ",
IF(COUNTIF(J31,"*赤*"),"赤",SUBSTITUTE(SUBSTITUTE(J31," ",""),"　","")))&amp;"*",
注文弁当の抽出!$F:$I,4,FALSE)&amp;
IF(COUNTIF(J31,"*おにぎり*"),"　おにぎり",""),"")</f>
        <v>#N/A</v>
      </c>
      <c r="L31" t="e">
        <f>IF(K31&lt;&gt;"",
VLOOKUP(C31,クライアント抽出!$A:$G,4,FALSE)+AA31,"")</f>
        <v>#N/A</v>
      </c>
      <c r="M31" t="e">
        <f>VLOOKUP(C31,クライアント抽出!$A:$O,13,FALSE)</f>
        <v>#N/A</v>
      </c>
      <c r="N31" t="e">
        <f>SUBSTITUTE(
IF(M31&lt;&gt;"",
VLOOKUP(
"*"&amp;IF(COUNTIF(M31,"*キャラ弁*"),"キャラ",
IF(COUNTIF(M31,"*赤*"),"赤",SUBSTITUTE(SUBSTITUTE(D31," ",""),"　","")))&amp;"*",
注文弁当の抽出!$F:$I,4,FALSE),""),"園児","先生")&amp;
IF(COUNTIF(M31,"*おにぎり*"),"　おにぎり","")</f>
        <v>#N/A</v>
      </c>
      <c r="O31" t="e">
        <f>IF(N31&lt;&gt;"",VLOOKUP(C31,クライアント抽出!$A:$G,5,FALSE),"")</f>
        <v>#N/A</v>
      </c>
      <c r="P31" t="e">
        <f>VLOOKUP(C31,クライアント抽出!$A:$O,14,FALSE)</f>
        <v>#N/A</v>
      </c>
      <c r="Q31" t="e">
        <f>SUBSTITUTE(
IF(P31&lt;&gt;"",
VLOOKUP(
"*"&amp;IF(COUNTIF(P31,"*キャラ弁*"),"キャラ",
IF(COUNTIF(P31,"*赤*"),"赤",SUBSTITUTE(SUBSTITUTE(G31," ",""),"　","")))&amp;"*",
注文弁当の抽出!$F:$I,4,FALSE),""),"園児","先生")&amp;
IF(COUNTIF(P31,"*おにぎり*"),"　おにぎり","")</f>
        <v>#N/A</v>
      </c>
      <c r="R31" t="e">
        <f>IF(Q31&lt;&gt;"",
VLOOKUP(C31,クライアント抽出!$A:$G,6,FALSE),"")</f>
        <v>#N/A</v>
      </c>
      <c r="S31" t="e">
        <f>VLOOKUP(C31,クライアント抽出!$A:$O,15,FALSE)</f>
        <v>#N/A</v>
      </c>
      <c r="T31" t="e">
        <f>SUBSTITUTE(
IF(S31&lt;&gt;"",
VLOOKUP(
"*"&amp;IF(COUNTIF(S31,"*キャラ弁*"),"キャラ",
IF(COUNTIF(S31,"*赤*"),"赤",SUBSTITUTE(SUBSTITUTE(J31," ",""),"　","")))&amp;"*",
注文弁当の抽出!$F:$I,4,FALSE),""),"園児","先生")&amp;
IF(COUNTIF(S31,"*おにぎり*"),"　おにぎり","")</f>
        <v>#N/A</v>
      </c>
      <c r="U31" t="e">
        <f>IF(T31&lt;&gt;"",
VLOOKUP(C31,クライアント抽出!$A:$G,7,FALSE),"")</f>
        <v>#N/A</v>
      </c>
      <c r="V31" t="e">
        <f>IF(A31&lt;&gt;"",VLOOKUP("*"&amp;A31&amp;"*",数出表_Excel!$A:$Z,22,FALSE)&amp;VLOOKUP("*"&amp;A31&amp;"*",数出表_Excel!$A:$Z,23,FALSE),"")</f>
        <v>#N/A</v>
      </c>
      <c r="W31" t="e">
        <f>IF(AND(COUNTIF(V31,"&lt;&gt;*不要*"),A31&lt;&gt;""),VLOOKUP(A31,得意先マスタ!$A:$AD,24,FALSE),0)</f>
        <v>#N/A</v>
      </c>
      <c r="X31" t="e">
        <f>IF(AND(COUNTIF(V31,"&lt;&gt;*不要*"),A31&lt;&gt;""),VLOOKUP(A31,得意先マスタ!$A:$AD,25,FALSE),0)</f>
        <v>#N/A</v>
      </c>
      <c r="Y31" t="e">
        <f t="shared" si="0"/>
        <v>#N/A</v>
      </c>
      <c r="Z31" t="e">
        <f t="shared" si="1"/>
        <v>#N/A</v>
      </c>
      <c r="AA31" t="e">
        <f t="shared" si="9"/>
        <v>#N/A</v>
      </c>
      <c r="AB31" t="e">
        <f>IF(AND(E31&lt;&gt;"",W31&lt;&gt;0),
SUBSTITUTE(E31,"園児",W31),"")&amp;
IF(AND(H31&lt;&gt;"",W31&lt;&gt;0),
"、"&amp;SUBSTITUTE(H31,"園児",W31),"")&amp;
IF(AND(K31&lt;&gt;"",W31&lt;&gt;0),
"、"&amp;SUBSTITUTE(K31,"園児",W31),"")</f>
        <v>#N/A</v>
      </c>
      <c r="AC31" t="str">
        <f t="array" ref="AC31">IFERROR(INDEX(31:31, SMALL(IF($D31:$U31&lt;&gt;"", COLUMN($D$1:$U31)), COLUMN(A31))), "")</f>
        <v/>
      </c>
      <c r="AD31" t="str">
        <f t="array" ref="AD31">IFERROR(INDEX(31:31, SMALL(IF($D31:$U31&lt;&gt;"", COLUMN($D$1:$U31)), COLUMN(B31))), "")</f>
        <v/>
      </c>
      <c r="AE31" t="str">
        <f t="array" ref="AE31">IFERROR(INDEX(31:31, SMALL(IF($D31:$U31&lt;&gt;"", COLUMN($D$1:$U31)), COLUMN(C31))), "")</f>
        <v/>
      </c>
      <c r="AF31" t="str">
        <f t="array" ref="AF31">IFERROR(INDEX(31:31, SMALL(IF($D31:$U31&lt;&gt;"", COLUMN($D$1:$U31)), COLUMN(D31))), "")</f>
        <v/>
      </c>
      <c r="AG31" t="str">
        <f t="array" ref="AG31">IFERROR(INDEX(31:31, SMALL(IF($D31:$U31&lt;&gt;"", COLUMN($D$1:$U31)), COLUMN(E31))), "")</f>
        <v/>
      </c>
      <c r="AH31" t="str">
        <f t="array" ref="AH31">IFERROR(INDEX(31:31, SMALL(IF($D31:$U31&lt;&gt;"", COLUMN($D$1:$U31)), COLUMN(F31))), "")</f>
        <v/>
      </c>
      <c r="AI31" t="str">
        <f t="array" ref="AI31">IFERROR(INDEX(31:31, SMALL(IF($D31:$U31&lt;&gt;"", COLUMN($D$1:$U31)), COLUMN(G31))), "")</f>
        <v/>
      </c>
      <c r="AJ31" t="str">
        <f t="array" ref="AJ31">IFERROR(INDEX(31:31, SMALL(IF($D31:$U31&lt;&gt;"", COLUMN($D$1:$U31)), COLUMN(H31))), "")</f>
        <v/>
      </c>
      <c r="AK31" t="str">
        <f t="array" ref="AK31">IFERROR(INDEX(31:31, SMALL(IF($D31:$U31&lt;&gt;"", COLUMN($D$1:$U31)), COLUMN(I31))), "")</f>
        <v/>
      </c>
      <c r="AL31" t="str">
        <f t="array" ref="AL31">IFERROR(INDEX(31:31, SMALL(IF($D31:$U31&lt;&gt;"", COLUMN($D$1:$U31)), COLUMN(J31))), "")</f>
        <v/>
      </c>
      <c r="AM31" t="str">
        <f t="array" ref="AM31">IFERROR(INDEX(31:31, SMALL(IF($D31:$U31&lt;&gt;"", COLUMN($D$1:$U31)), COLUMN(K31))), "")</f>
        <v/>
      </c>
      <c r="AN31" t="str">
        <f t="array" ref="AN31">IFERROR(INDEX(31:31, SMALL(IF($D31:$U31&lt;&gt;"", COLUMN($D$1:$U31)), COLUMN(L31))), "")</f>
        <v/>
      </c>
      <c r="AO31" t="str">
        <f t="array" ref="AO31">IFERROR(INDEX(31:31, SMALL(IF($D31:$U31&lt;&gt;"", COLUMN($D$1:$U31)), COLUMN(M31))), "")</f>
        <v/>
      </c>
      <c r="AP31" t="str">
        <f t="array" ref="AP31">IFERROR(INDEX(31:31, SMALL(IF($D31:$U31&lt;&gt;"", COLUMN($D$1:$U31)), COLUMN(N31))), "")</f>
        <v/>
      </c>
      <c r="AQ31" t="str">
        <f t="array" ref="AQ31">IFERROR(INDEX(31:31, SMALL(IF($D31:$U31&lt;&gt;"", COLUMN($D$1:$U31)), COLUMN(O31))), "")</f>
        <v/>
      </c>
      <c r="AR31" s="54" t="s">
        <v>3465</v>
      </c>
      <c r="AS31" t="e">
        <f t="shared" si="16"/>
        <v>#N/A</v>
      </c>
      <c r="AT31" t="e">
        <f t="shared" si="17"/>
        <v>#N/A</v>
      </c>
      <c r="AU31" t="e">
        <f t="shared" si="18"/>
        <v>#N/A</v>
      </c>
      <c r="AV31" t="e">
        <f t="shared" si="19"/>
        <v>#N/A</v>
      </c>
      <c r="AW31" t="e">
        <f t="shared" si="20"/>
        <v>#N/A</v>
      </c>
      <c r="AX31" t="e">
        <f t="shared" si="21"/>
        <v>#N/A</v>
      </c>
      <c r="AZ31" t="str">
        <f t="array" ref="AZ31">IFERROR(INDEX(31:31, SMALL(IF($AC31:$AX31&lt;&gt;"", COLUMN($AC$1:$AX31)), COLUMN(A31))), "")</f>
        <v/>
      </c>
      <c r="BA31" t="str">
        <f t="array" ref="BA31">IFERROR(INDEX(31:31, SMALL(IF($AC31:$AX31&lt;&gt;"", COLUMN($AC$1:$AX31)), COLUMN(B31))), "")</f>
        <v/>
      </c>
      <c r="BB31" t="str">
        <f t="array" ref="BB31">IFERROR(INDEX(31:31, SMALL(IF($AC31:$AX31&lt;&gt;"", COLUMN($AC$1:$AX31)), COLUMN(C31))), "")</f>
        <v/>
      </c>
      <c r="BC31" t="str">
        <f t="array" ref="BC31">IFERROR(INDEX(31:31, SMALL(IF($AC31:$AX31&lt;&gt;"", COLUMN($AC$1:$AX31)), COLUMN(D31))), "")</f>
        <v/>
      </c>
      <c r="BD31" t="str">
        <f t="array" ref="BD31">IFERROR(INDEX(31:31, SMALL(IF($AC31:$AX31&lt;&gt;"", COLUMN($AC$1:$AX31)), COLUMN(E31))), "")</f>
        <v/>
      </c>
      <c r="BE31" t="str">
        <f t="array" ref="BE31">IFERROR(INDEX(31:31, SMALL(IF($AC31:$AX31&lt;&gt;"", COLUMN($AC$1:$AX31)), COLUMN(F31))), "")</f>
        <v/>
      </c>
      <c r="BF31" t="str">
        <f t="array" ref="BF31">IFERROR(INDEX(31:31, SMALL(IF($AC31:$AX31&lt;&gt;"", COLUMN($AC$1:$AX31)), COLUMN(G31))), "")</f>
        <v/>
      </c>
      <c r="BG31" t="str">
        <f t="array" ref="BG31">IFERROR(INDEX(31:31, SMALL(IF($AC31:$AX31&lt;&gt;"", COLUMN($AC$1:$AX31)), COLUMN(H31))), "")</f>
        <v/>
      </c>
      <c r="BH31" t="str">
        <f t="array" ref="BH31">IFERROR(INDEX(31:31, SMALL(IF($AC31:$AX31&lt;&gt;"", COLUMN($AC$1:$AX31)), COLUMN(I31))), "")</f>
        <v/>
      </c>
      <c r="BI31" t="str">
        <f t="array" ref="BI31">IFERROR(INDEX(31:31, SMALL(IF($AC31:$AX31&lt;&gt;"", COLUMN($AC$1:$AX31)), COLUMN(J31))), "")</f>
        <v/>
      </c>
      <c r="BJ31" t="str">
        <f t="array" ref="BJ31">IFERROR(INDEX(31:31, SMALL(IF($AC31:$AX31&lt;&gt;"", COLUMN($AC$1:$AX31)), COLUMN(K31))), "")</f>
        <v/>
      </c>
      <c r="BK31" t="str" cm="1">
        <f t="array" ref="BK31">IFERROR(INDEX(31:31, SMALL(IF($AC31:$AX31&lt;&gt;"", COLUMN($AC$1:$AX31)), COLUMN(L31))), "")</f>
        <v/>
      </c>
      <c r="BL31" t="str">
        <f t="array" ref="BL31">IFERROR(INDEX(31:31, SMALL(IF($AC31:$AX31&lt;&gt;"", COLUMN($AC$1:$AX31)), COLUMN(M31))), "")</f>
        <v/>
      </c>
      <c r="BM31" t="str">
        <f t="array" ref="BM31">IFERROR(INDEX(31:31, SMALL(IF($AC31:$AX31&lt;&gt;"", COLUMN($AC$1:$AX31)), COLUMN(N31))), "")</f>
        <v/>
      </c>
      <c r="BN31" t="str">
        <f t="array" ref="BN31">IFERROR(INDEX(31:31, SMALL(IF($AC31:$AX31&lt;&gt;"", COLUMN($AC$1:$AX31)), COLUMN(O31))), "")</f>
        <v/>
      </c>
      <c r="BO31" t="str">
        <f t="array" ref="BO31">IFERROR(INDEX(31:31, SMALL(IF($AC31:$AX31&lt;&gt;"", COLUMN($AC$1:$AX31)), COLUMN(P31))), "")</f>
        <v/>
      </c>
      <c r="BP31" t="str">
        <f t="array" ref="BP31">IFERROR(INDEX(31:31, SMALL(IF($AC31:$AX31&lt;&gt;"", COLUMN($AC$1:$AX31)), COLUMN(Q31))), "")</f>
        <v/>
      </c>
      <c r="BQ31" t="str">
        <f t="array" ref="BQ31">IFERROR(INDEX(31:31, SMALL(IF($AC31:$AX31&lt;&gt;"", COLUMN($AC$1:$AX31)), COLUMN(R31))), "")</f>
        <v/>
      </c>
    </row>
    <row r="32" spans="1:69" x14ac:dyDescent="0.45">
      <c r="A32" t="e" cm="1">
        <f t="array" ref="A32">IF(INDEX(貼り付け用!A:A,MATCH(A31,貼り付け用!A:A,0)+2)="4700",
IF(INDEX(貼り付け用!A:A,MATCH(A31,貼り付け用!A:A,0)+4)="4800",
INDEX(貼り付け用!A:A,MATCH(A31,貼り付け用!A:A,0)+6),
INDEX(貼り付け用!A:A,MATCH(A31,貼り付け用!A:A,0)+4)),INDEX(貼り付け用!A:A,MATCH(A31,貼り付け用!A:A,0)+2))</f>
        <v>#N/A</v>
      </c>
      <c r="B32" t="e">
        <f>IF(A32&lt;&gt;"",
VLOOKUP(A32,得意先マスタ!A:D,2,FALSE),"")</f>
        <v>#N/A</v>
      </c>
      <c r="C32" t="e" cm="1">
        <f t="array" ref="C32">IF(A32="10000","",INDEX(貼り付け用!A:A,MATCH(A32,貼り付け用!A:A,0)+1))</f>
        <v>#N/A</v>
      </c>
      <c r="D32" t="e">
        <f>VLOOKUP(C32,クライアント抽出!$A:$O,10,FALSE)</f>
        <v>#N/A</v>
      </c>
      <c r="E32" t="e">
        <f>IF(D32&lt;&gt;"",
VLOOKUP(
"*"&amp;IF(COUNTIF(D32,"*キャラ弁*"),"キャラ",
IF(COUNTIF(D32,"*赤*"),"赤",SUBSTITUTE(SUBSTITUTE(D32," ",""),"　","")))&amp;"*",
注文弁当の抽出!$F:$I,4,FALSE)&amp;
IF(COUNTIF(D32,"*おにぎり*"),"　おにぎり",""),"")</f>
        <v>#N/A</v>
      </c>
      <c r="F32" t="e">
        <f>IF(E32&lt;&gt;"",
VLOOKUP(C32,クライアント抽出!$A:$G,2,FALSE)+
IF(COUNTIF(Y32,"*-*"),Y32,0),"")</f>
        <v>#N/A</v>
      </c>
      <c r="G32" t="e">
        <f>VLOOKUP(C32,クライアント抽出!$A:$O,11,FALSE)</f>
        <v>#N/A</v>
      </c>
      <c r="H32" t="e">
        <f>IF(G32&lt;&gt;"",
VLOOKUP(
"*"&amp;IF(COUNTIF(G32,"*キャラ弁*"),"キャラ",
IF(COUNTIF(G32,"*赤*"),"赤",SUBSTITUTE(SUBSTITUTE(G32," ",""),"　","")))&amp;"*",
注文弁当の抽出!$F:$I,4,FALSE)&amp;
IF(COUNTIF(G32,"*おにぎり*"),"　おにぎり",""),"")</f>
        <v>#N/A</v>
      </c>
      <c r="I32" t="e">
        <f>IF(H32&lt;&gt;"",
VLOOKUP(C32,クライアント抽出!$A:$G,3,FALSE)+Z32,"")</f>
        <v>#N/A</v>
      </c>
      <c r="J32" t="e">
        <f>VLOOKUP(C32,クライアント抽出!$A:$O,12,FALSE)</f>
        <v>#N/A</v>
      </c>
      <c r="K32" t="e">
        <f>IF(J32&lt;&gt;"",
VLOOKUP(
"*"&amp;IF(COUNTIF(J32,"*キャラ弁*"),"キャラ",
IF(COUNTIF(J32,"*赤*"),"赤",SUBSTITUTE(SUBSTITUTE(J32," ",""),"　","")))&amp;"*",
注文弁当の抽出!$F:$I,4,FALSE)&amp;
IF(COUNTIF(J32,"*おにぎり*"),"　おにぎり",""),"")</f>
        <v>#N/A</v>
      </c>
      <c r="L32" t="e">
        <f>IF(K32&lt;&gt;"",
VLOOKUP(C32,クライアント抽出!$A:$G,4,FALSE)+AA32,"")</f>
        <v>#N/A</v>
      </c>
      <c r="M32" t="e">
        <f>VLOOKUP(C32,クライアント抽出!$A:$O,13,FALSE)</f>
        <v>#N/A</v>
      </c>
      <c r="N32" t="e">
        <f>SUBSTITUTE(
IF(M32&lt;&gt;"",
VLOOKUP(
"*"&amp;IF(COUNTIF(M32,"*キャラ弁*"),"キャラ",
IF(COUNTIF(M32,"*赤*"),"赤",SUBSTITUTE(SUBSTITUTE(D32," ",""),"　","")))&amp;"*",
注文弁当の抽出!$F:$I,4,FALSE),""),"園児","先生")&amp;
IF(COUNTIF(M32,"*おにぎり*"),"　おにぎり","")</f>
        <v>#N/A</v>
      </c>
      <c r="O32" t="e">
        <f>IF(N32&lt;&gt;"",VLOOKUP(C32,クライアント抽出!$A:$G,5,FALSE),"")</f>
        <v>#N/A</v>
      </c>
      <c r="P32" t="e">
        <f>VLOOKUP(C32,クライアント抽出!$A:$O,14,FALSE)</f>
        <v>#N/A</v>
      </c>
      <c r="Q32" t="e">
        <f>SUBSTITUTE(
IF(P32&lt;&gt;"",
VLOOKUP(
"*"&amp;IF(COUNTIF(P32,"*キャラ弁*"),"キャラ",
IF(COUNTIF(P32,"*赤*"),"赤",SUBSTITUTE(SUBSTITUTE(G32," ",""),"　","")))&amp;"*",
注文弁当の抽出!$F:$I,4,FALSE),""),"園児","先生")&amp;
IF(COUNTIF(P32,"*おにぎり*"),"　おにぎり","")</f>
        <v>#N/A</v>
      </c>
      <c r="R32" t="e">
        <f>IF(Q32&lt;&gt;"",
VLOOKUP(C32,クライアント抽出!$A:$G,6,FALSE),"")</f>
        <v>#N/A</v>
      </c>
      <c r="S32" t="e">
        <f>VLOOKUP(C32,クライアント抽出!$A:$O,15,FALSE)</f>
        <v>#N/A</v>
      </c>
      <c r="T32" t="e">
        <f>SUBSTITUTE(
IF(S32&lt;&gt;"",
VLOOKUP(
"*"&amp;IF(COUNTIF(S32,"*キャラ弁*"),"キャラ",
IF(COUNTIF(S32,"*赤*"),"赤",SUBSTITUTE(SUBSTITUTE(J32," ",""),"　","")))&amp;"*",
注文弁当の抽出!$F:$I,4,FALSE),""),"園児","先生")&amp;
IF(COUNTIF(S32,"*おにぎり*"),"　おにぎり","")</f>
        <v>#N/A</v>
      </c>
      <c r="U32" t="e">
        <f>IF(T32&lt;&gt;"",
VLOOKUP(C32,クライアント抽出!$A:$G,7,FALSE),"")</f>
        <v>#N/A</v>
      </c>
      <c r="V32" t="e">
        <f>IF(A32&lt;&gt;"",VLOOKUP("*"&amp;A32&amp;"*",数出表_Excel!$A:$Z,22,FALSE)&amp;VLOOKUP("*"&amp;A32&amp;"*",数出表_Excel!$A:$Z,23,FALSE),"")</f>
        <v>#N/A</v>
      </c>
      <c r="W32" t="e">
        <f>IF(AND(COUNTIF(V32,"&lt;&gt;*不要*"),A32&lt;&gt;""),VLOOKUP(A32,得意先マスタ!$A:$AD,24,FALSE),0)</f>
        <v>#N/A</v>
      </c>
      <c r="X32" t="e">
        <f>IF(AND(COUNTIF(V32,"&lt;&gt;*不要*"),A32&lt;&gt;""),VLOOKUP(A32,得意先マスタ!$A:$AD,25,FALSE),0)</f>
        <v>#N/A</v>
      </c>
      <c r="Y32" t="e">
        <f t="shared" si="0"/>
        <v>#N/A</v>
      </c>
      <c r="Z32" t="e">
        <f t="shared" si="1"/>
        <v>#N/A</v>
      </c>
      <c r="AA32" t="e">
        <f t="shared" si="9"/>
        <v>#N/A</v>
      </c>
      <c r="AB32" t="e">
        <f t="shared" ref="AB32:AB95" si="22">IF(AND(E32&lt;&gt;"",W32&lt;&gt;0),
SUBSTITUTE(E32,"園児",W32),"")&amp;
IF(AND(H32&lt;&gt;"",W32&lt;&gt;0),
"、"&amp;SUBSTITUTE(H32,"園児",W32),"")&amp;
IF(AND(K32&lt;&gt;"",W32&lt;&gt;0),
"、"&amp;SUBSTITUTE(K32,"園児",W32),"")</f>
        <v>#N/A</v>
      </c>
      <c r="AC32" t="str">
        <f t="array" ref="AC32">IFERROR(INDEX(32:32, SMALL(IF($D32:$U32&lt;&gt;"", COLUMN($D$1:$U32)), COLUMN(A32))), "")</f>
        <v/>
      </c>
      <c r="AD32" t="str">
        <f t="array" ref="AD32">IFERROR(INDEX(32:32, SMALL(IF($D32:$U32&lt;&gt;"", COLUMN($D$1:$U32)), COLUMN(B32))), "")</f>
        <v/>
      </c>
      <c r="AE32" t="str">
        <f t="array" ref="AE32">IFERROR(INDEX(32:32, SMALL(IF($D32:$U32&lt;&gt;"", COLUMN($D$1:$U32)), COLUMN(C32))), "")</f>
        <v/>
      </c>
      <c r="AF32" t="str">
        <f t="array" ref="AF32">IFERROR(INDEX(32:32, SMALL(IF($D32:$U32&lt;&gt;"", COLUMN($D$1:$U32)), COLUMN(D32))), "")</f>
        <v/>
      </c>
      <c r="AG32" t="str">
        <f t="array" ref="AG32">IFERROR(INDEX(32:32, SMALL(IF($D32:$U32&lt;&gt;"", COLUMN($D$1:$U32)), COLUMN(E32))), "")</f>
        <v/>
      </c>
      <c r="AH32" t="str">
        <f t="array" ref="AH32">IFERROR(INDEX(32:32, SMALL(IF($D32:$U32&lt;&gt;"", COLUMN($D$1:$U32)), COLUMN(F32))), "")</f>
        <v/>
      </c>
      <c r="AI32" t="str">
        <f t="array" ref="AI32">IFERROR(INDEX(32:32, SMALL(IF($D32:$U32&lt;&gt;"", COLUMN($D$1:$U32)), COLUMN(G32))), "")</f>
        <v/>
      </c>
      <c r="AJ32" t="str">
        <f t="array" ref="AJ32">IFERROR(INDEX(32:32, SMALL(IF($D32:$U32&lt;&gt;"", COLUMN($D$1:$U32)), COLUMN(H32))), "")</f>
        <v/>
      </c>
      <c r="AK32" t="str">
        <f t="array" ref="AK32">IFERROR(INDEX(32:32, SMALL(IF($D32:$U32&lt;&gt;"", COLUMN($D$1:$U32)), COLUMN(I32))), "")</f>
        <v/>
      </c>
      <c r="AL32" t="str">
        <f t="array" ref="AL32">IFERROR(INDEX(32:32, SMALL(IF($D32:$U32&lt;&gt;"", COLUMN($D$1:$U32)), COLUMN(J32))), "")</f>
        <v/>
      </c>
      <c r="AM32" t="str">
        <f t="array" ref="AM32">IFERROR(INDEX(32:32, SMALL(IF($D32:$U32&lt;&gt;"", COLUMN($D$1:$U32)), COLUMN(K32))), "")</f>
        <v/>
      </c>
      <c r="AN32" t="str">
        <f t="array" ref="AN32">IFERROR(INDEX(32:32, SMALL(IF($D32:$U32&lt;&gt;"", COLUMN($D$1:$U32)), COLUMN(L32))), "")</f>
        <v/>
      </c>
      <c r="AO32" t="str">
        <f t="array" ref="AO32">IFERROR(INDEX(32:32, SMALL(IF($D32:$U32&lt;&gt;"", COLUMN($D$1:$U32)), COLUMN(M32))), "")</f>
        <v/>
      </c>
      <c r="AP32" t="str">
        <f t="array" ref="AP32">IFERROR(INDEX(32:32, SMALL(IF($D32:$U32&lt;&gt;"", COLUMN($D$1:$U32)), COLUMN(N32))), "")</f>
        <v/>
      </c>
      <c r="AQ32" t="str">
        <f t="array" ref="AQ32">IFERROR(INDEX(32:32, SMALL(IF($D32:$U32&lt;&gt;"", COLUMN($D$1:$U32)), COLUMN(O32))), "")</f>
        <v/>
      </c>
      <c r="AR32" s="54" t="s">
        <v>3465</v>
      </c>
      <c r="AS32" t="e">
        <f t="shared" si="16"/>
        <v>#N/A</v>
      </c>
      <c r="AT32" t="e">
        <f t="shared" si="17"/>
        <v>#N/A</v>
      </c>
      <c r="AU32" t="e">
        <f t="shared" si="18"/>
        <v>#N/A</v>
      </c>
      <c r="AV32" t="e">
        <f t="shared" si="19"/>
        <v>#N/A</v>
      </c>
      <c r="AW32" t="e">
        <f t="shared" si="20"/>
        <v>#N/A</v>
      </c>
      <c r="AX32" t="e">
        <f t="shared" si="21"/>
        <v>#N/A</v>
      </c>
      <c r="AZ32" t="str">
        <f t="array" ref="AZ32">IFERROR(INDEX(32:32, SMALL(IF($AC32:$AX32&lt;&gt;"", COLUMN($AC$1:$AX32)), COLUMN(A32))), "")</f>
        <v/>
      </c>
      <c r="BA32" t="str">
        <f t="array" ref="BA32">IFERROR(INDEX(32:32, SMALL(IF($AC32:$AX32&lt;&gt;"", COLUMN($AC$1:$AX32)), COLUMN(B32))), "")</f>
        <v/>
      </c>
      <c r="BB32" t="str">
        <f t="array" ref="BB32">IFERROR(INDEX(32:32, SMALL(IF($AC32:$AX32&lt;&gt;"", COLUMN($AC$1:$AX32)), COLUMN(C32))), "")</f>
        <v/>
      </c>
      <c r="BC32" t="str">
        <f t="array" ref="BC32">IFERROR(INDEX(32:32, SMALL(IF($AC32:$AX32&lt;&gt;"", COLUMN($AC$1:$AX32)), COLUMN(D32))), "")</f>
        <v/>
      </c>
      <c r="BD32" t="str">
        <f t="array" ref="BD32">IFERROR(INDEX(32:32, SMALL(IF($AC32:$AX32&lt;&gt;"", COLUMN($AC$1:$AX32)), COLUMN(E32))), "")</f>
        <v/>
      </c>
      <c r="BE32" t="str">
        <f t="array" ref="BE32">IFERROR(INDEX(32:32, SMALL(IF($AC32:$AX32&lt;&gt;"", COLUMN($AC$1:$AX32)), COLUMN(F32))), "")</f>
        <v/>
      </c>
      <c r="BF32" t="str">
        <f t="array" ref="BF32">IFERROR(INDEX(32:32, SMALL(IF($AC32:$AX32&lt;&gt;"", COLUMN($AC$1:$AX32)), COLUMN(G32))), "")</f>
        <v/>
      </c>
      <c r="BG32" t="str">
        <f t="array" ref="BG32">IFERROR(INDEX(32:32, SMALL(IF($AC32:$AX32&lt;&gt;"", COLUMN($AC$1:$AX32)), COLUMN(H32))), "")</f>
        <v/>
      </c>
      <c r="BH32" t="str">
        <f t="array" ref="BH32">IFERROR(INDEX(32:32, SMALL(IF($AC32:$AX32&lt;&gt;"", COLUMN($AC$1:$AX32)), COLUMN(I32))), "")</f>
        <v/>
      </c>
      <c r="BI32" t="str">
        <f t="array" ref="BI32">IFERROR(INDEX(32:32, SMALL(IF($AC32:$AX32&lt;&gt;"", COLUMN($AC$1:$AX32)), COLUMN(J32))), "")</f>
        <v/>
      </c>
      <c r="BJ32" t="str">
        <f t="array" ref="BJ32">IFERROR(INDEX(32:32, SMALL(IF($AC32:$AX32&lt;&gt;"", COLUMN($AC$1:$AX32)), COLUMN(K32))), "")</f>
        <v/>
      </c>
      <c r="BK32" t="str">
        <f t="array" ref="BK32">IFERROR(INDEX(32:32, SMALL(IF($AC32:$AX32&lt;&gt;"", COLUMN($AC$1:$AX32)), COLUMN(L32))), "")</f>
        <v/>
      </c>
      <c r="BL32" t="str">
        <f t="array" ref="BL32">IFERROR(INDEX(32:32, SMALL(IF($AC32:$AX32&lt;&gt;"", COLUMN($AC$1:$AX32)), COLUMN(M32))), "")</f>
        <v/>
      </c>
      <c r="BM32" t="str">
        <f t="array" ref="BM32">IFERROR(INDEX(32:32, SMALL(IF($AC32:$AX32&lt;&gt;"", COLUMN($AC$1:$AX32)), COLUMN(N32))), "")</f>
        <v/>
      </c>
      <c r="BN32" t="str">
        <f t="array" ref="BN32">IFERROR(INDEX(32:32, SMALL(IF($AC32:$AX32&lt;&gt;"", COLUMN($AC$1:$AX32)), COLUMN(O32))), "")</f>
        <v/>
      </c>
      <c r="BO32" t="str">
        <f t="array" ref="BO32">IFERROR(INDEX(32:32, SMALL(IF($AC32:$AX32&lt;&gt;"", COLUMN($AC$1:$AX32)), COLUMN(P32))), "")</f>
        <v/>
      </c>
      <c r="BP32" t="str">
        <f t="array" ref="BP32">IFERROR(INDEX(32:32, SMALL(IF($AC32:$AX32&lt;&gt;"", COLUMN($AC$1:$AX32)), COLUMN(Q32))), "")</f>
        <v/>
      </c>
      <c r="BQ32" t="str">
        <f t="array" ref="BQ32">IFERROR(INDEX(32:32, SMALL(IF($AC32:$AX32&lt;&gt;"", COLUMN($AC$1:$AX32)), COLUMN(R32))), "")</f>
        <v/>
      </c>
    </row>
    <row r="33" spans="1:69" x14ac:dyDescent="0.45">
      <c r="A33" t="e" cm="1">
        <f t="array" ref="A33">IF(INDEX(貼り付け用!A:A,MATCH(A32,貼り付け用!A:A,0)+2)="4700",
IF(INDEX(貼り付け用!A:A,MATCH(A32,貼り付け用!A:A,0)+4)="4800",
INDEX(貼り付け用!A:A,MATCH(A32,貼り付け用!A:A,0)+6),
INDEX(貼り付け用!A:A,MATCH(A32,貼り付け用!A:A,0)+4)),INDEX(貼り付け用!A:A,MATCH(A32,貼り付け用!A:A,0)+2))</f>
        <v>#N/A</v>
      </c>
      <c r="B33" t="e">
        <f>IF(A33&lt;&gt;"",
VLOOKUP(A33,得意先マスタ!A:D,2,FALSE),"")</f>
        <v>#N/A</v>
      </c>
      <c r="C33" t="e" cm="1">
        <f t="array" ref="C33">IF(A33="10000","",INDEX(貼り付け用!A:A,MATCH(A33,貼り付け用!A:A,0)+1))</f>
        <v>#N/A</v>
      </c>
      <c r="D33" t="e">
        <f>VLOOKUP(C33,クライアント抽出!$A:$O,10,FALSE)</f>
        <v>#N/A</v>
      </c>
      <c r="E33" t="e">
        <f>IF(D33&lt;&gt;"",
VLOOKUP(
"*"&amp;IF(COUNTIF(D33,"*キャラ弁*"),"キャラ",
IF(COUNTIF(D33,"*赤*"),"赤",SUBSTITUTE(SUBSTITUTE(D33," ",""),"　","")))&amp;"*",
注文弁当の抽出!$F:$I,4,FALSE)&amp;
IF(COUNTIF(D33,"*おにぎり*"),"　おにぎり",""),"")</f>
        <v>#N/A</v>
      </c>
      <c r="F33" t="e">
        <f>IF(E33&lt;&gt;"",
VLOOKUP(C33,クライアント抽出!$A:$G,2,FALSE)+
IF(COUNTIF(Y33,"*-*"),Y33,0),"")</f>
        <v>#N/A</v>
      </c>
      <c r="G33" t="e">
        <f>VLOOKUP(C33,クライアント抽出!$A:$O,11,FALSE)</f>
        <v>#N/A</v>
      </c>
      <c r="H33" t="e">
        <f>IF(G33&lt;&gt;"",
VLOOKUP(
"*"&amp;IF(COUNTIF(G33,"*キャラ弁*"),"キャラ",
IF(COUNTIF(G33,"*赤*"),"赤",SUBSTITUTE(SUBSTITUTE(G33," ",""),"　","")))&amp;"*",
注文弁当の抽出!$F:$I,4,FALSE)&amp;
IF(COUNTIF(G33,"*おにぎり*"),"　おにぎり",""),"")</f>
        <v>#N/A</v>
      </c>
      <c r="I33" t="e">
        <f>IF(H33&lt;&gt;"",
VLOOKUP(C33,クライアント抽出!$A:$G,3,FALSE)+Z33,"")</f>
        <v>#N/A</v>
      </c>
      <c r="J33" t="e">
        <f>VLOOKUP(C33,クライアント抽出!$A:$O,12,FALSE)</f>
        <v>#N/A</v>
      </c>
      <c r="K33" t="e">
        <f>IF(J33&lt;&gt;"",
VLOOKUP(
"*"&amp;IF(COUNTIF(J33,"*キャラ弁*"),"キャラ",
IF(COUNTIF(J33,"*赤*"),"赤",SUBSTITUTE(SUBSTITUTE(J33," ",""),"　","")))&amp;"*",
注文弁当の抽出!$F:$I,4,FALSE)&amp;
IF(COUNTIF(J33,"*おにぎり*"),"　おにぎり",""),"")</f>
        <v>#N/A</v>
      </c>
      <c r="L33" t="e">
        <f>IF(K33&lt;&gt;"",
VLOOKUP(C33,クライアント抽出!$A:$G,4,FALSE)+AA33,"")</f>
        <v>#N/A</v>
      </c>
      <c r="M33" t="e">
        <f>VLOOKUP(C33,クライアント抽出!$A:$O,13,FALSE)</f>
        <v>#N/A</v>
      </c>
      <c r="N33" t="e">
        <f>SUBSTITUTE(
IF(M33&lt;&gt;"",
VLOOKUP(
"*"&amp;IF(COUNTIF(M33,"*キャラ弁*"),"キャラ",
IF(COUNTIF(M33,"*赤*"),"赤",SUBSTITUTE(SUBSTITUTE(D33," ",""),"　","")))&amp;"*",
注文弁当の抽出!$F:$I,4,FALSE),""),"園児","先生")&amp;
IF(COUNTIF(M33,"*おにぎり*"),"　おにぎり","")</f>
        <v>#N/A</v>
      </c>
      <c r="O33" t="e">
        <f>IF(N33&lt;&gt;"",VLOOKUP(C33,クライアント抽出!$A:$G,5,FALSE),"")</f>
        <v>#N/A</v>
      </c>
      <c r="P33" t="e">
        <f>VLOOKUP(C33,クライアント抽出!$A:$O,14,FALSE)</f>
        <v>#N/A</v>
      </c>
      <c r="Q33" t="e">
        <f>SUBSTITUTE(
IF(P33&lt;&gt;"",
VLOOKUP(
"*"&amp;IF(COUNTIF(P33,"*キャラ弁*"),"キャラ",
IF(COUNTIF(P33,"*赤*"),"赤",SUBSTITUTE(SUBSTITUTE(G33," ",""),"　","")))&amp;"*",
注文弁当の抽出!$F:$I,4,FALSE),""),"園児","先生")&amp;
IF(COUNTIF(P33,"*おにぎり*"),"　おにぎり","")</f>
        <v>#N/A</v>
      </c>
      <c r="R33" t="e">
        <f>IF(Q33&lt;&gt;"",
VLOOKUP(C33,クライアント抽出!$A:$G,6,FALSE),"")</f>
        <v>#N/A</v>
      </c>
      <c r="S33" t="e">
        <f>VLOOKUP(C33,クライアント抽出!$A:$O,15,FALSE)</f>
        <v>#N/A</v>
      </c>
      <c r="T33" t="e">
        <f>SUBSTITUTE(
IF(S33&lt;&gt;"",
VLOOKUP(
"*"&amp;IF(COUNTIF(S33,"*キャラ弁*"),"キャラ",
IF(COUNTIF(S33,"*赤*"),"赤",SUBSTITUTE(SUBSTITUTE(J33," ",""),"　","")))&amp;"*",
注文弁当の抽出!$F:$I,4,FALSE),""),"園児","先生")&amp;
IF(COUNTIF(S33,"*おにぎり*"),"　おにぎり","")</f>
        <v>#N/A</v>
      </c>
      <c r="U33" t="e">
        <f>IF(T33&lt;&gt;"",
VLOOKUP(C33,クライアント抽出!$A:$G,7,FALSE),"")</f>
        <v>#N/A</v>
      </c>
      <c r="V33" t="e">
        <f>IF(A33&lt;&gt;"",VLOOKUP("*"&amp;A33&amp;"*",数出表_Excel!$A:$Z,22,FALSE)&amp;VLOOKUP("*"&amp;A33&amp;"*",数出表_Excel!$A:$Z,23,FALSE),"")</f>
        <v>#N/A</v>
      </c>
      <c r="W33" t="e">
        <f>IF(AND(COUNTIF(V33,"&lt;&gt;*不要*"),A33&lt;&gt;""),VLOOKUP(A33,得意先マスタ!$A:$AD,24,FALSE),0)</f>
        <v>#N/A</v>
      </c>
      <c r="X33" t="e">
        <f>IF(AND(COUNTIF(V33,"&lt;&gt;*不要*"),A33&lt;&gt;""),VLOOKUP(A33,得意先マスタ!$A:$AD,25,FALSE),0)</f>
        <v>#N/A</v>
      </c>
      <c r="Y33" t="e">
        <f t="shared" ref="Y33:Y64" si="23">IF(X33&lt;&gt;0,
IF(COUNTIF(X33,"*.*"),LEFT(X33, FIND(".", X33) - 1),X33),0)</f>
        <v>#N/A</v>
      </c>
      <c r="Z33" t="e">
        <f t="shared" ref="Z33:Z64" si="24">IF(X33&lt;&gt;0,
IF(COUNTIF(X33,"*.*"),
IF(COUNTIF(X33,"*.*")=1,MID(X33, FIND(".", X33) + 1,LEN(X33) - FIND(".", X33)),
MID(X33, FIND(".", X33) + 1, FIND(".", X33, FIND(".", X33) + 1) - FIND(".", X33) - 1)),0),0)</f>
        <v>#N/A</v>
      </c>
      <c r="AA33" t="e">
        <f t="shared" si="9"/>
        <v>#N/A</v>
      </c>
      <c r="AB33" t="e">
        <f t="shared" si="22"/>
        <v>#N/A</v>
      </c>
      <c r="AC33" t="str">
        <f t="array" ref="AC33">IFERROR(INDEX(33:33, SMALL(IF($D33:$U33&lt;&gt;"", COLUMN($D$1:$U33)), COLUMN(A33))), "")</f>
        <v/>
      </c>
      <c r="AD33" t="str">
        <f t="array" ref="AD33">IFERROR(INDEX(33:33, SMALL(IF($D33:$U33&lt;&gt;"", COLUMN($D$1:$U33)), COLUMN(B33))), "")</f>
        <v/>
      </c>
      <c r="AE33" t="str">
        <f t="array" ref="AE33">IFERROR(INDEX(33:33, SMALL(IF($D33:$U33&lt;&gt;"", COLUMN($D$1:$U33)), COLUMN(C33))), "")</f>
        <v/>
      </c>
      <c r="AF33" t="str">
        <f t="array" ref="AF33">IFERROR(INDEX(33:33, SMALL(IF($D33:$U33&lt;&gt;"", COLUMN($D$1:$U33)), COLUMN(D33))), "")</f>
        <v/>
      </c>
      <c r="AG33" t="str">
        <f t="array" ref="AG33">IFERROR(INDEX(33:33, SMALL(IF($D33:$U33&lt;&gt;"", COLUMN($D$1:$U33)), COLUMN(E33))), "")</f>
        <v/>
      </c>
      <c r="AH33" t="str">
        <f t="array" ref="AH33">IFERROR(INDEX(33:33, SMALL(IF($D33:$U33&lt;&gt;"", COLUMN($D$1:$U33)), COLUMN(F33))), "")</f>
        <v/>
      </c>
      <c r="AI33" t="str">
        <f t="array" ref="AI33">IFERROR(INDEX(33:33, SMALL(IF($D33:$U33&lt;&gt;"", COLUMN($D$1:$U33)), COLUMN(G33))), "")</f>
        <v/>
      </c>
      <c r="AJ33" t="str">
        <f t="array" ref="AJ33">IFERROR(INDEX(33:33, SMALL(IF($D33:$U33&lt;&gt;"", COLUMN($D$1:$U33)), COLUMN(H33))), "")</f>
        <v/>
      </c>
      <c r="AK33" t="str">
        <f t="array" ref="AK33">IFERROR(INDEX(33:33, SMALL(IF($D33:$U33&lt;&gt;"", COLUMN($D$1:$U33)), COLUMN(I33))), "")</f>
        <v/>
      </c>
      <c r="AL33" t="str">
        <f t="array" ref="AL33">IFERROR(INDEX(33:33, SMALL(IF($D33:$U33&lt;&gt;"", COLUMN($D$1:$U33)), COLUMN(J33))), "")</f>
        <v/>
      </c>
      <c r="AM33" t="str">
        <f t="array" ref="AM33">IFERROR(INDEX(33:33, SMALL(IF($D33:$U33&lt;&gt;"", COLUMN($D$1:$U33)), COLUMN(K33))), "")</f>
        <v/>
      </c>
      <c r="AN33" t="str">
        <f t="array" ref="AN33">IFERROR(INDEX(33:33, SMALL(IF($D33:$U33&lt;&gt;"", COLUMN($D$1:$U33)), COLUMN(L33))), "")</f>
        <v/>
      </c>
      <c r="AO33" t="str">
        <f t="array" ref="AO33">IFERROR(INDEX(33:33, SMALL(IF($D33:$U33&lt;&gt;"", COLUMN($D$1:$U33)), COLUMN(M33))), "")</f>
        <v/>
      </c>
      <c r="AP33" t="str">
        <f t="array" ref="AP33">IFERROR(INDEX(33:33, SMALL(IF($D33:$U33&lt;&gt;"", COLUMN($D$1:$U33)), COLUMN(N33))), "")</f>
        <v/>
      </c>
      <c r="AQ33" t="str">
        <f t="array" ref="AQ33">IFERROR(INDEX(33:33, SMALL(IF($D33:$U33&lt;&gt;"", COLUMN($D$1:$U33)), COLUMN(O33))), "")</f>
        <v/>
      </c>
      <c r="AR33" s="54" t="s">
        <v>3465</v>
      </c>
      <c r="AS33" t="e">
        <f t="shared" si="16"/>
        <v>#N/A</v>
      </c>
      <c r="AT33" t="e">
        <f t="shared" si="17"/>
        <v>#N/A</v>
      </c>
      <c r="AU33" t="e">
        <f t="shared" si="18"/>
        <v>#N/A</v>
      </c>
      <c r="AV33" t="e">
        <f t="shared" si="19"/>
        <v>#N/A</v>
      </c>
      <c r="AW33" t="e">
        <f t="shared" si="20"/>
        <v>#N/A</v>
      </c>
      <c r="AX33" t="e">
        <f t="shared" si="21"/>
        <v>#N/A</v>
      </c>
      <c r="AZ33" t="str">
        <f t="array" ref="AZ33">IFERROR(INDEX(33:33, SMALL(IF($AC33:$AX33&lt;&gt;"", COLUMN($AC$1:$AX33)), COLUMN(A33))), "")</f>
        <v/>
      </c>
      <c r="BA33" t="str">
        <f t="array" ref="BA33">IFERROR(INDEX(33:33, SMALL(IF($AC33:$AX33&lt;&gt;"", COLUMN($AC$1:$AX33)), COLUMN(B33))), "")</f>
        <v/>
      </c>
      <c r="BB33" t="str">
        <f t="array" ref="BB33">IFERROR(INDEX(33:33, SMALL(IF($AC33:$AX33&lt;&gt;"", COLUMN($AC$1:$AX33)), COLUMN(C33))), "")</f>
        <v/>
      </c>
      <c r="BC33" t="str">
        <f t="array" ref="BC33">IFERROR(INDEX(33:33, SMALL(IF($AC33:$AX33&lt;&gt;"", COLUMN($AC$1:$AX33)), COLUMN(D33))), "")</f>
        <v/>
      </c>
      <c r="BD33" t="str">
        <f t="array" ref="BD33">IFERROR(INDEX(33:33, SMALL(IF($AC33:$AX33&lt;&gt;"", COLUMN($AC$1:$AX33)), COLUMN(E33))), "")</f>
        <v/>
      </c>
      <c r="BE33" t="str">
        <f t="array" ref="BE33">IFERROR(INDEX(33:33, SMALL(IF($AC33:$AX33&lt;&gt;"", COLUMN($AC$1:$AX33)), COLUMN(F33))), "")</f>
        <v/>
      </c>
      <c r="BF33" t="str">
        <f t="array" ref="BF33">IFERROR(INDEX(33:33, SMALL(IF($AC33:$AX33&lt;&gt;"", COLUMN($AC$1:$AX33)), COLUMN(G33))), "")</f>
        <v/>
      </c>
      <c r="BG33" t="str">
        <f t="array" ref="BG33">IFERROR(INDEX(33:33, SMALL(IF($AC33:$AX33&lt;&gt;"", COLUMN($AC$1:$AX33)), COLUMN(H33))), "")</f>
        <v/>
      </c>
      <c r="BH33" t="str">
        <f t="array" ref="BH33">IFERROR(INDEX(33:33, SMALL(IF($AC33:$AX33&lt;&gt;"", COLUMN($AC$1:$AX33)), COLUMN(I33))), "")</f>
        <v/>
      </c>
      <c r="BI33" t="str">
        <f t="array" ref="BI33">IFERROR(INDEX(33:33, SMALL(IF($AC33:$AX33&lt;&gt;"", COLUMN($AC$1:$AX33)), COLUMN(J33))), "")</f>
        <v/>
      </c>
      <c r="BJ33" t="str">
        <f t="array" ref="BJ33">IFERROR(INDEX(33:33, SMALL(IF($AC33:$AX33&lt;&gt;"", COLUMN($AC$1:$AX33)), COLUMN(K33))), "")</f>
        <v/>
      </c>
      <c r="BK33" t="str">
        <f t="array" ref="BK33">IFERROR(INDEX(33:33, SMALL(IF($AC33:$AX33&lt;&gt;"", COLUMN($AC$1:$AX33)), COLUMN(L33))), "")</f>
        <v/>
      </c>
      <c r="BL33" t="str">
        <f t="array" ref="BL33">IFERROR(INDEX(33:33, SMALL(IF($AC33:$AX33&lt;&gt;"", COLUMN($AC$1:$AX33)), COLUMN(M33))), "")</f>
        <v/>
      </c>
      <c r="BM33" t="str">
        <f t="array" ref="BM33">IFERROR(INDEX(33:33, SMALL(IF($AC33:$AX33&lt;&gt;"", COLUMN($AC$1:$AX33)), COLUMN(N33))), "")</f>
        <v/>
      </c>
      <c r="BN33" t="str">
        <f t="array" ref="BN33">IFERROR(INDEX(33:33, SMALL(IF($AC33:$AX33&lt;&gt;"", COLUMN($AC$1:$AX33)), COLUMN(O33))), "")</f>
        <v/>
      </c>
      <c r="BO33" t="str">
        <f t="array" ref="BO33">IFERROR(INDEX(33:33, SMALL(IF($AC33:$AX33&lt;&gt;"", COLUMN($AC$1:$AX33)), COLUMN(P33))), "")</f>
        <v/>
      </c>
      <c r="BP33" t="str">
        <f t="array" ref="BP33">IFERROR(INDEX(33:33, SMALL(IF($AC33:$AX33&lt;&gt;"", COLUMN($AC$1:$AX33)), COLUMN(Q33))), "")</f>
        <v/>
      </c>
      <c r="BQ33" t="str">
        <f t="array" ref="BQ33">IFERROR(INDEX(33:33, SMALL(IF($AC33:$AX33&lt;&gt;"", COLUMN($AC$1:$AX33)), COLUMN(R33))), "")</f>
        <v/>
      </c>
    </row>
    <row r="34" spans="1:69" x14ac:dyDescent="0.45">
      <c r="A34" t="e" cm="1">
        <f t="array" ref="A34">IF(INDEX(貼り付け用!A:A,MATCH(A33,貼り付け用!A:A,0)+2)="4700",
IF(INDEX(貼り付け用!A:A,MATCH(A33,貼り付け用!A:A,0)+4)="4800",
INDEX(貼り付け用!A:A,MATCH(A33,貼り付け用!A:A,0)+6),
INDEX(貼り付け用!A:A,MATCH(A33,貼り付け用!A:A,0)+4)),INDEX(貼り付け用!A:A,MATCH(A33,貼り付け用!A:A,0)+2))</f>
        <v>#N/A</v>
      </c>
      <c r="B34" t="e">
        <f>IF(A34&lt;&gt;"",
VLOOKUP(A34,得意先マスタ!A:D,2,FALSE),"")</f>
        <v>#N/A</v>
      </c>
      <c r="C34" t="e" cm="1">
        <f t="array" ref="C34">IF(A34="10000","",INDEX(貼り付け用!A:A,MATCH(A34,貼り付け用!A:A,0)+1))</f>
        <v>#N/A</v>
      </c>
      <c r="D34" t="e">
        <f>VLOOKUP(C34,クライアント抽出!$A:$O,10,FALSE)</f>
        <v>#N/A</v>
      </c>
      <c r="E34" t="e">
        <f>IF(D34&lt;&gt;"",
VLOOKUP(
"*"&amp;IF(COUNTIF(D34,"*キャラ弁*"),"キャラ",
IF(COUNTIF(D34,"*赤*"),"赤",SUBSTITUTE(SUBSTITUTE(D34," ",""),"　","")))&amp;"*",
注文弁当の抽出!$F:$I,4,FALSE)&amp;
IF(COUNTIF(D34,"*おにぎり*"),"　おにぎり",""),"")</f>
        <v>#N/A</v>
      </c>
      <c r="F34" t="e">
        <f>IF(E34&lt;&gt;"",
VLOOKUP(C34,クライアント抽出!$A:$G,2,FALSE)+
IF(COUNTIF(Y34,"*-*"),Y34,0),"")</f>
        <v>#N/A</v>
      </c>
      <c r="G34" t="e">
        <f>VLOOKUP(C34,クライアント抽出!$A:$O,11,FALSE)</f>
        <v>#N/A</v>
      </c>
      <c r="H34" t="e">
        <f>IF(G34&lt;&gt;"",
VLOOKUP(
"*"&amp;IF(COUNTIF(G34,"*キャラ弁*"),"キャラ",
IF(COUNTIF(G34,"*赤*"),"赤",SUBSTITUTE(SUBSTITUTE(G34," ",""),"　","")))&amp;"*",
注文弁当の抽出!$F:$I,4,FALSE)&amp;
IF(COUNTIF(G34,"*おにぎり*"),"　おにぎり",""),"")</f>
        <v>#N/A</v>
      </c>
      <c r="I34" t="e">
        <f>IF(H34&lt;&gt;"",
VLOOKUP(C34,クライアント抽出!$A:$G,3,FALSE)+Z34,"")</f>
        <v>#N/A</v>
      </c>
      <c r="J34" t="e">
        <f>VLOOKUP(C34,クライアント抽出!$A:$O,12,FALSE)</f>
        <v>#N/A</v>
      </c>
      <c r="K34" t="e">
        <f>IF(J34&lt;&gt;"",
VLOOKUP(
"*"&amp;IF(COUNTIF(J34,"*キャラ弁*"),"キャラ",
IF(COUNTIF(J34,"*赤*"),"赤",SUBSTITUTE(SUBSTITUTE(J34," ",""),"　","")))&amp;"*",
注文弁当の抽出!$F:$I,4,FALSE)&amp;
IF(COUNTIF(J34,"*おにぎり*"),"　おにぎり",""),"")</f>
        <v>#N/A</v>
      </c>
      <c r="L34" t="e">
        <f>IF(K34&lt;&gt;"",
VLOOKUP(C34,クライアント抽出!$A:$G,4,FALSE)+AA34,"")</f>
        <v>#N/A</v>
      </c>
      <c r="M34" t="e">
        <f>VLOOKUP(C34,クライアント抽出!$A:$O,13,FALSE)</f>
        <v>#N/A</v>
      </c>
      <c r="N34" t="e">
        <f>SUBSTITUTE(
IF(M34&lt;&gt;"",
VLOOKUP(
"*"&amp;IF(COUNTIF(M34,"*キャラ弁*"),"キャラ",
IF(COUNTIF(M34,"*赤*"),"赤",SUBSTITUTE(SUBSTITUTE(D34," ",""),"　","")))&amp;"*",
注文弁当の抽出!$F:$I,4,FALSE),""),"園児","先生")&amp;
IF(COUNTIF(M34,"*おにぎり*"),"　おにぎり","")</f>
        <v>#N/A</v>
      </c>
      <c r="O34" t="e">
        <f>IF(N34&lt;&gt;"",VLOOKUP(C34,クライアント抽出!$A:$G,5,FALSE),"")</f>
        <v>#N/A</v>
      </c>
      <c r="P34" t="e">
        <f>VLOOKUP(C34,クライアント抽出!$A:$O,14,FALSE)</f>
        <v>#N/A</v>
      </c>
      <c r="Q34" t="e">
        <f>SUBSTITUTE(
IF(P34&lt;&gt;"",
VLOOKUP(
"*"&amp;IF(COUNTIF(P34,"*キャラ弁*"),"キャラ",
IF(COUNTIF(P34,"*赤*"),"赤",SUBSTITUTE(SUBSTITUTE(G34," ",""),"　","")))&amp;"*",
注文弁当の抽出!$F:$I,4,FALSE),""),"園児","先生")&amp;
IF(COUNTIF(P34,"*おにぎり*"),"　おにぎり","")</f>
        <v>#N/A</v>
      </c>
      <c r="R34" t="e">
        <f>IF(Q34&lt;&gt;"",
VLOOKUP(C34,クライアント抽出!$A:$G,6,FALSE),"")</f>
        <v>#N/A</v>
      </c>
      <c r="S34" t="e">
        <f>VLOOKUP(C34,クライアント抽出!$A:$O,15,FALSE)</f>
        <v>#N/A</v>
      </c>
      <c r="T34" t="e">
        <f>SUBSTITUTE(
IF(S34&lt;&gt;"",
VLOOKUP(
"*"&amp;IF(COUNTIF(S34,"*キャラ弁*"),"キャラ",
IF(COUNTIF(S34,"*赤*"),"赤",SUBSTITUTE(SUBSTITUTE(J34," ",""),"　","")))&amp;"*",
注文弁当の抽出!$F:$I,4,FALSE),""),"園児","先生")&amp;
IF(COUNTIF(S34,"*おにぎり*"),"　おにぎり","")</f>
        <v>#N/A</v>
      </c>
      <c r="U34" t="e">
        <f>IF(T34&lt;&gt;"",
VLOOKUP(C34,クライアント抽出!$A:$G,7,FALSE),"")</f>
        <v>#N/A</v>
      </c>
      <c r="V34" t="e">
        <f>IF(A34&lt;&gt;"",VLOOKUP("*"&amp;A34&amp;"*",数出表_Excel!$A:$Z,22,FALSE)&amp;VLOOKUP("*"&amp;A34&amp;"*",数出表_Excel!$A:$Z,23,FALSE),"")</f>
        <v>#N/A</v>
      </c>
      <c r="W34" t="e">
        <f>IF(AND(COUNTIF(V34,"&lt;&gt;*不要*"),A34&lt;&gt;""),VLOOKUP(A34,得意先マスタ!$A:$AD,24,FALSE),0)</f>
        <v>#N/A</v>
      </c>
      <c r="X34" t="e">
        <f>IF(AND(COUNTIF(V34,"&lt;&gt;*不要*"),A34&lt;&gt;""),VLOOKUP(A34,得意先マスタ!$A:$AD,25,FALSE),0)</f>
        <v>#N/A</v>
      </c>
      <c r="Y34" t="e">
        <f t="shared" si="23"/>
        <v>#N/A</v>
      </c>
      <c r="Z34" t="e">
        <f t="shared" si="24"/>
        <v>#N/A</v>
      </c>
      <c r="AA34" t="e">
        <f t="shared" ref="AA34:AA65" si="25">IF(X34&lt;&gt;0,
IF(COUNTIF(X34,"*.*"),
IF(COUNTIF(X34,"*.*")=1,0,RIGHT(X34, LEN(X34) - FIND(".", X34, FIND(".", X34) + 1))),0),0)</f>
        <v>#N/A</v>
      </c>
      <c r="AB34" t="e">
        <f t="shared" si="22"/>
        <v>#N/A</v>
      </c>
      <c r="AC34" t="str">
        <f t="array" ref="AC34">IFERROR(INDEX(34:34, SMALL(IF($D34:$U34&lt;&gt;"", COLUMN($D$1:$U34)), COLUMN(A34))), "")</f>
        <v/>
      </c>
      <c r="AD34" t="str">
        <f t="array" ref="AD34">IFERROR(INDEX(34:34, SMALL(IF($D34:$U34&lt;&gt;"", COLUMN($D$1:$U34)), COLUMN(B34))), "")</f>
        <v/>
      </c>
      <c r="AE34" t="str">
        <f t="array" ref="AE34">IFERROR(INDEX(34:34, SMALL(IF($D34:$U34&lt;&gt;"", COLUMN($D$1:$U34)), COLUMN(C34))), "")</f>
        <v/>
      </c>
      <c r="AF34" t="str">
        <f t="array" ref="AF34">IFERROR(INDEX(34:34, SMALL(IF($D34:$U34&lt;&gt;"", COLUMN($D$1:$U34)), COLUMN(D34))), "")</f>
        <v/>
      </c>
      <c r="AG34" t="str">
        <f t="array" ref="AG34">IFERROR(INDEX(34:34, SMALL(IF($D34:$U34&lt;&gt;"", COLUMN($D$1:$U34)), COLUMN(E34))), "")</f>
        <v/>
      </c>
      <c r="AH34" t="str">
        <f t="array" ref="AH34">IFERROR(INDEX(34:34, SMALL(IF($D34:$U34&lt;&gt;"", COLUMN($D$1:$U34)), COLUMN(F34))), "")</f>
        <v/>
      </c>
      <c r="AI34" t="str">
        <f t="array" ref="AI34">IFERROR(INDEX(34:34, SMALL(IF($D34:$U34&lt;&gt;"", COLUMN($D$1:$U34)), COLUMN(G34))), "")</f>
        <v/>
      </c>
      <c r="AJ34" t="str">
        <f t="array" ref="AJ34">IFERROR(INDEX(34:34, SMALL(IF($D34:$U34&lt;&gt;"", COLUMN($D$1:$U34)), COLUMN(H34))), "")</f>
        <v/>
      </c>
      <c r="AK34" t="str">
        <f t="array" ref="AK34">IFERROR(INDEX(34:34, SMALL(IF($D34:$U34&lt;&gt;"", COLUMN($D$1:$U34)), COLUMN(I34))), "")</f>
        <v/>
      </c>
      <c r="AL34" t="str">
        <f t="array" ref="AL34">IFERROR(INDEX(34:34, SMALL(IF($D34:$U34&lt;&gt;"", COLUMN($D$1:$U34)), COLUMN(J34))), "")</f>
        <v/>
      </c>
      <c r="AM34" t="str">
        <f t="array" ref="AM34">IFERROR(INDEX(34:34, SMALL(IF($D34:$U34&lt;&gt;"", COLUMN($D$1:$U34)), COLUMN(K34))), "")</f>
        <v/>
      </c>
      <c r="AN34" t="str">
        <f t="array" ref="AN34">IFERROR(INDEX(34:34, SMALL(IF($D34:$U34&lt;&gt;"", COLUMN($D$1:$U34)), COLUMN(L34))), "")</f>
        <v/>
      </c>
      <c r="AO34" t="str">
        <f t="array" ref="AO34">IFERROR(INDEX(34:34, SMALL(IF($D34:$U34&lt;&gt;"", COLUMN($D$1:$U34)), COLUMN(M34))), "")</f>
        <v/>
      </c>
      <c r="AP34" t="str">
        <f t="array" ref="AP34">IFERROR(INDEX(34:34, SMALL(IF($D34:$U34&lt;&gt;"", COLUMN($D$1:$U34)), COLUMN(N34))), "")</f>
        <v/>
      </c>
      <c r="AQ34" t="str">
        <f t="array" ref="AQ34">IFERROR(INDEX(34:34, SMALL(IF($D34:$U34&lt;&gt;"", COLUMN($D$1:$U34)), COLUMN(O34))), "")</f>
        <v/>
      </c>
      <c r="AR34" s="54" t="s">
        <v>3465</v>
      </c>
      <c r="AS34" t="e">
        <f t="shared" si="16"/>
        <v>#N/A</v>
      </c>
      <c r="AT34" t="e">
        <f t="shared" si="17"/>
        <v>#N/A</v>
      </c>
      <c r="AU34" t="e">
        <f t="shared" si="18"/>
        <v>#N/A</v>
      </c>
      <c r="AV34" t="e">
        <f t="shared" si="19"/>
        <v>#N/A</v>
      </c>
      <c r="AW34" t="e">
        <f t="shared" si="20"/>
        <v>#N/A</v>
      </c>
      <c r="AX34" t="e">
        <f t="shared" si="21"/>
        <v>#N/A</v>
      </c>
      <c r="AZ34" t="str">
        <f t="array" ref="AZ34">IFERROR(INDEX(34:34, SMALL(IF($AC34:$AX34&lt;&gt;"", COLUMN($AC$1:$AX34)), COLUMN(A34))), "")</f>
        <v/>
      </c>
      <c r="BA34" t="str">
        <f t="array" ref="BA34">IFERROR(INDEX(34:34, SMALL(IF($AC34:$AX34&lt;&gt;"", COLUMN($AC$1:$AX34)), COLUMN(B34))), "")</f>
        <v/>
      </c>
      <c r="BB34" t="str">
        <f t="array" ref="BB34">IFERROR(INDEX(34:34, SMALL(IF($AC34:$AX34&lt;&gt;"", COLUMN($AC$1:$AX34)), COLUMN(C34))), "")</f>
        <v/>
      </c>
      <c r="BC34" t="str">
        <f t="array" ref="BC34">IFERROR(INDEX(34:34, SMALL(IF($AC34:$AX34&lt;&gt;"", COLUMN($AC$1:$AX34)), COLUMN(D34))), "")</f>
        <v/>
      </c>
      <c r="BD34" t="str">
        <f t="array" ref="BD34">IFERROR(INDEX(34:34, SMALL(IF($AC34:$AX34&lt;&gt;"", COLUMN($AC$1:$AX34)), COLUMN(E34))), "")</f>
        <v/>
      </c>
      <c r="BE34" t="str">
        <f t="array" ref="BE34">IFERROR(INDEX(34:34, SMALL(IF($AC34:$AX34&lt;&gt;"", COLUMN($AC$1:$AX34)), COLUMN(F34))), "")</f>
        <v/>
      </c>
      <c r="BF34" t="str">
        <f t="array" ref="BF34">IFERROR(INDEX(34:34, SMALL(IF($AC34:$AX34&lt;&gt;"", COLUMN($AC$1:$AX34)), COLUMN(G34))), "")</f>
        <v/>
      </c>
      <c r="BG34" t="str">
        <f t="array" ref="BG34">IFERROR(INDEX(34:34, SMALL(IF($AC34:$AX34&lt;&gt;"", COLUMN($AC$1:$AX34)), COLUMN(H34))), "")</f>
        <v/>
      </c>
      <c r="BH34" t="str">
        <f t="array" ref="BH34">IFERROR(INDEX(34:34, SMALL(IF($AC34:$AX34&lt;&gt;"", COLUMN($AC$1:$AX34)), COLUMN(I34))), "")</f>
        <v/>
      </c>
      <c r="BI34" t="str">
        <f t="array" ref="BI34">IFERROR(INDEX(34:34, SMALL(IF($AC34:$AX34&lt;&gt;"", COLUMN($AC$1:$AX34)), COLUMN(J34))), "")</f>
        <v/>
      </c>
      <c r="BJ34" t="str">
        <f t="array" ref="BJ34">IFERROR(INDEX(34:34, SMALL(IF($AC34:$AX34&lt;&gt;"", COLUMN($AC$1:$AX34)), COLUMN(K34))), "")</f>
        <v/>
      </c>
      <c r="BK34" t="str">
        <f t="array" ref="BK34">IFERROR(INDEX(34:34, SMALL(IF($AC34:$AX34&lt;&gt;"", COLUMN($AC$1:$AX34)), COLUMN(L34))), "")</f>
        <v/>
      </c>
      <c r="BL34" t="str">
        <f t="array" ref="BL34">IFERROR(INDEX(34:34, SMALL(IF($AC34:$AX34&lt;&gt;"", COLUMN($AC$1:$AX34)), COLUMN(M34))), "")</f>
        <v/>
      </c>
      <c r="BM34" t="str">
        <f t="array" ref="BM34">IFERROR(INDEX(34:34, SMALL(IF($AC34:$AX34&lt;&gt;"", COLUMN($AC$1:$AX34)), COLUMN(N34))), "")</f>
        <v/>
      </c>
      <c r="BN34" t="str">
        <f t="array" ref="BN34">IFERROR(INDEX(34:34, SMALL(IF($AC34:$AX34&lt;&gt;"", COLUMN($AC$1:$AX34)), COLUMN(O34))), "")</f>
        <v/>
      </c>
      <c r="BO34" t="str">
        <f t="array" ref="BO34">IFERROR(INDEX(34:34, SMALL(IF($AC34:$AX34&lt;&gt;"", COLUMN($AC$1:$AX34)), COLUMN(P34))), "")</f>
        <v/>
      </c>
      <c r="BP34" t="str">
        <f t="array" ref="BP34">IFERROR(INDEX(34:34, SMALL(IF($AC34:$AX34&lt;&gt;"", COLUMN($AC$1:$AX34)), COLUMN(Q34))), "")</f>
        <v/>
      </c>
      <c r="BQ34" t="str">
        <f t="array" ref="BQ34">IFERROR(INDEX(34:34, SMALL(IF($AC34:$AX34&lt;&gt;"", COLUMN($AC$1:$AX34)), COLUMN(R34))), "")</f>
        <v/>
      </c>
    </row>
    <row r="35" spans="1:69" x14ac:dyDescent="0.45">
      <c r="A35" t="e" cm="1">
        <f t="array" ref="A35">IF(INDEX(貼り付け用!A:A,MATCH(A34,貼り付け用!A:A,0)+2)="4700",
IF(INDEX(貼り付け用!A:A,MATCH(A34,貼り付け用!A:A,0)+4)="4800",
INDEX(貼り付け用!A:A,MATCH(A34,貼り付け用!A:A,0)+6),
INDEX(貼り付け用!A:A,MATCH(A34,貼り付け用!A:A,0)+4)),INDEX(貼り付け用!A:A,MATCH(A34,貼り付け用!A:A,0)+2))</f>
        <v>#N/A</v>
      </c>
      <c r="B35" t="e">
        <f>IF(A35&lt;&gt;"",
VLOOKUP(A35,得意先マスタ!A:D,2,FALSE),"")</f>
        <v>#N/A</v>
      </c>
      <c r="C35" t="e" cm="1">
        <f t="array" ref="C35">IF(A35="10000","",INDEX(貼り付け用!A:A,MATCH(A35,貼り付け用!A:A,0)+1))</f>
        <v>#N/A</v>
      </c>
      <c r="D35" t="e">
        <f>VLOOKUP(C35,クライアント抽出!$A:$O,10,FALSE)</f>
        <v>#N/A</v>
      </c>
      <c r="E35" t="e">
        <f>IF(D35&lt;&gt;"",
VLOOKUP(
"*"&amp;IF(COUNTIF(D35,"*キャラ弁*"),"キャラ",
IF(COUNTIF(D35,"*赤*"),"赤",SUBSTITUTE(SUBSTITUTE(D35," ",""),"　","")))&amp;"*",
注文弁当の抽出!$F:$I,4,FALSE)&amp;
IF(COUNTIF(D35,"*おにぎり*"),"　おにぎり",""),"")</f>
        <v>#N/A</v>
      </c>
      <c r="F35" t="e">
        <f>IF(E35&lt;&gt;"",
VLOOKUP(C35,クライアント抽出!$A:$G,2,FALSE)+
IF(COUNTIF(Y35,"*-*"),Y35,0),"")</f>
        <v>#N/A</v>
      </c>
      <c r="G35" t="e">
        <f>VLOOKUP(C35,クライアント抽出!$A:$O,11,FALSE)</f>
        <v>#N/A</v>
      </c>
      <c r="H35" t="e">
        <f>IF(G35&lt;&gt;"",
VLOOKUP(
"*"&amp;IF(COUNTIF(G35,"*キャラ弁*"),"キャラ",
IF(COUNTIF(G35,"*赤*"),"赤",SUBSTITUTE(SUBSTITUTE(G35," ",""),"　","")))&amp;"*",
注文弁当の抽出!$F:$I,4,FALSE)&amp;
IF(COUNTIF(G35,"*おにぎり*"),"　おにぎり",""),"")</f>
        <v>#N/A</v>
      </c>
      <c r="I35" t="e">
        <f>IF(H35&lt;&gt;"",
VLOOKUP(C35,クライアント抽出!$A:$G,3,FALSE)+Z35,"")</f>
        <v>#N/A</v>
      </c>
      <c r="J35" t="e">
        <f>VLOOKUP(C35,クライアント抽出!$A:$O,12,FALSE)</f>
        <v>#N/A</v>
      </c>
      <c r="K35" t="e">
        <f>IF(J35&lt;&gt;"",
VLOOKUP(
"*"&amp;IF(COUNTIF(J35,"*キャラ弁*"),"キャラ",
IF(COUNTIF(J35,"*赤*"),"赤",SUBSTITUTE(SUBSTITUTE(J35," ",""),"　","")))&amp;"*",
注文弁当の抽出!$F:$I,4,FALSE)&amp;
IF(COUNTIF(J35,"*おにぎり*"),"　おにぎり",""),"")</f>
        <v>#N/A</v>
      </c>
      <c r="L35" t="e">
        <f>IF(K35&lt;&gt;"",
VLOOKUP(C35,クライアント抽出!$A:$G,4,FALSE)+AA35,"")</f>
        <v>#N/A</v>
      </c>
      <c r="M35" t="e">
        <f>VLOOKUP(C35,クライアント抽出!$A:$O,13,FALSE)</f>
        <v>#N/A</v>
      </c>
      <c r="N35" t="e">
        <f>SUBSTITUTE(
IF(M35&lt;&gt;"",
VLOOKUP(
"*"&amp;IF(COUNTIF(M35,"*キャラ弁*"),"キャラ",
IF(COUNTIF(M35,"*赤*"),"赤",SUBSTITUTE(SUBSTITUTE(D35," ",""),"　","")))&amp;"*",
注文弁当の抽出!$F:$I,4,FALSE),""),"園児","先生")&amp;
IF(COUNTIF(M35,"*おにぎり*"),"　おにぎり","")</f>
        <v>#N/A</v>
      </c>
      <c r="O35" t="e">
        <f>IF(N35&lt;&gt;"",VLOOKUP(C35,クライアント抽出!$A:$G,5,FALSE),"")</f>
        <v>#N/A</v>
      </c>
      <c r="P35" t="e">
        <f>VLOOKUP(C35,クライアント抽出!$A:$O,14,FALSE)</f>
        <v>#N/A</v>
      </c>
      <c r="Q35" t="e">
        <f>SUBSTITUTE(
IF(P35&lt;&gt;"",
VLOOKUP(
"*"&amp;IF(COUNTIF(P35,"*キャラ弁*"),"キャラ",
IF(COUNTIF(P35,"*赤*"),"赤",SUBSTITUTE(SUBSTITUTE(G35," ",""),"　","")))&amp;"*",
注文弁当の抽出!$F:$I,4,FALSE),""),"園児","先生")&amp;
IF(COUNTIF(P35,"*おにぎり*"),"　おにぎり","")</f>
        <v>#N/A</v>
      </c>
      <c r="R35" t="e">
        <f>IF(Q35&lt;&gt;"",
VLOOKUP(C35,クライアント抽出!$A:$G,6,FALSE),"")</f>
        <v>#N/A</v>
      </c>
      <c r="S35" t="e">
        <f>VLOOKUP(C35,クライアント抽出!$A:$O,15,FALSE)</f>
        <v>#N/A</v>
      </c>
      <c r="T35" t="e">
        <f>SUBSTITUTE(
IF(S35&lt;&gt;"",
VLOOKUP(
"*"&amp;IF(COUNTIF(S35,"*キャラ弁*"),"キャラ",
IF(COUNTIF(S35,"*赤*"),"赤",SUBSTITUTE(SUBSTITUTE(J35," ",""),"　","")))&amp;"*",
注文弁当の抽出!$F:$I,4,FALSE),""),"園児","先生")&amp;
IF(COUNTIF(S35,"*おにぎり*"),"　おにぎり","")</f>
        <v>#N/A</v>
      </c>
      <c r="U35" t="e">
        <f>IF(T35&lt;&gt;"",
VLOOKUP(C35,クライアント抽出!$A:$G,7,FALSE),"")</f>
        <v>#N/A</v>
      </c>
      <c r="V35" t="e">
        <f>IF(A35&lt;&gt;"",VLOOKUP("*"&amp;A35&amp;"*",数出表_Excel!$A:$Z,22,FALSE)&amp;VLOOKUP("*"&amp;A35&amp;"*",数出表_Excel!$A:$Z,23,FALSE),"")</f>
        <v>#N/A</v>
      </c>
      <c r="W35" t="e">
        <f>IF(AND(COUNTIF(V35,"&lt;&gt;*不要*"),A35&lt;&gt;""),VLOOKUP(A35,得意先マスタ!$A:$AD,24,FALSE),0)</f>
        <v>#N/A</v>
      </c>
      <c r="X35" t="e">
        <f>IF(AND(COUNTIF(V35,"&lt;&gt;*不要*"),A35&lt;&gt;""),VLOOKUP(A35,得意先マスタ!$A:$AD,25,FALSE),0)</f>
        <v>#N/A</v>
      </c>
      <c r="Y35" t="e">
        <f t="shared" si="23"/>
        <v>#N/A</v>
      </c>
      <c r="Z35" t="e">
        <f t="shared" si="24"/>
        <v>#N/A</v>
      </c>
      <c r="AA35" t="e">
        <f t="shared" si="25"/>
        <v>#N/A</v>
      </c>
      <c r="AB35" t="e">
        <f t="shared" si="22"/>
        <v>#N/A</v>
      </c>
      <c r="AC35" t="str">
        <f t="array" ref="AC35">IFERROR(INDEX(35:35, SMALL(IF($D35:$U35&lt;&gt;"", COLUMN($D$1:$U35)), COLUMN(A35))), "")</f>
        <v/>
      </c>
      <c r="AD35" t="str">
        <f t="array" ref="AD35">IFERROR(INDEX(35:35, SMALL(IF($D35:$U35&lt;&gt;"", COLUMN($D$1:$U35)), COLUMN(B35))), "")</f>
        <v/>
      </c>
      <c r="AE35" t="str">
        <f t="array" ref="AE35">IFERROR(INDEX(35:35, SMALL(IF($D35:$U35&lt;&gt;"", COLUMN($D$1:$U35)), COLUMN(C35))), "")</f>
        <v/>
      </c>
      <c r="AF35" t="str">
        <f t="array" ref="AF35">IFERROR(INDEX(35:35, SMALL(IF($D35:$U35&lt;&gt;"", COLUMN($D$1:$U35)), COLUMN(D35))), "")</f>
        <v/>
      </c>
      <c r="AG35" t="str">
        <f t="array" ref="AG35">IFERROR(INDEX(35:35, SMALL(IF($D35:$U35&lt;&gt;"", COLUMN($D$1:$U35)), COLUMN(E35))), "")</f>
        <v/>
      </c>
      <c r="AH35" t="str">
        <f t="array" ref="AH35">IFERROR(INDEX(35:35, SMALL(IF($D35:$U35&lt;&gt;"", COLUMN($D$1:$U35)), COLUMN(F35))), "")</f>
        <v/>
      </c>
      <c r="AI35" t="str">
        <f t="array" ref="AI35">IFERROR(INDEX(35:35, SMALL(IF($D35:$U35&lt;&gt;"", COLUMN($D$1:$U35)), COLUMN(G35))), "")</f>
        <v/>
      </c>
      <c r="AJ35" t="str">
        <f t="array" ref="AJ35">IFERROR(INDEX(35:35, SMALL(IF($D35:$U35&lt;&gt;"", COLUMN($D$1:$U35)), COLUMN(H35))), "")</f>
        <v/>
      </c>
      <c r="AK35" t="str">
        <f t="array" ref="AK35">IFERROR(INDEX(35:35, SMALL(IF($D35:$U35&lt;&gt;"", COLUMN($D$1:$U35)), COLUMN(I35))), "")</f>
        <v/>
      </c>
      <c r="AL35" t="str">
        <f t="array" ref="AL35">IFERROR(INDEX(35:35, SMALL(IF($D35:$U35&lt;&gt;"", COLUMN($D$1:$U35)), COLUMN(J35))), "")</f>
        <v/>
      </c>
      <c r="AM35" t="str">
        <f t="array" ref="AM35">IFERROR(INDEX(35:35, SMALL(IF($D35:$U35&lt;&gt;"", COLUMN($D$1:$U35)), COLUMN(K35))), "")</f>
        <v/>
      </c>
      <c r="AN35" t="str">
        <f t="array" ref="AN35">IFERROR(INDEX(35:35, SMALL(IF($D35:$U35&lt;&gt;"", COLUMN($D$1:$U35)), COLUMN(L35))), "")</f>
        <v/>
      </c>
      <c r="AO35" t="str">
        <f t="array" ref="AO35">IFERROR(INDEX(35:35, SMALL(IF($D35:$U35&lt;&gt;"", COLUMN($D$1:$U35)), COLUMN(M35))), "")</f>
        <v/>
      </c>
      <c r="AP35" t="str">
        <f t="array" ref="AP35">IFERROR(INDEX(35:35, SMALL(IF($D35:$U35&lt;&gt;"", COLUMN($D$1:$U35)), COLUMN(N35))), "")</f>
        <v/>
      </c>
      <c r="AQ35" t="str">
        <f t="array" ref="AQ35">IFERROR(INDEX(35:35, SMALL(IF($D35:$U35&lt;&gt;"", COLUMN($D$1:$U35)), COLUMN(O35))), "")</f>
        <v/>
      </c>
      <c r="AR35" s="54" t="s">
        <v>3465</v>
      </c>
      <c r="AS35" t="e">
        <f t="shared" si="16"/>
        <v>#N/A</v>
      </c>
      <c r="AT35" t="e">
        <f t="shared" si="17"/>
        <v>#N/A</v>
      </c>
      <c r="AU35" t="e">
        <f t="shared" si="18"/>
        <v>#N/A</v>
      </c>
      <c r="AV35" t="e">
        <f t="shared" si="19"/>
        <v>#N/A</v>
      </c>
      <c r="AW35" t="e">
        <f t="shared" si="20"/>
        <v>#N/A</v>
      </c>
      <c r="AX35" t="e">
        <f t="shared" si="21"/>
        <v>#N/A</v>
      </c>
      <c r="AZ35" t="str">
        <f t="array" ref="AZ35">IFERROR(INDEX(35:35, SMALL(IF($AC35:$AX35&lt;&gt;"", COLUMN($AC$1:$AX35)), COLUMN(A35))), "")</f>
        <v/>
      </c>
      <c r="BA35" t="str">
        <f t="array" ref="BA35">IFERROR(INDEX(35:35, SMALL(IF($AC35:$AX35&lt;&gt;"", COLUMN($AC$1:$AX35)), COLUMN(B35))), "")</f>
        <v/>
      </c>
      <c r="BB35" t="str">
        <f t="array" ref="BB35">IFERROR(INDEX(35:35, SMALL(IF($AC35:$AX35&lt;&gt;"", COLUMN($AC$1:$AX35)), COLUMN(C35))), "")</f>
        <v/>
      </c>
      <c r="BC35" t="str">
        <f t="array" ref="BC35">IFERROR(INDEX(35:35, SMALL(IF($AC35:$AX35&lt;&gt;"", COLUMN($AC$1:$AX35)), COLUMN(D35))), "")</f>
        <v/>
      </c>
      <c r="BD35" t="str">
        <f t="array" ref="BD35">IFERROR(INDEX(35:35, SMALL(IF($AC35:$AX35&lt;&gt;"", COLUMN($AC$1:$AX35)), COLUMN(E35))), "")</f>
        <v/>
      </c>
      <c r="BE35" t="str">
        <f t="array" ref="BE35">IFERROR(INDEX(35:35, SMALL(IF($AC35:$AX35&lt;&gt;"", COLUMN($AC$1:$AX35)), COLUMN(F35))), "")</f>
        <v/>
      </c>
      <c r="BF35" t="str">
        <f t="array" ref="BF35">IFERROR(INDEX(35:35, SMALL(IF($AC35:$AX35&lt;&gt;"", COLUMN($AC$1:$AX35)), COLUMN(G35))), "")</f>
        <v/>
      </c>
      <c r="BG35" t="str">
        <f t="array" ref="BG35">IFERROR(INDEX(35:35, SMALL(IF($AC35:$AX35&lt;&gt;"", COLUMN($AC$1:$AX35)), COLUMN(H35))), "")</f>
        <v/>
      </c>
      <c r="BH35" t="str">
        <f t="array" ref="BH35">IFERROR(INDEX(35:35, SMALL(IF($AC35:$AX35&lt;&gt;"", COLUMN($AC$1:$AX35)), COLUMN(I35))), "")</f>
        <v/>
      </c>
      <c r="BI35" t="str">
        <f t="array" ref="BI35">IFERROR(INDEX(35:35, SMALL(IF($AC35:$AX35&lt;&gt;"", COLUMN($AC$1:$AX35)), COLUMN(J35))), "")</f>
        <v/>
      </c>
      <c r="BJ35" t="str">
        <f t="array" ref="BJ35">IFERROR(INDEX(35:35, SMALL(IF($AC35:$AX35&lt;&gt;"", COLUMN($AC$1:$AX35)), COLUMN(K35))), "")</f>
        <v/>
      </c>
      <c r="BK35" t="str">
        <f t="array" ref="BK35">IFERROR(INDEX(35:35, SMALL(IF($AC35:$AX35&lt;&gt;"", COLUMN($AC$1:$AX35)), COLUMN(L35))), "")</f>
        <v/>
      </c>
      <c r="BL35" t="str">
        <f t="array" ref="BL35">IFERROR(INDEX(35:35, SMALL(IF($AC35:$AX35&lt;&gt;"", COLUMN($AC$1:$AX35)), COLUMN(M35))), "")</f>
        <v/>
      </c>
      <c r="BM35" t="str">
        <f t="array" ref="BM35">IFERROR(INDEX(35:35, SMALL(IF($AC35:$AX35&lt;&gt;"", COLUMN($AC$1:$AX35)), COLUMN(N35))), "")</f>
        <v/>
      </c>
      <c r="BN35" t="str">
        <f t="array" ref="BN35">IFERROR(INDEX(35:35, SMALL(IF($AC35:$AX35&lt;&gt;"", COLUMN($AC$1:$AX35)), COLUMN(O35))), "")</f>
        <v/>
      </c>
      <c r="BO35" t="str">
        <f t="array" ref="BO35">IFERROR(INDEX(35:35, SMALL(IF($AC35:$AX35&lt;&gt;"", COLUMN($AC$1:$AX35)), COLUMN(P35))), "")</f>
        <v/>
      </c>
      <c r="BP35" t="str">
        <f t="array" ref="BP35">IFERROR(INDEX(35:35, SMALL(IF($AC35:$AX35&lt;&gt;"", COLUMN($AC$1:$AX35)), COLUMN(Q35))), "")</f>
        <v/>
      </c>
      <c r="BQ35" t="str">
        <f t="array" ref="BQ35">IFERROR(INDEX(35:35, SMALL(IF($AC35:$AX35&lt;&gt;"", COLUMN($AC$1:$AX35)), COLUMN(R35))), "")</f>
        <v/>
      </c>
    </row>
    <row r="36" spans="1:69" x14ac:dyDescent="0.45">
      <c r="A36" t="e" cm="1">
        <f t="array" ref="A36">IF(INDEX(貼り付け用!A:A,MATCH(A35,貼り付け用!A:A,0)+2)="4700",
IF(INDEX(貼り付け用!A:A,MATCH(A35,貼り付け用!A:A,0)+4)="4800",
INDEX(貼り付け用!A:A,MATCH(A35,貼り付け用!A:A,0)+6),
INDEX(貼り付け用!A:A,MATCH(A35,貼り付け用!A:A,0)+4)),INDEX(貼り付け用!A:A,MATCH(A35,貼り付け用!A:A,0)+2))</f>
        <v>#N/A</v>
      </c>
      <c r="B36" t="e">
        <f>IF(A36&lt;&gt;"",
VLOOKUP(A36,得意先マスタ!A:D,2,FALSE),"")</f>
        <v>#N/A</v>
      </c>
      <c r="C36" t="e" cm="1">
        <f t="array" ref="C36">IF(A36="10000","",INDEX(貼り付け用!A:A,MATCH(A36,貼り付け用!A:A,0)+1))</f>
        <v>#N/A</v>
      </c>
      <c r="D36" t="e">
        <f>VLOOKUP(C36,クライアント抽出!$A:$O,10,FALSE)</f>
        <v>#N/A</v>
      </c>
      <c r="E36" t="e">
        <f>IF(D36&lt;&gt;"",
VLOOKUP(
"*"&amp;IF(COUNTIF(D36,"*キャラ弁*"),"キャラ",
IF(COUNTIF(D36,"*赤*"),"赤",SUBSTITUTE(SUBSTITUTE(D36," ",""),"　","")))&amp;"*",
注文弁当の抽出!$F:$I,4,FALSE)&amp;
IF(COUNTIF(D36,"*おにぎり*"),"　おにぎり",""),"")</f>
        <v>#N/A</v>
      </c>
      <c r="F36" t="e">
        <f>IF(E36&lt;&gt;"",
VLOOKUP(C36,クライアント抽出!$A:$G,2,FALSE)+
IF(COUNTIF(Y36,"*-*"),Y36,0),"")</f>
        <v>#N/A</v>
      </c>
      <c r="G36" t="e">
        <f>VLOOKUP(C36,クライアント抽出!$A:$O,11,FALSE)</f>
        <v>#N/A</v>
      </c>
      <c r="H36" t="e">
        <f>IF(G36&lt;&gt;"",
VLOOKUP(
"*"&amp;IF(COUNTIF(G36,"*キャラ弁*"),"キャラ",
IF(COUNTIF(G36,"*赤*"),"赤",SUBSTITUTE(SUBSTITUTE(G36," ",""),"　","")))&amp;"*",
注文弁当の抽出!$F:$I,4,FALSE)&amp;
IF(COUNTIF(G36,"*おにぎり*"),"　おにぎり",""),"")</f>
        <v>#N/A</v>
      </c>
      <c r="I36" t="e">
        <f>IF(H36&lt;&gt;"",
VLOOKUP(C36,クライアント抽出!$A:$G,3,FALSE)+Z36,"")</f>
        <v>#N/A</v>
      </c>
      <c r="J36" t="e">
        <f>VLOOKUP(C36,クライアント抽出!$A:$O,12,FALSE)</f>
        <v>#N/A</v>
      </c>
      <c r="K36" t="e">
        <f>IF(J36&lt;&gt;"",
VLOOKUP(
"*"&amp;IF(COUNTIF(J36,"*キャラ弁*"),"キャラ",
IF(COUNTIF(J36,"*赤*"),"赤",SUBSTITUTE(SUBSTITUTE(J36," ",""),"　","")))&amp;"*",
注文弁当の抽出!$F:$I,4,FALSE)&amp;
IF(COUNTIF(J36,"*おにぎり*"),"　おにぎり",""),"")</f>
        <v>#N/A</v>
      </c>
      <c r="L36" t="e">
        <f>IF(K36&lt;&gt;"",
VLOOKUP(C36,クライアント抽出!$A:$G,4,FALSE)+AA36,"")</f>
        <v>#N/A</v>
      </c>
      <c r="M36" t="e">
        <f>VLOOKUP(C36,クライアント抽出!$A:$O,13,FALSE)</f>
        <v>#N/A</v>
      </c>
      <c r="N36" t="e">
        <f>SUBSTITUTE(
IF(M36&lt;&gt;"",
VLOOKUP(
"*"&amp;IF(COUNTIF(M36,"*キャラ弁*"),"キャラ",
IF(COUNTIF(M36,"*赤*"),"赤",SUBSTITUTE(SUBSTITUTE(D36," ",""),"　","")))&amp;"*",
注文弁当の抽出!$F:$I,4,FALSE),""),"園児","先生")&amp;
IF(COUNTIF(M36,"*おにぎり*"),"　おにぎり","")</f>
        <v>#N/A</v>
      </c>
      <c r="O36" t="e">
        <f>IF(N36&lt;&gt;"",VLOOKUP(C36,クライアント抽出!$A:$G,5,FALSE),"")</f>
        <v>#N/A</v>
      </c>
      <c r="P36" t="e">
        <f>VLOOKUP(C36,クライアント抽出!$A:$O,14,FALSE)</f>
        <v>#N/A</v>
      </c>
      <c r="Q36" t="e">
        <f>SUBSTITUTE(
IF(P36&lt;&gt;"",
VLOOKUP(
"*"&amp;IF(COUNTIF(P36,"*キャラ弁*"),"キャラ",
IF(COUNTIF(P36,"*赤*"),"赤",SUBSTITUTE(SUBSTITUTE(G36," ",""),"　","")))&amp;"*",
注文弁当の抽出!$F:$I,4,FALSE),""),"園児","先生")&amp;
IF(COUNTIF(P36,"*おにぎり*"),"　おにぎり","")</f>
        <v>#N/A</v>
      </c>
      <c r="R36" t="e">
        <f>IF(Q36&lt;&gt;"",
VLOOKUP(C36,クライアント抽出!$A:$G,6,FALSE),"")</f>
        <v>#N/A</v>
      </c>
      <c r="S36" t="e">
        <f>VLOOKUP(C36,クライアント抽出!$A:$O,15,FALSE)</f>
        <v>#N/A</v>
      </c>
      <c r="T36" t="e">
        <f>SUBSTITUTE(
IF(S36&lt;&gt;"",
VLOOKUP(
"*"&amp;IF(COUNTIF(S36,"*キャラ弁*"),"キャラ",
IF(COUNTIF(S36,"*赤*"),"赤",SUBSTITUTE(SUBSTITUTE(J36," ",""),"　","")))&amp;"*",
注文弁当の抽出!$F:$I,4,FALSE),""),"園児","先生")&amp;
IF(COUNTIF(S36,"*おにぎり*"),"　おにぎり","")</f>
        <v>#N/A</v>
      </c>
      <c r="U36" t="e">
        <f>IF(T36&lt;&gt;"",
VLOOKUP(C36,クライアント抽出!$A:$G,7,FALSE),"")</f>
        <v>#N/A</v>
      </c>
      <c r="V36" t="e">
        <f>IF(A36&lt;&gt;"",VLOOKUP("*"&amp;A36&amp;"*",数出表_Excel!$A:$Z,22,FALSE)&amp;VLOOKUP("*"&amp;A36&amp;"*",数出表_Excel!$A:$Z,23,FALSE),"")</f>
        <v>#N/A</v>
      </c>
      <c r="W36" t="e">
        <f>IF(AND(COUNTIF(V36,"&lt;&gt;*不要*"),A36&lt;&gt;""),VLOOKUP(A36,得意先マスタ!$A:$AD,24,FALSE),0)</f>
        <v>#N/A</v>
      </c>
      <c r="X36" t="e">
        <f>IF(AND(COUNTIF(V36,"&lt;&gt;*不要*"),A36&lt;&gt;""),VLOOKUP(A36,得意先マスタ!$A:$AD,25,FALSE),0)</f>
        <v>#N/A</v>
      </c>
      <c r="Y36" t="e">
        <f t="shared" si="23"/>
        <v>#N/A</v>
      </c>
      <c r="Z36" t="e">
        <f t="shared" si="24"/>
        <v>#N/A</v>
      </c>
      <c r="AA36" t="e">
        <f t="shared" si="25"/>
        <v>#N/A</v>
      </c>
      <c r="AB36" t="e">
        <f t="shared" si="22"/>
        <v>#N/A</v>
      </c>
      <c r="AC36" t="str">
        <f t="array" ref="AC36">IFERROR(INDEX(36:36, SMALL(IF($D36:$U36&lt;&gt;"", COLUMN($D$1:$U36)), COLUMN(A36))), "")</f>
        <v/>
      </c>
      <c r="AD36" t="str">
        <f t="array" ref="AD36">IFERROR(INDEX(36:36, SMALL(IF($D36:$U36&lt;&gt;"", COLUMN($D$1:$U36)), COLUMN(B36))), "")</f>
        <v/>
      </c>
      <c r="AE36" t="str">
        <f t="array" ref="AE36">IFERROR(INDEX(36:36, SMALL(IF($D36:$U36&lt;&gt;"", COLUMN($D$1:$U36)), COLUMN(C36))), "")</f>
        <v/>
      </c>
      <c r="AF36" t="str">
        <f t="array" ref="AF36">IFERROR(INDEX(36:36, SMALL(IF($D36:$U36&lt;&gt;"", COLUMN($D$1:$U36)), COLUMN(D36))), "")</f>
        <v/>
      </c>
      <c r="AG36" t="str">
        <f t="array" ref="AG36">IFERROR(INDEX(36:36, SMALL(IF($D36:$U36&lt;&gt;"", COLUMN($D$1:$U36)), COLUMN(E36))), "")</f>
        <v/>
      </c>
      <c r="AH36" t="str">
        <f t="array" ref="AH36">IFERROR(INDEX(36:36, SMALL(IF($D36:$U36&lt;&gt;"", COLUMN($D$1:$U36)), COLUMN(F36))), "")</f>
        <v/>
      </c>
      <c r="AI36" t="str">
        <f t="array" ref="AI36">IFERROR(INDEX(36:36, SMALL(IF($D36:$U36&lt;&gt;"", COLUMN($D$1:$U36)), COLUMN(G36))), "")</f>
        <v/>
      </c>
      <c r="AJ36" t="str">
        <f t="array" ref="AJ36">IFERROR(INDEX(36:36, SMALL(IF($D36:$U36&lt;&gt;"", COLUMN($D$1:$U36)), COLUMN(H36))), "")</f>
        <v/>
      </c>
      <c r="AK36" t="str">
        <f t="array" ref="AK36">IFERROR(INDEX(36:36, SMALL(IF($D36:$U36&lt;&gt;"", COLUMN($D$1:$U36)), COLUMN(I36))), "")</f>
        <v/>
      </c>
      <c r="AL36" t="str">
        <f t="array" ref="AL36">IFERROR(INDEX(36:36, SMALL(IF($D36:$U36&lt;&gt;"", COLUMN($D$1:$U36)), COLUMN(J36))), "")</f>
        <v/>
      </c>
      <c r="AM36" t="str">
        <f t="array" ref="AM36">IFERROR(INDEX(36:36, SMALL(IF($D36:$U36&lt;&gt;"", COLUMN($D$1:$U36)), COLUMN(K36))), "")</f>
        <v/>
      </c>
      <c r="AN36" t="str">
        <f t="array" ref="AN36">IFERROR(INDEX(36:36, SMALL(IF($D36:$U36&lt;&gt;"", COLUMN($D$1:$U36)), COLUMN(L36))), "")</f>
        <v/>
      </c>
      <c r="AO36" t="str">
        <f t="array" ref="AO36">IFERROR(INDEX(36:36, SMALL(IF($D36:$U36&lt;&gt;"", COLUMN($D$1:$U36)), COLUMN(M36))), "")</f>
        <v/>
      </c>
      <c r="AP36" t="str">
        <f t="array" ref="AP36">IFERROR(INDEX(36:36, SMALL(IF($D36:$U36&lt;&gt;"", COLUMN($D$1:$U36)), COLUMN(N36))), "")</f>
        <v/>
      </c>
      <c r="AQ36" t="str">
        <f t="array" ref="AQ36">IFERROR(INDEX(36:36, SMALL(IF($D36:$U36&lt;&gt;"", COLUMN($D$1:$U36)), COLUMN(O36))), "")</f>
        <v/>
      </c>
      <c r="AR36" s="54" t="s">
        <v>3465</v>
      </c>
      <c r="AS36" t="e">
        <f t="shared" si="16"/>
        <v>#N/A</v>
      </c>
      <c r="AT36" t="e">
        <f t="shared" si="17"/>
        <v>#N/A</v>
      </c>
      <c r="AU36" t="e">
        <f t="shared" si="18"/>
        <v>#N/A</v>
      </c>
      <c r="AV36" t="e">
        <f t="shared" si="19"/>
        <v>#N/A</v>
      </c>
      <c r="AW36" t="e">
        <f t="shared" si="20"/>
        <v>#N/A</v>
      </c>
      <c r="AX36" t="e">
        <f t="shared" si="21"/>
        <v>#N/A</v>
      </c>
      <c r="AZ36" t="str">
        <f t="array" ref="AZ36">IFERROR(INDEX(36:36, SMALL(IF($AC36:$AX36&lt;&gt;"", COLUMN($AC$1:$AX36)), COLUMN(A36))), "")</f>
        <v/>
      </c>
      <c r="BA36" t="str">
        <f t="array" ref="BA36">IFERROR(INDEX(36:36, SMALL(IF($AC36:$AX36&lt;&gt;"", COLUMN($AC$1:$AX36)), COLUMN(B36))), "")</f>
        <v/>
      </c>
      <c r="BB36" t="str">
        <f t="array" ref="BB36">IFERROR(INDEX(36:36, SMALL(IF($AC36:$AX36&lt;&gt;"", COLUMN($AC$1:$AX36)), COLUMN(C36))), "")</f>
        <v/>
      </c>
      <c r="BC36" t="str">
        <f t="array" ref="BC36">IFERROR(INDEX(36:36, SMALL(IF($AC36:$AX36&lt;&gt;"", COLUMN($AC$1:$AX36)), COLUMN(D36))), "")</f>
        <v/>
      </c>
      <c r="BD36" t="str">
        <f t="array" ref="BD36">IFERROR(INDEX(36:36, SMALL(IF($AC36:$AX36&lt;&gt;"", COLUMN($AC$1:$AX36)), COLUMN(E36))), "")</f>
        <v/>
      </c>
      <c r="BE36" t="str">
        <f t="array" ref="BE36">IFERROR(INDEX(36:36, SMALL(IF($AC36:$AX36&lt;&gt;"", COLUMN($AC$1:$AX36)), COLUMN(F36))), "")</f>
        <v/>
      </c>
      <c r="BF36" t="str">
        <f t="array" ref="BF36">IFERROR(INDEX(36:36, SMALL(IF($AC36:$AX36&lt;&gt;"", COLUMN($AC$1:$AX36)), COLUMN(G36))), "")</f>
        <v/>
      </c>
      <c r="BG36" t="str">
        <f t="array" ref="BG36">IFERROR(INDEX(36:36, SMALL(IF($AC36:$AX36&lt;&gt;"", COLUMN($AC$1:$AX36)), COLUMN(H36))), "")</f>
        <v/>
      </c>
      <c r="BH36" t="str">
        <f t="array" ref="BH36">IFERROR(INDEX(36:36, SMALL(IF($AC36:$AX36&lt;&gt;"", COLUMN($AC$1:$AX36)), COLUMN(I36))), "")</f>
        <v/>
      </c>
      <c r="BI36" t="str">
        <f t="array" ref="BI36">IFERROR(INDEX(36:36, SMALL(IF($AC36:$AX36&lt;&gt;"", COLUMN($AC$1:$AX36)), COLUMN(J36))), "")</f>
        <v/>
      </c>
      <c r="BJ36" t="str">
        <f t="array" ref="BJ36">IFERROR(INDEX(36:36, SMALL(IF($AC36:$AX36&lt;&gt;"", COLUMN($AC$1:$AX36)), COLUMN(K36))), "")</f>
        <v/>
      </c>
      <c r="BK36" t="str">
        <f t="array" ref="BK36">IFERROR(INDEX(36:36, SMALL(IF($AC36:$AX36&lt;&gt;"", COLUMN($AC$1:$AX36)), COLUMN(L36))), "")</f>
        <v/>
      </c>
      <c r="BL36" t="str">
        <f t="array" ref="BL36">IFERROR(INDEX(36:36, SMALL(IF($AC36:$AX36&lt;&gt;"", COLUMN($AC$1:$AX36)), COLUMN(M36))), "")</f>
        <v/>
      </c>
      <c r="BM36" t="str">
        <f t="array" ref="BM36">IFERROR(INDEX(36:36, SMALL(IF($AC36:$AX36&lt;&gt;"", COLUMN($AC$1:$AX36)), COLUMN(N36))), "")</f>
        <v/>
      </c>
      <c r="BN36" t="str">
        <f t="array" ref="BN36">IFERROR(INDEX(36:36, SMALL(IF($AC36:$AX36&lt;&gt;"", COLUMN($AC$1:$AX36)), COLUMN(O36))), "")</f>
        <v/>
      </c>
      <c r="BO36" t="str">
        <f t="array" ref="BO36">IFERROR(INDEX(36:36, SMALL(IF($AC36:$AX36&lt;&gt;"", COLUMN($AC$1:$AX36)), COLUMN(P36))), "")</f>
        <v/>
      </c>
      <c r="BP36" t="str">
        <f t="array" ref="BP36">IFERROR(INDEX(36:36, SMALL(IF($AC36:$AX36&lt;&gt;"", COLUMN($AC$1:$AX36)), COLUMN(Q36))), "")</f>
        <v/>
      </c>
      <c r="BQ36" t="str">
        <f t="array" ref="BQ36">IFERROR(INDEX(36:36, SMALL(IF($AC36:$AX36&lt;&gt;"", COLUMN($AC$1:$AX36)), COLUMN(R36))), "")</f>
        <v/>
      </c>
    </row>
    <row r="37" spans="1:69" x14ac:dyDescent="0.45">
      <c r="A37" t="e" cm="1">
        <f t="array" ref="A37">IF(INDEX(貼り付け用!A:A,MATCH(A36,貼り付け用!A:A,0)+2)="4700",
IF(INDEX(貼り付け用!A:A,MATCH(A36,貼り付け用!A:A,0)+4)="4800",
INDEX(貼り付け用!A:A,MATCH(A36,貼り付け用!A:A,0)+6),
INDEX(貼り付け用!A:A,MATCH(A36,貼り付け用!A:A,0)+4)),INDEX(貼り付け用!A:A,MATCH(A36,貼り付け用!A:A,0)+2))</f>
        <v>#N/A</v>
      </c>
      <c r="B37" t="e">
        <f>IF(A37&lt;&gt;"",
VLOOKUP(A37,得意先マスタ!A:D,2,FALSE),"")</f>
        <v>#N/A</v>
      </c>
      <c r="C37" t="e" cm="1">
        <f t="array" ref="C37">IF(A37="10000","",INDEX(貼り付け用!A:A,MATCH(A37,貼り付け用!A:A,0)+1))</f>
        <v>#N/A</v>
      </c>
      <c r="D37" t="e">
        <f>VLOOKUP(C37,クライアント抽出!$A:$O,10,FALSE)</f>
        <v>#N/A</v>
      </c>
      <c r="E37" t="e">
        <f>IF(D37&lt;&gt;"",
VLOOKUP(
"*"&amp;IF(COUNTIF(D37,"*キャラ弁*"),"キャラ",
IF(COUNTIF(D37,"*赤*"),"赤",SUBSTITUTE(SUBSTITUTE(D37," ",""),"　","")))&amp;"*",
注文弁当の抽出!$F:$I,4,FALSE)&amp;
IF(COUNTIF(D37,"*おにぎり*"),"　おにぎり",""),"")</f>
        <v>#N/A</v>
      </c>
      <c r="F37" t="e">
        <f>IF(E37&lt;&gt;"",
VLOOKUP(C37,クライアント抽出!$A:$G,2,FALSE)+
IF(COUNTIF(Y37,"*-*"),Y37,0),"")</f>
        <v>#N/A</v>
      </c>
      <c r="G37" t="e">
        <f>VLOOKUP(C37,クライアント抽出!$A:$O,11,FALSE)</f>
        <v>#N/A</v>
      </c>
      <c r="H37" t="e">
        <f>IF(G37&lt;&gt;"",
VLOOKUP(
"*"&amp;IF(COUNTIF(G37,"*キャラ弁*"),"キャラ",
IF(COUNTIF(G37,"*赤*"),"赤",SUBSTITUTE(SUBSTITUTE(G37," ",""),"　","")))&amp;"*",
注文弁当の抽出!$F:$I,4,FALSE)&amp;
IF(COUNTIF(G37,"*おにぎり*"),"　おにぎり",""),"")</f>
        <v>#N/A</v>
      </c>
      <c r="I37" t="e">
        <f>IF(H37&lt;&gt;"",
VLOOKUP(C37,クライアント抽出!$A:$G,3,FALSE)+Z37,"")</f>
        <v>#N/A</v>
      </c>
      <c r="J37" t="e">
        <f>VLOOKUP(C37,クライアント抽出!$A:$O,12,FALSE)</f>
        <v>#N/A</v>
      </c>
      <c r="K37" t="e">
        <f>IF(J37&lt;&gt;"",
VLOOKUP(
"*"&amp;IF(COUNTIF(J37,"*キャラ弁*"),"キャラ",
IF(COUNTIF(J37,"*赤*"),"赤",SUBSTITUTE(SUBSTITUTE(J37," ",""),"　","")))&amp;"*",
注文弁当の抽出!$F:$I,4,FALSE)&amp;
IF(COUNTIF(J37,"*おにぎり*"),"　おにぎり",""),"")</f>
        <v>#N/A</v>
      </c>
      <c r="L37" t="e">
        <f>IF(K37&lt;&gt;"",
VLOOKUP(C37,クライアント抽出!$A:$G,4,FALSE)+AA37,"")</f>
        <v>#N/A</v>
      </c>
      <c r="M37" t="e">
        <f>VLOOKUP(C37,クライアント抽出!$A:$O,13,FALSE)</f>
        <v>#N/A</v>
      </c>
      <c r="N37" t="e">
        <f>SUBSTITUTE(
IF(M37&lt;&gt;"",
VLOOKUP(
"*"&amp;IF(COUNTIF(M37,"*キャラ弁*"),"キャラ",
IF(COUNTIF(M37,"*赤*"),"赤",SUBSTITUTE(SUBSTITUTE(D37," ",""),"　","")))&amp;"*",
注文弁当の抽出!$F:$I,4,FALSE),""),"園児","先生")&amp;
IF(COUNTIF(M37,"*おにぎり*"),"　おにぎり","")</f>
        <v>#N/A</v>
      </c>
      <c r="O37" t="e">
        <f>IF(N37&lt;&gt;"",VLOOKUP(C37,クライアント抽出!$A:$G,5,FALSE),"")</f>
        <v>#N/A</v>
      </c>
      <c r="P37" t="e">
        <f>VLOOKUP(C37,クライアント抽出!$A:$O,14,FALSE)</f>
        <v>#N/A</v>
      </c>
      <c r="Q37" t="e">
        <f>SUBSTITUTE(
IF(P37&lt;&gt;"",
VLOOKUP(
"*"&amp;IF(COUNTIF(P37,"*キャラ弁*"),"キャラ",
IF(COUNTIF(P37,"*赤*"),"赤",SUBSTITUTE(SUBSTITUTE(G37," ",""),"　","")))&amp;"*",
注文弁当の抽出!$F:$I,4,FALSE),""),"園児","先生")&amp;
IF(COUNTIF(P37,"*おにぎり*"),"　おにぎり","")</f>
        <v>#N/A</v>
      </c>
      <c r="R37" t="e">
        <f>IF(Q37&lt;&gt;"",
VLOOKUP(C37,クライアント抽出!$A:$G,6,FALSE),"")</f>
        <v>#N/A</v>
      </c>
      <c r="S37" t="e">
        <f>VLOOKUP(C37,クライアント抽出!$A:$O,15,FALSE)</f>
        <v>#N/A</v>
      </c>
      <c r="T37" t="e">
        <f>SUBSTITUTE(
IF(S37&lt;&gt;"",
VLOOKUP(
"*"&amp;IF(COUNTIF(S37,"*キャラ弁*"),"キャラ",
IF(COUNTIF(S37,"*赤*"),"赤",SUBSTITUTE(SUBSTITUTE(J37," ",""),"　","")))&amp;"*",
注文弁当の抽出!$F:$I,4,FALSE),""),"園児","先生")&amp;
IF(COUNTIF(S37,"*おにぎり*"),"　おにぎり","")</f>
        <v>#N/A</v>
      </c>
      <c r="U37" t="e">
        <f>IF(T37&lt;&gt;"",
VLOOKUP(C37,クライアント抽出!$A:$G,7,FALSE),"")</f>
        <v>#N/A</v>
      </c>
      <c r="V37" t="e">
        <f>IF(A37&lt;&gt;"",VLOOKUP("*"&amp;A37&amp;"*",数出表_Excel!$A:$Z,22,FALSE)&amp;VLOOKUP("*"&amp;A37&amp;"*",数出表_Excel!$A:$Z,23,FALSE),"")</f>
        <v>#N/A</v>
      </c>
      <c r="W37" t="e">
        <f>IF(AND(COUNTIF(V37,"&lt;&gt;*不要*"),A37&lt;&gt;""),VLOOKUP(A37,得意先マスタ!$A:$AD,24,FALSE),0)</f>
        <v>#N/A</v>
      </c>
      <c r="X37" t="e">
        <f>IF(AND(COUNTIF(V37,"&lt;&gt;*不要*"),A37&lt;&gt;""),VLOOKUP(A37,得意先マスタ!$A:$AD,25,FALSE),0)</f>
        <v>#N/A</v>
      </c>
      <c r="Y37" t="e">
        <f t="shared" si="23"/>
        <v>#N/A</v>
      </c>
      <c r="Z37" t="e">
        <f t="shared" si="24"/>
        <v>#N/A</v>
      </c>
      <c r="AA37" t="e">
        <f t="shared" si="25"/>
        <v>#N/A</v>
      </c>
      <c r="AB37" t="e">
        <f t="shared" si="22"/>
        <v>#N/A</v>
      </c>
      <c r="AC37" t="str">
        <f t="array" ref="AC37">IFERROR(INDEX(37:37, SMALL(IF($D37:$U37&lt;&gt;"", COLUMN($D$1:$U37)), COLUMN(A37))), "")</f>
        <v/>
      </c>
      <c r="AD37" t="str">
        <f t="array" ref="AD37">IFERROR(INDEX(37:37, SMALL(IF($D37:$U37&lt;&gt;"", COLUMN($D$1:$U37)), COLUMN(B37))), "")</f>
        <v/>
      </c>
      <c r="AE37" t="str">
        <f t="array" ref="AE37">IFERROR(INDEX(37:37, SMALL(IF($D37:$U37&lt;&gt;"", COLUMN($D$1:$U37)), COLUMN(C37))), "")</f>
        <v/>
      </c>
      <c r="AF37" t="str">
        <f t="array" ref="AF37">IFERROR(INDEX(37:37, SMALL(IF($D37:$U37&lt;&gt;"", COLUMN($D$1:$U37)), COLUMN(D37))), "")</f>
        <v/>
      </c>
      <c r="AG37" t="str">
        <f t="array" ref="AG37">IFERROR(INDEX(37:37, SMALL(IF($D37:$U37&lt;&gt;"", COLUMN($D$1:$U37)), COLUMN(E37))), "")</f>
        <v/>
      </c>
      <c r="AH37" t="str">
        <f t="array" ref="AH37">IFERROR(INDEX(37:37, SMALL(IF($D37:$U37&lt;&gt;"", COLUMN($D$1:$U37)), COLUMN(F37))), "")</f>
        <v/>
      </c>
      <c r="AI37" t="str">
        <f t="array" ref="AI37">IFERROR(INDEX(37:37, SMALL(IF($D37:$U37&lt;&gt;"", COLUMN($D$1:$U37)), COLUMN(G37))), "")</f>
        <v/>
      </c>
      <c r="AJ37" t="str">
        <f t="array" ref="AJ37">IFERROR(INDEX(37:37, SMALL(IF($D37:$U37&lt;&gt;"", COLUMN($D$1:$U37)), COLUMN(H37))), "")</f>
        <v/>
      </c>
      <c r="AK37" t="str">
        <f t="array" ref="AK37">IFERROR(INDEX(37:37, SMALL(IF($D37:$U37&lt;&gt;"", COLUMN($D$1:$U37)), COLUMN(I37))), "")</f>
        <v/>
      </c>
      <c r="AL37" t="str">
        <f t="array" ref="AL37">IFERROR(INDEX(37:37, SMALL(IF($D37:$U37&lt;&gt;"", COLUMN($D$1:$U37)), COLUMN(J37))), "")</f>
        <v/>
      </c>
      <c r="AM37" t="str">
        <f t="array" ref="AM37">IFERROR(INDEX(37:37, SMALL(IF($D37:$U37&lt;&gt;"", COLUMN($D$1:$U37)), COLUMN(K37))), "")</f>
        <v/>
      </c>
      <c r="AN37" t="str">
        <f t="array" ref="AN37">IFERROR(INDEX(37:37, SMALL(IF($D37:$U37&lt;&gt;"", COLUMN($D$1:$U37)), COLUMN(L37))), "")</f>
        <v/>
      </c>
      <c r="AO37" t="str">
        <f t="array" ref="AO37">IFERROR(INDEX(37:37, SMALL(IF($D37:$U37&lt;&gt;"", COLUMN($D$1:$U37)), COLUMN(M37))), "")</f>
        <v/>
      </c>
      <c r="AP37" t="str">
        <f t="array" ref="AP37">IFERROR(INDEX(37:37, SMALL(IF($D37:$U37&lt;&gt;"", COLUMN($D$1:$U37)), COLUMN(N37))), "")</f>
        <v/>
      </c>
      <c r="AQ37" t="str">
        <f t="array" ref="AQ37">IFERROR(INDEX(37:37, SMALL(IF($D37:$U37&lt;&gt;"", COLUMN($D$1:$U37)), COLUMN(O37))), "")</f>
        <v/>
      </c>
      <c r="AR37" s="54" t="s">
        <v>3465</v>
      </c>
      <c r="AS37" t="e">
        <f t="shared" si="16"/>
        <v>#N/A</v>
      </c>
      <c r="AT37" t="e">
        <f t="shared" si="17"/>
        <v>#N/A</v>
      </c>
      <c r="AU37" t="e">
        <f t="shared" si="18"/>
        <v>#N/A</v>
      </c>
      <c r="AV37" t="e">
        <f t="shared" si="19"/>
        <v>#N/A</v>
      </c>
      <c r="AW37" t="e">
        <f t="shared" si="20"/>
        <v>#N/A</v>
      </c>
      <c r="AX37" t="e">
        <f t="shared" si="21"/>
        <v>#N/A</v>
      </c>
      <c r="AZ37" t="str">
        <f t="array" ref="AZ37">IFERROR(INDEX(37:37, SMALL(IF($AC37:$AX37&lt;&gt;"", COLUMN($AC$1:$AX37)), COLUMN(A37))), "")</f>
        <v/>
      </c>
      <c r="BA37" t="str">
        <f t="array" ref="BA37">IFERROR(INDEX(37:37, SMALL(IF($AC37:$AX37&lt;&gt;"", COLUMN($AC$1:$AX37)), COLUMN(B37))), "")</f>
        <v/>
      </c>
      <c r="BB37" t="str">
        <f t="array" ref="BB37">IFERROR(INDEX(37:37, SMALL(IF($AC37:$AX37&lt;&gt;"", COLUMN($AC$1:$AX37)), COLUMN(C37))), "")</f>
        <v/>
      </c>
      <c r="BC37" t="str">
        <f t="array" ref="BC37">IFERROR(INDEX(37:37, SMALL(IF($AC37:$AX37&lt;&gt;"", COLUMN($AC$1:$AX37)), COLUMN(D37))), "")</f>
        <v/>
      </c>
      <c r="BD37" t="str">
        <f t="array" ref="BD37">IFERROR(INDEX(37:37, SMALL(IF($AC37:$AX37&lt;&gt;"", COLUMN($AC$1:$AX37)), COLUMN(E37))), "")</f>
        <v/>
      </c>
      <c r="BE37" t="str">
        <f t="array" ref="BE37">IFERROR(INDEX(37:37, SMALL(IF($AC37:$AX37&lt;&gt;"", COLUMN($AC$1:$AX37)), COLUMN(F37))), "")</f>
        <v/>
      </c>
      <c r="BF37" t="str">
        <f t="array" ref="BF37">IFERROR(INDEX(37:37, SMALL(IF($AC37:$AX37&lt;&gt;"", COLUMN($AC$1:$AX37)), COLUMN(G37))), "")</f>
        <v/>
      </c>
      <c r="BG37" t="str">
        <f t="array" ref="BG37">IFERROR(INDEX(37:37, SMALL(IF($AC37:$AX37&lt;&gt;"", COLUMN($AC$1:$AX37)), COLUMN(H37))), "")</f>
        <v/>
      </c>
      <c r="BH37" t="str">
        <f t="array" ref="BH37">IFERROR(INDEX(37:37, SMALL(IF($AC37:$AX37&lt;&gt;"", COLUMN($AC$1:$AX37)), COLUMN(I37))), "")</f>
        <v/>
      </c>
      <c r="BI37" t="str">
        <f t="array" ref="BI37">IFERROR(INDEX(37:37, SMALL(IF($AC37:$AX37&lt;&gt;"", COLUMN($AC$1:$AX37)), COLUMN(J37))), "")</f>
        <v/>
      </c>
      <c r="BJ37" t="str">
        <f t="array" ref="BJ37">IFERROR(INDEX(37:37, SMALL(IF($AC37:$AX37&lt;&gt;"", COLUMN($AC$1:$AX37)), COLUMN(K37))), "")</f>
        <v/>
      </c>
      <c r="BK37" t="str">
        <f t="array" ref="BK37">IFERROR(INDEX(37:37, SMALL(IF($AC37:$AX37&lt;&gt;"", COLUMN($AC$1:$AX37)), COLUMN(L37))), "")</f>
        <v/>
      </c>
      <c r="BL37" t="str">
        <f t="array" ref="BL37">IFERROR(INDEX(37:37, SMALL(IF($AC37:$AX37&lt;&gt;"", COLUMN($AC$1:$AX37)), COLUMN(M37))), "")</f>
        <v/>
      </c>
      <c r="BM37" t="str">
        <f t="array" ref="BM37">IFERROR(INDEX(37:37, SMALL(IF($AC37:$AX37&lt;&gt;"", COLUMN($AC$1:$AX37)), COLUMN(N37))), "")</f>
        <v/>
      </c>
      <c r="BN37" t="str">
        <f t="array" ref="BN37">IFERROR(INDEX(37:37, SMALL(IF($AC37:$AX37&lt;&gt;"", COLUMN($AC$1:$AX37)), COLUMN(O37))), "")</f>
        <v/>
      </c>
      <c r="BO37" t="str">
        <f t="array" ref="BO37">IFERROR(INDEX(37:37, SMALL(IF($AC37:$AX37&lt;&gt;"", COLUMN($AC$1:$AX37)), COLUMN(P37))), "")</f>
        <v/>
      </c>
      <c r="BP37" t="str">
        <f t="array" ref="BP37">IFERROR(INDEX(37:37, SMALL(IF($AC37:$AX37&lt;&gt;"", COLUMN($AC$1:$AX37)), COLUMN(Q37))), "")</f>
        <v/>
      </c>
      <c r="BQ37" t="str">
        <f t="array" ref="BQ37">IFERROR(INDEX(37:37, SMALL(IF($AC37:$AX37&lt;&gt;"", COLUMN($AC$1:$AX37)), COLUMN(R37))), "")</f>
        <v/>
      </c>
    </row>
    <row r="38" spans="1:69" x14ac:dyDescent="0.45">
      <c r="A38" t="e" cm="1">
        <f t="array" ref="A38">IF(INDEX(貼り付け用!A:A,MATCH(A37,貼り付け用!A:A,0)+2)="4700",
IF(INDEX(貼り付け用!A:A,MATCH(A37,貼り付け用!A:A,0)+4)="4800",
INDEX(貼り付け用!A:A,MATCH(A37,貼り付け用!A:A,0)+6),
INDEX(貼り付け用!A:A,MATCH(A37,貼り付け用!A:A,0)+4)),INDEX(貼り付け用!A:A,MATCH(A37,貼り付け用!A:A,0)+2))</f>
        <v>#N/A</v>
      </c>
      <c r="B38" t="e">
        <f>IF(A38&lt;&gt;"",
VLOOKUP(A38,得意先マスタ!A:D,2,FALSE),"")</f>
        <v>#N/A</v>
      </c>
      <c r="C38" t="e" cm="1">
        <f t="array" ref="C38">IF(A38="10000","",INDEX(貼り付け用!A:A,MATCH(A38,貼り付け用!A:A,0)+1))</f>
        <v>#N/A</v>
      </c>
      <c r="D38" t="e">
        <f>VLOOKUP(C38,クライアント抽出!$A:$O,10,FALSE)</f>
        <v>#N/A</v>
      </c>
      <c r="E38" t="e">
        <f>IF(D38&lt;&gt;"",
VLOOKUP(
"*"&amp;IF(COUNTIF(D38,"*キャラ弁*"),"キャラ",
IF(COUNTIF(D38,"*赤*"),"赤",SUBSTITUTE(SUBSTITUTE(D38," ",""),"　","")))&amp;"*",
注文弁当の抽出!$F:$I,4,FALSE)&amp;
IF(COUNTIF(D38,"*おにぎり*"),"　おにぎり",""),"")</f>
        <v>#N/A</v>
      </c>
      <c r="F38" t="e">
        <f>IF(E38&lt;&gt;"",
VLOOKUP(C38,クライアント抽出!$A:$G,2,FALSE)+
IF(COUNTIF(Y38,"*-*"),Y38,0),"")</f>
        <v>#N/A</v>
      </c>
      <c r="G38" t="e">
        <f>VLOOKUP(C38,クライアント抽出!$A:$O,11,FALSE)</f>
        <v>#N/A</v>
      </c>
      <c r="H38" t="e">
        <f>IF(G38&lt;&gt;"",
VLOOKUP(
"*"&amp;IF(COUNTIF(G38,"*キャラ弁*"),"キャラ",
IF(COUNTIF(G38,"*赤*"),"赤",SUBSTITUTE(SUBSTITUTE(G38," ",""),"　","")))&amp;"*",
注文弁当の抽出!$F:$I,4,FALSE)&amp;
IF(COUNTIF(G38,"*おにぎり*"),"　おにぎり",""),"")</f>
        <v>#N/A</v>
      </c>
      <c r="I38" t="e">
        <f>IF(H38&lt;&gt;"",
VLOOKUP(C38,クライアント抽出!$A:$G,3,FALSE)+Z38,"")</f>
        <v>#N/A</v>
      </c>
      <c r="J38" t="e">
        <f>VLOOKUP(C38,クライアント抽出!$A:$O,12,FALSE)</f>
        <v>#N/A</v>
      </c>
      <c r="K38" t="e">
        <f>IF(J38&lt;&gt;"",
VLOOKUP(
"*"&amp;IF(COUNTIF(J38,"*キャラ弁*"),"キャラ",
IF(COUNTIF(J38,"*赤*"),"赤",SUBSTITUTE(SUBSTITUTE(J38," ",""),"　","")))&amp;"*",
注文弁当の抽出!$F:$I,4,FALSE)&amp;
IF(COUNTIF(J38,"*おにぎり*"),"　おにぎり",""),"")</f>
        <v>#N/A</v>
      </c>
      <c r="L38" t="e">
        <f>IF(K38&lt;&gt;"",
VLOOKUP(C38,クライアント抽出!$A:$G,4,FALSE)+AA38,"")</f>
        <v>#N/A</v>
      </c>
      <c r="M38" t="e">
        <f>VLOOKUP(C38,クライアント抽出!$A:$O,13,FALSE)</f>
        <v>#N/A</v>
      </c>
      <c r="N38" t="e">
        <f>SUBSTITUTE(
IF(M38&lt;&gt;"",
VLOOKUP(
"*"&amp;IF(COUNTIF(M38,"*キャラ弁*"),"キャラ",
IF(COUNTIF(M38,"*赤*"),"赤",SUBSTITUTE(SUBSTITUTE(D38," ",""),"　","")))&amp;"*",
注文弁当の抽出!$F:$I,4,FALSE),""),"園児","先生")&amp;
IF(COUNTIF(M38,"*おにぎり*"),"　おにぎり","")</f>
        <v>#N/A</v>
      </c>
      <c r="O38" t="e">
        <f>IF(N38&lt;&gt;"",VLOOKUP(C38,クライアント抽出!$A:$G,5,FALSE),"")</f>
        <v>#N/A</v>
      </c>
      <c r="P38" t="e">
        <f>VLOOKUP(C38,クライアント抽出!$A:$O,14,FALSE)</f>
        <v>#N/A</v>
      </c>
      <c r="Q38" t="e">
        <f>SUBSTITUTE(
IF(P38&lt;&gt;"",
VLOOKUP(
"*"&amp;IF(COUNTIF(P38,"*キャラ弁*"),"キャラ",
IF(COUNTIF(P38,"*赤*"),"赤",SUBSTITUTE(SUBSTITUTE(G38," ",""),"　","")))&amp;"*",
注文弁当の抽出!$F:$I,4,FALSE),""),"園児","先生")&amp;
IF(COUNTIF(P38,"*おにぎり*"),"　おにぎり","")</f>
        <v>#N/A</v>
      </c>
      <c r="R38" t="e">
        <f>IF(Q38&lt;&gt;"",
VLOOKUP(C38,クライアント抽出!$A:$G,6,FALSE),"")</f>
        <v>#N/A</v>
      </c>
      <c r="S38" t="e">
        <f>VLOOKUP(C38,クライアント抽出!$A:$O,15,FALSE)</f>
        <v>#N/A</v>
      </c>
      <c r="T38" t="e">
        <f>SUBSTITUTE(
IF(S38&lt;&gt;"",
VLOOKUP(
"*"&amp;IF(COUNTIF(S38,"*キャラ弁*"),"キャラ",
IF(COUNTIF(S38,"*赤*"),"赤",SUBSTITUTE(SUBSTITUTE(J38," ",""),"　","")))&amp;"*",
注文弁当の抽出!$F:$I,4,FALSE),""),"園児","先生")&amp;
IF(COUNTIF(S38,"*おにぎり*"),"　おにぎり","")</f>
        <v>#N/A</v>
      </c>
      <c r="U38" t="e">
        <f>IF(T38&lt;&gt;"",
VLOOKUP(C38,クライアント抽出!$A:$G,7,FALSE),"")</f>
        <v>#N/A</v>
      </c>
      <c r="V38" t="e">
        <f>IF(A38&lt;&gt;"",VLOOKUP("*"&amp;A38&amp;"*",数出表_Excel!$A:$Z,22,FALSE)&amp;VLOOKUP("*"&amp;A38&amp;"*",数出表_Excel!$A:$Z,23,FALSE),"")</f>
        <v>#N/A</v>
      </c>
      <c r="W38" t="e">
        <f>IF(AND(COUNTIF(V38,"&lt;&gt;*不要*"),A38&lt;&gt;""),VLOOKUP(A38,得意先マスタ!$A:$AD,24,FALSE),0)</f>
        <v>#N/A</v>
      </c>
      <c r="X38" t="e">
        <f>IF(AND(COUNTIF(V38,"&lt;&gt;*不要*"),A38&lt;&gt;""),VLOOKUP(A38,得意先マスタ!$A:$AD,25,FALSE),0)</f>
        <v>#N/A</v>
      </c>
      <c r="Y38" t="e">
        <f t="shared" si="23"/>
        <v>#N/A</v>
      </c>
      <c r="Z38" t="e">
        <f t="shared" si="24"/>
        <v>#N/A</v>
      </c>
      <c r="AA38" t="e">
        <f t="shared" si="25"/>
        <v>#N/A</v>
      </c>
      <c r="AB38" t="e">
        <f t="shared" si="22"/>
        <v>#N/A</v>
      </c>
      <c r="AC38" t="str">
        <f t="array" ref="AC38">IFERROR(INDEX(38:38, SMALL(IF($D38:$U38&lt;&gt;"", COLUMN($D$1:$U38)), COLUMN(A38))), "")</f>
        <v/>
      </c>
      <c r="AD38" t="str">
        <f t="array" ref="AD38">IFERROR(INDEX(38:38, SMALL(IF($D38:$U38&lt;&gt;"", COLUMN($D$1:$U38)), COLUMN(B38))), "")</f>
        <v/>
      </c>
      <c r="AE38" t="str">
        <f t="array" ref="AE38">IFERROR(INDEX(38:38, SMALL(IF($D38:$U38&lt;&gt;"", COLUMN($D$1:$U38)), COLUMN(C38))), "")</f>
        <v/>
      </c>
      <c r="AF38" t="str">
        <f t="array" ref="AF38">IFERROR(INDEX(38:38, SMALL(IF($D38:$U38&lt;&gt;"", COLUMN($D$1:$U38)), COLUMN(D38))), "")</f>
        <v/>
      </c>
      <c r="AG38" t="str">
        <f t="array" ref="AG38">IFERROR(INDEX(38:38, SMALL(IF($D38:$U38&lt;&gt;"", COLUMN($D$1:$U38)), COLUMN(E38))), "")</f>
        <v/>
      </c>
      <c r="AH38" t="str">
        <f t="array" ref="AH38">IFERROR(INDEX(38:38, SMALL(IF($D38:$U38&lt;&gt;"", COLUMN($D$1:$U38)), COLUMN(F38))), "")</f>
        <v/>
      </c>
      <c r="AI38" t="str">
        <f t="array" ref="AI38">IFERROR(INDEX(38:38, SMALL(IF($D38:$U38&lt;&gt;"", COLUMN($D$1:$U38)), COLUMN(G38))), "")</f>
        <v/>
      </c>
      <c r="AJ38" t="str">
        <f t="array" ref="AJ38">IFERROR(INDEX(38:38, SMALL(IF($D38:$U38&lt;&gt;"", COLUMN($D$1:$U38)), COLUMN(H38))), "")</f>
        <v/>
      </c>
      <c r="AK38" t="str">
        <f t="array" ref="AK38">IFERROR(INDEX(38:38, SMALL(IF($D38:$U38&lt;&gt;"", COLUMN($D$1:$U38)), COLUMN(I38))), "")</f>
        <v/>
      </c>
      <c r="AL38" t="str">
        <f t="array" ref="AL38">IFERROR(INDEX(38:38, SMALL(IF($D38:$U38&lt;&gt;"", COLUMN($D$1:$U38)), COLUMN(J38))), "")</f>
        <v/>
      </c>
      <c r="AM38" t="str">
        <f t="array" ref="AM38">IFERROR(INDEX(38:38, SMALL(IF($D38:$U38&lt;&gt;"", COLUMN($D$1:$U38)), COLUMN(K38))), "")</f>
        <v/>
      </c>
      <c r="AN38" t="str">
        <f t="array" ref="AN38">IFERROR(INDEX(38:38, SMALL(IF($D38:$U38&lt;&gt;"", COLUMN($D$1:$U38)), COLUMN(L38))), "")</f>
        <v/>
      </c>
      <c r="AO38" t="str">
        <f t="array" ref="AO38">IFERROR(INDEX(38:38, SMALL(IF($D38:$U38&lt;&gt;"", COLUMN($D$1:$U38)), COLUMN(M38))), "")</f>
        <v/>
      </c>
      <c r="AP38" t="str">
        <f t="array" ref="AP38">IFERROR(INDEX(38:38, SMALL(IF($D38:$U38&lt;&gt;"", COLUMN($D$1:$U38)), COLUMN(N38))), "")</f>
        <v/>
      </c>
      <c r="AQ38" t="str">
        <f t="array" ref="AQ38">IFERROR(INDEX(38:38, SMALL(IF($D38:$U38&lt;&gt;"", COLUMN($D$1:$U38)), COLUMN(O38))), "")</f>
        <v/>
      </c>
      <c r="AR38" s="54" t="s">
        <v>3465</v>
      </c>
      <c r="AS38" t="e">
        <f t="shared" si="16"/>
        <v>#N/A</v>
      </c>
      <c r="AT38" t="e">
        <f t="shared" si="17"/>
        <v>#N/A</v>
      </c>
      <c r="AU38" t="e">
        <f t="shared" si="18"/>
        <v>#N/A</v>
      </c>
      <c r="AV38" t="e">
        <f t="shared" si="19"/>
        <v>#N/A</v>
      </c>
      <c r="AW38" t="e">
        <f t="shared" si="20"/>
        <v>#N/A</v>
      </c>
      <c r="AX38" t="e">
        <f t="shared" si="21"/>
        <v>#N/A</v>
      </c>
      <c r="AZ38" t="str">
        <f t="array" ref="AZ38">IFERROR(INDEX(38:38, SMALL(IF($AC38:$AX38&lt;&gt;"", COLUMN($AC$1:$AX38)), COLUMN(A38))), "")</f>
        <v/>
      </c>
      <c r="BA38" t="str">
        <f t="array" ref="BA38">IFERROR(INDEX(38:38, SMALL(IF($AC38:$AX38&lt;&gt;"", COLUMN($AC$1:$AX38)), COLUMN(B38))), "")</f>
        <v/>
      </c>
      <c r="BB38" t="str">
        <f t="array" ref="BB38">IFERROR(INDEX(38:38, SMALL(IF($AC38:$AX38&lt;&gt;"", COLUMN($AC$1:$AX38)), COLUMN(C38))), "")</f>
        <v/>
      </c>
      <c r="BC38" t="str">
        <f t="array" ref="BC38">IFERROR(INDEX(38:38, SMALL(IF($AC38:$AX38&lt;&gt;"", COLUMN($AC$1:$AX38)), COLUMN(D38))), "")</f>
        <v/>
      </c>
      <c r="BD38" t="str">
        <f t="array" ref="BD38">IFERROR(INDEX(38:38, SMALL(IF($AC38:$AX38&lt;&gt;"", COLUMN($AC$1:$AX38)), COLUMN(E38))), "")</f>
        <v/>
      </c>
      <c r="BE38" t="str">
        <f t="array" ref="BE38">IFERROR(INDEX(38:38, SMALL(IF($AC38:$AX38&lt;&gt;"", COLUMN($AC$1:$AX38)), COLUMN(F38))), "")</f>
        <v/>
      </c>
      <c r="BF38" t="str">
        <f t="array" ref="BF38">IFERROR(INDEX(38:38, SMALL(IF($AC38:$AX38&lt;&gt;"", COLUMN($AC$1:$AX38)), COLUMN(G38))), "")</f>
        <v/>
      </c>
      <c r="BG38" t="str">
        <f t="array" ref="BG38">IFERROR(INDEX(38:38, SMALL(IF($AC38:$AX38&lt;&gt;"", COLUMN($AC$1:$AX38)), COLUMN(H38))), "")</f>
        <v/>
      </c>
      <c r="BH38" t="str">
        <f t="array" ref="BH38">IFERROR(INDEX(38:38, SMALL(IF($AC38:$AX38&lt;&gt;"", COLUMN($AC$1:$AX38)), COLUMN(I38))), "")</f>
        <v/>
      </c>
      <c r="BI38" t="str">
        <f t="array" ref="BI38">IFERROR(INDEX(38:38, SMALL(IF($AC38:$AX38&lt;&gt;"", COLUMN($AC$1:$AX38)), COLUMN(J38))), "")</f>
        <v/>
      </c>
      <c r="BJ38" t="str">
        <f t="array" ref="BJ38">IFERROR(INDEX(38:38, SMALL(IF($AC38:$AX38&lt;&gt;"", COLUMN($AC$1:$AX38)), COLUMN(K38))), "")</f>
        <v/>
      </c>
      <c r="BK38" t="str">
        <f t="array" ref="BK38">IFERROR(INDEX(38:38, SMALL(IF($AC38:$AX38&lt;&gt;"", COLUMN($AC$1:$AX38)), COLUMN(L38))), "")</f>
        <v/>
      </c>
      <c r="BL38" t="str">
        <f t="array" ref="BL38">IFERROR(INDEX(38:38, SMALL(IF($AC38:$AX38&lt;&gt;"", COLUMN($AC$1:$AX38)), COLUMN(M38))), "")</f>
        <v/>
      </c>
      <c r="BM38" t="str">
        <f t="array" ref="BM38">IFERROR(INDEX(38:38, SMALL(IF($AC38:$AX38&lt;&gt;"", COLUMN($AC$1:$AX38)), COLUMN(N38))), "")</f>
        <v/>
      </c>
      <c r="BN38" t="str">
        <f t="array" ref="BN38">IFERROR(INDEX(38:38, SMALL(IF($AC38:$AX38&lt;&gt;"", COLUMN($AC$1:$AX38)), COLUMN(O38))), "")</f>
        <v/>
      </c>
      <c r="BO38" t="str">
        <f t="array" ref="BO38">IFERROR(INDEX(38:38, SMALL(IF($AC38:$AX38&lt;&gt;"", COLUMN($AC$1:$AX38)), COLUMN(P38))), "")</f>
        <v/>
      </c>
      <c r="BP38" t="str">
        <f t="array" ref="BP38">IFERROR(INDEX(38:38, SMALL(IF($AC38:$AX38&lt;&gt;"", COLUMN($AC$1:$AX38)), COLUMN(Q38))), "")</f>
        <v/>
      </c>
      <c r="BQ38" t="str">
        <f t="array" ref="BQ38">IFERROR(INDEX(38:38, SMALL(IF($AC38:$AX38&lt;&gt;"", COLUMN($AC$1:$AX38)), COLUMN(R38))), "")</f>
        <v/>
      </c>
    </row>
    <row r="39" spans="1:69" x14ac:dyDescent="0.45">
      <c r="A39" t="e" cm="1">
        <f t="array" ref="A39">IF(INDEX(貼り付け用!A:A,MATCH(A38,貼り付け用!A:A,0)+2)="4700",
IF(INDEX(貼り付け用!A:A,MATCH(A38,貼り付け用!A:A,0)+4)="4800",
INDEX(貼り付け用!A:A,MATCH(A38,貼り付け用!A:A,0)+6),
INDEX(貼り付け用!A:A,MATCH(A38,貼り付け用!A:A,0)+4)),INDEX(貼り付け用!A:A,MATCH(A38,貼り付け用!A:A,0)+2))</f>
        <v>#N/A</v>
      </c>
      <c r="B39" t="e">
        <f>IF(A39&lt;&gt;"",
VLOOKUP(A39,得意先マスタ!A:D,2,FALSE),"")</f>
        <v>#N/A</v>
      </c>
      <c r="C39" t="e" cm="1">
        <f t="array" ref="C39">IF(A39="10000","",INDEX(貼り付け用!A:A,MATCH(A39,貼り付け用!A:A,0)+1))</f>
        <v>#N/A</v>
      </c>
      <c r="D39" t="e">
        <f>VLOOKUP(C39,クライアント抽出!$A:$O,10,FALSE)</f>
        <v>#N/A</v>
      </c>
      <c r="E39" t="e">
        <f>IF(D39&lt;&gt;"",
VLOOKUP(
"*"&amp;IF(COUNTIF(D39,"*キャラ弁*"),"キャラ",
IF(COUNTIF(D39,"*赤*"),"赤",SUBSTITUTE(SUBSTITUTE(D39," ",""),"　","")))&amp;"*",
注文弁当の抽出!$F:$I,4,FALSE)&amp;
IF(COUNTIF(D39,"*おにぎり*"),"　おにぎり",""),"")</f>
        <v>#N/A</v>
      </c>
      <c r="F39" t="e">
        <f>IF(E39&lt;&gt;"",
VLOOKUP(C39,クライアント抽出!$A:$G,2,FALSE)+
IF(COUNTIF(Y39,"*-*"),Y39,0),"")</f>
        <v>#N/A</v>
      </c>
      <c r="G39" t="e">
        <f>VLOOKUP(C39,クライアント抽出!$A:$O,11,FALSE)</f>
        <v>#N/A</v>
      </c>
      <c r="H39" t="e">
        <f>IF(G39&lt;&gt;"",
VLOOKUP(
"*"&amp;IF(COUNTIF(G39,"*キャラ弁*"),"キャラ",
IF(COUNTIF(G39,"*赤*"),"赤",SUBSTITUTE(SUBSTITUTE(G39," ",""),"　","")))&amp;"*",
注文弁当の抽出!$F:$I,4,FALSE)&amp;
IF(COUNTIF(G39,"*おにぎり*"),"　おにぎり",""),"")</f>
        <v>#N/A</v>
      </c>
      <c r="I39" t="e">
        <f>IF(H39&lt;&gt;"",
VLOOKUP(C39,クライアント抽出!$A:$G,3,FALSE)+Z39,"")</f>
        <v>#N/A</v>
      </c>
      <c r="J39" t="e">
        <f>VLOOKUP(C39,クライアント抽出!$A:$O,12,FALSE)</f>
        <v>#N/A</v>
      </c>
      <c r="K39" t="e">
        <f>IF(J39&lt;&gt;"",
VLOOKUP(
"*"&amp;IF(COUNTIF(J39,"*キャラ弁*"),"キャラ",
IF(COUNTIF(J39,"*赤*"),"赤",SUBSTITUTE(SUBSTITUTE(J39," ",""),"　","")))&amp;"*",
注文弁当の抽出!$F:$I,4,FALSE)&amp;
IF(COUNTIF(J39,"*おにぎり*"),"　おにぎり",""),"")</f>
        <v>#N/A</v>
      </c>
      <c r="L39" t="e">
        <f>IF(K39&lt;&gt;"",
VLOOKUP(C39,クライアント抽出!$A:$G,4,FALSE)+AA39,"")</f>
        <v>#N/A</v>
      </c>
      <c r="M39" t="e">
        <f>VLOOKUP(C39,クライアント抽出!$A:$O,13,FALSE)</f>
        <v>#N/A</v>
      </c>
      <c r="N39" t="e">
        <f>SUBSTITUTE(
IF(M39&lt;&gt;"",
VLOOKUP(
"*"&amp;IF(COUNTIF(M39,"*キャラ弁*"),"キャラ",
IF(COUNTIF(M39,"*赤*"),"赤",SUBSTITUTE(SUBSTITUTE(D39," ",""),"　","")))&amp;"*",
注文弁当の抽出!$F:$I,4,FALSE),""),"園児","先生")&amp;
IF(COUNTIF(M39,"*おにぎり*"),"　おにぎり","")</f>
        <v>#N/A</v>
      </c>
      <c r="O39" t="e">
        <f>IF(N39&lt;&gt;"",VLOOKUP(C39,クライアント抽出!$A:$G,5,FALSE),"")</f>
        <v>#N/A</v>
      </c>
      <c r="P39" t="e">
        <f>VLOOKUP(C39,クライアント抽出!$A:$O,14,FALSE)</f>
        <v>#N/A</v>
      </c>
      <c r="Q39" t="e">
        <f>SUBSTITUTE(
IF(P39&lt;&gt;"",
VLOOKUP(
"*"&amp;IF(COUNTIF(P39,"*キャラ弁*"),"キャラ",
IF(COUNTIF(P39,"*赤*"),"赤",SUBSTITUTE(SUBSTITUTE(G39," ",""),"　","")))&amp;"*",
注文弁当の抽出!$F:$I,4,FALSE),""),"園児","先生")&amp;
IF(COUNTIF(P39,"*おにぎり*"),"　おにぎり","")</f>
        <v>#N/A</v>
      </c>
      <c r="R39" t="e">
        <f>IF(Q39&lt;&gt;"",
VLOOKUP(C39,クライアント抽出!$A:$G,6,FALSE),"")</f>
        <v>#N/A</v>
      </c>
      <c r="S39" t="e">
        <f>VLOOKUP(C39,クライアント抽出!$A:$O,15,FALSE)</f>
        <v>#N/A</v>
      </c>
      <c r="T39" t="e">
        <f>SUBSTITUTE(
IF(S39&lt;&gt;"",
VLOOKUP(
"*"&amp;IF(COUNTIF(S39,"*キャラ弁*"),"キャラ",
IF(COUNTIF(S39,"*赤*"),"赤",SUBSTITUTE(SUBSTITUTE(J39," ",""),"　","")))&amp;"*",
注文弁当の抽出!$F:$I,4,FALSE),""),"園児","先生")&amp;
IF(COUNTIF(S39,"*おにぎり*"),"　おにぎり","")</f>
        <v>#N/A</v>
      </c>
      <c r="U39" t="e">
        <f>IF(T39&lt;&gt;"",
VLOOKUP(C39,クライアント抽出!$A:$G,7,FALSE),"")</f>
        <v>#N/A</v>
      </c>
      <c r="V39" t="e">
        <f>IF(A39&lt;&gt;"",VLOOKUP("*"&amp;A39&amp;"*",数出表_Excel!$A:$Z,22,FALSE)&amp;VLOOKUP("*"&amp;A39&amp;"*",数出表_Excel!$A:$Z,23,FALSE),"")</f>
        <v>#N/A</v>
      </c>
      <c r="W39" t="e">
        <f>IF(AND(COUNTIF(V39,"&lt;&gt;*不要*"),A39&lt;&gt;""),VLOOKUP(A39,得意先マスタ!$A:$AD,24,FALSE),0)</f>
        <v>#N/A</v>
      </c>
      <c r="X39" t="e">
        <f>IF(AND(COUNTIF(V39,"&lt;&gt;*不要*"),A39&lt;&gt;""),VLOOKUP(A39,得意先マスタ!$A:$AD,25,FALSE),0)</f>
        <v>#N/A</v>
      </c>
      <c r="Y39" t="e">
        <f t="shared" si="23"/>
        <v>#N/A</v>
      </c>
      <c r="Z39" t="e">
        <f t="shared" si="24"/>
        <v>#N/A</v>
      </c>
      <c r="AA39" t="e">
        <f t="shared" si="25"/>
        <v>#N/A</v>
      </c>
      <c r="AB39" t="e">
        <f t="shared" si="22"/>
        <v>#N/A</v>
      </c>
      <c r="AC39" t="str">
        <f t="array" ref="AC39">IFERROR(INDEX(39:39, SMALL(IF($D39:$U39&lt;&gt;"", COLUMN($D$1:$U39)), COLUMN(A39))), "")</f>
        <v/>
      </c>
      <c r="AD39" t="str">
        <f t="array" ref="AD39">IFERROR(INDEX(39:39, SMALL(IF($D39:$U39&lt;&gt;"", COLUMN($D$1:$U39)), COLUMN(B39))), "")</f>
        <v/>
      </c>
      <c r="AE39" t="str">
        <f t="array" ref="AE39">IFERROR(INDEX(39:39, SMALL(IF($D39:$U39&lt;&gt;"", COLUMN($D$1:$U39)), COLUMN(C39))), "")</f>
        <v/>
      </c>
      <c r="AF39" t="str">
        <f t="array" ref="AF39">IFERROR(INDEX(39:39, SMALL(IF($D39:$U39&lt;&gt;"", COLUMN($D$1:$U39)), COLUMN(D39))), "")</f>
        <v/>
      </c>
      <c r="AG39" t="str">
        <f t="array" ref="AG39">IFERROR(INDEX(39:39, SMALL(IF($D39:$U39&lt;&gt;"", COLUMN($D$1:$U39)), COLUMN(E39))), "")</f>
        <v/>
      </c>
      <c r="AH39" t="str">
        <f t="array" ref="AH39">IFERROR(INDEX(39:39, SMALL(IF($D39:$U39&lt;&gt;"", COLUMN($D$1:$U39)), COLUMN(F39))), "")</f>
        <v/>
      </c>
      <c r="AI39" t="str">
        <f t="array" ref="AI39">IFERROR(INDEX(39:39, SMALL(IF($D39:$U39&lt;&gt;"", COLUMN($D$1:$U39)), COLUMN(G39))), "")</f>
        <v/>
      </c>
      <c r="AJ39" t="str">
        <f t="array" ref="AJ39">IFERROR(INDEX(39:39, SMALL(IF($D39:$U39&lt;&gt;"", COLUMN($D$1:$U39)), COLUMN(H39))), "")</f>
        <v/>
      </c>
      <c r="AK39" t="str">
        <f t="array" ref="AK39">IFERROR(INDEX(39:39, SMALL(IF($D39:$U39&lt;&gt;"", COLUMN($D$1:$U39)), COLUMN(I39))), "")</f>
        <v/>
      </c>
      <c r="AL39" t="str">
        <f t="array" ref="AL39">IFERROR(INDEX(39:39, SMALL(IF($D39:$U39&lt;&gt;"", COLUMN($D$1:$U39)), COLUMN(J39))), "")</f>
        <v/>
      </c>
      <c r="AM39" t="str">
        <f t="array" ref="AM39">IFERROR(INDEX(39:39, SMALL(IF($D39:$U39&lt;&gt;"", COLUMN($D$1:$U39)), COLUMN(K39))), "")</f>
        <v/>
      </c>
      <c r="AN39" t="str">
        <f t="array" ref="AN39">IFERROR(INDEX(39:39, SMALL(IF($D39:$U39&lt;&gt;"", COLUMN($D$1:$U39)), COLUMN(L39))), "")</f>
        <v/>
      </c>
      <c r="AO39" t="str">
        <f t="array" ref="AO39">IFERROR(INDEX(39:39, SMALL(IF($D39:$U39&lt;&gt;"", COLUMN($D$1:$U39)), COLUMN(M39))), "")</f>
        <v/>
      </c>
      <c r="AP39" t="str">
        <f t="array" ref="AP39">IFERROR(INDEX(39:39, SMALL(IF($D39:$U39&lt;&gt;"", COLUMN($D$1:$U39)), COLUMN(N39))), "")</f>
        <v/>
      </c>
      <c r="AQ39" t="str">
        <f t="array" ref="AQ39">IFERROR(INDEX(39:39, SMALL(IF($D39:$U39&lt;&gt;"", COLUMN($D$1:$U39)), COLUMN(O39))), "")</f>
        <v/>
      </c>
      <c r="AR39" s="54" t="s">
        <v>3465</v>
      </c>
      <c r="AS39" t="e">
        <f t="shared" si="16"/>
        <v>#N/A</v>
      </c>
      <c r="AT39" t="e">
        <f t="shared" si="17"/>
        <v>#N/A</v>
      </c>
      <c r="AU39" t="e">
        <f t="shared" si="18"/>
        <v>#N/A</v>
      </c>
      <c r="AV39" t="e">
        <f t="shared" si="19"/>
        <v>#N/A</v>
      </c>
      <c r="AW39" t="e">
        <f t="shared" si="20"/>
        <v>#N/A</v>
      </c>
      <c r="AX39" t="e">
        <f t="shared" si="21"/>
        <v>#N/A</v>
      </c>
      <c r="AZ39" t="str">
        <f t="array" ref="AZ39">IFERROR(INDEX(39:39, SMALL(IF($AC39:$AX39&lt;&gt;"", COLUMN($AC$1:$AX39)), COLUMN(A39))), "")</f>
        <v/>
      </c>
      <c r="BA39" t="str">
        <f t="array" ref="BA39">IFERROR(INDEX(39:39, SMALL(IF($AC39:$AX39&lt;&gt;"", COLUMN($AC$1:$AX39)), COLUMN(B39))), "")</f>
        <v/>
      </c>
      <c r="BB39" t="str">
        <f t="array" ref="BB39">IFERROR(INDEX(39:39, SMALL(IF($AC39:$AX39&lt;&gt;"", COLUMN($AC$1:$AX39)), COLUMN(C39))), "")</f>
        <v/>
      </c>
      <c r="BC39" t="str">
        <f t="array" ref="BC39">IFERROR(INDEX(39:39, SMALL(IF($AC39:$AX39&lt;&gt;"", COLUMN($AC$1:$AX39)), COLUMN(D39))), "")</f>
        <v/>
      </c>
      <c r="BD39" t="str">
        <f t="array" ref="BD39">IFERROR(INDEX(39:39, SMALL(IF($AC39:$AX39&lt;&gt;"", COLUMN($AC$1:$AX39)), COLUMN(E39))), "")</f>
        <v/>
      </c>
      <c r="BE39" t="str">
        <f t="array" ref="BE39">IFERROR(INDEX(39:39, SMALL(IF($AC39:$AX39&lt;&gt;"", COLUMN($AC$1:$AX39)), COLUMN(F39))), "")</f>
        <v/>
      </c>
      <c r="BF39" t="str">
        <f t="array" ref="BF39">IFERROR(INDEX(39:39, SMALL(IF($AC39:$AX39&lt;&gt;"", COLUMN($AC$1:$AX39)), COLUMN(G39))), "")</f>
        <v/>
      </c>
      <c r="BG39" t="str">
        <f t="array" ref="BG39">IFERROR(INDEX(39:39, SMALL(IF($AC39:$AX39&lt;&gt;"", COLUMN($AC$1:$AX39)), COLUMN(H39))), "")</f>
        <v/>
      </c>
      <c r="BH39" t="str">
        <f t="array" ref="BH39">IFERROR(INDEX(39:39, SMALL(IF($AC39:$AX39&lt;&gt;"", COLUMN($AC$1:$AX39)), COLUMN(I39))), "")</f>
        <v/>
      </c>
      <c r="BI39" t="str">
        <f t="array" ref="BI39">IFERROR(INDEX(39:39, SMALL(IF($AC39:$AX39&lt;&gt;"", COLUMN($AC$1:$AX39)), COLUMN(J39))), "")</f>
        <v/>
      </c>
      <c r="BJ39" t="str">
        <f t="array" ref="BJ39">IFERROR(INDEX(39:39, SMALL(IF($AC39:$AX39&lt;&gt;"", COLUMN($AC$1:$AX39)), COLUMN(K39))), "")</f>
        <v/>
      </c>
      <c r="BK39" t="str">
        <f t="array" ref="BK39">IFERROR(INDEX(39:39, SMALL(IF($AC39:$AX39&lt;&gt;"", COLUMN($AC$1:$AX39)), COLUMN(L39))), "")</f>
        <v/>
      </c>
      <c r="BL39" t="str">
        <f t="array" ref="BL39">IFERROR(INDEX(39:39, SMALL(IF($AC39:$AX39&lt;&gt;"", COLUMN($AC$1:$AX39)), COLUMN(M39))), "")</f>
        <v/>
      </c>
      <c r="BM39" t="str">
        <f t="array" ref="BM39">IFERROR(INDEX(39:39, SMALL(IF($AC39:$AX39&lt;&gt;"", COLUMN($AC$1:$AX39)), COLUMN(N39))), "")</f>
        <v/>
      </c>
      <c r="BN39" t="str">
        <f t="array" ref="BN39">IFERROR(INDEX(39:39, SMALL(IF($AC39:$AX39&lt;&gt;"", COLUMN($AC$1:$AX39)), COLUMN(O39))), "")</f>
        <v/>
      </c>
      <c r="BO39" t="str">
        <f t="array" ref="BO39">IFERROR(INDEX(39:39, SMALL(IF($AC39:$AX39&lt;&gt;"", COLUMN($AC$1:$AX39)), COLUMN(P39))), "")</f>
        <v/>
      </c>
      <c r="BP39" t="str">
        <f t="array" ref="BP39">IFERROR(INDEX(39:39, SMALL(IF($AC39:$AX39&lt;&gt;"", COLUMN($AC$1:$AX39)), COLUMN(Q39))), "")</f>
        <v/>
      </c>
      <c r="BQ39" t="str">
        <f t="array" ref="BQ39">IFERROR(INDEX(39:39, SMALL(IF($AC39:$AX39&lt;&gt;"", COLUMN($AC$1:$AX39)), COLUMN(R39))), "")</f>
        <v/>
      </c>
    </row>
    <row r="40" spans="1:69" x14ac:dyDescent="0.45">
      <c r="A40" t="e" cm="1">
        <f t="array" ref="A40">IF(INDEX(貼り付け用!A:A,MATCH(A39,貼り付け用!A:A,0)+2)="4700",
IF(INDEX(貼り付け用!A:A,MATCH(A39,貼り付け用!A:A,0)+4)="4800",
INDEX(貼り付け用!A:A,MATCH(A39,貼り付け用!A:A,0)+6),
INDEX(貼り付け用!A:A,MATCH(A39,貼り付け用!A:A,0)+4)),INDEX(貼り付け用!A:A,MATCH(A39,貼り付け用!A:A,0)+2))</f>
        <v>#N/A</v>
      </c>
      <c r="B40" t="e">
        <f>IF(A40&lt;&gt;"",
VLOOKUP(A40,得意先マスタ!A:D,2,FALSE),"")</f>
        <v>#N/A</v>
      </c>
      <c r="C40" t="e" cm="1">
        <f t="array" ref="C40">IF(A40="10000","",INDEX(貼り付け用!A:A,MATCH(A40,貼り付け用!A:A,0)+1))</f>
        <v>#N/A</v>
      </c>
      <c r="D40" t="e">
        <f>VLOOKUP(C40,クライアント抽出!$A:$O,10,FALSE)</f>
        <v>#N/A</v>
      </c>
      <c r="E40" t="e">
        <f>IF(D40&lt;&gt;"",
VLOOKUP(
"*"&amp;IF(COUNTIF(D40,"*キャラ弁*"),"キャラ",
IF(COUNTIF(D40,"*赤*"),"赤",SUBSTITUTE(SUBSTITUTE(D40," ",""),"　","")))&amp;"*",
注文弁当の抽出!$F:$I,4,FALSE)&amp;
IF(COUNTIF(D40,"*おにぎり*"),"　おにぎり",""),"")</f>
        <v>#N/A</v>
      </c>
      <c r="F40" t="e">
        <f>IF(E40&lt;&gt;"",
VLOOKUP(C40,クライアント抽出!$A:$G,2,FALSE)+
IF(COUNTIF(Y40,"*-*"),Y40,0),"")</f>
        <v>#N/A</v>
      </c>
      <c r="G40" t="e">
        <f>VLOOKUP(C40,クライアント抽出!$A:$O,11,FALSE)</f>
        <v>#N/A</v>
      </c>
      <c r="H40" t="e">
        <f>IF(G40&lt;&gt;"",
VLOOKUP(
"*"&amp;IF(COUNTIF(G40,"*キャラ弁*"),"キャラ",
IF(COUNTIF(G40,"*赤*"),"赤",SUBSTITUTE(SUBSTITUTE(G40," ",""),"　","")))&amp;"*",
注文弁当の抽出!$F:$I,4,FALSE)&amp;
IF(COUNTIF(G40,"*おにぎり*"),"　おにぎり",""),"")</f>
        <v>#N/A</v>
      </c>
      <c r="I40" t="e">
        <f>IF(H40&lt;&gt;"",
VLOOKUP(C40,クライアント抽出!$A:$G,3,FALSE)+Z40,"")</f>
        <v>#N/A</v>
      </c>
      <c r="J40" t="e">
        <f>VLOOKUP(C40,クライアント抽出!$A:$O,12,FALSE)</f>
        <v>#N/A</v>
      </c>
      <c r="K40" t="e">
        <f>IF(J40&lt;&gt;"",
VLOOKUP(
"*"&amp;IF(COUNTIF(J40,"*キャラ弁*"),"キャラ",
IF(COUNTIF(J40,"*赤*"),"赤",SUBSTITUTE(SUBSTITUTE(J40," ",""),"　","")))&amp;"*",
注文弁当の抽出!$F:$I,4,FALSE)&amp;
IF(COUNTIF(J40,"*おにぎり*"),"　おにぎり",""),"")</f>
        <v>#N/A</v>
      </c>
      <c r="L40" t="e">
        <f>IF(K40&lt;&gt;"",
VLOOKUP(C40,クライアント抽出!$A:$G,4,FALSE)+AA40,"")</f>
        <v>#N/A</v>
      </c>
      <c r="M40" t="e">
        <f>VLOOKUP(C40,クライアント抽出!$A:$O,13,FALSE)</f>
        <v>#N/A</v>
      </c>
      <c r="N40" t="e">
        <f>SUBSTITUTE(
IF(M40&lt;&gt;"",
VLOOKUP(
"*"&amp;IF(COUNTIF(M40,"*キャラ弁*"),"キャラ",
IF(COUNTIF(M40,"*赤*"),"赤",SUBSTITUTE(SUBSTITUTE(D40," ",""),"　","")))&amp;"*",
注文弁当の抽出!$F:$I,4,FALSE),""),"園児","先生")&amp;
IF(COUNTIF(M40,"*おにぎり*"),"　おにぎり","")</f>
        <v>#N/A</v>
      </c>
      <c r="O40" t="e">
        <f>IF(N40&lt;&gt;"",VLOOKUP(C40,クライアント抽出!$A:$G,5,FALSE),"")</f>
        <v>#N/A</v>
      </c>
      <c r="P40" t="e">
        <f>VLOOKUP(C40,クライアント抽出!$A:$O,14,FALSE)</f>
        <v>#N/A</v>
      </c>
      <c r="Q40" t="e">
        <f>SUBSTITUTE(
IF(P40&lt;&gt;"",
VLOOKUP(
"*"&amp;IF(COUNTIF(P40,"*キャラ弁*"),"キャラ",
IF(COUNTIF(P40,"*赤*"),"赤",SUBSTITUTE(SUBSTITUTE(G40," ",""),"　","")))&amp;"*",
注文弁当の抽出!$F:$I,4,FALSE),""),"園児","先生")&amp;
IF(COUNTIF(P40,"*おにぎり*"),"　おにぎり","")</f>
        <v>#N/A</v>
      </c>
      <c r="R40" t="e">
        <f>IF(Q40&lt;&gt;"",
VLOOKUP(C40,クライアント抽出!$A:$G,6,FALSE),"")</f>
        <v>#N/A</v>
      </c>
      <c r="S40" t="e">
        <f>VLOOKUP(C40,クライアント抽出!$A:$O,15,FALSE)</f>
        <v>#N/A</v>
      </c>
      <c r="T40" t="e">
        <f>SUBSTITUTE(
IF(S40&lt;&gt;"",
VLOOKUP(
"*"&amp;IF(COUNTIF(S40,"*キャラ弁*"),"キャラ",
IF(COUNTIF(S40,"*赤*"),"赤",SUBSTITUTE(SUBSTITUTE(J40," ",""),"　","")))&amp;"*",
注文弁当の抽出!$F:$I,4,FALSE),""),"園児","先生")&amp;
IF(COUNTIF(S40,"*おにぎり*"),"　おにぎり","")</f>
        <v>#N/A</v>
      </c>
      <c r="U40" t="e">
        <f>IF(T40&lt;&gt;"",
VLOOKUP(C40,クライアント抽出!$A:$G,7,FALSE),"")</f>
        <v>#N/A</v>
      </c>
      <c r="V40" t="e">
        <f>IF(A40&lt;&gt;"",VLOOKUP("*"&amp;A40&amp;"*",数出表_Excel!$A:$Z,22,FALSE)&amp;VLOOKUP("*"&amp;A40&amp;"*",数出表_Excel!$A:$Z,23,FALSE),"")</f>
        <v>#N/A</v>
      </c>
      <c r="W40" t="e">
        <f>IF(AND(COUNTIF(V40,"&lt;&gt;*不要*"),A40&lt;&gt;""),VLOOKUP(A40,得意先マスタ!$A:$AD,24,FALSE),0)</f>
        <v>#N/A</v>
      </c>
      <c r="X40" t="e">
        <f>IF(AND(COUNTIF(V40,"&lt;&gt;*不要*"),A40&lt;&gt;""),VLOOKUP(A40,得意先マスタ!$A:$AD,25,FALSE),0)</f>
        <v>#N/A</v>
      </c>
      <c r="Y40" t="e">
        <f t="shared" si="23"/>
        <v>#N/A</v>
      </c>
      <c r="Z40" t="e">
        <f t="shared" si="24"/>
        <v>#N/A</v>
      </c>
      <c r="AA40" t="e">
        <f t="shared" si="25"/>
        <v>#N/A</v>
      </c>
      <c r="AB40" t="e">
        <f t="shared" si="22"/>
        <v>#N/A</v>
      </c>
      <c r="AC40" t="str">
        <f t="array" ref="AC40">IFERROR(INDEX(40:40, SMALL(IF($D40:$U40&lt;&gt;"", COLUMN($D$1:$U40)), COLUMN(A40))), "")</f>
        <v/>
      </c>
      <c r="AD40" t="str">
        <f t="array" ref="AD40">IFERROR(INDEX(40:40, SMALL(IF($D40:$U40&lt;&gt;"", COLUMN($D$1:$U40)), COLUMN(B40))), "")</f>
        <v/>
      </c>
      <c r="AE40" t="str">
        <f t="array" ref="AE40">IFERROR(INDEX(40:40, SMALL(IF($D40:$U40&lt;&gt;"", COLUMN($D$1:$U40)), COLUMN(C40))), "")</f>
        <v/>
      </c>
      <c r="AF40" t="str">
        <f t="array" ref="AF40">IFERROR(INDEX(40:40, SMALL(IF($D40:$U40&lt;&gt;"", COLUMN($D$1:$U40)), COLUMN(D40))), "")</f>
        <v/>
      </c>
      <c r="AG40" t="str">
        <f t="array" ref="AG40">IFERROR(INDEX(40:40, SMALL(IF($D40:$U40&lt;&gt;"", COLUMN($D$1:$U40)), COLUMN(E40))), "")</f>
        <v/>
      </c>
      <c r="AH40" t="str">
        <f t="array" ref="AH40">IFERROR(INDEX(40:40, SMALL(IF($D40:$U40&lt;&gt;"", COLUMN($D$1:$U40)), COLUMN(F40))), "")</f>
        <v/>
      </c>
      <c r="AI40" t="str">
        <f t="array" ref="AI40">IFERROR(INDEX(40:40, SMALL(IF($D40:$U40&lt;&gt;"", COLUMN($D$1:$U40)), COLUMN(G40))), "")</f>
        <v/>
      </c>
      <c r="AJ40" t="str">
        <f t="array" ref="AJ40">IFERROR(INDEX(40:40, SMALL(IF($D40:$U40&lt;&gt;"", COLUMN($D$1:$U40)), COLUMN(H40))), "")</f>
        <v/>
      </c>
      <c r="AK40" t="str">
        <f t="array" ref="AK40">IFERROR(INDEX(40:40, SMALL(IF($D40:$U40&lt;&gt;"", COLUMN($D$1:$U40)), COLUMN(I40))), "")</f>
        <v/>
      </c>
      <c r="AL40" t="str">
        <f t="array" ref="AL40">IFERROR(INDEX(40:40, SMALL(IF($D40:$U40&lt;&gt;"", COLUMN($D$1:$U40)), COLUMN(J40))), "")</f>
        <v/>
      </c>
      <c r="AM40" t="str">
        <f t="array" ref="AM40">IFERROR(INDEX(40:40, SMALL(IF($D40:$U40&lt;&gt;"", COLUMN($D$1:$U40)), COLUMN(K40))), "")</f>
        <v/>
      </c>
      <c r="AN40" t="str">
        <f t="array" ref="AN40">IFERROR(INDEX(40:40, SMALL(IF($D40:$U40&lt;&gt;"", COLUMN($D$1:$U40)), COLUMN(L40))), "")</f>
        <v/>
      </c>
      <c r="AO40" t="str">
        <f t="array" ref="AO40">IFERROR(INDEX(40:40, SMALL(IF($D40:$U40&lt;&gt;"", COLUMN($D$1:$U40)), COLUMN(M40))), "")</f>
        <v/>
      </c>
      <c r="AP40" t="str">
        <f t="array" ref="AP40">IFERROR(INDEX(40:40, SMALL(IF($D40:$U40&lt;&gt;"", COLUMN($D$1:$U40)), COLUMN(N40))), "")</f>
        <v/>
      </c>
      <c r="AQ40" t="str">
        <f t="array" ref="AQ40">IFERROR(INDEX(40:40, SMALL(IF($D40:$U40&lt;&gt;"", COLUMN($D$1:$U40)), COLUMN(O40))), "")</f>
        <v/>
      </c>
      <c r="AR40" s="54" t="s">
        <v>3465</v>
      </c>
      <c r="AS40" t="e">
        <f t="shared" si="16"/>
        <v>#N/A</v>
      </c>
      <c r="AT40" t="e">
        <f t="shared" si="17"/>
        <v>#N/A</v>
      </c>
      <c r="AU40" t="e">
        <f t="shared" si="18"/>
        <v>#N/A</v>
      </c>
      <c r="AV40" t="e">
        <f t="shared" si="19"/>
        <v>#N/A</v>
      </c>
      <c r="AW40" t="e">
        <f t="shared" si="20"/>
        <v>#N/A</v>
      </c>
      <c r="AX40" t="e">
        <f t="shared" si="21"/>
        <v>#N/A</v>
      </c>
      <c r="AZ40" t="str">
        <f t="array" ref="AZ40">IFERROR(INDEX(40:40, SMALL(IF($AC40:$AX40&lt;&gt;"", COLUMN($AC$1:$AX40)), COLUMN(A40))), "")</f>
        <v/>
      </c>
      <c r="BA40" t="str">
        <f t="array" ref="BA40">IFERROR(INDEX(40:40, SMALL(IF($AC40:$AX40&lt;&gt;"", COLUMN($AC$1:$AX40)), COLUMN(B40))), "")</f>
        <v/>
      </c>
      <c r="BB40" t="str">
        <f t="array" ref="BB40">IFERROR(INDEX(40:40, SMALL(IF($AC40:$AX40&lt;&gt;"", COLUMN($AC$1:$AX40)), COLUMN(C40))), "")</f>
        <v/>
      </c>
      <c r="BC40" t="str">
        <f t="array" ref="BC40">IFERROR(INDEX(40:40, SMALL(IF($AC40:$AX40&lt;&gt;"", COLUMN($AC$1:$AX40)), COLUMN(D40))), "")</f>
        <v/>
      </c>
      <c r="BD40" t="str">
        <f t="array" ref="BD40">IFERROR(INDEX(40:40, SMALL(IF($AC40:$AX40&lt;&gt;"", COLUMN($AC$1:$AX40)), COLUMN(E40))), "")</f>
        <v/>
      </c>
      <c r="BE40" t="str">
        <f t="array" ref="BE40">IFERROR(INDEX(40:40, SMALL(IF($AC40:$AX40&lt;&gt;"", COLUMN($AC$1:$AX40)), COLUMN(F40))), "")</f>
        <v/>
      </c>
      <c r="BF40" t="str">
        <f t="array" ref="BF40">IFERROR(INDEX(40:40, SMALL(IF($AC40:$AX40&lt;&gt;"", COLUMN($AC$1:$AX40)), COLUMN(G40))), "")</f>
        <v/>
      </c>
      <c r="BG40" t="str">
        <f t="array" ref="BG40">IFERROR(INDEX(40:40, SMALL(IF($AC40:$AX40&lt;&gt;"", COLUMN($AC$1:$AX40)), COLUMN(H40))), "")</f>
        <v/>
      </c>
      <c r="BH40" t="str">
        <f t="array" ref="BH40">IFERROR(INDEX(40:40, SMALL(IF($AC40:$AX40&lt;&gt;"", COLUMN($AC$1:$AX40)), COLUMN(I40))), "")</f>
        <v/>
      </c>
      <c r="BI40" t="str">
        <f t="array" ref="BI40">IFERROR(INDEX(40:40, SMALL(IF($AC40:$AX40&lt;&gt;"", COLUMN($AC$1:$AX40)), COLUMN(J40))), "")</f>
        <v/>
      </c>
      <c r="BJ40" t="str">
        <f t="array" ref="BJ40">IFERROR(INDEX(40:40, SMALL(IF($AC40:$AX40&lt;&gt;"", COLUMN($AC$1:$AX40)), COLUMN(K40))), "")</f>
        <v/>
      </c>
      <c r="BK40" t="str">
        <f t="array" ref="BK40">IFERROR(INDEX(40:40, SMALL(IF($AC40:$AX40&lt;&gt;"", COLUMN($AC$1:$AX40)), COLUMN(L40))), "")</f>
        <v/>
      </c>
      <c r="BL40" t="str">
        <f t="array" ref="BL40">IFERROR(INDEX(40:40, SMALL(IF($AC40:$AX40&lt;&gt;"", COLUMN($AC$1:$AX40)), COLUMN(M40))), "")</f>
        <v/>
      </c>
      <c r="BM40" t="str">
        <f t="array" ref="BM40">IFERROR(INDEX(40:40, SMALL(IF($AC40:$AX40&lt;&gt;"", COLUMN($AC$1:$AX40)), COLUMN(N40))), "")</f>
        <v/>
      </c>
      <c r="BN40" t="str">
        <f t="array" ref="BN40">IFERROR(INDEX(40:40, SMALL(IF($AC40:$AX40&lt;&gt;"", COLUMN($AC$1:$AX40)), COLUMN(O40))), "")</f>
        <v/>
      </c>
      <c r="BO40" t="str">
        <f t="array" ref="BO40">IFERROR(INDEX(40:40, SMALL(IF($AC40:$AX40&lt;&gt;"", COLUMN($AC$1:$AX40)), COLUMN(P40))), "")</f>
        <v/>
      </c>
      <c r="BP40" t="str">
        <f t="array" ref="BP40">IFERROR(INDEX(40:40, SMALL(IF($AC40:$AX40&lt;&gt;"", COLUMN($AC$1:$AX40)), COLUMN(Q40))), "")</f>
        <v/>
      </c>
      <c r="BQ40" t="str">
        <f t="array" ref="BQ40">IFERROR(INDEX(40:40, SMALL(IF($AC40:$AX40&lt;&gt;"", COLUMN($AC$1:$AX40)), COLUMN(R40))), "")</f>
        <v/>
      </c>
    </row>
    <row r="41" spans="1:69" x14ac:dyDescent="0.45">
      <c r="A41" t="e" cm="1">
        <f t="array" ref="A41">IF(INDEX(貼り付け用!A:A,MATCH(A40,貼り付け用!A:A,0)+2)="4700",
IF(INDEX(貼り付け用!A:A,MATCH(A40,貼り付け用!A:A,0)+4)="4800",
INDEX(貼り付け用!A:A,MATCH(A40,貼り付け用!A:A,0)+6),
INDEX(貼り付け用!A:A,MATCH(A40,貼り付け用!A:A,0)+4)),INDEX(貼り付け用!A:A,MATCH(A40,貼り付け用!A:A,0)+2))</f>
        <v>#N/A</v>
      </c>
      <c r="B41" t="e">
        <f>IF(A41&lt;&gt;"",
VLOOKUP(A41,得意先マスタ!A:D,2,FALSE),"")</f>
        <v>#N/A</v>
      </c>
      <c r="C41" t="e" cm="1">
        <f t="array" ref="C41">IF(A41="10000","",INDEX(貼り付け用!A:A,MATCH(A41,貼り付け用!A:A,0)+1))</f>
        <v>#N/A</v>
      </c>
      <c r="D41" t="e">
        <f>VLOOKUP(C41,クライアント抽出!$A:$O,10,FALSE)</f>
        <v>#N/A</v>
      </c>
      <c r="E41" t="e">
        <f>IF(D41&lt;&gt;"",
VLOOKUP(
"*"&amp;IF(COUNTIF(D41,"*キャラ弁*"),"キャラ",
IF(COUNTIF(D41,"*赤*"),"赤",SUBSTITUTE(SUBSTITUTE(D41," ",""),"　","")))&amp;"*",
注文弁当の抽出!$F:$I,4,FALSE)&amp;
IF(COUNTIF(D41,"*おにぎり*"),"　おにぎり",""),"")</f>
        <v>#N/A</v>
      </c>
      <c r="F41" t="e">
        <f>IF(E41&lt;&gt;"",
VLOOKUP(C41,クライアント抽出!$A:$G,2,FALSE)+
IF(COUNTIF(Y41,"*-*"),Y41,0),"")</f>
        <v>#N/A</v>
      </c>
      <c r="G41" t="e">
        <f>VLOOKUP(C41,クライアント抽出!$A:$O,11,FALSE)</f>
        <v>#N/A</v>
      </c>
      <c r="H41" t="e">
        <f>IF(G41&lt;&gt;"",
VLOOKUP(
"*"&amp;IF(COUNTIF(G41,"*キャラ弁*"),"キャラ",
IF(COUNTIF(G41,"*赤*"),"赤",SUBSTITUTE(SUBSTITUTE(G41," ",""),"　","")))&amp;"*",
注文弁当の抽出!$F:$I,4,FALSE)&amp;
IF(COUNTIF(G41,"*おにぎり*"),"　おにぎり",""),"")</f>
        <v>#N/A</v>
      </c>
      <c r="I41" t="e">
        <f>IF(H41&lt;&gt;"",
VLOOKUP(C41,クライアント抽出!$A:$G,3,FALSE)+Z41,"")</f>
        <v>#N/A</v>
      </c>
      <c r="J41" t="e">
        <f>VLOOKUP(C41,クライアント抽出!$A:$O,12,FALSE)</f>
        <v>#N/A</v>
      </c>
      <c r="K41" t="e">
        <f>IF(J41&lt;&gt;"",
VLOOKUP(
"*"&amp;IF(COUNTIF(J41,"*キャラ弁*"),"キャラ",
IF(COUNTIF(J41,"*赤*"),"赤",SUBSTITUTE(SUBSTITUTE(J41," ",""),"　","")))&amp;"*",
注文弁当の抽出!$F:$I,4,FALSE)&amp;
IF(COUNTIF(J41,"*おにぎり*"),"　おにぎり",""),"")</f>
        <v>#N/A</v>
      </c>
      <c r="L41" t="e">
        <f>IF(K41&lt;&gt;"",
VLOOKUP(C41,クライアント抽出!$A:$G,4,FALSE)+AA41,"")</f>
        <v>#N/A</v>
      </c>
      <c r="M41" t="e">
        <f>VLOOKUP(C41,クライアント抽出!$A:$O,13,FALSE)</f>
        <v>#N/A</v>
      </c>
      <c r="N41" t="e">
        <f>SUBSTITUTE(
IF(M41&lt;&gt;"",
VLOOKUP(
"*"&amp;IF(COUNTIF(M41,"*キャラ弁*"),"キャラ",
IF(COUNTIF(M41,"*赤*"),"赤",SUBSTITUTE(SUBSTITUTE(D41," ",""),"　","")))&amp;"*",
注文弁当の抽出!$F:$I,4,FALSE),""),"園児","先生")&amp;
IF(COUNTIF(M41,"*おにぎり*"),"　おにぎり","")</f>
        <v>#N/A</v>
      </c>
      <c r="O41" t="e">
        <f>IF(N41&lt;&gt;"",VLOOKUP(C41,クライアント抽出!$A:$G,5,FALSE),"")</f>
        <v>#N/A</v>
      </c>
      <c r="P41" t="e">
        <f>VLOOKUP(C41,クライアント抽出!$A:$O,14,FALSE)</f>
        <v>#N/A</v>
      </c>
      <c r="Q41" t="e">
        <f>SUBSTITUTE(
IF(P41&lt;&gt;"",
VLOOKUP(
"*"&amp;IF(COUNTIF(P41,"*キャラ弁*"),"キャラ",
IF(COUNTIF(P41,"*赤*"),"赤",SUBSTITUTE(SUBSTITUTE(G41," ",""),"　","")))&amp;"*",
注文弁当の抽出!$F:$I,4,FALSE),""),"園児","先生")&amp;
IF(COUNTIF(P41,"*おにぎり*"),"　おにぎり","")</f>
        <v>#N/A</v>
      </c>
      <c r="R41" t="e">
        <f>IF(Q41&lt;&gt;"",
VLOOKUP(C41,クライアント抽出!$A:$G,6,FALSE),"")</f>
        <v>#N/A</v>
      </c>
      <c r="S41" t="e">
        <f>VLOOKUP(C41,クライアント抽出!$A:$O,15,FALSE)</f>
        <v>#N/A</v>
      </c>
      <c r="T41" t="e">
        <f>SUBSTITUTE(
IF(S41&lt;&gt;"",
VLOOKUP(
"*"&amp;IF(COUNTIF(S41,"*キャラ弁*"),"キャラ",
IF(COUNTIF(S41,"*赤*"),"赤",SUBSTITUTE(SUBSTITUTE(J41," ",""),"　","")))&amp;"*",
注文弁当の抽出!$F:$I,4,FALSE),""),"園児","先生")&amp;
IF(COUNTIF(S41,"*おにぎり*"),"　おにぎり","")</f>
        <v>#N/A</v>
      </c>
      <c r="U41" t="e">
        <f>IF(T41&lt;&gt;"",
VLOOKUP(C41,クライアント抽出!$A:$G,7,FALSE),"")</f>
        <v>#N/A</v>
      </c>
      <c r="V41" t="e">
        <f>IF(A41&lt;&gt;"",VLOOKUP("*"&amp;A41&amp;"*",数出表_Excel!$A:$Z,22,FALSE)&amp;VLOOKUP("*"&amp;A41&amp;"*",数出表_Excel!$A:$Z,23,FALSE),"")</f>
        <v>#N/A</v>
      </c>
      <c r="W41" t="e">
        <f>IF(AND(COUNTIF(V41,"&lt;&gt;*不要*"),A41&lt;&gt;""),VLOOKUP(A41,得意先マスタ!$A:$AD,24,FALSE),0)</f>
        <v>#N/A</v>
      </c>
      <c r="X41" t="e">
        <f>IF(AND(COUNTIF(V41,"&lt;&gt;*不要*"),A41&lt;&gt;""),VLOOKUP(A41,得意先マスタ!$A:$AD,25,FALSE),0)</f>
        <v>#N/A</v>
      </c>
      <c r="Y41" t="e">
        <f t="shared" si="23"/>
        <v>#N/A</v>
      </c>
      <c r="Z41" t="e">
        <f t="shared" si="24"/>
        <v>#N/A</v>
      </c>
      <c r="AA41" t="e">
        <f t="shared" si="25"/>
        <v>#N/A</v>
      </c>
      <c r="AB41" t="e">
        <f t="shared" si="22"/>
        <v>#N/A</v>
      </c>
      <c r="AC41" t="str">
        <f t="array" ref="AC41">IFERROR(INDEX(41:41, SMALL(IF($D41:$U41&lt;&gt;"", COLUMN($D$1:$U41)), COLUMN(A41))), "")</f>
        <v/>
      </c>
      <c r="AD41" t="str">
        <f t="array" ref="AD41">IFERROR(INDEX(41:41, SMALL(IF($D41:$U41&lt;&gt;"", COLUMN($D$1:$U41)), COLUMN(B41))), "")</f>
        <v/>
      </c>
      <c r="AE41" t="str">
        <f t="array" ref="AE41">IFERROR(INDEX(41:41, SMALL(IF($D41:$U41&lt;&gt;"", COLUMN($D$1:$U41)), COLUMN(C41))), "")</f>
        <v/>
      </c>
      <c r="AF41" t="str">
        <f t="array" ref="AF41">IFERROR(INDEX(41:41, SMALL(IF($D41:$U41&lt;&gt;"", COLUMN($D$1:$U41)), COLUMN(D41))), "")</f>
        <v/>
      </c>
      <c r="AG41" t="str">
        <f t="array" ref="AG41">IFERROR(INDEX(41:41, SMALL(IF($D41:$U41&lt;&gt;"", COLUMN($D$1:$U41)), COLUMN(E41))), "")</f>
        <v/>
      </c>
      <c r="AH41" t="str">
        <f t="array" ref="AH41">IFERROR(INDEX(41:41, SMALL(IF($D41:$U41&lt;&gt;"", COLUMN($D$1:$U41)), COLUMN(F41))), "")</f>
        <v/>
      </c>
      <c r="AI41" t="str">
        <f t="array" ref="AI41">IFERROR(INDEX(41:41, SMALL(IF($D41:$U41&lt;&gt;"", COLUMN($D$1:$U41)), COLUMN(G41))), "")</f>
        <v/>
      </c>
      <c r="AJ41" t="str">
        <f t="array" ref="AJ41">IFERROR(INDEX(41:41, SMALL(IF($D41:$U41&lt;&gt;"", COLUMN($D$1:$U41)), COLUMN(H41))), "")</f>
        <v/>
      </c>
      <c r="AK41" t="str">
        <f t="array" ref="AK41">IFERROR(INDEX(41:41, SMALL(IF($D41:$U41&lt;&gt;"", COLUMN($D$1:$U41)), COLUMN(I41))), "")</f>
        <v/>
      </c>
      <c r="AL41" t="str">
        <f t="array" ref="AL41">IFERROR(INDEX(41:41, SMALL(IF($D41:$U41&lt;&gt;"", COLUMN($D$1:$U41)), COLUMN(J41))), "")</f>
        <v/>
      </c>
      <c r="AM41" t="str">
        <f t="array" ref="AM41">IFERROR(INDEX(41:41, SMALL(IF($D41:$U41&lt;&gt;"", COLUMN($D$1:$U41)), COLUMN(K41))), "")</f>
        <v/>
      </c>
      <c r="AN41" t="str">
        <f t="array" ref="AN41">IFERROR(INDEX(41:41, SMALL(IF($D41:$U41&lt;&gt;"", COLUMN($D$1:$U41)), COLUMN(L41))), "")</f>
        <v/>
      </c>
      <c r="AO41" t="str">
        <f t="array" ref="AO41">IFERROR(INDEX(41:41, SMALL(IF($D41:$U41&lt;&gt;"", COLUMN($D$1:$U41)), COLUMN(M41))), "")</f>
        <v/>
      </c>
      <c r="AP41" t="str">
        <f t="array" ref="AP41">IFERROR(INDEX(41:41, SMALL(IF($D41:$U41&lt;&gt;"", COLUMN($D$1:$U41)), COLUMN(N41))), "")</f>
        <v/>
      </c>
      <c r="AQ41" t="str">
        <f t="array" ref="AQ41">IFERROR(INDEX(41:41, SMALL(IF($D41:$U41&lt;&gt;"", COLUMN($D$1:$U41)), COLUMN(O41))), "")</f>
        <v/>
      </c>
      <c r="AR41" s="54" t="s">
        <v>3465</v>
      </c>
      <c r="AS41" t="e">
        <f t="shared" si="16"/>
        <v>#N/A</v>
      </c>
      <c r="AT41" t="e">
        <f t="shared" si="17"/>
        <v>#N/A</v>
      </c>
      <c r="AU41" t="e">
        <f t="shared" si="18"/>
        <v>#N/A</v>
      </c>
      <c r="AV41" t="e">
        <f t="shared" si="19"/>
        <v>#N/A</v>
      </c>
      <c r="AW41" t="e">
        <f t="shared" si="20"/>
        <v>#N/A</v>
      </c>
      <c r="AX41" t="e">
        <f t="shared" si="21"/>
        <v>#N/A</v>
      </c>
      <c r="AZ41" t="str">
        <f t="array" ref="AZ41">IFERROR(INDEX(41:41, SMALL(IF($AC41:$AX41&lt;&gt;"", COLUMN($AC$1:$AX41)), COLUMN(A41))), "")</f>
        <v/>
      </c>
      <c r="BA41" t="str">
        <f t="array" ref="BA41">IFERROR(INDEX(41:41, SMALL(IF($AC41:$AX41&lt;&gt;"", COLUMN($AC$1:$AX41)), COLUMN(B41))), "")</f>
        <v/>
      </c>
      <c r="BB41" t="str">
        <f t="array" ref="BB41">IFERROR(INDEX(41:41, SMALL(IF($AC41:$AX41&lt;&gt;"", COLUMN($AC$1:$AX41)), COLUMN(C41))), "")</f>
        <v/>
      </c>
      <c r="BC41" t="str">
        <f t="array" ref="BC41">IFERROR(INDEX(41:41, SMALL(IF($AC41:$AX41&lt;&gt;"", COLUMN($AC$1:$AX41)), COLUMN(D41))), "")</f>
        <v/>
      </c>
      <c r="BD41" t="str">
        <f t="array" ref="BD41">IFERROR(INDEX(41:41, SMALL(IF($AC41:$AX41&lt;&gt;"", COLUMN($AC$1:$AX41)), COLUMN(E41))), "")</f>
        <v/>
      </c>
      <c r="BE41" t="str">
        <f t="array" ref="BE41">IFERROR(INDEX(41:41, SMALL(IF($AC41:$AX41&lt;&gt;"", COLUMN($AC$1:$AX41)), COLUMN(F41))), "")</f>
        <v/>
      </c>
      <c r="BF41" t="str">
        <f t="array" ref="BF41">IFERROR(INDEX(41:41, SMALL(IF($AC41:$AX41&lt;&gt;"", COLUMN($AC$1:$AX41)), COLUMN(G41))), "")</f>
        <v/>
      </c>
      <c r="BG41" t="str">
        <f t="array" ref="BG41">IFERROR(INDEX(41:41, SMALL(IF($AC41:$AX41&lt;&gt;"", COLUMN($AC$1:$AX41)), COLUMN(H41))), "")</f>
        <v/>
      </c>
      <c r="BH41" t="str">
        <f t="array" ref="BH41">IFERROR(INDEX(41:41, SMALL(IF($AC41:$AX41&lt;&gt;"", COLUMN($AC$1:$AX41)), COLUMN(I41))), "")</f>
        <v/>
      </c>
      <c r="BI41" t="str">
        <f t="array" ref="BI41">IFERROR(INDEX(41:41, SMALL(IF($AC41:$AX41&lt;&gt;"", COLUMN($AC$1:$AX41)), COLUMN(J41))), "")</f>
        <v/>
      </c>
      <c r="BJ41" t="str">
        <f t="array" ref="BJ41">IFERROR(INDEX(41:41, SMALL(IF($AC41:$AX41&lt;&gt;"", COLUMN($AC$1:$AX41)), COLUMN(K41))), "")</f>
        <v/>
      </c>
      <c r="BK41" t="str">
        <f t="array" ref="BK41">IFERROR(INDEX(41:41, SMALL(IF($AC41:$AX41&lt;&gt;"", COLUMN($AC$1:$AX41)), COLUMN(L41))), "")</f>
        <v/>
      </c>
      <c r="BL41" t="str">
        <f t="array" ref="BL41">IFERROR(INDEX(41:41, SMALL(IF($AC41:$AX41&lt;&gt;"", COLUMN($AC$1:$AX41)), COLUMN(M41))), "")</f>
        <v/>
      </c>
      <c r="BM41" t="str">
        <f t="array" ref="BM41">IFERROR(INDEX(41:41, SMALL(IF($AC41:$AX41&lt;&gt;"", COLUMN($AC$1:$AX41)), COLUMN(N41))), "")</f>
        <v/>
      </c>
      <c r="BN41" t="str">
        <f t="array" ref="BN41">IFERROR(INDEX(41:41, SMALL(IF($AC41:$AX41&lt;&gt;"", COLUMN($AC$1:$AX41)), COLUMN(O41))), "")</f>
        <v/>
      </c>
      <c r="BO41" t="str">
        <f t="array" ref="BO41">IFERROR(INDEX(41:41, SMALL(IF($AC41:$AX41&lt;&gt;"", COLUMN($AC$1:$AX41)), COLUMN(P41))), "")</f>
        <v/>
      </c>
      <c r="BP41" t="str">
        <f t="array" ref="BP41">IFERROR(INDEX(41:41, SMALL(IF($AC41:$AX41&lt;&gt;"", COLUMN($AC$1:$AX41)), COLUMN(Q41))), "")</f>
        <v/>
      </c>
      <c r="BQ41" t="str">
        <f t="array" ref="BQ41">IFERROR(INDEX(41:41, SMALL(IF($AC41:$AX41&lt;&gt;"", COLUMN($AC$1:$AX41)), COLUMN(R41))), "")</f>
        <v/>
      </c>
    </row>
    <row r="42" spans="1:69" x14ac:dyDescent="0.45">
      <c r="A42" t="e" cm="1">
        <f t="array" ref="A42">IF(INDEX(貼り付け用!A:A,MATCH(A41,貼り付け用!A:A,0)+2)="4700",
IF(INDEX(貼り付け用!A:A,MATCH(A41,貼り付け用!A:A,0)+4)="4800",
INDEX(貼り付け用!A:A,MATCH(A41,貼り付け用!A:A,0)+6),
INDEX(貼り付け用!A:A,MATCH(A41,貼り付け用!A:A,0)+4)),INDEX(貼り付け用!A:A,MATCH(A41,貼り付け用!A:A,0)+2))</f>
        <v>#N/A</v>
      </c>
      <c r="B42" t="e">
        <f>IF(A42&lt;&gt;"",
VLOOKUP(A42,得意先マスタ!A:D,2,FALSE),"")</f>
        <v>#N/A</v>
      </c>
      <c r="C42" t="e" cm="1">
        <f t="array" ref="C42">IF(A42="10000","",INDEX(貼り付け用!A:A,MATCH(A42,貼り付け用!A:A,0)+1))</f>
        <v>#N/A</v>
      </c>
      <c r="D42" t="e">
        <f>VLOOKUP(C42,クライアント抽出!$A:$O,10,FALSE)</f>
        <v>#N/A</v>
      </c>
      <c r="E42" t="e">
        <f>IF(D42&lt;&gt;"",
VLOOKUP(
"*"&amp;IF(COUNTIF(D42,"*キャラ弁*"),"キャラ",
IF(COUNTIF(D42,"*赤*"),"赤",SUBSTITUTE(SUBSTITUTE(D42," ",""),"　","")))&amp;"*",
注文弁当の抽出!$F:$I,4,FALSE)&amp;
IF(COUNTIF(D42,"*おにぎり*"),"　おにぎり",""),"")</f>
        <v>#N/A</v>
      </c>
      <c r="F42" t="e">
        <f>IF(E42&lt;&gt;"",
VLOOKUP(C42,クライアント抽出!$A:$G,2,FALSE)+
IF(COUNTIF(Y42,"*-*"),Y42,0),"")</f>
        <v>#N/A</v>
      </c>
      <c r="G42" t="e">
        <f>VLOOKUP(C42,クライアント抽出!$A:$O,11,FALSE)</f>
        <v>#N/A</v>
      </c>
      <c r="H42" t="e">
        <f>IF(G42&lt;&gt;"",
VLOOKUP(
"*"&amp;IF(COUNTIF(G42,"*キャラ弁*"),"キャラ",
IF(COUNTIF(G42,"*赤*"),"赤",SUBSTITUTE(SUBSTITUTE(G42," ",""),"　","")))&amp;"*",
注文弁当の抽出!$F:$I,4,FALSE)&amp;
IF(COUNTIF(G42,"*おにぎり*"),"　おにぎり",""),"")</f>
        <v>#N/A</v>
      </c>
      <c r="I42" t="e">
        <f>IF(H42&lt;&gt;"",
VLOOKUP(C42,クライアント抽出!$A:$G,3,FALSE)+Z42,"")</f>
        <v>#N/A</v>
      </c>
      <c r="J42" t="e">
        <f>VLOOKUP(C42,クライアント抽出!$A:$O,12,FALSE)</f>
        <v>#N/A</v>
      </c>
      <c r="K42" t="e">
        <f>IF(J42&lt;&gt;"",
VLOOKUP(
"*"&amp;IF(COUNTIF(J42,"*キャラ弁*"),"キャラ",
IF(COUNTIF(J42,"*赤*"),"赤",SUBSTITUTE(SUBSTITUTE(J42," ",""),"　","")))&amp;"*",
注文弁当の抽出!$F:$I,4,FALSE)&amp;
IF(COUNTIF(J42,"*おにぎり*"),"　おにぎり",""),"")</f>
        <v>#N/A</v>
      </c>
      <c r="L42" t="e">
        <f>IF(K42&lt;&gt;"",
VLOOKUP(C42,クライアント抽出!$A:$G,4,FALSE)+AA42,"")</f>
        <v>#N/A</v>
      </c>
      <c r="M42" t="e">
        <f>VLOOKUP(C42,クライアント抽出!$A:$O,13,FALSE)</f>
        <v>#N/A</v>
      </c>
      <c r="N42" t="e">
        <f>SUBSTITUTE(
IF(M42&lt;&gt;"",
VLOOKUP(
"*"&amp;IF(COUNTIF(M42,"*キャラ弁*"),"キャラ",
IF(COUNTIF(M42,"*赤*"),"赤",SUBSTITUTE(SUBSTITUTE(D42," ",""),"　","")))&amp;"*",
注文弁当の抽出!$F:$I,4,FALSE),""),"園児","先生")&amp;
IF(COUNTIF(M42,"*おにぎり*"),"　おにぎり","")</f>
        <v>#N/A</v>
      </c>
      <c r="O42" t="e">
        <f>IF(N42&lt;&gt;"",VLOOKUP(C42,クライアント抽出!$A:$G,5,FALSE),"")</f>
        <v>#N/A</v>
      </c>
      <c r="P42" t="e">
        <f>VLOOKUP(C42,クライアント抽出!$A:$O,14,FALSE)</f>
        <v>#N/A</v>
      </c>
      <c r="Q42" t="e">
        <f>SUBSTITUTE(
IF(P42&lt;&gt;"",
VLOOKUP(
"*"&amp;IF(COUNTIF(P42,"*キャラ弁*"),"キャラ",
IF(COUNTIF(P42,"*赤*"),"赤",SUBSTITUTE(SUBSTITUTE(G42," ",""),"　","")))&amp;"*",
注文弁当の抽出!$F:$I,4,FALSE),""),"園児","先生")&amp;
IF(COUNTIF(P42,"*おにぎり*"),"　おにぎり","")</f>
        <v>#N/A</v>
      </c>
      <c r="R42" t="e">
        <f>IF(Q42&lt;&gt;"",
VLOOKUP(C42,クライアント抽出!$A:$G,6,FALSE),"")</f>
        <v>#N/A</v>
      </c>
      <c r="S42" t="e">
        <f>VLOOKUP(C42,クライアント抽出!$A:$O,15,FALSE)</f>
        <v>#N/A</v>
      </c>
      <c r="T42" t="e">
        <f>SUBSTITUTE(
IF(S42&lt;&gt;"",
VLOOKUP(
"*"&amp;IF(COUNTIF(S42,"*キャラ弁*"),"キャラ",
IF(COUNTIF(S42,"*赤*"),"赤",SUBSTITUTE(SUBSTITUTE(J42," ",""),"　","")))&amp;"*",
注文弁当の抽出!$F:$I,4,FALSE),""),"園児","先生")&amp;
IF(COUNTIF(S42,"*おにぎり*"),"　おにぎり","")</f>
        <v>#N/A</v>
      </c>
      <c r="U42" t="e">
        <f>IF(T42&lt;&gt;"",
VLOOKUP(C42,クライアント抽出!$A:$G,7,FALSE),"")</f>
        <v>#N/A</v>
      </c>
      <c r="V42" t="e">
        <f>IF(A42&lt;&gt;"",VLOOKUP("*"&amp;A42&amp;"*",数出表_Excel!$A:$Z,22,FALSE)&amp;VLOOKUP("*"&amp;A42&amp;"*",数出表_Excel!$A:$Z,23,FALSE),"")</f>
        <v>#N/A</v>
      </c>
      <c r="W42" t="e">
        <f>IF(AND(COUNTIF(V42,"&lt;&gt;*不要*"),A42&lt;&gt;""),VLOOKUP(A42,得意先マスタ!$A:$AD,24,FALSE),0)</f>
        <v>#N/A</v>
      </c>
      <c r="X42" t="e">
        <f>IF(AND(COUNTIF(V42,"&lt;&gt;*不要*"),A42&lt;&gt;""),VLOOKUP(A42,得意先マスタ!$A:$AD,25,FALSE),0)</f>
        <v>#N/A</v>
      </c>
      <c r="Y42" t="e">
        <f t="shared" si="23"/>
        <v>#N/A</v>
      </c>
      <c r="Z42" t="e">
        <f t="shared" si="24"/>
        <v>#N/A</v>
      </c>
      <c r="AA42" t="e">
        <f t="shared" si="25"/>
        <v>#N/A</v>
      </c>
      <c r="AB42" t="e">
        <f t="shared" si="22"/>
        <v>#N/A</v>
      </c>
      <c r="AC42" t="str">
        <f t="array" ref="AC42">IFERROR(INDEX(42:42, SMALL(IF($D42:$U42&lt;&gt;"", COLUMN($D$1:$U42)), COLUMN(A42))), "")</f>
        <v/>
      </c>
      <c r="AD42" t="str">
        <f t="array" ref="AD42">IFERROR(INDEX(42:42, SMALL(IF($D42:$U42&lt;&gt;"", COLUMN($D$1:$U42)), COLUMN(B42))), "")</f>
        <v/>
      </c>
      <c r="AE42" t="str">
        <f t="array" ref="AE42">IFERROR(INDEX(42:42, SMALL(IF($D42:$U42&lt;&gt;"", COLUMN($D$1:$U42)), COLUMN(C42))), "")</f>
        <v/>
      </c>
      <c r="AF42" t="str">
        <f t="array" ref="AF42">IFERROR(INDEX(42:42, SMALL(IF($D42:$U42&lt;&gt;"", COLUMN($D$1:$U42)), COLUMN(D42))), "")</f>
        <v/>
      </c>
      <c r="AG42" t="str">
        <f t="array" ref="AG42">IFERROR(INDEX(42:42, SMALL(IF($D42:$U42&lt;&gt;"", COLUMN($D$1:$U42)), COLUMN(E42))), "")</f>
        <v/>
      </c>
      <c r="AH42" t="str">
        <f t="array" ref="AH42">IFERROR(INDEX(42:42, SMALL(IF($D42:$U42&lt;&gt;"", COLUMN($D$1:$U42)), COLUMN(F42))), "")</f>
        <v/>
      </c>
      <c r="AI42" t="str">
        <f t="array" ref="AI42">IFERROR(INDEX(42:42, SMALL(IF($D42:$U42&lt;&gt;"", COLUMN($D$1:$U42)), COLUMN(G42))), "")</f>
        <v/>
      </c>
      <c r="AJ42" t="str">
        <f t="array" ref="AJ42">IFERROR(INDEX(42:42, SMALL(IF($D42:$U42&lt;&gt;"", COLUMN($D$1:$U42)), COLUMN(H42))), "")</f>
        <v/>
      </c>
      <c r="AK42" t="str">
        <f t="array" ref="AK42">IFERROR(INDEX(42:42, SMALL(IF($D42:$U42&lt;&gt;"", COLUMN($D$1:$U42)), COLUMN(I42))), "")</f>
        <v/>
      </c>
      <c r="AL42" t="str">
        <f t="array" ref="AL42">IFERROR(INDEX(42:42, SMALL(IF($D42:$U42&lt;&gt;"", COLUMN($D$1:$U42)), COLUMN(J42))), "")</f>
        <v/>
      </c>
      <c r="AM42" t="str">
        <f t="array" ref="AM42">IFERROR(INDEX(42:42, SMALL(IF($D42:$U42&lt;&gt;"", COLUMN($D$1:$U42)), COLUMN(K42))), "")</f>
        <v/>
      </c>
      <c r="AN42" t="str">
        <f t="array" ref="AN42">IFERROR(INDEX(42:42, SMALL(IF($D42:$U42&lt;&gt;"", COLUMN($D$1:$U42)), COLUMN(L42))), "")</f>
        <v/>
      </c>
      <c r="AO42" t="str">
        <f t="array" ref="AO42">IFERROR(INDEX(42:42, SMALL(IF($D42:$U42&lt;&gt;"", COLUMN($D$1:$U42)), COLUMN(M42))), "")</f>
        <v/>
      </c>
      <c r="AP42" t="str">
        <f t="array" ref="AP42">IFERROR(INDEX(42:42, SMALL(IF($D42:$U42&lt;&gt;"", COLUMN($D$1:$U42)), COLUMN(N42))), "")</f>
        <v/>
      </c>
      <c r="AQ42" t="str">
        <f t="array" ref="AQ42">IFERROR(INDEX(42:42, SMALL(IF($D42:$U42&lt;&gt;"", COLUMN($D$1:$U42)), COLUMN(O42))), "")</f>
        <v/>
      </c>
      <c r="AR42" s="54" t="s">
        <v>3465</v>
      </c>
      <c r="AS42" t="e">
        <f t="shared" si="16"/>
        <v>#N/A</v>
      </c>
      <c r="AT42" t="e">
        <f t="shared" si="17"/>
        <v>#N/A</v>
      </c>
      <c r="AU42" t="e">
        <f t="shared" si="18"/>
        <v>#N/A</v>
      </c>
      <c r="AV42" t="e">
        <f t="shared" si="19"/>
        <v>#N/A</v>
      </c>
      <c r="AW42" t="e">
        <f t="shared" si="20"/>
        <v>#N/A</v>
      </c>
      <c r="AX42" t="e">
        <f t="shared" si="21"/>
        <v>#N/A</v>
      </c>
      <c r="AZ42" t="str">
        <f t="array" ref="AZ42">IFERROR(INDEX(42:42, SMALL(IF($AC42:$AX42&lt;&gt;"", COLUMN($AC$1:$AX42)), COLUMN(A42))), "")</f>
        <v/>
      </c>
      <c r="BA42" t="str">
        <f t="array" ref="BA42">IFERROR(INDEX(42:42, SMALL(IF($AC42:$AX42&lt;&gt;"", COLUMN($AC$1:$AX42)), COLUMN(B42))), "")</f>
        <v/>
      </c>
      <c r="BB42" t="str">
        <f t="array" ref="BB42">IFERROR(INDEX(42:42, SMALL(IF($AC42:$AX42&lt;&gt;"", COLUMN($AC$1:$AX42)), COLUMN(C42))), "")</f>
        <v/>
      </c>
      <c r="BC42" t="str">
        <f t="array" ref="BC42">IFERROR(INDEX(42:42, SMALL(IF($AC42:$AX42&lt;&gt;"", COLUMN($AC$1:$AX42)), COLUMN(D42))), "")</f>
        <v/>
      </c>
      <c r="BD42" t="str">
        <f t="array" ref="BD42">IFERROR(INDEX(42:42, SMALL(IF($AC42:$AX42&lt;&gt;"", COLUMN($AC$1:$AX42)), COLUMN(E42))), "")</f>
        <v/>
      </c>
      <c r="BE42" t="str">
        <f t="array" ref="BE42">IFERROR(INDEX(42:42, SMALL(IF($AC42:$AX42&lt;&gt;"", COLUMN($AC$1:$AX42)), COLUMN(F42))), "")</f>
        <v/>
      </c>
      <c r="BF42" t="str">
        <f t="array" ref="BF42">IFERROR(INDEX(42:42, SMALL(IF($AC42:$AX42&lt;&gt;"", COLUMN($AC$1:$AX42)), COLUMN(G42))), "")</f>
        <v/>
      </c>
      <c r="BG42" t="str">
        <f t="array" ref="BG42">IFERROR(INDEX(42:42, SMALL(IF($AC42:$AX42&lt;&gt;"", COLUMN($AC$1:$AX42)), COLUMN(H42))), "")</f>
        <v/>
      </c>
      <c r="BH42" t="str">
        <f t="array" ref="BH42">IFERROR(INDEX(42:42, SMALL(IF($AC42:$AX42&lt;&gt;"", COLUMN($AC$1:$AX42)), COLUMN(I42))), "")</f>
        <v/>
      </c>
      <c r="BI42" t="str">
        <f t="array" ref="BI42">IFERROR(INDEX(42:42, SMALL(IF($AC42:$AX42&lt;&gt;"", COLUMN($AC$1:$AX42)), COLUMN(J42))), "")</f>
        <v/>
      </c>
      <c r="BJ42" t="str">
        <f t="array" ref="BJ42">IFERROR(INDEX(42:42, SMALL(IF($AC42:$AX42&lt;&gt;"", COLUMN($AC$1:$AX42)), COLUMN(K42))), "")</f>
        <v/>
      </c>
      <c r="BK42" t="str">
        <f t="array" ref="BK42">IFERROR(INDEX(42:42, SMALL(IF($AC42:$AX42&lt;&gt;"", COLUMN($AC$1:$AX42)), COLUMN(L42))), "")</f>
        <v/>
      </c>
      <c r="BL42" t="str">
        <f t="array" ref="BL42">IFERROR(INDEX(42:42, SMALL(IF($AC42:$AX42&lt;&gt;"", COLUMN($AC$1:$AX42)), COLUMN(M42))), "")</f>
        <v/>
      </c>
      <c r="BM42" t="str">
        <f t="array" ref="BM42">IFERROR(INDEX(42:42, SMALL(IF($AC42:$AX42&lt;&gt;"", COLUMN($AC$1:$AX42)), COLUMN(N42))), "")</f>
        <v/>
      </c>
      <c r="BN42" t="str">
        <f t="array" ref="BN42">IFERROR(INDEX(42:42, SMALL(IF($AC42:$AX42&lt;&gt;"", COLUMN($AC$1:$AX42)), COLUMN(O42))), "")</f>
        <v/>
      </c>
      <c r="BO42" t="str">
        <f t="array" ref="BO42">IFERROR(INDEX(42:42, SMALL(IF($AC42:$AX42&lt;&gt;"", COLUMN($AC$1:$AX42)), COLUMN(P42))), "")</f>
        <v/>
      </c>
      <c r="BP42" t="str">
        <f t="array" ref="BP42">IFERROR(INDEX(42:42, SMALL(IF($AC42:$AX42&lt;&gt;"", COLUMN($AC$1:$AX42)), COLUMN(Q42))), "")</f>
        <v/>
      </c>
      <c r="BQ42" t="str">
        <f t="array" ref="BQ42">IFERROR(INDEX(42:42, SMALL(IF($AC42:$AX42&lt;&gt;"", COLUMN($AC$1:$AX42)), COLUMN(R42))), "")</f>
        <v/>
      </c>
    </row>
    <row r="43" spans="1:69" x14ac:dyDescent="0.45">
      <c r="A43" t="e" cm="1">
        <f t="array" ref="A43">IF(INDEX(貼り付け用!A:A,MATCH(A42,貼り付け用!A:A,0)+2)="4700",
IF(INDEX(貼り付け用!A:A,MATCH(A42,貼り付け用!A:A,0)+4)="4800",
INDEX(貼り付け用!A:A,MATCH(A42,貼り付け用!A:A,0)+6),
INDEX(貼り付け用!A:A,MATCH(A42,貼り付け用!A:A,0)+4)),INDEX(貼り付け用!A:A,MATCH(A42,貼り付け用!A:A,0)+2))</f>
        <v>#N/A</v>
      </c>
      <c r="B43" t="e">
        <f>IF(A43&lt;&gt;"",
VLOOKUP(A43,得意先マスタ!A:D,2,FALSE),"")</f>
        <v>#N/A</v>
      </c>
      <c r="C43" t="e" cm="1">
        <f t="array" ref="C43">IF(A43="10000","",INDEX(貼り付け用!A:A,MATCH(A43,貼り付け用!A:A,0)+1))</f>
        <v>#N/A</v>
      </c>
      <c r="D43" t="e">
        <f>VLOOKUP(C43,クライアント抽出!$A:$O,10,FALSE)</f>
        <v>#N/A</v>
      </c>
      <c r="E43" t="e">
        <f>IF(D43&lt;&gt;"",
VLOOKUP(
"*"&amp;IF(COUNTIF(D43,"*キャラ弁*"),"キャラ",
IF(COUNTIF(D43,"*赤*"),"赤",SUBSTITUTE(SUBSTITUTE(D43," ",""),"　","")))&amp;"*",
注文弁当の抽出!$F:$I,4,FALSE)&amp;
IF(COUNTIF(D43,"*おにぎり*"),"　おにぎり",""),"")</f>
        <v>#N/A</v>
      </c>
      <c r="F43" t="e">
        <f>IF(E43&lt;&gt;"",
VLOOKUP(C43,クライアント抽出!$A:$G,2,FALSE)+
IF(COUNTIF(Y43,"*-*"),Y43,0),"")</f>
        <v>#N/A</v>
      </c>
      <c r="G43" t="e">
        <f>VLOOKUP(C43,クライアント抽出!$A:$O,11,FALSE)</f>
        <v>#N/A</v>
      </c>
      <c r="H43" t="e">
        <f>IF(G43&lt;&gt;"",
VLOOKUP(
"*"&amp;IF(COUNTIF(G43,"*キャラ弁*"),"キャラ",
IF(COUNTIF(G43,"*赤*"),"赤",SUBSTITUTE(SUBSTITUTE(G43," ",""),"　","")))&amp;"*",
注文弁当の抽出!$F:$I,4,FALSE)&amp;
IF(COUNTIF(G43,"*おにぎり*"),"　おにぎり",""),"")</f>
        <v>#N/A</v>
      </c>
      <c r="I43" t="e">
        <f>IF(H43&lt;&gt;"",
VLOOKUP(C43,クライアント抽出!$A:$G,3,FALSE)+Z43,"")</f>
        <v>#N/A</v>
      </c>
      <c r="J43" t="e">
        <f>VLOOKUP(C43,クライアント抽出!$A:$O,12,FALSE)</f>
        <v>#N/A</v>
      </c>
      <c r="K43" t="e">
        <f>IF(J43&lt;&gt;"",
VLOOKUP(
"*"&amp;IF(COUNTIF(J43,"*キャラ弁*"),"キャラ",
IF(COUNTIF(J43,"*赤*"),"赤",SUBSTITUTE(SUBSTITUTE(J43," ",""),"　","")))&amp;"*",
注文弁当の抽出!$F:$I,4,FALSE)&amp;
IF(COUNTIF(J43,"*おにぎり*"),"　おにぎり",""),"")</f>
        <v>#N/A</v>
      </c>
      <c r="L43" t="e">
        <f>IF(K43&lt;&gt;"",
VLOOKUP(C43,クライアント抽出!$A:$G,4,FALSE)+AA43,"")</f>
        <v>#N/A</v>
      </c>
      <c r="M43" t="e">
        <f>VLOOKUP(C43,クライアント抽出!$A:$O,13,FALSE)</f>
        <v>#N/A</v>
      </c>
      <c r="N43" t="e">
        <f>SUBSTITUTE(
IF(M43&lt;&gt;"",
VLOOKUP(
"*"&amp;IF(COUNTIF(M43,"*キャラ弁*"),"キャラ",
IF(COUNTIF(M43,"*赤*"),"赤",SUBSTITUTE(SUBSTITUTE(D43," ",""),"　","")))&amp;"*",
注文弁当の抽出!$F:$I,4,FALSE),""),"園児","先生")&amp;
IF(COUNTIF(M43,"*おにぎり*"),"　おにぎり","")</f>
        <v>#N/A</v>
      </c>
      <c r="O43" t="e">
        <f>IF(N43&lt;&gt;"",VLOOKUP(C43,クライアント抽出!$A:$G,5,FALSE),"")</f>
        <v>#N/A</v>
      </c>
      <c r="P43" t="e">
        <f>VLOOKUP(C43,クライアント抽出!$A:$O,14,FALSE)</f>
        <v>#N/A</v>
      </c>
      <c r="Q43" t="e">
        <f>SUBSTITUTE(
IF(P43&lt;&gt;"",
VLOOKUP(
"*"&amp;IF(COUNTIF(P43,"*キャラ弁*"),"キャラ",
IF(COUNTIF(P43,"*赤*"),"赤",SUBSTITUTE(SUBSTITUTE(G43," ",""),"　","")))&amp;"*",
注文弁当の抽出!$F:$I,4,FALSE),""),"園児","先生")&amp;
IF(COUNTIF(P43,"*おにぎり*"),"　おにぎり","")</f>
        <v>#N/A</v>
      </c>
      <c r="R43" t="e">
        <f>IF(Q43&lt;&gt;"",
VLOOKUP(C43,クライアント抽出!$A:$G,6,FALSE),"")</f>
        <v>#N/A</v>
      </c>
      <c r="S43" t="e">
        <f>VLOOKUP(C43,クライアント抽出!$A:$O,15,FALSE)</f>
        <v>#N/A</v>
      </c>
      <c r="T43" t="e">
        <f>SUBSTITUTE(
IF(S43&lt;&gt;"",
VLOOKUP(
"*"&amp;IF(COUNTIF(S43,"*キャラ弁*"),"キャラ",
IF(COUNTIF(S43,"*赤*"),"赤",SUBSTITUTE(SUBSTITUTE(J43," ",""),"　","")))&amp;"*",
注文弁当の抽出!$F:$I,4,FALSE),""),"園児","先生")&amp;
IF(COUNTIF(S43,"*おにぎり*"),"　おにぎり","")</f>
        <v>#N/A</v>
      </c>
      <c r="U43" t="e">
        <f>IF(T43&lt;&gt;"",
VLOOKUP(C43,クライアント抽出!$A:$G,7,FALSE),"")</f>
        <v>#N/A</v>
      </c>
      <c r="V43" t="e">
        <f>IF(A43&lt;&gt;"",VLOOKUP("*"&amp;A43&amp;"*",数出表_Excel!$A:$Z,22,FALSE)&amp;VLOOKUP("*"&amp;A43&amp;"*",数出表_Excel!$A:$Z,23,FALSE),"")</f>
        <v>#N/A</v>
      </c>
      <c r="W43" t="e">
        <f>IF(AND(COUNTIF(V43,"&lt;&gt;*不要*"),A43&lt;&gt;""),VLOOKUP(A43,得意先マスタ!$A:$AD,24,FALSE),0)</f>
        <v>#N/A</v>
      </c>
      <c r="X43" t="e">
        <f>IF(AND(COUNTIF(V43,"&lt;&gt;*不要*"),A43&lt;&gt;""),VLOOKUP(A43,得意先マスタ!$A:$AD,25,FALSE),0)</f>
        <v>#N/A</v>
      </c>
      <c r="Y43" t="e">
        <f t="shared" si="23"/>
        <v>#N/A</v>
      </c>
      <c r="Z43" t="e">
        <f t="shared" si="24"/>
        <v>#N/A</v>
      </c>
      <c r="AA43" t="e">
        <f t="shared" si="25"/>
        <v>#N/A</v>
      </c>
      <c r="AB43" t="e">
        <f t="shared" si="22"/>
        <v>#N/A</v>
      </c>
      <c r="AC43" t="str">
        <f t="array" ref="AC43">IFERROR(INDEX(43:43, SMALL(IF($D43:$U43&lt;&gt;"", COLUMN($D$1:$U43)), COLUMN(A43))), "")</f>
        <v/>
      </c>
      <c r="AD43" t="str">
        <f t="array" ref="AD43">IFERROR(INDEX(43:43, SMALL(IF($D43:$U43&lt;&gt;"", COLUMN($D$1:$U43)), COLUMN(B43))), "")</f>
        <v/>
      </c>
      <c r="AE43" t="str">
        <f t="array" ref="AE43">IFERROR(INDEX(43:43, SMALL(IF($D43:$U43&lt;&gt;"", COLUMN($D$1:$U43)), COLUMN(C43))), "")</f>
        <v/>
      </c>
      <c r="AF43" t="str">
        <f t="array" ref="AF43">IFERROR(INDEX(43:43, SMALL(IF($D43:$U43&lt;&gt;"", COLUMN($D$1:$U43)), COLUMN(D43))), "")</f>
        <v/>
      </c>
      <c r="AG43" t="str">
        <f t="array" ref="AG43">IFERROR(INDEX(43:43, SMALL(IF($D43:$U43&lt;&gt;"", COLUMN($D$1:$U43)), COLUMN(E43))), "")</f>
        <v/>
      </c>
      <c r="AH43" t="str">
        <f t="array" ref="AH43">IFERROR(INDEX(43:43, SMALL(IF($D43:$U43&lt;&gt;"", COLUMN($D$1:$U43)), COLUMN(F43))), "")</f>
        <v/>
      </c>
      <c r="AI43" t="str">
        <f t="array" ref="AI43">IFERROR(INDEX(43:43, SMALL(IF($D43:$U43&lt;&gt;"", COLUMN($D$1:$U43)), COLUMN(G43))), "")</f>
        <v/>
      </c>
      <c r="AJ43" t="str">
        <f t="array" ref="AJ43">IFERROR(INDEX(43:43, SMALL(IF($D43:$U43&lt;&gt;"", COLUMN($D$1:$U43)), COLUMN(H43))), "")</f>
        <v/>
      </c>
      <c r="AK43" t="str">
        <f t="array" ref="AK43">IFERROR(INDEX(43:43, SMALL(IF($D43:$U43&lt;&gt;"", COLUMN($D$1:$U43)), COLUMN(I43))), "")</f>
        <v/>
      </c>
      <c r="AL43" t="str">
        <f t="array" ref="AL43">IFERROR(INDEX(43:43, SMALL(IF($D43:$U43&lt;&gt;"", COLUMN($D$1:$U43)), COLUMN(J43))), "")</f>
        <v/>
      </c>
      <c r="AM43" t="str">
        <f t="array" ref="AM43">IFERROR(INDEX(43:43, SMALL(IF($D43:$U43&lt;&gt;"", COLUMN($D$1:$U43)), COLUMN(K43))), "")</f>
        <v/>
      </c>
      <c r="AN43" t="str">
        <f t="array" ref="AN43">IFERROR(INDEX(43:43, SMALL(IF($D43:$U43&lt;&gt;"", COLUMN($D$1:$U43)), COLUMN(L43))), "")</f>
        <v/>
      </c>
      <c r="AO43" t="str">
        <f t="array" ref="AO43">IFERROR(INDEX(43:43, SMALL(IF($D43:$U43&lt;&gt;"", COLUMN($D$1:$U43)), COLUMN(M43))), "")</f>
        <v/>
      </c>
      <c r="AP43" t="str">
        <f t="array" ref="AP43">IFERROR(INDEX(43:43, SMALL(IF($D43:$U43&lt;&gt;"", COLUMN($D$1:$U43)), COLUMN(N43))), "")</f>
        <v/>
      </c>
      <c r="AQ43" t="str">
        <f t="array" ref="AQ43">IFERROR(INDEX(43:43, SMALL(IF($D43:$U43&lt;&gt;"", COLUMN($D$1:$U43)), COLUMN(O43))), "")</f>
        <v/>
      </c>
      <c r="AR43" s="54" t="s">
        <v>3465</v>
      </c>
      <c r="AS43" t="e">
        <f t="shared" si="16"/>
        <v>#N/A</v>
      </c>
      <c r="AT43" t="e">
        <f t="shared" si="17"/>
        <v>#N/A</v>
      </c>
      <c r="AU43" t="e">
        <f t="shared" si="18"/>
        <v>#N/A</v>
      </c>
      <c r="AV43" t="e">
        <f t="shared" si="19"/>
        <v>#N/A</v>
      </c>
      <c r="AW43" t="e">
        <f t="shared" si="20"/>
        <v>#N/A</v>
      </c>
      <c r="AX43" t="e">
        <f t="shared" si="21"/>
        <v>#N/A</v>
      </c>
      <c r="AZ43" t="str">
        <f t="array" ref="AZ43">IFERROR(INDEX(43:43, SMALL(IF($AC43:$AX43&lt;&gt;"", COLUMN($AC$1:$AX43)), COLUMN(A43))), "")</f>
        <v/>
      </c>
      <c r="BA43" t="str">
        <f t="array" ref="BA43">IFERROR(INDEX(43:43, SMALL(IF($AC43:$AX43&lt;&gt;"", COLUMN($AC$1:$AX43)), COLUMN(B43))), "")</f>
        <v/>
      </c>
      <c r="BB43" t="str">
        <f t="array" ref="BB43">IFERROR(INDEX(43:43, SMALL(IF($AC43:$AX43&lt;&gt;"", COLUMN($AC$1:$AX43)), COLUMN(C43))), "")</f>
        <v/>
      </c>
      <c r="BC43" t="str">
        <f t="array" ref="BC43">IFERROR(INDEX(43:43, SMALL(IF($AC43:$AX43&lt;&gt;"", COLUMN($AC$1:$AX43)), COLUMN(D43))), "")</f>
        <v/>
      </c>
      <c r="BD43" t="str">
        <f t="array" ref="BD43">IFERROR(INDEX(43:43, SMALL(IF($AC43:$AX43&lt;&gt;"", COLUMN($AC$1:$AX43)), COLUMN(E43))), "")</f>
        <v/>
      </c>
      <c r="BE43" t="str">
        <f t="array" ref="BE43">IFERROR(INDEX(43:43, SMALL(IF($AC43:$AX43&lt;&gt;"", COLUMN($AC$1:$AX43)), COLUMN(F43))), "")</f>
        <v/>
      </c>
      <c r="BF43" t="str">
        <f t="array" ref="BF43">IFERROR(INDEX(43:43, SMALL(IF($AC43:$AX43&lt;&gt;"", COLUMN($AC$1:$AX43)), COLUMN(G43))), "")</f>
        <v/>
      </c>
      <c r="BG43" t="str">
        <f t="array" ref="BG43">IFERROR(INDEX(43:43, SMALL(IF($AC43:$AX43&lt;&gt;"", COLUMN($AC$1:$AX43)), COLUMN(H43))), "")</f>
        <v/>
      </c>
      <c r="BH43" t="str">
        <f t="array" ref="BH43">IFERROR(INDEX(43:43, SMALL(IF($AC43:$AX43&lt;&gt;"", COLUMN($AC$1:$AX43)), COLUMN(I43))), "")</f>
        <v/>
      </c>
      <c r="BI43" t="str">
        <f t="array" ref="BI43">IFERROR(INDEX(43:43, SMALL(IF($AC43:$AX43&lt;&gt;"", COLUMN($AC$1:$AX43)), COLUMN(J43))), "")</f>
        <v/>
      </c>
      <c r="BJ43" t="str">
        <f t="array" ref="BJ43">IFERROR(INDEX(43:43, SMALL(IF($AC43:$AX43&lt;&gt;"", COLUMN($AC$1:$AX43)), COLUMN(K43))), "")</f>
        <v/>
      </c>
      <c r="BK43" t="str">
        <f t="array" ref="BK43">IFERROR(INDEX(43:43, SMALL(IF($AC43:$AX43&lt;&gt;"", COLUMN($AC$1:$AX43)), COLUMN(L43))), "")</f>
        <v/>
      </c>
      <c r="BL43" t="str">
        <f t="array" ref="BL43">IFERROR(INDEX(43:43, SMALL(IF($AC43:$AX43&lt;&gt;"", COLUMN($AC$1:$AX43)), COLUMN(M43))), "")</f>
        <v/>
      </c>
      <c r="BM43" t="str">
        <f t="array" ref="BM43">IFERROR(INDEX(43:43, SMALL(IF($AC43:$AX43&lt;&gt;"", COLUMN($AC$1:$AX43)), COLUMN(N43))), "")</f>
        <v/>
      </c>
      <c r="BN43" t="str">
        <f t="array" ref="BN43">IFERROR(INDEX(43:43, SMALL(IF($AC43:$AX43&lt;&gt;"", COLUMN($AC$1:$AX43)), COLUMN(O43))), "")</f>
        <v/>
      </c>
      <c r="BO43" t="str">
        <f t="array" ref="BO43">IFERROR(INDEX(43:43, SMALL(IF($AC43:$AX43&lt;&gt;"", COLUMN($AC$1:$AX43)), COLUMN(P43))), "")</f>
        <v/>
      </c>
      <c r="BP43" t="str">
        <f t="array" ref="BP43">IFERROR(INDEX(43:43, SMALL(IF($AC43:$AX43&lt;&gt;"", COLUMN($AC$1:$AX43)), COLUMN(Q43))), "")</f>
        <v/>
      </c>
      <c r="BQ43" t="str">
        <f t="array" ref="BQ43">IFERROR(INDEX(43:43, SMALL(IF($AC43:$AX43&lt;&gt;"", COLUMN($AC$1:$AX43)), COLUMN(R43))), "")</f>
        <v/>
      </c>
    </row>
    <row r="44" spans="1:69" x14ac:dyDescent="0.45">
      <c r="A44" t="e" cm="1">
        <f t="array" ref="A44">IF(INDEX(貼り付け用!A:A,MATCH(A43,貼り付け用!A:A,0)+2)="4700",
IF(INDEX(貼り付け用!A:A,MATCH(A43,貼り付け用!A:A,0)+4)="4800",
INDEX(貼り付け用!A:A,MATCH(A43,貼り付け用!A:A,0)+6),
INDEX(貼り付け用!A:A,MATCH(A43,貼り付け用!A:A,0)+4)),INDEX(貼り付け用!A:A,MATCH(A43,貼り付け用!A:A,0)+2))</f>
        <v>#N/A</v>
      </c>
      <c r="B44" t="e">
        <f>IF(A44&lt;&gt;"",
VLOOKUP(A44,得意先マスタ!A:D,2,FALSE),"")</f>
        <v>#N/A</v>
      </c>
      <c r="C44" t="e" cm="1">
        <f t="array" ref="C44">IF(A44="10000","",INDEX(貼り付け用!A:A,MATCH(A44,貼り付け用!A:A,0)+1))</f>
        <v>#N/A</v>
      </c>
      <c r="D44" t="e">
        <f>VLOOKUP(C44,クライアント抽出!$A:$O,10,FALSE)</f>
        <v>#N/A</v>
      </c>
      <c r="E44" t="e">
        <f>IF(D44&lt;&gt;"",
VLOOKUP(
"*"&amp;IF(COUNTIF(D44,"*キャラ弁*"),"キャラ",
IF(COUNTIF(D44,"*赤*"),"赤",SUBSTITUTE(SUBSTITUTE(D44," ",""),"　","")))&amp;"*",
注文弁当の抽出!$F:$I,4,FALSE)&amp;
IF(COUNTIF(D44,"*おにぎり*"),"　おにぎり",""),"")</f>
        <v>#N/A</v>
      </c>
      <c r="F44" t="e">
        <f>IF(E44&lt;&gt;"",
VLOOKUP(C44,クライアント抽出!$A:$G,2,FALSE)+
IF(COUNTIF(Y44,"*-*"),Y44,0),"")</f>
        <v>#N/A</v>
      </c>
      <c r="G44" t="e">
        <f>VLOOKUP(C44,クライアント抽出!$A:$O,11,FALSE)</f>
        <v>#N/A</v>
      </c>
      <c r="H44" t="e">
        <f>IF(G44&lt;&gt;"",
VLOOKUP(
"*"&amp;IF(COUNTIF(G44,"*キャラ弁*"),"キャラ",
IF(COUNTIF(G44,"*赤*"),"赤",SUBSTITUTE(SUBSTITUTE(G44," ",""),"　","")))&amp;"*",
注文弁当の抽出!$F:$I,4,FALSE)&amp;
IF(COUNTIF(G44,"*おにぎり*"),"　おにぎり",""),"")</f>
        <v>#N/A</v>
      </c>
      <c r="I44" t="e">
        <f>IF(H44&lt;&gt;"",
VLOOKUP(C44,クライアント抽出!$A:$G,3,FALSE)+Z44,"")</f>
        <v>#N/A</v>
      </c>
      <c r="J44" t="e">
        <f>VLOOKUP(C44,クライアント抽出!$A:$O,12,FALSE)</f>
        <v>#N/A</v>
      </c>
      <c r="K44" t="e">
        <f>IF(J44&lt;&gt;"",
VLOOKUP(
"*"&amp;IF(COUNTIF(J44,"*キャラ弁*"),"キャラ",
IF(COUNTIF(J44,"*赤*"),"赤",SUBSTITUTE(SUBSTITUTE(J44," ",""),"　","")))&amp;"*",
注文弁当の抽出!$F:$I,4,FALSE)&amp;
IF(COUNTIF(J44,"*おにぎり*"),"　おにぎり",""),"")</f>
        <v>#N/A</v>
      </c>
      <c r="L44" t="e">
        <f>IF(K44&lt;&gt;"",
VLOOKUP(C44,クライアント抽出!$A:$G,4,FALSE)+AA44,"")</f>
        <v>#N/A</v>
      </c>
      <c r="M44" t="e">
        <f>VLOOKUP(C44,クライアント抽出!$A:$O,13,FALSE)</f>
        <v>#N/A</v>
      </c>
      <c r="N44" t="e">
        <f>SUBSTITUTE(
IF(M44&lt;&gt;"",
VLOOKUP(
"*"&amp;IF(COUNTIF(M44,"*キャラ弁*"),"キャラ",
IF(COUNTIF(M44,"*赤*"),"赤",SUBSTITUTE(SUBSTITUTE(D44," ",""),"　","")))&amp;"*",
注文弁当の抽出!$F:$I,4,FALSE),""),"園児","先生")&amp;
IF(COUNTIF(M44,"*おにぎり*"),"　おにぎり","")</f>
        <v>#N/A</v>
      </c>
      <c r="O44" t="e">
        <f>IF(N44&lt;&gt;"",VLOOKUP(C44,クライアント抽出!$A:$G,5,FALSE),"")</f>
        <v>#N/A</v>
      </c>
      <c r="P44" t="e">
        <f>VLOOKUP(C44,クライアント抽出!$A:$O,14,FALSE)</f>
        <v>#N/A</v>
      </c>
      <c r="Q44" t="e">
        <f>SUBSTITUTE(
IF(P44&lt;&gt;"",
VLOOKUP(
"*"&amp;IF(COUNTIF(P44,"*キャラ弁*"),"キャラ",
IF(COUNTIF(P44,"*赤*"),"赤",SUBSTITUTE(SUBSTITUTE(G44," ",""),"　","")))&amp;"*",
注文弁当の抽出!$F:$I,4,FALSE),""),"園児","先生")&amp;
IF(COUNTIF(P44,"*おにぎり*"),"　おにぎり","")</f>
        <v>#N/A</v>
      </c>
      <c r="R44" t="e">
        <f>IF(Q44&lt;&gt;"",
VLOOKUP(C44,クライアント抽出!$A:$G,6,FALSE),"")</f>
        <v>#N/A</v>
      </c>
      <c r="S44" t="e">
        <f>VLOOKUP(C44,クライアント抽出!$A:$O,15,FALSE)</f>
        <v>#N/A</v>
      </c>
      <c r="T44" t="e">
        <f>SUBSTITUTE(
IF(S44&lt;&gt;"",
VLOOKUP(
"*"&amp;IF(COUNTIF(S44,"*キャラ弁*"),"キャラ",
IF(COUNTIF(S44,"*赤*"),"赤",SUBSTITUTE(SUBSTITUTE(J44," ",""),"　","")))&amp;"*",
注文弁当の抽出!$F:$I,4,FALSE),""),"園児","先生")&amp;
IF(COUNTIF(S44,"*おにぎり*"),"　おにぎり","")</f>
        <v>#N/A</v>
      </c>
      <c r="U44" t="e">
        <f>IF(T44&lt;&gt;"",
VLOOKUP(C44,クライアント抽出!$A:$G,7,FALSE),"")</f>
        <v>#N/A</v>
      </c>
      <c r="V44" t="e">
        <f>IF(A44&lt;&gt;"",VLOOKUP("*"&amp;A44&amp;"*",数出表_Excel!$A:$Z,22,FALSE)&amp;VLOOKUP("*"&amp;A44&amp;"*",数出表_Excel!$A:$Z,23,FALSE),"")</f>
        <v>#N/A</v>
      </c>
      <c r="W44" t="e">
        <f>IF(AND(COUNTIF(V44,"&lt;&gt;*不要*"),A44&lt;&gt;""),VLOOKUP(A44,得意先マスタ!$A:$AD,24,FALSE),0)</f>
        <v>#N/A</v>
      </c>
      <c r="X44" t="e">
        <f>IF(AND(COUNTIF(V44,"&lt;&gt;*不要*"),A44&lt;&gt;""),VLOOKUP(A44,得意先マスタ!$A:$AD,25,FALSE),0)</f>
        <v>#N/A</v>
      </c>
      <c r="Y44" t="e">
        <f t="shared" si="23"/>
        <v>#N/A</v>
      </c>
      <c r="Z44" t="e">
        <f t="shared" si="24"/>
        <v>#N/A</v>
      </c>
      <c r="AA44" t="e">
        <f t="shared" si="25"/>
        <v>#N/A</v>
      </c>
      <c r="AB44" t="e">
        <f t="shared" si="22"/>
        <v>#N/A</v>
      </c>
      <c r="AC44" t="str">
        <f t="array" ref="AC44">IFERROR(INDEX(44:44, SMALL(IF($D44:$U44&lt;&gt;"", COLUMN($D$1:$U44)), COLUMN(A44))), "")</f>
        <v/>
      </c>
      <c r="AD44" t="str">
        <f t="array" ref="AD44">IFERROR(INDEX(44:44, SMALL(IF($D44:$U44&lt;&gt;"", COLUMN($D$1:$U44)), COLUMN(B44))), "")</f>
        <v/>
      </c>
      <c r="AE44" t="str">
        <f t="array" ref="AE44">IFERROR(INDEX(44:44, SMALL(IF($D44:$U44&lt;&gt;"", COLUMN($D$1:$U44)), COLUMN(C44))), "")</f>
        <v/>
      </c>
      <c r="AF44" t="str">
        <f t="array" ref="AF44">IFERROR(INDEX(44:44, SMALL(IF($D44:$U44&lt;&gt;"", COLUMN($D$1:$U44)), COLUMN(D44))), "")</f>
        <v/>
      </c>
      <c r="AG44" t="str">
        <f t="array" ref="AG44">IFERROR(INDEX(44:44, SMALL(IF($D44:$U44&lt;&gt;"", COLUMN($D$1:$U44)), COLUMN(E44))), "")</f>
        <v/>
      </c>
      <c r="AH44" t="str">
        <f t="array" ref="AH44">IFERROR(INDEX(44:44, SMALL(IF($D44:$U44&lt;&gt;"", COLUMN($D$1:$U44)), COLUMN(F44))), "")</f>
        <v/>
      </c>
      <c r="AI44" t="str">
        <f t="array" ref="AI44">IFERROR(INDEX(44:44, SMALL(IF($D44:$U44&lt;&gt;"", COLUMN($D$1:$U44)), COLUMN(G44))), "")</f>
        <v/>
      </c>
      <c r="AJ44" t="str">
        <f t="array" ref="AJ44">IFERROR(INDEX(44:44, SMALL(IF($D44:$U44&lt;&gt;"", COLUMN($D$1:$U44)), COLUMN(H44))), "")</f>
        <v/>
      </c>
      <c r="AK44" t="str">
        <f t="array" ref="AK44">IFERROR(INDEX(44:44, SMALL(IF($D44:$U44&lt;&gt;"", COLUMN($D$1:$U44)), COLUMN(I44))), "")</f>
        <v/>
      </c>
      <c r="AL44" t="str">
        <f t="array" ref="AL44">IFERROR(INDEX(44:44, SMALL(IF($D44:$U44&lt;&gt;"", COLUMN($D$1:$U44)), COLUMN(J44))), "")</f>
        <v/>
      </c>
      <c r="AM44" t="str">
        <f t="array" ref="AM44">IFERROR(INDEX(44:44, SMALL(IF($D44:$U44&lt;&gt;"", COLUMN($D$1:$U44)), COLUMN(K44))), "")</f>
        <v/>
      </c>
      <c r="AN44" t="str">
        <f t="array" ref="AN44">IFERROR(INDEX(44:44, SMALL(IF($D44:$U44&lt;&gt;"", COLUMN($D$1:$U44)), COLUMN(L44))), "")</f>
        <v/>
      </c>
      <c r="AO44" t="str">
        <f t="array" ref="AO44">IFERROR(INDEX(44:44, SMALL(IF($D44:$U44&lt;&gt;"", COLUMN($D$1:$U44)), COLUMN(M44))), "")</f>
        <v/>
      </c>
      <c r="AP44" t="str">
        <f t="array" ref="AP44">IFERROR(INDEX(44:44, SMALL(IF($D44:$U44&lt;&gt;"", COLUMN($D$1:$U44)), COLUMN(N44))), "")</f>
        <v/>
      </c>
      <c r="AQ44" t="str">
        <f t="array" ref="AQ44">IFERROR(INDEX(44:44, SMALL(IF($D44:$U44&lt;&gt;"", COLUMN($D$1:$U44)), COLUMN(O44))), "")</f>
        <v/>
      </c>
      <c r="AR44" s="54" t="s">
        <v>3465</v>
      </c>
      <c r="AS44" t="e">
        <f t="shared" si="16"/>
        <v>#N/A</v>
      </c>
      <c r="AT44" t="e">
        <f t="shared" si="17"/>
        <v>#N/A</v>
      </c>
      <c r="AU44" t="e">
        <f t="shared" si="18"/>
        <v>#N/A</v>
      </c>
      <c r="AV44" t="e">
        <f t="shared" si="19"/>
        <v>#N/A</v>
      </c>
      <c r="AW44" t="e">
        <f t="shared" si="20"/>
        <v>#N/A</v>
      </c>
      <c r="AX44" t="e">
        <f t="shared" si="21"/>
        <v>#N/A</v>
      </c>
      <c r="AZ44" t="str">
        <f t="array" ref="AZ44">IFERROR(INDEX(44:44, SMALL(IF($AC44:$AX44&lt;&gt;"", COLUMN($AC$1:$AX44)), COLUMN(A44))), "")</f>
        <v/>
      </c>
      <c r="BA44" t="str">
        <f t="array" ref="BA44">IFERROR(INDEX(44:44, SMALL(IF($AC44:$AX44&lt;&gt;"", COLUMN($AC$1:$AX44)), COLUMN(B44))), "")</f>
        <v/>
      </c>
      <c r="BB44" t="str">
        <f t="array" ref="BB44">IFERROR(INDEX(44:44, SMALL(IF($AC44:$AX44&lt;&gt;"", COLUMN($AC$1:$AX44)), COLUMN(C44))), "")</f>
        <v/>
      </c>
      <c r="BC44" t="str">
        <f t="array" ref="BC44">IFERROR(INDEX(44:44, SMALL(IF($AC44:$AX44&lt;&gt;"", COLUMN($AC$1:$AX44)), COLUMN(D44))), "")</f>
        <v/>
      </c>
      <c r="BD44" t="str">
        <f t="array" ref="BD44">IFERROR(INDEX(44:44, SMALL(IF($AC44:$AX44&lt;&gt;"", COLUMN($AC$1:$AX44)), COLUMN(E44))), "")</f>
        <v/>
      </c>
      <c r="BE44" t="str">
        <f t="array" ref="BE44">IFERROR(INDEX(44:44, SMALL(IF($AC44:$AX44&lt;&gt;"", COLUMN($AC$1:$AX44)), COLUMN(F44))), "")</f>
        <v/>
      </c>
      <c r="BF44" t="str">
        <f t="array" ref="BF44">IFERROR(INDEX(44:44, SMALL(IF($AC44:$AX44&lt;&gt;"", COLUMN($AC$1:$AX44)), COLUMN(G44))), "")</f>
        <v/>
      </c>
      <c r="BG44" t="str">
        <f t="array" ref="BG44">IFERROR(INDEX(44:44, SMALL(IF($AC44:$AX44&lt;&gt;"", COLUMN($AC$1:$AX44)), COLUMN(H44))), "")</f>
        <v/>
      </c>
      <c r="BH44" t="str">
        <f t="array" ref="BH44">IFERROR(INDEX(44:44, SMALL(IF($AC44:$AX44&lt;&gt;"", COLUMN($AC$1:$AX44)), COLUMN(I44))), "")</f>
        <v/>
      </c>
      <c r="BI44" t="str">
        <f t="array" ref="BI44">IFERROR(INDEX(44:44, SMALL(IF($AC44:$AX44&lt;&gt;"", COLUMN($AC$1:$AX44)), COLUMN(J44))), "")</f>
        <v/>
      </c>
      <c r="BJ44" t="str">
        <f t="array" ref="BJ44">IFERROR(INDEX(44:44, SMALL(IF($AC44:$AX44&lt;&gt;"", COLUMN($AC$1:$AX44)), COLUMN(K44))), "")</f>
        <v/>
      </c>
      <c r="BK44" t="str">
        <f t="array" ref="BK44">IFERROR(INDEX(44:44, SMALL(IF($AC44:$AX44&lt;&gt;"", COLUMN($AC$1:$AX44)), COLUMN(L44))), "")</f>
        <v/>
      </c>
      <c r="BL44" t="str">
        <f t="array" ref="BL44">IFERROR(INDEX(44:44, SMALL(IF($AC44:$AX44&lt;&gt;"", COLUMN($AC$1:$AX44)), COLUMN(M44))), "")</f>
        <v/>
      </c>
      <c r="BM44" t="str">
        <f t="array" ref="BM44">IFERROR(INDEX(44:44, SMALL(IF($AC44:$AX44&lt;&gt;"", COLUMN($AC$1:$AX44)), COLUMN(N44))), "")</f>
        <v/>
      </c>
      <c r="BN44" t="str">
        <f t="array" ref="BN44">IFERROR(INDEX(44:44, SMALL(IF($AC44:$AX44&lt;&gt;"", COLUMN($AC$1:$AX44)), COLUMN(O44))), "")</f>
        <v/>
      </c>
      <c r="BO44" t="str">
        <f t="array" ref="BO44">IFERROR(INDEX(44:44, SMALL(IF($AC44:$AX44&lt;&gt;"", COLUMN($AC$1:$AX44)), COLUMN(P44))), "")</f>
        <v/>
      </c>
      <c r="BP44" t="str">
        <f t="array" ref="BP44">IFERROR(INDEX(44:44, SMALL(IF($AC44:$AX44&lt;&gt;"", COLUMN($AC$1:$AX44)), COLUMN(Q44))), "")</f>
        <v/>
      </c>
      <c r="BQ44" t="str">
        <f t="array" ref="BQ44">IFERROR(INDEX(44:44, SMALL(IF($AC44:$AX44&lt;&gt;"", COLUMN($AC$1:$AX44)), COLUMN(R44))), "")</f>
        <v/>
      </c>
    </row>
    <row r="45" spans="1:69" x14ac:dyDescent="0.45">
      <c r="A45" t="e" cm="1">
        <f t="array" ref="A45">IF(INDEX(貼り付け用!A:A,MATCH(A44,貼り付け用!A:A,0)+2)="4700",
IF(INDEX(貼り付け用!A:A,MATCH(A44,貼り付け用!A:A,0)+4)="4800",
INDEX(貼り付け用!A:A,MATCH(A44,貼り付け用!A:A,0)+6),
INDEX(貼り付け用!A:A,MATCH(A44,貼り付け用!A:A,0)+4)),INDEX(貼り付け用!A:A,MATCH(A44,貼り付け用!A:A,0)+2))</f>
        <v>#N/A</v>
      </c>
      <c r="B45" t="e">
        <f>IF(A45&lt;&gt;"",
VLOOKUP(A45,得意先マスタ!A:D,2,FALSE),"")</f>
        <v>#N/A</v>
      </c>
      <c r="C45" t="e" cm="1">
        <f t="array" ref="C45">IF(A45="10000","",INDEX(貼り付け用!A:A,MATCH(A45,貼り付け用!A:A,0)+1))</f>
        <v>#N/A</v>
      </c>
      <c r="D45" t="e">
        <f>VLOOKUP(C45,クライアント抽出!$A:$O,10,FALSE)</f>
        <v>#N/A</v>
      </c>
      <c r="E45" t="e">
        <f>IF(D45&lt;&gt;"",
VLOOKUP(
"*"&amp;IF(COUNTIF(D45,"*キャラ弁*"),"キャラ",
IF(COUNTIF(D45,"*赤*"),"赤",SUBSTITUTE(SUBSTITUTE(D45," ",""),"　","")))&amp;"*",
注文弁当の抽出!$F:$I,4,FALSE)&amp;
IF(COUNTIF(D45,"*おにぎり*"),"　おにぎり",""),"")</f>
        <v>#N/A</v>
      </c>
      <c r="F45" t="e">
        <f>IF(E45&lt;&gt;"",
VLOOKUP(C45,クライアント抽出!$A:$G,2,FALSE)+
IF(COUNTIF(Y45,"*-*"),Y45,0),"")</f>
        <v>#N/A</v>
      </c>
      <c r="G45" t="e">
        <f>VLOOKUP(C45,クライアント抽出!$A:$O,11,FALSE)</f>
        <v>#N/A</v>
      </c>
      <c r="H45" t="e">
        <f>IF(G45&lt;&gt;"",
VLOOKUP(
"*"&amp;IF(COUNTIF(G45,"*キャラ弁*"),"キャラ",
IF(COUNTIF(G45,"*赤*"),"赤",SUBSTITUTE(SUBSTITUTE(G45," ",""),"　","")))&amp;"*",
注文弁当の抽出!$F:$I,4,FALSE)&amp;
IF(COUNTIF(G45,"*おにぎり*"),"　おにぎり",""),"")</f>
        <v>#N/A</v>
      </c>
      <c r="I45" t="e">
        <f>IF(H45&lt;&gt;"",
VLOOKUP(C45,クライアント抽出!$A:$G,3,FALSE)+Z45,"")</f>
        <v>#N/A</v>
      </c>
      <c r="J45" t="e">
        <f>VLOOKUP(C45,クライアント抽出!$A:$O,12,FALSE)</f>
        <v>#N/A</v>
      </c>
      <c r="K45" t="e">
        <f>IF(J45&lt;&gt;"",
VLOOKUP(
"*"&amp;IF(COUNTIF(J45,"*キャラ弁*"),"キャラ",
IF(COUNTIF(J45,"*赤*"),"赤",SUBSTITUTE(SUBSTITUTE(J45," ",""),"　","")))&amp;"*",
注文弁当の抽出!$F:$I,4,FALSE)&amp;
IF(COUNTIF(J45,"*おにぎり*"),"　おにぎり",""),"")</f>
        <v>#N/A</v>
      </c>
      <c r="L45" t="e">
        <f>IF(K45&lt;&gt;"",
VLOOKUP(C45,クライアント抽出!$A:$G,4,FALSE)+AA45,"")</f>
        <v>#N/A</v>
      </c>
      <c r="M45" t="e">
        <f>VLOOKUP(C45,クライアント抽出!$A:$O,13,FALSE)</f>
        <v>#N/A</v>
      </c>
      <c r="N45" t="e">
        <f>SUBSTITUTE(
IF(M45&lt;&gt;"",
VLOOKUP(
"*"&amp;IF(COUNTIF(M45,"*キャラ弁*"),"キャラ",
IF(COUNTIF(M45,"*赤*"),"赤",SUBSTITUTE(SUBSTITUTE(D45," ",""),"　","")))&amp;"*",
注文弁当の抽出!$F:$I,4,FALSE),""),"園児","先生")&amp;
IF(COUNTIF(M45,"*おにぎり*"),"　おにぎり","")</f>
        <v>#N/A</v>
      </c>
      <c r="O45" t="e">
        <f>IF(N45&lt;&gt;"",VLOOKUP(C45,クライアント抽出!$A:$G,5,FALSE),"")</f>
        <v>#N/A</v>
      </c>
      <c r="P45" t="e">
        <f>VLOOKUP(C45,クライアント抽出!$A:$O,14,FALSE)</f>
        <v>#N/A</v>
      </c>
      <c r="Q45" t="e">
        <f>SUBSTITUTE(
IF(P45&lt;&gt;"",
VLOOKUP(
"*"&amp;IF(COUNTIF(P45,"*キャラ弁*"),"キャラ",
IF(COUNTIF(P45,"*赤*"),"赤",SUBSTITUTE(SUBSTITUTE(G45," ",""),"　","")))&amp;"*",
注文弁当の抽出!$F:$I,4,FALSE),""),"園児","先生")&amp;
IF(COUNTIF(P45,"*おにぎり*"),"　おにぎり","")</f>
        <v>#N/A</v>
      </c>
      <c r="R45" t="e">
        <f>IF(Q45&lt;&gt;"",
VLOOKUP(C45,クライアント抽出!$A:$G,6,FALSE),"")</f>
        <v>#N/A</v>
      </c>
      <c r="S45" t="e">
        <f>VLOOKUP(C45,クライアント抽出!$A:$O,15,FALSE)</f>
        <v>#N/A</v>
      </c>
      <c r="T45" t="e">
        <f>SUBSTITUTE(
IF(S45&lt;&gt;"",
VLOOKUP(
"*"&amp;IF(COUNTIF(S45,"*キャラ弁*"),"キャラ",
IF(COUNTIF(S45,"*赤*"),"赤",SUBSTITUTE(SUBSTITUTE(J45," ",""),"　","")))&amp;"*",
注文弁当の抽出!$F:$I,4,FALSE),""),"園児","先生")&amp;
IF(COUNTIF(S45,"*おにぎり*"),"　おにぎり","")</f>
        <v>#N/A</v>
      </c>
      <c r="U45" t="e">
        <f>IF(T45&lt;&gt;"",
VLOOKUP(C45,クライアント抽出!$A:$G,7,FALSE),"")</f>
        <v>#N/A</v>
      </c>
      <c r="V45" t="e">
        <f>IF(A45&lt;&gt;"",VLOOKUP("*"&amp;A45&amp;"*",数出表_Excel!$A:$Z,22,FALSE)&amp;VLOOKUP("*"&amp;A45&amp;"*",数出表_Excel!$A:$Z,23,FALSE),"")</f>
        <v>#N/A</v>
      </c>
      <c r="W45" t="e">
        <f>IF(AND(COUNTIF(V45,"&lt;&gt;*不要*"),A45&lt;&gt;""),VLOOKUP(A45,得意先マスタ!$A:$AD,24,FALSE),0)</f>
        <v>#N/A</v>
      </c>
      <c r="X45" t="e">
        <f>IF(AND(COUNTIF(V45,"&lt;&gt;*不要*"),A45&lt;&gt;""),VLOOKUP(A45,得意先マスタ!$A:$AD,25,FALSE),0)</f>
        <v>#N/A</v>
      </c>
      <c r="Y45" t="e">
        <f t="shared" si="23"/>
        <v>#N/A</v>
      </c>
      <c r="Z45" t="e">
        <f t="shared" si="24"/>
        <v>#N/A</v>
      </c>
      <c r="AA45" t="e">
        <f t="shared" si="25"/>
        <v>#N/A</v>
      </c>
      <c r="AB45" t="e">
        <f t="shared" si="22"/>
        <v>#N/A</v>
      </c>
      <c r="AC45" t="str">
        <f t="array" ref="AC45">IFERROR(INDEX(45:45, SMALL(IF($D45:$U45&lt;&gt;"", COLUMN($D$1:$U45)), COLUMN(A45))), "")</f>
        <v/>
      </c>
      <c r="AD45" t="str">
        <f t="array" ref="AD45">IFERROR(INDEX(45:45, SMALL(IF($D45:$U45&lt;&gt;"", COLUMN($D$1:$U45)), COLUMN(B45))), "")</f>
        <v/>
      </c>
      <c r="AE45" t="str">
        <f t="array" ref="AE45">IFERROR(INDEX(45:45, SMALL(IF($D45:$U45&lt;&gt;"", COLUMN($D$1:$U45)), COLUMN(C45))), "")</f>
        <v/>
      </c>
      <c r="AF45" t="str">
        <f t="array" ref="AF45">IFERROR(INDEX(45:45, SMALL(IF($D45:$U45&lt;&gt;"", COLUMN($D$1:$U45)), COLUMN(D45))), "")</f>
        <v/>
      </c>
      <c r="AG45" t="str">
        <f t="array" ref="AG45">IFERROR(INDEX(45:45, SMALL(IF($D45:$U45&lt;&gt;"", COLUMN($D$1:$U45)), COLUMN(E45))), "")</f>
        <v/>
      </c>
      <c r="AH45" t="str">
        <f t="array" ref="AH45">IFERROR(INDEX(45:45, SMALL(IF($D45:$U45&lt;&gt;"", COLUMN($D$1:$U45)), COLUMN(F45))), "")</f>
        <v/>
      </c>
      <c r="AI45" t="str">
        <f t="array" ref="AI45">IFERROR(INDEX(45:45, SMALL(IF($D45:$U45&lt;&gt;"", COLUMN($D$1:$U45)), COLUMN(G45))), "")</f>
        <v/>
      </c>
      <c r="AJ45" t="str">
        <f t="array" ref="AJ45">IFERROR(INDEX(45:45, SMALL(IF($D45:$U45&lt;&gt;"", COLUMN($D$1:$U45)), COLUMN(H45))), "")</f>
        <v/>
      </c>
      <c r="AK45" t="str">
        <f t="array" ref="AK45">IFERROR(INDEX(45:45, SMALL(IF($D45:$U45&lt;&gt;"", COLUMN($D$1:$U45)), COLUMN(I45))), "")</f>
        <v/>
      </c>
      <c r="AL45" t="str">
        <f t="array" ref="AL45">IFERROR(INDEX(45:45, SMALL(IF($D45:$U45&lt;&gt;"", COLUMN($D$1:$U45)), COLUMN(J45))), "")</f>
        <v/>
      </c>
      <c r="AM45" t="str">
        <f t="array" ref="AM45">IFERROR(INDEX(45:45, SMALL(IF($D45:$U45&lt;&gt;"", COLUMN($D$1:$U45)), COLUMN(K45))), "")</f>
        <v/>
      </c>
      <c r="AN45" t="str">
        <f t="array" ref="AN45">IFERROR(INDEX(45:45, SMALL(IF($D45:$U45&lt;&gt;"", COLUMN($D$1:$U45)), COLUMN(L45))), "")</f>
        <v/>
      </c>
      <c r="AO45" t="str">
        <f t="array" ref="AO45">IFERROR(INDEX(45:45, SMALL(IF($D45:$U45&lt;&gt;"", COLUMN($D$1:$U45)), COLUMN(M45))), "")</f>
        <v/>
      </c>
      <c r="AP45" t="str">
        <f t="array" ref="AP45">IFERROR(INDEX(45:45, SMALL(IF($D45:$U45&lt;&gt;"", COLUMN($D$1:$U45)), COLUMN(N45))), "")</f>
        <v/>
      </c>
      <c r="AQ45" t="str">
        <f t="array" ref="AQ45">IFERROR(INDEX(45:45, SMALL(IF($D45:$U45&lt;&gt;"", COLUMN($D$1:$U45)), COLUMN(O45))), "")</f>
        <v/>
      </c>
      <c r="AR45" s="54" t="s">
        <v>3465</v>
      </c>
      <c r="AS45" t="e">
        <f t="shared" si="16"/>
        <v>#N/A</v>
      </c>
      <c r="AT45" t="e">
        <f t="shared" si="17"/>
        <v>#N/A</v>
      </c>
      <c r="AU45" t="e">
        <f t="shared" si="18"/>
        <v>#N/A</v>
      </c>
      <c r="AV45" t="e">
        <f t="shared" si="19"/>
        <v>#N/A</v>
      </c>
      <c r="AW45" t="e">
        <f t="shared" si="20"/>
        <v>#N/A</v>
      </c>
      <c r="AX45" t="e">
        <f t="shared" si="21"/>
        <v>#N/A</v>
      </c>
      <c r="AZ45" t="str">
        <f t="array" ref="AZ45">IFERROR(INDEX(45:45, SMALL(IF($AC45:$AX45&lt;&gt;"", COLUMN($AC$1:$AX45)), COLUMN(A45))), "")</f>
        <v/>
      </c>
      <c r="BA45" t="str">
        <f t="array" ref="BA45">IFERROR(INDEX(45:45, SMALL(IF($AC45:$AX45&lt;&gt;"", COLUMN($AC$1:$AX45)), COLUMN(B45))), "")</f>
        <v/>
      </c>
      <c r="BB45" t="str">
        <f t="array" ref="BB45">IFERROR(INDEX(45:45, SMALL(IF($AC45:$AX45&lt;&gt;"", COLUMN($AC$1:$AX45)), COLUMN(C45))), "")</f>
        <v/>
      </c>
      <c r="BC45" t="str">
        <f t="array" ref="BC45">IFERROR(INDEX(45:45, SMALL(IF($AC45:$AX45&lt;&gt;"", COLUMN($AC$1:$AX45)), COLUMN(D45))), "")</f>
        <v/>
      </c>
      <c r="BD45" t="str">
        <f t="array" ref="BD45">IFERROR(INDEX(45:45, SMALL(IF($AC45:$AX45&lt;&gt;"", COLUMN($AC$1:$AX45)), COLUMN(E45))), "")</f>
        <v/>
      </c>
      <c r="BE45" t="str">
        <f t="array" ref="BE45">IFERROR(INDEX(45:45, SMALL(IF($AC45:$AX45&lt;&gt;"", COLUMN($AC$1:$AX45)), COLUMN(F45))), "")</f>
        <v/>
      </c>
      <c r="BF45" t="str">
        <f t="array" ref="BF45">IFERROR(INDEX(45:45, SMALL(IF($AC45:$AX45&lt;&gt;"", COLUMN($AC$1:$AX45)), COLUMN(G45))), "")</f>
        <v/>
      </c>
      <c r="BG45" t="str">
        <f t="array" ref="BG45">IFERROR(INDEX(45:45, SMALL(IF($AC45:$AX45&lt;&gt;"", COLUMN($AC$1:$AX45)), COLUMN(H45))), "")</f>
        <v/>
      </c>
      <c r="BH45" t="str">
        <f t="array" ref="BH45">IFERROR(INDEX(45:45, SMALL(IF($AC45:$AX45&lt;&gt;"", COLUMN($AC$1:$AX45)), COLUMN(I45))), "")</f>
        <v/>
      </c>
      <c r="BI45" t="str">
        <f t="array" ref="BI45">IFERROR(INDEX(45:45, SMALL(IF($AC45:$AX45&lt;&gt;"", COLUMN($AC$1:$AX45)), COLUMN(J45))), "")</f>
        <v/>
      </c>
      <c r="BJ45" t="str">
        <f t="array" ref="BJ45">IFERROR(INDEX(45:45, SMALL(IF($AC45:$AX45&lt;&gt;"", COLUMN($AC$1:$AX45)), COLUMN(K45))), "")</f>
        <v/>
      </c>
      <c r="BK45" t="str">
        <f t="array" ref="BK45">IFERROR(INDEX(45:45, SMALL(IF($AC45:$AX45&lt;&gt;"", COLUMN($AC$1:$AX45)), COLUMN(L45))), "")</f>
        <v/>
      </c>
      <c r="BL45" t="str">
        <f t="array" ref="BL45">IFERROR(INDEX(45:45, SMALL(IF($AC45:$AX45&lt;&gt;"", COLUMN($AC$1:$AX45)), COLUMN(M45))), "")</f>
        <v/>
      </c>
      <c r="BM45" t="str">
        <f t="array" ref="BM45">IFERROR(INDEX(45:45, SMALL(IF($AC45:$AX45&lt;&gt;"", COLUMN($AC$1:$AX45)), COLUMN(N45))), "")</f>
        <v/>
      </c>
      <c r="BN45" t="str">
        <f t="array" ref="BN45">IFERROR(INDEX(45:45, SMALL(IF($AC45:$AX45&lt;&gt;"", COLUMN($AC$1:$AX45)), COLUMN(O45))), "")</f>
        <v/>
      </c>
      <c r="BO45" t="str">
        <f t="array" ref="BO45">IFERROR(INDEX(45:45, SMALL(IF($AC45:$AX45&lt;&gt;"", COLUMN($AC$1:$AX45)), COLUMN(P45))), "")</f>
        <v/>
      </c>
      <c r="BP45" t="str">
        <f t="array" ref="BP45">IFERROR(INDEX(45:45, SMALL(IF($AC45:$AX45&lt;&gt;"", COLUMN($AC$1:$AX45)), COLUMN(Q45))), "")</f>
        <v/>
      </c>
      <c r="BQ45" t="str">
        <f t="array" ref="BQ45">IFERROR(INDEX(45:45, SMALL(IF($AC45:$AX45&lt;&gt;"", COLUMN($AC$1:$AX45)), COLUMN(R45))), "")</f>
        <v/>
      </c>
    </row>
    <row r="46" spans="1:69" x14ac:dyDescent="0.45">
      <c r="A46" t="e" cm="1">
        <f t="array" ref="A46">IF(INDEX(貼り付け用!A:A,MATCH(A45,貼り付け用!A:A,0)+2)="4700",
IF(INDEX(貼り付け用!A:A,MATCH(A45,貼り付け用!A:A,0)+4)="4800",
INDEX(貼り付け用!A:A,MATCH(A45,貼り付け用!A:A,0)+6),
INDEX(貼り付け用!A:A,MATCH(A45,貼り付け用!A:A,0)+4)),INDEX(貼り付け用!A:A,MATCH(A45,貼り付け用!A:A,0)+2))</f>
        <v>#N/A</v>
      </c>
      <c r="B46" t="e">
        <f>IF(A46&lt;&gt;"",
VLOOKUP(A46,得意先マスタ!A:D,2,FALSE),"")</f>
        <v>#N/A</v>
      </c>
      <c r="C46" t="e" cm="1">
        <f t="array" ref="C46">IF(A46="10000","",INDEX(貼り付け用!A:A,MATCH(A46,貼り付け用!A:A,0)+1))</f>
        <v>#N/A</v>
      </c>
      <c r="D46" t="e">
        <f>VLOOKUP(C46,クライアント抽出!$A:$O,10,FALSE)</f>
        <v>#N/A</v>
      </c>
      <c r="E46" t="e">
        <f>IF(D46&lt;&gt;"",
VLOOKUP(
"*"&amp;IF(COUNTIF(D46,"*キャラ弁*"),"キャラ",
IF(COUNTIF(D46,"*赤*"),"赤",SUBSTITUTE(SUBSTITUTE(D46," ",""),"　","")))&amp;"*",
注文弁当の抽出!$F:$I,4,FALSE)&amp;
IF(COUNTIF(D46,"*おにぎり*"),"　おにぎり",""),"")</f>
        <v>#N/A</v>
      </c>
      <c r="F46" t="e">
        <f>IF(E46&lt;&gt;"",
VLOOKUP(C46,クライアント抽出!$A:$G,2,FALSE)+
IF(COUNTIF(Y46,"*-*"),Y46,0),"")</f>
        <v>#N/A</v>
      </c>
      <c r="G46" t="e">
        <f>VLOOKUP(C46,クライアント抽出!$A:$O,11,FALSE)</f>
        <v>#N/A</v>
      </c>
      <c r="H46" t="e">
        <f>IF(G46&lt;&gt;"",
VLOOKUP(
"*"&amp;IF(COUNTIF(G46,"*キャラ弁*"),"キャラ",
IF(COUNTIF(G46,"*赤*"),"赤",SUBSTITUTE(SUBSTITUTE(G46," ",""),"　","")))&amp;"*",
注文弁当の抽出!$F:$I,4,FALSE)&amp;
IF(COUNTIF(G46,"*おにぎり*"),"　おにぎり",""),"")</f>
        <v>#N/A</v>
      </c>
      <c r="I46" t="e">
        <f>IF(H46&lt;&gt;"",
VLOOKUP(C46,クライアント抽出!$A:$G,3,FALSE)+Z46,"")</f>
        <v>#N/A</v>
      </c>
      <c r="J46" t="e">
        <f>VLOOKUP(C46,クライアント抽出!$A:$O,12,FALSE)</f>
        <v>#N/A</v>
      </c>
      <c r="K46" t="e">
        <f>IF(J46&lt;&gt;"",
VLOOKUP(
"*"&amp;IF(COUNTIF(J46,"*キャラ弁*"),"キャラ",
IF(COUNTIF(J46,"*赤*"),"赤",SUBSTITUTE(SUBSTITUTE(J46," ",""),"　","")))&amp;"*",
注文弁当の抽出!$F:$I,4,FALSE)&amp;
IF(COUNTIF(J46,"*おにぎり*"),"　おにぎり",""),"")</f>
        <v>#N/A</v>
      </c>
      <c r="L46" t="e">
        <f>IF(K46&lt;&gt;"",
VLOOKUP(C46,クライアント抽出!$A:$G,4,FALSE)+AA46,"")</f>
        <v>#N/A</v>
      </c>
      <c r="M46" t="e">
        <f>VLOOKUP(C46,クライアント抽出!$A:$O,13,FALSE)</f>
        <v>#N/A</v>
      </c>
      <c r="N46" t="e">
        <f>SUBSTITUTE(
IF(M46&lt;&gt;"",
VLOOKUP(
"*"&amp;IF(COUNTIF(M46,"*キャラ弁*"),"キャラ",
IF(COUNTIF(M46,"*赤*"),"赤",SUBSTITUTE(SUBSTITUTE(D46," ",""),"　","")))&amp;"*",
注文弁当の抽出!$F:$I,4,FALSE),""),"園児","先生")&amp;
IF(COUNTIF(M46,"*おにぎり*"),"　おにぎり","")</f>
        <v>#N/A</v>
      </c>
      <c r="O46" t="e">
        <f>IF(N46&lt;&gt;"",VLOOKUP(C46,クライアント抽出!$A:$G,5,FALSE),"")</f>
        <v>#N/A</v>
      </c>
      <c r="P46" t="e">
        <f>VLOOKUP(C46,クライアント抽出!$A:$O,14,FALSE)</f>
        <v>#N/A</v>
      </c>
      <c r="Q46" t="e">
        <f>SUBSTITUTE(
IF(P46&lt;&gt;"",
VLOOKUP(
"*"&amp;IF(COUNTIF(P46,"*キャラ弁*"),"キャラ",
IF(COUNTIF(P46,"*赤*"),"赤",SUBSTITUTE(SUBSTITUTE(G46," ",""),"　","")))&amp;"*",
注文弁当の抽出!$F:$I,4,FALSE),""),"園児","先生")&amp;
IF(COUNTIF(P46,"*おにぎり*"),"　おにぎり","")</f>
        <v>#N/A</v>
      </c>
      <c r="R46" t="e">
        <f>IF(Q46&lt;&gt;"",
VLOOKUP(C46,クライアント抽出!$A:$G,6,FALSE),"")</f>
        <v>#N/A</v>
      </c>
      <c r="S46" t="e">
        <f>VLOOKUP(C46,クライアント抽出!$A:$O,15,FALSE)</f>
        <v>#N/A</v>
      </c>
      <c r="T46" t="e">
        <f>SUBSTITUTE(
IF(S46&lt;&gt;"",
VLOOKUP(
"*"&amp;IF(COUNTIF(S46,"*キャラ弁*"),"キャラ",
IF(COUNTIF(S46,"*赤*"),"赤",SUBSTITUTE(SUBSTITUTE(J46," ",""),"　","")))&amp;"*",
注文弁当の抽出!$F:$I,4,FALSE),""),"園児","先生")&amp;
IF(COUNTIF(S46,"*おにぎり*"),"　おにぎり","")</f>
        <v>#N/A</v>
      </c>
      <c r="U46" t="e">
        <f>IF(T46&lt;&gt;"",
VLOOKUP(C46,クライアント抽出!$A:$G,7,FALSE),"")</f>
        <v>#N/A</v>
      </c>
      <c r="V46" t="e">
        <f>IF(A46&lt;&gt;"",VLOOKUP("*"&amp;A46&amp;"*",数出表_Excel!$A:$Z,22,FALSE)&amp;VLOOKUP("*"&amp;A46&amp;"*",数出表_Excel!$A:$Z,23,FALSE),"")</f>
        <v>#N/A</v>
      </c>
      <c r="W46" t="e">
        <f>IF(AND(COUNTIF(V46,"&lt;&gt;*不要*"),A46&lt;&gt;""),VLOOKUP(A46,得意先マスタ!$A:$AD,24,FALSE),0)</f>
        <v>#N/A</v>
      </c>
      <c r="X46" t="e">
        <f>IF(AND(COUNTIF(V46,"&lt;&gt;*不要*"),A46&lt;&gt;""),VLOOKUP(A46,得意先マスタ!$A:$AD,25,FALSE),0)</f>
        <v>#N/A</v>
      </c>
      <c r="Y46" t="e">
        <f t="shared" si="23"/>
        <v>#N/A</v>
      </c>
      <c r="Z46" t="e">
        <f t="shared" si="24"/>
        <v>#N/A</v>
      </c>
      <c r="AA46" t="e">
        <f t="shared" si="25"/>
        <v>#N/A</v>
      </c>
      <c r="AB46" t="e">
        <f t="shared" si="22"/>
        <v>#N/A</v>
      </c>
      <c r="AC46" t="str">
        <f t="array" ref="AC46">IFERROR(INDEX(46:46, SMALL(IF($D46:$U46&lt;&gt;"", COLUMN($D$1:$U46)), COLUMN(A46))), "")</f>
        <v/>
      </c>
      <c r="AD46" t="str">
        <f t="array" ref="AD46">IFERROR(INDEX(46:46, SMALL(IF($D46:$U46&lt;&gt;"", COLUMN($D$1:$U46)), COLUMN(B46))), "")</f>
        <v/>
      </c>
      <c r="AE46" t="str">
        <f t="array" ref="AE46">IFERROR(INDEX(46:46, SMALL(IF($D46:$U46&lt;&gt;"", COLUMN($D$1:$U46)), COLUMN(C46))), "")</f>
        <v/>
      </c>
      <c r="AF46" t="str">
        <f t="array" ref="AF46">IFERROR(INDEX(46:46, SMALL(IF($D46:$U46&lt;&gt;"", COLUMN($D$1:$U46)), COLUMN(D46))), "")</f>
        <v/>
      </c>
      <c r="AG46" t="str">
        <f t="array" ref="AG46">IFERROR(INDEX(46:46, SMALL(IF($D46:$U46&lt;&gt;"", COLUMN($D$1:$U46)), COLUMN(E46))), "")</f>
        <v/>
      </c>
      <c r="AH46" t="str">
        <f t="array" ref="AH46">IFERROR(INDEX(46:46, SMALL(IF($D46:$U46&lt;&gt;"", COLUMN($D$1:$U46)), COLUMN(F46))), "")</f>
        <v/>
      </c>
      <c r="AI46" t="str">
        <f t="array" ref="AI46">IFERROR(INDEX(46:46, SMALL(IF($D46:$U46&lt;&gt;"", COLUMN($D$1:$U46)), COLUMN(G46))), "")</f>
        <v/>
      </c>
      <c r="AJ46" t="str">
        <f t="array" ref="AJ46">IFERROR(INDEX(46:46, SMALL(IF($D46:$U46&lt;&gt;"", COLUMN($D$1:$U46)), COLUMN(H46))), "")</f>
        <v/>
      </c>
      <c r="AK46" t="str">
        <f t="array" ref="AK46">IFERROR(INDEX(46:46, SMALL(IF($D46:$U46&lt;&gt;"", COLUMN($D$1:$U46)), COLUMN(I46))), "")</f>
        <v/>
      </c>
      <c r="AL46" t="str">
        <f t="array" ref="AL46">IFERROR(INDEX(46:46, SMALL(IF($D46:$U46&lt;&gt;"", COLUMN($D$1:$U46)), COLUMN(J46))), "")</f>
        <v/>
      </c>
      <c r="AM46" t="str">
        <f t="array" ref="AM46">IFERROR(INDEX(46:46, SMALL(IF($D46:$U46&lt;&gt;"", COLUMN($D$1:$U46)), COLUMN(K46))), "")</f>
        <v/>
      </c>
      <c r="AN46" t="str">
        <f t="array" ref="AN46">IFERROR(INDEX(46:46, SMALL(IF($D46:$U46&lt;&gt;"", COLUMN($D$1:$U46)), COLUMN(L46))), "")</f>
        <v/>
      </c>
      <c r="AO46" t="str">
        <f t="array" ref="AO46">IFERROR(INDEX(46:46, SMALL(IF($D46:$U46&lt;&gt;"", COLUMN($D$1:$U46)), COLUMN(M46))), "")</f>
        <v/>
      </c>
      <c r="AP46" t="str">
        <f t="array" ref="AP46">IFERROR(INDEX(46:46, SMALL(IF($D46:$U46&lt;&gt;"", COLUMN($D$1:$U46)), COLUMN(N46))), "")</f>
        <v/>
      </c>
      <c r="AQ46" t="str">
        <f t="array" ref="AQ46">IFERROR(INDEX(46:46, SMALL(IF($D46:$U46&lt;&gt;"", COLUMN($D$1:$U46)), COLUMN(O46))), "")</f>
        <v/>
      </c>
      <c r="AR46" s="54" t="s">
        <v>3465</v>
      </c>
      <c r="AS46" t="e">
        <f t="shared" si="16"/>
        <v>#N/A</v>
      </c>
      <c r="AT46" t="e">
        <f t="shared" si="17"/>
        <v>#N/A</v>
      </c>
      <c r="AU46" t="e">
        <f t="shared" si="18"/>
        <v>#N/A</v>
      </c>
      <c r="AV46" t="e">
        <f t="shared" si="19"/>
        <v>#N/A</v>
      </c>
      <c r="AW46" t="e">
        <f t="shared" si="20"/>
        <v>#N/A</v>
      </c>
      <c r="AX46" t="e">
        <f t="shared" si="21"/>
        <v>#N/A</v>
      </c>
      <c r="AZ46" t="str">
        <f t="array" ref="AZ46">IFERROR(INDEX(46:46, SMALL(IF($AC46:$AX46&lt;&gt;"", COLUMN($AC$1:$AX46)), COLUMN(A46))), "")</f>
        <v/>
      </c>
      <c r="BA46" t="str">
        <f t="array" ref="BA46">IFERROR(INDEX(46:46, SMALL(IF($AC46:$AX46&lt;&gt;"", COLUMN($AC$1:$AX46)), COLUMN(B46))), "")</f>
        <v/>
      </c>
      <c r="BB46" t="str">
        <f t="array" ref="BB46">IFERROR(INDEX(46:46, SMALL(IF($AC46:$AX46&lt;&gt;"", COLUMN($AC$1:$AX46)), COLUMN(C46))), "")</f>
        <v/>
      </c>
      <c r="BC46" t="str">
        <f t="array" ref="BC46">IFERROR(INDEX(46:46, SMALL(IF($AC46:$AX46&lt;&gt;"", COLUMN($AC$1:$AX46)), COLUMN(D46))), "")</f>
        <v/>
      </c>
      <c r="BD46" t="str">
        <f t="array" ref="BD46">IFERROR(INDEX(46:46, SMALL(IF($AC46:$AX46&lt;&gt;"", COLUMN($AC$1:$AX46)), COLUMN(E46))), "")</f>
        <v/>
      </c>
      <c r="BE46" t="str">
        <f t="array" ref="BE46">IFERROR(INDEX(46:46, SMALL(IF($AC46:$AX46&lt;&gt;"", COLUMN($AC$1:$AX46)), COLUMN(F46))), "")</f>
        <v/>
      </c>
      <c r="BF46" t="str">
        <f t="array" ref="BF46">IFERROR(INDEX(46:46, SMALL(IF($AC46:$AX46&lt;&gt;"", COLUMN($AC$1:$AX46)), COLUMN(G46))), "")</f>
        <v/>
      </c>
      <c r="BG46" t="str">
        <f t="array" ref="BG46">IFERROR(INDEX(46:46, SMALL(IF($AC46:$AX46&lt;&gt;"", COLUMN($AC$1:$AX46)), COLUMN(H46))), "")</f>
        <v/>
      </c>
      <c r="BH46" t="str">
        <f t="array" ref="BH46">IFERROR(INDEX(46:46, SMALL(IF($AC46:$AX46&lt;&gt;"", COLUMN($AC$1:$AX46)), COLUMN(I46))), "")</f>
        <v/>
      </c>
      <c r="BI46" t="str">
        <f t="array" ref="BI46">IFERROR(INDEX(46:46, SMALL(IF($AC46:$AX46&lt;&gt;"", COLUMN($AC$1:$AX46)), COLUMN(J46))), "")</f>
        <v/>
      </c>
      <c r="BJ46" t="str">
        <f t="array" ref="BJ46">IFERROR(INDEX(46:46, SMALL(IF($AC46:$AX46&lt;&gt;"", COLUMN($AC$1:$AX46)), COLUMN(K46))), "")</f>
        <v/>
      </c>
      <c r="BK46" t="str">
        <f t="array" ref="BK46">IFERROR(INDEX(46:46, SMALL(IF($AC46:$AX46&lt;&gt;"", COLUMN($AC$1:$AX46)), COLUMN(L46))), "")</f>
        <v/>
      </c>
      <c r="BL46" t="str">
        <f t="array" ref="BL46">IFERROR(INDEX(46:46, SMALL(IF($AC46:$AX46&lt;&gt;"", COLUMN($AC$1:$AX46)), COLUMN(M46))), "")</f>
        <v/>
      </c>
      <c r="BM46" t="str">
        <f t="array" ref="BM46">IFERROR(INDEX(46:46, SMALL(IF($AC46:$AX46&lt;&gt;"", COLUMN($AC$1:$AX46)), COLUMN(N46))), "")</f>
        <v/>
      </c>
      <c r="BN46" t="str">
        <f t="array" ref="BN46">IFERROR(INDEX(46:46, SMALL(IF($AC46:$AX46&lt;&gt;"", COLUMN($AC$1:$AX46)), COLUMN(O46))), "")</f>
        <v/>
      </c>
      <c r="BO46" t="str">
        <f t="array" ref="BO46">IFERROR(INDEX(46:46, SMALL(IF($AC46:$AX46&lt;&gt;"", COLUMN($AC$1:$AX46)), COLUMN(P46))), "")</f>
        <v/>
      </c>
      <c r="BP46" t="str">
        <f t="array" ref="BP46">IFERROR(INDEX(46:46, SMALL(IF($AC46:$AX46&lt;&gt;"", COLUMN($AC$1:$AX46)), COLUMN(Q46))), "")</f>
        <v/>
      </c>
      <c r="BQ46" t="str">
        <f t="array" ref="BQ46">IFERROR(INDEX(46:46, SMALL(IF($AC46:$AX46&lt;&gt;"", COLUMN($AC$1:$AX46)), COLUMN(R46))), "")</f>
        <v/>
      </c>
    </row>
    <row r="47" spans="1:69" x14ac:dyDescent="0.45">
      <c r="A47" t="e" cm="1">
        <f t="array" ref="A47">IF(INDEX(貼り付け用!A:A,MATCH(A46,貼り付け用!A:A,0)+2)="4700",
IF(INDEX(貼り付け用!A:A,MATCH(A46,貼り付け用!A:A,0)+4)="4800",
INDEX(貼り付け用!A:A,MATCH(A46,貼り付け用!A:A,0)+6),
INDEX(貼り付け用!A:A,MATCH(A46,貼り付け用!A:A,0)+4)),INDEX(貼り付け用!A:A,MATCH(A46,貼り付け用!A:A,0)+2))</f>
        <v>#N/A</v>
      </c>
      <c r="B47" t="e">
        <f>IF(A47&lt;&gt;"",
VLOOKUP(A47,得意先マスタ!A:D,2,FALSE),"")</f>
        <v>#N/A</v>
      </c>
      <c r="C47" t="e" cm="1">
        <f t="array" ref="C47">IF(A47="10000","",INDEX(貼り付け用!A:A,MATCH(A47,貼り付け用!A:A,0)+1))</f>
        <v>#N/A</v>
      </c>
      <c r="D47" t="e">
        <f>VLOOKUP(C47,クライアント抽出!$A:$O,10,FALSE)</f>
        <v>#N/A</v>
      </c>
      <c r="E47" t="e">
        <f>IF(D47&lt;&gt;"",
VLOOKUP(
"*"&amp;IF(COUNTIF(D47,"*キャラ弁*"),"キャラ",
IF(COUNTIF(D47,"*赤*"),"赤",SUBSTITUTE(SUBSTITUTE(D47," ",""),"　","")))&amp;"*",
注文弁当の抽出!$F:$I,4,FALSE)&amp;
IF(COUNTIF(D47,"*おにぎり*"),"　おにぎり",""),"")</f>
        <v>#N/A</v>
      </c>
      <c r="F47" t="e">
        <f>IF(E47&lt;&gt;"",
VLOOKUP(C47,クライアント抽出!$A:$G,2,FALSE)+
IF(COUNTIF(Y47,"*-*"),Y47,0),"")</f>
        <v>#N/A</v>
      </c>
      <c r="G47" t="e">
        <f>VLOOKUP(C47,クライアント抽出!$A:$O,11,FALSE)</f>
        <v>#N/A</v>
      </c>
      <c r="H47" t="e">
        <f>IF(G47&lt;&gt;"",
VLOOKUP(
"*"&amp;IF(COUNTIF(G47,"*キャラ弁*"),"キャラ",
IF(COUNTIF(G47,"*赤*"),"赤",SUBSTITUTE(SUBSTITUTE(G47," ",""),"　","")))&amp;"*",
注文弁当の抽出!$F:$I,4,FALSE)&amp;
IF(COUNTIF(G47,"*おにぎり*"),"　おにぎり",""),"")</f>
        <v>#N/A</v>
      </c>
      <c r="I47" t="e">
        <f>IF(H47&lt;&gt;"",
VLOOKUP(C47,クライアント抽出!$A:$G,3,FALSE)+Z47,"")</f>
        <v>#N/A</v>
      </c>
      <c r="J47" t="e">
        <f>VLOOKUP(C47,クライアント抽出!$A:$O,12,FALSE)</f>
        <v>#N/A</v>
      </c>
      <c r="K47" t="e">
        <f>IF(J47&lt;&gt;"",
VLOOKUP(
"*"&amp;IF(COUNTIF(J47,"*キャラ弁*"),"キャラ",
IF(COUNTIF(J47,"*赤*"),"赤",SUBSTITUTE(SUBSTITUTE(J47," ",""),"　","")))&amp;"*",
注文弁当の抽出!$F:$I,4,FALSE)&amp;
IF(COUNTIF(J47,"*おにぎり*"),"　おにぎり",""),"")</f>
        <v>#N/A</v>
      </c>
      <c r="L47" t="e">
        <f>IF(K47&lt;&gt;"",
VLOOKUP(C47,クライアント抽出!$A:$G,4,FALSE)+AA47,"")</f>
        <v>#N/A</v>
      </c>
      <c r="M47" t="e">
        <f>VLOOKUP(C47,クライアント抽出!$A:$O,13,FALSE)</f>
        <v>#N/A</v>
      </c>
      <c r="N47" t="e">
        <f>SUBSTITUTE(
IF(M47&lt;&gt;"",
VLOOKUP(
"*"&amp;IF(COUNTIF(M47,"*キャラ弁*"),"キャラ",
IF(COUNTIF(M47,"*赤*"),"赤",SUBSTITUTE(SUBSTITUTE(D47," ",""),"　","")))&amp;"*",
注文弁当の抽出!$F:$I,4,FALSE),""),"園児","先生")&amp;
IF(COUNTIF(M47,"*おにぎり*"),"　おにぎり","")</f>
        <v>#N/A</v>
      </c>
      <c r="O47" t="e">
        <f>IF(N47&lt;&gt;"",VLOOKUP(C47,クライアント抽出!$A:$G,5,FALSE),"")</f>
        <v>#N/A</v>
      </c>
      <c r="P47" t="e">
        <f>VLOOKUP(C47,クライアント抽出!$A:$O,14,FALSE)</f>
        <v>#N/A</v>
      </c>
      <c r="Q47" t="e">
        <f>SUBSTITUTE(
IF(P47&lt;&gt;"",
VLOOKUP(
"*"&amp;IF(COUNTIF(P47,"*キャラ弁*"),"キャラ",
IF(COUNTIF(P47,"*赤*"),"赤",SUBSTITUTE(SUBSTITUTE(G47," ",""),"　","")))&amp;"*",
注文弁当の抽出!$F:$I,4,FALSE),""),"園児","先生")&amp;
IF(COUNTIF(P47,"*おにぎり*"),"　おにぎり","")</f>
        <v>#N/A</v>
      </c>
      <c r="R47" t="e">
        <f>IF(Q47&lt;&gt;"",
VLOOKUP(C47,クライアント抽出!$A:$G,6,FALSE),"")</f>
        <v>#N/A</v>
      </c>
      <c r="S47" t="e">
        <f>VLOOKUP(C47,クライアント抽出!$A:$O,15,FALSE)</f>
        <v>#N/A</v>
      </c>
      <c r="T47" t="e">
        <f>SUBSTITUTE(
IF(S47&lt;&gt;"",
VLOOKUP(
"*"&amp;IF(COUNTIF(S47,"*キャラ弁*"),"キャラ",
IF(COUNTIF(S47,"*赤*"),"赤",SUBSTITUTE(SUBSTITUTE(J47," ",""),"　","")))&amp;"*",
注文弁当の抽出!$F:$I,4,FALSE),""),"園児","先生")&amp;
IF(COUNTIF(S47,"*おにぎり*"),"　おにぎり","")</f>
        <v>#N/A</v>
      </c>
      <c r="U47" t="e">
        <f>IF(T47&lt;&gt;"",
VLOOKUP(C47,クライアント抽出!$A:$G,7,FALSE),"")</f>
        <v>#N/A</v>
      </c>
      <c r="V47" t="e">
        <f>IF(A47&lt;&gt;"",VLOOKUP("*"&amp;A47&amp;"*",数出表_Excel!$A:$Z,22,FALSE)&amp;VLOOKUP("*"&amp;A47&amp;"*",数出表_Excel!$A:$Z,23,FALSE),"")</f>
        <v>#N/A</v>
      </c>
      <c r="W47" t="e">
        <f>IF(AND(COUNTIF(V47,"&lt;&gt;*不要*"),A47&lt;&gt;""),VLOOKUP(A47,得意先マスタ!$A:$AD,24,FALSE),0)</f>
        <v>#N/A</v>
      </c>
      <c r="X47" t="e">
        <f>IF(AND(COUNTIF(V47,"&lt;&gt;*不要*"),A47&lt;&gt;""),VLOOKUP(A47,得意先マスタ!$A:$AD,25,FALSE),0)</f>
        <v>#N/A</v>
      </c>
      <c r="Y47" t="e">
        <f t="shared" si="23"/>
        <v>#N/A</v>
      </c>
      <c r="Z47" t="e">
        <f t="shared" si="24"/>
        <v>#N/A</v>
      </c>
      <c r="AA47" t="e">
        <f t="shared" si="25"/>
        <v>#N/A</v>
      </c>
      <c r="AB47" t="e">
        <f t="shared" si="22"/>
        <v>#N/A</v>
      </c>
      <c r="AC47" t="str">
        <f t="array" ref="AC47">IFERROR(INDEX(47:47, SMALL(IF($D47:$U47&lt;&gt;"", COLUMN($D$1:$U47)), COLUMN(A47))), "")</f>
        <v/>
      </c>
      <c r="AD47" t="str">
        <f t="array" ref="AD47">IFERROR(INDEX(47:47, SMALL(IF($D47:$U47&lt;&gt;"", COLUMN($D$1:$U47)), COLUMN(B47))), "")</f>
        <v/>
      </c>
      <c r="AE47" t="str">
        <f t="array" ref="AE47">IFERROR(INDEX(47:47, SMALL(IF($D47:$U47&lt;&gt;"", COLUMN($D$1:$U47)), COLUMN(C47))), "")</f>
        <v/>
      </c>
      <c r="AF47" t="str">
        <f t="array" ref="AF47">IFERROR(INDEX(47:47, SMALL(IF($D47:$U47&lt;&gt;"", COLUMN($D$1:$U47)), COLUMN(D47))), "")</f>
        <v/>
      </c>
      <c r="AG47" t="str">
        <f t="array" ref="AG47">IFERROR(INDEX(47:47, SMALL(IF($D47:$U47&lt;&gt;"", COLUMN($D$1:$U47)), COLUMN(E47))), "")</f>
        <v/>
      </c>
      <c r="AH47" t="str">
        <f t="array" ref="AH47">IFERROR(INDEX(47:47, SMALL(IF($D47:$U47&lt;&gt;"", COLUMN($D$1:$U47)), COLUMN(F47))), "")</f>
        <v/>
      </c>
      <c r="AI47" t="str">
        <f t="array" ref="AI47">IFERROR(INDEX(47:47, SMALL(IF($D47:$U47&lt;&gt;"", COLUMN($D$1:$U47)), COLUMN(G47))), "")</f>
        <v/>
      </c>
      <c r="AJ47" t="str">
        <f t="array" ref="AJ47">IFERROR(INDEX(47:47, SMALL(IF($D47:$U47&lt;&gt;"", COLUMN($D$1:$U47)), COLUMN(H47))), "")</f>
        <v/>
      </c>
      <c r="AK47" t="str">
        <f t="array" ref="AK47">IFERROR(INDEX(47:47, SMALL(IF($D47:$U47&lt;&gt;"", COLUMN($D$1:$U47)), COLUMN(I47))), "")</f>
        <v/>
      </c>
      <c r="AL47" t="str">
        <f t="array" ref="AL47">IFERROR(INDEX(47:47, SMALL(IF($D47:$U47&lt;&gt;"", COLUMN($D$1:$U47)), COLUMN(J47))), "")</f>
        <v/>
      </c>
      <c r="AM47" t="str">
        <f t="array" ref="AM47">IFERROR(INDEX(47:47, SMALL(IF($D47:$U47&lt;&gt;"", COLUMN($D$1:$U47)), COLUMN(K47))), "")</f>
        <v/>
      </c>
      <c r="AN47" t="str">
        <f t="array" ref="AN47">IFERROR(INDEX(47:47, SMALL(IF($D47:$U47&lt;&gt;"", COLUMN($D$1:$U47)), COLUMN(L47))), "")</f>
        <v/>
      </c>
      <c r="AO47" t="str">
        <f t="array" ref="AO47">IFERROR(INDEX(47:47, SMALL(IF($D47:$U47&lt;&gt;"", COLUMN($D$1:$U47)), COLUMN(M47))), "")</f>
        <v/>
      </c>
      <c r="AP47" t="str">
        <f t="array" ref="AP47">IFERROR(INDEX(47:47, SMALL(IF($D47:$U47&lt;&gt;"", COLUMN($D$1:$U47)), COLUMN(N47))), "")</f>
        <v/>
      </c>
      <c r="AQ47" t="str">
        <f t="array" ref="AQ47">IFERROR(INDEX(47:47, SMALL(IF($D47:$U47&lt;&gt;"", COLUMN($D$1:$U47)), COLUMN(O47))), "")</f>
        <v/>
      </c>
      <c r="AR47" s="54" t="s">
        <v>3465</v>
      </c>
      <c r="AS47" t="e">
        <f t="shared" si="16"/>
        <v>#N/A</v>
      </c>
      <c r="AT47" t="e">
        <f t="shared" si="17"/>
        <v>#N/A</v>
      </c>
      <c r="AU47" t="e">
        <f t="shared" si="18"/>
        <v>#N/A</v>
      </c>
      <c r="AV47" t="e">
        <f t="shared" si="19"/>
        <v>#N/A</v>
      </c>
      <c r="AW47" t="e">
        <f t="shared" si="20"/>
        <v>#N/A</v>
      </c>
      <c r="AX47" t="e">
        <f t="shared" si="21"/>
        <v>#N/A</v>
      </c>
      <c r="AZ47" t="str">
        <f t="array" ref="AZ47">IFERROR(INDEX(47:47, SMALL(IF($AC47:$AX47&lt;&gt;"", COLUMN($AC$1:$AX47)), COLUMN(A47))), "")</f>
        <v/>
      </c>
      <c r="BA47" t="str">
        <f t="array" ref="BA47">IFERROR(INDEX(47:47, SMALL(IF($AC47:$AX47&lt;&gt;"", COLUMN($AC$1:$AX47)), COLUMN(B47))), "")</f>
        <v/>
      </c>
      <c r="BB47" t="str">
        <f t="array" ref="BB47">IFERROR(INDEX(47:47, SMALL(IF($AC47:$AX47&lt;&gt;"", COLUMN($AC$1:$AX47)), COLUMN(C47))), "")</f>
        <v/>
      </c>
      <c r="BC47" t="str">
        <f t="array" ref="BC47">IFERROR(INDEX(47:47, SMALL(IF($AC47:$AX47&lt;&gt;"", COLUMN($AC$1:$AX47)), COLUMN(D47))), "")</f>
        <v/>
      </c>
      <c r="BD47" t="str">
        <f t="array" ref="BD47">IFERROR(INDEX(47:47, SMALL(IF($AC47:$AX47&lt;&gt;"", COLUMN($AC$1:$AX47)), COLUMN(E47))), "")</f>
        <v/>
      </c>
      <c r="BE47" t="str">
        <f t="array" ref="BE47">IFERROR(INDEX(47:47, SMALL(IF($AC47:$AX47&lt;&gt;"", COLUMN($AC$1:$AX47)), COLUMN(F47))), "")</f>
        <v/>
      </c>
      <c r="BF47" t="str">
        <f t="array" ref="BF47">IFERROR(INDEX(47:47, SMALL(IF($AC47:$AX47&lt;&gt;"", COLUMN($AC$1:$AX47)), COLUMN(G47))), "")</f>
        <v/>
      </c>
      <c r="BG47" t="str">
        <f t="array" ref="BG47">IFERROR(INDEX(47:47, SMALL(IF($AC47:$AX47&lt;&gt;"", COLUMN($AC$1:$AX47)), COLUMN(H47))), "")</f>
        <v/>
      </c>
      <c r="BH47" t="str">
        <f t="array" ref="BH47">IFERROR(INDEX(47:47, SMALL(IF($AC47:$AX47&lt;&gt;"", COLUMN($AC$1:$AX47)), COLUMN(I47))), "")</f>
        <v/>
      </c>
      <c r="BI47" t="str">
        <f t="array" ref="BI47">IFERROR(INDEX(47:47, SMALL(IF($AC47:$AX47&lt;&gt;"", COLUMN($AC$1:$AX47)), COLUMN(J47))), "")</f>
        <v/>
      </c>
      <c r="BJ47" t="str">
        <f t="array" ref="BJ47">IFERROR(INDEX(47:47, SMALL(IF($AC47:$AX47&lt;&gt;"", COLUMN($AC$1:$AX47)), COLUMN(K47))), "")</f>
        <v/>
      </c>
      <c r="BK47" t="str">
        <f t="array" ref="BK47">IFERROR(INDEX(47:47, SMALL(IF($AC47:$AX47&lt;&gt;"", COLUMN($AC$1:$AX47)), COLUMN(L47))), "")</f>
        <v/>
      </c>
      <c r="BL47" t="str">
        <f t="array" ref="BL47">IFERROR(INDEX(47:47, SMALL(IF($AC47:$AX47&lt;&gt;"", COLUMN($AC$1:$AX47)), COLUMN(M47))), "")</f>
        <v/>
      </c>
      <c r="BM47" t="str">
        <f t="array" ref="BM47">IFERROR(INDEX(47:47, SMALL(IF($AC47:$AX47&lt;&gt;"", COLUMN($AC$1:$AX47)), COLUMN(N47))), "")</f>
        <v/>
      </c>
      <c r="BN47" t="str">
        <f t="array" ref="BN47">IFERROR(INDEX(47:47, SMALL(IF($AC47:$AX47&lt;&gt;"", COLUMN($AC$1:$AX47)), COLUMN(O47))), "")</f>
        <v/>
      </c>
      <c r="BO47" t="str">
        <f t="array" ref="BO47">IFERROR(INDEX(47:47, SMALL(IF($AC47:$AX47&lt;&gt;"", COLUMN($AC$1:$AX47)), COLUMN(P47))), "")</f>
        <v/>
      </c>
      <c r="BP47" t="str">
        <f t="array" ref="BP47">IFERROR(INDEX(47:47, SMALL(IF($AC47:$AX47&lt;&gt;"", COLUMN($AC$1:$AX47)), COLUMN(Q47))), "")</f>
        <v/>
      </c>
      <c r="BQ47" t="str">
        <f t="array" ref="BQ47">IFERROR(INDEX(47:47, SMALL(IF($AC47:$AX47&lt;&gt;"", COLUMN($AC$1:$AX47)), COLUMN(R47))), "")</f>
        <v/>
      </c>
    </row>
    <row r="48" spans="1:69" x14ac:dyDescent="0.45">
      <c r="A48" t="e" cm="1">
        <f t="array" ref="A48">IF(INDEX(貼り付け用!A:A,MATCH(A47,貼り付け用!A:A,0)+2)="4700",
IF(INDEX(貼り付け用!A:A,MATCH(A47,貼り付け用!A:A,0)+4)="4800",
INDEX(貼り付け用!A:A,MATCH(A47,貼り付け用!A:A,0)+6),
INDEX(貼り付け用!A:A,MATCH(A47,貼り付け用!A:A,0)+4)),INDEX(貼り付け用!A:A,MATCH(A47,貼り付け用!A:A,0)+2))</f>
        <v>#N/A</v>
      </c>
      <c r="B48" t="e">
        <f>IF(A48&lt;&gt;"",
VLOOKUP(A48,得意先マスタ!A:D,2,FALSE),"")</f>
        <v>#N/A</v>
      </c>
      <c r="C48" t="e" cm="1">
        <f t="array" ref="C48">IF(A48="10000","",INDEX(貼り付け用!A:A,MATCH(A48,貼り付け用!A:A,0)+1))</f>
        <v>#N/A</v>
      </c>
      <c r="D48" t="e">
        <f>VLOOKUP(C48,クライアント抽出!$A:$O,10,FALSE)</f>
        <v>#N/A</v>
      </c>
      <c r="E48" t="e">
        <f>IF(D48&lt;&gt;"",
VLOOKUP(
"*"&amp;IF(COUNTIF(D48,"*キャラ弁*"),"キャラ",
IF(COUNTIF(D48,"*赤*"),"赤",SUBSTITUTE(SUBSTITUTE(D48," ",""),"　","")))&amp;"*",
注文弁当の抽出!$F:$I,4,FALSE)&amp;
IF(COUNTIF(D48,"*おにぎり*"),"　おにぎり",""),"")</f>
        <v>#N/A</v>
      </c>
      <c r="F48" t="e">
        <f>IF(E48&lt;&gt;"",
VLOOKUP(C48,クライアント抽出!$A:$G,2,FALSE)+
IF(COUNTIF(Y48,"*-*"),Y48,0),"")</f>
        <v>#N/A</v>
      </c>
      <c r="G48" t="e">
        <f>VLOOKUP(C48,クライアント抽出!$A:$O,11,FALSE)</f>
        <v>#N/A</v>
      </c>
      <c r="H48" t="e">
        <f>IF(G48&lt;&gt;"",
VLOOKUP(
"*"&amp;IF(COUNTIF(G48,"*キャラ弁*"),"キャラ",
IF(COUNTIF(G48,"*赤*"),"赤",SUBSTITUTE(SUBSTITUTE(G48," ",""),"　","")))&amp;"*",
注文弁当の抽出!$F:$I,4,FALSE)&amp;
IF(COUNTIF(G48,"*おにぎり*"),"　おにぎり",""),"")</f>
        <v>#N/A</v>
      </c>
      <c r="I48" t="e">
        <f>IF(H48&lt;&gt;"",
VLOOKUP(C48,クライアント抽出!$A:$G,3,FALSE)+Z48,"")</f>
        <v>#N/A</v>
      </c>
      <c r="J48" t="e">
        <f>VLOOKUP(C48,クライアント抽出!$A:$O,12,FALSE)</f>
        <v>#N/A</v>
      </c>
      <c r="K48" t="e">
        <f>IF(J48&lt;&gt;"",
VLOOKUP(
"*"&amp;IF(COUNTIF(J48,"*キャラ弁*"),"キャラ",
IF(COUNTIF(J48,"*赤*"),"赤",SUBSTITUTE(SUBSTITUTE(J48," ",""),"　","")))&amp;"*",
注文弁当の抽出!$F:$I,4,FALSE)&amp;
IF(COUNTIF(J48,"*おにぎり*"),"　おにぎり",""),"")</f>
        <v>#N/A</v>
      </c>
      <c r="L48" t="e">
        <f>IF(K48&lt;&gt;"",
VLOOKUP(C48,クライアント抽出!$A:$G,4,FALSE)+AA48,"")</f>
        <v>#N/A</v>
      </c>
      <c r="M48" t="e">
        <f>VLOOKUP(C48,クライアント抽出!$A:$O,13,FALSE)</f>
        <v>#N/A</v>
      </c>
      <c r="N48" t="e">
        <f>SUBSTITUTE(
IF(M48&lt;&gt;"",
VLOOKUP(
"*"&amp;IF(COUNTIF(M48,"*キャラ弁*"),"キャラ",
IF(COUNTIF(M48,"*赤*"),"赤",SUBSTITUTE(SUBSTITUTE(D48," ",""),"　","")))&amp;"*",
注文弁当の抽出!$F:$I,4,FALSE),""),"園児","先生")&amp;
IF(COUNTIF(M48,"*おにぎり*"),"　おにぎり","")</f>
        <v>#N/A</v>
      </c>
      <c r="O48" t="e">
        <f>IF(N48&lt;&gt;"",VLOOKUP(C48,クライアント抽出!$A:$G,5,FALSE),"")</f>
        <v>#N/A</v>
      </c>
      <c r="P48" t="e">
        <f>VLOOKUP(C48,クライアント抽出!$A:$O,14,FALSE)</f>
        <v>#N/A</v>
      </c>
      <c r="Q48" t="e">
        <f>SUBSTITUTE(
IF(P48&lt;&gt;"",
VLOOKUP(
"*"&amp;IF(COUNTIF(P48,"*キャラ弁*"),"キャラ",
IF(COUNTIF(P48,"*赤*"),"赤",SUBSTITUTE(SUBSTITUTE(G48," ",""),"　","")))&amp;"*",
注文弁当の抽出!$F:$I,4,FALSE),""),"園児","先生")&amp;
IF(COUNTIF(P48,"*おにぎり*"),"　おにぎり","")</f>
        <v>#N/A</v>
      </c>
      <c r="R48" t="e">
        <f>IF(Q48&lt;&gt;"",
VLOOKUP(C48,クライアント抽出!$A:$G,6,FALSE),"")</f>
        <v>#N/A</v>
      </c>
      <c r="S48" t="e">
        <f>VLOOKUP(C48,クライアント抽出!$A:$O,15,FALSE)</f>
        <v>#N/A</v>
      </c>
      <c r="T48" t="e">
        <f>SUBSTITUTE(
IF(S48&lt;&gt;"",
VLOOKUP(
"*"&amp;IF(COUNTIF(S48,"*キャラ弁*"),"キャラ",
IF(COUNTIF(S48,"*赤*"),"赤",SUBSTITUTE(SUBSTITUTE(J48," ",""),"　","")))&amp;"*",
注文弁当の抽出!$F:$I,4,FALSE),""),"園児","先生")&amp;
IF(COUNTIF(S48,"*おにぎり*"),"　おにぎり","")</f>
        <v>#N/A</v>
      </c>
      <c r="U48" t="e">
        <f>IF(T48&lt;&gt;"",
VLOOKUP(C48,クライアント抽出!$A:$G,7,FALSE),"")</f>
        <v>#N/A</v>
      </c>
      <c r="V48" t="e">
        <f>IF(A48&lt;&gt;"",VLOOKUP("*"&amp;A48&amp;"*",数出表_Excel!$A:$Z,22,FALSE)&amp;VLOOKUP("*"&amp;A48&amp;"*",数出表_Excel!$A:$Z,23,FALSE),"")</f>
        <v>#N/A</v>
      </c>
      <c r="W48" t="e">
        <f>IF(AND(COUNTIF(V48,"&lt;&gt;*不要*"),A48&lt;&gt;""),VLOOKUP(A48,得意先マスタ!$A:$AD,24,FALSE),0)</f>
        <v>#N/A</v>
      </c>
      <c r="X48" t="e">
        <f>IF(AND(COUNTIF(V48,"&lt;&gt;*不要*"),A48&lt;&gt;""),VLOOKUP(A48,得意先マスタ!$A:$AD,25,FALSE),0)</f>
        <v>#N/A</v>
      </c>
      <c r="Y48" t="e">
        <f t="shared" si="23"/>
        <v>#N/A</v>
      </c>
      <c r="Z48" t="e">
        <f t="shared" si="24"/>
        <v>#N/A</v>
      </c>
      <c r="AA48" t="e">
        <f t="shared" si="25"/>
        <v>#N/A</v>
      </c>
      <c r="AB48" t="e">
        <f t="shared" si="22"/>
        <v>#N/A</v>
      </c>
      <c r="AC48" t="str">
        <f t="array" ref="AC48">IFERROR(INDEX(48:48, SMALL(IF($D48:$U48&lt;&gt;"", COLUMN($D$1:$U48)), COLUMN(A48))), "")</f>
        <v/>
      </c>
      <c r="AD48" t="str">
        <f t="array" ref="AD48">IFERROR(INDEX(48:48, SMALL(IF($D48:$U48&lt;&gt;"", COLUMN($D$1:$U48)), COLUMN(B48))), "")</f>
        <v/>
      </c>
      <c r="AE48" t="str">
        <f t="array" ref="AE48">IFERROR(INDEX(48:48, SMALL(IF($D48:$U48&lt;&gt;"", COLUMN($D$1:$U48)), COLUMN(C48))), "")</f>
        <v/>
      </c>
      <c r="AF48" t="str">
        <f t="array" ref="AF48">IFERROR(INDEX(48:48, SMALL(IF($D48:$U48&lt;&gt;"", COLUMN($D$1:$U48)), COLUMN(D48))), "")</f>
        <v/>
      </c>
      <c r="AG48" t="str">
        <f t="array" ref="AG48">IFERROR(INDEX(48:48, SMALL(IF($D48:$U48&lt;&gt;"", COLUMN($D$1:$U48)), COLUMN(E48))), "")</f>
        <v/>
      </c>
      <c r="AH48" t="str">
        <f t="array" ref="AH48">IFERROR(INDEX(48:48, SMALL(IF($D48:$U48&lt;&gt;"", COLUMN($D$1:$U48)), COLUMN(F48))), "")</f>
        <v/>
      </c>
      <c r="AI48" t="str">
        <f t="array" ref="AI48">IFERROR(INDEX(48:48, SMALL(IF($D48:$U48&lt;&gt;"", COLUMN($D$1:$U48)), COLUMN(G48))), "")</f>
        <v/>
      </c>
      <c r="AJ48" t="str">
        <f t="array" ref="AJ48">IFERROR(INDEX(48:48, SMALL(IF($D48:$U48&lt;&gt;"", COLUMN($D$1:$U48)), COLUMN(H48))), "")</f>
        <v/>
      </c>
      <c r="AK48" t="str">
        <f t="array" ref="AK48">IFERROR(INDEX(48:48, SMALL(IF($D48:$U48&lt;&gt;"", COLUMN($D$1:$U48)), COLUMN(I48))), "")</f>
        <v/>
      </c>
      <c r="AL48" t="str">
        <f t="array" ref="AL48">IFERROR(INDEX(48:48, SMALL(IF($D48:$U48&lt;&gt;"", COLUMN($D$1:$U48)), COLUMN(J48))), "")</f>
        <v/>
      </c>
      <c r="AM48" t="str">
        <f t="array" ref="AM48">IFERROR(INDEX(48:48, SMALL(IF($D48:$U48&lt;&gt;"", COLUMN($D$1:$U48)), COLUMN(K48))), "")</f>
        <v/>
      </c>
      <c r="AN48" t="str">
        <f t="array" ref="AN48">IFERROR(INDEX(48:48, SMALL(IF($D48:$U48&lt;&gt;"", COLUMN($D$1:$U48)), COLUMN(L48))), "")</f>
        <v/>
      </c>
      <c r="AO48" t="str">
        <f t="array" ref="AO48">IFERROR(INDEX(48:48, SMALL(IF($D48:$U48&lt;&gt;"", COLUMN($D$1:$U48)), COLUMN(M48))), "")</f>
        <v/>
      </c>
      <c r="AP48" t="str">
        <f t="array" ref="AP48">IFERROR(INDEX(48:48, SMALL(IF($D48:$U48&lt;&gt;"", COLUMN($D$1:$U48)), COLUMN(N48))), "")</f>
        <v/>
      </c>
      <c r="AQ48" t="str">
        <f t="array" ref="AQ48">IFERROR(INDEX(48:48, SMALL(IF($D48:$U48&lt;&gt;"", COLUMN($D$1:$U48)), COLUMN(O48))), "")</f>
        <v/>
      </c>
      <c r="AR48" s="54" t="s">
        <v>3465</v>
      </c>
      <c r="AS48" t="e">
        <f t="shared" si="16"/>
        <v>#N/A</v>
      </c>
      <c r="AT48" t="e">
        <f t="shared" si="17"/>
        <v>#N/A</v>
      </c>
      <c r="AU48" t="e">
        <f t="shared" si="18"/>
        <v>#N/A</v>
      </c>
      <c r="AV48" t="e">
        <f t="shared" si="19"/>
        <v>#N/A</v>
      </c>
      <c r="AW48" t="e">
        <f t="shared" si="20"/>
        <v>#N/A</v>
      </c>
      <c r="AX48" t="e">
        <f t="shared" si="21"/>
        <v>#N/A</v>
      </c>
      <c r="AZ48" t="str">
        <f t="array" ref="AZ48">IFERROR(INDEX(48:48, SMALL(IF($AC48:$AX48&lt;&gt;"", COLUMN($AC$1:$AX48)), COLUMN(A48))), "")</f>
        <v/>
      </c>
      <c r="BA48" t="str">
        <f t="array" ref="BA48">IFERROR(INDEX(48:48, SMALL(IF($AC48:$AX48&lt;&gt;"", COLUMN($AC$1:$AX48)), COLUMN(B48))), "")</f>
        <v/>
      </c>
      <c r="BB48" t="str">
        <f t="array" ref="BB48">IFERROR(INDEX(48:48, SMALL(IF($AC48:$AX48&lt;&gt;"", COLUMN($AC$1:$AX48)), COLUMN(C48))), "")</f>
        <v/>
      </c>
      <c r="BC48" t="str">
        <f t="array" ref="BC48">IFERROR(INDEX(48:48, SMALL(IF($AC48:$AX48&lt;&gt;"", COLUMN($AC$1:$AX48)), COLUMN(D48))), "")</f>
        <v/>
      </c>
      <c r="BD48" t="str">
        <f t="array" ref="BD48">IFERROR(INDEX(48:48, SMALL(IF($AC48:$AX48&lt;&gt;"", COLUMN($AC$1:$AX48)), COLUMN(E48))), "")</f>
        <v/>
      </c>
      <c r="BE48" t="str">
        <f t="array" ref="BE48">IFERROR(INDEX(48:48, SMALL(IF($AC48:$AX48&lt;&gt;"", COLUMN($AC$1:$AX48)), COLUMN(F48))), "")</f>
        <v/>
      </c>
      <c r="BF48" t="str">
        <f t="array" ref="BF48">IFERROR(INDEX(48:48, SMALL(IF($AC48:$AX48&lt;&gt;"", COLUMN($AC$1:$AX48)), COLUMN(G48))), "")</f>
        <v/>
      </c>
      <c r="BG48" t="str">
        <f t="array" ref="BG48">IFERROR(INDEX(48:48, SMALL(IF($AC48:$AX48&lt;&gt;"", COLUMN($AC$1:$AX48)), COLUMN(H48))), "")</f>
        <v/>
      </c>
      <c r="BH48" t="str">
        <f t="array" ref="BH48">IFERROR(INDEX(48:48, SMALL(IF($AC48:$AX48&lt;&gt;"", COLUMN($AC$1:$AX48)), COLUMN(I48))), "")</f>
        <v/>
      </c>
      <c r="BI48" t="str">
        <f t="array" ref="BI48">IFERROR(INDEX(48:48, SMALL(IF($AC48:$AX48&lt;&gt;"", COLUMN($AC$1:$AX48)), COLUMN(J48))), "")</f>
        <v/>
      </c>
      <c r="BJ48" t="str">
        <f t="array" ref="BJ48">IFERROR(INDEX(48:48, SMALL(IF($AC48:$AX48&lt;&gt;"", COLUMN($AC$1:$AX48)), COLUMN(K48))), "")</f>
        <v/>
      </c>
      <c r="BK48" t="str">
        <f t="array" ref="BK48">IFERROR(INDEX(48:48, SMALL(IF($AC48:$AX48&lt;&gt;"", COLUMN($AC$1:$AX48)), COLUMN(L48))), "")</f>
        <v/>
      </c>
      <c r="BL48" t="str">
        <f t="array" ref="BL48">IFERROR(INDEX(48:48, SMALL(IF($AC48:$AX48&lt;&gt;"", COLUMN($AC$1:$AX48)), COLUMN(M48))), "")</f>
        <v/>
      </c>
      <c r="BM48" t="str">
        <f t="array" ref="BM48">IFERROR(INDEX(48:48, SMALL(IF($AC48:$AX48&lt;&gt;"", COLUMN($AC$1:$AX48)), COLUMN(N48))), "")</f>
        <v/>
      </c>
      <c r="BN48" t="str">
        <f t="array" ref="BN48">IFERROR(INDEX(48:48, SMALL(IF($AC48:$AX48&lt;&gt;"", COLUMN($AC$1:$AX48)), COLUMN(O48))), "")</f>
        <v/>
      </c>
      <c r="BO48" t="str">
        <f t="array" ref="BO48">IFERROR(INDEX(48:48, SMALL(IF($AC48:$AX48&lt;&gt;"", COLUMN($AC$1:$AX48)), COLUMN(P48))), "")</f>
        <v/>
      </c>
      <c r="BP48" t="str">
        <f t="array" ref="BP48">IFERROR(INDEX(48:48, SMALL(IF($AC48:$AX48&lt;&gt;"", COLUMN($AC$1:$AX48)), COLUMN(Q48))), "")</f>
        <v/>
      </c>
      <c r="BQ48" t="str">
        <f t="array" ref="BQ48">IFERROR(INDEX(48:48, SMALL(IF($AC48:$AX48&lt;&gt;"", COLUMN($AC$1:$AX48)), COLUMN(R48))), "")</f>
        <v/>
      </c>
    </row>
    <row r="49" spans="1:69" x14ac:dyDescent="0.45">
      <c r="A49" t="e" cm="1">
        <f t="array" ref="A49">IF(INDEX(貼り付け用!A:A,MATCH(A48,貼り付け用!A:A,0)+2)="4700",
IF(INDEX(貼り付け用!A:A,MATCH(A48,貼り付け用!A:A,0)+4)="4800",
INDEX(貼り付け用!A:A,MATCH(A48,貼り付け用!A:A,0)+6),
INDEX(貼り付け用!A:A,MATCH(A48,貼り付け用!A:A,0)+4)),INDEX(貼り付け用!A:A,MATCH(A48,貼り付け用!A:A,0)+2))</f>
        <v>#N/A</v>
      </c>
      <c r="B49" t="e">
        <f>IF(A49&lt;&gt;"",
VLOOKUP(A49,得意先マスタ!A:D,2,FALSE),"")</f>
        <v>#N/A</v>
      </c>
      <c r="C49" t="e" cm="1">
        <f t="array" ref="C49">IF(A49="10000","",INDEX(貼り付け用!A:A,MATCH(A49,貼り付け用!A:A,0)+1))</f>
        <v>#N/A</v>
      </c>
      <c r="D49" t="e">
        <f>VLOOKUP(C49,クライアント抽出!$A:$O,10,FALSE)</f>
        <v>#N/A</v>
      </c>
      <c r="E49" t="e">
        <f>IF(D49&lt;&gt;"",
VLOOKUP(
"*"&amp;IF(COUNTIF(D49,"*キャラ弁*"),"キャラ",
IF(COUNTIF(D49,"*赤*"),"赤",SUBSTITUTE(SUBSTITUTE(D49," ",""),"　","")))&amp;"*",
注文弁当の抽出!$F:$I,4,FALSE)&amp;
IF(COUNTIF(D49,"*おにぎり*"),"　おにぎり",""),"")</f>
        <v>#N/A</v>
      </c>
      <c r="F49" t="e">
        <f>IF(E49&lt;&gt;"",
VLOOKUP(C49,クライアント抽出!$A:$G,2,FALSE)+
IF(COUNTIF(Y49,"*-*"),Y49,0),"")</f>
        <v>#N/A</v>
      </c>
      <c r="G49" t="e">
        <f>VLOOKUP(C49,クライアント抽出!$A:$O,11,FALSE)</f>
        <v>#N/A</v>
      </c>
      <c r="H49" t="e">
        <f>IF(G49&lt;&gt;"",
VLOOKUP(
"*"&amp;IF(COUNTIF(G49,"*キャラ弁*"),"キャラ",
IF(COUNTIF(G49,"*赤*"),"赤",SUBSTITUTE(SUBSTITUTE(G49," ",""),"　","")))&amp;"*",
注文弁当の抽出!$F:$I,4,FALSE)&amp;
IF(COUNTIF(G49,"*おにぎり*"),"　おにぎり",""),"")</f>
        <v>#N/A</v>
      </c>
      <c r="I49" t="e">
        <f>IF(H49&lt;&gt;"",
VLOOKUP(C49,クライアント抽出!$A:$G,3,FALSE)+Z49,"")</f>
        <v>#N/A</v>
      </c>
      <c r="J49" t="e">
        <f>VLOOKUP(C49,クライアント抽出!$A:$O,12,FALSE)</f>
        <v>#N/A</v>
      </c>
      <c r="K49" t="e">
        <f>IF(J49&lt;&gt;"",
VLOOKUP(
"*"&amp;IF(COUNTIF(J49,"*キャラ弁*"),"キャラ",
IF(COUNTIF(J49,"*赤*"),"赤",SUBSTITUTE(SUBSTITUTE(J49," ",""),"　","")))&amp;"*",
注文弁当の抽出!$F:$I,4,FALSE)&amp;
IF(COUNTIF(J49,"*おにぎり*"),"　おにぎり",""),"")</f>
        <v>#N/A</v>
      </c>
      <c r="L49" t="e">
        <f>IF(K49&lt;&gt;"",
VLOOKUP(C49,クライアント抽出!$A:$G,4,FALSE)+AA49,"")</f>
        <v>#N/A</v>
      </c>
      <c r="M49" t="e">
        <f>VLOOKUP(C49,クライアント抽出!$A:$O,13,FALSE)</f>
        <v>#N/A</v>
      </c>
      <c r="N49" t="e">
        <f>SUBSTITUTE(
IF(M49&lt;&gt;"",
VLOOKUP(
"*"&amp;IF(COUNTIF(M49,"*キャラ弁*"),"キャラ",
IF(COUNTIF(M49,"*赤*"),"赤",SUBSTITUTE(SUBSTITUTE(D49," ",""),"　","")))&amp;"*",
注文弁当の抽出!$F:$I,4,FALSE),""),"園児","先生")&amp;
IF(COUNTIF(M49,"*おにぎり*"),"　おにぎり","")</f>
        <v>#N/A</v>
      </c>
      <c r="O49" t="e">
        <f>IF(N49&lt;&gt;"",VLOOKUP(C49,クライアント抽出!$A:$G,5,FALSE),"")</f>
        <v>#N/A</v>
      </c>
      <c r="P49" t="e">
        <f>VLOOKUP(C49,クライアント抽出!$A:$O,14,FALSE)</f>
        <v>#N/A</v>
      </c>
      <c r="Q49" t="e">
        <f>SUBSTITUTE(
IF(P49&lt;&gt;"",
VLOOKUP(
"*"&amp;IF(COUNTIF(P49,"*キャラ弁*"),"キャラ",
IF(COUNTIF(P49,"*赤*"),"赤",SUBSTITUTE(SUBSTITUTE(G49," ",""),"　","")))&amp;"*",
注文弁当の抽出!$F:$I,4,FALSE),""),"園児","先生")&amp;
IF(COUNTIF(P49,"*おにぎり*"),"　おにぎり","")</f>
        <v>#N/A</v>
      </c>
      <c r="R49" t="e">
        <f>IF(Q49&lt;&gt;"",
VLOOKUP(C49,クライアント抽出!$A:$G,6,FALSE),"")</f>
        <v>#N/A</v>
      </c>
      <c r="S49" t="e">
        <f>VLOOKUP(C49,クライアント抽出!$A:$O,15,FALSE)</f>
        <v>#N/A</v>
      </c>
      <c r="T49" t="e">
        <f>SUBSTITUTE(
IF(S49&lt;&gt;"",
VLOOKUP(
"*"&amp;IF(COUNTIF(S49,"*キャラ弁*"),"キャラ",
IF(COUNTIF(S49,"*赤*"),"赤",SUBSTITUTE(SUBSTITUTE(J49," ",""),"　","")))&amp;"*",
注文弁当の抽出!$F:$I,4,FALSE),""),"園児","先生")&amp;
IF(COUNTIF(S49,"*おにぎり*"),"　おにぎり","")</f>
        <v>#N/A</v>
      </c>
      <c r="U49" t="e">
        <f>IF(T49&lt;&gt;"",
VLOOKUP(C49,クライアント抽出!$A:$G,7,FALSE),"")</f>
        <v>#N/A</v>
      </c>
      <c r="V49" t="e">
        <f>IF(A49&lt;&gt;"",VLOOKUP("*"&amp;A49&amp;"*",数出表_Excel!$A:$Z,22,FALSE)&amp;VLOOKUP("*"&amp;A49&amp;"*",数出表_Excel!$A:$Z,23,FALSE),"")</f>
        <v>#N/A</v>
      </c>
      <c r="W49" t="e">
        <f>IF(AND(COUNTIF(V49,"&lt;&gt;*不要*"),A49&lt;&gt;""),VLOOKUP(A49,得意先マスタ!$A:$AD,24,FALSE),0)</f>
        <v>#N/A</v>
      </c>
      <c r="X49" t="e">
        <f>IF(AND(COUNTIF(V49,"&lt;&gt;*不要*"),A49&lt;&gt;""),VLOOKUP(A49,得意先マスタ!$A:$AD,25,FALSE),0)</f>
        <v>#N/A</v>
      </c>
      <c r="Y49" t="e">
        <f t="shared" si="23"/>
        <v>#N/A</v>
      </c>
      <c r="Z49" t="e">
        <f t="shared" si="24"/>
        <v>#N/A</v>
      </c>
      <c r="AA49" t="e">
        <f t="shared" si="25"/>
        <v>#N/A</v>
      </c>
      <c r="AB49" t="e">
        <f t="shared" si="22"/>
        <v>#N/A</v>
      </c>
      <c r="AC49" t="str">
        <f t="array" ref="AC49">IFERROR(INDEX(49:49, SMALL(IF($D49:$U49&lt;&gt;"", COLUMN($D$1:$U49)), COLUMN(A49))), "")</f>
        <v/>
      </c>
      <c r="AD49" t="str">
        <f t="array" ref="AD49">IFERROR(INDEX(49:49, SMALL(IF($D49:$U49&lt;&gt;"", COLUMN($D$1:$U49)), COLUMN(B49))), "")</f>
        <v/>
      </c>
      <c r="AE49" t="str">
        <f t="array" ref="AE49">IFERROR(INDEX(49:49, SMALL(IF($D49:$U49&lt;&gt;"", COLUMN($D$1:$U49)), COLUMN(C49))), "")</f>
        <v/>
      </c>
      <c r="AF49" t="str">
        <f t="array" ref="AF49">IFERROR(INDEX(49:49, SMALL(IF($D49:$U49&lt;&gt;"", COLUMN($D$1:$U49)), COLUMN(D49))), "")</f>
        <v/>
      </c>
      <c r="AG49" t="str">
        <f t="array" ref="AG49">IFERROR(INDEX(49:49, SMALL(IF($D49:$U49&lt;&gt;"", COLUMN($D$1:$U49)), COLUMN(E49))), "")</f>
        <v/>
      </c>
      <c r="AH49" t="str">
        <f t="array" ref="AH49">IFERROR(INDEX(49:49, SMALL(IF($D49:$U49&lt;&gt;"", COLUMN($D$1:$U49)), COLUMN(F49))), "")</f>
        <v/>
      </c>
      <c r="AI49" t="str">
        <f t="array" ref="AI49">IFERROR(INDEX(49:49, SMALL(IF($D49:$U49&lt;&gt;"", COLUMN($D$1:$U49)), COLUMN(G49))), "")</f>
        <v/>
      </c>
      <c r="AJ49" t="str">
        <f t="array" ref="AJ49">IFERROR(INDEX(49:49, SMALL(IF($D49:$U49&lt;&gt;"", COLUMN($D$1:$U49)), COLUMN(H49))), "")</f>
        <v/>
      </c>
      <c r="AK49" t="str">
        <f t="array" ref="AK49">IFERROR(INDEX(49:49, SMALL(IF($D49:$U49&lt;&gt;"", COLUMN($D$1:$U49)), COLUMN(I49))), "")</f>
        <v/>
      </c>
      <c r="AL49" t="str">
        <f t="array" ref="AL49">IFERROR(INDEX(49:49, SMALL(IF($D49:$U49&lt;&gt;"", COLUMN($D$1:$U49)), COLUMN(J49))), "")</f>
        <v/>
      </c>
      <c r="AM49" t="str">
        <f t="array" ref="AM49">IFERROR(INDEX(49:49, SMALL(IF($D49:$U49&lt;&gt;"", COLUMN($D$1:$U49)), COLUMN(K49))), "")</f>
        <v/>
      </c>
      <c r="AN49" t="str">
        <f t="array" ref="AN49">IFERROR(INDEX(49:49, SMALL(IF($D49:$U49&lt;&gt;"", COLUMN($D$1:$U49)), COLUMN(L49))), "")</f>
        <v/>
      </c>
      <c r="AO49" t="str">
        <f t="array" ref="AO49">IFERROR(INDEX(49:49, SMALL(IF($D49:$U49&lt;&gt;"", COLUMN($D$1:$U49)), COLUMN(M49))), "")</f>
        <v/>
      </c>
      <c r="AP49" t="str">
        <f t="array" ref="AP49">IFERROR(INDEX(49:49, SMALL(IF($D49:$U49&lt;&gt;"", COLUMN($D$1:$U49)), COLUMN(N49))), "")</f>
        <v/>
      </c>
      <c r="AQ49" t="str">
        <f t="array" ref="AQ49">IFERROR(INDEX(49:49, SMALL(IF($D49:$U49&lt;&gt;"", COLUMN($D$1:$U49)), COLUMN(O49))), "")</f>
        <v/>
      </c>
      <c r="AR49" s="54" t="s">
        <v>3465</v>
      </c>
      <c r="AS49" t="e">
        <f t="shared" si="16"/>
        <v>#N/A</v>
      </c>
      <c r="AT49" t="e">
        <f t="shared" si="17"/>
        <v>#N/A</v>
      </c>
      <c r="AU49" t="e">
        <f t="shared" si="18"/>
        <v>#N/A</v>
      </c>
      <c r="AV49" t="e">
        <f t="shared" si="19"/>
        <v>#N/A</v>
      </c>
      <c r="AW49" t="e">
        <f t="shared" si="20"/>
        <v>#N/A</v>
      </c>
      <c r="AX49" t="e">
        <f t="shared" si="21"/>
        <v>#N/A</v>
      </c>
      <c r="AZ49" t="str">
        <f t="array" ref="AZ49">IFERROR(INDEX(49:49, SMALL(IF($AC49:$AX49&lt;&gt;"", COLUMN($AC$1:$AX49)), COLUMN(A49))), "")</f>
        <v/>
      </c>
      <c r="BA49" t="str">
        <f t="array" ref="BA49">IFERROR(INDEX(49:49, SMALL(IF($AC49:$AX49&lt;&gt;"", COLUMN($AC$1:$AX49)), COLUMN(B49))), "")</f>
        <v/>
      </c>
      <c r="BB49" t="str">
        <f t="array" ref="BB49">IFERROR(INDEX(49:49, SMALL(IF($AC49:$AX49&lt;&gt;"", COLUMN($AC$1:$AX49)), COLUMN(C49))), "")</f>
        <v/>
      </c>
      <c r="BC49" t="str">
        <f t="array" ref="BC49">IFERROR(INDEX(49:49, SMALL(IF($AC49:$AX49&lt;&gt;"", COLUMN($AC$1:$AX49)), COLUMN(D49))), "")</f>
        <v/>
      </c>
      <c r="BD49" t="str">
        <f t="array" ref="BD49">IFERROR(INDEX(49:49, SMALL(IF($AC49:$AX49&lt;&gt;"", COLUMN($AC$1:$AX49)), COLUMN(E49))), "")</f>
        <v/>
      </c>
      <c r="BE49" t="str">
        <f t="array" ref="BE49">IFERROR(INDEX(49:49, SMALL(IF($AC49:$AX49&lt;&gt;"", COLUMN($AC$1:$AX49)), COLUMN(F49))), "")</f>
        <v/>
      </c>
      <c r="BF49" t="str">
        <f t="array" ref="BF49">IFERROR(INDEX(49:49, SMALL(IF($AC49:$AX49&lt;&gt;"", COLUMN($AC$1:$AX49)), COLUMN(G49))), "")</f>
        <v/>
      </c>
      <c r="BG49" t="str">
        <f t="array" ref="BG49">IFERROR(INDEX(49:49, SMALL(IF($AC49:$AX49&lt;&gt;"", COLUMN($AC$1:$AX49)), COLUMN(H49))), "")</f>
        <v/>
      </c>
      <c r="BH49" t="str">
        <f t="array" ref="BH49">IFERROR(INDEX(49:49, SMALL(IF($AC49:$AX49&lt;&gt;"", COLUMN($AC$1:$AX49)), COLUMN(I49))), "")</f>
        <v/>
      </c>
      <c r="BI49" t="str">
        <f t="array" ref="BI49">IFERROR(INDEX(49:49, SMALL(IF($AC49:$AX49&lt;&gt;"", COLUMN($AC$1:$AX49)), COLUMN(J49))), "")</f>
        <v/>
      </c>
      <c r="BJ49" t="str">
        <f t="array" ref="BJ49">IFERROR(INDEX(49:49, SMALL(IF($AC49:$AX49&lt;&gt;"", COLUMN($AC$1:$AX49)), COLUMN(K49))), "")</f>
        <v/>
      </c>
      <c r="BK49" t="str">
        <f t="array" ref="BK49">IFERROR(INDEX(49:49, SMALL(IF($AC49:$AX49&lt;&gt;"", COLUMN($AC$1:$AX49)), COLUMN(L49))), "")</f>
        <v/>
      </c>
      <c r="BL49" t="str">
        <f t="array" ref="BL49">IFERROR(INDEX(49:49, SMALL(IF($AC49:$AX49&lt;&gt;"", COLUMN($AC$1:$AX49)), COLUMN(M49))), "")</f>
        <v/>
      </c>
      <c r="BM49" t="str">
        <f t="array" ref="BM49">IFERROR(INDEX(49:49, SMALL(IF($AC49:$AX49&lt;&gt;"", COLUMN($AC$1:$AX49)), COLUMN(N49))), "")</f>
        <v/>
      </c>
      <c r="BN49" t="str">
        <f t="array" ref="BN49">IFERROR(INDEX(49:49, SMALL(IF($AC49:$AX49&lt;&gt;"", COLUMN($AC$1:$AX49)), COLUMN(O49))), "")</f>
        <v/>
      </c>
      <c r="BO49" t="str">
        <f t="array" ref="BO49">IFERROR(INDEX(49:49, SMALL(IF($AC49:$AX49&lt;&gt;"", COLUMN($AC$1:$AX49)), COLUMN(P49))), "")</f>
        <v/>
      </c>
      <c r="BP49" t="str">
        <f t="array" ref="BP49">IFERROR(INDEX(49:49, SMALL(IF($AC49:$AX49&lt;&gt;"", COLUMN($AC$1:$AX49)), COLUMN(Q49))), "")</f>
        <v/>
      </c>
      <c r="BQ49" t="str">
        <f t="array" ref="BQ49">IFERROR(INDEX(49:49, SMALL(IF($AC49:$AX49&lt;&gt;"", COLUMN($AC$1:$AX49)), COLUMN(R49))), "")</f>
        <v/>
      </c>
    </row>
    <row r="50" spans="1:69" x14ac:dyDescent="0.45">
      <c r="A50" t="e" cm="1">
        <f t="array" ref="A50">IF(INDEX(貼り付け用!A:A,MATCH(A49,貼り付け用!A:A,0)+2)="4700",
IF(INDEX(貼り付け用!A:A,MATCH(A49,貼り付け用!A:A,0)+4)="4800",
INDEX(貼り付け用!A:A,MATCH(A49,貼り付け用!A:A,0)+6),
INDEX(貼り付け用!A:A,MATCH(A49,貼り付け用!A:A,0)+4)),INDEX(貼り付け用!A:A,MATCH(A49,貼り付け用!A:A,0)+2))</f>
        <v>#N/A</v>
      </c>
      <c r="B50" t="e">
        <f>IF(A50&lt;&gt;"",
VLOOKUP(A50,得意先マスタ!A:D,2,FALSE),"")</f>
        <v>#N/A</v>
      </c>
      <c r="C50" t="e" cm="1">
        <f t="array" ref="C50">IF(A50="10000","",INDEX(貼り付け用!A:A,MATCH(A50,貼り付け用!A:A,0)+1))</f>
        <v>#N/A</v>
      </c>
      <c r="D50" t="e">
        <f>VLOOKUP(C50,クライアント抽出!$A:$O,10,FALSE)</f>
        <v>#N/A</v>
      </c>
      <c r="E50" t="e">
        <f>IF(D50&lt;&gt;"",
VLOOKUP(
"*"&amp;IF(COUNTIF(D50,"*キャラ弁*"),"キャラ",
IF(COUNTIF(D50,"*赤*"),"赤",SUBSTITUTE(SUBSTITUTE(D50," ",""),"　","")))&amp;"*",
注文弁当の抽出!$F:$I,4,FALSE)&amp;
IF(COUNTIF(D50,"*おにぎり*"),"　おにぎり",""),"")</f>
        <v>#N/A</v>
      </c>
      <c r="F50" t="e">
        <f>IF(E50&lt;&gt;"",
VLOOKUP(C50,クライアント抽出!$A:$G,2,FALSE)+
IF(COUNTIF(Y50,"*-*"),Y50,0),"")</f>
        <v>#N/A</v>
      </c>
      <c r="G50" t="e">
        <f>VLOOKUP(C50,クライアント抽出!$A:$O,11,FALSE)</f>
        <v>#N/A</v>
      </c>
      <c r="H50" t="e">
        <f>IF(G50&lt;&gt;"",
VLOOKUP(
"*"&amp;IF(COUNTIF(G50,"*キャラ弁*"),"キャラ",
IF(COUNTIF(G50,"*赤*"),"赤",SUBSTITUTE(SUBSTITUTE(G50," ",""),"　","")))&amp;"*",
注文弁当の抽出!$F:$I,4,FALSE)&amp;
IF(COUNTIF(G50,"*おにぎり*"),"　おにぎり",""),"")</f>
        <v>#N/A</v>
      </c>
      <c r="I50" t="e">
        <f>IF(H50&lt;&gt;"",
VLOOKUP(C50,クライアント抽出!$A:$G,3,FALSE)+Z50,"")</f>
        <v>#N/A</v>
      </c>
      <c r="J50" t="e">
        <f>VLOOKUP(C50,クライアント抽出!$A:$O,12,FALSE)</f>
        <v>#N/A</v>
      </c>
      <c r="K50" t="e">
        <f>IF(J50&lt;&gt;"",
VLOOKUP(
"*"&amp;IF(COUNTIF(J50,"*キャラ弁*"),"キャラ",
IF(COUNTIF(J50,"*赤*"),"赤",SUBSTITUTE(SUBSTITUTE(J50," ",""),"　","")))&amp;"*",
注文弁当の抽出!$F:$I,4,FALSE)&amp;
IF(COUNTIF(J50,"*おにぎり*"),"　おにぎり",""),"")</f>
        <v>#N/A</v>
      </c>
      <c r="L50" t="e">
        <f>IF(K50&lt;&gt;"",
VLOOKUP(C50,クライアント抽出!$A:$G,4,FALSE)+AA50,"")</f>
        <v>#N/A</v>
      </c>
      <c r="M50" t="e">
        <f>VLOOKUP(C50,クライアント抽出!$A:$O,13,FALSE)</f>
        <v>#N/A</v>
      </c>
      <c r="N50" t="e">
        <f>SUBSTITUTE(
IF(M50&lt;&gt;"",
VLOOKUP(
"*"&amp;IF(COUNTIF(M50,"*キャラ弁*"),"キャラ",
IF(COUNTIF(M50,"*赤*"),"赤",SUBSTITUTE(SUBSTITUTE(D50," ",""),"　","")))&amp;"*",
注文弁当の抽出!$F:$I,4,FALSE),""),"園児","先生")&amp;
IF(COUNTIF(M50,"*おにぎり*"),"　おにぎり","")</f>
        <v>#N/A</v>
      </c>
      <c r="O50" t="e">
        <f>IF(N50&lt;&gt;"",VLOOKUP(C50,クライアント抽出!$A:$G,5,FALSE),"")</f>
        <v>#N/A</v>
      </c>
      <c r="P50" t="e">
        <f>VLOOKUP(C50,クライアント抽出!$A:$O,14,FALSE)</f>
        <v>#N/A</v>
      </c>
      <c r="Q50" t="e">
        <f>SUBSTITUTE(
IF(P50&lt;&gt;"",
VLOOKUP(
"*"&amp;IF(COUNTIF(P50,"*キャラ弁*"),"キャラ",
IF(COUNTIF(P50,"*赤*"),"赤",SUBSTITUTE(SUBSTITUTE(G50," ",""),"　","")))&amp;"*",
注文弁当の抽出!$F:$I,4,FALSE),""),"園児","先生")&amp;
IF(COUNTIF(P50,"*おにぎり*"),"　おにぎり","")</f>
        <v>#N/A</v>
      </c>
      <c r="R50" t="e">
        <f>IF(Q50&lt;&gt;"",
VLOOKUP(C50,クライアント抽出!$A:$G,6,FALSE),"")</f>
        <v>#N/A</v>
      </c>
      <c r="S50" t="e">
        <f>VLOOKUP(C50,クライアント抽出!$A:$O,15,FALSE)</f>
        <v>#N/A</v>
      </c>
      <c r="T50" t="e">
        <f>SUBSTITUTE(
IF(S50&lt;&gt;"",
VLOOKUP(
"*"&amp;IF(COUNTIF(S50,"*キャラ弁*"),"キャラ",
IF(COUNTIF(S50,"*赤*"),"赤",SUBSTITUTE(SUBSTITUTE(J50," ",""),"　","")))&amp;"*",
注文弁当の抽出!$F:$I,4,FALSE),""),"園児","先生")&amp;
IF(COUNTIF(S50,"*おにぎり*"),"　おにぎり","")</f>
        <v>#N/A</v>
      </c>
      <c r="U50" t="e">
        <f>IF(T50&lt;&gt;"",
VLOOKUP(C50,クライアント抽出!$A:$G,7,FALSE),"")</f>
        <v>#N/A</v>
      </c>
      <c r="V50" t="e">
        <f>IF(A50&lt;&gt;"",VLOOKUP("*"&amp;A50&amp;"*",数出表_Excel!$A:$Z,22,FALSE)&amp;VLOOKUP("*"&amp;A50&amp;"*",数出表_Excel!$A:$Z,23,FALSE),"")</f>
        <v>#N/A</v>
      </c>
      <c r="W50" t="e">
        <f>IF(AND(COUNTIF(V50,"&lt;&gt;*不要*"),A50&lt;&gt;""),VLOOKUP(A50,得意先マスタ!$A:$AD,24,FALSE),0)</f>
        <v>#N/A</v>
      </c>
      <c r="X50" t="e">
        <f>IF(AND(COUNTIF(V50,"&lt;&gt;*不要*"),A50&lt;&gt;""),VLOOKUP(A50,得意先マスタ!$A:$AD,25,FALSE),0)</f>
        <v>#N/A</v>
      </c>
      <c r="Y50" t="e">
        <f t="shared" si="23"/>
        <v>#N/A</v>
      </c>
      <c r="Z50" t="e">
        <f t="shared" si="24"/>
        <v>#N/A</v>
      </c>
      <c r="AA50" t="e">
        <f t="shared" si="25"/>
        <v>#N/A</v>
      </c>
      <c r="AB50" t="e">
        <f t="shared" si="22"/>
        <v>#N/A</v>
      </c>
      <c r="AC50" t="str">
        <f t="array" ref="AC50">IFERROR(INDEX(50:50, SMALL(IF($D50:$U50&lt;&gt;"", COLUMN($D$1:$U50)), COLUMN(A50))), "")</f>
        <v/>
      </c>
      <c r="AD50" t="str">
        <f t="array" ref="AD50">IFERROR(INDEX(50:50, SMALL(IF($D50:$U50&lt;&gt;"", COLUMN($D$1:$U50)), COLUMN(B50))), "")</f>
        <v/>
      </c>
      <c r="AE50" t="str">
        <f t="array" ref="AE50">IFERROR(INDEX(50:50, SMALL(IF($D50:$U50&lt;&gt;"", COLUMN($D$1:$U50)), COLUMN(C50))), "")</f>
        <v/>
      </c>
      <c r="AF50" t="str">
        <f t="array" ref="AF50">IFERROR(INDEX(50:50, SMALL(IF($D50:$U50&lt;&gt;"", COLUMN($D$1:$U50)), COLUMN(D50))), "")</f>
        <v/>
      </c>
      <c r="AG50" t="str">
        <f t="array" ref="AG50">IFERROR(INDEX(50:50, SMALL(IF($D50:$U50&lt;&gt;"", COLUMN($D$1:$U50)), COLUMN(E50))), "")</f>
        <v/>
      </c>
      <c r="AH50" t="str">
        <f t="array" ref="AH50">IFERROR(INDEX(50:50, SMALL(IF($D50:$U50&lt;&gt;"", COLUMN($D$1:$U50)), COLUMN(F50))), "")</f>
        <v/>
      </c>
      <c r="AI50" t="str">
        <f t="array" ref="AI50">IFERROR(INDEX(50:50, SMALL(IF($D50:$U50&lt;&gt;"", COLUMN($D$1:$U50)), COLUMN(G50))), "")</f>
        <v/>
      </c>
      <c r="AJ50" t="str">
        <f t="array" ref="AJ50">IFERROR(INDEX(50:50, SMALL(IF($D50:$U50&lt;&gt;"", COLUMN($D$1:$U50)), COLUMN(H50))), "")</f>
        <v/>
      </c>
      <c r="AK50" t="str">
        <f t="array" ref="AK50">IFERROR(INDEX(50:50, SMALL(IF($D50:$U50&lt;&gt;"", COLUMN($D$1:$U50)), COLUMN(I50))), "")</f>
        <v/>
      </c>
      <c r="AL50" t="str">
        <f t="array" ref="AL50">IFERROR(INDEX(50:50, SMALL(IF($D50:$U50&lt;&gt;"", COLUMN($D$1:$U50)), COLUMN(J50))), "")</f>
        <v/>
      </c>
      <c r="AM50" t="str">
        <f t="array" ref="AM50">IFERROR(INDEX(50:50, SMALL(IF($D50:$U50&lt;&gt;"", COLUMN($D$1:$U50)), COLUMN(K50))), "")</f>
        <v/>
      </c>
      <c r="AN50" t="str">
        <f t="array" ref="AN50">IFERROR(INDEX(50:50, SMALL(IF($D50:$U50&lt;&gt;"", COLUMN($D$1:$U50)), COLUMN(L50))), "")</f>
        <v/>
      </c>
      <c r="AO50" t="str">
        <f t="array" ref="AO50">IFERROR(INDEX(50:50, SMALL(IF($D50:$U50&lt;&gt;"", COLUMN($D$1:$U50)), COLUMN(M50))), "")</f>
        <v/>
      </c>
      <c r="AP50" t="str">
        <f t="array" ref="AP50">IFERROR(INDEX(50:50, SMALL(IF($D50:$U50&lt;&gt;"", COLUMN($D$1:$U50)), COLUMN(N50))), "")</f>
        <v/>
      </c>
      <c r="AQ50" t="str">
        <f t="array" ref="AQ50">IFERROR(INDEX(50:50, SMALL(IF($D50:$U50&lt;&gt;"", COLUMN($D$1:$U50)), COLUMN(O50))), "")</f>
        <v/>
      </c>
      <c r="AR50" s="54" t="s">
        <v>3465</v>
      </c>
      <c r="AS50" t="e">
        <f t="shared" si="16"/>
        <v>#N/A</v>
      </c>
      <c r="AT50" t="e">
        <f t="shared" si="17"/>
        <v>#N/A</v>
      </c>
      <c r="AU50" t="e">
        <f t="shared" si="18"/>
        <v>#N/A</v>
      </c>
      <c r="AV50" t="e">
        <f t="shared" si="19"/>
        <v>#N/A</v>
      </c>
      <c r="AW50" t="e">
        <f t="shared" si="20"/>
        <v>#N/A</v>
      </c>
      <c r="AX50" t="e">
        <f t="shared" si="21"/>
        <v>#N/A</v>
      </c>
      <c r="AZ50" t="str">
        <f t="array" ref="AZ50">IFERROR(INDEX(50:50, SMALL(IF($AC50:$AX50&lt;&gt;"", COLUMN($AC$1:$AX50)), COLUMN(A50))), "")</f>
        <v/>
      </c>
      <c r="BA50" t="str">
        <f t="array" ref="BA50">IFERROR(INDEX(50:50, SMALL(IF($AC50:$AX50&lt;&gt;"", COLUMN($AC$1:$AX50)), COLUMN(B50))), "")</f>
        <v/>
      </c>
      <c r="BB50" t="str">
        <f t="array" ref="BB50">IFERROR(INDEX(50:50, SMALL(IF($AC50:$AX50&lt;&gt;"", COLUMN($AC$1:$AX50)), COLUMN(C50))), "")</f>
        <v/>
      </c>
      <c r="BC50" t="str">
        <f t="array" ref="BC50">IFERROR(INDEX(50:50, SMALL(IF($AC50:$AX50&lt;&gt;"", COLUMN($AC$1:$AX50)), COLUMN(D50))), "")</f>
        <v/>
      </c>
      <c r="BD50" t="str">
        <f t="array" ref="BD50">IFERROR(INDEX(50:50, SMALL(IF($AC50:$AX50&lt;&gt;"", COLUMN($AC$1:$AX50)), COLUMN(E50))), "")</f>
        <v/>
      </c>
      <c r="BE50" t="str">
        <f t="array" ref="BE50">IFERROR(INDEX(50:50, SMALL(IF($AC50:$AX50&lt;&gt;"", COLUMN($AC$1:$AX50)), COLUMN(F50))), "")</f>
        <v/>
      </c>
      <c r="BF50" t="str">
        <f t="array" ref="BF50">IFERROR(INDEX(50:50, SMALL(IF($AC50:$AX50&lt;&gt;"", COLUMN($AC$1:$AX50)), COLUMN(G50))), "")</f>
        <v/>
      </c>
      <c r="BG50" t="str">
        <f t="array" ref="BG50">IFERROR(INDEX(50:50, SMALL(IF($AC50:$AX50&lt;&gt;"", COLUMN($AC$1:$AX50)), COLUMN(H50))), "")</f>
        <v/>
      </c>
      <c r="BH50" t="str">
        <f t="array" ref="BH50">IFERROR(INDEX(50:50, SMALL(IF($AC50:$AX50&lt;&gt;"", COLUMN($AC$1:$AX50)), COLUMN(I50))), "")</f>
        <v/>
      </c>
      <c r="BI50" t="str">
        <f t="array" ref="BI50">IFERROR(INDEX(50:50, SMALL(IF($AC50:$AX50&lt;&gt;"", COLUMN($AC$1:$AX50)), COLUMN(J50))), "")</f>
        <v/>
      </c>
      <c r="BJ50" t="str">
        <f t="array" ref="BJ50">IFERROR(INDEX(50:50, SMALL(IF($AC50:$AX50&lt;&gt;"", COLUMN($AC$1:$AX50)), COLUMN(K50))), "")</f>
        <v/>
      </c>
      <c r="BK50" t="str">
        <f t="array" ref="BK50">IFERROR(INDEX(50:50, SMALL(IF($AC50:$AX50&lt;&gt;"", COLUMN($AC$1:$AX50)), COLUMN(L50))), "")</f>
        <v/>
      </c>
      <c r="BL50" t="str">
        <f t="array" ref="BL50">IFERROR(INDEX(50:50, SMALL(IF($AC50:$AX50&lt;&gt;"", COLUMN($AC$1:$AX50)), COLUMN(M50))), "")</f>
        <v/>
      </c>
      <c r="BM50" t="str">
        <f t="array" ref="BM50">IFERROR(INDEX(50:50, SMALL(IF($AC50:$AX50&lt;&gt;"", COLUMN($AC$1:$AX50)), COLUMN(N50))), "")</f>
        <v/>
      </c>
      <c r="BN50" t="str">
        <f t="array" ref="BN50">IFERROR(INDEX(50:50, SMALL(IF($AC50:$AX50&lt;&gt;"", COLUMN($AC$1:$AX50)), COLUMN(O50))), "")</f>
        <v/>
      </c>
      <c r="BO50" t="str">
        <f t="array" ref="BO50">IFERROR(INDEX(50:50, SMALL(IF($AC50:$AX50&lt;&gt;"", COLUMN($AC$1:$AX50)), COLUMN(P50))), "")</f>
        <v/>
      </c>
      <c r="BP50" t="str">
        <f t="array" ref="BP50">IFERROR(INDEX(50:50, SMALL(IF($AC50:$AX50&lt;&gt;"", COLUMN($AC$1:$AX50)), COLUMN(Q50))), "")</f>
        <v/>
      </c>
      <c r="BQ50" t="str">
        <f t="array" ref="BQ50">IFERROR(INDEX(50:50, SMALL(IF($AC50:$AX50&lt;&gt;"", COLUMN($AC$1:$AX50)), COLUMN(R50))), "")</f>
        <v/>
      </c>
    </row>
    <row r="51" spans="1:69" x14ac:dyDescent="0.45">
      <c r="A51" t="e" cm="1">
        <f t="array" ref="A51">IF(INDEX(貼り付け用!A:A,MATCH(A50,貼り付け用!A:A,0)+2)="4700",
IF(INDEX(貼り付け用!A:A,MATCH(A50,貼り付け用!A:A,0)+4)="4800",
INDEX(貼り付け用!A:A,MATCH(A50,貼り付け用!A:A,0)+6),
INDEX(貼り付け用!A:A,MATCH(A50,貼り付け用!A:A,0)+4)),INDEX(貼り付け用!A:A,MATCH(A50,貼り付け用!A:A,0)+2))</f>
        <v>#N/A</v>
      </c>
      <c r="B51" t="e">
        <f>IF(A51&lt;&gt;"",
VLOOKUP(A51,得意先マスタ!A:D,2,FALSE),"")</f>
        <v>#N/A</v>
      </c>
      <c r="C51" t="e" cm="1">
        <f t="array" ref="C51">IF(A51="10000","",INDEX(貼り付け用!A:A,MATCH(A51,貼り付け用!A:A,0)+1))</f>
        <v>#N/A</v>
      </c>
      <c r="D51" t="e">
        <f>VLOOKUP(C51,クライアント抽出!$A:$O,10,FALSE)</f>
        <v>#N/A</v>
      </c>
      <c r="E51" t="e">
        <f>IF(D51&lt;&gt;"",
VLOOKUP(
"*"&amp;IF(COUNTIF(D51,"*キャラ弁*"),"キャラ",
IF(COUNTIF(D51,"*赤*"),"赤",SUBSTITUTE(SUBSTITUTE(D51," ",""),"　","")))&amp;"*",
注文弁当の抽出!$F:$I,4,FALSE)&amp;
IF(COUNTIF(D51,"*おにぎり*"),"　おにぎり",""),"")</f>
        <v>#N/A</v>
      </c>
      <c r="F51" t="e">
        <f>IF(E51&lt;&gt;"",
VLOOKUP(C51,クライアント抽出!$A:$G,2,FALSE)+
IF(COUNTIF(Y51,"*-*"),Y51,0),"")</f>
        <v>#N/A</v>
      </c>
      <c r="G51" t="e">
        <f>VLOOKUP(C51,クライアント抽出!$A:$O,11,FALSE)</f>
        <v>#N/A</v>
      </c>
      <c r="H51" t="e">
        <f>IF(G51&lt;&gt;"",
VLOOKUP(
"*"&amp;IF(COUNTIF(G51,"*キャラ弁*"),"キャラ",
IF(COUNTIF(G51,"*赤*"),"赤",SUBSTITUTE(SUBSTITUTE(G51," ",""),"　","")))&amp;"*",
注文弁当の抽出!$F:$I,4,FALSE)&amp;
IF(COUNTIF(G51,"*おにぎり*"),"　おにぎり",""),"")</f>
        <v>#N/A</v>
      </c>
      <c r="I51" t="e">
        <f>IF(H51&lt;&gt;"",
VLOOKUP(C51,クライアント抽出!$A:$G,3,FALSE)+Z51,"")</f>
        <v>#N/A</v>
      </c>
      <c r="J51" t="e">
        <f>VLOOKUP(C51,クライアント抽出!$A:$O,12,FALSE)</f>
        <v>#N/A</v>
      </c>
      <c r="K51" t="e">
        <f>IF(J51&lt;&gt;"",
VLOOKUP(
"*"&amp;IF(COUNTIF(J51,"*キャラ弁*"),"キャラ",
IF(COUNTIF(J51,"*赤*"),"赤",SUBSTITUTE(SUBSTITUTE(J51," ",""),"　","")))&amp;"*",
注文弁当の抽出!$F:$I,4,FALSE)&amp;
IF(COUNTIF(J51,"*おにぎり*"),"　おにぎり",""),"")</f>
        <v>#N/A</v>
      </c>
      <c r="L51" t="e">
        <f>IF(K51&lt;&gt;"",
VLOOKUP(C51,クライアント抽出!$A:$G,4,FALSE)+AA51,"")</f>
        <v>#N/A</v>
      </c>
      <c r="M51" t="e">
        <f>VLOOKUP(C51,クライアント抽出!$A:$O,13,FALSE)</f>
        <v>#N/A</v>
      </c>
      <c r="N51" t="e">
        <f>SUBSTITUTE(
IF(M51&lt;&gt;"",
VLOOKUP(
"*"&amp;IF(COUNTIF(M51,"*キャラ弁*"),"キャラ",
IF(COUNTIF(M51,"*赤*"),"赤",SUBSTITUTE(SUBSTITUTE(D51," ",""),"　","")))&amp;"*",
注文弁当の抽出!$F:$I,4,FALSE),""),"園児","先生")&amp;
IF(COUNTIF(M51,"*おにぎり*"),"　おにぎり","")</f>
        <v>#N/A</v>
      </c>
      <c r="O51" t="e">
        <f>IF(N51&lt;&gt;"",VLOOKUP(C51,クライアント抽出!$A:$G,5,FALSE),"")</f>
        <v>#N/A</v>
      </c>
      <c r="P51" t="e">
        <f>VLOOKUP(C51,クライアント抽出!$A:$O,14,FALSE)</f>
        <v>#N/A</v>
      </c>
      <c r="Q51" t="e">
        <f>SUBSTITUTE(
IF(P51&lt;&gt;"",
VLOOKUP(
"*"&amp;IF(COUNTIF(P51,"*キャラ弁*"),"キャラ",
IF(COUNTIF(P51,"*赤*"),"赤",SUBSTITUTE(SUBSTITUTE(G51," ",""),"　","")))&amp;"*",
注文弁当の抽出!$F:$I,4,FALSE),""),"園児","先生")&amp;
IF(COUNTIF(P51,"*おにぎり*"),"　おにぎり","")</f>
        <v>#N/A</v>
      </c>
      <c r="R51" t="e">
        <f>IF(Q51&lt;&gt;"",
VLOOKUP(C51,クライアント抽出!$A:$G,6,FALSE),"")</f>
        <v>#N/A</v>
      </c>
      <c r="S51" t="e">
        <f>VLOOKUP(C51,クライアント抽出!$A:$O,15,FALSE)</f>
        <v>#N/A</v>
      </c>
      <c r="T51" t="e">
        <f>SUBSTITUTE(
IF(S51&lt;&gt;"",
VLOOKUP(
"*"&amp;IF(COUNTIF(S51,"*キャラ弁*"),"キャラ",
IF(COUNTIF(S51,"*赤*"),"赤",SUBSTITUTE(SUBSTITUTE(J51," ",""),"　","")))&amp;"*",
注文弁当の抽出!$F:$I,4,FALSE),""),"園児","先生")&amp;
IF(COUNTIF(S51,"*おにぎり*"),"　おにぎり","")</f>
        <v>#N/A</v>
      </c>
      <c r="U51" t="e">
        <f>IF(T51&lt;&gt;"",
VLOOKUP(C51,クライアント抽出!$A:$G,7,FALSE),"")</f>
        <v>#N/A</v>
      </c>
      <c r="V51" t="e">
        <f>IF(A51&lt;&gt;"",VLOOKUP("*"&amp;A51&amp;"*",数出表_Excel!$A:$Z,22,FALSE)&amp;VLOOKUP("*"&amp;A51&amp;"*",数出表_Excel!$A:$Z,23,FALSE),"")</f>
        <v>#N/A</v>
      </c>
      <c r="W51" t="e">
        <f>IF(AND(COUNTIF(V51,"&lt;&gt;*不要*"),A51&lt;&gt;""),VLOOKUP(A51,得意先マスタ!$A:$AD,24,FALSE),0)</f>
        <v>#N/A</v>
      </c>
      <c r="X51" t="e">
        <f>IF(AND(COUNTIF(V51,"&lt;&gt;*不要*"),A51&lt;&gt;""),VLOOKUP(A51,得意先マスタ!$A:$AD,25,FALSE),0)</f>
        <v>#N/A</v>
      </c>
      <c r="Y51" t="e">
        <f t="shared" si="23"/>
        <v>#N/A</v>
      </c>
      <c r="Z51" t="e">
        <f t="shared" si="24"/>
        <v>#N/A</v>
      </c>
      <c r="AA51" t="e">
        <f t="shared" si="25"/>
        <v>#N/A</v>
      </c>
      <c r="AB51" t="e">
        <f t="shared" si="22"/>
        <v>#N/A</v>
      </c>
      <c r="AC51" t="str">
        <f t="array" ref="AC51">IFERROR(INDEX(51:51, SMALL(IF($D51:$U51&lt;&gt;"", COLUMN($D$1:$U51)), COLUMN(A51))), "")</f>
        <v/>
      </c>
      <c r="AD51" t="str">
        <f t="array" ref="AD51">IFERROR(INDEX(51:51, SMALL(IF($D51:$U51&lt;&gt;"", COLUMN($D$1:$U51)), COLUMN(B51))), "")</f>
        <v/>
      </c>
      <c r="AE51" t="str">
        <f t="array" ref="AE51">IFERROR(INDEX(51:51, SMALL(IF($D51:$U51&lt;&gt;"", COLUMN($D$1:$U51)), COLUMN(C51))), "")</f>
        <v/>
      </c>
      <c r="AF51" t="str">
        <f t="array" ref="AF51">IFERROR(INDEX(51:51, SMALL(IF($D51:$U51&lt;&gt;"", COLUMN($D$1:$U51)), COLUMN(D51))), "")</f>
        <v/>
      </c>
      <c r="AG51" t="str">
        <f t="array" ref="AG51">IFERROR(INDEX(51:51, SMALL(IF($D51:$U51&lt;&gt;"", COLUMN($D$1:$U51)), COLUMN(E51))), "")</f>
        <v/>
      </c>
      <c r="AH51" t="str">
        <f t="array" ref="AH51">IFERROR(INDEX(51:51, SMALL(IF($D51:$U51&lt;&gt;"", COLUMN($D$1:$U51)), COLUMN(F51))), "")</f>
        <v/>
      </c>
      <c r="AI51" t="str">
        <f t="array" ref="AI51">IFERROR(INDEX(51:51, SMALL(IF($D51:$U51&lt;&gt;"", COLUMN($D$1:$U51)), COLUMN(G51))), "")</f>
        <v/>
      </c>
      <c r="AJ51" t="str">
        <f t="array" ref="AJ51">IFERROR(INDEX(51:51, SMALL(IF($D51:$U51&lt;&gt;"", COLUMN($D$1:$U51)), COLUMN(H51))), "")</f>
        <v/>
      </c>
      <c r="AK51" t="str">
        <f t="array" ref="AK51">IFERROR(INDEX(51:51, SMALL(IF($D51:$U51&lt;&gt;"", COLUMN($D$1:$U51)), COLUMN(I51))), "")</f>
        <v/>
      </c>
      <c r="AL51" t="str">
        <f t="array" ref="AL51">IFERROR(INDEX(51:51, SMALL(IF($D51:$U51&lt;&gt;"", COLUMN($D$1:$U51)), COLUMN(J51))), "")</f>
        <v/>
      </c>
      <c r="AM51" t="str">
        <f t="array" ref="AM51">IFERROR(INDEX(51:51, SMALL(IF($D51:$U51&lt;&gt;"", COLUMN($D$1:$U51)), COLUMN(K51))), "")</f>
        <v/>
      </c>
      <c r="AN51" t="str">
        <f t="array" ref="AN51">IFERROR(INDEX(51:51, SMALL(IF($D51:$U51&lt;&gt;"", COLUMN($D$1:$U51)), COLUMN(L51))), "")</f>
        <v/>
      </c>
      <c r="AO51" t="str">
        <f t="array" ref="AO51">IFERROR(INDEX(51:51, SMALL(IF($D51:$U51&lt;&gt;"", COLUMN($D$1:$U51)), COLUMN(M51))), "")</f>
        <v/>
      </c>
      <c r="AP51" t="str">
        <f t="array" ref="AP51">IFERROR(INDEX(51:51, SMALL(IF($D51:$U51&lt;&gt;"", COLUMN($D$1:$U51)), COLUMN(N51))), "")</f>
        <v/>
      </c>
      <c r="AQ51" t="str">
        <f t="array" ref="AQ51">IFERROR(INDEX(51:51, SMALL(IF($D51:$U51&lt;&gt;"", COLUMN($D$1:$U51)), COLUMN(O51))), "")</f>
        <v/>
      </c>
      <c r="AR51" s="54" t="s">
        <v>3465</v>
      </c>
      <c r="AS51" t="e">
        <f t="shared" si="16"/>
        <v>#N/A</v>
      </c>
      <c r="AT51" t="e">
        <f t="shared" si="17"/>
        <v>#N/A</v>
      </c>
      <c r="AU51" t="e">
        <f t="shared" si="18"/>
        <v>#N/A</v>
      </c>
      <c r="AV51" t="e">
        <f t="shared" si="19"/>
        <v>#N/A</v>
      </c>
      <c r="AW51" t="e">
        <f t="shared" si="20"/>
        <v>#N/A</v>
      </c>
      <c r="AX51" t="e">
        <f t="shared" si="21"/>
        <v>#N/A</v>
      </c>
      <c r="AZ51" t="str">
        <f t="array" ref="AZ51">IFERROR(INDEX(51:51, SMALL(IF($AC51:$AX51&lt;&gt;"", COLUMN($AC$1:$AX51)), COLUMN(A51))), "")</f>
        <v/>
      </c>
      <c r="BA51" t="str">
        <f t="array" ref="BA51">IFERROR(INDEX(51:51, SMALL(IF($AC51:$AX51&lt;&gt;"", COLUMN($AC$1:$AX51)), COLUMN(B51))), "")</f>
        <v/>
      </c>
      <c r="BB51" t="str">
        <f t="array" ref="BB51">IFERROR(INDEX(51:51, SMALL(IF($AC51:$AX51&lt;&gt;"", COLUMN($AC$1:$AX51)), COLUMN(C51))), "")</f>
        <v/>
      </c>
      <c r="BC51" t="str">
        <f t="array" ref="BC51">IFERROR(INDEX(51:51, SMALL(IF($AC51:$AX51&lt;&gt;"", COLUMN($AC$1:$AX51)), COLUMN(D51))), "")</f>
        <v/>
      </c>
      <c r="BD51" t="str">
        <f t="array" ref="BD51">IFERROR(INDEX(51:51, SMALL(IF($AC51:$AX51&lt;&gt;"", COLUMN($AC$1:$AX51)), COLUMN(E51))), "")</f>
        <v/>
      </c>
      <c r="BE51" t="str">
        <f t="array" ref="BE51">IFERROR(INDEX(51:51, SMALL(IF($AC51:$AX51&lt;&gt;"", COLUMN($AC$1:$AX51)), COLUMN(F51))), "")</f>
        <v/>
      </c>
      <c r="BF51" t="str">
        <f t="array" ref="BF51">IFERROR(INDEX(51:51, SMALL(IF($AC51:$AX51&lt;&gt;"", COLUMN($AC$1:$AX51)), COLUMN(G51))), "")</f>
        <v/>
      </c>
      <c r="BG51" t="str">
        <f t="array" ref="BG51">IFERROR(INDEX(51:51, SMALL(IF($AC51:$AX51&lt;&gt;"", COLUMN($AC$1:$AX51)), COLUMN(H51))), "")</f>
        <v/>
      </c>
      <c r="BH51" t="str">
        <f t="array" ref="BH51">IFERROR(INDEX(51:51, SMALL(IF($AC51:$AX51&lt;&gt;"", COLUMN($AC$1:$AX51)), COLUMN(I51))), "")</f>
        <v/>
      </c>
      <c r="BI51" t="str">
        <f t="array" ref="BI51">IFERROR(INDEX(51:51, SMALL(IF($AC51:$AX51&lt;&gt;"", COLUMN($AC$1:$AX51)), COLUMN(J51))), "")</f>
        <v/>
      </c>
      <c r="BJ51" t="str">
        <f t="array" ref="BJ51">IFERROR(INDEX(51:51, SMALL(IF($AC51:$AX51&lt;&gt;"", COLUMN($AC$1:$AX51)), COLUMN(K51))), "")</f>
        <v/>
      </c>
      <c r="BK51" t="str">
        <f t="array" ref="BK51">IFERROR(INDEX(51:51, SMALL(IF($AC51:$AX51&lt;&gt;"", COLUMN($AC$1:$AX51)), COLUMN(L51))), "")</f>
        <v/>
      </c>
      <c r="BL51" t="str">
        <f t="array" ref="BL51">IFERROR(INDEX(51:51, SMALL(IF($AC51:$AX51&lt;&gt;"", COLUMN($AC$1:$AX51)), COLUMN(M51))), "")</f>
        <v/>
      </c>
      <c r="BM51" t="str">
        <f t="array" ref="BM51">IFERROR(INDEX(51:51, SMALL(IF($AC51:$AX51&lt;&gt;"", COLUMN($AC$1:$AX51)), COLUMN(N51))), "")</f>
        <v/>
      </c>
      <c r="BN51" t="str">
        <f t="array" ref="BN51">IFERROR(INDEX(51:51, SMALL(IF($AC51:$AX51&lt;&gt;"", COLUMN($AC$1:$AX51)), COLUMN(O51))), "")</f>
        <v/>
      </c>
      <c r="BO51" t="str">
        <f t="array" ref="BO51">IFERROR(INDEX(51:51, SMALL(IF($AC51:$AX51&lt;&gt;"", COLUMN($AC$1:$AX51)), COLUMN(P51))), "")</f>
        <v/>
      </c>
      <c r="BP51" t="str">
        <f t="array" ref="BP51">IFERROR(INDEX(51:51, SMALL(IF($AC51:$AX51&lt;&gt;"", COLUMN($AC$1:$AX51)), COLUMN(Q51))), "")</f>
        <v/>
      </c>
      <c r="BQ51" t="str">
        <f t="array" ref="BQ51">IFERROR(INDEX(51:51, SMALL(IF($AC51:$AX51&lt;&gt;"", COLUMN($AC$1:$AX51)), COLUMN(R51))), "")</f>
        <v/>
      </c>
    </row>
    <row r="52" spans="1:69" x14ac:dyDescent="0.45">
      <c r="A52" t="e" cm="1">
        <f t="array" ref="A52">IF(INDEX(貼り付け用!A:A,MATCH(A51,貼り付け用!A:A,0)+2)="4700",
IF(INDEX(貼り付け用!A:A,MATCH(A51,貼り付け用!A:A,0)+4)="4800",
INDEX(貼り付け用!A:A,MATCH(A51,貼り付け用!A:A,0)+6),
INDEX(貼り付け用!A:A,MATCH(A51,貼り付け用!A:A,0)+4)),INDEX(貼り付け用!A:A,MATCH(A51,貼り付け用!A:A,0)+2))</f>
        <v>#N/A</v>
      </c>
      <c r="B52" t="e">
        <f>IF(A52&lt;&gt;"",
VLOOKUP(A52,得意先マスタ!A:D,2,FALSE),"")</f>
        <v>#N/A</v>
      </c>
      <c r="C52" t="e" cm="1">
        <f t="array" ref="C52">IF(A52="10000","",INDEX(貼り付け用!A:A,MATCH(A52,貼り付け用!A:A,0)+1))</f>
        <v>#N/A</v>
      </c>
      <c r="D52" t="e">
        <f>VLOOKUP(C52,クライアント抽出!$A:$O,10,FALSE)</f>
        <v>#N/A</v>
      </c>
      <c r="E52" t="e">
        <f>IF(D52&lt;&gt;"",
VLOOKUP(
"*"&amp;IF(COUNTIF(D52,"*キャラ弁*"),"キャラ",
IF(COUNTIF(D52,"*赤*"),"赤",SUBSTITUTE(SUBSTITUTE(D52," ",""),"　","")))&amp;"*",
注文弁当の抽出!$F:$I,4,FALSE)&amp;
IF(COUNTIF(D52,"*おにぎり*"),"　おにぎり",""),"")</f>
        <v>#N/A</v>
      </c>
      <c r="F52" t="e">
        <f>IF(E52&lt;&gt;"",
VLOOKUP(C52,クライアント抽出!$A:$G,2,FALSE)+
IF(COUNTIF(Y52,"*-*"),Y52,0),"")</f>
        <v>#N/A</v>
      </c>
      <c r="G52" t="e">
        <f>VLOOKUP(C52,クライアント抽出!$A:$O,11,FALSE)</f>
        <v>#N/A</v>
      </c>
      <c r="H52" t="e">
        <f>IF(G52&lt;&gt;"",
VLOOKUP(
"*"&amp;IF(COUNTIF(G52,"*キャラ弁*"),"キャラ",
IF(COUNTIF(G52,"*赤*"),"赤",SUBSTITUTE(SUBSTITUTE(G52," ",""),"　","")))&amp;"*",
注文弁当の抽出!$F:$I,4,FALSE)&amp;
IF(COUNTIF(G52,"*おにぎり*"),"　おにぎり",""),"")</f>
        <v>#N/A</v>
      </c>
      <c r="I52" t="e">
        <f>IF(H52&lt;&gt;"",
VLOOKUP(C52,クライアント抽出!$A:$G,3,FALSE)+Z52,"")</f>
        <v>#N/A</v>
      </c>
      <c r="J52" t="e">
        <f>VLOOKUP(C52,クライアント抽出!$A:$O,12,FALSE)</f>
        <v>#N/A</v>
      </c>
      <c r="K52" t="e">
        <f>IF(J52&lt;&gt;"",
VLOOKUP(
"*"&amp;IF(COUNTIF(J52,"*キャラ弁*"),"キャラ",
IF(COUNTIF(J52,"*赤*"),"赤",SUBSTITUTE(SUBSTITUTE(J52," ",""),"　","")))&amp;"*",
注文弁当の抽出!$F:$I,4,FALSE)&amp;
IF(COUNTIF(J52,"*おにぎり*"),"　おにぎり",""),"")</f>
        <v>#N/A</v>
      </c>
      <c r="L52" t="e">
        <f>IF(K52&lt;&gt;"",
VLOOKUP(C52,クライアント抽出!$A:$G,4,FALSE)+AA52,"")</f>
        <v>#N/A</v>
      </c>
      <c r="M52" t="e">
        <f>VLOOKUP(C52,クライアント抽出!$A:$O,13,FALSE)</f>
        <v>#N/A</v>
      </c>
      <c r="N52" t="e">
        <f>SUBSTITUTE(
IF(M52&lt;&gt;"",
VLOOKUP(
"*"&amp;IF(COUNTIF(M52,"*キャラ弁*"),"キャラ",
IF(COUNTIF(M52,"*赤*"),"赤",SUBSTITUTE(SUBSTITUTE(D52," ",""),"　","")))&amp;"*",
注文弁当の抽出!$F:$I,4,FALSE),""),"園児","先生")&amp;
IF(COUNTIF(M52,"*おにぎり*"),"　おにぎり","")</f>
        <v>#N/A</v>
      </c>
      <c r="O52" t="e">
        <f>IF(N52&lt;&gt;"",VLOOKUP(C52,クライアント抽出!$A:$G,5,FALSE),"")</f>
        <v>#N/A</v>
      </c>
      <c r="P52" t="e">
        <f>VLOOKUP(C52,クライアント抽出!$A:$O,14,FALSE)</f>
        <v>#N/A</v>
      </c>
      <c r="Q52" t="e">
        <f>SUBSTITUTE(
IF(P52&lt;&gt;"",
VLOOKUP(
"*"&amp;IF(COUNTIF(P52,"*キャラ弁*"),"キャラ",
IF(COUNTIF(P52,"*赤*"),"赤",SUBSTITUTE(SUBSTITUTE(G52," ",""),"　","")))&amp;"*",
注文弁当の抽出!$F:$I,4,FALSE),""),"園児","先生")&amp;
IF(COUNTIF(P52,"*おにぎり*"),"　おにぎり","")</f>
        <v>#N/A</v>
      </c>
      <c r="R52" t="e">
        <f>IF(Q52&lt;&gt;"",
VLOOKUP(C52,クライアント抽出!$A:$G,6,FALSE),"")</f>
        <v>#N/A</v>
      </c>
      <c r="S52" t="e">
        <f>VLOOKUP(C52,クライアント抽出!$A:$O,15,FALSE)</f>
        <v>#N/A</v>
      </c>
      <c r="T52" t="e">
        <f>SUBSTITUTE(
IF(S52&lt;&gt;"",
VLOOKUP(
"*"&amp;IF(COUNTIF(S52,"*キャラ弁*"),"キャラ",
IF(COUNTIF(S52,"*赤*"),"赤",SUBSTITUTE(SUBSTITUTE(J52," ",""),"　","")))&amp;"*",
注文弁当の抽出!$F:$I,4,FALSE),""),"園児","先生")&amp;
IF(COUNTIF(S52,"*おにぎり*"),"　おにぎり","")</f>
        <v>#N/A</v>
      </c>
      <c r="U52" t="e">
        <f>IF(T52&lt;&gt;"",
VLOOKUP(C52,クライアント抽出!$A:$G,7,FALSE),"")</f>
        <v>#N/A</v>
      </c>
      <c r="V52" t="e">
        <f>IF(A52&lt;&gt;"",VLOOKUP("*"&amp;A52&amp;"*",数出表_Excel!$A:$Z,22,FALSE)&amp;VLOOKUP("*"&amp;A52&amp;"*",数出表_Excel!$A:$Z,23,FALSE),"")</f>
        <v>#N/A</v>
      </c>
      <c r="W52" t="e">
        <f>IF(AND(COUNTIF(V52,"&lt;&gt;*不要*"),A52&lt;&gt;""),VLOOKUP(A52,得意先マスタ!$A:$AD,24,FALSE),0)</f>
        <v>#N/A</v>
      </c>
      <c r="X52" t="e">
        <f>IF(AND(COUNTIF(V52,"&lt;&gt;*不要*"),A52&lt;&gt;""),VLOOKUP(A52,得意先マスタ!$A:$AD,25,FALSE),0)</f>
        <v>#N/A</v>
      </c>
      <c r="Y52" t="e">
        <f t="shared" si="23"/>
        <v>#N/A</v>
      </c>
      <c r="Z52" t="e">
        <f t="shared" si="24"/>
        <v>#N/A</v>
      </c>
      <c r="AA52" t="e">
        <f t="shared" si="25"/>
        <v>#N/A</v>
      </c>
      <c r="AB52" t="e">
        <f t="shared" si="22"/>
        <v>#N/A</v>
      </c>
      <c r="AC52" t="str">
        <f t="array" ref="AC52">IFERROR(INDEX(52:52, SMALL(IF($D52:$U52&lt;&gt;"", COLUMN($D$1:$U52)), COLUMN(A52))), "")</f>
        <v/>
      </c>
      <c r="AD52" t="str">
        <f t="array" ref="AD52">IFERROR(INDEX(52:52, SMALL(IF($D52:$U52&lt;&gt;"", COLUMN($D$1:$U52)), COLUMN(B52))), "")</f>
        <v/>
      </c>
      <c r="AE52" t="str">
        <f t="array" ref="AE52">IFERROR(INDEX(52:52, SMALL(IF($D52:$U52&lt;&gt;"", COLUMN($D$1:$U52)), COLUMN(C52))), "")</f>
        <v/>
      </c>
      <c r="AF52" t="str">
        <f t="array" ref="AF52">IFERROR(INDEX(52:52, SMALL(IF($D52:$U52&lt;&gt;"", COLUMN($D$1:$U52)), COLUMN(D52))), "")</f>
        <v/>
      </c>
      <c r="AG52" t="str">
        <f t="array" ref="AG52">IFERROR(INDEX(52:52, SMALL(IF($D52:$U52&lt;&gt;"", COLUMN($D$1:$U52)), COLUMN(E52))), "")</f>
        <v/>
      </c>
      <c r="AH52" t="str">
        <f t="array" ref="AH52">IFERROR(INDEX(52:52, SMALL(IF($D52:$U52&lt;&gt;"", COLUMN($D$1:$U52)), COLUMN(F52))), "")</f>
        <v/>
      </c>
      <c r="AI52" t="str">
        <f t="array" ref="AI52">IFERROR(INDEX(52:52, SMALL(IF($D52:$U52&lt;&gt;"", COLUMN($D$1:$U52)), COLUMN(G52))), "")</f>
        <v/>
      </c>
      <c r="AJ52" t="str">
        <f t="array" ref="AJ52">IFERROR(INDEX(52:52, SMALL(IF($D52:$U52&lt;&gt;"", COLUMN($D$1:$U52)), COLUMN(H52))), "")</f>
        <v/>
      </c>
      <c r="AK52" t="str">
        <f t="array" ref="AK52">IFERROR(INDEX(52:52, SMALL(IF($D52:$U52&lt;&gt;"", COLUMN($D$1:$U52)), COLUMN(I52))), "")</f>
        <v/>
      </c>
      <c r="AL52" t="str">
        <f t="array" ref="AL52">IFERROR(INDEX(52:52, SMALL(IF($D52:$U52&lt;&gt;"", COLUMN($D$1:$U52)), COLUMN(J52))), "")</f>
        <v/>
      </c>
      <c r="AM52" t="str">
        <f t="array" ref="AM52">IFERROR(INDEX(52:52, SMALL(IF($D52:$U52&lt;&gt;"", COLUMN($D$1:$U52)), COLUMN(K52))), "")</f>
        <v/>
      </c>
      <c r="AN52" t="str">
        <f t="array" ref="AN52">IFERROR(INDEX(52:52, SMALL(IF($D52:$U52&lt;&gt;"", COLUMN($D$1:$U52)), COLUMN(L52))), "")</f>
        <v/>
      </c>
      <c r="AO52" t="str">
        <f t="array" ref="AO52">IFERROR(INDEX(52:52, SMALL(IF($D52:$U52&lt;&gt;"", COLUMN($D$1:$U52)), COLUMN(M52))), "")</f>
        <v/>
      </c>
      <c r="AP52" t="str">
        <f t="array" ref="AP52">IFERROR(INDEX(52:52, SMALL(IF($D52:$U52&lt;&gt;"", COLUMN($D$1:$U52)), COLUMN(N52))), "")</f>
        <v/>
      </c>
      <c r="AQ52" t="str">
        <f t="array" ref="AQ52">IFERROR(INDEX(52:52, SMALL(IF($D52:$U52&lt;&gt;"", COLUMN($D$1:$U52)), COLUMN(O52))), "")</f>
        <v/>
      </c>
      <c r="AR52" s="54" t="s">
        <v>3465</v>
      </c>
      <c r="AS52" t="e">
        <f t="shared" si="16"/>
        <v>#N/A</v>
      </c>
      <c r="AT52" t="e">
        <f t="shared" si="17"/>
        <v>#N/A</v>
      </c>
      <c r="AU52" t="e">
        <f t="shared" si="18"/>
        <v>#N/A</v>
      </c>
      <c r="AV52" t="e">
        <f t="shared" si="19"/>
        <v>#N/A</v>
      </c>
      <c r="AW52" t="e">
        <f t="shared" si="20"/>
        <v>#N/A</v>
      </c>
      <c r="AX52" t="e">
        <f t="shared" si="21"/>
        <v>#N/A</v>
      </c>
      <c r="AZ52" t="str">
        <f t="array" ref="AZ52">IFERROR(INDEX(52:52, SMALL(IF($AC52:$AX52&lt;&gt;"", COLUMN($AC$1:$AX52)), COLUMN(A52))), "")</f>
        <v/>
      </c>
      <c r="BA52" t="str">
        <f t="array" ref="BA52">IFERROR(INDEX(52:52, SMALL(IF($AC52:$AX52&lt;&gt;"", COLUMN($AC$1:$AX52)), COLUMN(B52))), "")</f>
        <v/>
      </c>
      <c r="BB52" t="str">
        <f t="array" ref="BB52">IFERROR(INDEX(52:52, SMALL(IF($AC52:$AX52&lt;&gt;"", COLUMN($AC$1:$AX52)), COLUMN(C52))), "")</f>
        <v/>
      </c>
      <c r="BC52" t="str">
        <f t="array" ref="BC52">IFERROR(INDEX(52:52, SMALL(IF($AC52:$AX52&lt;&gt;"", COLUMN($AC$1:$AX52)), COLUMN(D52))), "")</f>
        <v/>
      </c>
      <c r="BD52" t="str">
        <f t="array" ref="BD52">IFERROR(INDEX(52:52, SMALL(IF($AC52:$AX52&lt;&gt;"", COLUMN($AC$1:$AX52)), COLUMN(E52))), "")</f>
        <v/>
      </c>
      <c r="BE52" t="str">
        <f t="array" ref="BE52">IFERROR(INDEX(52:52, SMALL(IF($AC52:$AX52&lt;&gt;"", COLUMN($AC$1:$AX52)), COLUMN(F52))), "")</f>
        <v/>
      </c>
      <c r="BF52" t="str">
        <f t="array" ref="BF52">IFERROR(INDEX(52:52, SMALL(IF($AC52:$AX52&lt;&gt;"", COLUMN($AC$1:$AX52)), COLUMN(G52))), "")</f>
        <v/>
      </c>
      <c r="BG52" t="str">
        <f t="array" ref="BG52">IFERROR(INDEX(52:52, SMALL(IF($AC52:$AX52&lt;&gt;"", COLUMN($AC$1:$AX52)), COLUMN(H52))), "")</f>
        <v/>
      </c>
      <c r="BH52" t="str">
        <f t="array" ref="BH52">IFERROR(INDEX(52:52, SMALL(IF($AC52:$AX52&lt;&gt;"", COLUMN($AC$1:$AX52)), COLUMN(I52))), "")</f>
        <v/>
      </c>
      <c r="BI52" t="str">
        <f t="array" ref="BI52">IFERROR(INDEX(52:52, SMALL(IF($AC52:$AX52&lt;&gt;"", COLUMN($AC$1:$AX52)), COLUMN(J52))), "")</f>
        <v/>
      </c>
      <c r="BJ52" t="str">
        <f t="array" ref="BJ52">IFERROR(INDEX(52:52, SMALL(IF($AC52:$AX52&lt;&gt;"", COLUMN($AC$1:$AX52)), COLUMN(K52))), "")</f>
        <v/>
      </c>
      <c r="BK52" t="str">
        <f t="array" ref="BK52">IFERROR(INDEX(52:52, SMALL(IF($AC52:$AX52&lt;&gt;"", COLUMN($AC$1:$AX52)), COLUMN(L52))), "")</f>
        <v/>
      </c>
      <c r="BL52" t="str">
        <f t="array" ref="BL52">IFERROR(INDEX(52:52, SMALL(IF($AC52:$AX52&lt;&gt;"", COLUMN($AC$1:$AX52)), COLUMN(M52))), "")</f>
        <v/>
      </c>
      <c r="BM52" t="str">
        <f t="array" ref="BM52">IFERROR(INDEX(52:52, SMALL(IF($AC52:$AX52&lt;&gt;"", COLUMN($AC$1:$AX52)), COLUMN(N52))), "")</f>
        <v/>
      </c>
      <c r="BN52" t="str">
        <f t="array" ref="BN52">IFERROR(INDEX(52:52, SMALL(IF($AC52:$AX52&lt;&gt;"", COLUMN($AC$1:$AX52)), COLUMN(O52))), "")</f>
        <v/>
      </c>
      <c r="BO52" t="str">
        <f t="array" ref="BO52">IFERROR(INDEX(52:52, SMALL(IF($AC52:$AX52&lt;&gt;"", COLUMN($AC$1:$AX52)), COLUMN(P52))), "")</f>
        <v/>
      </c>
      <c r="BP52" t="str">
        <f t="array" ref="BP52">IFERROR(INDEX(52:52, SMALL(IF($AC52:$AX52&lt;&gt;"", COLUMN($AC$1:$AX52)), COLUMN(Q52))), "")</f>
        <v/>
      </c>
      <c r="BQ52" t="str">
        <f t="array" ref="BQ52">IFERROR(INDEX(52:52, SMALL(IF($AC52:$AX52&lt;&gt;"", COLUMN($AC$1:$AX52)), COLUMN(R52))), "")</f>
        <v/>
      </c>
    </row>
    <row r="53" spans="1:69" x14ac:dyDescent="0.45">
      <c r="A53" t="e" cm="1">
        <f t="array" ref="A53">IF(INDEX(貼り付け用!A:A,MATCH(A52,貼り付け用!A:A,0)+2)="4700",
IF(INDEX(貼り付け用!A:A,MATCH(A52,貼り付け用!A:A,0)+4)="4800",
INDEX(貼り付け用!A:A,MATCH(A52,貼り付け用!A:A,0)+6),
INDEX(貼り付け用!A:A,MATCH(A52,貼り付け用!A:A,0)+4)),INDEX(貼り付け用!A:A,MATCH(A52,貼り付け用!A:A,0)+2))</f>
        <v>#N/A</v>
      </c>
      <c r="B53" t="e">
        <f>IF(A53&lt;&gt;"",
VLOOKUP(A53,得意先マスタ!A:D,2,FALSE),"")</f>
        <v>#N/A</v>
      </c>
      <c r="C53" t="e" cm="1">
        <f t="array" ref="C53">IF(A53="10000","",INDEX(貼り付け用!A:A,MATCH(A53,貼り付け用!A:A,0)+1))</f>
        <v>#N/A</v>
      </c>
      <c r="D53" t="e">
        <f>VLOOKUP(C53,クライアント抽出!$A:$O,10,FALSE)</f>
        <v>#N/A</v>
      </c>
      <c r="E53" t="e">
        <f>IF(D53&lt;&gt;"",
VLOOKUP(
"*"&amp;IF(COUNTIF(D53,"*キャラ弁*"),"キャラ",
IF(COUNTIF(D53,"*赤*"),"赤",SUBSTITUTE(SUBSTITUTE(D53," ",""),"　","")))&amp;"*",
注文弁当の抽出!$F:$I,4,FALSE)&amp;
IF(COUNTIF(D53,"*おにぎり*"),"　おにぎり",""),"")</f>
        <v>#N/A</v>
      </c>
      <c r="F53" t="e">
        <f>IF(E53&lt;&gt;"",
VLOOKUP(C53,クライアント抽出!$A:$G,2,FALSE)+
IF(COUNTIF(Y53,"*-*"),Y53,0),"")</f>
        <v>#N/A</v>
      </c>
      <c r="G53" t="e">
        <f>VLOOKUP(C53,クライアント抽出!$A:$O,11,FALSE)</f>
        <v>#N/A</v>
      </c>
      <c r="H53" t="e">
        <f>IF(G53&lt;&gt;"",
VLOOKUP(
"*"&amp;IF(COUNTIF(G53,"*キャラ弁*"),"キャラ",
IF(COUNTIF(G53,"*赤*"),"赤",SUBSTITUTE(SUBSTITUTE(G53," ",""),"　","")))&amp;"*",
注文弁当の抽出!$F:$I,4,FALSE)&amp;
IF(COUNTIF(G53,"*おにぎり*"),"　おにぎり",""),"")</f>
        <v>#N/A</v>
      </c>
      <c r="I53" t="e">
        <f>IF(H53&lt;&gt;"",
VLOOKUP(C53,クライアント抽出!$A:$G,3,FALSE)+Z53,"")</f>
        <v>#N/A</v>
      </c>
      <c r="J53" t="e">
        <f>VLOOKUP(C53,クライアント抽出!$A:$O,12,FALSE)</f>
        <v>#N/A</v>
      </c>
      <c r="K53" t="e">
        <f>IF(J53&lt;&gt;"",
VLOOKUP(
"*"&amp;IF(COUNTIF(J53,"*キャラ弁*"),"キャラ",
IF(COUNTIF(J53,"*赤*"),"赤",SUBSTITUTE(SUBSTITUTE(J53," ",""),"　","")))&amp;"*",
注文弁当の抽出!$F:$I,4,FALSE)&amp;
IF(COUNTIF(J53,"*おにぎり*"),"　おにぎり",""),"")</f>
        <v>#N/A</v>
      </c>
      <c r="L53" t="e">
        <f>IF(K53&lt;&gt;"",
VLOOKUP(C53,クライアント抽出!$A:$G,4,FALSE)+AA53,"")</f>
        <v>#N/A</v>
      </c>
      <c r="M53" t="e">
        <f>VLOOKUP(C53,クライアント抽出!$A:$O,13,FALSE)</f>
        <v>#N/A</v>
      </c>
      <c r="N53" t="e">
        <f>SUBSTITUTE(
IF(M53&lt;&gt;"",
VLOOKUP(
"*"&amp;IF(COUNTIF(M53,"*キャラ弁*"),"キャラ",
IF(COUNTIF(M53,"*赤*"),"赤",SUBSTITUTE(SUBSTITUTE(D53," ",""),"　","")))&amp;"*",
注文弁当の抽出!$F:$I,4,FALSE),""),"園児","先生")&amp;
IF(COUNTIF(M53,"*おにぎり*"),"　おにぎり","")</f>
        <v>#N/A</v>
      </c>
      <c r="O53" t="e">
        <f>IF(N53&lt;&gt;"",VLOOKUP(C53,クライアント抽出!$A:$G,5,FALSE),"")</f>
        <v>#N/A</v>
      </c>
      <c r="P53" t="e">
        <f>VLOOKUP(C53,クライアント抽出!$A:$O,14,FALSE)</f>
        <v>#N/A</v>
      </c>
      <c r="Q53" t="e">
        <f>SUBSTITUTE(
IF(P53&lt;&gt;"",
VLOOKUP(
"*"&amp;IF(COUNTIF(P53,"*キャラ弁*"),"キャラ",
IF(COUNTIF(P53,"*赤*"),"赤",SUBSTITUTE(SUBSTITUTE(G53," ",""),"　","")))&amp;"*",
注文弁当の抽出!$F:$I,4,FALSE),""),"園児","先生")&amp;
IF(COUNTIF(P53,"*おにぎり*"),"　おにぎり","")</f>
        <v>#N/A</v>
      </c>
      <c r="R53" t="e">
        <f>IF(Q53&lt;&gt;"",
VLOOKUP(C53,クライアント抽出!$A:$G,6,FALSE),"")</f>
        <v>#N/A</v>
      </c>
      <c r="S53" t="e">
        <f>VLOOKUP(C53,クライアント抽出!$A:$O,15,FALSE)</f>
        <v>#N/A</v>
      </c>
      <c r="T53" t="e">
        <f>SUBSTITUTE(
IF(S53&lt;&gt;"",
VLOOKUP(
"*"&amp;IF(COUNTIF(S53,"*キャラ弁*"),"キャラ",
IF(COUNTIF(S53,"*赤*"),"赤",SUBSTITUTE(SUBSTITUTE(J53," ",""),"　","")))&amp;"*",
注文弁当の抽出!$F:$I,4,FALSE),""),"園児","先生")&amp;
IF(COUNTIF(S53,"*おにぎり*"),"　おにぎり","")</f>
        <v>#N/A</v>
      </c>
      <c r="U53" t="e">
        <f>IF(T53&lt;&gt;"",
VLOOKUP(C53,クライアント抽出!$A:$G,7,FALSE),"")</f>
        <v>#N/A</v>
      </c>
      <c r="V53" t="e">
        <f>IF(A53&lt;&gt;"",VLOOKUP("*"&amp;A53&amp;"*",数出表_Excel!$A:$Z,22,FALSE)&amp;VLOOKUP("*"&amp;A53&amp;"*",数出表_Excel!$A:$Z,23,FALSE),"")</f>
        <v>#N/A</v>
      </c>
      <c r="W53" t="e">
        <f>IF(AND(COUNTIF(V53,"&lt;&gt;*不要*"),A53&lt;&gt;""),VLOOKUP(A53,得意先マスタ!$A:$AD,24,FALSE),0)</f>
        <v>#N/A</v>
      </c>
      <c r="X53" t="e">
        <f>IF(AND(COUNTIF(V53,"&lt;&gt;*不要*"),A53&lt;&gt;""),VLOOKUP(A53,得意先マスタ!$A:$AD,25,FALSE),0)</f>
        <v>#N/A</v>
      </c>
      <c r="Y53" t="e">
        <f t="shared" si="23"/>
        <v>#N/A</v>
      </c>
      <c r="Z53" t="e">
        <f t="shared" si="24"/>
        <v>#N/A</v>
      </c>
      <c r="AA53" t="e">
        <f t="shared" si="25"/>
        <v>#N/A</v>
      </c>
      <c r="AB53" t="e">
        <f t="shared" si="22"/>
        <v>#N/A</v>
      </c>
      <c r="AC53" t="str">
        <f t="array" ref="AC53">IFERROR(INDEX(53:53, SMALL(IF($D53:$U53&lt;&gt;"", COLUMN($D$1:$U53)), COLUMN(A53))), "")</f>
        <v/>
      </c>
      <c r="AD53" t="str">
        <f t="array" ref="AD53">IFERROR(INDEX(53:53, SMALL(IF($D53:$U53&lt;&gt;"", COLUMN($D$1:$U53)), COLUMN(B53))), "")</f>
        <v/>
      </c>
      <c r="AE53" t="str">
        <f t="array" ref="AE53">IFERROR(INDEX(53:53, SMALL(IF($D53:$U53&lt;&gt;"", COLUMN($D$1:$U53)), COLUMN(C53))), "")</f>
        <v/>
      </c>
      <c r="AF53" t="str">
        <f t="array" ref="AF53">IFERROR(INDEX(53:53, SMALL(IF($D53:$U53&lt;&gt;"", COLUMN($D$1:$U53)), COLUMN(D53))), "")</f>
        <v/>
      </c>
      <c r="AG53" t="str">
        <f t="array" ref="AG53">IFERROR(INDEX(53:53, SMALL(IF($D53:$U53&lt;&gt;"", COLUMN($D$1:$U53)), COLUMN(E53))), "")</f>
        <v/>
      </c>
      <c r="AH53" t="str">
        <f t="array" ref="AH53">IFERROR(INDEX(53:53, SMALL(IF($D53:$U53&lt;&gt;"", COLUMN($D$1:$U53)), COLUMN(F53))), "")</f>
        <v/>
      </c>
      <c r="AI53" t="str">
        <f t="array" ref="AI53">IFERROR(INDEX(53:53, SMALL(IF($D53:$U53&lt;&gt;"", COLUMN($D$1:$U53)), COLUMN(G53))), "")</f>
        <v/>
      </c>
      <c r="AJ53" t="str">
        <f t="array" ref="AJ53">IFERROR(INDEX(53:53, SMALL(IF($D53:$U53&lt;&gt;"", COLUMN($D$1:$U53)), COLUMN(H53))), "")</f>
        <v/>
      </c>
      <c r="AK53" t="str">
        <f t="array" ref="AK53">IFERROR(INDEX(53:53, SMALL(IF($D53:$U53&lt;&gt;"", COLUMN($D$1:$U53)), COLUMN(I53))), "")</f>
        <v/>
      </c>
      <c r="AL53" t="str">
        <f t="array" ref="AL53">IFERROR(INDEX(53:53, SMALL(IF($D53:$U53&lt;&gt;"", COLUMN($D$1:$U53)), COLUMN(J53))), "")</f>
        <v/>
      </c>
      <c r="AM53" t="str">
        <f t="array" ref="AM53">IFERROR(INDEX(53:53, SMALL(IF($D53:$U53&lt;&gt;"", COLUMN($D$1:$U53)), COLUMN(K53))), "")</f>
        <v/>
      </c>
      <c r="AN53" t="str">
        <f t="array" ref="AN53">IFERROR(INDEX(53:53, SMALL(IF($D53:$U53&lt;&gt;"", COLUMN($D$1:$U53)), COLUMN(L53))), "")</f>
        <v/>
      </c>
      <c r="AO53" t="str">
        <f t="array" ref="AO53">IFERROR(INDEX(53:53, SMALL(IF($D53:$U53&lt;&gt;"", COLUMN($D$1:$U53)), COLUMN(M53))), "")</f>
        <v/>
      </c>
      <c r="AP53" t="str">
        <f t="array" ref="AP53">IFERROR(INDEX(53:53, SMALL(IF($D53:$U53&lt;&gt;"", COLUMN($D$1:$U53)), COLUMN(N53))), "")</f>
        <v/>
      </c>
      <c r="AQ53" t="str">
        <f t="array" ref="AQ53">IFERROR(INDEX(53:53, SMALL(IF($D53:$U53&lt;&gt;"", COLUMN($D$1:$U53)), COLUMN(O53))), "")</f>
        <v/>
      </c>
      <c r="AR53" s="54" t="s">
        <v>3465</v>
      </c>
      <c r="AS53" t="e">
        <f t="shared" si="16"/>
        <v>#N/A</v>
      </c>
      <c r="AT53" t="e">
        <f t="shared" si="17"/>
        <v>#N/A</v>
      </c>
      <c r="AU53" t="e">
        <f t="shared" si="18"/>
        <v>#N/A</v>
      </c>
      <c r="AV53" t="e">
        <f t="shared" si="19"/>
        <v>#N/A</v>
      </c>
      <c r="AW53" t="e">
        <f t="shared" si="20"/>
        <v>#N/A</v>
      </c>
      <c r="AX53" t="e">
        <f t="shared" si="21"/>
        <v>#N/A</v>
      </c>
      <c r="AZ53" t="str">
        <f t="array" ref="AZ53">IFERROR(INDEX(53:53, SMALL(IF($AC53:$AX53&lt;&gt;"", COLUMN($AC$1:$AX53)), COLUMN(A53))), "")</f>
        <v/>
      </c>
      <c r="BA53" t="str">
        <f t="array" ref="BA53">IFERROR(INDEX(53:53, SMALL(IF($AC53:$AX53&lt;&gt;"", COLUMN($AC$1:$AX53)), COLUMN(B53))), "")</f>
        <v/>
      </c>
      <c r="BB53" t="str">
        <f t="array" ref="BB53">IFERROR(INDEX(53:53, SMALL(IF($AC53:$AX53&lt;&gt;"", COLUMN($AC$1:$AX53)), COLUMN(C53))), "")</f>
        <v/>
      </c>
      <c r="BC53" t="str">
        <f t="array" ref="BC53">IFERROR(INDEX(53:53, SMALL(IF($AC53:$AX53&lt;&gt;"", COLUMN($AC$1:$AX53)), COLUMN(D53))), "")</f>
        <v/>
      </c>
      <c r="BD53" t="str">
        <f t="array" ref="BD53">IFERROR(INDEX(53:53, SMALL(IF($AC53:$AX53&lt;&gt;"", COLUMN($AC$1:$AX53)), COLUMN(E53))), "")</f>
        <v/>
      </c>
      <c r="BE53" t="str">
        <f t="array" ref="BE53">IFERROR(INDEX(53:53, SMALL(IF($AC53:$AX53&lt;&gt;"", COLUMN($AC$1:$AX53)), COLUMN(F53))), "")</f>
        <v/>
      </c>
      <c r="BF53" t="str">
        <f t="array" ref="BF53">IFERROR(INDEX(53:53, SMALL(IF($AC53:$AX53&lt;&gt;"", COLUMN($AC$1:$AX53)), COLUMN(G53))), "")</f>
        <v/>
      </c>
      <c r="BG53" t="str">
        <f t="array" ref="BG53">IFERROR(INDEX(53:53, SMALL(IF($AC53:$AX53&lt;&gt;"", COLUMN($AC$1:$AX53)), COLUMN(H53))), "")</f>
        <v/>
      </c>
      <c r="BH53" t="str">
        <f t="array" ref="BH53">IFERROR(INDEX(53:53, SMALL(IF($AC53:$AX53&lt;&gt;"", COLUMN($AC$1:$AX53)), COLUMN(I53))), "")</f>
        <v/>
      </c>
      <c r="BI53" t="str">
        <f t="array" ref="BI53">IFERROR(INDEX(53:53, SMALL(IF($AC53:$AX53&lt;&gt;"", COLUMN($AC$1:$AX53)), COLUMN(J53))), "")</f>
        <v/>
      </c>
      <c r="BJ53" t="str">
        <f t="array" ref="BJ53">IFERROR(INDEX(53:53, SMALL(IF($AC53:$AX53&lt;&gt;"", COLUMN($AC$1:$AX53)), COLUMN(K53))), "")</f>
        <v/>
      </c>
      <c r="BK53" t="str">
        <f t="array" ref="BK53">IFERROR(INDEX(53:53, SMALL(IF($AC53:$AX53&lt;&gt;"", COLUMN($AC$1:$AX53)), COLUMN(L53))), "")</f>
        <v/>
      </c>
      <c r="BL53" t="str">
        <f t="array" ref="BL53">IFERROR(INDEX(53:53, SMALL(IF($AC53:$AX53&lt;&gt;"", COLUMN($AC$1:$AX53)), COLUMN(M53))), "")</f>
        <v/>
      </c>
      <c r="BM53" t="str">
        <f t="array" ref="BM53">IFERROR(INDEX(53:53, SMALL(IF($AC53:$AX53&lt;&gt;"", COLUMN($AC$1:$AX53)), COLUMN(N53))), "")</f>
        <v/>
      </c>
      <c r="BN53" t="str">
        <f t="array" ref="BN53">IFERROR(INDEX(53:53, SMALL(IF($AC53:$AX53&lt;&gt;"", COLUMN($AC$1:$AX53)), COLUMN(O53))), "")</f>
        <v/>
      </c>
      <c r="BO53" t="str">
        <f t="array" ref="BO53">IFERROR(INDEX(53:53, SMALL(IF($AC53:$AX53&lt;&gt;"", COLUMN($AC$1:$AX53)), COLUMN(P53))), "")</f>
        <v/>
      </c>
      <c r="BP53" t="str">
        <f t="array" ref="BP53">IFERROR(INDEX(53:53, SMALL(IF($AC53:$AX53&lt;&gt;"", COLUMN($AC$1:$AX53)), COLUMN(Q53))), "")</f>
        <v/>
      </c>
      <c r="BQ53" t="str">
        <f t="array" ref="BQ53">IFERROR(INDEX(53:53, SMALL(IF($AC53:$AX53&lt;&gt;"", COLUMN($AC$1:$AX53)), COLUMN(R53))), "")</f>
        <v/>
      </c>
    </row>
    <row r="54" spans="1:69" x14ac:dyDescent="0.45">
      <c r="A54" t="e" cm="1">
        <f t="array" ref="A54">IF(INDEX(貼り付け用!A:A,MATCH(A53,貼り付け用!A:A,0)+2)="4700",
IF(INDEX(貼り付け用!A:A,MATCH(A53,貼り付け用!A:A,0)+4)="4800",
INDEX(貼り付け用!A:A,MATCH(A53,貼り付け用!A:A,0)+6),
INDEX(貼り付け用!A:A,MATCH(A53,貼り付け用!A:A,0)+4)),INDEX(貼り付け用!A:A,MATCH(A53,貼り付け用!A:A,0)+2))</f>
        <v>#N/A</v>
      </c>
      <c r="B54" t="e">
        <f>IF(A54&lt;&gt;"",
VLOOKUP(A54,得意先マスタ!A:D,2,FALSE),"")</f>
        <v>#N/A</v>
      </c>
      <c r="C54" t="e" cm="1">
        <f t="array" ref="C54">IF(A54="10000","",INDEX(貼り付け用!A:A,MATCH(A54,貼り付け用!A:A,0)+1))</f>
        <v>#N/A</v>
      </c>
      <c r="D54" t="e">
        <f>VLOOKUP(C54,クライアント抽出!$A:$O,10,FALSE)</f>
        <v>#N/A</v>
      </c>
      <c r="E54" t="e">
        <f>IF(D54&lt;&gt;"",
VLOOKUP(
"*"&amp;IF(COUNTIF(D54,"*キャラ弁*"),"キャラ",
IF(COUNTIF(D54,"*赤*"),"赤",SUBSTITUTE(SUBSTITUTE(D54," ",""),"　","")))&amp;"*",
注文弁当の抽出!$F:$I,4,FALSE)&amp;
IF(COUNTIF(D54,"*おにぎり*"),"　おにぎり",""),"")</f>
        <v>#N/A</v>
      </c>
      <c r="F54" t="e">
        <f>IF(E54&lt;&gt;"",
VLOOKUP(C54,クライアント抽出!$A:$G,2,FALSE)+
IF(COUNTIF(Y54,"*-*"),Y54,0),"")</f>
        <v>#N/A</v>
      </c>
      <c r="G54" t="e">
        <f>VLOOKUP(C54,クライアント抽出!$A:$O,11,FALSE)</f>
        <v>#N/A</v>
      </c>
      <c r="H54" t="e">
        <f>IF(G54&lt;&gt;"",
VLOOKUP(
"*"&amp;IF(COUNTIF(G54,"*キャラ弁*"),"キャラ",
IF(COUNTIF(G54,"*赤*"),"赤",SUBSTITUTE(SUBSTITUTE(G54," ",""),"　","")))&amp;"*",
注文弁当の抽出!$F:$I,4,FALSE)&amp;
IF(COUNTIF(G54,"*おにぎり*"),"　おにぎり",""),"")</f>
        <v>#N/A</v>
      </c>
      <c r="I54" t="e">
        <f>IF(H54&lt;&gt;"",
VLOOKUP(C54,クライアント抽出!$A:$G,3,FALSE)+Z54,"")</f>
        <v>#N/A</v>
      </c>
      <c r="J54" t="e">
        <f>VLOOKUP(C54,クライアント抽出!$A:$O,12,FALSE)</f>
        <v>#N/A</v>
      </c>
      <c r="K54" t="e">
        <f>IF(J54&lt;&gt;"",
VLOOKUP(
"*"&amp;IF(COUNTIF(J54,"*キャラ弁*"),"キャラ",
IF(COUNTIF(J54,"*赤*"),"赤",SUBSTITUTE(SUBSTITUTE(J54," ",""),"　","")))&amp;"*",
注文弁当の抽出!$F:$I,4,FALSE)&amp;
IF(COUNTIF(J54,"*おにぎり*"),"　おにぎり",""),"")</f>
        <v>#N/A</v>
      </c>
      <c r="L54" t="e">
        <f>IF(K54&lt;&gt;"",
VLOOKUP(C54,クライアント抽出!$A:$G,4,FALSE)+AA54,"")</f>
        <v>#N/A</v>
      </c>
      <c r="M54" t="e">
        <f>VLOOKUP(C54,クライアント抽出!$A:$O,13,FALSE)</f>
        <v>#N/A</v>
      </c>
      <c r="N54" t="e">
        <f>SUBSTITUTE(
IF(M54&lt;&gt;"",
VLOOKUP(
"*"&amp;IF(COUNTIF(M54,"*キャラ弁*"),"キャラ",
IF(COUNTIF(M54,"*赤*"),"赤",SUBSTITUTE(SUBSTITUTE(D54," ",""),"　","")))&amp;"*",
注文弁当の抽出!$F:$I,4,FALSE),""),"園児","先生")&amp;
IF(COUNTIF(M54,"*おにぎり*"),"　おにぎり","")</f>
        <v>#N/A</v>
      </c>
      <c r="O54" t="e">
        <f>IF(N54&lt;&gt;"",VLOOKUP(C54,クライアント抽出!$A:$G,5,FALSE),"")</f>
        <v>#N/A</v>
      </c>
      <c r="P54" t="e">
        <f>VLOOKUP(C54,クライアント抽出!$A:$O,14,FALSE)</f>
        <v>#N/A</v>
      </c>
      <c r="Q54" t="e">
        <f>SUBSTITUTE(
IF(P54&lt;&gt;"",
VLOOKUP(
"*"&amp;IF(COUNTIF(P54,"*キャラ弁*"),"キャラ",
IF(COUNTIF(P54,"*赤*"),"赤",SUBSTITUTE(SUBSTITUTE(G54," ",""),"　","")))&amp;"*",
注文弁当の抽出!$F:$I,4,FALSE),""),"園児","先生")&amp;
IF(COUNTIF(P54,"*おにぎり*"),"　おにぎり","")</f>
        <v>#N/A</v>
      </c>
      <c r="R54" t="e">
        <f>IF(Q54&lt;&gt;"",
VLOOKUP(C54,クライアント抽出!$A:$G,6,FALSE),"")</f>
        <v>#N/A</v>
      </c>
      <c r="S54" t="e">
        <f>VLOOKUP(C54,クライアント抽出!$A:$O,15,FALSE)</f>
        <v>#N/A</v>
      </c>
      <c r="T54" t="e">
        <f>SUBSTITUTE(
IF(S54&lt;&gt;"",
VLOOKUP(
"*"&amp;IF(COUNTIF(S54,"*キャラ弁*"),"キャラ",
IF(COUNTIF(S54,"*赤*"),"赤",SUBSTITUTE(SUBSTITUTE(J54," ",""),"　","")))&amp;"*",
注文弁当の抽出!$F:$I,4,FALSE),""),"園児","先生")&amp;
IF(COUNTIF(S54,"*おにぎり*"),"　おにぎり","")</f>
        <v>#N/A</v>
      </c>
      <c r="U54" t="e">
        <f>IF(T54&lt;&gt;"",
VLOOKUP(C54,クライアント抽出!$A:$G,7,FALSE),"")</f>
        <v>#N/A</v>
      </c>
      <c r="V54" t="e">
        <f>IF(A54&lt;&gt;"",VLOOKUP("*"&amp;A54&amp;"*",数出表_Excel!$A:$Z,22,FALSE)&amp;VLOOKUP("*"&amp;A54&amp;"*",数出表_Excel!$A:$Z,23,FALSE),"")</f>
        <v>#N/A</v>
      </c>
      <c r="W54" t="e">
        <f>IF(AND(COUNTIF(V54,"&lt;&gt;*不要*"),A54&lt;&gt;""),VLOOKUP(A54,得意先マスタ!$A:$AD,24,FALSE),0)</f>
        <v>#N/A</v>
      </c>
      <c r="X54" t="e">
        <f>IF(AND(COUNTIF(V54,"&lt;&gt;*不要*"),A54&lt;&gt;""),VLOOKUP(A54,得意先マスタ!$A:$AD,25,FALSE),0)</f>
        <v>#N/A</v>
      </c>
      <c r="Y54" t="e">
        <f t="shared" si="23"/>
        <v>#N/A</v>
      </c>
      <c r="Z54" t="e">
        <f t="shared" si="24"/>
        <v>#N/A</v>
      </c>
      <c r="AA54" t="e">
        <f t="shared" si="25"/>
        <v>#N/A</v>
      </c>
      <c r="AB54" t="e">
        <f t="shared" si="22"/>
        <v>#N/A</v>
      </c>
      <c r="AC54" t="str">
        <f t="array" ref="AC54">IFERROR(INDEX(54:54, SMALL(IF($D54:$U54&lt;&gt;"", COLUMN($D$1:$U54)), COLUMN(A54))), "")</f>
        <v/>
      </c>
      <c r="AD54" t="str">
        <f t="array" ref="AD54">IFERROR(INDEX(54:54, SMALL(IF($D54:$U54&lt;&gt;"", COLUMN($D$1:$U54)), COLUMN(B54))), "")</f>
        <v/>
      </c>
      <c r="AE54" t="str">
        <f t="array" ref="AE54">IFERROR(INDEX(54:54, SMALL(IF($D54:$U54&lt;&gt;"", COLUMN($D$1:$U54)), COLUMN(C54))), "")</f>
        <v/>
      </c>
      <c r="AF54" t="str">
        <f t="array" ref="AF54">IFERROR(INDEX(54:54, SMALL(IF($D54:$U54&lt;&gt;"", COLUMN($D$1:$U54)), COLUMN(D54))), "")</f>
        <v/>
      </c>
      <c r="AG54" t="str">
        <f t="array" ref="AG54">IFERROR(INDEX(54:54, SMALL(IF($D54:$U54&lt;&gt;"", COLUMN($D$1:$U54)), COLUMN(E54))), "")</f>
        <v/>
      </c>
      <c r="AH54" t="str">
        <f t="array" ref="AH54">IFERROR(INDEX(54:54, SMALL(IF($D54:$U54&lt;&gt;"", COLUMN($D$1:$U54)), COLUMN(F54))), "")</f>
        <v/>
      </c>
      <c r="AI54" t="str">
        <f t="array" ref="AI54">IFERROR(INDEX(54:54, SMALL(IF($D54:$U54&lt;&gt;"", COLUMN($D$1:$U54)), COLUMN(G54))), "")</f>
        <v/>
      </c>
      <c r="AJ54" t="str">
        <f t="array" ref="AJ54">IFERROR(INDEX(54:54, SMALL(IF($D54:$U54&lt;&gt;"", COLUMN($D$1:$U54)), COLUMN(H54))), "")</f>
        <v/>
      </c>
      <c r="AK54" t="str">
        <f t="array" ref="AK54">IFERROR(INDEX(54:54, SMALL(IF($D54:$U54&lt;&gt;"", COLUMN($D$1:$U54)), COLUMN(I54))), "")</f>
        <v/>
      </c>
      <c r="AL54" t="str">
        <f t="array" ref="AL54">IFERROR(INDEX(54:54, SMALL(IF($D54:$U54&lt;&gt;"", COLUMN($D$1:$U54)), COLUMN(J54))), "")</f>
        <v/>
      </c>
      <c r="AM54" t="str">
        <f t="array" ref="AM54">IFERROR(INDEX(54:54, SMALL(IF($D54:$U54&lt;&gt;"", COLUMN($D$1:$U54)), COLUMN(K54))), "")</f>
        <v/>
      </c>
      <c r="AN54" t="str">
        <f t="array" ref="AN54">IFERROR(INDEX(54:54, SMALL(IF($D54:$U54&lt;&gt;"", COLUMN($D$1:$U54)), COLUMN(L54))), "")</f>
        <v/>
      </c>
      <c r="AO54" t="str">
        <f t="array" ref="AO54">IFERROR(INDEX(54:54, SMALL(IF($D54:$U54&lt;&gt;"", COLUMN($D$1:$U54)), COLUMN(M54))), "")</f>
        <v/>
      </c>
      <c r="AP54" t="str">
        <f t="array" ref="AP54">IFERROR(INDEX(54:54, SMALL(IF($D54:$U54&lt;&gt;"", COLUMN($D$1:$U54)), COLUMN(N54))), "")</f>
        <v/>
      </c>
      <c r="AQ54" t="str">
        <f t="array" ref="AQ54">IFERROR(INDEX(54:54, SMALL(IF($D54:$U54&lt;&gt;"", COLUMN($D$1:$U54)), COLUMN(O54))), "")</f>
        <v/>
      </c>
      <c r="AR54" s="54" t="s">
        <v>3465</v>
      </c>
      <c r="AS54" t="e">
        <f t="shared" si="16"/>
        <v>#N/A</v>
      </c>
      <c r="AT54" t="e">
        <f t="shared" si="17"/>
        <v>#N/A</v>
      </c>
      <c r="AU54" t="e">
        <f t="shared" si="18"/>
        <v>#N/A</v>
      </c>
      <c r="AV54" t="e">
        <f t="shared" si="19"/>
        <v>#N/A</v>
      </c>
      <c r="AW54" t="e">
        <f t="shared" si="20"/>
        <v>#N/A</v>
      </c>
      <c r="AX54" t="e">
        <f t="shared" si="21"/>
        <v>#N/A</v>
      </c>
      <c r="AZ54" t="str">
        <f t="array" ref="AZ54">IFERROR(INDEX(54:54, SMALL(IF($AC54:$AX54&lt;&gt;"", COLUMN($AC$1:$AX54)), COLUMN(A54))), "")</f>
        <v/>
      </c>
      <c r="BA54" t="str">
        <f t="array" ref="BA54">IFERROR(INDEX(54:54, SMALL(IF($AC54:$AX54&lt;&gt;"", COLUMN($AC$1:$AX54)), COLUMN(B54))), "")</f>
        <v/>
      </c>
      <c r="BB54" t="str">
        <f t="array" ref="BB54">IFERROR(INDEX(54:54, SMALL(IF($AC54:$AX54&lt;&gt;"", COLUMN($AC$1:$AX54)), COLUMN(C54))), "")</f>
        <v/>
      </c>
      <c r="BC54" t="str">
        <f t="array" ref="BC54">IFERROR(INDEX(54:54, SMALL(IF($AC54:$AX54&lt;&gt;"", COLUMN($AC$1:$AX54)), COLUMN(D54))), "")</f>
        <v/>
      </c>
      <c r="BD54" t="str">
        <f t="array" ref="BD54">IFERROR(INDEX(54:54, SMALL(IF($AC54:$AX54&lt;&gt;"", COLUMN($AC$1:$AX54)), COLUMN(E54))), "")</f>
        <v/>
      </c>
      <c r="BE54" t="str">
        <f t="array" ref="BE54">IFERROR(INDEX(54:54, SMALL(IF($AC54:$AX54&lt;&gt;"", COLUMN($AC$1:$AX54)), COLUMN(F54))), "")</f>
        <v/>
      </c>
      <c r="BF54" t="str">
        <f t="array" ref="BF54">IFERROR(INDEX(54:54, SMALL(IF($AC54:$AX54&lt;&gt;"", COLUMN($AC$1:$AX54)), COLUMN(G54))), "")</f>
        <v/>
      </c>
      <c r="BG54" t="str">
        <f t="array" ref="BG54">IFERROR(INDEX(54:54, SMALL(IF($AC54:$AX54&lt;&gt;"", COLUMN($AC$1:$AX54)), COLUMN(H54))), "")</f>
        <v/>
      </c>
      <c r="BH54" t="str">
        <f t="array" ref="BH54">IFERROR(INDEX(54:54, SMALL(IF($AC54:$AX54&lt;&gt;"", COLUMN($AC$1:$AX54)), COLUMN(I54))), "")</f>
        <v/>
      </c>
      <c r="BI54" t="str">
        <f t="array" ref="BI54">IFERROR(INDEX(54:54, SMALL(IF($AC54:$AX54&lt;&gt;"", COLUMN($AC$1:$AX54)), COLUMN(J54))), "")</f>
        <v/>
      </c>
      <c r="BJ54" t="str">
        <f t="array" ref="BJ54">IFERROR(INDEX(54:54, SMALL(IF($AC54:$AX54&lt;&gt;"", COLUMN($AC$1:$AX54)), COLUMN(K54))), "")</f>
        <v/>
      </c>
      <c r="BK54" t="str">
        <f t="array" ref="BK54">IFERROR(INDEX(54:54, SMALL(IF($AC54:$AX54&lt;&gt;"", COLUMN($AC$1:$AX54)), COLUMN(L54))), "")</f>
        <v/>
      </c>
      <c r="BL54" t="str">
        <f t="array" ref="BL54">IFERROR(INDEX(54:54, SMALL(IF($AC54:$AX54&lt;&gt;"", COLUMN($AC$1:$AX54)), COLUMN(M54))), "")</f>
        <v/>
      </c>
      <c r="BM54" t="str">
        <f t="array" ref="BM54">IFERROR(INDEX(54:54, SMALL(IF($AC54:$AX54&lt;&gt;"", COLUMN($AC$1:$AX54)), COLUMN(N54))), "")</f>
        <v/>
      </c>
      <c r="BN54" t="str">
        <f t="array" ref="BN54">IFERROR(INDEX(54:54, SMALL(IF($AC54:$AX54&lt;&gt;"", COLUMN($AC$1:$AX54)), COLUMN(O54))), "")</f>
        <v/>
      </c>
      <c r="BO54" t="str">
        <f t="array" ref="BO54">IFERROR(INDEX(54:54, SMALL(IF($AC54:$AX54&lt;&gt;"", COLUMN($AC$1:$AX54)), COLUMN(P54))), "")</f>
        <v/>
      </c>
      <c r="BP54" t="str">
        <f t="array" ref="BP54">IFERROR(INDEX(54:54, SMALL(IF($AC54:$AX54&lt;&gt;"", COLUMN($AC$1:$AX54)), COLUMN(Q54))), "")</f>
        <v/>
      </c>
      <c r="BQ54" t="str">
        <f t="array" ref="BQ54">IFERROR(INDEX(54:54, SMALL(IF($AC54:$AX54&lt;&gt;"", COLUMN($AC$1:$AX54)), COLUMN(R54))), "")</f>
        <v/>
      </c>
    </row>
    <row r="55" spans="1:69" x14ac:dyDescent="0.45">
      <c r="A55" t="e" cm="1">
        <f t="array" ref="A55">IF(INDEX(貼り付け用!A:A,MATCH(A54,貼り付け用!A:A,0)+2)="4700",
IF(INDEX(貼り付け用!A:A,MATCH(A54,貼り付け用!A:A,0)+4)="4800",
INDEX(貼り付け用!A:A,MATCH(A54,貼り付け用!A:A,0)+6),
INDEX(貼り付け用!A:A,MATCH(A54,貼り付け用!A:A,0)+4)),INDEX(貼り付け用!A:A,MATCH(A54,貼り付け用!A:A,0)+2))</f>
        <v>#N/A</v>
      </c>
      <c r="B55" t="e">
        <f>IF(A55&lt;&gt;"",
VLOOKUP(A55,得意先マスタ!A:D,2,FALSE),"")</f>
        <v>#N/A</v>
      </c>
      <c r="C55" t="e" cm="1">
        <f t="array" ref="C55">IF(A55="10000","",INDEX(貼り付け用!A:A,MATCH(A55,貼り付け用!A:A,0)+1))</f>
        <v>#N/A</v>
      </c>
      <c r="D55" t="e">
        <f>VLOOKUP(C55,クライアント抽出!$A:$O,10,FALSE)</f>
        <v>#N/A</v>
      </c>
      <c r="E55" t="e">
        <f>IF(D55&lt;&gt;"",
VLOOKUP(
"*"&amp;IF(COUNTIF(D55,"*キャラ弁*"),"キャラ",
IF(COUNTIF(D55,"*赤*"),"赤",SUBSTITUTE(SUBSTITUTE(D55," ",""),"　","")))&amp;"*",
注文弁当の抽出!$F:$I,4,FALSE)&amp;
IF(COUNTIF(D55,"*おにぎり*"),"　おにぎり",""),"")</f>
        <v>#N/A</v>
      </c>
      <c r="F55" t="e">
        <f>IF(E55&lt;&gt;"",
VLOOKUP(C55,クライアント抽出!$A:$G,2,FALSE)+
IF(COUNTIF(Y55,"*-*"),Y55,0),"")</f>
        <v>#N/A</v>
      </c>
      <c r="G55" t="e">
        <f>VLOOKUP(C55,クライアント抽出!$A:$O,11,FALSE)</f>
        <v>#N/A</v>
      </c>
      <c r="H55" t="e">
        <f>IF(G55&lt;&gt;"",
VLOOKUP(
"*"&amp;IF(COUNTIF(G55,"*キャラ弁*"),"キャラ",
IF(COUNTIF(G55,"*赤*"),"赤",SUBSTITUTE(SUBSTITUTE(G55," ",""),"　","")))&amp;"*",
注文弁当の抽出!$F:$I,4,FALSE)&amp;
IF(COUNTIF(G55,"*おにぎり*"),"　おにぎり",""),"")</f>
        <v>#N/A</v>
      </c>
      <c r="I55" t="e">
        <f>IF(H55&lt;&gt;"",
VLOOKUP(C55,クライアント抽出!$A:$G,3,FALSE)+Z55,"")</f>
        <v>#N/A</v>
      </c>
      <c r="J55" t="e">
        <f>VLOOKUP(C55,クライアント抽出!$A:$O,12,FALSE)</f>
        <v>#N/A</v>
      </c>
      <c r="K55" t="e">
        <f>IF(J55&lt;&gt;"",
VLOOKUP(
"*"&amp;IF(COUNTIF(J55,"*キャラ弁*"),"キャラ",
IF(COUNTIF(J55,"*赤*"),"赤",SUBSTITUTE(SUBSTITUTE(J55," ",""),"　","")))&amp;"*",
注文弁当の抽出!$F:$I,4,FALSE)&amp;
IF(COUNTIF(J55,"*おにぎり*"),"　おにぎり",""),"")</f>
        <v>#N/A</v>
      </c>
      <c r="L55" t="e">
        <f>IF(K55&lt;&gt;"",
VLOOKUP(C55,クライアント抽出!$A:$G,4,FALSE)+AA55,"")</f>
        <v>#N/A</v>
      </c>
      <c r="M55" t="e">
        <f>VLOOKUP(C55,クライアント抽出!$A:$O,13,FALSE)</f>
        <v>#N/A</v>
      </c>
      <c r="N55" t="e">
        <f>SUBSTITUTE(
IF(M55&lt;&gt;"",
VLOOKUP(
"*"&amp;IF(COUNTIF(M55,"*キャラ弁*"),"キャラ",
IF(COUNTIF(M55,"*赤*"),"赤",SUBSTITUTE(SUBSTITUTE(D55," ",""),"　","")))&amp;"*",
注文弁当の抽出!$F:$I,4,FALSE),""),"園児","先生")&amp;
IF(COUNTIF(M55,"*おにぎり*"),"　おにぎり","")</f>
        <v>#N/A</v>
      </c>
      <c r="O55" t="e">
        <f>IF(N55&lt;&gt;"",VLOOKUP(C55,クライアント抽出!$A:$G,5,FALSE),"")</f>
        <v>#N/A</v>
      </c>
      <c r="P55" t="e">
        <f>VLOOKUP(C55,クライアント抽出!$A:$O,14,FALSE)</f>
        <v>#N/A</v>
      </c>
      <c r="Q55" t="e">
        <f>SUBSTITUTE(
IF(P55&lt;&gt;"",
VLOOKUP(
"*"&amp;IF(COUNTIF(P55,"*キャラ弁*"),"キャラ",
IF(COUNTIF(P55,"*赤*"),"赤",SUBSTITUTE(SUBSTITUTE(G55," ",""),"　","")))&amp;"*",
注文弁当の抽出!$F:$I,4,FALSE),""),"園児","先生")&amp;
IF(COUNTIF(P55,"*おにぎり*"),"　おにぎり","")</f>
        <v>#N/A</v>
      </c>
      <c r="R55" t="e">
        <f>IF(Q55&lt;&gt;"",
VLOOKUP(C55,クライアント抽出!$A:$G,6,FALSE),"")</f>
        <v>#N/A</v>
      </c>
      <c r="S55" t="e">
        <f>VLOOKUP(C55,クライアント抽出!$A:$O,15,FALSE)</f>
        <v>#N/A</v>
      </c>
      <c r="T55" t="e">
        <f>SUBSTITUTE(
IF(S55&lt;&gt;"",
VLOOKUP(
"*"&amp;IF(COUNTIF(S55,"*キャラ弁*"),"キャラ",
IF(COUNTIF(S55,"*赤*"),"赤",SUBSTITUTE(SUBSTITUTE(J55," ",""),"　","")))&amp;"*",
注文弁当の抽出!$F:$I,4,FALSE),""),"園児","先生")&amp;
IF(COUNTIF(S55,"*おにぎり*"),"　おにぎり","")</f>
        <v>#N/A</v>
      </c>
      <c r="U55" t="e">
        <f>IF(T55&lt;&gt;"",
VLOOKUP(C55,クライアント抽出!$A:$G,7,FALSE),"")</f>
        <v>#N/A</v>
      </c>
      <c r="V55" t="e">
        <f>IF(A55&lt;&gt;"",VLOOKUP("*"&amp;A55&amp;"*",数出表_Excel!$A:$Z,22,FALSE)&amp;VLOOKUP("*"&amp;A55&amp;"*",数出表_Excel!$A:$Z,23,FALSE),"")</f>
        <v>#N/A</v>
      </c>
      <c r="W55" t="e">
        <f>IF(AND(COUNTIF(V55,"&lt;&gt;*不要*"),A55&lt;&gt;""),VLOOKUP(A55,得意先マスタ!$A:$AD,24,FALSE),0)</f>
        <v>#N/A</v>
      </c>
      <c r="X55" t="e">
        <f>IF(AND(COUNTIF(V55,"&lt;&gt;*不要*"),A55&lt;&gt;""),VLOOKUP(A55,得意先マスタ!$A:$AD,25,FALSE),0)</f>
        <v>#N/A</v>
      </c>
      <c r="Y55" t="e">
        <f t="shared" si="23"/>
        <v>#N/A</v>
      </c>
      <c r="Z55" t="e">
        <f t="shared" si="24"/>
        <v>#N/A</v>
      </c>
      <c r="AA55" t="e">
        <f t="shared" si="25"/>
        <v>#N/A</v>
      </c>
      <c r="AB55" t="e">
        <f t="shared" si="22"/>
        <v>#N/A</v>
      </c>
      <c r="AC55" t="str">
        <f t="array" ref="AC55">IFERROR(INDEX(55:55, SMALL(IF($D55:$U55&lt;&gt;"", COLUMN($D$1:$U55)), COLUMN(A55))), "")</f>
        <v/>
      </c>
      <c r="AD55" t="str">
        <f t="array" ref="AD55">IFERROR(INDEX(55:55, SMALL(IF($D55:$U55&lt;&gt;"", COLUMN($D$1:$U55)), COLUMN(B55))), "")</f>
        <v/>
      </c>
      <c r="AE55" t="str">
        <f t="array" ref="AE55">IFERROR(INDEX(55:55, SMALL(IF($D55:$U55&lt;&gt;"", COLUMN($D$1:$U55)), COLUMN(C55))), "")</f>
        <v/>
      </c>
      <c r="AF55" t="str">
        <f t="array" ref="AF55">IFERROR(INDEX(55:55, SMALL(IF($D55:$U55&lt;&gt;"", COLUMN($D$1:$U55)), COLUMN(D55))), "")</f>
        <v/>
      </c>
      <c r="AG55" t="str">
        <f t="array" ref="AG55">IFERROR(INDEX(55:55, SMALL(IF($D55:$U55&lt;&gt;"", COLUMN($D$1:$U55)), COLUMN(E55))), "")</f>
        <v/>
      </c>
      <c r="AH55" t="str">
        <f t="array" ref="AH55">IFERROR(INDEX(55:55, SMALL(IF($D55:$U55&lt;&gt;"", COLUMN($D$1:$U55)), COLUMN(F55))), "")</f>
        <v/>
      </c>
      <c r="AI55" t="str">
        <f t="array" ref="AI55">IFERROR(INDEX(55:55, SMALL(IF($D55:$U55&lt;&gt;"", COLUMN($D$1:$U55)), COLUMN(G55))), "")</f>
        <v/>
      </c>
      <c r="AJ55" t="str">
        <f t="array" ref="AJ55">IFERROR(INDEX(55:55, SMALL(IF($D55:$U55&lt;&gt;"", COLUMN($D$1:$U55)), COLUMN(H55))), "")</f>
        <v/>
      </c>
      <c r="AK55" t="str">
        <f t="array" ref="AK55">IFERROR(INDEX(55:55, SMALL(IF($D55:$U55&lt;&gt;"", COLUMN($D$1:$U55)), COLUMN(I55))), "")</f>
        <v/>
      </c>
      <c r="AL55" t="str">
        <f t="array" ref="AL55">IFERROR(INDEX(55:55, SMALL(IF($D55:$U55&lt;&gt;"", COLUMN($D$1:$U55)), COLUMN(J55))), "")</f>
        <v/>
      </c>
      <c r="AM55" t="str">
        <f t="array" ref="AM55">IFERROR(INDEX(55:55, SMALL(IF($D55:$U55&lt;&gt;"", COLUMN($D$1:$U55)), COLUMN(K55))), "")</f>
        <v/>
      </c>
      <c r="AN55" t="str">
        <f t="array" ref="AN55">IFERROR(INDEX(55:55, SMALL(IF($D55:$U55&lt;&gt;"", COLUMN($D$1:$U55)), COLUMN(L55))), "")</f>
        <v/>
      </c>
      <c r="AO55" t="str">
        <f t="array" ref="AO55">IFERROR(INDEX(55:55, SMALL(IF($D55:$U55&lt;&gt;"", COLUMN($D$1:$U55)), COLUMN(M55))), "")</f>
        <v/>
      </c>
      <c r="AP55" t="str">
        <f t="array" ref="AP55">IFERROR(INDEX(55:55, SMALL(IF($D55:$U55&lt;&gt;"", COLUMN($D$1:$U55)), COLUMN(N55))), "")</f>
        <v/>
      </c>
      <c r="AQ55" t="str">
        <f t="array" ref="AQ55">IFERROR(INDEX(55:55, SMALL(IF($D55:$U55&lt;&gt;"", COLUMN($D$1:$U55)), COLUMN(O55))), "")</f>
        <v/>
      </c>
      <c r="AR55" s="54" t="s">
        <v>3465</v>
      </c>
      <c r="AS55" t="e">
        <f t="shared" si="16"/>
        <v>#N/A</v>
      </c>
      <c r="AT55" t="e">
        <f t="shared" si="17"/>
        <v>#N/A</v>
      </c>
      <c r="AU55" t="e">
        <f t="shared" si="18"/>
        <v>#N/A</v>
      </c>
      <c r="AV55" t="e">
        <f t="shared" si="19"/>
        <v>#N/A</v>
      </c>
      <c r="AW55" t="e">
        <f t="shared" si="20"/>
        <v>#N/A</v>
      </c>
      <c r="AX55" t="e">
        <f t="shared" si="21"/>
        <v>#N/A</v>
      </c>
      <c r="AZ55" t="str">
        <f t="array" ref="AZ55">IFERROR(INDEX(55:55, SMALL(IF($AC55:$AX55&lt;&gt;"", COLUMN($AC$1:$AX55)), COLUMN(A55))), "")</f>
        <v/>
      </c>
      <c r="BA55" t="str">
        <f t="array" ref="BA55">IFERROR(INDEX(55:55, SMALL(IF($AC55:$AX55&lt;&gt;"", COLUMN($AC$1:$AX55)), COLUMN(B55))), "")</f>
        <v/>
      </c>
      <c r="BB55" t="str">
        <f t="array" ref="BB55">IFERROR(INDEX(55:55, SMALL(IF($AC55:$AX55&lt;&gt;"", COLUMN($AC$1:$AX55)), COLUMN(C55))), "")</f>
        <v/>
      </c>
      <c r="BC55" t="str">
        <f t="array" ref="BC55">IFERROR(INDEX(55:55, SMALL(IF($AC55:$AX55&lt;&gt;"", COLUMN($AC$1:$AX55)), COLUMN(D55))), "")</f>
        <v/>
      </c>
      <c r="BD55" t="str">
        <f t="array" ref="BD55">IFERROR(INDEX(55:55, SMALL(IF($AC55:$AX55&lt;&gt;"", COLUMN($AC$1:$AX55)), COLUMN(E55))), "")</f>
        <v/>
      </c>
      <c r="BE55" t="str">
        <f t="array" ref="BE55">IFERROR(INDEX(55:55, SMALL(IF($AC55:$AX55&lt;&gt;"", COLUMN($AC$1:$AX55)), COLUMN(F55))), "")</f>
        <v/>
      </c>
      <c r="BF55" t="str">
        <f t="array" ref="BF55">IFERROR(INDEX(55:55, SMALL(IF($AC55:$AX55&lt;&gt;"", COLUMN($AC$1:$AX55)), COLUMN(G55))), "")</f>
        <v/>
      </c>
      <c r="BG55" t="str">
        <f t="array" ref="BG55">IFERROR(INDEX(55:55, SMALL(IF($AC55:$AX55&lt;&gt;"", COLUMN($AC$1:$AX55)), COLUMN(H55))), "")</f>
        <v/>
      </c>
      <c r="BH55" t="str">
        <f t="array" ref="BH55">IFERROR(INDEX(55:55, SMALL(IF($AC55:$AX55&lt;&gt;"", COLUMN($AC$1:$AX55)), COLUMN(I55))), "")</f>
        <v/>
      </c>
      <c r="BI55" t="str">
        <f t="array" ref="BI55">IFERROR(INDEX(55:55, SMALL(IF($AC55:$AX55&lt;&gt;"", COLUMN($AC$1:$AX55)), COLUMN(J55))), "")</f>
        <v/>
      </c>
      <c r="BJ55" t="str">
        <f t="array" ref="BJ55">IFERROR(INDEX(55:55, SMALL(IF($AC55:$AX55&lt;&gt;"", COLUMN($AC$1:$AX55)), COLUMN(K55))), "")</f>
        <v/>
      </c>
      <c r="BK55" t="str">
        <f t="array" ref="BK55">IFERROR(INDEX(55:55, SMALL(IF($AC55:$AX55&lt;&gt;"", COLUMN($AC$1:$AX55)), COLUMN(L55))), "")</f>
        <v/>
      </c>
      <c r="BL55" t="str">
        <f t="array" ref="BL55">IFERROR(INDEX(55:55, SMALL(IF($AC55:$AX55&lt;&gt;"", COLUMN($AC$1:$AX55)), COLUMN(M55))), "")</f>
        <v/>
      </c>
      <c r="BM55" t="str">
        <f t="array" ref="BM55">IFERROR(INDEX(55:55, SMALL(IF($AC55:$AX55&lt;&gt;"", COLUMN($AC$1:$AX55)), COLUMN(N55))), "")</f>
        <v/>
      </c>
      <c r="BN55" t="str">
        <f t="array" ref="BN55">IFERROR(INDEX(55:55, SMALL(IF($AC55:$AX55&lt;&gt;"", COLUMN($AC$1:$AX55)), COLUMN(O55))), "")</f>
        <v/>
      </c>
      <c r="BO55" t="str">
        <f t="array" ref="BO55">IFERROR(INDEX(55:55, SMALL(IF($AC55:$AX55&lt;&gt;"", COLUMN($AC$1:$AX55)), COLUMN(P55))), "")</f>
        <v/>
      </c>
      <c r="BP55" t="str">
        <f t="array" ref="BP55">IFERROR(INDEX(55:55, SMALL(IF($AC55:$AX55&lt;&gt;"", COLUMN($AC$1:$AX55)), COLUMN(Q55))), "")</f>
        <v/>
      </c>
      <c r="BQ55" t="str">
        <f t="array" ref="BQ55">IFERROR(INDEX(55:55, SMALL(IF($AC55:$AX55&lt;&gt;"", COLUMN($AC$1:$AX55)), COLUMN(R55))), "")</f>
        <v/>
      </c>
    </row>
    <row r="56" spans="1:69" x14ac:dyDescent="0.45">
      <c r="A56" t="e" cm="1">
        <f t="array" ref="A56">IF(INDEX(貼り付け用!A:A,MATCH(A55,貼り付け用!A:A,0)+2)="4700",
IF(INDEX(貼り付け用!A:A,MATCH(A55,貼り付け用!A:A,0)+4)="4800",
INDEX(貼り付け用!A:A,MATCH(A55,貼り付け用!A:A,0)+6),
INDEX(貼り付け用!A:A,MATCH(A55,貼り付け用!A:A,0)+4)),INDEX(貼り付け用!A:A,MATCH(A55,貼り付け用!A:A,0)+2))</f>
        <v>#N/A</v>
      </c>
      <c r="B56" t="e">
        <f>IF(A56&lt;&gt;"",
VLOOKUP(A56,得意先マスタ!A:D,2,FALSE),"")</f>
        <v>#N/A</v>
      </c>
      <c r="C56" t="e" cm="1">
        <f t="array" ref="C56">IF(A56="10000","",INDEX(貼り付け用!A:A,MATCH(A56,貼り付け用!A:A,0)+1))</f>
        <v>#N/A</v>
      </c>
      <c r="D56" t="e">
        <f>VLOOKUP(C56,クライアント抽出!$A:$O,10,FALSE)</f>
        <v>#N/A</v>
      </c>
      <c r="E56" t="e">
        <f>IF(D56&lt;&gt;"",
VLOOKUP(
"*"&amp;IF(COUNTIF(D56,"*キャラ弁*"),"キャラ",
IF(COUNTIF(D56,"*赤*"),"赤",SUBSTITUTE(SUBSTITUTE(D56," ",""),"　","")))&amp;"*",
注文弁当の抽出!$F:$I,4,FALSE)&amp;
IF(COUNTIF(D56,"*おにぎり*"),"　おにぎり",""),"")</f>
        <v>#N/A</v>
      </c>
      <c r="F56" t="e">
        <f>IF(E56&lt;&gt;"",
VLOOKUP(C56,クライアント抽出!$A:$G,2,FALSE)+
IF(COUNTIF(Y56,"*-*"),Y56,0),"")</f>
        <v>#N/A</v>
      </c>
      <c r="G56" t="e">
        <f>VLOOKUP(C56,クライアント抽出!$A:$O,11,FALSE)</f>
        <v>#N/A</v>
      </c>
      <c r="H56" t="e">
        <f>IF(G56&lt;&gt;"",
VLOOKUP(
"*"&amp;IF(COUNTIF(G56,"*キャラ弁*"),"キャラ",
IF(COUNTIF(G56,"*赤*"),"赤",SUBSTITUTE(SUBSTITUTE(G56," ",""),"　","")))&amp;"*",
注文弁当の抽出!$F:$I,4,FALSE)&amp;
IF(COUNTIF(G56,"*おにぎり*"),"　おにぎり",""),"")</f>
        <v>#N/A</v>
      </c>
      <c r="I56" t="e">
        <f>IF(H56&lt;&gt;"",
VLOOKUP(C56,クライアント抽出!$A:$G,3,FALSE)+Z56,"")</f>
        <v>#N/A</v>
      </c>
      <c r="J56" t="e">
        <f>VLOOKUP(C56,クライアント抽出!$A:$O,12,FALSE)</f>
        <v>#N/A</v>
      </c>
      <c r="K56" t="e">
        <f>IF(J56&lt;&gt;"",
VLOOKUP(
"*"&amp;IF(COUNTIF(J56,"*キャラ弁*"),"キャラ",
IF(COUNTIF(J56,"*赤*"),"赤",SUBSTITUTE(SUBSTITUTE(J56," ",""),"　","")))&amp;"*",
注文弁当の抽出!$F:$I,4,FALSE)&amp;
IF(COUNTIF(J56,"*おにぎり*"),"　おにぎり",""),"")</f>
        <v>#N/A</v>
      </c>
      <c r="L56" t="e">
        <f>IF(K56&lt;&gt;"",
VLOOKUP(C56,クライアント抽出!$A:$G,4,FALSE)+AA56,"")</f>
        <v>#N/A</v>
      </c>
      <c r="M56" t="e">
        <f>VLOOKUP(C56,クライアント抽出!$A:$O,13,FALSE)</f>
        <v>#N/A</v>
      </c>
      <c r="N56" t="e">
        <f>SUBSTITUTE(
IF(M56&lt;&gt;"",
VLOOKUP(
"*"&amp;IF(COUNTIF(M56,"*キャラ弁*"),"キャラ",
IF(COUNTIF(M56,"*赤*"),"赤",SUBSTITUTE(SUBSTITUTE(D56," ",""),"　","")))&amp;"*",
注文弁当の抽出!$F:$I,4,FALSE),""),"園児","先生")&amp;
IF(COUNTIF(M56,"*おにぎり*"),"　おにぎり","")</f>
        <v>#N/A</v>
      </c>
      <c r="O56" t="e">
        <f>IF(N56&lt;&gt;"",VLOOKUP(C56,クライアント抽出!$A:$G,5,FALSE),"")</f>
        <v>#N/A</v>
      </c>
      <c r="P56" t="e">
        <f>VLOOKUP(C56,クライアント抽出!$A:$O,14,FALSE)</f>
        <v>#N/A</v>
      </c>
      <c r="Q56" t="e">
        <f>SUBSTITUTE(
IF(P56&lt;&gt;"",
VLOOKUP(
"*"&amp;IF(COUNTIF(P56,"*キャラ弁*"),"キャラ",
IF(COUNTIF(P56,"*赤*"),"赤",SUBSTITUTE(SUBSTITUTE(G56," ",""),"　","")))&amp;"*",
注文弁当の抽出!$F:$I,4,FALSE),""),"園児","先生")&amp;
IF(COUNTIF(P56,"*おにぎり*"),"　おにぎり","")</f>
        <v>#N/A</v>
      </c>
      <c r="R56" t="e">
        <f>IF(Q56&lt;&gt;"",
VLOOKUP(C56,クライアント抽出!$A:$G,6,FALSE),"")</f>
        <v>#N/A</v>
      </c>
      <c r="S56" t="e">
        <f>VLOOKUP(C56,クライアント抽出!$A:$O,15,FALSE)</f>
        <v>#N/A</v>
      </c>
      <c r="T56" t="e">
        <f>SUBSTITUTE(
IF(S56&lt;&gt;"",
VLOOKUP(
"*"&amp;IF(COUNTIF(S56,"*キャラ弁*"),"キャラ",
IF(COUNTIF(S56,"*赤*"),"赤",SUBSTITUTE(SUBSTITUTE(J56," ",""),"　","")))&amp;"*",
注文弁当の抽出!$F:$I,4,FALSE),""),"園児","先生")&amp;
IF(COUNTIF(S56,"*おにぎり*"),"　おにぎり","")</f>
        <v>#N/A</v>
      </c>
      <c r="U56" t="e">
        <f>IF(T56&lt;&gt;"",
VLOOKUP(C56,クライアント抽出!$A:$G,7,FALSE),"")</f>
        <v>#N/A</v>
      </c>
      <c r="V56" t="e">
        <f>IF(A56&lt;&gt;"",VLOOKUP("*"&amp;A56&amp;"*",数出表_Excel!$A:$Z,22,FALSE)&amp;VLOOKUP("*"&amp;A56&amp;"*",数出表_Excel!$A:$Z,23,FALSE),"")</f>
        <v>#N/A</v>
      </c>
      <c r="W56" t="e">
        <f>IF(AND(COUNTIF(V56,"&lt;&gt;*不要*"),A56&lt;&gt;""),VLOOKUP(A56,得意先マスタ!$A:$AD,24,FALSE),0)</f>
        <v>#N/A</v>
      </c>
      <c r="X56" t="e">
        <f>IF(AND(COUNTIF(V56,"&lt;&gt;*不要*"),A56&lt;&gt;""),VLOOKUP(A56,得意先マスタ!$A:$AD,25,FALSE),0)</f>
        <v>#N/A</v>
      </c>
      <c r="Y56" t="e">
        <f t="shared" si="23"/>
        <v>#N/A</v>
      </c>
      <c r="Z56" t="e">
        <f t="shared" si="24"/>
        <v>#N/A</v>
      </c>
      <c r="AA56" t="e">
        <f t="shared" si="25"/>
        <v>#N/A</v>
      </c>
      <c r="AB56" t="e">
        <f t="shared" si="22"/>
        <v>#N/A</v>
      </c>
      <c r="AC56" t="str">
        <f t="array" ref="AC56">IFERROR(INDEX(56:56, SMALL(IF($D56:$U56&lt;&gt;"", COLUMN($D$1:$U56)), COLUMN(A56))), "")</f>
        <v/>
      </c>
      <c r="AD56" t="str">
        <f t="array" ref="AD56">IFERROR(INDEX(56:56, SMALL(IF($D56:$U56&lt;&gt;"", COLUMN($D$1:$U56)), COLUMN(B56))), "")</f>
        <v/>
      </c>
      <c r="AE56" t="str">
        <f t="array" ref="AE56">IFERROR(INDEX(56:56, SMALL(IF($D56:$U56&lt;&gt;"", COLUMN($D$1:$U56)), COLUMN(C56))), "")</f>
        <v/>
      </c>
      <c r="AF56" t="str">
        <f t="array" ref="AF56">IFERROR(INDEX(56:56, SMALL(IF($D56:$U56&lt;&gt;"", COLUMN($D$1:$U56)), COLUMN(D56))), "")</f>
        <v/>
      </c>
      <c r="AG56" t="str">
        <f t="array" ref="AG56">IFERROR(INDEX(56:56, SMALL(IF($D56:$U56&lt;&gt;"", COLUMN($D$1:$U56)), COLUMN(E56))), "")</f>
        <v/>
      </c>
      <c r="AH56" t="str">
        <f t="array" ref="AH56">IFERROR(INDEX(56:56, SMALL(IF($D56:$U56&lt;&gt;"", COLUMN($D$1:$U56)), COLUMN(F56))), "")</f>
        <v/>
      </c>
      <c r="AI56" t="str">
        <f t="array" ref="AI56">IFERROR(INDEX(56:56, SMALL(IF($D56:$U56&lt;&gt;"", COLUMN($D$1:$U56)), COLUMN(G56))), "")</f>
        <v/>
      </c>
      <c r="AJ56" t="str">
        <f t="array" ref="AJ56">IFERROR(INDEX(56:56, SMALL(IF($D56:$U56&lt;&gt;"", COLUMN($D$1:$U56)), COLUMN(H56))), "")</f>
        <v/>
      </c>
      <c r="AK56" t="str">
        <f t="array" ref="AK56">IFERROR(INDEX(56:56, SMALL(IF($D56:$U56&lt;&gt;"", COLUMN($D$1:$U56)), COLUMN(I56))), "")</f>
        <v/>
      </c>
      <c r="AL56" t="str">
        <f t="array" ref="AL56">IFERROR(INDEX(56:56, SMALL(IF($D56:$U56&lt;&gt;"", COLUMN($D$1:$U56)), COLUMN(J56))), "")</f>
        <v/>
      </c>
      <c r="AM56" t="str">
        <f t="array" ref="AM56">IFERROR(INDEX(56:56, SMALL(IF($D56:$U56&lt;&gt;"", COLUMN($D$1:$U56)), COLUMN(K56))), "")</f>
        <v/>
      </c>
      <c r="AN56" t="str">
        <f t="array" ref="AN56">IFERROR(INDEX(56:56, SMALL(IF($D56:$U56&lt;&gt;"", COLUMN($D$1:$U56)), COLUMN(L56))), "")</f>
        <v/>
      </c>
      <c r="AO56" t="str">
        <f t="array" ref="AO56">IFERROR(INDEX(56:56, SMALL(IF($D56:$U56&lt;&gt;"", COLUMN($D$1:$U56)), COLUMN(M56))), "")</f>
        <v/>
      </c>
      <c r="AP56" t="str">
        <f t="array" ref="AP56">IFERROR(INDEX(56:56, SMALL(IF($D56:$U56&lt;&gt;"", COLUMN($D$1:$U56)), COLUMN(N56))), "")</f>
        <v/>
      </c>
      <c r="AQ56" t="str">
        <f t="array" ref="AQ56">IFERROR(INDEX(56:56, SMALL(IF($D56:$U56&lt;&gt;"", COLUMN($D$1:$U56)), COLUMN(O56))), "")</f>
        <v/>
      </c>
      <c r="AR56" s="54" t="s">
        <v>3465</v>
      </c>
      <c r="AS56" t="e">
        <f t="shared" si="16"/>
        <v>#N/A</v>
      </c>
      <c r="AT56" t="e">
        <f t="shared" si="17"/>
        <v>#N/A</v>
      </c>
      <c r="AU56" t="e">
        <f t="shared" si="18"/>
        <v>#N/A</v>
      </c>
      <c r="AV56" t="e">
        <f t="shared" si="19"/>
        <v>#N/A</v>
      </c>
      <c r="AW56" t="e">
        <f t="shared" si="20"/>
        <v>#N/A</v>
      </c>
      <c r="AX56" t="e">
        <f t="shared" si="21"/>
        <v>#N/A</v>
      </c>
      <c r="AZ56" t="str">
        <f t="array" ref="AZ56">IFERROR(INDEX(56:56, SMALL(IF($AC56:$AX56&lt;&gt;"", COLUMN($AC$1:$AX56)), COLUMN(A56))), "")</f>
        <v/>
      </c>
      <c r="BA56" t="str">
        <f t="array" ref="BA56">IFERROR(INDEX(56:56, SMALL(IF($AC56:$AX56&lt;&gt;"", COLUMN($AC$1:$AX56)), COLUMN(B56))), "")</f>
        <v/>
      </c>
      <c r="BB56" t="str">
        <f t="array" ref="BB56">IFERROR(INDEX(56:56, SMALL(IF($AC56:$AX56&lt;&gt;"", COLUMN($AC$1:$AX56)), COLUMN(C56))), "")</f>
        <v/>
      </c>
      <c r="BC56" t="str">
        <f t="array" ref="BC56">IFERROR(INDEX(56:56, SMALL(IF($AC56:$AX56&lt;&gt;"", COLUMN($AC$1:$AX56)), COLUMN(D56))), "")</f>
        <v/>
      </c>
      <c r="BD56" t="str">
        <f t="array" ref="BD56">IFERROR(INDEX(56:56, SMALL(IF($AC56:$AX56&lt;&gt;"", COLUMN($AC$1:$AX56)), COLUMN(E56))), "")</f>
        <v/>
      </c>
      <c r="BE56" t="str">
        <f t="array" ref="BE56">IFERROR(INDEX(56:56, SMALL(IF($AC56:$AX56&lt;&gt;"", COLUMN($AC$1:$AX56)), COLUMN(F56))), "")</f>
        <v/>
      </c>
      <c r="BF56" t="str">
        <f t="array" ref="BF56">IFERROR(INDEX(56:56, SMALL(IF($AC56:$AX56&lt;&gt;"", COLUMN($AC$1:$AX56)), COLUMN(G56))), "")</f>
        <v/>
      </c>
      <c r="BG56" t="str">
        <f t="array" ref="BG56">IFERROR(INDEX(56:56, SMALL(IF($AC56:$AX56&lt;&gt;"", COLUMN($AC$1:$AX56)), COLUMN(H56))), "")</f>
        <v/>
      </c>
      <c r="BH56" t="str">
        <f t="array" ref="BH56">IFERROR(INDEX(56:56, SMALL(IF($AC56:$AX56&lt;&gt;"", COLUMN($AC$1:$AX56)), COLUMN(I56))), "")</f>
        <v/>
      </c>
      <c r="BI56" t="str">
        <f t="array" ref="BI56">IFERROR(INDEX(56:56, SMALL(IF($AC56:$AX56&lt;&gt;"", COLUMN($AC$1:$AX56)), COLUMN(J56))), "")</f>
        <v/>
      </c>
      <c r="BJ56" t="str">
        <f t="array" ref="BJ56">IFERROR(INDEX(56:56, SMALL(IF($AC56:$AX56&lt;&gt;"", COLUMN($AC$1:$AX56)), COLUMN(K56))), "")</f>
        <v/>
      </c>
      <c r="BK56" t="str">
        <f t="array" ref="BK56">IFERROR(INDEX(56:56, SMALL(IF($AC56:$AX56&lt;&gt;"", COLUMN($AC$1:$AX56)), COLUMN(L56))), "")</f>
        <v/>
      </c>
      <c r="BL56" t="str">
        <f t="array" ref="BL56">IFERROR(INDEX(56:56, SMALL(IF($AC56:$AX56&lt;&gt;"", COLUMN($AC$1:$AX56)), COLUMN(M56))), "")</f>
        <v/>
      </c>
      <c r="BM56" t="str">
        <f t="array" ref="BM56">IFERROR(INDEX(56:56, SMALL(IF($AC56:$AX56&lt;&gt;"", COLUMN($AC$1:$AX56)), COLUMN(N56))), "")</f>
        <v/>
      </c>
      <c r="BN56" t="str">
        <f t="array" ref="BN56">IFERROR(INDEX(56:56, SMALL(IF($AC56:$AX56&lt;&gt;"", COLUMN($AC$1:$AX56)), COLUMN(O56))), "")</f>
        <v/>
      </c>
      <c r="BO56" t="str">
        <f t="array" ref="BO56">IFERROR(INDEX(56:56, SMALL(IF($AC56:$AX56&lt;&gt;"", COLUMN($AC$1:$AX56)), COLUMN(P56))), "")</f>
        <v/>
      </c>
      <c r="BP56" t="str">
        <f t="array" ref="BP56">IFERROR(INDEX(56:56, SMALL(IF($AC56:$AX56&lt;&gt;"", COLUMN($AC$1:$AX56)), COLUMN(Q56))), "")</f>
        <v/>
      </c>
      <c r="BQ56" t="str">
        <f t="array" ref="BQ56">IFERROR(INDEX(56:56, SMALL(IF($AC56:$AX56&lt;&gt;"", COLUMN($AC$1:$AX56)), COLUMN(R56))), "")</f>
        <v/>
      </c>
    </row>
    <row r="57" spans="1:69" x14ac:dyDescent="0.45">
      <c r="A57" t="e" cm="1">
        <f t="array" ref="A57">IF(INDEX(貼り付け用!A:A,MATCH(A56,貼り付け用!A:A,0)+2)="4700",
IF(INDEX(貼り付け用!A:A,MATCH(A56,貼り付け用!A:A,0)+4)="4800",
INDEX(貼り付け用!A:A,MATCH(A56,貼り付け用!A:A,0)+6),
INDEX(貼り付け用!A:A,MATCH(A56,貼り付け用!A:A,0)+4)),INDEX(貼り付け用!A:A,MATCH(A56,貼り付け用!A:A,0)+2))</f>
        <v>#N/A</v>
      </c>
      <c r="B57" t="e">
        <f>IF(A57&lt;&gt;"",
VLOOKUP(A57,得意先マスタ!A:D,2,FALSE),"")</f>
        <v>#N/A</v>
      </c>
      <c r="C57" t="e" cm="1">
        <f t="array" ref="C57">IF(A57="10000","",INDEX(貼り付け用!A:A,MATCH(A57,貼り付け用!A:A,0)+1))</f>
        <v>#N/A</v>
      </c>
      <c r="D57" t="e">
        <f>VLOOKUP(C57,クライアント抽出!$A:$O,10,FALSE)</f>
        <v>#N/A</v>
      </c>
      <c r="E57" t="e">
        <f>IF(D57&lt;&gt;"",
VLOOKUP(
"*"&amp;IF(COUNTIF(D57,"*キャラ弁*"),"キャラ",
IF(COUNTIF(D57,"*赤*"),"赤",SUBSTITUTE(SUBSTITUTE(D57," ",""),"　","")))&amp;"*",
注文弁当の抽出!$F:$I,4,FALSE)&amp;
IF(COUNTIF(D57,"*おにぎり*"),"　おにぎり",""),"")</f>
        <v>#N/A</v>
      </c>
      <c r="F57" t="e">
        <f>IF(E57&lt;&gt;"",
VLOOKUP(C57,クライアント抽出!$A:$G,2,FALSE)+
IF(COUNTIF(Y57,"*-*"),Y57,0),"")</f>
        <v>#N/A</v>
      </c>
      <c r="G57" t="e">
        <f>VLOOKUP(C57,クライアント抽出!$A:$O,11,FALSE)</f>
        <v>#N/A</v>
      </c>
      <c r="H57" t="e">
        <f>IF(G57&lt;&gt;"",
VLOOKUP(
"*"&amp;IF(COUNTIF(G57,"*キャラ弁*"),"キャラ",
IF(COUNTIF(G57,"*赤*"),"赤",SUBSTITUTE(SUBSTITUTE(G57," ",""),"　","")))&amp;"*",
注文弁当の抽出!$F:$I,4,FALSE)&amp;
IF(COUNTIF(G57,"*おにぎり*"),"　おにぎり",""),"")</f>
        <v>#N/A</v>
      </c>
      <c r="I57" t="e">
        <f>IF(H57&lt;&gt;"",
VLOOKUP(C57,クライアント抽出!$A:$G,3,FALSE)+Z57,"")</f>
        <v>#N/A</v>
      </c>
      <c r="J57" t="e">
        <f>VLOOKUP(C57,クライアント抽出!$A:$O,12,FALSE)</f>
        <v>#N/A</v>
      </c>
      <c r="K57" t="e">
        <f>IF(J57&lt;&gt;"",
VLOOKUP(
"*"&amp;IF(COUNTIF(J57,"*キャラ弁*"),"キャラ",
IF(COUNTIF(J57,"*赤*"),"赤",SUBSTITUTE(SUBSTITUTE(J57," ",""),"　","")))&amp;"*",
注文弁当の抽出!$F:$I,4,FALSE)&amp;
IF(COUNTIF(J57,"*おにぎり*"),"　おにぎり",""),"")</f>
        <v>#N/A</v>
      </c>
      <c r="L57" t="e">
        <f>IF(K57&lt;&gt;"",
VLOOKUP(C57,クライアント抽出!$A:$G,4,FALSE)+AA57,"")</f>
        <v>#N/A</v>
      </c>
      <c r="M57" t="e">
        <f>VLOOKUP(C57,クライアント抽出!$A:$O,13,FALSE)</f>
        <v>#N/A</v>
      </c>
      <c r="N57" t="e">
        <f>SUBSTITUTE(
IF(M57&lt;&gt;"",
VLOOKUP(
"*"&amp;IF(COUNTIF(M57,"*キャラ弁*"),"キャラ",
IF(COUNTIF(M57,"*赤*"),"赤",SUBSTITUTE(SUBSTITUTE(D57," ",""),"　","")))&amp;"*",
注文弁当の抽出!$F:$I,4,FALSE),""),"園児","先生")&amp;
IF(COUNTIF(M57,"*おにぎり*"),"　おにぎり","")</f>
        <v>#N/A</v>
      </c>
      <c r="O57" t="e">
        <f>IF(N57&lt;&gt;"",VLOOKUP(C57,クライアント抽出!$A:$G,5,FALSE),"")</f>
        <v>#N/A</v>
      </c>
      <c r="P57" t="e">
        <f>VLOOKUP(C57,クライアント抽出!$A:$O,14,FALSE)</f>
        <v>#N/A</v>
      </c>
      <c r="Q57" t="e">
        <f>SUBSTITUTE(
IF(P57&lt;&gt;"",
VLOOKUP(
"*"&amp;IF(COUNTIF(P57,"*キャラ弁*"),"キャラ",
IF(COUNTIF(P57,"*赤*"),"赤",SUBSTITUTE(SUBSTITUTE(G57," ",""),"　","")))&amp;"*",
注文弁当の抽出!$F:$I,4,FALSE),""),"園児","先生")&amp;
IF(COUNTIF(P57,"*おにぎり*"),"　おにぎり","")</f>
        <v>#N/A</v>
      </c>
      <c r="R57" t="e">
        <f>IF(Q57&lt;&gt;"",
VLOOKUP(C57,クライアント抽出!$A:$G,6,FALSE),"")</f>
        <v>#N/A</v>
      </c>
      <c r="S57" t="e">
        <f>VLOOKUP(C57,クライアント抽出!$A:$O,15,FALSE)</f>
        <v>#N/A</v>
      </c>
      <c r="T57" t="e">
        <f>SUBSTITUTE(
IF(S57&lt;&gt;"",
VLOOKUP(
"*"&amp;IF(COUNTIF(S57,"*キャラ弁*"),"キャラ",
IF(COUNTIF(S57,"*赤*"),"赤",SUBSTITUTE(SUBSTITUTE(J57," ",""),"　","")))&amp;"*",
注文弁当の抽出!$F:$I,4,FALSE),""),"園児","先生")&amp;
IF(COUNTIF(S57,"*おにぎり*"),"　おにぎり","")</f>
        <v>#N/A</v>
      </c>
      <c r="U57" t="e">
        <f>IF(T57&lt;&gt;"",
VLOOKUP(C57,クライアント抽出!$A:$G,7,FALSE),"")</f>
        <v>#N/A</v>
      </c>
      <c r="V57" t="e">
        <f>IF(A57&lt;&gt;"",VLOOKUP("*"&amp;A57&amp;"*",数出表_Excel!$A:$Z,22,FALSE)&amp;VLOOKUP("*"&amp;A57&amp;"*",数出表_Excel!$A:$Z,23,FALSE),"")</f>
        <v>#N/A</v>
      </c>
      <c r="W57" t="e">
        <f>IF(AND(COUNTIF(V57,"&lt;&gt;*不要*"),A57&lt;&gt;""),VLOOKUP(A57,得意先マスタ!$A:$AD,24,FALSE),0)</f>
        <v>#N/A</v>
      </c>
      <c r="X57" t="e">
        <f>IF(AND(COUNTIF(V57,"&lt;&gt;*不要*"),A57&lt;&gt;""),VLOOKUP(A57,得意先マスタ!$A:$AD,25,FALSE),0)</f>
        <v>#N/A</v>
      </c>
      <c r="Y57" t="e">
        <f t="shared" si="23"/>
        <v>#N/A</v>
      </c>
      <c r="Z57" t="e">
        <f t="shared" si="24"/>
        <v>#N/A</v>
      </c>
      <c r="AA57" t="e">
        <f t="shared" si="25"/>
        <v>#N/A</v>
      </c>
      <c r="AB57" t="e">
        <f t="shared" si="22"/>
        <v>#N/A</v>
      </c>
      <c r="AC57" t="str">
        <f t="array" ref="AC57">IFERROR(INDEX(57:57, SMALL(IF($D57:$U57&lt;&gt;"", COLUMN($D$1:$U57)), COLUMN(A57))), "")</f>
        <v/>
      </c>
      <c r="AD57" t="str">
        <f t="array" ref="AD57">IFERROR(INDEX(57:57, SMALL(IF($D57:$U57&lt;&gt;"", COLUMN($D$1:$U57)), COLUMN(B57))), "")</f>
        <v/>
      </c>
      <c r="AE57" t="str">
        <f t="array" ref="AE57">IFERROR(INDEX(57:57, SMALL(IF($D57:$U57&lt;&gt;"", COLUMN($D$1:$U57)), COLUMN(C57))), "")</f>
        <v/>
      </c>
      <c r="AF57" t="str">
        <f t="array" ref="AF57">IFERROR(INDEX(57:57, SMALL(IF($D57:$U57&lt;&gt;"", COLUMN($D$1:$U57)), COLUMN(D57))), "")</f>
        <v/>
      </c>
      <c r="AG57" t="str">
        <f t="array" ref="AG57">IFERROR(INDEX(57:57, SMALL(IF($D57:$U57&lt;&gt;"", COLUMN($D$1:$U57)), COLUMN(E57))), "")</f>
        <v/>
      </c>
      <c r="AH57" t="str">
        <f t="array" ref="AH57">IFERROR(INDEX(57:57, SMALL(IF($D57:$U57&lt;&gt;"", COLUMN($D$1:$U57)), COLUMN(F57))), "")</f>
        <v/>
      </c>
      <c r="AI57" t="str">
        <f t="array" ref="AI57">IFERROR(INDEX(57:57, SMALL(IF($D57:$U57&lt;&gt;"", COLUMN($D$1:$U57)), COLUMN(G57))), "")</f>
        <v/>
      </c>
      <c r="AJ57" t="str">
        <f t="array" ref="AJ57">IFERROR(INDEX(57:57, SMALL(IF($D57:$U57&lt;&gt;"", COLUMN($D$1:$U57)), COLUMN(H57))), "")</f>
        <v/>
      </c>
      <c r="AK57" t="str">
        <f t="array" ref="AK57">IFERROR(INDEX(57:57, SMALL(IF($D57:$U57&lt;&gt;"", COLUMN($D$1:$U57)), COLUMN(I57))), "")</f>
        <v/>
      </c>
      <c r="AL57" t="str">
        <f t="array" ref="AL57">IFERROR(INDEX(57:57, SMALL(IF($D57:$U57&lt;&gt;"", COLUMN($D$1:$U57)), COLUMN(J57))), "")</f>
        <v/>
      </c>
      <c r="AM57" t="str">
        <f t="array" ref="AM57">IFERROR(INDEX(57:57, SMALL(IF($D57:$U57&lt;&gt;"", COLUMN($D$1:$U57)), COLUMN(K57))), "")</f>
        <v/>
      </c>
      <c r="AN57" t="str">
        <f t="array" ref="AN57">IFERROR(INDEX(57:57, SMALL(IF($D57:$U57&lt;&gt;"", COLUMN($D$1:$U57)), COLUMN(L57))), "")</f>
        <v/>
      </c>
      <c r="AO57" t="str">
        <f t="array" ref="AO57">IFERROR(INDEX(57:57, SMALL(IF($D57:$U57&lt;&gt;"", COLUMN($D$1:$U57)), COLUMN(M57))), "")</f>
        <v/>
      </c>
      <c r="AP57" t="str">
        <f t="array" ref="AP57">IFERROR(INDEX(57:57, SMALL(IF($D57:$U57&lt;&gt;"", COLUMN($D$1:$U57)), COLUMN(N57))), "")</f>
        <v/>
      </c>
      <c r="AQ57" t="str">
        <f t="array" ref="AQ57">IFERROR(INDEX(57:57, SMALL(IF($D57:$U57&lt;&gt;"", COLUMN($D$1:$U57)), COLUMN(O57))), "")</f>
        <v/>
      </c>
      <c r="AR57" s="54" t="s">
        <v>3465</v>
      </c>
      <c r="AS57" t="e">
        <f t="shared" si="16"/>
        <v>#N/A</v>
      </c>
      <c r="AT57" t="e">
        <f t="shared" si="17"/>
        <v>#N/A</v>
      </c>
      <c r="AU57" t="e">
        <f t="shared" si="18"/>
        <v>#N/A</v>
      </c>
      <c r="AV57" t="e">
        <f t="shared" si="19"/>
        <v>#N/A</v>
      </c>
      <c r="AW57" t="e">
        <f t="shared" si="20"/>
        <v>#N/A</v>
      </c>
      <c r="AX57" t="e">
        <f t="shared" si="21"/>
        <v>#N/A</v>
      </c>
      <c r="AZ57" t="str">
        <f t="array" ref="AZ57">IFERROR(INDEX(57:57, SMALL(IF($AC57:$AX57&lt;&gt;"", COLUMN($AC$1:$AX57)), COLUMN(A57))), "")</f>
        <v/>
      </c>
      <c r="BA57" t="str">
        <f t="array" ref="BA57">IFERROR(INDEX(57:57, SMALL(IF($AC57:$AX57&lt;&gt;"", COLUMN($AC$1:$AX57)), COLUMN(B57))), "")</f>
        <v/>
      </c>
      <c r="BB57" t="str">
        <f t="array" ref="BB57">IFERROR(INDEX(57:57, SMALL(IF($AC57:$AX57&lt;&gt;"", COLUMN($AC$1:$AX57)), COLUMN(C57))), "")</f>
        <v/>
      </c>
      <c r="BC57" t="str">
        <f t="array" ref="BC57">IFERROR(INDEX(57:57, SMALL(IF($AC57:$AX57&lt;&gt;"", COLUMN($AC$1:$AX57)), COLUMN(D57))), "")</f>
        <v/>
      </c>
      <c r="BD57" t="str">
        <f t="array" ref="BD57">IFERROR(INDEX(57:57, SMALL(IF($AC57:$AX57&lt;&gt;"", COLUMN($AC$1:$AX57)), COLUMN(E57))), "")</f>
        <v/>
      </c>
      <c r="BE57" t="str">
        <f t="array" ref="BE57">IFERROR(INDEX(57:57, SMALL(IF($AC57:$AX57&lt;&gt;"", COLUMN($AC$1:$AX57)), COLUMN(F57))), "")</f>
        <v/>
      </c>
      <c r="BF57" t="str">
        <f t="array" ref="BF57">IFERROR(INDEX(57:57, SMALL(IF($AC57:$AX57&lt;&gt;"", COLUMN($AC$1:$AX57)), COLUMN(G57))), "")</f>
        <v/>
      </c>
      <c r="BG57" t="str">
        <f t="array" ref="BG57">IFERROR(INDEX(57:57, SMALL(IF($AC57:$AX57&lt;&gt;"", COLUMN($AC$1:$AX57)), COLUMN(H57))), "")</f>
        <v/>
      </c>
      <c r="BH57" t="str">
        <f t="array" ref="BH57">IFERROR(INDEX(57:57, SMALL(IF($AC57:$AX57&lt;&gt;"", COLUMN($AC$1:$AX57)), COLUMN(I57))), "")</f>
        <v/>
      </c>
      <c r="BI57" t="str">
        <f t="array" ref="BI57">IFERROR(INDEX(57:57, SMALL(IF($AC57:$AX57&lt;&gt;"", COLUMN($AC$1:$AX57)), COLUMN(J57))), "")</f>
        <v/>
      </c>
      <c r="BJ57" t="str">
        <f t="array" ref="BJ57">IFERROR(INDEX(57:57, SMALL(IF($AC57:$AX57&lt;&gt;"", COLUMN($AC$1:$AX57)), COLUMN(K57))), "")</f>
        <v/>
      </c>
      <c r="BK57" t="str">
        <f t="array" ref="BK57">IFERROR(INDEX(57:57, SMALL(IF($AC57:$AX57&lt;&gt;"", COLUMN($AC$1:$AX57)), COLUMN(L57))), "")</f>
        <v/>
      </c>
      <c r="BL57" t="str">
        <f t="array" ref="BL57">IFERROR(INDEX(57:57, SMALL(IF($AC57:$AX57&lt;&gt;"", COLUMN($AC$1:$AX57)), COLUMN(M57))), "")</f>
        <v/>
      </c>
      <c r="BM57" t="str">
        <f t="array" ref="BM57">IFERROR(INDEX(57:57, SMALL(IF($AC57:$AX57&lt;&gt;"", COLUMN($AC$1:$AX57)), COLUMN(N57))), "")</f>
        <v/>
      </c>
      <c r="BN57" t="str">
        <f t="array" ref="BN57">IFERROR(INDEX(57:57, SMALL(IF($AC57:$AX57&lt;&gt;"", COLUMN($AC$1:$AX57)), COLUMN(O57))), "")</f>
        <v/>
      </c>
      <c r="BO57" t="str">
        <f t="array" ref="BO57">IFERROR(INDEX(57:57, SMALL(IF($AC57:$AX57&lt;&gt;"", COLUMN($AC$1:$AX57)), COLUMN(P57))), "")</f>
        <v/>
      </c>
      <c r="BP57" t="str">
        <f t="array" ref="BP57">IFERROR(INDEX(57:57, SMALL(IF($AC57:$AX57&lt;&gt;"", COLUMN($AC$1:$AX57)), COLUMN(Q57))), "")</f>
        <v/>
      </c>
      <c r="BQ57" t="str">
        <f t="array" ref="BQ57">IFERROR(INDEX(57:57, SMALL(IF($AC57:$AX57&lt;&gt;"", COLUMN($AC$1:$AX57)), COLUMN(R57))), "")</f>
        <v/>
      </c>
    </row>
    <row r="58" spans="1:69" x14ac:dyDescent="0.45">
      <c r="A58" t="e" cm="1">
        <f t="array" ref="A58">IF(INDEX(貼り付け用!A:A,MATCH(A57,貼り付け用!A:A,0)+2)="4700",
IF(INDEX(貼り付け用!A:A,MATCH(A57,貼り付け用!A:A,0)+4)="4800",
INDEX(貼り付け用!A:A,MATCH(A57,貼り付け用!A:A,0)+6),
INDEX(貼り付け用!A:A,MATCH(A57,貼り付け用!A:A,0)+4)),INDEX(貼り付け用!A:A,MATCH(A57,貼り付け用!A:A,0)+2))</f>
        <v>#N/A</v>
      </c>
      <c r="B58" t="e">
        <f>IF(A58&lt;&gt;"",
VLOOKUP(A58,得意先マスタ!A:D,2,FALSE),"")</f>
        <v>#N/A</v>
      </c>
      <c r="C58" t="e" cm="1">
        <f t="array" ref="C58">IF(A58="10000","",INDEX(貼り付け用!A:A,MATCH(A58,貼り付け用!A:A,0)+1))</f>
        <v>#N/A</v>
      </c>
      <c r="D58" t="e">
        <f>VLOOKUP(C58,クライアント抽出!$A:$O,10,FALSE)</f>
        <v>#N/A</v>
      </c>
      <c r="E58" t="e">
        <f>IF(D58&lt;&gt;"",
VLOOKUP(
"*"&amp;IF(COUNTIF(D58,"*キャラ弁*"),"キャラ",
IF(COUNTIF(D58,"*赤*"),"赤",SUBSTITUTE(SUBSTITUTE(D58," ",""),"　","")))&amp;"*",
注文弁当の抽出!$F:$I,4,FALSE)&amp;
IF(COUNTIF(D58,"*おにぎり*"),"　おにぎり",""),"")</f>
        <v>#N/A</v>
      </c>
      <c r="F58" t="e">
        <f>IF(E58&lt;&gt;"",
VLOOKUP(C58,クライアント抽出!$A:$G,2,FALSE)+
IF(COUNTIF(Y58,"*-*"),Y58,0),"")</f>
        <v>#N/A</v>
      </c>
      <c r="G58" t="e">
        <f>VLOOKUP(C58,クライアント抽出!$A:$O,11,FALSE)</f>
        <v>#N/A</v>
      </c>
      <c r="H58" t="e">
        <f>IF(G58&lt;&gt;"",
VLOOKUP(
"*"&amp;IF(COUNTIF(G58,"*キャラ弁*"),"キャラ",
IF(COUNTIF(G58,"*赤*"),"赤",SUBSTITUTE(SUBSTITUTE(G58," ",""),"　","")))&amp;"*",
注文弁当の抽出!$F:$I,4,FALSE)&amp;
IF(COUNTIF(G58,"*おにぎり*"),"　おにぎり",""),"")</f>
        <v>#N/A</v>
      </c>
      <c r="I58" t="e">
        <f>IF(H58&lt;&gt;"",
VLOOKUP(C58,クライアント抽出!$A:$G,3,FALSE)+Z58,"")</f>
        <v>#N/A</v>
      </c>
      <c r="J58" t="e">
        <f>VLOOKUP(C58,クライアント抽出!$A:$O,12,FALSE)</f>
        <v>#N/A</v>
      </c>
      <c r="K58" t="e">
        <f>IF(J58&lt;&gt;"",
VLOOKUP(
"*"&amp;IF(COUNTIF(J58,"*キャラ弁*"),"キャラ",
IF(COUNTIF(J58,"*赤*"),"赤",SUBSTITUTE(SUBSTITUTE(J58," ",""),"　","")))&amp;"*",
注文弁当の抽出!$F:$I,4,FALSE)&amp;
IF(COUNTIF(J58,"*おにぎり*"),"　おにぎり",""),"")</f>
        <v>#N/A</v>
      </c>
      <c r="L58" t="e">
        <f>IF(K58&lt;&gt;"",
VLOOKUP(C58,クライアント抽出!$A:$G,4,FALSE)+AA58,"")</f>
        <v>#N/A</v>
      </c>
      <c r="M58" t="e">
        <f>VLOOKUP(C58,クライアント抽出!$A:$O,13,FALSE)</f>
        <v>#N/A</v>
      </c>
      <c r="N58" t="e">
        <f>SUBSTITUTE(
IF(M58&lt;&gt;"",
VLOOKUP(
"*"&amp;IF(COUNTIF(M58,"*キャラ弁*"),"キャラ",
IF(COUNTIF(M58,"*赤*"),"赤",SUBSTITUTE(SUBSTITUTE(D58," ",""),"　","")))&amp;"*",
注文弁当の抽出!$F:$I,4,FALSE),""),"園児","先生")&amp;
IF(COUNTIF(M58,"*おにぎり*"),"　おにぎり","")</f>
        <v>#N/A</v>
      </c>
      <c r="O58" t="e">
        <f>IF(N58&lt;&gt;"",VLOOKUP(C58,クライアント抽出!$A:$G,5,FALSE),"")</f>
        <v>#N/A</v>
      </c>
      <c r="P58" t="e">
        <f>VLOOKUP(C58,クライアント抽出!$A:$O,14,FALSE)</f>
        <v>#N/A</v>
      </c>
      <c r="Q58" t="e">
        <f>SUBSTITUTE(
IF(P58&lt;&gt;"",
VLOOKUP(
"*"&amp;IF(COUNTIF(P58,"*キャラ弁*"),"キャラ",
IF(COUNTIF(P58,"*赤*"),"赤",SUBSTITUTE(SUBSTITUTE(G58," ",""),"　","")))&amp;"*",
注文弁当の抽出!$F:$I,4,FALSE),""),"園児","先生")&amp;
IF(COUNTIF(P58,"*おにぎり*"),"　おにぎり","")</f>
        <v>#N/A</v>
      </c>
      <c r="R58" t="e">
        <f>IF(Q58&lt;&gt;"",
VLOOKUP(C58,クライアント抽出!$A:$G,6,FALSE),"")</f>
        <v>#N/A</v>
      </c>
      <c r="S58" t="e">
        <f>VLOOKUP(C58,クライアント抽出!$A:$O,15,FALSE)</f>
        <v>#N/A</v>
      </c>
      <c r="T58" t="e">
        <f>SUBSTITUTE(
IF(S58&lt;&gt;"",
VLOOKUP(
"*"&amp;IF(COUNTIF(S58,"*キャラ弁*"),"キャラ",
IF(COUNTIF(S58,"*赤*"),"赤",SUBSTITUTE(SUBSTITUTE(J58," ",""),"　","")))&amp;"*",
注文弁当の抽出!$F:$I,4,FALSE),""),"園児","先生")&amp;
IF(COUNTIF(S58,"*おにぎり*"),"　おにぎり","")</f>
        <v>#N/A</v>
      </c>
      <c r="U58" t="e">
        <f>IF(T58&lt;&gt;"",
VLOOKUP(C58,クライアント抽出!$A:$G,7,FALSE),"")</f>
        <v>#N/A</v>
      </c>
      <c r="V58" t="e">
        <f>IF(A58&lt;&gt;"",VLOOKUP("*"&amp;A58&amp;"*",数出表_Excel!$A:$Z,22,FALSE)&amp;VLOOKUP("*"&amp;A58&amp;"*",数出表_Excel!$A:$Z,23,FALSE),"")</f>
        <v>#N/A</v>
      </c>
      <c r="W58" t="e">
        <f>IF(AND(COUNTIF(V58,"&lt;&gt;*不要*"),A58&lt;&gt;""),VLOOKUP(A58,得意先マスタ!$A:$AD,24,FALSE),0)</f>
        <v>#N/A</v>
      </c>
      <c r="X58" t="e">
        <f>IF(AND(COUNTIF(V58,"&lt;&gt;*不要*"),A58&lt;&gt;""),VLOOKUP(A58,得意先マスタ!$A:$AD,25,FALSE),0)</f>
        <v>#N/A</v>
      </c>
      <c r="Y58" t="e">
        <f t="shared" si="23"/>
        <v>#N/A</v>
      </c>
      <c r="Z58" t="e">
        <f t="shared" si="24"/>
        <v>#N/A</v>
      </c>
      <c r="AA58" t="e">
        <f t="shared" si="25"/>
        <v>#N/A</v>
      </c>
      <c r="AB58" t="e">
        <f t="shared" si="22"/>
        <v>#N/A</v>
      </c>
      <c r="AC58" t="str">
        <f t="array" ref="AC58">IFERROR(INDEX(58:58, SMALL(IF($D58:$U58&lt;&gt;"", COLUMN($D$1:$U58)), COLUMN(A58))), "")</f>
        <v/>
      </c>
      <c r="AD58" t="str">
        <f t="array" ref="AD58">IFERROR(INDEX(58:58, SMALL(IF($D58:$U58&lt;&gt;"", COLUMN($D$1:$U58)), COLUMN(B58))), "")</f>
        <v/>
      </c>
      <c r="AE58" t="str">
        <f t="array" ref="AE58">IFERROR(INDEX(58:58, SMALL(IF($D58:$U58&lt;&gt;"", COLUMN($D$1:$U58)), COLUMN(C58))), "")</f>
        <v/>
      </c>
      <c r="AF58" t="str">
        <f t="array" ref="AF58">IFERROR(INDEX(58:58, SMALL(IF($D58:$U58&lt;&gt;"", COLUMN($D$1:$U58)), COLUMN(D58))), "")</f>
        <v/>
      </c>
      <c r="AG58" t="str">
        <f t="array" ref="AG58">IFERROR(INDEX(58:58, SMALL(IF($D58:$U58&lt;&gt;"", COLUMN($D$1:$U58)), COLUMN(E58))), "")</f>
        <v/>
      </c>
      <c r="AH58" t="str">
        <f t="array" ref="AH58">IFERROR(INDEX(58:58, SMALL(IF($D58:$U58&lt;&gt;"", COLUMN($D$1:$U58)), COLUMN(F58))), "")</f>
        <v/>
      </c>
      <c r="AI58" t="str">
        <f t="array" ref="AI58">IFERROR(INDEX(58:58, SMALL(IF($D58:$U58&lt;&gt;"", COLUMN($D$1:$U58)), COLUMN(G58))), "")</f>
        <v/>
      </c>
      <c r="AJ58" t="str">
        <f t="array" ref="AJ58">IFERROR(INDEX(58:58, SMALL(IF($D58:$U58&lt;&gt;"", COLUMN($D$1:$U58)), COLUMN(H58))), "")</f>
        <v/>
      </c>
      <c r="AK58" t="str">
        <f t="array" ref="AK58">IFERROR(INDEX(58:58, SMALL(IF($D58:$U58&lt;&gt;"", COLUMN($D$1:$U58)), COLUMN(I58))), "")</f>
        <v/>
      </c>
      <c r="AL58" t="str">
        <f t="array" ref="AL58">IFERROR(INDEX(58:58, SMALL(IF($D58:$U58&lt;&gt;"", COLUMN($D$1:$U58)), COLUMN(J58))), "")</f>
        <v/>
      </c>
      <c r="AM58" t="str">
        <f t="array" ref="AM58">IFERROR(INDEX(58:58, SMALL(IF($D58:$U58&lt;&gt;"", COLUMN($D$1:$U58)), COLUMN(K58))), "")</f>
        <v/>
      </c>
      <c r="AN58" t="str">
        <f t="array" ref="AN58">IFERROR(INDEX(58:58, SMALL(IF($D58:$U58&lt;&gt;"", COLUMN($D$1:$U58)), COLUMN(L58))), "")</f>
        <v/>
      </c>
      <c r="AO58" t="str">
        <f t="array" ref="AO58">IFERROR(INDEX(58:58, SMALL(IF($D58:$U58&lt;&gt;"", COLUMN($D$1:$U58)), COLUMN(M58))), "")</f>
        <v/>
      </c>
      <c r="AP58" t="str">
        <f t="array" ref="AP58">IFERROR(INDEX(58:58, SMALL(IF($D58:$U58&lt;&gt;"", COLUMN($D$1:$U58)), COLUMN(N58))), "")</f>
        <v/>
      </c>
      <c r="AQ58" t="str">
        <f t="array" ref="AQ58">IFERROR(INDEX(58:58, SMALL(IF($D58:$U58&lt;&gt;"", COLUMN($D$1:$U58)), COLUMN(O58))), "")</f>
        <v/>
      </c>
      <c r="AR58" s="54" t="s">
        <v>3465</v>
      </c>
      <c r="AS58" t="e">
        <f t="shared" si="16"/>
        <v>#N/A</v>
      </c>
      <c r="AT58" t="e">
        <f t="shared" si="17"/>
        <v>#N/A</v>
      </c>
      <c r="AU58" t="e">
        <f t="shared" si="18"/>
        <v>#N/A</v>
      </c>
      <c r="AV58" t="e">
        <f t="shared" si="19"/>
        <v>#N/A</v>
      </c>
      <c r="AW58" t="e">
        <f t="shared" si="20"/>
        <v>#N/A</v>
      </c>
      <c r="AX58" t="e">
        <f t="shared" si="21"/>
        <v>#N/A</v>
      </c>
      <c r="AZ58" t="str">
        <f t="array" ref="AZ58">IFERROR(INDEX(58:58, SMALL(IF($AC58:$AX58&lt;&gt;"", COLUMN($AC$1:$AX58)), COLUMN(A58))), "")</f>
        <v/>
      </c>
      <c r="BA58" t="str">
        <f t="array" ref="BA58">IFERROR(INDEX(58:58, SMALL(IF($AC58:$AX58&lt;&gt;"", COLUMN($AC$1:$AX58)), COLUMN(B58))), "")</f>
        <v/>
      </c>
      <c r="BB58" t="str">
        <f t="array" ref="BB58">IFERROR(INDEX(58:58, SMALL(IF($AC58:$AX58&lt;&gt;"", COLUMN($AC$1:$AX58)), COLUMN(C58))), "")</f>
        <v/>
      </c>
      <c r="BC58" t="str">
        <f t="array" ref="BC58">IFERROR(INDEX(58:58, SMALL(IF($AC58:$AX58&lt;&gt;"", COLUMN($AC$1:$AX58)), COLUMN(D58))), "")</f>
        <v/>
      </c>
      <c r="BD58" t="str">
        <f t="array" ref="BD58">IFERROR(INDEX(58:58, SMALL(IF($AC58:$AX58&lt;&gt;"", COLUMN($AC$1:$AX58)), COLUMN(E58))), "")</f>
        <v/>
      </c>
      <c r="BE58" t="str">
        <f t="array" ref="BE58">IFERROR(INDEX(58:58, SMALL(IF($AC58:$AX58&lt;&gt;"", COLUMN($AC$1:$AX58)), COLUMN(F58))), "")</f>
        <v/>
      </c>
      <c r="BF58" t="str">
        <f t="array" ref="BF58">IFERROR(INDEX(58:58, SMALL(IF($AC58:$AX58&lt;&gt;"", COLUMN($AC$1:$AX58)), COLUMN(G58))), "")</f>
        <v/>
      </c>
      <c r="BG58" t="str">
        <f t="array" ref="BG58">IFERROR(INDEX(58:58, SMALL(IF($AC58:$AX58&lt;&gt;"", COLUMN($AC$1:$AX58)), COLUMN(H58))), "")</f>
        <v/>
      </c>
      <c r="BH58" t="str">
        <f t="array" ref="BH58">IFERROR(INDEX(58:58, SMALL(IF($AC58:$AX58&lt;&gt;"", COLUMN($AC$1:$AX58)), COLUMN(I58))), "")</f>
        <v/>
      </c>
      <c r="BI58" t="str">
        <f t="array" ref="BI58">IFERROR(INDEX(58:58, SMALL(IF($AC58:$AX58&lt;&gt;"", COLUMN($AC$1:$AX58)), COLUMN(J58))), "")</f>
        <v/>
      </c>
      <c r="BJ58" t="str">
        <f t="array" ref="BJ58">IFERROR(INDEX(58:58, SMALL(IF($AC58:$AX58&lt;&gt;"", COLUMN($AC$1:$AX58)), COLUMN(K58))), "")</f>
        <v/>
      </c>
      <c r="BK58" t="str">
        <f t="array" ref="BK58">IFERROR(INDEX(58:58, SMALL(IF($AC58:$AX58&lt;&gt;"", COLUMN($AC$1:$AX58)), COLUMN(L58))), "")</f>
        <v/>
      </c>
      <c r="BL58" t="str">
        <f t="array" ref="BL58">IFERROR(INDEX(58:58, SMALL(IF($AC58:$AX58&lt;&gt;"", COLUMN($AC$1:$AX58)), COLUMN(M58))), "")</f>
        <v/>
      </c>
      <c r="BM58" t="str">
        <f t="array" ref="BM58">IFERROR(INDEX(58:58, SMALL(IF($AC58:$AX58&lt;&gt;"", COLUMN($AC$1:$AX58)), COLUMN(N58))), "")</f>
        <v/>
      </c>
      <c r="BN58" t="str">
        <f t="array" ref="BN58">IFERROR(INDEX(58:58, SMALL(IF($AC58:$AX58&lt;&gt;"", COLUMN($AC$1:$AX58)), COLUMN(O58))), "")</f>
        <v/>
      </c>
      <c r="BO58" t="str">
        <f t="array" ref="BO58">IFERROR(INDEX(58:58, SMALL(IF($AC58:$AX58&lt;&gt;"", COLUMN($AC$1:$AX58)), COLUMN(P58))), "")</f>
        <v/>
      </c>
      <c r="BP58" t="str">
        <f t="array" ref="BP58">IFERROR(INDEX(58:58, SMALL(IF($AC58:$AX58&lt;&gt;"", COLUMN($AC$1:$AX58)), COLUMN(Q58))), "")</f>
        <v/>
      </c>
      <c r="BQ58" t="str">
        <f t="array" ref="BQ58">IFERROR(INDEX(58:58, SMALL(IF($AC58:$AX58&lt;&gt;"", COLUMN($AC$1:$AX58)), COLUMN(R58))), "")</f>
        <v/>
      </c>
    </row>
    <row r="59" spans="1:69" x14ac:dyDescent="0.45">
      <c r="A59" t="e" cm="1">
        <f t="array" ref="A59">IF(INDEX(貼り付け用!A:A,MATCH(A58,貼り付け用!A:A,0)+2)="4700",
IF(INDEX(貼り付け用!A:A,MATCH(A58,貼り付け用!A:A,0)+4)="4800",
INDEX(貼り付け用!A:A,MATCH(A58,貼り付け用!A:A,0)+6),
INDEX(貼り付け用!A:A,MATCH(A58,貼り付け用!A:A,0)+4)),INDEX(貼り付け用!A:A,MATCH(A58,貼り付け用!A:A,0)+2))</f>
        <v>#N/A</v>
      </c>
      <c r="B59" t="e">
        <f>IF(A59&lt;&gt;"",
VLOOKUP(A59,得意先マスタ!A:D,2,FALSE),"")</f>
        <v>#N/A</v>
      </c>
      <c r="C59" t="e" cm="1">
        <f t="array" ref="C59">IF(A59="10000","",INDEX(貼り付け用!A:A,MATCH(A59,貼り付け用!A:A,0)+1))</f>
        <v>#N/A</v>
      </c>
      <c r="D59" t="e">
        <f>VLOOKUP(C59,クライアント抽出!$A:$O,10,FALSE)</f>
        <v>#N/A</v>
      </c>
      <c r="E59" t="e">
        <f>IF(D59&lt;&gt;"",
VLOOKUP(
"*"&amp;IF(COUNTIF(D59,"*キャラ弁*"),"キャラ",
IF(COUNTIF(D59,"*赤*"),"赤",SUBSTITUTE(SUBSTITUTE(D59," ",""),"　","")))&amp;"*",
注文弁当の抽出!$F:$I,4,FALSE)&amp;
IF(COUNTIF(D59,"*おにぎり*"),"　おにぎり",""),"")</f>
        <v>#N/A</v>
      </c>
      <c r="F59" t="e">
        <f>IF(E59&lt;&gt;"",
VLOOKUP(C59,クライアント抽出!$A:$G,2,FALSE)+
IF(COUNTIF(Y59,"*-*"),Y59,0),"")</f>
        <v>#N/A</v>
      </c>
      <c r="G59" t="e">
        <f>VLOOKUP(C59,クライアント抽出!$A:$O,11,FALSE)</f>
        <v>#N/A</v>
      </c>
      <c r="H59" t="e">
        <f>IF(G59&lt;&gt;"",
VLOOKUP(
"*"&amp;IF(COUNTIF(G59,"*キャラ弁*"),"キャラ",
IF(COUNTIF(G59,"*赤*"),"赤",SUBSTITUTE(SUBSTITUTE(G59," ",""),"　","")))&amp;"*",
注文弁当の抽出!$F:$I,4,FALSE)&amp;
IF(COUNTIF(G59,"*おにぎり*"),"　おにぎり",""),"")</f>
        <v>#N/A</v>
      </c>
      <c r="I59" t="e">
        <f>IF(H59&lt;&gt;"",
VLOOKUP(C59,クライアント抽出!$A:$G,3,FALSE)+Z59,"")</f>
        <v>#N/A</v>
      </c>
      <c r="J59" t="e">
        <f>VLOOKUP(C59,クライアント抽出!$A:$O,12,FALSE)</f>
        <v>#N/A</v>
      </c>
      <c r="K59" t="e">
        <f>IF(J59&lt;&gt;"",
VLOOKUP(
"*"&amp;IF(COUNTIF(J59,"*キャラ弁*"),"キャラ",
IF(COUNTIF(J59,"*赤*"),"赤",SUBSTITUTE(SUBSTITUTE(J59," ",""),"　","")))&amp;"*",
注文弁当の抽出!$F:$I,4,FALSE)&amp;
IF(COUNTIF(J59,"*おにぎり*"),"　おにぎり",""),"")</f>
        <v>#N/A</v>
      </c>
      <c r="L59" t="e">
        <f>IF(K59&lt;&gt;"",
VLOOKUP(C59,クライアント抽出!$A:$G,4,FALSE)+AA59,"")</f>
        <v>#N/A</v>
      </c>
      <c r="M59" t="e">
        <f>VLOOKUP(C59,クライアント抽出!$A:$O,13,FALSE)</f>
        <v>#N/A</v>
      </c>
      <c r="N59" t="e">
        <f>SUBSTITUTE(
IF(M59&lt;&gt;"",
VLOOKUP(
"*"&amp;IF(COUNTIF(M59,"*キャラ弁*"),"キャラ",
IF(COUNTIF(M59,"*赤*"),"赤",SUBSTITUTE(SUBSTITUTE(D59," ",""),"　","")))&amp;"*",
注文弁当の抽出!$F:$I,4,FALSE),""),"園児","先生")&amp;
IF(COUNTIF(M59,"*おにぎり*"),"　おにぎり","")</f>
        <v>#N/A</v>
      </c>
      <c r="O59" t="e">
        <f>IF(N59&lt;&gt;"",VLOOKUP(C59,クライアント抽出!$A:$G,5,FALSE),"")</f>
        <v>#N/A</v>
      </c>
      <c r="P59" t="e">
        <f>VLOOKUP(C59,クライアント抽出!$A:$O,14,FALSE)</f>
        <v>#N/A</v>
      </c>
      <c r="Q59" t="e">
        <f>SUBSTITUTE(
IF(P59&lt;&gt;"",
VLOOKUP(
"*"&amp;IF(COUNTIF(P59,"*キャラ弁*"),"キャラ",
IF(COUNTIF(P59,"*赤*"),"赤",SUBSTITUTE(SUBSTITUTE(G59," ",""),"　","")))&amp;"*",
注文弁当の抽出!$F:$I,4,FALSE),""),"園児","先生")&amp;
IF(COUNTIF(P59,"*おにぎり*"),"　おにぎり","")</f>
        <v>#N/A</v>
      </c>
      <c r="R59" t="e">
        <f>IF(Q59&lt;&gt;"",
VLOOKUP(C59,クライアント抽出!$A:$G,6,FALSE),"")</f>
        <v>#N/A</v>
      </c>
      <c r="S59" t="e">
        <f>VLOOKUP(C59,クライアント抽出!$A:$O,15,FALSE)</f>
        <v>#N/A</v>
      </c>
      <c r="T59" t="e">
        <f>SUBSTITUTE(
IF(S59&lt;&gt;"",
VLOOKUP(
"*"&amp;IF(COUNTIF(S59,"*キャラ弁*"),"キャラ",
IF(COUNTIF(S59,"*赤*"),"赤",SUBSTITUTE(SUBSTITUTE(J59," ",""),"　","")))&amp;"*",
注文弁当の抽出!$F:$I,4,FALSE),""),"園児","先生")&amp;
IF(COUNTIF(S59,"*おにぎり*"),"　おにぎり","")</f>
        <v>#N/A</v>
      </c>
      <c r="U59" t="e">
        <f>IF(T59&lt;&gt;"",
VLOOKUP(C59,クライアント抽出!$A:$G,7,FALSE),"")</f>
        <v>#N/A</v>
      </c>
      <c r="V59" t="e">
        <f>IF(A59&lt;&gt;"",VLOOKUP("*"&amp;A59&amp;"*",数出表_Excel!$A:$Z,22,FALSE)&amp;VLOOKUP("*"&amp;A59&amp;"*",数出表_Excel!$A:$Z,23,FALSE),"")</f>
        <v>#N/A</v>
      </c>
      <c r="W59" t="e">
        <f>IF(AND(COUNTIF(V59,"&lt;&gt;*不要*"),A59&lt;&gt;""),VLOOKUP(A59,得意先マスタ!$A:$AD,24,FALSE),0)</f>
        <v>#N/A</v>
      </c>
      <c r="X59" t="e">
        <f>IF(AND(COUNTIF(V59,"&lt;&gt;*不要*"),A59&lt;&gt;""),VLOOKUP(A59,得意先マスタ!$A:$AD,25,FALSE),0)</f>
        <v>#N/A</v>
      </c>
      <c r="Y59" t="e">
        <f t="shared" si="23"/>
        <v>#N/A</v>
      </c>
      <c r="Z59" t="e">
        <f t="shared" si="24"/>
        <v>#N/A</v>
      </c>
      <c r="AA59" t="e">
        <f t="shared" si="25"/>
        <v>#N/A</v>
      </c>
      <c r="AB59" t="e">
        <f t="shared" si="22"/>
        <v>#N/A</v>
      </c>
      <c r="AC59" t="str">
        <f t="array" ref="AC59">IFERROR(INDEX(59:59, SMALL(IF($D59:$U59&lt;&gt;"", COLUMN($D$1:$U59)), COLUMN(A59))), "")</f>
        <v/>
      </c>
      <c r="AD59" t="str">
        <f t="array" ref="AD59">IFERROR(INDEX(59:59, SMALL(IF($D59:$U59&lt;&gt;"", COLUMN($D$1:$U59)), COLUMN(B59))), "")</f>
        <v/>
      </c>
      <c r="AE59" t="str">
        <f t="array" ref="AE59">IFERROR(INDEX(59:59, SMALL(IF($D59:$U59&lt;&gt;"", COLUMN($D$1:$U59)), COLUMN(C59))), "")</f>
        <v/>
      </c>
      <c r="AF59" t="str">
        <f t="array" ref="AF59">IFERROR(INDEX(59:59, SMALL(IF($D59:$U59&lt;&gt;"", COLUMN($D$1:$U59)), COLUMN(D59))), "")</f>
        <v/>
      </c>
      <c r="AG59" t="str">
        <f t="array" ref="AG59">IFERROR(INDEX(59:59, SMALL(IF($D59:$U59&lt;&gt;"", COLUMN($D$1:$U59)), COLUMN(E59))), "")</f>
        <v/>
      </c>
      <c r="AH59" t="str">
        <f t="array" ref="AH59">IFERROR(INDEX(59:59, SMALL(IF($D59:$U59&lt;&gt;"", COLUMN($D$1:$U59)), COLUMN(F59))), "")</f>
        <v/>
      </c>
      <c r="AI59" t="str">
        <f t="array" ref="AI59">IFERROR(INDEX(59:59, SMALL(IF($D59:$U59&lt;&gt;"", COLUMN($D$1:$U59)), COLUMN(G59))), "")</f>
        <v/>
      </c>
      <c r="AJ59" t="str">
        <f t="array" ref="AJ59">IFERROR(INDEX(59:59, SMALL(IF($D59:$U59&lt;&gt;"", COLUMN($D$1:$U59)), COLUMN(H59))), "")</f>
        <v/>
      </c>
      <c r="AK59" t="str">
        <f t="array" ref="AK59">IFERROR(INDEX(59:59, SMALL(IF($D59:$U59&lt;&gt;"", COLUMN($D$1:$U59)), COLUMN(I59))), "")</f>
        <v/>
      </c>
      <c r="AL59" t="str">
        <f t="array" ref="AL59">IFERROR(INDEX(59:59, SMALL(IF($D59:$U59&lt;&gt;"", COLUMN($D$1:$U59)), COLUMN(J59))), "")</f>
        <v/>
      </c>
      <c r="AM59" t="str">
        <f t="array" ref="AM59">IFERROR(INDEX(59:59, SMALL(IF($D59:$U59&lt;&gt;"", COLUMN($D$1:$U59)), COLUMN(K59))), "")</f>
        <v/>
      </c>
      <c r="AN59" t="str">
        <f t="array" ref="AN59">IFERROR(INDEX(59:59, SMALL(IF($D59:$U59&lt;&gt;"", COLUMN($D$1:$U59)), COLUMN(L59))), "")</f>
        <v/>
      </c>
      <c r="AO59" t="str">
        <f t="array" ref="AO59">IFERROR(INDEX(59:59, SMALL(IF($D59:$U59&lt;&gt;"", COLUMN($D$1:$U59)), COLUMN(M59))), "")</f>
        <v/>
      </c>
      <c r="AP59" t="str">
        <f t="array" ref="AP59">IFERROR(INDEX(59:59, SMALL(IF($D59:$U59&lt;&gt;"", COLUMN($D$1:$U59)), COLUMN(N59))), "")</f>
        <v/>
      </c>
      <c r="AQ59" t="str">
        <f t="array" ref="AQ59">IFERROR(INDEX(59:59, SMALL(IF($D59:$U59&lt;&gt;"", COLUMN($D$1:$U59)), COLUMN(O59))), "")</f>
        <v/>
      </c>
      <c r="AR59" s="54" t="s">
        <v>3465</v>
      </c>
      <c r="AS59" t="e">
        <f t="shared" si="16"/>
        <v>#N/A</v>
      </c>
      <c r="AT59" t="e">
        <f t="shared" si="17"/>
        <v>#N/A</v>
      </c>
      <c r="AU59" t="e">
        <f t="shared" si="18"/>
        <v>#N/A</v>
      </c>
      <c r="AV59" t="e">
        <f t="shared" si="19"/>
        <v>#N/A</v>
      </c>
      <c r="AW59" t="e">
        <f t="shared" si="20"/>
        <v>#N/A</v>
      </c>
      <c r="AX59" t="e">
        <f t="shared" si="21"/>
        <v>#N/A</v>
      </c>
      <c r="AZ59" t="str">
        <f t="array" ref="AZ59">IFERROR(INDEX(59:59, SMALL(IF($AC59:$AX59&lt;&gt;"", COLUMN($AC$1:$AX59)), COLUMN(A59))), "")</f>
        <v/>
      </c>
      <c r="BA59" t="str">
        <f t="array" ref="BA59">IFERROR(INDEX(59:59, SMALL(IF($AC59:$AX59&lt;&gt;"", COLUMN($AC$1:$AX59)), COLUMN(B59))), "")</f>
        <v/>
      </c>
      <c r="BB59" t="str">
        <f t="array" ref="BB59">IFERROR(INDEX(59:59, SMALL(IF($AC59:$AX59&lt;&gt;"", COLUMN($AC$1:$AX59)), COLUMN(C59))), "")</f>
        <v/>
      </c>
      <c r="BC59" t="str">
        <f t="array" ref="BC59">IFERROR(INDEX(59:59, SMALL(IF($AC59:$AX59&lt;&gt;"", COLUMN($AC$1:$AX59)), COLUMN(D59))), "")</f>
        <v/>
      </c>
      <c r="BD59" t="str">
        <f t="array" ref="BD59">IFERROR(INDEX(59:59, SMALL(IF($AC59:$AX59&lt;&gt;"", COLUMN($AC$1:$AX59)), COLUMN(E59))), "")</f>
        <v/>
      </c>
      <c r="BE59" t="str">
        <f t="array" ref="BE59">IFERROR(INDEX(59:59, SMALL(IF($AC59:$AX59&lt;&gt;"", COLUMN($AC$1:$AX59)), COLUMN(F59))), "")</f>
        <v/>
      </c>
      <c r="BF59" t="str">
        <f t="array" ref="BF59">IFERROR(INDEX(59:59, SMALL(IF($AC59:$AX59&lt;&gt;"", COLUMN($AC$1:$AX59)), COLUMN(G59))), "")</f>
        <v/>
      </c>
      <c r="BG59" t="str">
        <f t="array" ref="BG59">IFERROR(INDEX(59:59, SMALL(IF($AC59:$AX59&lt;&gt;"", COLUMN($AC$1:$AX59)), COLUMN(H59))), "")</f>
        <v/>
      </c>
      <c r="BH59" t="str">
        <f t="array" ref="BH59">IFERROR(INDEX(59:59, SMALL(IF($AC59:$AX59&lt;&gt;"", COLUMN($AC$1:$AX59)), COLUMN(I59))), "")</f>
        <v/>
      </c>
      <c r="BI59" t="str">
        <f t="array" ref="BI59">IFERROR(INDEX(59:59, SMALL(IF($AC59:$AX59&lt;&gt;"", COLUMN($AC$1:$AX59)), COLUMN(J59))), "")</f>
        <v/>
      </c>
      <c r="BJ59" t="str">
        <f t="array" ref="BJ59">IFERROR(INDEX(59:59, SMALL(IF($AC59:$AX59&lt;&gt;"", COLUMN($AC$1:$AX59)), COLUMN(K59))), "")</f>
        <v/>
      </c>
      <c r="BK59" t="str">
        <f t="array" ref="BK59">IFERROR(INDEX(59:59, SMALL(IF($AC59:$AX59&lt;&gt;"", COLUMN($AC$1:$AX59)), COLUMN(L59))), "")</f>
        <v/>
      </c>
      <c r="BL59" t="str">
        <f t="array" ref="BL59">IFERROR(INDEX(59:59, SMALL(IF($AC59:$AX59&lt;&gt;"", COLUMN($AC$1:$AX59)), COLUMN(M59))), "")</f>
        <v/>
      </c>
      <c r="BM59" t="str">
        <f t="array" ref="BM59">IFERROR(INDEX(59:59, SMALL(IF($AC59:$AX59&lt;&gt;"", COLUMN($AC$1:$AX59)), COLUMN(N59))), "")</f>
        <v/>
      </c>
      <c r="BN59" t="str">
        <f t="array" ref="BN59">IFERROR(INDEX(59:59, SMALL(IF($AC59:$AX59&lt;&gt;"", COLUMN($AC$1:$AX59)), COLUMN(O59))), "")</f>
        <v/>
      </c>
      <c r="BO59" t="str">
        <f t="array" ref="BO59">IFERROR(INDEX(59:59, SMALL(IF($AC59:$AX59&lt;&gt;"", COLUMN($AC$1:$AX59)), COLUMN(P59))), "")</f>
        <v/>
      </c>
      <c r="BP59" t="str">
        <f t="array" ref="BP59">IFERROR(INDEX(59:59, SMALL(IF($AC59:$AX59&lt;&gt;"", COLUMN($AC$1:$AX59)), COLUMN(Q59))), "")</f>
        <v/>
      </c>
      <c r="BQ59" t="str">
        <f t="array" ref="BQ59">IFERROR(INDEX(59:59, SMALL(IF($AC59:$AX59&lt;&gt;"", COLUMN($AC$1:$AX59)), COLUMN(R59))), "")</f>
        <v/>
      </c>
    </row>
    <row r="60" spans="1:69" x14ac:dyDescent="0.45">
      <c r="A60" t="e" cm="1">
        <f t="array" ref="A60">IF(INDEX(貼り付け用!A:A,MATCH(A59,貼り付け用!A:A,0)+2)="4700",
IF(INDEX(貼り付け用!A:A,MATCH(A59,貼り付け用!A:A,0)+4)="4800",
INDEX(貼り付け用!A:A,MATCH(A59,貼り付け用!A:A,0)+6),
INDEX(貼り付け用!A:A,MATCH(A59,貼り付け用!A:A,0)+4)),INDEX(貼り付け用!A:A,MATCH(A59,貼り付け用!A:A,0)+2))</f>
        <v>#N/A</v>
      </c>
      <c r="B60" t="e">
        <f>IF(A60&lt;&gt;"",
VLOOKUP(A60,得意先マスタ!A:D,2,FALSE),"")</f>
        <v>#N/A</v>
      </c>
      <c r="C60" t="e" cm="1">
        <f t="array" ref="C60">IF(A60="10000","",INDEX(貼り付け用!A:A,MATCH(A60,貼り付け用!A:A,0)+1))</f>
        <v>#N/A</v>
      </c>
      <c r="D60" t="e">
        <f>VLOOKUP(C60,クライアント抽出!$A:$O,10,FALSE)</f>
        <v>#N/A</v>
      </c>
      <c r="E60" t="e">
        <f>IF(D60&lt;&gt;"",
VLOOKUP(
"*"&amp;IF(COUNTIF(D60,"*キャラ弁*"),"キャラ",
IF(COUNTIF(D60,"*赤*"),"赤",SUBSTITUTE(SUBSTITUTE(D60," ",""),"　","")))&amp;"*",
注文弁当の抽出!$F:$I,4,FALSE)&amp;
IF(COUNTIF(D60,"*おにぎり*"),"　おにぎり",""),"")</f>
        <v>#N/A</v>
      </c>
      <c r="F60" t="e">
        <f>IF(E60&lt;&gt;"",
VLOOKUP(C60,クライアント抽出!$A:$G,2,FALSE)+
IF(COUNTIF(Y60,"*-*"),Y60,0),"")</f>
        <v>#N/A</v>
      </c>
      <c r="G60" t="e">
        <f>VLOOKUP(C60,クライアント抽出!$A:$O,11,FALSE)</f>
        <v>#N/A</v>
      </c>
      <c r="H60" t="e">
        <f>IF(G60&lt;&gt;"",
VLOOKUP(
"*"&amp;IF(COUNTIF(G60,"*キャラ弁*"),"キャラ",
IF(COUNTIF(G60,"*赤*"),"赤",SUBSTITUTE(SUBSTITUTE(G60," ",""),"　","")))&amp;"*",
注文弁当の抽出!$F:$I,4,FALSE)&amp;
IF(COUNTIF(G60,"*おにぎり*"),"　おにぎり",""),"")</f>
        <v>#N/A</v>
      </c>
      <c r="I60" t="e">
        <f>IF(H60&lt;&gt;"",
VLOOKUP(C60,クライアント抽出!$A:$G,3,FALSE)+Z60,"")</f>
        <v>#N/A</v>
      </c>
      <c r="J60" t="e">
        <f>VLOOKUP(C60,クライアント抽出!$A:$O,12,FALSE)</f>
        <v>#N/A</v>
      </c>
      <c r="K60" t="e">
        <f>IF(J60&lt;&gt;"",
VLOOKUP(
"*"&amp;IF(COUNTIF(J60,"*キャラ弁*"),"キャラ",
IF(COUNTIF(J60,"*赤*"),"赤",SUBSTITUTE(SUBSTITUTE(J60," ",""),"　","")))&amp;"*",
注文弁当の抽出!$F:$I,4,FALSE)&amp;
IF(COUNTIF(J60,"*おにぎり*"),"　おにぎり",""),"")</f>
        <v>#N/A</v>
      </c>
      <c r="L60" t="e">
        <f>IF(K60&lt;&gt;"",
VLOOKUP(C60,クライアント抽出!$A:$G,4,FALSE)+AA60,"")</f>
        <v>#N/A</v>
      </c>
      <c r="M60" t="e">
        <f>VLOOKUP(C60,クライアント抽出!$A:$O,13,FALSE)</f>
        <v>#N/A</v>
      </c>
      <c r="N60" t="e">
        <f>SUBSTITUTE(
IF(M60&lt;&gt;"",
VLOOKUP(
"*"&amp;IF(COUNTIF(M60,"*キャラ弁*"),"キャラ",
IF(COUNTIF(M60,"*赤*"),"赤",SUBSTITUTE(SUBSTITUTE(D60," ",""),"　","")))&amp;"*",
注文弁当の抽出!$F:$I,4,FALSE),""),"園児","先生")&amp;
IF(COUNTIF(M60,"*おにぎり*"),"　おにぎり","")</f>
        <v>#N/A</v>
      </c>
      <c r="O60" t="e">
        <f>IF(N60&lt;&gt;"",VLOOKUP(C60,クライアント抽出!$A:$G,5,FALSE),"")</f>
        <v>#N/A</v>
      </c>
      <c r="P60" t="e">
        <f>VLOOKUP(C60,クライアント抽出!$A:$O,14,FALSE)</f>
        <v>#N/A</v>
      </c>
      <c r="Q60" t="e">
        <f>SUBSTITUTE(
IF(P60&lt;&gt;"",
VLOOKUP(
"*"&amp;IF(COUNTIF(P60,"*キャラ弁*"),"キャラ",
IF(COUNTIF(P60,"*赤*"),"赤",SUBSTITUTE(SUBSTITUTE(G60," ",""),"　","")))&amp;"*",
注文弁当の抽出!$F:$I,4,FALSE),""),"園児","先生")&amp;
IF(COUNTIF(P60,"*おにぎり*"),"　おにぎり","")</f>
        <v>#N/A</v>
      </c>
      <c r="R60" t="e">
        <f>IF(Q60&lt;&gt;"",
VLOOKUP(C60,クライアント抽出!$A:$G,6,FALSE),"")</f>
        <v>#N/A</v>
      </c>
      <c r="S60" t="e">
        <f>VLOOKUP(C60,クライアント抽出!$A:$O,15,FALSE)</f>
        <v>#N/A</v>
      </c>
      <c r="T60" t="e">
        <f>SUBSTITUTE(
IF(S60&lt;&gt;"",
VLOOKUP(
"*"&amp;IF(COUNTIF(S60,"*キャラ弁*"),"キャラ",
IF(COUNTIF(S60,"*赤*"),"赤",SUBSTITUTE(SUBSTITUTE(J60," ",""),"　","")))&amp;"*",
注文弁当の抽出!$F:$I,4,FALSE),""),"園児","先生")&amp;
IF(COUNTIF(S60,"*おにぎり*"),"　おにぎり","")</f>
        <v>#N/A</v>
      </c>
      <c r="U60" t="e">
        <f>IF(T60&lt;&gt;"",
VLOOKUP(C60,クライアント抽出!$A:$G,7,FALSE),"")</f>
        <v>#N/A</v>
      </c>
      <c r="V60" t="e">
        <f>IF(A60&lt;&gt;"",VLOOKUP("*"&amp;A60&amp;"*",数出表_Excel!$A:$Z,22,FALSE)&amp;VLOOKUP("*"&amp;A60&amp;"*",数出表_Excel!$A:$Z,23,FALSE),"")</f>
        <v>#N/A</v>
      </c>
      <c r="W60" t="e">
        <f>IF(AND(COUNTIF(V60,"&lt;&gt;*不要*"),A60&lt;&gt;""),VLOOKUP(A60,得意先マスタ!$A:$AD,24,FALSE),0)</f>
        <v>#N/A</v>
      </c>
      <c r="X60" t="e">
        <f>IF(AND(COUNTIF(V60,"&lt;&gt;*不要*"),A60&lt;&gt;""),VLOOKUP(A60,得意先マスタ!$A:$AD,25,FALSE),0)</f>
        <v>#N/A</v>
      </c>
      <c r="Y60" t="e">
        <f t="shared" si="23"/>
        <v>#N/A</v>
      </c>
      <c r="Z60" t="e">
        <f t="shared" si="24"/>
        <v>#N/A</v>
      </c>
      <c r="AA60" t="e">
        <f t="shared" si="25"/>
        <v>#N/A</v>
      </c>
      <c r="AB60" t="e">
        <f t="shared" si="22"/>
        <v>#N/A</v>
      </c>
      <c r="AC60" t="str">
        <f t="array" ref="AC60">IFERROR(INDEX(60:60, SMALL(IF($D60:$U60&lt;&gt;"", COLUMN($D$1:$U60)), COLUMN(A60))), "")</f>
        <v/>
      </c>
      <c r="AD60" t="str">
        <f t="array" ref="AD60">IFERROR(INDEX(60:60, SMALL(IF($D60:$U60&lt;&gt;"", COLUMN($D$1:$U60)), COLUMN(B60))), "")</f>
        <v/>
      </c>
      <c r="AE60" t="str">
        <f t="array" ref="AE60">IFERROR(INDEX(60:60, SMALL(IF($D60:$U60&lt;&gt;"", COLUMN($D$1:$U60)), COLUMN(C60))), "")</f>
        <v/>
      </c>
      <c r="AF60" t="str">
        <f t="array" ref="AF60">IFERROR(INDEX(60:60, SMALL(IF($D60:$U60&lt;&gt;"", COLUMN($D$1:$U60)), COLUMN(D60))), "")</f>
        <v/>
      </c>
      <c r="AG60" t="str">
        <f t="array" ref="AG60">IFERROR(INDEX(60:60, SMALL(IF($D60:$U60&lt;&gt;"", COLUMN($D$1:$U60)), COLUMN(E60))), "")</f>
        <v/>
      </c>
      <c r="AH60" t="str">
        <f t="array" ref="AH60">IFERROR(INDEX(60:60, SMALL(IF($D60:$U60&lt;&gt;"", COLUMN($D$1:$U60)), COLUMN(F60))), "")</f>
        <v/>
      </c>
      <c r="AI60" t="str">
        <f t="array" ref="AI60">IFERROR(INDEX(60:60, SMALL(IF($D60:$U60&lt;&gt;"", COLUMN($D$1:$U60)), COLUMN(G60))), "")</f>
        <v/>
      </c>
      <c r="AJ60" t="str">
        <f t="array" ref="AJ60">IFERROR(INDEX(60:60, SMALL(IF($D60:$U60&lt;&gt;"", COLUMN($D$1:$U60)), COLUMN(H60))), "")</f>
        <v/>
      </c>
      <c r="AK60" t="str">
        <f t="array" ref="AK60">IFERROR(INDEX(60:60, SMALL(IF($D60:$U60&lt;&gt;"", COLUMN($D$1:$U60)), COLUMN(I60))), "")</f>
        <v/>
      </c>
      <c r="AL60" t="str">
        <f t="array" ref="AL60">IFERROR(INDEX(60:60, SMALL(IF($D60:$U60&lt;&gt;"", COLUMN($D$1:$U60)), COLUMN(J60))), "")</f>
        <v/>
      </c>
      <c r="AM60" t="str">
        <f t="array" ref="AM60">IFERROR(INDEX(60:60, SMALL(IF($D60:$U60&lt;&gt;"", COLUMN($D$1:$U60)), COLUMN(K60))), "")</f>
        <v/>
      </c>
      <c r="AN60" t="str">
        <f t="array" ref="AN60">IFERROR(INDEX(60:60, SMALL(IF($D60:$U60&lt;&gt;"", COLUMN($D$1:$U60)), COLUMN(L60))), "")</f>
        <v/>
      </c>
      <c r="AO60" t="str">
        <f t="array" ref="AO60">IFERROR(INDEX(60:60, SMALL(IF($D60:$U60&lt;&gt;"", COLUMN($D$1:$U60)), COLUMN(M60))), "")</f>
        <v/>
      </c>
      <c r="AP60" t="str">
        <f t="array" ref="AP60">IFERROR(INDEX(60:60, SMALL(IF($D60:$U60&lt;&gt;"", COLUMN($D$1:$U60)), COLUMN(N60))), "")</f>
        <v/>
      </c>
      <c r="AQ60" t="str">
        <f t="array" ref="AQ60">IFERROR(INDEX(60:60, SMALL(IF($D60:$U60&lt;&gt;"", COLUMN($D$1:$U60)), COLUMN(O60))), "")</f>
        <v/>
      </c>
      <c r="AR60" s="54" t="s">
        <v>3465</v>
      </c>
      <c r="AS60" t="e">
        <f t="shared" si="16"/>
        <v>#N/A</v>
      </c>
      <c r="AT60" t="e">
        <f t="shared" si="17"/>
        <v>#N/A</v>
      </c>
      <c r="AU60" t="e">
        <f t="shared" si="18"/>
        <v>#N/A</v>
      </c>
      <c r="AV60" t="e">
        <f t="shared" si="19"/>
        <v>#N/A</v>
      </c>
      <c r="AW60" t="e">
        <f t="shared" si="20"/>
        <v>#N/A</v>
      </c>
      <c r="AX60" t="e">
        <f t="shared" si="21"/>
        <v>#N/A</v>
      </c>
      <c r="AZ60" t="str">
        <f t="array" ref="AZ60">IFERROR(INDEX(60:60, SMALL(IF($AC60:$AX60&lt;&gt;"", COLUMN($AC$1:$AX60)), COLUMN(A60))), "")</f>
        <v/>
      </c>
      <c r="BA60" t="str">
        <f t="array" ref="BA60">IFERROR(INDEX(60:60, SMALL(IF($AC60:$AX60&lt;&gt;"", COLUMN($AC$1:$AX60)), COLUMN(B60))), "")</f>
        <v/>
      </c>
      <c r="BB60" t="str">
        <f t="array" ref="BB60">IFERROR(INDEX(60:60, SMALL(IF($AC60:$AX60&lt;&gt;"", COLUMN($AC$1:$AX60)), COLUMN(C60))), "")</f>
        <v/>
      </c>
      <c r="BC60" t="str">
        <f t="array" ref="BC60">IFERROR(INDEX(60:60, SMALL(IF($AC60:$AX60&lt;&gt;"", COLUMN($AC$1:$AX60)), COLUMN(D60))), "")</f>
        <v/>
      </c>
      <c r="BD60" t="str">
        <f t="array" ref="BD60">IFERROR(INDEX(60:60, SMALL(IF($AC60:$AX60&lt;&gt;"", COLUMN($AC$1:$AX60)), COLUMN(E60))), "")</f>
        <v/>
      </c>
      <c r="BE60" t="str">
        <f t="array" ref="BE60">IFERROR(INDEX(60:60, SMALL(IF($AC60:$AX60&lt;&gt;"", COLUMN($AC$1:$AX60)), COLUMN(F60))), "")</f>
        <v/>
      </c>
      <c r="BF60" t="str">
        <f t="array" ref="BF60">IFERROR(INDEX(60:60, SMALL(IF($AC60:$AX60&lt;&gt;"", COLUMN($AC$1:$AX60)), COLUMN(G60))), "")</f>
        <v/>
      </c>
      <c r="BG60" t="str">
        <f t="array" ref="BG60">IFERROR(INDEX(60:60, SMALL(IF($AC60:$AX60&lt;&gt;"", COLUMN($AC$1:$AX60)), COLUMN(H60))), "")</f>
        <v/>
      </c>
      <c r="BH60" t="str">
        <f t="array" ref="BH60">IFERROR(INDEX(60:60, SMALL(IF($AC60:$AX60&lt;&gt;"", COLUMN($AC$1:$AX60)), COLUMN(I60))), "")</f>
        <v/>
      </c>
      <c r="BI60" t="str">
        <f t="array" ref="BI60">IFERROR(INDEX(60:60, SMALL(IF($AC60:$AX60&lt;&gt;"", COLUMN($AC$1:$AX60)), COLUMN(J60))), "")</f>
        <v/>
      </c>
      <c r="BJ60" t="str">
        <f t="array" ref="BJ60">IFERROR(INDEX(60:60, SMALL(IF($AC60:$AX60&lt;&gt;"", COLUMN($AC$1:$AX60)), COLUMN(K60))), "")</f>
        <v/>
      </c>
      <c r="BK60" t="str">
        <f t="array" ref="BK60">IFERROR(INDEX(60:60, SMALL(IF($AC60:$AX60&lt;&gt;"", COLUMN($AC$1:$AX60)), COLUMN(L60))), "")</f>
        <v/>
      </c>
      <c r="BL60" t="str">
        <f t="array" ref="BL60">IFERROR(INDEX(60:60, SMALL(IF($AC60:$AX60&lt;&gt;"", COLUMN($AC$1:$AX60)), COLUMN(M60))), "")</f>
        <v/>
      </c>
      <c r="BM60" t="str">
        <f t="array" ref="BM60">IFERROR(INDEX(60:60, SMALL(IF($AC60:$AX60&lt;&gt;"", COLUMN($AC$1:$AX60)), COLUMN(N60))), "")</f>
        <v/>
      </c>
      <c r="BN60" t="str">
        <f t="array" ref="BN60">IFERROR(INDEX(60:60, SMALL(IF($AC60:$AX60&lt;&gt;"", COLUMN($AC$1:$AX60)), COLUMN(O60))), "")</f>
        <v/>
      </c>
      <c r="BO60" t="str">
        <f t="array" ref="BO60">IFERROR(INDEX(60:60, SMALL(IF($AC60:$AX60&lt;&gt;"", COLUMN($AC$1:$AX60)), COLUMN(P60))), "")</f>
        <v/>
      </c>
      <c r="BP60" t="str">
        <f t="array" ref="BP60">IFERROR(INDEX(60:60, SMALL(IF($AC60:$AX60&lt;&gt;"", COLUMN($AC$1:$AX60)), COLUMN(Q60))), "")</f>
        <v/>
      </c>
      <c r="BQ60" t="str">
        <f t="array" ref="BQ60">IFERROR(INDEX(60:60, SMALL(IF($AC60:$AX60&lt;&gt;"", COLUMN($AC$1:$AX60)), COLUMN(R60))), "")</f>
        <v/>
      </c>
    </row>
    <row r="61" spans="1:69" x14ac:dyDescent="0.45">
      <c r="A61" t="e" cm="1">
        <f t="array" ref="A61">IF(INDEX(貼り付け用!A:A,MATCH(A60,貼り付け用!A:A,0)+2)="4700",
IF(INDEX(貼り付け用!A:A,MATCH(A60,貼り付け用!A:A,0)+4)="4800",
INDEX(貼り付け用!A:A,MATCH(A60,貼り付け用!A:A,0)+6),
INDEX(貼り付け用!A:A,MATCH(A60,貼り付け用!A:A,0)+4)),INDEX(貼り付け用!A:A,MATCH(A60,貼り付け用!A:A,0)+2))</f>
        <v>#N/A</v>
      </c>
      <c r="B61" t="e">
        <f>IF(A61&lt;&gt;"",
VLOOKUP(A61,得意先マスタ!A:D,2,FALSE),"")</f>
        <v>#N/A</v>
      </c>
      <c r="C61" t="e" cm="1">
        <f t="array" ref="C61">IF(A61="10000","",INDEX(貼り付け用!A:A,MATCH(A61,貼り付け用!A:A,0)+1))</f>
        <v>#N/A</v>
      </c>
      <c r="D61" t="e">
        <f>VLOOKUP(C61,クライアント抽出!$A:$O,10,FALSE)</f>
        <v>#N/A</v>
      </c>
      <c r="E61" t="e">
        <f>IF(D61&lt;&gt;"",
VLOOKUP(
"*"&amp;IF(COUNTIF(D61,"*キャラ弁*"),"キャラ",
IF(COUNTIF(D61,"*赤*"),"赤",SUBSTITUTE(SUBSTITUTE(D61," ",""),"　","")))&amp;"*",
注文弁当の抽出!$F:$I,4,FALSE)&amp;
IF(COUNTIF(D61,"*おにぎり*"),"　おにぎり",""),"")</f>
        <v>#N/A</v>
      </c>
      <c r="F61" t="e">
        <f>IF(E61&lt;&gt;"",
VLOOKUP(C61,クライアント抽出!$A:$G,2,FALSE)+
IF(COUNTIF(Y61,"*-*"),Y61,0),"")</f>
        <v>#N/A</v>
      </c>
      <c r="G61" t="e">
        <f>VLOOKUP(C61,クライアント抽出!$A:$O,11,FALSE)</f>
        <v>#N/A</v>
      </c>
      <c r="H61" t="e">
        <f>IF(G61&lt;&gt;"",
VLOOKUP(
"*"&amp;IF(COUNTIF(G61,"*キャラ弁*"),"キャラ",
IF(COUNTIF(G61,"*赤*"),"赤",SUBSTITUTE(SUBSTITUTE(G61," ",""),"　","")))&amp;"*",
注文弁当の抽出!$F:$I,4,FALSE)&amp;
IF(COUNTIF(G61,"*おにぎり*"),"　おにぎり",""),"")</f>
        <v>#N/A</v>
      </c>
      <c r="I61" t="e">
        <f>IF(H61&lt;&gt;"",
VLOOKUP(C61,クライアント抽出!$A:$G,3,FALSE)+Z61,"")</f>
        <v>#N/A</v>
      </c>
      <c r="J61" t="e">
        <f>VLOOKUP(C61,クライアント抽出!$A:$O,12,FALSE)</f>
        <v>#N/A</v>
      </c>
      <c r="K61" t="e">
        <f>IF(J61&lt;&gt;"",
VLOOKUP(
"*"&amp;IF(COUNTIF(J61,"*キャラ弁*"),"キャラ",
IF(COUNTIF(J61,"*赤*"),"赤",SUBSTITUTE(SUBSTITUTE(J61," ",""),"　","")))&amp;"*",
注文弁当の抽出!$F:$I,4,FALSE)&amp;
IF(COUNTIF(J61,"*おにぎり*"),"　おにぎり",""),"")</f>
        <v>#N/A</v>
      </c>
      <c r="L61" t="e">
        <f>IF(K61&lt;&gt;"",
VLOOKUP(C61,クライアント抽出!$A:$G,4,FALSE)+AA61,"")</f>
        <v>#N/A</v>
      </c>
      <c r="M61" t="e">
        <f>VLOOKUP(C61,クライアント抽出!$A:$O,13,FALSE)</f>
        <v>#N/A</v>
      </c>
      <c r="N61" t="e">
        <f>SUBSTITUTE(
IF(M61&lt;&gt;"",
VLOOKUP(
"*"&amp;IF(COUNTIF(M61,"*キャラ弁*"),"キャラ",
IF(COUNTIF(M61,"*赤*"),"赤",SUBSTITUTE(SUBSTITUTE(D61," ",""),"　","")))&amp;"*",
注文弁当の抽出!$F:$I,4,FALSE),""),"園児","先生")&amp;
IF(COUNTIF(M61,"*おにぎり*"),"　おにぎり","")</f>
        <v>#N/A</v>
      </c>
      <c r="O61" t="e">
        <f>IF(N61&lt;&gt;"",VLOOKUP(C61,クライアント抽出!$A:$G,5,FALSE),"")</f>
        <v>#N/A</v>
      </c>
      <c r="P61" t="e">
        <f>VLOOKUP(C61,クライアント抽出!$A:$O,14,FALSE)</f>
        <v>#N/A</v>
      </c>
      <c r="Q61" t="e">
        <f>SUBSTITUTE(
IF(P61&lt;&gt;"",
VLOOKUP(
"*"&amp;IF(COUNTIF(P61,"*キャラ弁*"),"キャラ",
IF(COUNTIF(P61,"*赤*"),"赤",SUBSTITUTE(SUBSTITUTE(G61," ",""),"　","")))&amp;"*",
注文弁当の抽出!$F:$I,4,FALSE),""),"園児","先生")&amp;
IF(COUNTIF(P61,"*おにぎり*"),"　おにぎり","")</f>
        <v>#N/A</v>
      </c>
      <c r="R61" t="e">
        <f>IF(Q61&lt;&gt;"",
VLOOKUP(C61,クライアント抽出!$A:$G,6,FALSE),"")</f>
        <v>#N/A</v>
      </c>
      <c r="S61" t="e">
        <f>VLOOKUP(C61,クライアント抽出!$A:$O,15,FALSE)</f>
        <v>#N/A</v>
      </c>
      <c r="T61" t="e">
        <f>SUBSTITUTE(
IF(S61&lt;&gt;"",
VLOOKUP(
"*"&amp;IF(COUNTIF(S61,"*キャラ弁*"),"キャラ",
IF(COUNTIF(S61,"*赤*"),"赤",SUBSTITUTE(SUBSTITUTE(J61," ",""),"　","")))&amp;"*",
注文弁当の抽出!$F:$I,4,FALSE),""),"園児","先生")&amp;
IF(COUNTIF(S61,"*おにぎり*"),"　おにぎり","")</f>
        <v>#N/A</v>
      </c>
      <c r="U61" t="e">
        <f>IF(T61&lt;&gt;"",
VLOOKUP(C61,クライアント抽出!$A:$G,7,FALSE),"")</f>
        <v>#N/A</v>
      </c>
      <c r="V61" t="e">
        <f>IF(A61&lt;&gt;"",VLOOKUP("*"&amp;A61&amp;"*",数出表_Excel!$A:$Z,22,FALSE)&amp;VLOOKUP("*"&amp;A61&amp;"*",数出表_Excel!$A:$Z,23,FALSE),"")</f>
        <v>#N/A</v>
      </c>
      <c r="W61" t="e">
        <f>IF(AND(COUNTIF(V61,"&lt;&gt;*不要*"),A61&lt;&gt;""),VLOOKUP(A61,得意先マスタ!$A:$AD,24,FALSE),0)</f>
        <v>#N/A</v>
      </c>
      <c r="X61" t="e">
        <f>IF(AND(COUNTIF(V61,"&lt;&gt;*不要*"),A61&lt;&gt;""),VLOOKUP(A61,得意先マスタ!$A:$AD,25,FALSE),0)</f>
        <v>#N/A</v>
      </c>
      <c r="Y61" t="e">
        <f t="shared" si="23"/>
        <v>#N/A</v>
      </c>
      <c r="Z61" t="e">
        <f t="shared" si="24"/>
        <v>#N/A</v>
      </c>
      <c r="AA61" t="e">
        <f t="shared" si="25"/>
        <v>#N/A</v>
      </c>
      <c r="AB61" t="e">
        <f t="shared" si="22"/>
        <v>#N/A</v>
      </c>
      <c r="AC61" t="str">
        <f t="array" ref="AC61">IFERROR(INDEX(61:61, SMALL(IF($D61:$U61&lt;&gt;"", COLUMN($D$1:$U61)), COLUMN(A61))), "")</f>
        <v/>
      </c>
      <c r="AD61" t="str">
        <f t="array" ref="AD61">IFERROR(INDEX(61:61, SMALL(IF($D61:$U61&lt;&gt;"", COLUMN($D$1:$U61)), COLUMN(B61))), "")</f>
        <v/>
      </c>
      <c r="AE61" t="str">
        <f t="array" ref="AE61">IFERROR(INDEX(61:61, SMALL(IF($D61:$U61&lt;&gt;"", COLUMN($D$1:$U61)), COLUMN(C61))), "")</f>
        <v/>
      </c>
      <c r="AF61" t="str">
        <f t="array" ref="AF61">IFERROR(INDEX(61:61, SMALL(IF($D61:$U61&lt;&gt;"", COLUMN($D$1:$U61)), COLUMN(D61))), "")</f>
        <v/>
      </c>
      <c r="AG61" t="str">
        <f t="array" ref="AG61">IFERROR(INDEX(61:61, SMALL(IF($D61:$U61&lt;&gt;"", COLUMN($D$1:$U61)), COLUMN(E61))), "")</f>
        <v/>
      </c>
      <c r="AH61" t="str">
        <f t="array" ref="AH61">IFERROR(INDEX(61:61, SMALL(IF($D61:$U61&lt;&gt;"", COLUMN($D$1:$U61)), COLUMN(F61))), "")</f>
        <v/>
      </c>
      <c r="AI61" t="str">
        <f t="array" ref="AI61">IFERROR(INDEX(61:61, SMALL(IF($D61:$U61&lt;&gt;"", COLUMN($D$1:$U61)), COLUMN(G61))), "")</f>
        <v/>
      </c>
      <c r="AJ61" t="str">
        <f t="array" ref="AJ61">IFERROR(INDEX(61:61, SMALL(IF($D61:$U61&lt;&gt;"", COLUMN($D$1:$U61)), COLUMN(H61))), "")</f>
        <v/>
      </c>
      <c r="AK61" t="str">
        <f t="array" ref="AK61">IFERROR(INDEX(61:61, SMALL(IF($D61:$U61&lt;&gt;"", COLUMN($D$1:$U61)), COLUMN(I61))), "")</f>
        <v/>
      </c>
      <c r="AL61" t="str">
        <f t="array" ref="AL61">IFERROR(INDEX(61:61, SMALL(IF($D61:$U61&lt;&gt;"", COLUMN($D$1:$U61)), COLUMN(J61))), "")</f>
        <v/>
      </c>
      <c r="AM61" t="str">
        <f t="array" ref="AM61">IFERROR(INDEX(61:61, SMALL(IF($D61:$U61&lt;&gt;"", COLUMN($D$1:$U61)), COLUMN(K61))), "")</f>
        <v/>
      </c>
      <c r="AN61" t="str">
        <f t="array" ref="AN61">IFERROR(INDEX(61:61, SMALL(IF($D61:$U61&lt;&gt;"", COLUMN($D$1:$U61)), COLUMN(L61))), "")</f>
        <v/>
      </c>
      <c r="AO61" t="str">
        <f t="array" ref="AO61">IFERROR(INDEX(61:61, SMALL(IF($D61:$U61&lt;&gt;"", COLUMN($D$1:$U61)), COLUMN(M61))), "")</f>
        <v/>
      </c>
      <c r="AP61" t="str">
        <f t="array" ref="AP61">IFERROR(INDEX(61:61, SMALL(IF($D61:$U61&lt;&gt;"", COLUMN($D$1:$U61)), COLUMN(N61))), "")</f>
        <v/>
      </c>
      <c r="AQ61" t="str">
        <f t="array" ref="AQ61">IFERROR(INDEX(61:61, SMALL(IF($D61:$U61&lt;&gt;"", COLUMN($D$1:$U61)), COLUMN(O61))), "")</f>
        <v/>
      </c>
      <c r="AR61" s="54" t="s">
        <v>3465</v>
      </c>
      <c r="AS61" t="e">
        <f t="shared" si="16"/>
        <v>#N/A</v>
      </c>
      <c r="AT61" t="e">
        <f t="shared" si="17"/>
        <v>#N/A</v>
      </c>
      <c r="AU61" t="e">
        <f t="shared" si="18"/>
        <v>#N/A</v>
      </c>
      <c r="AV61" t="e">
        <f t="shared" si="19"/>
        <v>#N/A</v>
      </c>
      <c r="AW61" t="e">
        <f t="shared" si="20"/>
        <v>#N/A</v>
      </c>
      <c r="AX61" t="e">
        <f t="shared" si="21"/>
        <v>#N/A</v>
      </c>
      <c r="AZ61" t="str">
        <f t="array" ref="AZ61">IFERROR(INDEX(61:61, SMALL(IF($AC61:$AX61&lt;&gt;"", COLUMN($AC$1:$AX61)), COLUMN(A61))), "")</f>
        <v/>
      </c>
      <c r="BA61" t="str">
        <f t="array" ref="BA61">IFERROR(INDEX(61:61, SMALL(IF($AC61:$AX61&lt;&gt;"", COLUMN($AC$1:$AX61)), COLUMN(B61))), "")</f>
        <v/>
      </c>
      <c r="BB61" t="str">
        <f t="array" ref="BB61">IFERROR(INDEX(61:61, SMALL(IF($AC61:$AX61&lt;&gt;"", COLUMN($AC$1:$AX61)), COLUMN(C61))), "")</f>
        <v/>
      </c>
      <c r="BC61" t="str">
        <f t="array" ref="BC61">IFERROR(INDEX(61:61, SMALL(IF($AC61:$AX61&lt;&gt;"", COLUMN($AC$1:$AX61)), COLUMN(D61))), "")</f>
        <v/>
      </c>
      <c r="BD61" t="str">
        <f t="array" ref="BD61">IFERROR(INDEX(61:61, SMALL(IF($AC61:$AX61&lt;&gt;"", COLUMN($AC$1:$AX61)), COLUMN(E61))), "")</f>
        <v/>
      </c>
      <c r="BE61" t="str">
        <f t="array" ref="BE61">IFERROR(INDEX(61:61, SMALL(IF($AC61:$AX61&lt;&gt;"", COLUMN($AC$1:$AX61)), COLUMN(F61))), "")</f>
        <v/>
      </c>
      <c r="BF61" t="str">
        <f t="array" ref="BF61">IFERROR(INDEX(61:61, SMALL(IF($AC61:$AX61&lt;&gt;"", COLUMN($AC$1:$AX61)), COLUMN(G61))), "")</f>
        <v/>
      </c>
      <c r="BG61" t="str">
        <f t="array" ref="BG61">IFERROR(INDEX(61:61, SMALL(IF($AC61:$AX61&lt;&gt;"", COLUMN($AC$1:$AX61)), COLUMN(H61))), "")</f>
        <v/>
      </c>
      <c r="BH61" t="str">
        <f t="array" ref="BH61">IFERROR(INDEX(61:61, SMALL(IF($AC61:$AX61&lt;&gt;"", COLUMN($AC$1:$AX61)), COLUMN(I61))), "")</f>
        <v/>
      </c>
      <c r="BI61" t="str">
        <f t="array" ref="BI61">IFERROR(INDEX(61:61, SMALL(IF($AC61:$AX61&lt;&gt;"", COLUMN($AC$1:$AX61)), COLUMN(J61))), "")</f>
        <v/>
      </c>
      <c r="BJ61" t="str">
        <f t="array" ref="BJ61">IFERROR(INDEX(61:61, SMALL(IF($AC61:$AX61&lt;&gt;"", COLUMN($AC$1:$AX61)), COLUMN(K61))), "")</f>
        <v/>
      </c>
      <c r="BK61" t="str">
        <f t="array" ref="BK61">IFERROR(INDEX(61:61, SMALL(IF($AC61:$AX61&lt;&gt;"", COLUMN($AC$1:$AX61)), COLUMN(L61))), "")</f>
        <v/>
      </c>
      <c r="BL61" t="str">
        <f t="array" ref="BL61">IFERROR(INDEX(61:61, SMALL(IF($AC61:$AX61&lt;&gt;"", COLUMN($AC$1:$AX61)), COLUMN(M61))), "")</f>
        <v/>
      </c>
      <c r="BM61" t="str">
        <f t="array" ref="BM61">IFERROR(INDEX(61:61, SMALL(IF($AC61:$AX61&lt;&gt;"", COLUMN($AC$1:$AX61)), COLUMN(N61))), "")</f>
        <v/>
      </c>
      <c r="BN61" t="str">
        <f t="array" ref="BN61">IFERROR(INDEX(61:61, SMALL(IF($AC61:$AX61&lt;&gt;"", COLUMN($AC$1:$AX61)), COLUMN(O61))), "")</f>
        <v/>
      </c>
      <c r="BO61" t="str">
        <f t="array" ref="BO61">IFERROR(INDEX(61:61, SMALL(IF($AC61:$AX61&lt;&gt;"", COLUMN($AC$1:$AX61)), COLUMN(P61))), "")</f>
        <v/>
      </c>
      <c r="BP61" t="str">
        <f t="array" ref="BP61">IFERROR(INDEX(61:61, SMALL(IF($AC61:$AX61&lt;&gt;"", COLUMN($AC$1:$AX61)), COLUMN(Q61))), "")</f>
        <v/>
      </c>
      <c r="BQ61" t="str">
        <f t="array" ref="BQ61">IFERROR(INDEX(61:61, SMALL(IF($AC61:$AX61&lt;&gt;"", COLUMN($AC$1:$AX61)), COLUMN(R61))), "")</f>
        <v/>
      </c>
    </row>
    <row r="62" spans="1:69" x14ac:dyDescent="0.45">
      <c r="A62" t="e" cm="1">
        <f t="array" ref="A62">IF(INDEX(貼り付け用!A:A,MATCH(A61,貼り付け用!A:A,0)+2)="4700",
IF(INDEX(貼り付け用!A:A,MATCH(A61,貼り付け用!A:A,0)+4)="4800",
INDEX(貼り付け用!A:A,MATCH(A61,貼り付け用!A:A,0)+6),
INDEX(貼り付け用!A:A,MATCH(A61,貼り付け用!A:A,0)+4)),INDEX(貼り付け用!A:A,MATCH(A61,貼り付け用!A:A,0)+2))</f>
        <v>#N/A</v>
      </c>
      <c r="B62" t="e">
        <f>IF(A62&lt;&gt;"",
VLOOKUP(A62,得意先マスタ!A:D,2,FALSE),"")</f>
        <v>#N/A</v>
      </c>
      <c r="C62" t="e" cm="1">
        <f t="array" ref="C62">IF(A62="10000","",INDEX(貼り付け用!A:A,MATCH(A62,貼り付け用!A:A,0)+1))</f>
        <v>#N/A</v>
      </c>
      <c r="D62" t="e">
        <f>VLOOKUP(C62,クライアント抽出!$A:$O,10,FALSE)</f>
        <v>#N/A</v>
      </c>
      <c r="E62" t="e">
        <f>IF(D62&lt;&gt;"",
VLOOKUP(
"*"&amp;IF(COUNTIF(D62,"*キャラ弁*"),"キャラ",
IF(COUNTIF(D62,"*赤*"),"赤",SUBSTITUTE(SUBSTITUTE(D62," ",""),"　","")))&amp;"*",
注文弁当の抽出!$F:$I,4,FALSE)&amp;
IF(COUNTIF(D62,"*おにぎり*"),"　おにぎり",""),"")</f>
        <v>#N/A</v>
      </c>
      <c r="F62" t="e">
        <f>IF(E62&lt;&gt;"",
VLOOKUP(C62,クライアント抽出!$A:$G,2,FALSE)+
IF(COUNTIF(Y62,"*-*"),Y62,0),"")</f>
        <v>#N/A</v>
      </c>
      <c r="G62" t="e">
        <f>VLOOKUP(C62,クライアント抽出!$A:$O,11,FALSE)</f>
        <v>#N/A</v>
      </c>
      <c r="H62" t="e">
        <f>IF(G62&lt;&gt;"",
VLOOKUP(
"*"&amp;IF(COUNTIF(G62,"*キャラ弁*"),"キャラ",
IF(COUNTIF(G62,"*赤*"),"赤",SUBSTITUTE(SUBSTITUTE(G62," ",""),"　","")))&amp;"*",
注文弁当の抽出!$F:$I,4,FALSE)&amp;
IF(COUNTIF(G62,"*おにぎり*"),"　おにぎり",""),"")</f>
        <v>#N/A</v>
      </c>
      <c r="I62" t="e">
        <f>IF(H62&lt;&gt;"",
VLOOKUP(C62,クライアント抽出!$A:$G,3,FALSE)+Z62,"")</f>
        <v>#N/A</v>
      </c>
      <c r="J62" t="e">
        <f>VLOOKUP(C62,クライアント抽出!$A:$O,12,FALSE)</f>
        <v>#N/A</v>
      </c>
      <c r="K62" t="e">
        <f>IF(J62&lt;&gt;"",
VLOOKUP(
"*"&amp;IF(COUNTIF(J62,"*キャラ弁*"),"キャラ",
IF(COUNTIF(J62,"*赤*"),"赤",SUBSTITUTE(SUBSTITUTE(J62," ",""),"　","")))&amp;"*",
注文弁当の抽出!$F:$I,4,FALSE)&amp;
IF(COUNTIF(J62,"*おにぎり*"),"　おにぎり",""),"")</f>
        <v>#N/A</v>
      </c>
      <c r="L62" t="e">
        <f>IF(K62&lt;&gt;"",
VLOOKUP(C62,クライアント抽出!$A:$G,4,FALSE)+AA62,"")</f>
        <v>#N/A</v>
      </c>
      <c r="M62" t="e">
        <f>VLOOKUP(C62,クライアント抽出!$A:$O,13,FALSE)</f>
        <v>#N/A</v>
      </c>
      <c r="N62" t="e">
        <f>SUBSTITUTE(
IF(M62&lt;&gt;"",
VLOOKUP(
"*"&amp;IF(COUNTIF(M62,"*キャラ弁*"),"キャラ",
IF(COUNTIF(M62,"*赤*"),"赤",SUBSTITUTE(SUBSTITUTE(D62," ",""),"　","")))&amp;"*",
注文弁当の抽出!$F:$I,4,FALSE),""),"園児","先生")&amp;
IF(COUNTIF(M62,"*おにぎり*"),"　おにぎり","")</f>
        <v>#N/A</v>
      </c>
      <c r="O62" t="e">
        <f>IF(N62&lt;&gt;"",VLOOKUP(C62,クライアント抽出!$A:$G,5,FALSE),"")</f>
        <v>#N/A</v>
      </c>
      <c r="P62" t="e">
        <f>VLOOKUP(C62,クライアント抽出!$A:$O,14,FALSE)</f>
        <v>#N/A</v>
      </c>
      <c r="Q62" t="e">
        <f>SUBSTITUTE(
IF(P62&lt;&gt;"",
VLOOKUP(
"*"&amp;IF(COUNTIF(P62,"*キャラ弁*"),"キャラ",
IF(COUNTIF(P62,"*赤*"),"赤",SUBSTITUTE(SUBSTITUTE(G62," ",""),"　","")))&amp;"*",
注文弁当の抽出!$F:$I,4,FALSE),""),"園児","先生")&amp;
IF(COUNTIF(P62,"*おにぎり*"),"　おにぎり","")</f>
        <v>#N/A</v>
      </c>
      <c r="R62" t="e">
        <f>IF(Q62&lt;&gt;"",
VLOOKUP(C62,クライアント抽出!$A:$G,6,FALSE),"")</f>
        <v>#N/A</v>
      </c>
      <c r="S62" t="e">
        <f>VLOOKUP(C62,クライアント抽出!$A:$O,15,FALSE)</f>
        <v>#N/A</v>
      </c>
      <c r="T62" t="e">
        <f>SUBSTITUTE(
IF(S62&lt;&gt;"",
VLOOKUP(
"*"&amp;IF(COUNTIF(S62,"*キャラ弁*"),"キャラ",
IF(COUNTIF(S62,"*赤*"),"赤",SUBSTITUTE(SUBSTITUTE(J62," ",""),"　","")))&amp;"*",
注文弁当の抽出!$F:$I,4,FALSE),""),"園児","先生")&amp;
IF(COUNTIF(S62,"*おにぎり*"),"　おにぎり","")</f>
        <v>#N/A</v>
      </c>
      <c r="U62" t="e">
        <f>IF(T62&lt;&gt;"",
VLOOKUP(C62,クライアント抽出!$A:$G,7,FALSE),"")</f>
        <v>#N/A</v>
      </c>
      <c r="V62" t="e">
        <f>IF(A62&lt;&gt;"",VLOOKUP("*"&amp;A62&amp;"*",数出表_Excel!$A:$Z,22,FALSE)&amp;VLOOKUP("*"&amp;A62&amp;"*",数出表_Excel!$A:$Z,23,FALSE),"")</f>
        <v>#N/A</v>
      </c>
      <c r="W62" t="e">
        <f>IF(AND(COUNTIF(V62,"&lt;&gt;*不要*"),A62&lt;&gt;""),VLOOKUP(A62,得意先マスタ!$A:$AD,24,FALSE),0)</f>
        <v>#N/A</v>
      </c>
      <c r="X62" t="e">
        <f>IF(AND(COUNTIF(V62,"&lt;&gt;*不要*"),A62&lt;&gt;""),VLOOKUP(A62,得意先マスタ!$A:$AD,25,FALSE),0)</f>
        <v>#N/A</v>
      </c>
      <c r="Y62" t="e">
        <f t="shared" si="23"/>
        <v>#N/A</v>
      </c>
      <c r="Z62" t="e">
        <f t="shared" si="24"/>
        <v>#N/A</v>
      </c>
      <c r="AA62" t="e">
        <f t="shared" si="25"/>
        <v>#N/A</v>
      </c>
      <c r="AB62" t="e">
        <f t="shared" si="22"/>
        <v>#N/A</v>
      </c>
      <c r="AC62" t="str">
        <f t="array" ref="AC62">IFERROR(INDEX(62:62, SMALL(IF($D62:$U62&lt;&gt;"", COLUMN($D$1:$U62)), COLUMN(A62))), "")</f>
        <v/>
      </c>
      <c r="AD62" t="str">
        <f t="array" ref="AD62">IFERROR(INDEX(62:62, SMALL(IF($D62:$U62&lt;&gt;"", COLUMN($D$1:$U62)), COLUMN(B62))), "")</f>
        <v/>
      </c>
      <c r="AE62" t="str">
        <f t="array" ref="AE62">IFERROR(INDEX(62:62, SMALL(IF($D62:$U62&lt;&gt;"", COLUMN($D$1:$U62)), COLUMN(C62))), "")</f>
        <v/>
      </c>
      <c r="AF62" t="str">
        <f t="array" ref="AF62">IFERROR(INDEX(62:62, SMALL(IF($D62:$U62&lt;&gt;"", COLUMN($D$1:$U62)), COLUMN(D62))), "")</f>
        <v/>
      </c>
      <c r="AG62" t="str">
        <f t="array" ref="AG62">IFERROR(INDEX(62:62, SMALL(IF($D62:$U62&lt;&gt;"", COLUMN($D$1:$U62)), COLUMN(E62))), "")</f>
        <v/>
      </c>
      <c r="AH62" t="str">
        <f t="array" ref="AH62">IFERROR(INDEX(62:62, SMALL(IF($D62:$U62&lt;&gt;"", COLUMN($D$1:$U62)), COLUMN(F62))), "")</f>
        <v/>
      </c>
      <c r="AI62" t="str">
        <f t="array" ref="AI62">IFERROR(INDEX(62:62, SMALL(IF($D62:$U62&lt;&gt;"", COLUMN($D$1:$U62)), COLUMN(G62))), "")</f>
        <v/>
      </c>
      <c r="AJ62" t="str">
        <f t="array" ref="AJ62">IFERROR(INDEX(62:62, SMALL(IF($D62:$U62&lt;&gt;"", COLUMN($D$1:$U62)), COLUMN(H62))), "")</f>
        <v/>
      </c>
      <c r="AK62" t="str">
        <f t="array" ref="AK62">IFERROR(INDEX(62:62, SMALL(IF($D62:$U62&lt;&gt;"", COLUMN($D$1:$U62)), COLUMN(I62))), "")</f>
        <v/>
      </c>
      <c r="AL62" t="str">
        <f t="array" ref="AL62">IFERROR(INDEX(62:62, SMALL(IF($D62:$U62&lt;&gt;"", COLUMN($D$1:$U62)), COLUMN(J62))), "")</f>
        <v/>
      </c>
      <c r="AM62" t="str">
        <f t="array" ref="AM62">IFERROR(INDEX(62:62, SMALL(IF($D62:$U62&lt;&gt;"", COLUMN($D$1:$U62)), COLUMN(K62))), "")</f>
        <v/>
      </c>
      <c r="AN62" t="str">
        <f t="array" ref="AN62">IFERROR(INDEX(62:62, SMALL(IF($D62:$U62&lt;&gt;"", COLUMN($D$1:$U62)), COLUMN(L62))), "")</f>
        <v/>
      </c>
      <c r="AO62" t="str">
        <f t="array" ref="AO62">IFERROR(INDEX(62:62, SMALL(IF($D62:$U62&lt;&gt;"", COLUMN($D$1:$U62)), COLUMN(M62))), "")</f>
        <v/>
      </c>
      <c r="AP62" t="str">
        <f t="array" ref="AP62">IFERROR(INDEX(62:62, SMALL(IF($D62:$U62&lt;&gt;"", COLUMN($D$1:$U62)), COLUMN(N62))), "")</f>
        <v/>
      </c>
      <c r="AQ62" t="str">
        <f t="array" ref="AQ62">IFERROR(INDEX(62:62, SMALL(IF($D62:$U62&lt;&gt;"", COLUMN($D$1:$U62)), COLUMN(O62))), "")</f>
        <v/>
      </c>
      <c r="AR62" s="54" t="s">
        <v>3465</v>
      </c>
      <c r="AS62" t="e">
        <f t="shared" si="16"/>
        <v>#N/A</v>
      </c>
      <c r="AT62" t="e">
        <f t="shared" si="17"/>
        <v>#N/A</v>
      </c>
      <c r="AU62" t="e">
        <f t="shared" si="18"/>
        <v>#N/A</v>
      </c>
      <c r="AV62" t="e">
        <f t="shared" si="19"/>
        <v>#N/A</v>
      </c>
      <c r="AW62" t="e">
        <f t="shared" si="20"/>
        <v>#N/A</v>
      </c>
      <c r="AX62" t="e">
        <f t="shared" si="21"/>
        <v>#N/A</v>
      </c>
      <c r="AZ62" t="str">
        <f t="array" ref="AZ62">IFERROR(INDEX(62:62, SMALL(IF($AC62:$AX62&lt;&gt;"", COLUMN($AC$1:$AX62)), COLUMN(A62))), "")</f>
        <v/>
      </c>
      <c r="BA62" t="str">
        <f t="array" ref="BA62">IFERROR(INDEX(62:62, SMALL(IF($AC62:$AX62&lt;&gt;"", COLUMN($AC$1:$AX62)), COLUMN(B62))), "")</f>
        <v/>
      </c>
      <c r="BB62" t="str">
        <f t="array" ref="BB62">IFERROR(INDEX(62:62, SMALL(IF($AC62:$AX62&lt;&gt;"", COLUMN($AC$1:$AX62)), COLUMN(C62))), "")</f>
        <v/>
      </c>
      <c r="BC62" t="str">
        <f t="array" ref="BC62">IFERROR(INDEX(62:62, SMALL(IF($AC62:$AX62&lt;&gt;"", COLUMN($AC$1:$AX62)), COLUMN(D62))), "")</f>
        <v/>
      </c>
      <c r="BD62" t="str">
        <f t="array" ref="BD62">IFERROR(INDEX(62:62, SMALL(IF($AC62:$AX62&lt;&gt;"", COLUMN($AC$1:$AX62)), COLUMN(E62))), "")</f>
        <v/>
      </c>
      <c r="BE62" t="str">
        <f t="array" ref="BE62">IFERROR(INDEX(62:62, SMALL(IF($AC62:$AX62&lt;&gt;"", COLUMN($AC$1:$AX62)), COLUMN(F62))), "")</f>
        <v/>
      </c>
      <c r="BF62" t="str">
        <f t="array" ref="BF62">IFERROR(INDEX(62:62, SMALL(IF($AC62:$AX62&lt;&gt;"", COLUMN($AC$1:$AX62)), COLUMN(G62))), "")</f>
        <v/>
      </c>
      <c r="BG62" t="str">
        <f t="array" ref="BG62">IFERROR(INDEX(62:62, SMALL(IF($AC62:$AX62&lt;&gt;"", COLUMN($AC$1:$AX62)), COLUMN(H62))), "")</f>
        <v/>
      </c>
      <c r="BH62" t="str">
        <f t="array" ref="BH62">IFERROR(INDEX(62:62, SMALL(IF($AC62:$AX62&lt;&gt;"", COLUMN($AC$1:$AX62)), COLUMN(I62))), "")</f>
        <v/>
      </c>
      <c r="BI62" t="str">
        <f t="array" ref="BI62">IFERROR(INDEX(62:62, SMALL(IF($AC62:$AX62&lt;&gt;"", COLUMN($AC$1:$AX62)), COLUMN(J62))), "")</f>
        <v/>
      </c>
      <c r="BJ62" t="str">
        <f t="array" ref="BJ62">IFERROR(INDEX(62:62, SMALL(IF($AC62:$AX62&lt;&gt;"", COLUMN($AC$1:$AX62)), COLUMN(K62))), "")</f>
        <v/>
      </c>
      <c r="BK62" t="str">
        <f t="array" ref="BK62">IFERROR(INDEX(62:62, SMALL(IF($AC62:$AX62&lt;&gt;"", COLUMN($AC$1:$AX62)), COLUMN(L62))), "")</f>
        <v/>
      </c>
      <c r="BL62" t="str">
        <f t="array" ref="BL62">IFERROR(INDEX(62:62, SMALL(IF($AC62:$AX62&lt;&gt;"", COLUMN($AC$1:$AX62)), COLUMN(M62))), "")</f>
        <v/>
      </c>
      <c r="BM62" t="str">
        <f t="array" ref="BM62">IFERROR(INDEX(62:62, SMALL(IF($AC62:$AX62&lt;&gt;"", COLUMN($AC$1:$AX62)), COLUMN(N62))), "")</f>
        <v/>
      </c>
      <c r="BN62" t="str">
        <f t="array" ref="BN62">IFERROR(INDEX(62:62, SMALL(IF($AC62:$AX62&lt;&gt;"", COLUMN($AC$1:$AX62)), COLUMN(O62))), "")</f>
        <v/>
      </c>
      <c r="BO62" t="str">
        <f t="array" ref="BO62">IFERROR(INDEX(62:62, SMALL(IF($AC62:$AX62&lt;&gt;"", COLUMN($AC$1:$AX62)), COLUMN(P62))), "")</f>
        <v/>
      </c>
      <c r="BP62" t="str">
        <f t="array" ref="BP62">IFERROR(INDEX(62:62, SMALL(IF($AC62:$AX62&lt;&gt;"", COLUMN($AC$1:$AX62)), COLUMN(Q62))), "")</f>
        <v/>
      </c>
      <c r="BQ62" t="str">
        <f t="array" ref="BQ62">IFERROR(INDEX(62:62, SMALL(IF($AC62:$AX62&lt;&gt;"", COLUMN($AC$1:$AX62)), COLUMN(R62))), "")</f>
        <v/>
      </c>
    </row>
    <row r="63" spans="1:69" x14ac:dyDescent="0.45">
      <c r="A63" t="e" cm="1">
        <f t="array" ref="A63">IF(INDEX(貼り付け用!A:A,MATCH(A62,貼り付け用!A:A,0)+2)="4700",
IF(INDEX(貼り付け用!A:A,MATCH(A62,貼り付け用!A:A,0)+4)="4800",
INDEX(貼り付け用!A:A,MATCH(A62,貼り付け用!A:A,0)+6),
INDEX(貼り付け用!A:A,MATCH(A62,貼り付け用!A:A,0)+4)),INDEX(貼り付け用!A:A,MATCH(A62,貼り付け用!A:A,0)+2))</f>
        <v>#N/A</v>
      </c>
      <c r="B63" t="e">
        <f>IF(A63&lt;&gt;"",
VLOOKUP(A63,得意先マスタ!A:D,2,FALSE),"")</f>
        <v>#N/A</v>
      </c>
      <c r="C63" t="e" cm="1">
        <f t="array" ref="C63">IF(A63="10000","",INDEX(貼り付け用!A:A,MATCH(A63,貼り付け用!A:A,0)+1))</f>
        <v>#N/A</v>
      </c>
      <c r="D63" t="e">
        <f>VLOOKUP(C63,クライアント抽出!$A:$O,10,FALSE)</f>
        <v>#N/A</v>
      </c>
      <c r="E63" t="e">
        <f>IF(D63&lt;&gt;"",
VLOOKUP(
"*"&amp;IF(COUNTIF(D63,"*キャラ弁*"),"キャラ",
IF(COUNTIF(D63,"*赤*"),"赤",SUBSTITUTE(SUBSTITUTE(D63," ",""),"　","")))&amp;"*",
注文弁当の抽出!$F:$I,4,FALSE)&amp;
IF(COUNTIF(D63,"*おにぎり*"),"　おにぎり",""),"")</f>
        <v>#N/A</v>
      </c>
      <c r="F63" t="e">
        <f>IF(E63&lt;&gt;"",
VLOOKUP(C63,クライアント抽出!$A:$G,2,FALSE)+
IF(COUNTIF(Y63,"*-*"),Y63,0),"")</f>
        <v>#N/A</v>
      </c>
      <c r="G63" t="e">
        <f>VLOOKUP(C63,クライアント抽出!$A:$O,11,FALSE)</f>
        <v>#N/A</v>
      </c>
      <c r="H63" t="e">
        <f>IF(G63&lt;&gt;"",
VLOOKUP(
"*"&amp;IF(COUNTIF(G63,"*キャラ弁*"),"キャラ",
IF(COUNTIF(G63,"*赤*"),"赤",SUBSTITUTE(SUBSTITUTE(G63," ",""),"　","")))&amp;"*",
注文弁当の抽出!$F:$I,4,FALSE)&amp;
IF(COUNTIF(G63,"*おにぎり*"),"　おにぎり",""),"")</f>
        <v>#N/A</v>
      </c>
      <c r="I63" t="e">
        <f>IF(H63&lt;&gt;"",
VLOOKUP(C63,クライアント抽出!$A:$G,3,FALSE)+Z63,"")</f>
        <v>#N/A</v>
      </c>
      <c r="J63" t="e">
        <f>VLOOKUP(C63,クライアント抽出!$A:$O,12,FALSE)</f>
        <v>#N/A</v>
      </c>
      <c r="K63" t="e">
        <f>IF(J63&lt;&gt;"",
VLOOKUP(
"*"&amp;IF(COUNTIF(J63,"*キャラ弁*"),"キャラ",
IF(COUNTIF(J63,"*赤*"),"赤",SUBSTITUTE(SUBSTITUTE(J63," ",""),"　","")))&amp;"*",
注文弁当の抽出!$F:$I,4,FALSE)&amp;
IF(COUNTIF(J63,"*おにぎり*"),"　おにぎり",""),"")</f>
        <v>#N/A</v>
      </c>
      <c r="L63" t="e">
        <f>IF(K63&lt;&gt;"",
VLOOKUP(C63,クライアント抽出!$A:$G,4,FALSE)+AA63,"")</f>
        <v>#N/A</v>
      </c>
      <c r="M63" t="e">
        <f>VLOOKUP(C63,クライアント抽出!$A:$O,13,FALSE)</f>
        <v>#N/A</v>
      </c>
      <c r="N63" t="e">
        <f>SUBSTITUTE(
IF(M63&lt;&gt;"",
VLOOKUP(
"*"&amp;IF(COUNTIF(M63,"*キャラ弁*"),"キャラ",
IF(COUNTIF(M63,"*赤*"),"赤",SUBSTITUTE(SUBSTITUTE(D63," ",""),"　","")))&amp;"*",
注文弁当の抽出!$F:$I,4,FALSE),""),"園児","先生")&amp;
IF(COUNTIF(M63,"*おにぎり*"),"　おにぎり","")</f>
        <v>#N/A</v>
      </c>
      <c r="O63" t="e">
        <f>IF(N63&lt;&gt;"",VLOOKUP(C63,クライアント抽出!$A:$G,5,FALSE),"")</f>
        <v>#N/A</v>
      </c>
      <c r="P63" t="e">
        <f>VLOOKUP(C63,クライアント抽出!$A:$O,14,FALSE)</f>
        <v>#N/A</v>
      </c>
      <c r="Q63" t="e">
        <f>SUBSTITUTE(
IF(P63&lt;&gt;"",
VLOOKUP(
"*"&amp;IF(COUNTIF(P63,"*キャラ弁*"),"キャラ",
IF(COUNTIF(P63,"*赤*"),"赤",SUBSTITUTE(SUBSTITUTE(G63," ",""),"　","")))&amp;"*",
注文弁当の抽出!$F:$I,4,FALSE),""),"園児","先生")&amp;
IF(COUNTIF(P63,"*おにぎり*"),"　おにぎり","")</f>
        <v>#N/A</v>
      </c>
      <c r="R63" t="e">
        <f>IF(Q63&lt;&gt;"",
VLOOKUP(C63,クライアント抽出!$A:$G,6,FALSE),"")</f>
        <v>#N/A</v>
      </c>
      <c r="S63" t="e">
        <f>VLOOKUP(C63,クライアント抽出!$A:$O,15,FALSE)</f>
        <v>#N/A</v>
      </c>
      <c r="T63" t="e">
        <f>SUBSTITUTE(
IF(S63&lt;&gt;"",
VLOOKUP(
"*"&amp;IF(COUNTIF(S63,"*キャラ弁*"),"キャラ",
IF(COUNTIF(S63,"*赤*"),"赤",SUBSTITUTE(SUBSTITUTE(J63," ",""),"　","")))&amp;"*",
注文弁当の抽出!$F:$I,4,FALSE),""),"園児","先生")&amp;
IF(COUNTIF(S63,"*おにぎり*"),"　おにぎり","")</f>
        <v>#N/A</v>
      </c>
      <c r="U63" t="e">
        <f>IF(T63&lt;&gt;"",
VLOOKUP(C63,クライアント抽出!$A:$G,7,FALSE),"")</f>
        <v>#N/A</v>
      </c>
      <c r="V63" t="e">
        <f>IF(A63&lt;&gt;"",VLOOKUP("*"&amp;A63&amp;"*",数出表_Excel!$A:$Z,22,FALSE)&amp;VLOOKUP("*"&amp;A63&amp;"*",数出表_Excel!$A:$Z,23,FALSE),"")</f>
        <v>#N/A</v>
      </c>
      <c r="W63" t="e">
        <f>IF(AND(COUNTIF(V63,"&lt;&gt;*不要*"),A63&lt;&gt;""),VLOOKUP(A63,得意先マスタ!$A:$AD,24,FALSE),0)</f>
        <v>#N/A</v>
      </c>
      <c r="X63" t="e">
        <f>IF(AND(COUNTIF(V63,"&lt;&gt;*不要*"),A63&lt;&gt;""),VLOOKUP(A63,得意先マスタ!$A:$AD,25,FALSE),0)</f>
        <v>#N/A</v>
      </c>
      <c r="Y63" t="e">
        <f t="shared" si="23"/>
        <v>#N/A</v>
      </c>
      <c r="Z63" t="e">
        <f t="shared" si="24"/>
        <v>#N/A</v>
      </c>
      <c r="AA63" t="e">
        <f t="shared" si="25"/>
        <v>#N/A</v>
      </c>
      <c r="AB63" t="e">
        <f t="shared" si="22"/>
        <v>#N/A</v>
      </c>
      <c r="AC63" t="str">
        <f t="array" ref="AC63">IFERROR(INDEX(63:63, SMALL(IF($D63:$U63&lt;&gt;"", COLUMN($D$1:$U63)), COLUMN(A63))), "")</f>
        <v/>
      </c>
      <c r="AD63" t="str">
        <f t="array" ref="AD63">IFERROR(INDEX(63:63, SMALL(IF($D63:$U63&lt;&gt;"", COLUMN($D$1:$U63)), COLUMN(B63))), "")</f>
        <v/>
      </c>
      <c r="AE63" t="str">
        <f t="array" ref="AE63">IFERROR(INDEX(63:63, SMALL(IF($D63:$U63&lt;&gt;"", COLUMN($D$1:$U63)), COLUMN(C63))), "")</f>
        <v/>
      </c>
      <c r="AF63" t="str">
        <f t="array" ref="AF63">IFERROR(INDEX(63:63, SMALL(IF($D63:$U63&lt;&gt;"", COLUMN($D$1:$U63)), COLUMN(D63))), "")</f>
        <v/>
      </c>
      <c r="AG63" t="str">
        <f t="array" ref="AG63">IFERROR(INDEX(63:63, SMALL(IF($D63:$U63&lt;&gt;"", COLUMN($D$1:$U63)), COLUMN(E63))), "")</f>
        <v/>
      </c>
      <c r="AH63" t="str">
        <f t="array" ref="AH63">IFERROR(INDEX(63:63, SMALL(IF($D63:$U63&lt;&gt;"", COLUMN($D$1:$U63)), COLUMN(F63))), "")</f>
        <v/>
      </c>
      <c r="AI63" t="str">
        <f t="array" ref="AI63">IFERROR(INDEX(63:63, SMALL(IF($D63:$U63&lt;&gt;"", COLUMN($D$1:$U63)), COLUMN(G63))), "")</f>
        <v/>
      </c>
      <c r="AJ63" t="str">
        <f t="array" ref="AJ63">IFERROR(INDEX(63:63, SMALL(IF($D63:$U63&lt;&gt;"", COLUMN($D$1:$U63)), COLUMN(H63))), "")</f>
        <v/>
      </c>
      <c r="AK63" t="str">
        <f t="array" ref="AK63">IFERROR(INDEX(63:63, SMALL(IF($D63:$U63&lt;&gt;"", COLUMN($D$1:$U63)), COLUMN(I63))), "")</f>
        <v/>
      </c>
      <c r="AL63" t="str">
        <f t="array" ref="AL63">IFERROR(INDEX(63:63, SMALL(IF($D63:$U63&lt;&gt;"", COLUMN($D$1:$U63)), COLUMN(J63))), "")</f>
        <v/>
      </c>
      <c r="AM63" t="str">
        <f t="array" ref="AM63">IFERROR(INDEX(63:63, SMALL(IF($D63:$U63&lt;&gt;"", COLUMN($D$1:$U63)), COLUMN(K63))), "")</f>
        <v/>
      </c>
      <c r="AN63" t="str">
        <f t="array" ref="AN63">IFERROR(INDEX(63:63, SMALL(IF($D63:$U63&lt;&gt;"", COLUMN($D$1:$U63)), COLUMN(L63))), "")</f>
        <v/>
      </c>
      <c r="AO63" t="str">
        <f t="array" ref="AO63">IFERROR(INDEX(63:63, SMALL(IF($D63:$U63&lt;&gt;"", COLUMN($D$1:$U63)), COLUMN(M63))), "")</f>
        <v/>
      </c>
      <c r="AP63" t="str">
        <f t="array" ref="AP63">IFERROR(INDEX(63:63, SMALL(IF($D63:$U63&lt;&gt;"", COLUMN($D$1:$U63)), COLUMN(N63))), "")</f>
        <v/>
      </c>
      <c r="AQ63" t="str">
        <f t="array" ref="AQ63">IFERROR(INDEX(63:63, SMALL(IF($D63:$U63&lt;&gt;"", COLUMN($D$1:$U63)), COLUMN(O63))), "")</f>
        <v/>
      </c>
      <c r="AR63" s="54" t="s">
        <v>3465</v>
      </c>
      <c r="AS63" t="e">
        <f t="shared" si="16"/>
        <v>#N/A</v>
      </c>
      <c r="AT63" t="e">
        <f t="shared" si="17"/>
        <v>#N/A</v>
      </c>
      <c r="AU63" t="e">
        <f t="shared" si="18"/>
        <v>#N/A</v>
      </c>
      <c r="AV63" t="e">
        <f t="shared" si="19"/>
        <v>#N/A</v>
      </c>
      <c r="AW63" t="e">
        <f t="shared" si="20"/>
        <v>#N/A</v>
      </c>
      <c r="AX63" t="e">
        <f t="shared" si="21"/>
        <v>#N/A</v>
      </c>
      <c r="AZ63" t="str">
        <f t="array" ref="AZ63">IFERROR(INDEX(63:63, SMALL(IF($AC63:$AX63&lt;&gt;"", COLUMN($AC$1:$AX63)), COLUMN(A63))), "")</f>
        <v/>
      </c>
      <c r="BA63" t="str">
        <f t="array" ref="BA63">IFERROR(INDEX(63:63, SMALL(IF($AC63:$AX63&lt;&gt;"", COLUMN($AC$1:$AX63)), COLUMN(B63))), "")</f>
        <v/>
      </c>
      <c r="BB63" t="str">
        <f t="array" ref="BB63">IFERROR(INDEX(63:63, SMALL(IF($AC63:$AX63&lt;&gt;"", COLUMN($AC$1:$AX63)), COLUMN(C63))), "")</f>
        <v/>
      </c>
      <c r="BC63" t="str">
        <f t="array" ref="BC63">IFERROR(INDEX(63:63, SMALL(IF($AC63:$AX63&lt;&gt;"", COLUMN($AC$1:$AX63)), COLUMN(D63))), "")</f>
        <v/>
      </c>
      <c r="BD63" t="str">
        <f t="array" ref="BD63">IFERROR(INDEX(63:63, SMALL(IF($AC63:$AX63&lt;&gt;"", COLUMN($AC$1:$AX63)), COLUMN(E63))), "")</f>
        <v/>
      </c>
      <c r="BE63" t="str">
        <f t="array" ref="BE63">IFERROR(INDEX(63:63, SMALL(IF($AC63:$AX63&lt;&gt;"", COLUMN($AC$1:$AX63)), COLUMN(F63))), "")</f>
        <v/>
      </c>
      <c r="BF63" t="str">
        <f t="array" ref="BF63">IFERROR(INDEX(63:63, SMALL(IF($AC63:$AX63&lt;&gt;"", COLUMN($AC$1:$AX63)), COLUMN(G63))), "")</f>
        <v/>
      </c>
      <c r="BG63" t="str">
        <f t="array" ref="BG63">IFERROR(INDEX(63:63, SMALL(IF($AC63:$AX63&lt;&gt;"", COLUMN($AC$1:$AX63)), COLUMN(H63))), "")</f>
        <v/>
      </c>
      <c r="BH63" t="str">
        <f t="array" ref="BH63">IFERROR(INDEX(63:63, SMALL(IF($AC63:$AX63&lt;&gt;"", COLUMN($AC$1:$AX63)), COLUMN(I63))), "")</f>
        <v/>
      </c>
      <c r="BI63" t="str">
        <f t="array" ref="BI63">IFERROR(INDEX(63:63, SMALL(IF($AC63:$AX63&lt;&gt;"", COLUMN($AC$1:$AX63)), COLUMN(J63))), "")</f>
        <v/>
      </c>
      <c r="BJ63" t="str">
        <f t="array" ref="BJ63">IFERROR(INDEX(63:63, SMALL(IF($AC63:$AX63&lt;&gt;"", COLUMN($AC$1:$AX63)), COLUMN(K63))), "")</f>
        <v/>
      </c>
      <c r="BK63" t="str">
        <f t="array" ref="BK63">IFERROR(INDEX(63:63, SMALL(IF($AC63:$AX63&lt;&gt;"", COLUMN($AC$1:$AX63)), COLUMN(L63))), "")</f>
        <v/>
      </c>
      <c r="BL63" t="str">
        <f t="array" ref="BL63">IFERROR(INDEX(63:63, SMALL(IF($AC63:$AX63&lt;&gt;"", COLUMN($AC$1:$AX63)), COLUMN(M63))), "")</f>
        <v/>
      </c>
      <c r="BM63" t="str">
        <f t="array" ref="BM63">IFERROR(INDEX(63:63, SMALL(IF($AC63:$AX63&lt;&gt;"", COLUMN($AC$1:$AX63)), COLUMN(N63))), "")</f>
        <v/>
      </c>
      <c r="BN63" t="str">
        <f t="array" ref="BN63">IFERROR(INDEX(63:63, SMALL(IF($AC63:$AX63&lt;&gt;"", COLUMN($AC$1:$AX63)), COLUMN(O63))), "")</f>
        <v/>
      </c>
      <c r="BO63" t="str">
        <f t="array" ref="BO63">IFERROR(INDEX(63:63, SMALL(IF($AC63:$AX63&lt;&gt;"", COLUMN($AC$1:$AX63)), COLUMN(P63))), "")</f>
        <v/>
      </c>
      <c r="BP63" t="str">
        <f t="array" ref="BP63">IFERROR(INDEX(63:63, SMALL(IF($AC63:$AX63&lt;&gt;"", COLUMN($AC$1:$AX63)), COLUMN(Q63))), "")</f>
        <v/>
      </c>
      <c r="BQ63" t="str">
        <f t="array" ref="BQ63">IFERROR(INDEX(63:63, SMALL(IF($AC63:$AX63&lt;&gt;"", COLUMN($AC$1:$AX63)), COLUMN(R63))), "")</f>
        <v/>
      </c>
    </row>
    <row r="64" spans="1:69" x14ac:dyDescent="0.45">
      <c r="A64" t="e" cm="1">
        <f t="array" ref="A64">IF(INDEX(貼り付け用!A:A,MATCH(A63,貼り付け用!A:A,0)+2)="4700",
IF(INDEX(貼り付け用!A:A,MATCH(A63,貼り付け用!A:A,0)+4)="4800",
INDEX(貼り付け用!A:A,MATCH(A63,貼り付け用!A:A,0)+6),
INDEX(貼り付け用!A:A,MATCH(A63,貼り付け用!A:A,0)+4)),INDEX(貼り付け用!A:A,MATCH(A63,貼り付け用!A:A,0)+2))</f>
        <v>#N/A</v>
      </c>
      <c r="B64" t="e">
        <f>IF(A64&lt;&gt;"",
VLOOKUP(A64,得意先マスタ!A:D,2,FALSE),"")</f>
        <v>#N/A</v>
      </c>
      <c r="C64" t="e" cm="1">
        <f t="array" ref="C64">IF(A64="10000","",INDEX(貼り付け用!A:A,MATCH(A64,貼り付け用!A:A,0)+1))</f>
        <v>#N/A</v>
      </c>
      <c r="D64" t="e">
        <f>VLOOKUP(C64,クライアント抽出!$A:$O,10,FALSE)</f>
        <v>#N/A</v>
      </c>
      <c r="E64" t="e">
        <f>IF(D64&lt;&gt;"",
VLOOKUP(
"*"&amp;IF(COUNTIF(D64,"*キャラ弁*"),"キャラ",
IF(COUNTIF(D64,"*赤*"),"赤",SUBSTITUTE(SUBSTITUTE(D64," ",""),"　","")))&amp;"*",
注文弁当の抽出!$F:$I,4,FALSE)&amp;
IF(COUNTIF(D64,"*おにぎり*"),"　おにぎり",""),"")</f>
        <v>#N/A</v>
      </c>
      <c r="F64" t="e">
        <f>IF(E64&lt;&gt;"",
VLOOKUP(C64,クライアント抽出!$A:$G,2,FALSE)+
IF(COUNTIF(Y64,"*-*"),Y64,0),"")</f>
        <v>#N/A</v>
      </c>
      <c r="G64" t="e">
        <f>VLOOKUP(C64,クライアント抽出!$A:$O,11,FALSE)</f>
        <v>#N/A</v>
      </c>
      <c r="H64" t="e">
        <f>IF(G64&lt;&gt;"",
VLOOKUP(
"*"&amp;IF(COUNTIF(G64,"*キャラ弁*"),"キャラ",
IF(COUNTIF(G64,"*赤*"),"赤",SUBSTITUTE(SUBSTITUTE(G64," ",""),"　","")))&amp;"*",
注文弁当の抽出!$F:$I,4,FALSE)&amp;
IF(COUNTIF(G64,"*おにぎり*"),"　おにぎり",""),"")</f>
        <v>#N/A</v>
      </c>
      <c r="I64" t="e">
        <f>IF(H64&lt;&gt;"",
VLOOKUP(C64,クライアント抽出!$A:$G,3,FALSE)+Z64,"")</f>
        <v>#N/A</v>
      </c>
      <c r="J64" t="e">
        <f>VLOOKUP(C64,クライアント抽出!$A:$O,12,FALSE)</f>
        <v>#N/A</v>
      </c>
      <c r="K64" t="e">
        <f>IF(J64&lt;&gt;"",
VLOOKUP(
"*"&amp;IF(COUNTIF(J64,"*キャラ弁*"),"キャラ",
IF(COUNTIF(J64,"*赤*"),"赤",SUBSTITUTE(SUBSTITUTE(J64," ",""),"　","")))&amp;"*",
注文弁当の抽出!$F:$I,4,FALSE)&amp;
IF(COUNTIF(J64,"*おにぎり*"),"　おにぎり",""),"")</f>
        <v>#N/A</v>
      </c>
      <c r="L64" t="e">
        <f>IF(K64&lt;&gt;"",
VLOOKUP(C64,クライアント抽出!$A:$G,4,FALSE)+AA64,"")</f>
        <v>#N/A</v>
      </c>
      <c r="M64" t="e">
        <f>VLOOKUP(C64,クライアント抽出!$A:$O,13,FALSE)</f>
        <v>#N/A</v>
      </c>
      <c r="N64" t="e">
        <f>SUBSTITUTE(
IF(M64&lt;&gt;"",
VLOOKUP(
"*"&amp;IF(COUNTIF(M64,"*キャラ弁*"),"キャラ",
IF(COUNTIF(M64,"*赤*"),"赤",SUBSTITUTE(SUBSTITUTE(D64," ",""),"　","")))&amp;"*",
注文弁当の抽出!$F:$I,4,FALSE),""),"園児","先生")&amp;
IF(COUNTIF(M64,"*おにぎり*"),"　おにぎり","")</f>
        <v>#N/A</v>
      </c>
      <c r="O64" t="e">
        <f>IF(N64&lt;&gt;"",VLOOKUP(C64,クライアント抽出!$A:$G,5,FALSE),"")</f>
        <v>#N/A</v>
      </c>
      <c r="P64" t="e">
        <f>VLOOKUP(C64,クライアント抽出!$A:$O,14,FALSE)</f>
        <v>#N/A</v>
      </c>
      <c r="Q64" t="e">
        <f>SUBSTITUTE(
IF(P64&lt;&gt;"",
VLOOKUP(
"*"&amp;IF(COUNTIF(P64,"*キャラ弁*"),"キャラ",
IF(COUNTIF(P64,"*赤*"),"赤",SUBSTITUTE(SUBSTITUTE(G64," ",""),"　","")))&amp;"*",
注文弁当の抽出!$F:$I,4,FALSE),""),"園児","先生")&amp;
IF(COUNTIF(P64,"*おにぎり*"),"　おにぎり","")</f>
        <v>#N/A</v>
      </c>
      <c r="R64" t="e">
        <f>IF(Q64&lt;&gt;"",
VLOOKUP(C64,クライアント抽出!$A:$G,6,FALSE),"")</f>
        <v>#N/A</v>
      </c>
      <c r="S64" t="e">
        <f>VLOOKUP(C64,クライアント抽出!$A:$O,15,FALSE)</f>
        <v>#N/A</v>
      </c>
      <c r="T64" t="e">
        <f>SUBSTITUTE(
IF(S64&lt;&gt;"",
VLOOKUP(
"*"&amp;IF(COUNTIF(S64,"*キャラ弁*"),"キャラ",
IF(COUNTIF(S64,"*赤*"),"赤",SUBSTITUTE(SUBSTITUTE(J64," ",""),"　","")))&amp;"*",
注文弁当の抽出!$F:$I,4,FALSE),""),"園児","先生")&amp;
IF(COUNTIF(S64,"*おにぎり*"),"　おにぎり","")</f>
        <v>#N/A</v>
      </c>
      <c r="U64" t="e">
        <f>IF(T64&lt;&gt;"",
VLOOKUP(C64,クライアント抽出!$A:$G,7,FALSE),"")</f>
        <v>#N/A</v>
      </c>
      <c r="V64" t="e">
        <f>IF(A64&lt;&gt;"",VLOOKUP("*"&amp;A64&amp;"*",数出表_Excel!$A:$Z,22,FALSE)&amp;VLOOKUP("*"&amp;A64&amp;"*",数出表_Excel!$A:$Z,23,FALSE),"")</f>
        <v>#N/A</v>
      </c>
      <c r="W64" t="e">
        <f>IF(AND(COUNTIF(V64,"&lt;&gt;*不要*"),A64&lt;&gt;""),VLOOKUP(A64,得意先マスタ!$A:$AD,24,FALSE),0)</f>
        <v>#N/A</v>
      </c>
      <c r="X64" t="e">
        <f>IF(AND(COUNTIF(V64,"&lt;&gt;*不要*"),A64&lt;&gt;""),VLOOKUP(A64,得意先マスタ!$A:$AD,25,FALSE),0)</f>
        <v>#N/A</v>
      </c>
      <c r="Y64" t="e">
        <f t="shared" si="23"/>
        <v>#N/A</v>
      </c>
      <c r="Z64" t="e">
        <f t="shared" si="24"/>
        <v>#N/A</v>
      </c>
      <c r="AA64" t="e">
        <f t="shared" si="25"/>
        <v>#N/A</v>
      </c>
      <c r="AB64" t="e">
        <f t="shared" si="22"/>
        <v>#N/A</v>
      </c>
      <c r="AC64" t="str">
        <f t="array" ref="AC64">IFERROR(INDEX(64:64, SMALL(IF($D64:$U64&lt;&gt;"", COLUMN($D$1:$U64)), COLUMN(A64))), "")</f>
        <v/>
      </c>
      <c r="AD64" t="str">
        <f t="array" ref="AD64">IFERROR(INDEX(64:64, SMALL(IF($D64:$U64&lt;&gt;"", COLUMN($D$1:$U64)), COLUMN(B64))), "")</f>
        <v/>
      </c>
      <c r="AE64" t="str">
        <f t="array" ref="AE64">IFERROR(INDEX(64:64, SMALL(IF($D64:$U64&lt;&gt;"", COLUMN($D$1:$U64)), COLUMN(C64))), "")</f>
        <v/>
      </c>
      <c r="AF64" t="str">
        <f t="array" ref="AF64">IFERROR(INDEX(64:64, SMALL(IF($D64:$U64&lt;&gt;"", COLUMN($D$1:$U64)), COLUMN(D64))), "")</f>
        <v/>
      </c>
      <c r="AG64" t="str">
        <f t="array" ref="AG64">IFERROR(INDEX(64:64, SMALL(IF($D64:$U64&lt;&gt;"", COLUMN($D$1:$U64)), COLUMN(E64))), "")</f>
        <v/>
      </c>
      <c r="AH64" t="str">
        <f t="array" ref="AH64">IFERROR(INDEX(64:64, SMALL(IF($D64:$U64&lt;&gt;"", COLUMN($D$1:$U64)), COLUMN(F64))), "")</f>
        <v/>
      </c>
      <c r="AI64" t="str">
        <f t="array" ref="AI64">IFERROR(INDEX(64:64, SMALL(IF($D64:$U64&lt;&gt;"", COLUMN($D$1:$U64)), COLUMN(G64))), "")</f>
        <v/>
      </c>
      <c r="AJ64" t="str">
        <f t="array" ref="AJ64">IFERROR(INDEX(64:64, SMALL(IF($D64:$U64&lt;&gt;"", COLUMN($D$1:$U64)), COLUMN(H64))), "")</f>
        <v/>
      </c>
      <c r="AK64" t="str">
        <f t="array" ref="AK64">IFERROR(INDEX(64:64, SMALL(IF($D64:$U64&lt;&gt;"", COLUMN($D$1:$U64)), COLUMN(I64))), "")</f>
        <v/>
      </c>
      <c r="AL64" t="str">
        <f t="array" ref="AL64">IFERROR(INDEX(64:64, SMALL(IF($D64:$U64&lt;&gt;"", COLUMN($D$1:$U64)), COLUMN(J64))), "")</f>
        <v/>
      </c>
      <c r="AM64" t="str">
        <f t="array" ref="AM64">IFERROR(INDEX(64:64, SMALL(IF($D64:$U64&lt;&gt;"", COLUMN($D$1:$U64)), COLUMN(K64))), "")</f>
        <v/>
      </c>
      <c r="AN64" t="str">
        <f t="array" ref="AN64">IFERROR(INDEX(64:64, SMALL(IF($D64:$U64&lt;&gt;"", COLUMN($D$1:$U64)), COLUMN(L64))), "")</f>
        <v/>
      </c>
      <c r="AO64" t="str">
        <f t="array" ref="AO64">IFERROR(INDEX(64:64, SMALL(IF($D64:$U64&lt;&gt;"", COLUMN($D$1:$U64)), COLUMN(M64))), "")</f>
        <v/>
      </c>
      <c r="AP64" t="str">
        <f t="array" ref="AP64">IFERROR(INDEX(64:64, SMALL(IF($D64:$U64&lt;&gt;"", COLUMN($D$1:$U64)), COLUMN(N64))), "")</f>
        <v/>
      </c>
      <c r="AQ64" t="str">
        <f t="array" ref="AQ64">IFERROR(INDEX(64:64, SMALL(IF($D64:$U64&lt;&gt;"", COLUMN($D$1:$U64)), COLUMN(O64))), "")</f>
        <v/>
      </c>
      <c r="AR64" s="54" t="s">
        <v>3465</v>
      </c>
      <c r="AS64" t="e">
        <f t="shared" si="16"/>
        <v>#N/A</v>
      </c>
      <c r="AT64" t="e">
        <f t="shared" si="17"/>
        <v>#N/A</v>
      </c>
      <c r="AU64" t="e">
        <f t="shared" si="18"/>
        <v>#N/A</v>
      </c>
      <c r="AV64" t="e">
        <f t="shared" si="19"/>
        <v>#N/A</v>
      </c>
      <c r="AW64" t="e">
        <f t="shared" si="20"/>
        <v>#N/A</v>
      </c>
      <c r="AX64" t="e">
        <f t="shared" si="21"/>
        <v>#N/A</v>
      </c>
      <c r="AZ64" t="str">
        <f t="array" ref="AZ64">IFERROR(INDEX(64:64, SMALL(IF($AC64:$AX64&lt;&gt;"", COLUMN($AC$1:$AX64)), COLUMN(A64))), "")</f>
        <v/>
      </c>
      <c r="BA64" t="str">
        <f t="array" ref="BA64">IFERROR(INDEX(64:64, SMALL(IF($AC64:$AX64&lt;&gt;"", COLUMN($AC$1:$AX64)), COLUMN(B64))), "")</f>
        <v/>
      </c>
      <c r="BB64" t="str">
        <f t="array" ref="BB64">IFERROR(INDEX(64:64, SMALL(IF($AC64:$AX64&lt;&gt;"", COLUMN($AC$1:$AX64)), COLUMN(C64))), "")</f>
        <v/>
      </c>
      <c r="BC64" t="str">
        <f t="array" ref="BC64">IFERROR(INDEX(64:64, SMALL(IF($AC64:$AX64&lt;&gt;"", COLUMN($AC$1:$AX64)), COLUMN(D64))), "")</f>
        <v/>
      </c>
      <c r="BD64" t="str">
        <f t="array" ref="BD64">IFERROR(INDEX(64:64, SMALL(IF($AC64:$AX64&lt;&gt;"", COLUMN($AC$1:$AX64)), COLUMN(E64))), "")</f>
        <v/>
      </c>
      <c r="BE64" t="str">
        <f t="array" ref="BE64">IFERROR(INDEX(64:64, SMALL(IF($AC64:$AX64&lt;&gt;"", COLUMN($AC$1:$AX64)), COLUMN(F64))), "")</f>
        <v/>
      </c>
      <c r="BF64" t="str">
        <f t="array" ref="BF64">IFERROR(INDEX(64:64, SMALL(IF($AC64:$AX64&lt;&gt;"", COLUMN($AC$1:$AX64)), COLUMN(G64))), "")</f>
        <v/>
      </c>
      <c r="BG64" t="str">
        <f t="array" ref="BG64">IFERROR(INDEX(64:64, SMALL(IF($AC64:$AX64&lt;&gt;"", COLUMN($AC$1:$AX64)), COLUMN(H64))), "")</f>
        <v/>
      </c>
      <c r="BH64" t="str">
        <f t="array" ref="BH64">IFERROR(INDEX(64:64, SMALL(IF($AC64:$AX64&lt;&gt;"", COLUMN($AC$1:$AX64)), COLUMN(I64))), "")</f>
        <v/>
      </c>
      <c r="BI64" t="str">
        <f t="array" ref="BI64">IFERROR(INDEX(64:64, SMALL(IF($AC64:$AX64&lt;&gt;"", COLUMN($AC$1:$AX64)), COLUMN(J64))), "")</f>
        <v/>
      </c>
      <c r="BJ64" t="str">
        <f t="array" ref="BJ64">IFERROR(INDEX(64:64, SMALL(IF($AC64:$AX64&lt;&gt;"", COLUMN($AC$1:$AX64)), COLUMN(K64))), "")</f>
        <v/>
      </c>
      <c r="BK64" t="str">
        <f t="array" ref="BK64">IFERROR(INDEX(64:64, SMALL(IF($AC64:$AX64&lt;&gt;"", COLUMN($AC$1:$AX64)), COLUMN(L64))), "")</f>
        <v/>
      </c>
      <c r="BL64" t="str">
        <f t="array" ref="BL64">IFERROR(INDEX(64:64, SMALL(IF($AC64:$AX64&lt;&gt;"", COLUMN($AC$1:$AX64)), COLUMN(M64))), "")</f>
        <v/>
      </c>
      <c r="BM64" t="str">
        <f t="array" ref="BM64">IFERROR(INDEX(64:64, SMALL(IF($AC64:$AX64&lt;&gt;"", COLUMN($AC$1:$AX64)), COLUMN(N64))), "")</f>
        <v/>
      </c>
      <c r="BN64" t="str">
        <f t="array" ref="BN64">IFERROR(INDEX(64:64, SMALL(IF($AC64:$AX64&lt;&gt;"", COLUMN($AC$1:$AX64)), COLUMN(O64))), "")</f>
        <v/>
      </c>
      <c r="BO64" t="str">
        <f t="array" ref="BO64">IFERROR(INDEX(64:64, SMALL(IF($AC64:$AX64&lt;&gt;"", COLUMN($AC$1:$AX64)), COLUMN(P64))), "")</f>
        <v/>
      </c>
      <c r="BP64" t="str">
        <f t="array" ref="BP64">IFERROR(INDEX(64:64, SMALL(IF($AC64:$AX64&lt;&gt;"", COLUMN($AC$1:$AX64)), COLUMN(Q64))), "")</f>
        <v/>
      </c>
      <c r="BQ64" t="str">
        <f t="array" ref="BQ64">IFERROR(INDEX(64:64, SMALL(IF($AC64:$AX64&lt;&gt;"", COLUMN($AC$1:$AX64)), COLUMN(R64))), "")</f>
        <v/>
      </c>
    </row>
    <row r="65" spans="1:69" x14ac:dyDescent="0.45">
      <c r="A65" t="e" cm="1">
        <f t="array" ref="A65">IF(INDEX(貼り付け用!A:A,MATCH(A64,貼り付け用!A:A,0)+2)="4700",
IF(INDEX(貼り付け用!A:A,MATCH(A64,貼り付け用!A:A,0)+4)="4800",
INDEX(貼り付け用!A:A,MATCH(A64,貼り付け用!A:A,0)+6),
INDEX(貼り付け用!A:A,MATCH(A64,貼り付け用!A:A,0)+4)),INDEX(貼り付け用!A:A,MATCH(A64,貼り付け用!A:A,0)+2))</f>
        <v>#N/A</v>
      </c>
      <c r="B65" t="e">
        <f>IF(A65&lt;&gt;"",
VLOOKUP(A65,得意先マスタ!A:D,2,FALSE),"")</f>
        <v>#N/A</v>
      </c>
      <c r="C65" t="e" cm="1">
        <f t="array" ref="C65">IF(A65="10000","",INDEX(貼り付け用!A:A,MATCH(A65,貼り付け用!A:A,0)+1))</f>
        <v>#N/A</v>
      </c>
      <c r="D65" t="e">
        <f>VLOOKUP(C65,クライアント抽出!$A:$O,10,FALSE)</f>
        <v>#N/A</v>
      </c>
      <c r="E65" t="e">
        <f>IF(D65&lt;&gt;"",
VLOOKUP(
"*"&amp;IF(COUNTIF(D65,"*キャラ弁*"),"キャラ",
IF(COUNTIF(D65,"*赤*"),"赤",SUBSTITUTE(SUBSTITUTE(D65," ",""),"　","")))&amp;"*",
注文弁当の抽出!$F:$I,4,FALSE)&amp;
IF(COUNTIF(D65,"*おにぎり*"),"　おにぎり",""),"")</f>
        <v>#N/A</v>
      </c>
      <c r="F65" t="e">
        <f>IF(E65&lt;&gt;"",
VLOOKUP(C65,クライアント抽出!$A:$G,2,FALSE)+
IF(COUNTIF(Y65,"*-*"),Y65,0),"")</f>
        <v>#N/A</v>
      </c>
      <c r="G65" t="e">
        <f>VLOOKUP(C65,クライアント抽出!$A:$O,11,FALSE)</f>
        <v>#N/A</v>
      </c>
      <c r="H65" t="e">
        <f>IF(G65&lt;&gt;"",
VLOOKUP(
"*"&amp;IF(COUNTIF(G65,"*キャラ弁*"),"キャラ",
IF(COUNTIF(G65,"*赤*"),"赤",SUBSTITUTE(SUBSTITUTE(G65," ",""),"　","")))&amp;"*",
注文弁当の抽出!$F:$I,4,FALSE)&amp;
IF(COUNTIF(G65,"*おにぎり*"),"　おにぎり",""),"")</f>
        <v>#N/A</v>
      </c>
      <c r="I65" t="e">
        <f>IF(H65&lt;&gt;"",
VLOOKUP(C65,クライアント抽出!$A:$G,3,FALSE)+Z65,"")</f>
        <v>#N/A</v>
      </c>
      <c r="J65" t="e">
        <f>VLOOKUP(C65,クライアント抽出!$A:$O,12,FALSE)</f>
        <v>#N/A</v>
      </c>
      <c r="K65" t="e">
        <f>IF(J65&lt;&gt;"",
VLOOKUP(
"*"&amp;IF(COUNTIF(J65,"*キャラ弁*"),"キャラ",
IF(COUNTIF(J65,"*赤*"),"赤",SUBSTITUTE(SUBSTITUTE(J65," ",""),"　","")))&amp;"*",
注文弁当の抽出!$F:$I,4,FALSE)&amp;
IF(COUNTIF(J65,"*おにぎり*"),"　おにぎり",""),"")</f>
        <v>#N/A</v>
      </c>
      <c r="L65" t="e">
        <f>IF(K65&lt;&gt;"",
VLOOKUP(C65,クライアント抽出!$A:$G,4,FALSE)+AA65,"")</f>
        <v>#N/A</v>
      </c>
      <c r="M65" t="e">
        <f>VLOOKUP(C65,クライアント抽出!$A:$O,13,FALSE)</f>
        <v>#N/A</v>
      </c>
      <c r="N65" t="e">
        <f>SUBSTITUTE(
IF(M65&lt;&gt;"",
VLOOKUP(
"*"&amp;IF(COUNTIF(M65,"*キャラ弁*"),"キャラ",
IF(COUNTIF(M65,"*赤*"),"赤",SUBSTITUTE(SUBSTITUTE(D65," ",""),"　","")))&amp;"*",
注文弁当の抽出!$F:$I,4,FALSE),""),"園児","先生")&amp;
IF(COUNTIF(M65,"*おにぎり*"),"　おにぎり","")</f>
        <v>#N/A</v>
      </c>
      <c r="O65" t="e">
        <f>IF(N65&lt;&gt;"",VLOOKUP(C65,クライアント抽出!$A:$G,5,FALSE),"")</f>
        <v>#N/A</v>
      </c>
      <c r="P65" t="e">
        <f>VLOOKUP(C65,クライアント抽出!$A:$O,14,FALSE)</f>
        <v>#N/A</v>
      </c>
      <c r="Q65" t="e">
        <f>SUBSTITUTE(
IF(P65&lt;&gt;"",
VLOOKUP(
"*"&amp;IF(COUNTIF(P65,"*キャラ弁*"),"キャラ",
IF(COUNTIF(P65,"*赤*"),"赤",SUBSTITUTE(SUBSTITUTE(G65," ",""),"　","")))&amp;"*",
注文弁当の抽出!$F:$I,4,FALSE),""),"園児","先生")&amp;
IF(COUNTIF(P65,"*おにぎり*"),"　おにぎり","")</f>
        <v>#N/A</v>
      </c>
      <c r="R65" t="e">
        <f>IF(Q65&lt;&gt;"",
VLOOKUP(C65,クライアント抽出!$A:$G,6,FALSE),"")</f>
        <v>#N/A</v>
      </c>
      <c r="S65" t="e">
        <f>VLOOKUP(C65,クライアント抽出!$A:$O,15,FALSE)</f>
        <v>#N/A</v>
      </c>
      <c r="T65" t="e">
        <f>SUBSTITUTE(
IF(S65&lt;&gt;"",
VLOOKUP(
"*"&amp;IF(COUNTIF(S65,"*キャラ弁*"),"キャラ",
IF(COUNTIF(S65,"*赤*"),"赤",SUBSTITUTE(SUBSTITUTE(J65," ",""),"　","")))&amp;"*",
注文弁当の抽出!$F:$I,4,FALSE),""),"園児","先生")&amp;
IF(COUNTIF(S65,"*おにぎり*"),"　おにぎり","")</f>
        <v>#N/A</v>
      </c>
      <c r="U65" t="e">
        <f>IF(T65&lt;&gt;"",
VLOOKUP(C65,クライアント抽出!$A:$G,7,FALSE),"")</f>
        <v>#N/A</v>
      </c>
      <c r="V65" t="e">
        <f>IF(A65&lt;&gt;"",VLOOKUP("*"&amp;A65&amp;"*",数出表_Excel!$A:$Z,22,FALSE)&amp;VLOOKUP("*"&amp;A65&amp;"*",数出表_Excel!$A:$Z,23,FALSE),"")</f>
        <v>#N/A</v>
      </c>
      <c r="W65" t="e">
        <f>IF(AND(COUNTIF(V65,"&lt;&gt;*不要*"),A65&lt;&gt;""),VLOOKUP(A65,得意先マスタ!$A:$AD,24,FALSE),0)</f>
        <v>#N/A</v>
      </c>
      <c r="X65" t="e">
        <f>IF(AND(COUNTIF(V65,"&lt;&gt;*不要*"),A65&lt;&gt;""),VLOOKUP(A65,得意先マスタ!$A:$AD,25,FALSE),0)</f>
        <v>#N/A</v>
      </c>
      <c r="Y65" t="e">
        <f t="shared" ref="Y65:Y96" si="26">IF(X65&lt;&gt;0,
IF(COUNTIF(X65,"*.*"),LEFT(X65, FIND(".", X65) - 1),X65),0)</f>
        <v>#N/A</v>
      </c>
      <c r="Z65" t="e">
        <f t="shared" ref="Z65:Z100" si="27">IF(X65&lt;&gt;0,
IF(COUNTIF(X65,"*.*"),
IF(COUNTIF(X65,"*.*")=1,MID(X65, FIND(".", X65) + 1,LEN(X65) - FIND(".", X65)),
MID(X65, FIND(".", X65) + 1, FIND(".", X65, FIND(".", X65) + 1) - FIND(".", X65) - 1)),0),0)</f>
        <v>#N/A</v>
      </c>
      <c r="AA65" t="e">
        <f t="shared" si="25"/>
        <v>#N/A</v>
      </c>
      <c r="AB65" t="e">
        <f t="shared" si="22"/>
        <v>#N/A</v>
      </c>
      <c r="AC65" t="str">
        <f t="array" ref="AC65">IFERROR(INDEX(65:65, SMALL(IF($D65:$U65&lt;&gt;"", COLUMN($D$1:$U65)), COLUMN(A65))), "")</f>
        <v/>
      </c>
      <c r="AD65" t="str">
        <f t="array" ref="AD65">IFERROR(INDEX(65:65, SMALL(IF($D65:$U65&lt;&gt;"", COLUMN($D$1:$U65)), COLUMN(B65))), "")</f>
        <v/>
      </c>
      <c r="AE65" t="str">
        <f t="array" ref="AE65">IFERROR(INDEX(65:65, SMALL(IF($D65:$U65&lt;&gt;"", COLUMN($D$1:$U65)), COLUMN(C65))), "")</f>
        <v/>
      </c>
      <c r="AF65" t="str">
        <f t="array" ref="AF65">IFERROR(INDEX(65:65, SMALL(IF($D65:$U65&lt;&gt;"", COLUMN($D$1:$U65)), COLUMN(D65))), "")</f>
        <v/>
      </c>
      <c r="AG65" t="str">
        <f t="array" ref="AG65">IFERROR(INDEX(65:65, SMALL(IF($D65:$U65&lt;&gt;"", COLUMN($D$1:$U65)), COLUMN(E65))), "")</f>
        <v/>
      </c>
      <c r="AH65" t="str">
        <f t="array" ref="AH65">IFERROR(INDEX(65:65, SMALL(IF($D65:$U65&lt;&gt;"", COLUMN($D$1:$U65)), COLUMN(F65))), "")</f>
        <v/>
      </c>
      <c r="AI65" t="str">
        <f t="array" ref="AI65">IFERROR(INDEX(65:65, SMALL(IF($D65:$U65&lt;&gt;"", COLUMN($D$1:$U65)), COLUMN(G65))), "")</f>
        <v/>
      </c>
      <c r="AJ65" t="str">
        <f t="array" ref="AJ65">IFERROR(INDEX(65:65, SMALL(IF($D65:$U65&lt;&gt;"", COLUMN($D$1:$U65)), COLUMN(H65))), "")</f>
        <v/>
      </c>
      <c r="AK65" t="str">
        <f t="array" ref="AK65">IFERROR(INDEX(65:65, SMALL(IF($D65:$U65&lt;&gt;"", COLUMN($D$1:$U65)), COLUMN(I65))), "")</f>
        <v/>
      </c>
      <c r="AL65" t="str">
        <f t="array" ref="AL65">IFERROR(INDEX(65:65, SMALL(IF($D65:$U65&lt;&gt;"", COLUMN($D$1:$U65)), COLUMN(J65))), "")</f>
        <v/>
      </c>
      <c r="AM65" t="str">
        <f t="array" ref="AM65">IFERROR(INDEX(65:65, SMALL(IF($D65:$U65&lt;&gt;"", COLUMN($D$1:$U65)), COLUMN(K65))), "")</f>
        <v/>
      </c>
      <c r="AN65" t="str">
        <f t="array" ref="AN65">IFERROR(INDEX(65:65, SMALL(IF($D65:$U65&lt;&gt;"", COLUMN($D$1:$U65)), COLUMN(L65))), "")</f>
        <v/>
      </c>
      <c r="AO65" t="str">
        <f t="array" ref="AO65">IFERROR(INDEX(65:65, SMALL(IF($D65:$U65&lt;&gt;"", COLUMN($D$1:$U65)), COLUMN(M65))), "")</f>
        <v/>
      </c>
      <c r="AP65" t="str">
        <f t="array" ref="AP65">IFERROR(INDEX(65:65, SMALL(IF($D65:$U65&lt;&gt;"", COLUMN($D$1:$U65)), COLUMN(N65))), "")</f>
        <v/>
      </c>
      <c r="AQ65" t="str">
        <f t="array" ref="AQ65">IFERROR(INDEX(65:65, SMALL(IF($D65:$U65&lt;&gt;"", COLUMN($D$1:$U65)), COLUMN(O65))), "")</f>
        <v/>
      </c>
      <c r="AR65" s="54" t="s">
        <v>3465</v>
      </c>
      <c r="AS65" t="e">
        <f t="shared" si="16"/>
        <v>#N/A</v>
      </c>
      <c r="AT65" t="e">
        <f t="shared" si="17"/>
        <v>#N/A</v>
      </c>
      <c r="AU65" t="e">
        <f t="shared" si="18"/>
        <v>#N/A</v>
      </c>
      <c r="AV65" t="e">
        <f t="shared" si="19"/>
        <v>#N/A</v>
      </c>
      <c r="AW65" t="e">
        <f t="shared" si="20"/>
        <v>#N/A</v>
      </c>
      <c r="AX65" t="e">
        <f t="shared" si="21"/>
        <v>#N/A</v>
      </c>
      <c r="AZ65" t="str">
        <f t="array" ref="AZ65">IFERROR(INDEX(65:65, SMALL(IF($AC65:$AX65&lt;&gt;"", COLUMN($AC$1:$AX65)), COLUMN(A65))), "")</f>
        <v/>
      </c>
      <c r="BA65" t="str">
        <f t="array" ref="BA65">IFERROR(INDEX(65:65, SMALL(IF($AC65:$AX65&lt;&gt;"", COLUMN($AC$1:$AX65)), COLUMN(B65))), "")</f>
        <v/>
      </c>
      <c r="BB65" t="str">
        <f t="array" ref="BB65">IFERROR(INDEX(65:65, SMALL(IF($AC65:$AX65&lt;&gt;"", COLUMN($AC$1:$AX65)), COLUMN(C65))), "")</f>
        <v/>
      </c>
      <c r="BC65" t="str">
        <f t="array" ref="BC65">IFERROR(INDEX(65:65, SMALL(IF($AC65:$AX65&lt;&gt;"", COLUMN($AC$1:$AX65)), COLUMN(D65))), "")</f>
        <v/>
      </c>
      <c r="BD65" t="str">
        <f t="array" ref="BD65">IFERROR(INDEX(65:65, SMALL(IF($AC65:$AX65&lt;&gt;"", COLUMN($AC$1:$AX65)), COLUMN(E65))), "")</f>
        <v/>
      </c>
      <c r="BE65" t="str">
        <f t="array" ref="BE65">IFERROR(INDEX(65:65, SMALL(IF($AC65:$AX65&lt;&gt;"", COLUMN($AC$1:$AX65)), COLUMN(F65))), "")</f>
        <v/>
      </c>
      <c r="BF65" t="str">
        <f t="array" ref="BF65">IFERROR(INDEX(65:65, SMALL(IF($AC65:$AX65&lt;&gt;"", COLUMN($AC$1:$AX65)), COLUMN(G65))), "")</f>
        <v/>
      </c>
      <c r="BG65" t="str">
        <f t="array" ref="BG65">IFERROR(INDEX(65:65, SMALL(IF($AC65:$AX65&lt;&gt;"", COLUMN($AC$1:$AX65)), COLUMN(H65))), "")</f>
        <v/>
      </c>
      <c r="BH65" t="str">
        <f t="array" ref="BH65">IFERROR(INDEX(65:65, SMALL(IF($AC65:$AX65&lt;&gt;"", COLUMN($AC$1:$AX65)), COLUMN(I65))), "")</f>
        <v/>
      </c>
      <c r="BI65" t="str">
        <f t="array" ref="BI65">IFERROR(INDEX(65:65, SMALL(IF($AC65:$AX65&lt;&gt;"", COLUMN($AC$1:$AX65)), COLUMN(J65))), "")</f>
        <v/>
      </c>
      <c r="BJ65" t="str">
        <f t="array" ref="BJ65">IFERROR(INDEX(65:65, SMALL(IF($AC65:$AX65&lt;&gt;"", COLUMN($AC$1:$AX65)), COLUMN(K65))), "")</f>
        <v/>
      </c>
      <c r="BK65" t="str">
        <f t="array" ref="BK65">IFERROR(INDEX(65:65, SMALL(IF($AC65:$AX65&lt;&gt;"", COLUMN($AC$1:$AX65)), COLUMN(L65))), "")</f>
        <v/>
      </c>
      <c r="BL65" t="str">
        <f t="array" ref="BL65">IFERROR(INDEX(65:65, SMALL(IF($AC65:$AX65&lt;&gt;"", COLUMN($AC$1:$AX65)), COLUMN(M65))), "")</f>
        <v/>
      </c>
      <c r="BM65" t="str">
        <f t="array" ref="BM65">IFERROR(INDEX(65:65, SMALL(IF($AC65:$AX65&lt;&gt;"", COLUMN($AC$1:$AX65)), COLUMN(N65))), "")</f>
        <v/>
      </c>
      <c r="BN65" t="str">
        <f t="array" ref="BN65">IFERROR(INDEX(65:65, SMALL(IF($AC65:$AX65&lt;&gt;"", COLUMN($AC$1:$AX65)), COLUMN(O65))), "")</f>
        <v/>
      </c>
      <c r="BO65" t="str">
        <f t="array" ref="BO65">IFERROR(INDEX(65:65, SMALL(IF($AC65:$AX65&lt;&gt;"", COLUMN($AC$1:$AX65)), COLUMN(P65))), "")</f>
        <v/>
      </c>
      <c r="BP65" t="str">
        <f t="array" ref="BP65">IFERROR(INDEX(65:65, SMALL(IF($AC65:$AX65&lt;&gt;"", COLUMN($AC$1:$AX65)), COLUMN(Q65))), "")</f>
        <v/>
      </c>
      <c r="BQ65" t="str">
        <f t="array" ref="BQ65">IFERROR(INDEX(65:65, SMALL(IF($AC65:$AX65&lt;&gt;"", COLUMN($AC$1:$AX65)), COLUMN(R65))), "")</f>
        <v/>
      </c>
    </row>
    <row r="66" spans="1:69" x14ac:dyDescent="0.45">
      <c r="A66" t="e" cm="1">
        <f t="array" ref="A66">IF(INDEX(貼り付け用!A:A,MATCH(A65,貼り付け用!A:A,0)+2)="4700",
IF(INDEX(貼り付け用!A:A,MATCH(A65,貼り付け用!A:A,0)+4)="4800",
INDEX(貼り付け用!A:A,MATCH(A65,貼り付け用!A:A,0)+6),
INDEX(貼り付け用!A:A,MATCH(A65,貼り付け用!A:A,0)+4)),INDEX(貼り付け用!A:A,MATCH(A65,貼り付け用!A:A,0)+2))</f>
        <v>#N/A</v>
      </c>
      <c r="B66" t="e">
        <f>IF(A66&lt;&gt;"",
VLOOKUP(A66,得意先マスタ!A:D,2,FALSE),"")</f>
        <v>#N/A</v>
      </c>
      <c r="C66" t="e" cm="1">
        <f t="array" ref="C66">IF(A66="10000","",INDEX(貼り付け用!A:A,MATCH(A66,貼り付け用!A:A,0)+1))</f>
        <v>#N/A</v>
      </c>
      <c r="D66" t="e">
        <f>VLOOKUP(C66,クライアント抽出!$A:$O,10,FALSE)</f>
        <v>#N/A</v>
      </c>
      <c r="E66" t="e">
        <f>IF(D66&lt;&gt;"",
VLOOKUP(
"*"&amp;IF(COUNTIF(D66,"*キャラ弁*"),"キャラ",
IF(COUNTIF(D66,"*赤*"),"赤",SUBSTITUTE(SUBSTITUTE(D66," ",""),"　","")))&amp;"*",
注文弁当の抽出!$F:$I,4,FALSE)&amp;
IF(COUNTIF(D66,"*おにぎり*"),"　おにぎり",""),"")</f>
        <v>#N/A</v>
      </c>
      <c r="F66" t="e">
        <f>IF(E66&lt;&gt;"",
VLOOKUP(C66,クライアント抽出!$A:$G,2,FALSE)+
IF(COUNTIF(Y66,"*-*"),Y66,0),"")</f>
        <v>#N/A</v>
      </c>
      <c r="G66" t="e">
        <f>VLOOKUP(C66,クライアント抽出!$A:$O,11,FALSE)</f>
        <v>#N/A</v>
      </c>
      <c r="H66" t="e">
        <f>IF(G66&lt;&gt;"",
VLOOKUP(
"*"&amp;IF(COUNTIF(G66,"*キャラ弁*"),"キャラ",
IF(COUNTIF(G66,"*赤*"),"赤",SUBSTITUTE(SUBSTITUTE(G66," ",""),"　","")))&amp;"*",
注文弁当の抽出!$F:$I,4,FALSE)&amp;
IF(COUNTIF(G66,"*おにぎり*"),"　おにぎり",""),"")</f>
        <v>#N/A</v>
      </c>
      <c r="I66" t="e">
        <f>IF(H66&lt;&gt;"",
VLOOKUP(C66,クライアント抽出!$A:$G,3,FALSE)+Z66,"")</f>
        <v>#N/A</v>
      </c>
      <c r="J66" t="e">
        <f>VLOOKUP(C66,クライアント抽出!$A:$O,12,FALSE)</f>
        <v>#N/A</v>
      </c>
      <c r="K66" t="e">
        <f>IF(J66&lt;&gt;"",
VLOOKUP(
"*"&amp;IF(COUNTIF(J66,"*キャラ弁*"),"キャラ",
IF(COUNTIF(J66,"*赤*"),"赤",SUBSTITUTE(SUBSTITUTE(J66," ",""),"　","")))&amp;"*",
注文弁当の抽出!$F:$I,4,FALSE)&amp;
IF(COUNTIF(J66,"*おにぎり*"),"　おにぎり",""),"")</f>
        <v>#N/A</v>
      </c>
      <c r="L66" t="e">
        <f>IF(K66&lt;&gt;"",
VLOOKUP(C66,クライアント抽出!$A:$G,4,FALSE)+AA66,"")</f>
        <v>#N/A</v>
      </c>
      <c r="M66" t="e">
        <f>VLOOKUP(C66,クライアント抽出!$A:$O,13,FALSE)</f>
        <v>#N/A</v>
      </c>
      <c r="N66" t="e">
        <f>SUBSTITUTE(
IF(M66&lt;&gt;"",
VLOOKUP(
"*"&amp;IF(COUNTIF(M66,"*キャラ弁*"),"キャラ",
IF(COUNTIF(M66,"*赤*"),"赤",SUBSTITUTE(SUBSTITUTE(D66," ",""),"　","")))&amp;"*",
注文弁当の抽出!$F:$I,4,FALSE),""),"園児","先生")&amp;
IF(COUNTIF(M66,"*おにぎり*"),"　おにぎり","")</f>
        <v>#N/A</v>
      </c>
      <c r="O66" t="e">
        <f>IF(N66&lt;&gt;"",VLOOKUP(C66,クライアント抽出!$A:$G,5,FALSE),"")</f>
        <v>#N/A</v>
      </c>
      <c r="P66" t="e">
        <f>VLOOKUP(C66,クライアント抽出!$A:$O,14,FALSE)</f>
        <v>#N/A</v>
      </c>
      <c r="Q66" t="e">
        <f>SUBSTITUTE(
IF(P66&lt;&gt;"",
VLOOKUP(
"*"&amp;IF(COUNTIF(P66,"*キャラ弁*"),"キャラ",
IF(COUNTIF(P66,"*赤*"),"赤",SUBSTITUTE(SUBSTITUTE(G66," ",""),"　","")))&amp;"*",
注文弁当の抽出!$F:$I,4,FALSE),""),"園児","先生")&amp;
IF(COUNTIF(P66,"*おにぎり*"),"　おにぎり","")</f>
        <v>#N/A</v>
      </c>
      <c r="R66" t="e">
        <f>IF(Q66&lt;&gt;"",
VLOOKUP(C66,クライアント抽出!$A:$G,6,FALSE),"")</f>
        <v>#N/A</v>
      </c>
      <c r="S66" t="e">
        <f>VLOOKUP(C66,クライアント抽出!$A:$O,15,FALSE)</f>
        <v>#N/A</v>
      </c>
      <c r="T66" t="e">
        <f>SUBSTITUTE(
IF(S66&lt;&gt;"",
VLOOKUP(
"*"&amp;IF(COUNTIF(S66,"*キャラ弁*"),"キャラ",
IF(COUNTIF(S66,"*赤*"),"赤",SUBSTITUTE(SUBSTITUTE(J66," ",""),"　","")))&amp;"*",
注文弁当の抽出!$F:$I,4,FALSE),""),"園児","先生")&amp;
IF(COUNTIF(S66,"*おにぎり*"),"　おにぎり","")</f>
        <v>#N/A</v>
      </c>
      <c r="U66" t="e">
        <f>IF(T66&lt;&gt;"",
VLOOKUP(C66,クライアント抽出!$A:$G,7,FALSE),"")</f>
        <v>#N/A</v>
      </c>
      <c r="V66" t="e">
        <f>IF(A66&lt;&gt;"",VLOOKUP("*"&amp;A66&amp;"*",数出表_Excel!$A:$Z,22,FALSE)&amp;VLOOKUP("*"&amp;A66&amp;"*",数出表_Excel!$A:$Z,23,FALSE),"")</f>
        <v>#N/A</v>
      </c>
      <c r="W66" t="e">
        <f>IF(AND(COUNTIF(V66,"&lt;&gt;*不要*"),A66&lt;&gt;""),VLOOKUP(A66,得意先マスタ!$A:$AD,24,FALSE),0)</f>
        <v>#N/A</v>
      </c>
      <c r="X66" t="e">
        <f>IF(AND(COUNTIF(V66,"&lt;&gt;*不要*"),A66&lt;&gt;""),VLOOKUP(A66,得意先マスタ!$A:$AD,25,FALSE),0)</f>
        <v>#N/A</v>
      </c>
      <c r="Y66" t="e">
        <f t="shared" si="26"/>
        <v>#N/A</v>
      </c>
      <c r="Z66" t="e">
        <f t="shared" si="27"/>
        <v>#N/A</v>
      </c>
      <c r="AA66" t="e">
        <f t="shared" ref="AA66:AA100" si="28">IF(X66&lt;&gt;0,
IF(COUNTIF(X66,"*.*"),
IF(COUNTIF(X66,"*.*")=1,0,RIGHT(X66, LEN(X66) - FIND(".", X66, FIND(".", X66) + 1))),0),0)</f>
        <v>#N/A</v>
      </c>
      <c r="AB66" t="e">
        <f t="shared" si="22"/>
        <v>#N/A</v>
      </c>
      <c r="AC66" t="str">
        <f t="array" ref="AC66">IFERROR(INDEX(66:66, SMALL(IF($D66:$U66&lt;&gt;"", COLUMN($D$1:$U66)), COLUMN(A66))), "")</f>
        <v/>
      </c>
      <c r="AD66" t="str">
        <f t="array" ref="AD66">IFERROR(INDEX(66:66, SMALL(IF($D66:$U66&lt;&gt;"", COLUMN($D$1:$U66)), COLUMN(B66))), "")</f>
        <v/>
      </c>
      <c r="AE66" t="str">
        <f t="array" ref="AE66">IFERROR(INDEX(66:66, SMALL(IF($D66:$U66&lt;&gt;"", COLUMN($D$1:$U66)), COLUMN(C66))), "")</f>
        <v/>
      </c>
      <c r="AF66" t="str">
        <f t="array" ref="AF66">IFERROR(INDEX(66:66, SMALL(IF($D66:$U66&lt;&gt;"", COLUMN($D$1:$U66)), COLUMN(D66))), "")</f>
        <v/>
      </c>
      <c r="AG66" t="str">
        <f t="array" ref="AG66">IFERROR(INDEX(66:66, SMALL(IF($D66:$U66&lt;&gt;"", COLUMN($D$1:$U66)), COLUMN(E66))), "")</f>
        <v/>
      </c>
      <c r="AH66" t="str">
        <f t="array" ref="AH66">IFERROR(INDEX(66:66, SMALL(IF($D66:$U66&lt;&gt;"", COLUMN($D$1:$U66)), COLUMN(F66))), "")</f>
        <v/>
      </c>
      <c r="AI66" t="str">
        <f t="array" ref="AI66">IFERROR(INDEX(66:66, SMALL(IF($D66:$U66&lt;&gt;"", COLUMN($D$1:$U66)), COLUMN(G66))), "")</f>
        <v/>
      </c>
      <c r="AJ66" t="str">
        <f t="array" ref="AJ66">IFERROR(INDEX(66:66, SMALL(IF($D66:$U66&lt;&gt;"", COLUMN($D$1:$U66)), COLUMN(H66))), "")</f>
        <v/>
      </c>
      <c r="AK66" t="str">
        <f t="array" ref="AK66">IFERROR(INDEX(66:66, SMALL(IF($D66:$U66&lt;&gt;"", COLUMN($D$1:$U66)), COLUMN(I66))), "")</f>
        <v/>
      </c>
      <c r="AL66" t="str">
        <f t="array" ref="AL66">IFERROR(INDEX(66:66, SMALL(IF($D66:$U66&lt;&gt;"", COLUMN($D$1:$U66)), COLUMN(J66))), "")</f>
        <v/>
      </c>
      <c r="AM66" t="str">
        <f t="array" ref="AM66">IFERROR(INDEX(66:66, SMALL(IF($D66:$U66&lt;&gt;"", COLUMN($D$1:$U66)), COLUMN(K66))), "")</f>
        <v/>
      </c>
      <c r="AN66" t="str">
        <f t="array" ref="AN66">IFERROR(INDEX(66:66, SMALL(IF($D66:$U66&lt;&gt;"", COLUMN($D$1:$U66)), COLUMN(L66))), "")</f>
        <v/>
      </c>
      <c r="AO66" t="str">
        <f t="array" ref="AO66">IFERROR(INDEX(66:66, SMALL(IF($D66:$U66&lt;&gt;"", COLUMN($D$1:$U66)), COLUMN(M66))), "")</f>
        <v/>
      </c>
      <c r="AP66" t="str">
        <f t="array" ref="AP66">IFERROR(INDEX(66:66, SMALL(IF($D66:$U66&lt;&gt;"", COLUMN($D$1:$U66)), COLUMN(N66))), "")</f>
        <v/>
      </c>
      <c r="AQ66" t="str">
        <f t="array" ref="AQ66">IFERROR(INDEX(66:66, SMALL(IF($D66:$U66&lt;&gt;"", COLUMN($D$1:$U66)), COLUMN(O66))), "")</f>
        <v/>
      </c>
      <c r="AR66" s="54" t="s">
        <v>3465</v>
      </c>
      <c r="AS66" t="e">
        <f t="shared" si="16"/>
        <v>#N/A</v>
      </c>
      <c r="AT66" t="e">
        <f t="shared" si="17"/>
        <v>#N/A</v>
      </c>
      <c r="AU66" t="e">
        <f t="shared" si="18"/>
        <v>#N/A</v>
      </c>
      <c r="AV66" t="e">
        <f t="shared" si="19"/>
        <v>#N/A</v>
      </c>
      <c r="AW66" t="e">
        <f t="shared" si="20"/>
        <v>#N/A</v>
      </c>
      <c r="AX66" t="e">
        <f t="shared" si="21"/>
        <v>#N/A</v>
      </c>
      <c r="AZ66" t="str">
        <f t="array" ref="AZ66">IFERROR(INDEX(66:66, SMALL(IF($AC66:$AX66&lt;&gt;"", COLUMN($AC$1:$AX66)), COLUMN(A66))), "")</f>
        <v/>
      </c>
      <c r="BA66" t="str">
        <f t="array" ref="BA66">IFERROR(INDEX(66:66, SMALL(IF($AC66:$AX66&lt;&gt;"", COLUMN($AC$1:$AX66)), COLUMN(B66))), "")</f>
        <v/>
      </c>
      <c r="BB66" t="str">
        <f t="array" ref="BB66">IFERROR(INDEX(66:66, SMALL(IF($AC66:$AX66&lt;&gt;"", COLUMN($AC$1:$AX66)), COLUMN(C66))), "")</f>
        <v/>
      </c>
      <c r="BC66" t="str">
        <f t="array" ref="BC66">IFERROR(INDEX(66:66, SMALL(IF($AC66:$AX66&lt;&gt;"", COLUMN($AC$1:$AX66)), COLUMN(D66))), "")</f>
        <v/>
      </c>
      <c r="BD66" t="str">
        <f t="array" ref="BD66">IFERROR(INDEX(66:66, SMALL(IF($AC66:$AX66&lt;&gt;"", COLUMN($AC$1:$AX66)), COLUMN(E66))), "")</f>
        <v/>
      </c>
      <c r="BE66" t="str">
        <f t="array" ref="BE66">IFERROR(INDEX(66:66, SMALL(IF($AC66:$AX66&lt;&gt;"", COLUMN($AC$1:$AX66)), COLUMN(F66))), "")</f>
        <v/>
      </c>
      <c r="BF66" t="str">
        <f t="array" ref="BF66">IFERROR(INDEX(66:66, SMALL(IF($AC66:$AX66&lt;&gt;"", COLUMN($AC$1:$AX66)), COLUMN(G66))), "")</f>
        <v/>
      </c>
      <c r="BG66" t="str">
        <f t="array" ref="BG66">IFERROR(INDEX(66:66, SMALL(IF($AC66:$AX66&lt;&gt;"", COLUMN($AC$1:$AX66)), COLUMN(H66))), "")</f>
        <v/>
      </c>
      <c r="BH66" t="str">
        <f t="array" ref="BH66">IFERROR(INDEX(66:66, SMALL(IF($AC66:$AX66&lt;&gt;"", COLUMN($AC$1:$AX66)), COLUMN(I66))), "")</f>
        <v/>
      </c>
      <c r="BI66" t="str">
        <f t="array" ref="BI66">IFERROR(INDEX(66:66, SMALL(IF($AC66:$AX66&lt;&gt;"", COLUMN($AC$1:$AX66)), COLUMN(J66))), "")</f>
        <v/>
      </c>
      <c r="BJ66" t="str">
        <f t="array" ref="BJ66">IFERROR(INDEX(66:66, SMALL(IF($AC66:$AX66&lt;&gt;"", COLUMN($AC$1:$AX66)), COLUMN(K66))), "")</f>
        <v/>
      </c>
      <c r="BK66" t="str">
        <f t="array" ref="BK66">IFERROR(INDEX(66:66, SMALL(IF($AC66:$AX66&lt;&gt;"", COLUMN($AC$1:$AX66)), COLUMN(L66))), "")</f>
        <v/>
      </c>
      <c r="BL66" t="str">
        <f t="array" ref="BL66">IFERROR(INDEX(66:66, SMALL(IF($AC66:$AX66&lt;&gt;"", COLUMN($AC$1:$AX66)), COLUMN(M66))), "")</f>
        <v/>
      </c>
      <c r="BM66" t="str">
        <f t="array" ref="BM66">IFERROR(INDEX(66:66, SMALL(IF($AC66:$AX66&lt;&gt;"", COLUMN($AC$1:$AX66)), COLUMN(N66))), "")</f>
        <v/>
      </c>
      <c r="BN66" t="str">
        <f t="array" ref="BN66">IFERROR(INDEX(66:66, SMALL(IF($AC66:$AX66&lt;&gt;"", COLUMN($AC$1:$AX66)), COLUMN(O66))), "")</f>
        <v/>
      </c>
      <c r="BO66" t="str">
        <f t="array" ref="BO66">IFERROR(INDEX(66:66, SMALL(IF($AC66:$AX66&lt;&gt;"", COLUMN($AC$1:$AX66)), COLUMN(P66))), "")</f>
        <v/>
      </c>
      <c r="BP66" t="str">
        <f t="array" ref="BP66">IFERROR(INDEX(66:66, SMALL(IF($AC66:$AX66&lt;&gt;"", COLUMN($AC$1:$AX66)), COLUMN(Q66))), "")</f>
        <v/>
      </c>
      <c r="BQ66" t="str">
        <f t="array" ref="BQ66">IFERROR(INDEX(66:66, SMALL(IF($AC66:$AX66&lt;&gt;"", COLUMN($AC$1:$AX66)), COLUMN(R66))), "")</f>
        <v/>
      </c>
    </row>
    <row r="67" spans="1:69" x14ac:dyDescent="0.45">
      <c r="A67" t="e" cm="1">
        <f t="array" ref="A67">IF(INDEX(貼り付け用!A:A,MATCH(A66,貼り付け用!A:A,0)+2)="4700",
IF(INDEX(貼り付け用!A:A,MATCH(A66,貼り付け用!A:A,0)+4)="4800",
INDEX(貼り付け用!A:A,MATCH(A66,貼り付け用!A:A,0)+6),
INDEX(貼り付け用!A:A,MATCH(A66,貼り付け用!A:A,0)+4)),INDEX(貼り付け用!A:A,MATCH(A66,貼り付け用!A:A,0)+2))</f>
        <v>#N/A</v>
      </c>
      <c r="B67" t="e">
        <f>IF(A67&lt;&gt;"",
VLOOKUP(A67,得意先マスタ!A:D,2,FALSE),"")</f>
        <v>#N/A</v>
      </c>
      <c r="C67" t="e" cm="1">
        <f t="array" ref="C67">IF(A67="10000","",INDEX(貼り付け用!A:A,MATCH(A67,貼り付け用!A:A,0)+1))</f>
        <v>#N/A</v>
      </c>
      <c r="D67" t="e">
        <f>VLOOKUP(C67,クライアント抽出!$A:$O,10,FALSE)</f>
        <v>#N/A</v>
      </c>
      <c r="E67" t="e">
        <f>IF(D67&lt;&gt;"",
VLOOKUP(
"*"&amp;IF(COUNTIF(D67,"*キャラ弁*"),"キャラ",
IF(COUNTIF(D67,"*赤*"),"赤",SUBSTITUTE(SUBSTITUTE(D67," ",""),"　","")))&amp;"*",
注文弁当の抽出!$F:$I,4,FALSE)&amp;
IF(COUNTIF(D67,"*おにぎり*"),"　おにぎり",""),"")</f>
        <v>#N/A</v>
      </c>
      <c r="F67" t="e">
        <f>IF(E67&lt;&gt;"",
VLOOKUP(C67,クライアント抽出!$A:$G,2,FALSE)+
IF(COUNTIF(Y67,"*-*"),Y67,0),"")</f>
        <v>#N/A</v>
      </c>
      <c r="G67" t="e">
        <f>VLOOKUP(C67,クライアント抽出!$A:$O,11,FALSE)</f>
        <v>#N/A</v>
      </c>
      <c r="H67" t="e">
        <f>IF(G67&lt;&gt;"",
VLOOKUP(
"*"&amp;IF(COUNTIF(G67,"*キャラ弁*"),"キャラ",
IF(COUNTIF(G67,"*赤*"),"赤",SUBSTITUTE(SUBSTITUTE(G67," ",""),"　","")))&amp;"*",
注文弁当の抽出!$F:$I,4,FALSE)&amp;
IF(COUNTIF(G67,"*おにぎり*"),"　おにぎり",""),"")</f>
        <v>#N/A</v>
      </c>
      <c r="I67" t="e">
        <f>IF(H67&lt;&gt;"",
VLOOKUP(C67,クライアント抽出!$A:$G,3,FALSE)+Z67,"")</f>
        <v>#N/A</v>
      </c>
      <c r="J67" t="e">
        <f>VLOOKUP(C67,クライアント抽出!$A:$O,12,FALSE)</f>
        <v>#N/A</v>
      </c>
      <c r="K67" t="e">
        <f>IF(J67&lt;&gt;"",
VLOOKUP(
"*"&amp;IF(COUNTIF(J67,"*キャラ弁*"),"キャラ",
IF(COUNTIF(J67,"*赤*"),"赤",SUBSTITUTE(SUBSTITUTE(J67," ",""),"　","")))&amp;"*",
注文弁当の抽出!$F:$I,4,FALSE)&amp;
IF(COUNTIF(J67,"*おにぎり*"),"　おにぎり",""),"")</f>
        <v>#N/A</v>
      </c>
      <c r="L67" t="e">
        <f>IF(K67&lt;&gt;"",
VLOOKUP(C67,クライアント抽出!$A:$G,4,FALSE)+AA67,"")</f>
        <v>#N/A</v>
      </c>
      <c r="M67" t="e">
        <f>VLOOKUP(C67,クライアント抽出!$A:$O,13,FALSE)</f>
        <v>#N/A</v>
      </c>
      <c r="N67" t="e">
        <f>SUBSTITUTE(
IF(M67&lt;&gt;"",
VLOOKUP(
"*"&amp;IF(COUNTIF(M67,"*キャラ弁*"),"キャラ",
IF(COUNTIF(M67,"*赤*"),"赤",SUBSTITUTE(SUBSTITUTE(D67," ",""),"　","")))&amp;"*",
注文弁当の抽出!$F:$I,4,FALSE),""),"園児","先生")&amp;
IF(COUNTIF(M67,"*おにぎり*"),"　おにぎり","")</f>
        <v>#N/A</v>
      </c>
      <c r="O67" t="e">
        <f>IF(N67&lt;&gt;"",VLOOKUP(C67,クライアント抽出!$A:$G,5,FALSE),"")</f>
        <v>#N/A</v>
      </c>
      <c r="P67" t="e">
        <f>VLOOKUP(C67,クライアント抽出!$A:$O,14,FALSE)</f>
        <v>#N/A</v>
      </c>
      <c r="Q67" t="e">
        <f>SUBSTITUTE(
IF(P67&lt;&gt;"",
VLOOKUP(
"*"&amp;IF(COUNTIF(P67,"*キャラ弁*"),"キャラ",
IF(COUNTIF(P67,"*赤*"),"赤",SUBSTITUTE(SUBSTITUTE(G67," ",""),"　","")))&amp;"*",
注文弁当の抽出!$F:$I,4,FALSE),""),"園児","先生")&amp;
IF(COUNTIF(P67,"*おにぎり*"),"　おにぎり","")</f>
        <v>#N/A</v>
      </c>
      <c r="R67" t="e">
        <f>IF(Q67&lt;&gt;"",
VLOOKUP(C67,クライアント抽出!$A:$G,6,FALSE),"")</f>
        <v>#N/A</v>
      </c>
      <c r="S67" t="e">
        <f>VLOOKUP(C67,クライアント抽出!$A:$O,15,FALSE)</f>
        <v>#N/A</v>
      </c>
      <c r="T67" t="e">
        <f>SUBSTITUTE(
IF(S67&lt;&gt;"",
VLOOKUP(
"*"&amp;IF(COUNTIF(S67,"*キャラ弁*"),"キャラ",
IF(COUNTIF(S67,"*赤*"),"赤",SUBSTITUTE(SUBSTITUTE(J67," ",""),"　","")))&amp;"*",
注文弁当の抽出!$F:$I,4,FALSE),""),"園児","先生")&amp;
IF(COUNTIF(S67,"*おにぎり*"),"　おにぎり","")</f>
        <v>#N/A</v>
      </c>
      <c r="U67" t="e">
        <f>IF(T67&lt;&gt;"",
VLOOKUP(C67,クライアント抽出!$A:$G,7,FALSE),"")</f>
        <v>#N/A</v>
      </c>
      <c r="V67" t="e">
        <f>IF(A67&lt;&gt;"",VLOOKUP("*"&amp;A67&amp;"*",数出表_Excel!$A:$Z,22,FALSE)&amp;VLOOKUP("*"&amp;A67&amp;"*",数出表_Excel!$A:$Z,23,FALSE),"")</f>
        <v>#N/A</v>
      </c>
      <c r="W67" t="e">
        <f>IF(AND(COUNTIF(V67,"&lt;&gt;*不要*"),A67&lt;&gt;""),VLOOKUP(A67,得意先マスタ!$A:$AD,24,FALSE),0)</f>
        <v>#N/A</v>
      </c>
      <c r="X67" t="e">
        <f>IF(AND(COUNTIF(V67,"&lt;&gt;*不要*"),A67&lt;&gt;""),VLOOKUP(A67,得意先マスタ!$A:$AD,25,FALSE),0)</f>
        <v>#N/A</v>
      </c>
      <c r="Y67" t="e">
        <f t="shared" si="26"/>
        <v>#N/A</v>
      </c>
      <c r="Z67" t="e">
        <f t="shared" si="27"/>
        <v>#N/A</v>
      </c>
      <c r="AA67" t="e">
        <f t="shared" si="28"/>
        <v>#N/A</v>
      </c>
      <c r="AB67" t="e">
        <f t="shared" si="22"/>
        <v>#N/A</v>
      </c>
      <c r="AC67" t="str">
        <f t="array" ref="AC67">IFERROR(INDEX(67:67, SMALL(IF($D67:$U67&lt;&gt;"", COLUMN($D$1:$U67)), COLUMN(A67))), "")</f>
        <v/>
      </c>
      <c r="AD67" t="str">
        <f t="array" ref="AD67">IFERROR(INDEX(67:67, SMALL(IF($D67:$U67&lt;&gt;"", COLUMN($D$1:$U67)), COLUMN(B67))), "")</f>
        <v/>
      </c>
      <c r="AE67" t="str">
        <f t="array" ref="AE67">IFERROR(INDEX(67:67, SMALL(IF($D67:$U67&lt;&gt;"", COLUMN($D$1:$U67)), COLUMN(C67))), "")</f>
        <v/>
      </c>
      <c r="AF67" t="str">
        <f t="array" ref="AF67">IFERROR(INDEX(67:67, SMALL(IF($D67:$U67&lt;&gt;"", COLUMN($D$1:$U67)), COLUMN(D67))), "")</f>
        <v/>
      </c>
      <c r="AG67" t="str">
        <f t="array" ref="AG67">IFERROR(INDEX(67:67, SMALL(IF($D67:$U67&lt;&gt;"", COLUMN($D$1:$U67)), COLUMN(E67))), "")</f>
        <v/>
      </c>
      <c r="AH67" t="str">
        <f t="array" ref="AH67">IFERROR(INDEX(67:67, SMALL(IF($D67:$U67&lt;&gt;"", COLUMN($D$1:$U67)), COLUMN(F67))), "")</f>
        <v/>
      </c>
      <c r="AI67" t="str">
        <f t="array" ref="AI67">IFERROR(INDEX(67:67, SMALL(IF($D67:$U67&lt;&gt;"", COLUMN($D$1:$U67)), COLUMN(G67))), "")</f>
        <v/>
      </c>
      <c r="AJ67" t="str">
        <f t="array" ref="AJ67">IFERROR(INDEX(67:67, SMALL(IF($D67:$U67&lt;&gt;"", COLUMN($D$1:$U67)), COLUMN(H67))), "")</f>
        <v/>
      </c>
      <c r="AK67" t="str">
        <f t="array" ref="AK67">IFERROR(INDEX(67:67, SMALL(IF($D67:$U67&lt;&gt;"", COLUMN($D$1:$U67)), COLUMN(I67))), "")</f>
        <v/>
      </c>
      <c r="AL67" t="str">
        <f t="array" ref="AL67">IFERROR(INDEX(67:67, SMALL(IF($D67:$U67&lt;&gt;"", COLUMN($D$1:$U67)), COLUMN(J67))), "")</f>
        <v/>
      </c>
      <c r="AM67" t="str">
        <f t="array" ref="AM67">IFERROR(INDEX(67:67, SMALL(IF($D67:$U67&lt;&gt;"", COLUMN($D$1:$U67)), COLUMN(K67))), "")</f>
        <v/>
      </c>
      <c r="AN67" t="str">
        <f t="array" ref="AN67">IFERROR(INDEX(67:67, SMALL(IF($D67:$U67&lt;&gt;"", COLUMN($D$1:$U67)), COLUMN(L67))), "")</f>
        <v/>
      </c>
      <c r="AO67" t="str">
        <f t="array" ref="AO67">IFERROR(INDEX(67:67, SMALL(IF($D67:$U67&lt;&gt;"", COLUMN($D$1:$U67)), COLUMN(M67))), "")</f>
        <v/>
      </c>
      <c r="AP67" t="str">
        <f t="array" ref="AP67">IFERROR(INDEX(67:67, SMALL(IF($D67:$U67&lt;&gt;"", COLUMN($D$1:$U67)), COLUMN(N67))), "")</f>
        <v/>
      </c>
      <c r="AQ67" t="str">
        <f t="array" ref="AQ67">IFERROR(INDEX(67:67, SMALL(IF($D67:$U67&lt;&gt;"", COLUMN($D$1:$U67)), COLUMN(O67))), "")</f>
        <v/>
      </c>
      <c r="AR67" s="54" t="s">
        <v>3465</v>
      </c>
      <c r="AS67" t="e">
        <f t="shared" ref="AS67:AS100" si="29">IF(Y67&lt;&gt;0,
TRIM(MID(SUBSTITUTE(AB$31,"、",REPT(" ",99)),1,99)),"")</f>
        <v>#N/A</v>
      </c>
      <c r="AT67" t="e">
        <f t="shared" ref="AT67:AT100" si="30">IF(Y67&lt;&gt;0,
SUBSTITUTE(Y67,"-",""),"")</f>
        <v>#N/A</v>
      </c>
      <c r="AU67" t="e">
        <f t="shared" ref="AU67:AU100" si="31">IF(Z67&lt;&gt;0,
TRIM(MID(SUBSTITUTE(AB$31,"、",REPT(" ",99)),100,99)),"")</f>
        <v>#N/A</v>
      </c>
      <c r="AV67" t="e">
        <f t="shared" ref="AV67:AV100" si="32">IF(Z67&lt;&gt;0,
SUBSTITUTE(Z67,"-",""),"")</f>
        <v>#N/A</v>
      </c>
      <c r="AW67" t="e">
        <f t="shared" ref="AW67:AW100" si="33">IF(AA67&lt;&gt;0,
TRIM(MID(SUBSTITUTE(AB$31,"、",REPT(" ",99)),199,99)),"")</f>
        <v>#N/A</v>
      </c>
      <c r="AX67" t="e">
        <f t="shared" ref="AX67:AX100" si="34">IF(AA67&lt;&gt;0,
SUBSTITUTE(AA67,"-",""),"")</f>
        <v>#N/A</v>
      </c>
      <c r="AZ67" t="str">
        <f t="array" ref="AZ67">IFERROR(INDEX(67:67, SMALL(IF($AC67:$AX67&lt;&gt;"", COLUMN($AC$1:$AX67)), COLUMN(A67))), "")</f>
        <v/>
      </c>
      <c r="BA67" t="str">
        <f t="array" ref="BA67">IFERROR(INDEX(67:67, SMALL(IF($AC67:$AX67&lt;&gt;"", COLUMN($AC$1:$AX67)), COLUMN(B67))), "")</f>
        <v/>
      </c>
      <c r="BB67" t="str">
        <f t="array" ref="BB67">IFERROR(INDEX(67:67, SMALL(IF($AC67:$AX67&lt;&gt;"", COLUMN($AC$1:$AX67)), COLUMN(C67))), "")</f>
        <v/>
      </c>
      <c r="BC67" t="str">
        <f t="array" ref="BC67">IFERROR(INDEX(67:67, SMALL(IF($AC67:$AX67&lt;&gt;"", COLUMN($AC$1:$AX67)), COLUMN(D67))), "")</f>
        <v/>
      </c>
      <c r="BD67" t="str">
        <f t="array" ref="BD67">IFERROR(INDEX(67:67, SMALL(IF($AC67:$AX67&lt;&gt;"", COLUMN($AC$1:$AX67)), COLUMN(E67))), "")</f>
        <v/>
      </c>
      <c r="BE67" t="str">
        <f t="array" ref="BE67">IFERROR(INDEX(67:67, SMALL(IF($AC67:$AX67&lt;&gt;"", COLUMN($AC$1:$AX67)), COLUMN(F67))), "")</f>
        <v/>
      </c>
      <c r="BF67" t="str">
        <f t="array" ref="BF67">IFERROR(INDEX(67:67, SMALL(IF($AC67:$AX67&lt;&gt;"", COLUMN($AC$1:$AX67)), COLUMN(G67))), "")</f>
        <v/>
      </c>
      <c r="BG67" t="str">
        <f t="array" ref="BG67">IFERROR(INDEX(67:67, SMALL(IF($AC67:$AX67&lt;&gt;"", COLUMN($AC$1:$AX67)), COLUMN(H67))), "")</f>
        <v/>
      </c>
      <c r="BH67" t="str">
        <f t="array" ref="BH67">IFERROR(INDEX(67:67, SMALL(IF($AC67:$AX67&lt;&gt;"", COLUMN($AC$1:$AX67)), COLUMN(I67))), "")</f>
        <v/>
      </c>
      <c r="BI67" t="str">
        <f t="array" ref="BI67">IFERROR(INDEX(67:67, SMALL(IF($AC67:$AX67&lt;&gt;"", COLUMN($AC$1:$AX67)), COLUMN(J67))), "")</f>
        <v/>
      </c>
      <c r="BJ67" t="str">
        <f t="array" ref="BJ67">IFERROR(INDEX(67:67, SMALL(IF($AC67:$AX67&lt;&gt;"", COLUMN($AC$1:$AX67)), COLUMN(K67))), "")</f>
        <v/>
      </c>
      <c r="BK67" t="str">
        <f t="array" ref="BK67">IFERROR(INDEX(67:67, SMALL(IF($AC67:$AX67&lt;&gt;"", COLUMN($AC$1:$AX67)), COLUMN(L67))), "")</f>
        <v/>
      </c>
      <c r="BL67" t="str">
        <f t="array" ref="BL67">IFERROR(INDEX(67:67, SMALL(IF($AC67:$AX67&lt;&gt;"", COLUMN($AC$1:$AX67)), COLUMN(M67))), "")</f>
        <v/>
      </c>
      <c r="BM67" t="str">
        <f t="array" ref="BM67">IFERROR(INDEX(67:67, SMALL(IF($AC67:$AX67&lt;&gt;"", COLUMN($AC$1:$AX67)), COLUMN(N67))), "")</f>
        <v/>
      </c>
      <c r="BN67" t="str">
        <f t="array" ref="BN67">IFERROR(INDEX(67:67, SMALL(IF($AC67:$AX67&lt;&gt;"", COLUMN($AC$1:$AX67)), COLUMN(O67))), "")</f>
        <v/>
      </c>
      <c r="BO67" t="str">
        <f t="array" ref="BO67">IFERROR(INDEX(67:67, SMALL(IF($AC67:$AX67&lt;&gt;"", COLUMN($AC$1:$AX67)), COLUMN(P67))), "")</f>
        <v/>
      </c>
      <c r="BP67" t="str">
        <f t="array" ref="BP67">IFERROR(INDEX(67:67, SMALL(IF($AC67:$AX67&lt;&gt;"", COLUMN($AC$1:$AX67)), COLUMN(Q67))), "")</f>
        <v/>
      </c>
      <c r="BQ67" t="str">
        <f t="array" ref="BQ67">IFERROR(INDEX(67:67, SMALL(IF($AC67:$AX67&lt;&gt;"", COLUMN($AC$1:$AX67)), COLUMN(R67))), "")</f>
        <v/>
      </c>
    </row>
    <row r="68" spans="1:69" x14ac:dyDescent="0.45">
      <c r="A68" t="e" cm="1">
        <f t="array" ref="A68">IF(INDEX(貼り付け用!A:A,MATCH(A67,貼り付け用!A:A,0)+2)="4700",
IF(INDEX(貼り付け用!A:A,MATCH(A67,貼り付け用!A:A,0)+4)="4800",
INDEX(貼り付け用!A:A,MATCH(A67,貼り付け用!A:A,0)+6),
INDEX(貼り付け用!A:A,MATCH(A67,貼り付け用!A:A,0)+4)),INDEX(貼り付け用!A:A,MATCH(A67,貼り付け用!A:A,0)+2))</f>
        <v>#N/A</v>
      </c>
      <c r="B68" t="e">
        <f>IF(A68&lt;&gt;"",
VLOOKUP(A68,得意先マスタ!A:D,2,FALSE),"")</f>
        <v>#N/A</v>
      </c>
      <c r="C68" t="e" cm="1">
        <f t="array" ref="C68">IF(A68="10000","",INDEX(貼り付け用!A:A,MATCH(A68,貼り付け用!A:A,0)+1))</f>
        <v>#N/A</v>
      </c>
      <c r="D68" t="e">
        <f>VLOOKUP(C68,クライアント抽出!$A:$O,10,FALSE)</f>
        <v>#N/A</v>
      </c>
      <c r="E68" t="e">
        <f>IF(D68&lt;&gt;"",
VLOOKUP(
"*"&amp;IF(COUNTIF(D68,"*キャラ弁*"),"キャラ",
IF(COUNTIF(D68,"*赤*"),"赤",SUBSTITUTE(SUBSTITUTE(D68," ",""),"　","")))&amp;"*",
注文弁当の抽出!$F:$I,4,FALSE)&amp;
IF(COUNTIF(D68,"*おにぎり*"),"　おにぎり",""),"")</f>
        <v>#N/A</v>
      </c>
      <c r="F68" t="e">
        <f>IF(E68&lt;&gt;"",
VLOOKUP(C68,クライアント抽出!$A:$G,2,FALSE)+
IF(COUNTIF(Y68,"*-*"),Y68,0),"")</f>
        <v>#N/A</v>
      </c>
      <c r="G68" t="e">
        <f>VLOOKUP(C68,クライアント抽出!$A:$O,11,FALSE)</f>
        <v>#N/A</v>
      </c>
      <c r="H68" t="e">
        <f>IF(G68&lt;&gt;"",
VLOOKUP(
"*"&amp;IF(COUNTIF(G68,"*キャラ弁*"),"キャラ",
IF(COUNTIF(G68,"*赤*"),"赤",SUBSTITUTE(SUBSTITUTE(G68," ",""),"　","")))&amp;"*",
注文弁当の抽出!$F:$I,4,FALSE)&amp;
IF(COUNTIF(G68,"*おにぎり*"),"　おにぎり",""),"")</f>
        <v>#N/A</v>
      </c>
      <c r="I68" t="e">
        <f>IF(H68&lt;&gt;"",
VLOOKUP(C68,クライアント抽出!$A:$G,3,FALSE)+Z68,"")</f>
        <v>#N/A</v>
      </c>
      <c r="J68" t="e">
        <f>VLOOKUP(C68,クライアント抽出!$A:$O,12,FALSE)</f>
        <v>#N/A</v>
      </c>
      <c r="K68" t="e">
        <f>IF(J68&lt;&gt;"",
VLOOKUP(
"*"&amp;IF(COUNTIF(J68,"*キャラ弁*"),"キャラ",
IF(COUNTIF(J68,"*赤*"),"赤",SUBSTITUTE(SUBSTITUTE(J68," ",""),"　","")))&amp;"*",
注文弁当の抽出!$F:$I,4,FALSE)&amp;
IF(COUNTIF(J68,"*おにぎり*"),"　おにぎり",""),"")</f>
        <v>#N/A</v>
      </c>
      <c r="L68" t="e">
        <f>IF(K68&lt;&gt;"",
VLOOKUP(C68,クライアント抽出!$A:$G,4,FALSE)+AA68,"")</f>
        <v>#N/A</v>
      </c>
      <c r="M68" t="e">
        <f>VLOOKUP(C68,クライアント抽出!$A:$O,13,FALSE)</f>
        <v>#N/A</v>
      </c>
      <c r="N68" t="e">
        <f>SUBSTITUTE(
IF(M68&lt;&gt;"",
VLOOKUP(
"*"&amp;IF(COUNTIF(M68,"*キャラ弁*"),"キャラ",
IF(COUNTIF(M68,"*赤*"),"赤",SUBSTITUTE(SUBSTITUTE(D68," ",""),"　","")))&amp;"*",
注文弁当の抽出!$F:$I,4,FALSE),""),"園児","先生")&amp;
IF(COUNTIF(M68,"*おにぎり*"),"　おにぎり","")</f>
        <v>#N/A</v>
      </c>
      <c r="O68" t="e">
        <f>IF(N68&lt;&gt;"",VLOOKUP(C68,クライアント抽出!$A:$G,5,FALSE),"")</f>
        <v>#N/A</v>
      </c>
      <c r="P68" t="e">
        <f>VLOOKUP(C68,クライアント抽出!$A:$O,14,FALSE)</f>
        <v>#N/A</v>
      </c>
      <c r="Q68" t="e">
        <f>SUBSTITUTE(
IF(P68&lt;&gt;"",
VLOOKUP(
"*"&amp;IF(COUNTIF(P68,"*キャラ弁*"),"キャラ",
IF(COUNTIF(P68,"*赤*"),"赤",SUBSTITUTE(SUBSTITUTE(G68," ",""),"　","")))&amp;"*",
注文弁当の抽出!$F:$I,4,FALSE),""),"園児","先生")&amp;
IF(COUNTIF(P68,"*おにぎり*"),"　おにぎり","")</f>
        <v>#N/A</v>
      </c>
      <c r="R68" t="e">
        <f>IF(Q68&lt;&gt;"",
VLOOKUP(C68,クライアント抽出!$A:$G,6,FALSE),"")</f>
        <v>#N/A</v>
      </c>
      <c r="S68" t="e">
        <f>VLOOKUP(C68,クライアント抽出!$A:$O,15,FALSE)</f>
        <v>#N/A</v>
      </c>
      <c r="T68" t="e">
        <f>SUBSTITUTE(
IF(S68&lt;&gt;"",
VLOOKUP(
"*"&amp;IF(COUNTIF(S68,"*キャラ弁*"),"キャラ",
IF(COUNTIF(S68,"*赤*"),"赤",SUBSTITUTE(SUBSTITUTE(J68," ",""),"　","")))&amp;"*",
注文弁当の抽出!$F:$I,4,FALSE),""),"園児","先生")&amp;
IF(COUNTIF(S68,"*おにぎり*"),"　おにぎり","")</f>
        <v>#N/A</v>
      </c>
      <c r="U68" t="e">
        <f>IF(T68&lt;&gt;"",
VLOOKUP(C68,クライアント抽出!$A:$G,7,FALSE),"")</f>
        <v>#N/A</v>
      </c>
      <c r="V68" t="e">
        <f>IF(A68&lt;&gt;"",VLOOKUP("*"&amp;A68&amp;"*",数出表_Excel!$A:$Z,22,FALSE)&amp;VLOOKUP("*"&amp;A68&amp;"*",数出表_Excel!$A:$Z,23,FALSE),"")</f>
        <v>#N/A</v>
      </c>
      <c r="W68" t="e">
        <f>IF(AND(COUNTIF(V68,"&lt;&gt;*不要*"),A68&lt;&gt;""),VLOOKUP(A68,得意先マスタ!$A:$AD,24,FALSE),0)</f>
        <v>#N/A</v>
      </c>
      <c r="X68" t="e">
        <f>IF(AND(COUNTIF(V68,"&lt;&gt;*不要*"),A68&lt;&gt;""),VLOOKUP(A68,得意先マスタ!$A:$AD,25,FALSE),0)</f>
        <v>#N/A</v>
      </c>
      <c r="Y68" t="e">
        <f t="shared" si="26"/>
        <v>#N/A</v>
      </c>
      <c r="Z68" t="e">
        <f t="shared" si="27"/>
        <v>#N/A</v>
      </c>
      <c r="AA68" t="e">
        <f t="shared" si="28"/>
        <v>#N/A</v>
      </c>
      <c r="AB68" t="e">
        <f t="shared" si="22"/>
        <v>#N/A</v>
      </c>
      <c r="AC68" t="str">
        <f t="array" ref="AC68">IFERROR(INDEX(68:68, SMALL(IF($D68:$U68&lt;&gt;"", COLUMN($D$1:$U68)), COLUMN(A68))), "")</f>
        <v/>
      </c>
      <c r="AD68" t="str">
        <f t="array" ref="AD68">IFERROR(INDEX(68:68, SMALL(IF($D68:$U68&lt;&gt;"", COLUMN($D$1:$U68)), COLUMN(B68))), "")</f>
        <v/>
      </c>
      <c r="AE68" t="str">
        <f t="array" ref="AE68">IFERROR(INDEX(68:68, SMALL(IF($D68:$U68&lt;&gt;"", COLUMN($D$1:$U68)), COLUMN(C68))), "")</f>
        <v/>
      </c>
      <c r="AF68" t="str">
        <f t="array" ref="AF68">IFERROR(INDEX(68:68, SMALL(IF($D68:$U68&lt;&gt;"", COLUMN($D$1:$U68)), COLUMN(D68))), "")</f>
        <v/>
      </c>
      <c r="AG68" t="str">
        <f t="array" ref="AG68">IFERROR(INDEX(68:68, SMALL(IF($D68:$U68&lt;&gt;"", COLUMN($D$1:$U68)), COLUMN(E68))), "")</f>
        <v/>
      </c>
      <c r="AH68" t="str">
        <f t="array" ref="AH68">IFERROR(INDEX(68:68, SMALL(IF($D68:$U68&lt;&gt;"", COLUMN($D$1:$U68)), COLUMN(F68))), "")</f>
        <v/>
      </c>
      <c r="AI68" t="str">
        <f t="array" ref="AI68">IFERROR(INDEX(68:68, SMALL(IF($D68:$U68&lt;&gt;"", COLUMN($D$1:$U68)), COLUMN(G68))), "")</f>
        <v/>
      </c>
      <c r="AJ68" t="str">
        <f t="array" ref="AJ68">IFERROR(INDEX(68:68, SMALL(IF($D68:$U68&lt;&gt;"", COLUMN($D$1:$U68)), COLUMN(H68))), "")</f>
        <v/>
      </c>
      <c r="AK68" t="str">
        <f t="array" ref="AK68">IFERROR(INDEX(68:68, SMALL(IF($D68:$U68&lt;&gt;"", COLUMN($D$1:$U68)), COLUMN(I68))), "")</f>
        <v/>
      </c>
      <c r="AL68" t="str">
        <f t="array" ref="AL68">IFERROR(INDEX(68:68, SMALL(IF($D68:$U68&lt;&gt;"", COLUMN($D$1:$U68)), COLUMN(J68))), "")</f>
        <v/>
      </c>
      <c r="AM68" t="str">
        <f t="array" ref="AM68">IFERROR(INDEX(68:68, SMALL(IF($D68:$U68&lt;&gt;"", COLUMN($D$1:$U68)), COLUMN(K68))), "")</f>
        <v/>
      </c>
      <c r="AN68" t="str">
        <f t="array" ref="AN68">IFERROR(INDEX(68:68, SMALL(IF($D68:$U68&lt;&gt;"", COLUMN($D$1:$U68)), COLUMN(L68))), "")</f>
        <v/>
      </c>
      <c r="AO68" t="str">
        <f t="array" ref="AO68">IFERROR(INDEX(68:68, SMALL(IF($D68:$U68&lt;&gt;"", COLUMN($D$1:$U68)), COLUMN(M68))), "")</f>
        <v/>
      </c>
      <c r="AP68" t="str">
        <f t="array" ref="AP68">IFERROR(INDEX(68:68, SMALL(IF($D68:$U68&lt;&gt;"", COLUMN($D$1:$U68)), COLUMN(N68))), "")</f>
        <v/>
      </c>
      <c r="AQ68" t="str">
        <f t="array" ref="AQ68">IFERROR(INDEX(68:68, SMALL(IF($D68:$U68&lt;&gt;"", COLUMN($D$1:$U68)), COLUMN(O68))), "")</f>
        <v/>
      </c>
      <c r="AR68" s="54" t="s">
        <v>3465</v>
      </c>
      <c r="AS68" t="e">
        <f t="shared" si="29"/>
        <v>#N/A</v>
      </c>
      <c r="AT68" t="e">
        <f t="shared" si="30"/>
        <v>#N/A</v>
      </c>
      <c r="AU68" t="e">
        <f t="shared" si="31"/>
        <v>#N/A</v>
      </c>
      <c r="AV68" t="e">
        <f t="shared" si="32"/>
        <v>#N/A</v>
      </c>
      <c r="AW68" t="e">
        <f t="shared" si="33"/>
        <v>#N/A</v>
      </c>
      <c r="AX68" t="e">
        <f t="shared" si="34"/>
        <v>#N/A</v>
      </c>
      <c r="AZ68" t="str">
        <f t="array" ref="AZ68">IFERROR(INDEX(68:68, SMALL(IF($AC68:$AX68&lt;&gt;"", COLUMN($AC$1:$AX68)), COLUMN(A68))), "")</f>
        <v/>
      </c>
      <c r="BA68" t="str">
        <f t="array" ref="BA68">IFERROR(INDEX(68:68, SMALL(IF($AC68:$AX68&lt;&gt;"", COLUMN($AC$1:$AX68)), COLUMN(B68))), "")</f>
        <v/>
      </c>
      <c r="BB68" t="str">
        <f t="array" ref="BB68">IFERROR(INDEX(68:68, SMALL(IF($AC68:$AX68&lt;&gt;"", COLUMN($AC$1:$AX68)), COLUMN(C68))), "")</f>
        <v/>
      </c>
      <c r="BC68" t="str">
        <f t="array" ref="BC68">IFERROR(INDEX(68:68, SMALL(IF($AC68:$AX68&lt;&gt;"", COLUMN($AC$1:$AX68)), COLUMN(D68))), "")</f>
        <v/>
      </c>
      <c r="BD68" t="str">
        <f t="array" ref="BD68">IFERROR(INDEX(68:68, SMALL(IF($AC68:$AX68&lt;&gt;"", COLUMN($AC$1:$AX68)), COLUMN(E68))), "")</f>
        <v/>
      </c>
      <c r="BE68" t="str">
        <f t="array" ref="BE68">IFERROR(INDEX(68:68, SMALL(IF($AC68:$AX68&lt;&gt;"", COLUMN($AC$1:$AX68)), COLUMN(F68))), "")</f>
        <v/>
      </c>
      <c r="BF68" t="str">
        <f t="array" ref="BF68">IFERROR(INDEX(68:68, SMALL(IF($AC68:$AX68&lt;&gt;"", COLUMN($AC$1:$AX68)), COLUMN(G68))), "")</f>
        <v/>
      </c>
      <c r="BG68" t="str">
        <f t="array" ref="BG68">IFERROR(INDEX(68:68, SMALL(IF($AC68:$AX68&lt;&gt;"", COLUMN($AC$1:$AX68)), COLUMN(H68))), "")</f>
        <v/>
      </c>
      <c r="BH68" t="str">
        <f t="array" ref="BH68">IFERROR(INDEX(68:68, SMALL(IF($AC68:$AX68&lt;&gt;"", COLUMN($AC$1:$AX68)), COLUMN(I68))), "")</f>
        <v/>
      </c>
      <c r="BI68" t="str">
        <f t="array" ref="BI68">IFERROR(INDEX(68:68, SMALL(IF($AC68:$AX68&lt;&gt;"", COLUMN($AC$1:$AX68)), COLUMN(J68))), "")</f>
        <v/>
      </c>
      <c r="BJ68" t="str">
        <f t="array" ref="BJ68">IFERROR(INDEX(68:68, SMALL(IF($AC68:$AX68&lt;&gt;"", COLUMN($AC$1:$AX68)), COLUMN(K68))), "")</f>
        <v/>
      </c>
      <c r="BK68" t="str">
        <f t="array" ref="BK68">IFERROR(INDEX(68:68, SMALL(IF($AC68:$AX68&lt;&gt;"", COLUMN($AC$1:$AX68)), COLUMN(L68))), "")</f>
        <v/>
      </c>
      <c r="BL68" t="str">
        <f t="array" ref="BL68">IFERROR(INDEX(68:68, SMALL(IF($AC68:$AX68&lt;&gt;"", COLUMN($AC$1:$AX68)), COLUMN(M68))), "")</f>
        <v/>
      </c>
      <c r="BM68" t="str">
        <f t="array" ref="BM68">IFERROR(INDEX(68:68, SMALL(IF($AC68:$AX68&lt;&gt;"", COLUMN($AC$1:$AX68)), COLUMN(N68))), "")</f>
        <v/>
      </c>
      <c r="BN68" t="str">
        <f t="array" ref="BN68">IFERROR(INDEX(68:68, SMALL(IF($AC68:$AX68&lt;&gt;"", COLUMN($AC$1:$AX68)), COLUMN(O68))), "")</f>
        <v/>
      </c>
      <c r="BO68" t="str">
        <f t="array" ref="BO68">IFERROR(INDEX(68:68, SMALL(IF($AC68:$AX68&lt;&gt;"", COLUMN($AC$1:$AX68)), COLUMN(P68))), "")</f>
        <v/>
      </c>
      <c r="BP68" t="str">
        <f t="array" ref="BP68">IFERROR(INDEX(68:68, SMALL(IF($AC68:$AX68&lt;&gt;"", COLUMN($AC$1:$AX68)), COLUMN(Q68))), "")</f>
        <v/>
      </c>
      <c r="BQ68" t="str">
        <f t="array" ref="BQ68">IFERROR(INDEX(68:68, SMALL(IF($AC68:$AX68&lt;&gt;"", COLUMN($AC$1:$AX68)), COLUMN(R68))), "")</f>
        <v/>
      </c>
    </row>
    <row r="69" spans="1:69" x14ac:dyDescent="0.45">
      <c r="A69" t="e" cm="1">
        <f t="array" ref="A69">IF(INDEX(貼り付け用!A:A,MATCH(A68,貼り付け用!A:A,0)+2)="4700",
IF(INDEX(貼り付け用!A:A,MATCH(A68,貼り付け用!A:A,0)+4)="4800",
INDEX(貼り付け用!A:A,MATCH(A68,貼り付け用!A:A,0)+6),
INDEX(貼り付け用!A:A,MATCH(A68,貼り付け用!A:A,0)+4)),INDEX(貼り付け用!A:A,MATCH(A68,貼り付け用!A:A,0)+2))</f>
        <v>#N/A</v>
      </c>
      <c r="B69" t="e">
        <f>IF(A69&lt;&gt;"",
VLOOKUP(A69,得意先マスタ!A:D,2,FALSE),"")</f>
        <v>#N/A</v>
      </c>
      <c r="C69" t="e" cm="1">
        <f t="array" ref="C69">IF(A69="10000","",INDEX(貼り付け用!A:A,MATCH(A69,貼り付け用!A:A,0)+1))</f>
        <v>#N/A</v>
      </c>
      <c r="D69" t="e">
        <f>VLOOKUP(C69,クライアント抽出!$A:$O,10,FALSE)</f>
        <v>#N/A</v>
      </c>
      <c r="E69" t="e">
        <f>IF(D69&lt;&gt;"",
VLOOKUP(
"*"&amp;IF(COUNTIF(D69,"*キャラ弁*"),"キャラ",
IF(COUNTIF(D69,"*赤*"),"赤",SUBSTITUTE(SUBSTITUTE(D69," ",""),"　","")))&amp;"*",
注文弁当の抽出!$F:$I,4,FALSE)&amp;
IF(COUNTIF(D69,"*おにぎり*"),"　おにぎり",""),"")</f>
        <v>#N/A</v>
      </c>
      <c r="F69" t="e">
        <f>IF(E69&lt;&gt;"",
VLOOKUP(C69,クライアント抽出!$A:$G,2,FALSE)+
IF(COUNTIF(Y69,"*-*"),Y69,0),"")</f>
        <v>#N/A</v>
      </c>
      <c r="G69" t="e">
        <f>VLOOKUP(C69,クライアント抽出!$A:$O,11,FALSE)</f>
        <v>#N/A</v>
      </c>
      <c r="H69" t="e">
        <f>IF(G69&lt;&gt;"",
VLOOKUP(
"*"&amp;IF(COUNTIF(G69,"*キャラ弁*"),"キャラ",
IF(COUNTIF(G69,"*赤*"),"赤",SUBSTITUTE(SUBSTITUTE(G69," ",""),"　","")))&amp;"*",
注文弁当の抽出!$F:$I,4,FALSE)&amp;
IF(COUNTIF(G69,"*おにぎり*"),"　おにぎり",""),"")</f>
        <v>#N/A</v>
      </c>
      <c r="I69" t="e">
        <f>IF(H69&lt;&gt;"",
VLOOKUP(C69,クライアント抽出!$A:$G,3,FALSE)+Z69,"")</f>
        <v>#N/A</v>
      </c>
      <c r="J69" t="e">
        <f>VLOOKUP(C69,クライアント抽出!$A:$O,12,FALSE)</f>
        <v>#N/A</v>
      </c>
      <c r="K69" t="e">
        <f>IF(J69&lt;&gt;"",
VLOOKUP(
"*"&amp;IF(COUNTIF(J69,"*キャラ弁*"),"キャラ",
IF(COUNTIF(J69,"*赤*"),"赤",SUBSTITUTE(SUBSTITUTE(J69," ",""),"　","")))&amp;"*",
注文弁当の抽出!$F:$I,4,FALSE)&amp;
IF(COUNTIF(J69,"*おにぎり*"),"　おにぎり",""),"")</f>
        <v>#N/A</v>
      </c>
      <c r="L69" t="e">
        <f>IF(K69&lt;&gt;"",
VLOOKUP(C69,クライアント抽出!$A:$G,4,FALSE)+AA69,"")</f>
        <v>#N/A</v>
      </c>
      <c r="M69" t="e">
        <f>VLOOKUP(C69,クライアント抽出!$A:$O,13,FALSE)</f>
        <v>#N/A</v>
      </c>
      <c r="N69" t="e">
        <f>SUBSTITUTE(
IF(M69&lt;&gt;"",
VLOOKUP(
"*"&amp;IF(COUNTIF(M69,"*キャラ弁*"),"キャラ",
IF(COUNTIF(M69,"*赤*"),"赤",SUBSTITUTE(SUBSTITUTE(D69," ",""),"　","")))&amp;"*",
注文弁当の抽出!$F:$I,4,FALSE),""),"園児","先生")&amp;
IF(COUNTIF(M69,"*おにぎり*"),"　おにぎり","")</f>
        <v>#N/A</v>
      </c>
      <c r="O69" t="e">
        <f>IF(N69&lt;&gt;"",VLOOKUP(C69,クライアント抽出!$A:$G,5,FALSE),"")</f>
        <v>#N/A</v>
      </c>
      <c r="P69" t="e">
        <f>VLOOKUP(C69,クライアント抽出!$A:$O,14,FALSE)</f>
        <v>#N/A</v>
      </c>
      <c r="Q69" t="e">
        <f>SUBSTITUTE(
IF(P69&lt;&gt;"",
VLOOKUP(
"*"&amp;IF(COUNTIF(P69,"*キャラ弁*"),"キャラ",
IF(COUNTIF(P69,"*赤*"),"赤",SUBSTITUTE(SUBSTITUTE(G69," ",""),"　","")))&amp;"*",
注文弁当の抽出!$F:$I,4,FALSE),""),"園児","先生")&amp;
IF(COUNTIF(P69,"*おにぎり*"),"　おにぎり","")</f>
        <v>#N/A</v>
      </c>
      <c r="R69" t="e">
        <f>IF(Q69&lt;&gt;"",
VLOOKUP(C69,クライアント抽出!$A:$G,6,FALSE),"")</f>
        <v>#N/A</v>
      </c>
      <c r="S69" t="e">
        <f>VLOOKUP(C69,クライアント抽出!$A:$O,15,FALSE)</f>
        <v>#N/A</v>
      </c>
      <c r="T69" t="e">
        <f>SUBSTITUTE(
IF(S69&lt;&gt;"",
VLOOKUP(
"*"&amp;IF(COUNTIF(S69,"*キャラ弁*"),"キャラ",
IF(COUNTIF(S69,"*赤*"),"赤",SUBSTITUTE(SUBSTITUTE(J69," ",""),"　","")))&amp;"*",
注文弁当の抽出!$F:$I,4,FALSE),""),"園児","先生")&amp;
IF(COUNTIF(S69,"*おにぎり*"),"　おにぎり","")</f>
        <v>#N/A</v>
      </c>
      <c r="U69" t="e">
        <f>IF(T69&lt;&gt;"",
VLOOKUP(C69,クライアント抽出!$A:$G,7,FALSE),"")</f>
        <v>#N/A</v>
      </c>
      <c r="V69" t="e">
        <f>IF(A69&lt;&gt;"",VLOOKUP("*"&amp;A69&amp;"*",数出表_Excel!$A:$Z,22,FALSE)&amp;VLOOKUP("*"&amp;A69&amp;"*",数出表_Excel!$A:$Z,23,FALSE),"")</f>
        <v>#N/A</v>
      </c>
      <c r="W69" t="e">
        <f>IF(AND(COUNTIF(V69,"&lt;&gt;*不要*"),A69&lt;&gt;""),VLOOKUP(A69,得意先マスタ!$A:$AD,24,FALSE),0)</f>
        <v>#N/A</v>
      </c>
      <c r="X69" t="e">
        <f>IF(AND(COUNTIF(V69,"&lt;&gt;*不要*"),A69&lt;&gt;""),VLOOKUP(A69,得意先マスタ!$A:$AD,25,FALSE),0)</f>
        <v>#N/A</v>
      </c>
      <c r="Y69" t="e">
        <f t="shared" si="26"/>
        <v>#N/A</v>
      </c>
      <c r="Z69" t="e">
        <f t="shared" si="27"/>
        <v>#N/A</v>
      </c>
      <c r="AA69" t="e">
        <f t="shared" si="28"/>
        <v>#N/A</v>
      </c>
      <c r="AB69" t="e">
        <f t="shared" si="22"/>
        <v>#N/A</v>
      </c>
      <c r="AC69" t="str">
        <f t="array" ref="AC69">IFERROR(INDEX(69:69, SMALL(IF($D69:$U69&lt;&gt;"", COLUMN($D$1:$U69)), COLUMN(A69))), "")</f>
        <v/>
      </c>
      <c r="AD69" t="str">
        <f t="array" ref="AD69">IFERROR(INDEX(69:69, SMALL(IF($D69:$U69&lt;&gt;"", COLUMN($D$1:$U69)), COLUMN(B69))), "")</f>
        <v/>
      </c>
      <c r="AE69" t="str">
        <f t="array" ref="AE69">IFERROR(INDEX(69:69, SMALL(IF($D69:$U69&lt;&gt;"", COLUMN($D$1:$U69)), COLUMN(C69))), "")</f>
        <v/>
      </c>
      <c r="AF69" t="str">
        <f t="array" ref="AF69">IFERROR(INDEX(69:69, SMALL(IF($D69:$U69&lt;&gt;"", COLUMN($D$1:$U69)), COLUMN(D69))), "")</f>
        <v/>
      </c>
      <c r="AG69" t="str">
        <f t="array" ref="AG69">IFERROR(INDEX(69:69, SMALL(IF($D69:$U69&lt;&gt;"", COLUMN($D$1:$U69)), COLUMN(E69))), "")</f>
        <v/>
      </c>
      <c r="AH69" t="str">
        <f t="array" ref="AH69">IFERROR(INDEX(69:69, SMALL(IF($D69:$U69&lt;&gt;"", COLUMN($D$1:$U69)), COLUMN(F69))), "")</f>
        <v/>
      </c>
      <c r="AI69" t="str">
        <f t="array" ref="AI69">IFERROR(INDEX(69:69, SMALL(IF($D69:$U69&lt;&gt;"", COLUMN($D$1:$U69)), COLUMN(G69))), "")</f>
        <v/>
      </c>
      <c r="AJ69" t="str">
        <f t="array" ref="AJ69">IFERROR(INDEX(69:69, SMALL(IF($D69:$U69&lt;&gt;"", COLUMN($D$1:$U69)), COLUMN(H69))), "")</f>
        <v/>
      </c>
      <c r="AK69" t="str">
        <f t="array" ref="AK69">IFERROR(INDEX(69:69, SMALL(IF($D69:$U69&lt;&gt;"", COLUMN($D$1:$U69)), COLUMN(I69))), "")</f>
        <v/>
      </c>
      <c r="AL69" t="str">
        <f t="array" ref="AL69">IFERROR(INDEX(69:69, SMALL(IF($D69:$U69&lt;&gt;"", COLUMN($D$1:$U69)), COLUMN(J69))), "")</f>
        <v/>
      </c>
      <c r="AM69" t="str">
        <f t="array" ref="AM69">IFERROR(INDEX(69:69, SMALL(IF($D69:$U69&lt;&gt;"", COLUMN($D$1:$U69)), COLUMN(K69))), "")</f>
        <v/>
      </c>
      <c r="AN69" t="str">
        <f t="array" ref="AN69">IFERROR(INDEX(69:69, SMALL(IF($D69:$U69&lt;&gt;"", COLUMN($D$1:$U69)), COLUMN(L69))), "")</f>
        <v/>
      </c>
      <c r="AO69" t="str">
        <f t="array" ref="AO69">IFERROR(INDEX(69:69, SMALL(IF($D69:$U69&lt;&gt;"", COLUMN($D$1:$U69)), COLUMN(M69))), "")</f>
        <v/>
      </c>
      <c r="AP69" t="str">
        <f t="array" ref="AP69">IFERROR(INDEX(69:69, SMALL(IF($D69:$U69&lt;&gt;"", COLUMN($D$1:$U69)), COLUMN(N69))), "")</f>
        <v/>
      </c>
      <c r="AQ69" t="str">
        <f t="array" ref="AQ69">IFERROR(INDEX(69:69, SMALL(IF($D69:$U69&lt;&gt;"", COLUMN($D$1:$U69)), COLUMN(O69))), "")</f>
        <v/>
      </c>
      <c r="AR69" s="54" t="s">
        <v>3465</v>
      </c>
      <c r="AS69" t="e">
        <f t="shared" si="29"/>
        <v>#N/A</v>
      </c>
      <c r="AT69" t="e">
        <f t="shared" si="30"/>
        <v>#N/A</v>
      </c>
      <c r="AU69" t="e">
        <f t="shared" si="31"/>
        <v>#N/A</v>
      </c>
      <c r="AV69" t="e">
        <f t="shared" si="32"/>
        <v>#N/A</v>
      </c>
      <c r="AW69" t="e">
        <f t="shared" si="33"/>
        <v>#N/A</v>
      </c>
      <c r="AX69" t="e">
        <f t="shared" si="34"/>
        <v>#N/A</v>
      </c>
      <c r="AZ69" t="str">
        <f t="array" ref="AZ69">IFERROR(INDEX(69:69, SMALL(IF($AC69:$AX69&lt;&gt;"", COLUMN($AC$1:$AX69)), COLUMN(A69))), "")</f>
        <v/>
      </c>
      <c r="BA69" t="str">
        <f t="array" ref="BA69">IFERROR(INDEX(69:69, SMALL(IF($AC69:$AX69&lt;&gt;"", COLUMN($AC$1:$AX69)), COLUMN(B69))), "")</f>
        <v/>
      </c>
      <c r="BB69" t="str">
        <f t="array" ref="BB69">IFERROR(INDEX(69:69, SMALL(IF($AC69:$AX69&lt;&gt;"", COLUMN($AC$1:$AX69)), COLUMN(C69))), "")</f>
        <v/>
      </c>
      <c r="BC69" t="str">
        <f t="array" ref="BC69">IFERROR(INDEX(69:69, SMALL(IF($AC69:$AX69&lt;&gt;"", COLUMN($AC$1:$AX69)), COLUMN(D69))), "")</f>
        <v/>
      </c>
      <c r="BD69" t="str">
        <f t="array" ref="BD69">IFERROR(INDEX(69:69, SMALL(IF($AC69:$AX69&lt;&gt;"", COLUMN($AC$1:$AX69)), COLUMN(E69))), "")</f>
        <v/>
      </c>
      <c r="BE69" t="str">
        <f t="array" ref="BE69">IFERROR(INDEX(69:69, SMALL(IF($AC69:$AX69&lt;&gt;"", COLUMN($AC$1:$AX69)), COLUMN(F69))), "")</f>
        <v/>
      </c>
      <c r="BF69" t="str">
        <f t="array" ref="BF69">IFERROR(INDEX(69:69, SMALL(IF($AC69:$AX69&lt;&gt;"", COLUMN($AC$1:$AX69)), COLUMN(G69))), "")</f>
        <v/>
      </c>
      <c r="BG69" t="str">
        <f t="array" ref="BG69">IFERROR(INDEX(69:69, SMALL(IF($AC69:$AX69&lt;&gt;"", COLUMN($AC$1:$AX69)), COLUMN(H69))), "")</f>
        <v/>
      </c>
      <c r="BH69" t="str">
        <f t="array" ref="BH69">IFERROR(INDEX(69:69, SMALL(IF($AC69:$AX69&lt;&gt;"", COLUMN($AC$1:$AX69)), COLUMN(I69))), "")</f>
        <v/>
      </c>
      <c r="BI69" t="str">
        <f t="array" ref="BI69">IFERROR(INDEX(69:69, SMALL(IF($AC69:$AX69&lt;&gt;"", COLUMN($AC$1:$AX69)), COLUMN(J69))), "")</f>
        <v/>
      </c>
      <c r="BJ69" t="str">
        <f t="array" ref="BJ69">IFERROR(INDEX(69:69, SMALL(IF($AC69:$AX69&lt;&gt;"", COLUMN($AC$1:$AX69)), COLUMN(K69))), "")</f>
        <v/>
      </c>
      <c r="BK69" t="str">
        <f t="array" ref="BK69">IFERROR(INDEX(69:69, SMALL(IF($AC69:$AX69&lt;&gt;"", COLUMN($AC$1:$AX69)), COLUMN(L69))), "")</f>
        <v/>
      </c>
      <c r="BL69" t="str">
        <f t="array" ref="BL69">IFERROR(INDEX(69:69, SMALL(IF($AC69:$AX69&lt;&gt;"", COLUMN($AC$1:$AX69)), COLUMN(M69))), "")</f>
        <v/>
      </c>
      <c r="BM69" t="str">
        <f t="array" ref="BM69">IFERROR(INDEX(69:69, SMALL(IF($AC69:$AX69&lt;&gt;"", COLUMN($AC$1:$AX69)), COLUMN(N69))), "")</f>
        <v/>
      </c>
      <c r="BN69" t="str">
        <f t="array" ref="BN69">IFERROR(INDEX(69:69, SMALL(IF($AC69:$AX69&lt;&gt;"", COLUMN($AC$1:$AX69)), COLUMN(O69))), "")</f>
        <v/>
      </c>
      <c r="BO69" t="str">
        <f t="array" ref="BO69">IFERROR(INDEX(69:69, SMALL(IF($AC69:$AX69&lt;&gt;"", COLUMN($AC$1:$AX69)), COLUMN(P69))), "")</f>
        <v/>
      </c>
      <c r="BP69" t="str">
        <f t="array" ref="BP69">IFERROR(INDEX(69:69, SMALL(IF($AC69:$AX69&lt;&gt;"", COLUMN($AC$1:$AX69)), COLUMN(Q69))), "")</f>
        <v/>
      </c>
      <c r="BQ69" t="str">
        <f t="array" ref="BQ69">IFERROR(INDEX(69:69, SMALL(IF($AC69:$AX69&lt;&gt;"", COLUMN($AC$1:$AX69)), COLUMN(R69))), "")</f>
        <v/>
      </c>
    </row>
    <row r="70" spans="1:69" x14ac:dyDescent="0.45">
      <c r="A70" t="e" cm="1">
        <f t="array" ref="A70">IF(INDEX(貼り付け用!A:A,MATCH(A69,貼り付け用!A:A,0)+2)="4700",
IF(INDEX(貼り付け用!A:A,MATCH(A69,貼り付け用!A:A,0)+4)="4800",
INDEX(貼り付け用!A:A,MATCH(A69,貼り付け用!A:A,0)+6),
INDEX(貼り付け用!A:A,MATCH(A69,貼り付け用!A:A,0)+4)),INDEX(貼り付け用!A:A,MATCH(A69,貼り付け用!A:A,0)+2))</f>
        <v>#N/A</v>
      </c>
      <c r="B70" t="e">
        <f>IF(A70&lt;&gt;"",
VLOOKUP(A70,得意先マスタ!A:D,2,FALSE),"")</f>
        <v>#N/A</v>
      </c>
      <c r="C70" t="e" cm="1">
        <f t="array" ref="C70">IF(A70="10000","",INDEX(貼り付け用!A:A,MATCH(A70,貼り付け用!A:A,0)+1))</f>
        <v>#N/A</v>
      </c>
      <c r="D70" t="e">
        <f>VLOOKUP(C70,クライアント抽出!$A:$O,10,FALSE)</f>
        <v>#N/A</v>
      </c>
      <c r="E70" t="e">
        <f>IF(D70&lt;&gt;"",
VLOOKUP(
"*"&amp;IF(COUNTIF(D70,"*キャラ弁*"),"キャラ",
IF(COUNTIF(D70,"*赤*"),"赤",SUBSTITUTE(SUBSTITUTE(D70," ",""),"　","")))&amp;"*",
注文弁当の抽出!$F:$I,4,FALSE)&amp;
IF(COUNTIF(D70,"*おにぎり*"),"　おにぎり",""),"")</f>
        <v>#N/A</v>
      </c>
      <c r="F70" t="e">
        <f>IF(E70&lt;&gt;"",
VLOOKUP(C70,クライアント抽出!$A:$G,2,FALSE)+
IF(COUNTIF(Y70,"*-*"),Y70,0),"")</f>
        <v>#N/A</v>
      </c>
      <c r="G70" t="e">
        <f>VLOOKUP(C70,クライアント抽出!$A:$O,11,FALSE)</f>
        <v>#N/A</v>
      </c>
      <c r="H70" t="e">
        <f>IF(G70&lt;&gt;"",
VLOOKUP(
"*"&amp;IF(COUNTIF(G70,"*キャラ弁*"),"キャラ",
IF(COUNTIF(G70,"*赤*"),"赤",SUBSTITUTE(SUBSTITUTE(G70," ",""),"　","")))&amp;"*",
注文弁当の抽出!$F:$I,4,FALSE)&amp;
IF(COUNTIF(G70,"*おにぎり*"),"　おにぎり",""),"")</f>
        <v>#N/A</v>
      </c>
      <c r="I70" t="e">
        <f>IF(H70&lt;&gt;"",
VLOOKUP(C70,クライアント抽出!$A:$G,3,FALSE)+Z70,"")</f>
        <v>#N/A</v>
      </c>
      <c r="J70" t="e">
        <f>VLOOKUP(C70,クライアント抽出!$A:$O,12,FALSE)</f>
        <v>#N/A</v>
      </c>
      <c r="K70" t="e">
        <f>IF(J70&lt;&gt;"",
VLOOKUP(
"*"&amp;IF(COUNTIF(J70,"*キャラ弁*"),"キャラ",
IF(COUNTIF(J70,"*赤*"),"赤",SUBSTITUTE(SUBSTITUTE(J70," ",""),"　","")))&amp;"*",
注文弁当の抽出!$F:$I,4,FALSE)&amp;
IF(COUNTIF(J70,"*おにぎり*"),"　おにぎり",""),"")</f>
        <v>#N/A</v>
      </c>
      <c r="L70" t="e">
        <f>IF(K70&lt;&gt;"",
VLOOKUP(C70,クライアント抽出!$A:$G,4,FALSE)+AA70,"")</f>
        <v>#N/A</v>
      </c>
      <c r="M70" t="e">
        <f>VLOOKUP(C70,クライアント抽出!$A:$O,13,FALSE)</f>
        <v>#N/A</v>
      </c>
      <c r="N70" t="e">
        <f>SUBSTITUTE(
IF(M70&lt;&gt;"",
VLOOKUP(
"*"&amp;IF(COUNTIF(M70,"*キャラ弁*"),"キャラ",
IF(COUNTIF(M70,"*赤*"),"赤",SUBSTITUTE(SUBSTITUTE(D70," ",""),"　","")))&amp;"*",
注文弁当の抽出!$F:$I,4,FALSE),""),"園児","先生")&amp;
IF(COUNTIF(M70,"*おにぎり*"),"　おにぎり","")</f>
        <v>#N/A</v>
      </c>
      <c r="O70" t="e">
        <f>IF(N70&lt;&gt;"",VLOOKUP(C70,クライアント抽出!$A:$G,5,FALSE),"")</f>
        <v>#N/A</v>
      </c>
      <c r="P70" t="e">
        <f>VLOOKUP(C70,クライアント抽出!$A:$O,14,FALSE)</f>
        <v>#N/A</v>
      </c>
      <c r="Q70" t="e">
        <f>SUBSTITUTE(
IF(P70&lt;&gt;"",
VLOOKUP(
"*"&amp;IF(COUNTIF(P70,"*キャラ弁*"),"キャラ",
IF(COUNTIF(P70,"*赤*"),"赤",SUBSTITUTE(SUBSTITUTE(G70," ",""),"　","")))&amp;"*",
注文弁当の抽出!$F:$I,4,FALSE),""),"園児","先生")&amp;
IF(COUNTIF(P70,"*おにぎり*"),"　おにぎり","")</f>
        <v>#N/A</v>
      </c>
      <c r="R70" t="e">
        <f>IF(Q70&lt;&gt;"",
VLOOKUP(C70,クライアント抽出!$A:$G,6,FALSE),"")</f>
        <v>#N/A</v>
      </c>
      <c r="S70" t="e">
        <f>VLOOKUP(C70,クライアント抽出!$A:$O,15,FALSE)</f>
        <v>#N/A</v>
      </c>
      <c r="T70" t="e">
        <f>SUBSTITUTE(
IF(S70&lt;&gt;"",
VLOOKUP(
"*"&amp;IF(COUNTIF(S70,"*キャラ弁*"),"キャラ",
IF(COUNTIF(S70,"*赤*"),"赤",SUBSTITUTE(SUBSTITUTE(J70," ",""),"　","")))&amp;"*",
注文弁当の抽出!$F:$I,4,FALSE),""),"園児","先生")&amp;
IF(COUNTIF(S70,"*おにぎり*"),"　おにぎり","")</f>
        <v>#N/A</v>
      </c>
      <c r="U70" t="e">
        <f>IF(T70&lt;&gt;"",
VLOOKUP(C70,クライアント抽出!$A:$G,7,FALSE),"")</f>
        <v>#N/A</v>
      </c>
      <c r="V70" t="e">
        <f>IF(A70&lt;&gt;"",VLOOKUP("*"&amp;A70&amp;"*",数出表_Excel!$A:$Z,22,FALSE)&amp;VLOOKUP("*"&amp;A70&amp;"*",数出表_Excel!$A:$Z,23,FALSE),"")</f>
        <v>#N/A</v>
      </c>
      <c r="W70" t="e">
        <f>IF(AND(COUNTIF(V70,"&lt;&gt;*不要*"),A70&lt;&gt;""),VLOOKUP(A70,得意先マスタ!$A:$AD,24,FALSE),0)</f>
        <v>#N/A</v>
      </c>
      <c r="X70" t="e">
        <f>IF(AND(COUNTIF(V70,"&lt;&gt;*不要*"),A70&lt;&gt;""),VLOOKUP(A70,得意先マスタ!$A:$AD,25,FALSE),0)</f>
        <v>#N/A</v>
      </c>
      <c r="Y70" t="e">
        <f t="shared" si="26"/>
        <v>#N/A</v>
      </c>
      <c r="Z70" t="e">
        <f t="shared" si="27"/>
        <v>#N/A</v>
      </c>
      <c r="AA70" t="e">
        <f t="shared" si="28"/>
        <v>#N/A</v>
      </c>
      <c r="AB70" t="e">
        <f t="shared" si="22"/>
        <v>#N/A</v>
      </c>
      <c r="AC70" t="str">
        <f t="array" ref="AC70">IFERROR(INDEX(70:70, SMALL(IF($D70:$U70&lt;&gt;"", COLUMN($D$1:$U70)), COLUMN(A70))), "")</f>
        <v/>
      </c>
      <c r="AD70" t="str">
        <f t="array" ref="AD70">IFERROR(INDEX(70:70, SMALL(IF($D70:$U70&lt;&gt;"", COLUMN($D$1:$U70)), COLUMN(B70))), "")</f>
        <v/>
      </c>
      <c r="AE70" t="str">
        <f t="array" ref="AE70">IFERROR(INDEX(70:70, SMALL(IF($D70:$U70&lt;&gt;"", COLUMN($D$1:$U70)), COLUMN(C70))), "")</f>
        <v/>
      </c>
      <c r="AF70" t="str">
        <f t="array" ref="AF70">IFERROR(INDEX(70:70, SMALL(IF($D70:$U70&lt;&gt;"", COLUMN($D$1:$U70)), COLUMN(D70))), "")</f>
        <v/>
      </c>
      <c r="AG70" t="str">
        <f t="array" ref="AG70">IFERROR(INDEX(70:70, SMALL(IF($D70:$U70&lt;&gt;"", COLUMN($D$1:$U70)), COLUMN(E70))), "")</f>
        <v/>
      </c>
      <c r="AH70" t="str">
        <f t="array" ref="AH70">IFERROR(INDEX(70:70, SMALL(IF($D70:$U70&lt;&gt;"", COLUMN($D$1:$U70)), COLUMN(F70))), "")</f>
        <v/>
      </c>
      <c r="AI70" t="str">
        <f t="array" ref="AI70">IFERROR(INDEX(70:70, SMALL(IF($D70:$U70&lt;&gt;"", COLUMN($D$1:$U70)), COLUMN(G70))), "")</f>
        <v/>
      </c>
      <c r="AJ70" t="str">
        <f t="array" ref="AJ70">IFERROR(INDEX(70:70, SMALL(IF($D70:$U70&lt;&gt;"", COLUMN($D$1:$U70)), COLUMN(H70))), "")</f>
        <v/>
      </c>
      <c r="AK70" t="str">
        <f t="array" ref="AK70">IFERROR(INDEX(70:70, SMALL(IF($D70:$U70&lt;&gt;"", COLUMN($D$1:$U70)), COLUMN(I70))), "")</f>
        <v/>
      </c>
      <c r="AL70" t="str">
        <f t="array" ref="AL70">IFERROR(INDEX(70:70, SMALL(IF($D70:$U70&lt;&gt;"", COLUMN($D$1:$U70)), COLUMN(J70))), "")</f>
        <v/>
      </c>
      <c r="AM70" t="str">
        <f t="array" ref="AM70">IFERROR(INDEX(70:70, SMALL(IF($D70:$U70&lt;&gt;"", COLUMN($D$1:$U70)), COLUMN(K70))), "")</f>
        <v/>
      </c>
      <c r="AN70" t="str">
        <f t="array" ref="AN70">IFERROR(INDEX(70:70, SMALL(IF($D70:$U70&lt;&gt;"", COLUMN($D$1:$U70)), COLUMN(L70))), "")</f>
        <v/>
      </c>
      <c r="AO70" t="str">
        <f t="array" ref="AO70">IFERROR(INDEX(70:70, SMALL(IF($D70:$U70&lt;&gt;"", COLUMN($D$1:$U70)), COLUMN(M70))), "")</f>
        <v/>
      </c>
      <c r="AP70" t="str">
        <f t="array" ref="AP70">IFERROR(INDEX(70:70, SMALL(IF($D70:$U70&lt;&gt;"", COLUMN($D$1:$U70)), COLUMN(N70))), "")</f>
        <v/>
      </c>
      <c r="AQ70" t="str">
        <f t="array" ref="AQ70">IFERROR(INDEX(70:70, SMALL(IF($D70:$U70&lt;&gt;"", COLUMN($D$1:$U70)), COLUMN(O70))), "")</f>
        <v/>
      </c>
      <c r="AR70" s="54" t="s">
        <v>3465</v>
      </c>
      <c r="AS70" t="e">
        <f t="shared" si="29"/>
        <v>#N/A</v>
      </c>
      <c r="AT70" t="e">
        <f t="shared" si="30"/>
        <v>#N/A</v>
      </c>
      <c r="AU70" t="e">
        <f t="shared" si="31"/>
        <v>#N/A</v>
      </c>
      <c r="AV70" t="e">
        <f t="shared" si="32"/>
        <v>#N/A</v>
      </c>
      <c r="AW70" t="e">
        <f t="shared" si="33"/>
        <v>#N/A</v>
      </c>
      <c r="AX70" t="e">
        <f t="shared" si="34"/>
        <v>#N/A</v>
      </c>
      <c r="AZ70" t="str">
        <f t="array" ref="AZ70">IFERROR(INDEX(70:70, SMALL(IF($AC70:$AX70&lt;&gt;"", COLUMN($AC$1:$AX70)), COLUMN(A70))), "")</f>
        <v/>
      </c>
      <c r="BA70" t="str">
        <f t="array" ref="BA70">IFERROR(INDEX(70:70, SMALL(IF($AC70:$AX70&lt;&gt;"", COLUMN($AC$1:$AX70)), COLUMN(B70))), "")</f>
        <v/>
      </c>
      <c r="BB70" t="str">
        <f t="array" ref="BB70">IFERROR(INDEX(70:70, SMALL(IF($AC70:$AX70&lt;&gt;"", COLUMN($AC$1:$AX70)), COLUMN(C70))), "")</f>
        <v/>
      </c>
      <c r="BC70" t="str">
        <f t="array" ref="BC70">IFERROR(INDEX(70:70, SMALL(IF($AC70:$AX70&lt;&gt;"", COLUMN($AC$1:$AX70)), COLUMN(D70))), "")</f>
        <v/>
      </c>
      <c r="BD70" t="str">
        <f t="array" ref="BD70">IFERROR(INDEX(70:70, SMALL(IF($AC70:$AX70&lt;&gt;"", COLUMN($AC$1:$AX70)), COLUMN(E70))), "")</f>
        <v/>
      </c>
      <c r="BE70" t="str">
        <f t="array" ref="BE70">IFERROR(INDEX(70:70, SMALL(IF($AC70:$AX70&lt;&gt;"", COLUMN($AC$1:$AX70)), COLUMN(F70))), "")</f>
        <v/>
      </c>
      <c r="BF70" t="str">
        <f t="array" ref="BF70">IFERROR(INDEX(70:70, SMALL(IF($AC70:$AX70&lt;&gt;"", COLUMN($AC$1:$AX70)), COLUMN(G70))), "")</f>
        <v/>
      </c>
      <c r="BG70" t="str">
        <f t="array" ref="BG70">IFERROR(INDEX(70:70, SMALL(IF($AC70:$AX70&lt;&gt;"", COLUMN($AC$1:$AX70)), COLUMN(H70))), "")</f>
        <v/>
      </c>
      <c r="BH70" t="str">
        <f t="array" ref="BH70">IFERROR(INDEX(70:70, SMALL(IF($AC70:$AX70&lt;&gt;"", COLUMN($AC$1:$AX70)), COLUMN(I70))), "")</f>
        <v/>
      </c>
      <c r="BI70" t="str">
        <f t="array" ref="BI70">IFERROR(INDEX(70:70, SMALL(IF($AC70:$AX70&lt;&gt;"", COLUMN($AC$1:$AX70)), COLUMN(J70))), "")</f>
        <v/>
      </c>
      <c r="BJ70" t="str">
        <f t="array" ref="BJ70">IFERROR(INDEX(70:70, SMALL(IF($AC70:$AX70&lt;&gt;"", COLUMN($AC$1:$AX70)), COLUMN(K70))), "")</f>
        <v/>
      </c>
      <c r="BK70" t="str">
        <f t="array" ref="BK70">IFERROR(INDEX(70:70, SMALL(IF($AC70:$AX70&lt;&gt;"", COLUMN($AC$1:$AX70)), COLUMN(L70))), "")</f>
        <v/>
      </c>
      <c r="BL70" t="str">
        <f t="array" ref="BL70">IFERROR(INDEX(70:70, SMALL(IF($AC70:$AX70&lt;&gt;"", COLUMN($AC$1:$AX70)), COLUMN(M70))), "")</f>
        <v/>
      </c>
      <c r="BM70" t="str">
        <f t="array" ref="BM70">IFERROR(INDEX(70:70, SMALL(IF($AC70:$AX70&lt;&gt;"", COLUMN($AC$1:$AX70)), COLUMN(N70))), "")</f>
        <v/>
      </c>
      <c r="BN70" t="str">
        <f t="array" ref="BN70">IFERROR(INDEX(70:70, SMALL(IF($AC70:$AX70&lt;&gt;"", COLUMN($AC$1:$AX70)), COLUMN(O70))), "")</f>
        <v/>
      </c>
      <c r="BO70" t="str">
        <f t="array" ref="BO70">IFERROR(INDEX(70:70, SMALL(IF($AC70:$AX70&lt;&gt;"", COLUMN($AC$1:$AX70)), COLUMN(P70))), "")</f>
        <v/>
      </c>
      <c r="BP70" t="str">
        <f t="array" ref="BP70">IFERROR(INDEX(70:70, SMALL(IF($AC70:$AX70&lt;&gt;"", COLUMN($AC$1:$AX70)), COLUMN(Q70))), "")</f>
        <v/>
      </c>
      <c r="BQ70" t="str">
        <f t="array" ref="BQ70">IFERROR(INDEX(70:70, SMALL(IF($AC70:$AX70&lt;&gt;"", COLUMN($AC$1:$AX70)), COLUMN(R70))), "")</f>
        <v/>
      </c>
    </row>
    <row r="71" spans="1:69" x14ac:dyDescent="0.45">
      <c r="A71" t="e" cm="1">
        <f t="array" ref="A71">IF(INDEX(貼り付け用!A:A,MATCH(A70,貼り付け用!A:A,0)+2)="4700",
IF(INDEX(貼り付け用!A:A,MATCH(A70,貼り付け用!A:A,0)+4)="4800",
INDEX(貼り付け用!A:A,MATCH(A70,貼り付け用!A:A,0)+6),
INDEX(貼り付け用!A:A,MATCH(A70,貼り付け用!A:A,0)+4)),INDEX(貼り付け用!A:A,MATCH(A70,貼り付け用!A:A,0)+2))</f>
        <v>#N/A</v>
      </c>
      <c r="B71" t="e">
        <f>IF(A71&lt;&gt;"",
VLOOKUP(A71,得意先マスタ!A:D,2,FALSE),"")</f>
        <v>#N/A</v>
      </c>
      <c r="C71" t="e" cm="1">
        <f t="array" ref="C71">IF(A71="10000","",INDEX(貼り付け用!A:A,MATCH(A71,貼り付け用!A:A,0)+1))</f>
        <v>#N/A</v>
      </c>
      <c r="D71" t="e">
        <f>VLOOKUP(C71,クライアント抽出!$A:$O,10,FALSE)</f>
        <v>#N/A</v>
      </c>
      <c r="E71" t="e">
        <f>IF(D71&lt;&gt;"",
VLOOKUP(
"*"&amp;IF(COUNTIF(D71,"*キャラ弁*"),"キャラ",
IF(COUNTIF(D71,"*赤*"),"赤",SUBSTITUTE(SUBSTITUTE(D71," ",""),"　","")))&amp;"*",
注文弁当の抽出!$F:$I,4,FALSE)&amp;
IF(COUNTIF(D71,"*おにぎり*"),"　おにぎり",""),"")</f>
        <v>#N/A</v>
      </c>
      <c r="F71" t="e">
        <f>IF(E71&lt;&gt;"",
VLOOKUP(C71,クライアント抽出!$A:$G,2,FALSE)+
IF(COUNTIF(Y71,"*-*"),Y71,0),"")</f>
        <v>#N/A</v>
      </c>
      <c r="G71" t="e">
        <f>VLOOKUP(C71,クライアント抽出!$A:$O,11,FALSE)</f>
        <v>#N/A</v>
      </c>
      <c r="H71" t="e">
        <f>IF(G71&lt;&gt;"",
VLOOKUP(
"*"&amp;IF(COUNTIF(G71,"*キャラ弁*"),"キャラ",
IF(COUNTIF(G71,"*赤*"),"赤",SUBSTITUTE(SUBSTITUTE(G71," ",""),"　","")))&amp;"*",
注文弁当の抽出!$F:$I,4,FALSE)&amp;
IF(COUNTIF(G71,"*おにぎり*"),"　おにぎり",""),"")</f>
        <v>#N/A</v>
      </c>
      <c r="I71" t="e">
        <f>IF(H71&lt;&gt;"",
VLOOKUP(C71,クライアント抽出!$A:$G,3,FALSE)+Z71,"")</f>
        <v>#N/A</v>
      </c>
      <c r="J71" t="e">
        <f>VLOOKUP(C71,クライアント抽出!$A:$O,12,FALSE)</f>
        <v>#N/A</v>
      </c>
      <c r="K71" t="e">
        <f>IF(J71&lt;&gt;"",
VLOOKUP(
"*"&amp;IF(COUNTIF(J71,"*キャラ弁*"),"キャラ",
IF(COUNTIF(J71,"*赤*"),"赤",SUBSTITUTE(SUBSTITUTE(J71," ",""),"　","")))&amp;"*",
注文弁当の抽出!$F:$I,4,FALSE)&amp;
IF(COUNTIF(J71,"*おにぎり*"),"　おにぎり",""),"")</f>
        <v>#N/A</v>
      </c>
      <c r="L71" t="e">
        <f>IF(K71&lt;&gt;"",
VLOOKUP(C71,クライアント抽出!$A:$G,4,FALSE)+AA71,"")</f>
        <v>#N/A</v>
      </c>
      <c r="M71" t="e">
        <f>VLOOKUP(C71,クライアント抽出!$A:$O,13,FALSE)</f>
        <v>#N/A</v>
      </c>
      <c r="N71" t="e">
        <f>SUBSTITUTE(
IF(M71&lt;&gt;"",
VLOOKUP(
"*"&amp;IF(COUNTIF(M71,"*キャラ弁*"),"キャラ",
IF(COUNTIF(M71,"*赤*"),"赤",SUBSTITUTE(SUBSTITUTE(D71," ",""),"　","")))&amp;"*",
注文弁当の抽出!$F:$I,4,FALSE),""),"園児","先生")&amp;
IF(COUNTIF(M71,"*おにぎり*"),"　おにぎり","")</f>
        <v>#N/A</v>
      </c>
      <c r="O71" t="e">
        <f>IF(N71&lt;&gt;"",VLOOKUP(C71,クライアント抽出!$A:$G,5,FALSE),"")</f>
        <v>#N/A</v>
      </c>
      <c r="P71" t="e">
        <f>VLOOKUP(C71,クライアント抽出!$A:$O,14,FALSE)</f>
        <v>#N/A</v>
      </c>
      <c r="Q71" t="e">
        <f>SUBSTITUTE(
IF(P71&lt;&gt;"",
VLOOKUP(
"*"&amp;IF(COUNTIF(P71,"*キャラ弁*"),"キャラ",
IF(COUNTIF(P71,"*赤*"),"赤",SUBSTITUTE(SUBSTITUTE(G71," ",""),"　","")))&amp;"*",
注文弁当の抽出!$F:$I,4,FALSE),""),"園児","先生")&amp;
IF(COUNTIF(P71,"*おにぎり*"),"　おにぎり","")</f>
        <v>#N/A</v>
      </c>
      <c r="R71" t="e">
        <f>IF(Q71&lt;&gt;"",
VLOOKUP(C71,クライアント抽出!$A:$G,6,FALSE),"")</f>
        <v>#N/A</v>
      </c>
      <c r="S71" t="e">
        <f>VLOOKUP(C71,クライアント抽出!$A:$O,15,FALSE)</f>
        <v>#N/A</v>
      </c>
      <c r="T71" t="e">
        <f>SUBSTITUTE(
IF(S71&lt;&gt;"",
VLOOKUP(
"*"&amp;IF(COUNTIF(S71,"*キャラ弁*"),"キャラ",
IF(COUNTIF(S71,"*赤*"),"赤",SUBSTITUTE(SUBSTITUTE(J71," ",""),"　","")))&amp;"*",
注文弁当の抽出!$F:$I,4,FALSE),""),"園児","先生")&amp;
IF(COUNTIF(S71,"*おにぎり*"),"　おにぎり","")</f>
        <v>#N/A</v>
      </c>
      <c r="U71" t="e">
        <f>IF(T71&lt;&gt;"",
VLOOKUP(C71,クライアント抽出!$A:$G,7,FALSE),"")</f>
        <v>#N/A</v>
      </c>
      <c r="V71" t="e">
        <f>IF(A71&lt;&gt;"",VLOOKUP("*"&amp;A71&amp;"*",数出表_Excel!$A:$Z,22,FALSE)&amp;VLOOKUP("*"&amp;A71&amp;"*",数出表_Excel!$A:$Z,23,FALSE),"")</f>
        <v>#N/A</v>
      </c>
      <c r="W71" t="e">
        <f>IF(AND(COUNTIF(V71,"&lt;&gt;*不要*"),A71&lt;&gt;""),VLOOKUP(A71,得意先マスタ!$A:$AD,24,FALSE),0)</f>
        <v>#N/A</v>
      </c>
      <c r="X71" t="e">
        <f>IF(AND(COUNTIF(V71,"&lt;&gt;*不要*"),A71&lt;&gt;""),VLOOKUP(A71,得意先マスタ!$A:$AD,25,FALSE),0)</f>
        <v>#N/A</v>
      </c>
      <c r="Y71" t="e">
        <f t="shared" si="26"/>
        <v>#N/A</v>
      </c>
      <c r="Z71" t="e">
        <f t="shared" si="27"/>
        <v>#N/A</v>
      </c>
      <c r="AA71" t="e">
        <f t="shared" si="28"/>
        <v>#N/A</v>
      </c>
      <c r="AB71" t="e">
        <f t="shared" si="22"/>
        <v>#N/A</v>
      </c>
      <c r="AC71" t="str">
        <f t="array" ref="AC71">IFERROR(INDEX(71:71, SMALL(IF($D71:$U71&lt;&gt;"", COLUMN($D$1:$U71)), COLUMN(A71))), "")</f>
        <v/>
      </c>
      <c r="AD71" t="str">
        <f t="array" ref="AD71">IFERROR(INDEX(71:71, SMALL(IF($D71:$U71&lt;&gt;"", COLUMN($D$1:$U71)), COLUMN(B71))), "")</f>
        <v/>
      </c>
      <c r="AE71" t="str">
        <f t="array" ref="AE71">IFERROR(INDEX(71:71, SMALL(IF($D71:$U71&lt;&gt;"", COLUMN($D$1:$U71)), COLUMN(C71))), "")</f>
        <v/>
      </c>
      <c r="AF71" t="str">
        <f t="array" ref="AF71">IFERROR(INDEX(71:71, SMALL(IF($D71:$U71&lt;&gt;"", COLUMN($D$1:$U71)), COLUMN(D71))), "")</f>
        <v/>
      </c>
      <c r="AG71" t="str">
        <f t="array" ref="AG71">IFERROR(INDEX(71:71, SMALL(IF($D71:$U71&lt;&gt;"", COLUMN($D$1:$U71)), COLUMN(E71))), "")</f>
        <v/>
      </c>
      <c r="AH71" t="str">
        <f t="array" ref="AH71">IFERROR(INDEX(71:71, SMALL(IF($D71:$U71&lt;&gt;"", COLUMN($D$1:$U71)), COLUMN(F71))), "")</f>
        <v/>
      </c>
      <c r="AI71" t="str">
        <f t="array" ref="AI71">IFERROR(INDEX(71:71, SMALL(IF($D71:$U71&lt;&gt;"", COLUMN($D$1:$U71)), COLUMN(G71))), "")</f>
        <v/>
      </c>
      <c r="AJ71" t="str">
        <f t="array" ref="AJ71">IFERROR(INDEX(71:71, SMALL(IF($D71:$U71&lt;&gt;"", COLUMN($D$1:$U71)), COLUMN(H71))), "")</f>
        <v/>
      </c>
      <c r="AK71" t="str">
        <f t="array" ref="AK71">IFERROR(INDEX(71:71, SMALL(IF($D71:$U71&lt;&gt;"", COLUMN($D$1:$U71)), COLUMN(I71))), "")</f>
        <v/>
      </c>
      <c r="AL71" t="str">
        <f t="array" ref="AL71">IFERROR(INDEX(71:71, SMALL(IF($D71:$U71&lt;&gt;"", COLUMN($D$1:$U71)), COLUMN(J71))), "")</f>
        <v/>
      </c>
      <c r="AM71" t="str">
        <f t="array" ref="AM71">IFERROR(INDEX(71:71, SMALL(IF($D71:$U71&lt;&gt;"", COLUMN($D$1:$U71)), COLUMN(K71))), "")</f>
        <v/>
      </c>
      <c r="AN71" t="str">
        <f t="array" ref="AN71">IFERROR(INDEX(71:71, SMALL(IF($D71:$U71&lt;&gt;"", COLUMN($D$1:$U71)), COLUMN(L71))), "")</f>
        <v/>
      </c>
      <c r="AO71" t="str">
        <f t="array" ref="AO71">IFERROR(INDEX(71:71, SMALL(IF($D71:$U71&lt;&gt;"", COLUMN($D$1:$U71)), COLUMN(M71))), "")</f>
        <v/>
      </c>
      <c r="AP71" t="str">
        <f t="array" ref="AP71">IFERROR(INDEX(71:71, SMALL(IF($D71:$U71&lt;&gt;"", COLUMN($D$1:$U71)), COLUMN(N71))), "")</f>
        <v/>
      </c>
      <c r="AQ71" t="str">
        <f t="array" ref="AQ71">IFERROR(INDEX(71:71, SMALL(IF($D71:$U71&lt;&gt;"", COLUMN($D$1:$U71)), COLUMN(O71))), "")</f>
        <v/>
      </c>
      <c r="AR71" s="54" t="s">
        <v>3465</v>
      </c>
      <c r="AS71" t="e">
        <f t="shared" si="29"/>
        <v>#N/A</v>
      </c>
      <c r="AT71" t="e">
        <f t="shared" si="30"/>
        <v>#N/A</v>
      </c>
      <c r="AU71" t="e">
        <f t="shared" si="31"/>
        <v>#N/A</v>
      </c>
      <c r="AV71" t="e">
        <f t="shared" si="32"/>
        <v>#N/A</v>
      </c>
      <c r="AW71" t="e">
        <f t="shared" si="33"/>
        <v>#N/A</v>
      </c>
      <c r="AX71" t="e">
        <f t="shared" si="34"/>
        <v>#N/A</v>
      </c>
      <c r="AZ71" t="str">
        <f t="array" ref="AZ71">IFERROR(INDEX(71:71, SMALL(IF($AC71:$AX71&lt;&gt;"", COLUMN($AC$1:$AX71)), COLUMN(A71))), "")</f>
        <v/>
      </c>
      <c r="BA71" t="str">
        <f t="array" ref="BA71">IFERROR(INDEX(71:71, SMALL(IF($AC71:$AX71&lt;&gt;"", COLUMN($AC$1:$AX71)), COLUMN(B71))), "")</f>
        <v/>
      </c>
      <c r="BB71" t="str">
        <f t="array" ref="BB71">IFERROR(INDEX(71:71, SMALL(IF($AC71:$AX71&lt;&gt;"", COLUMN($AC$1:$AX71)), COLUMN(C71))), "")</f>
        <v/>
      </c>
      <c r="BC71" t="str">
        <f t="array" ref="BC71">IFERROR(INDEX(71:71, SMALL(IF($AC71:$AX71&lt;&gt;"", COLUMN($AC$1:$AX71)), COLUMN(D71))), "")</f>
        <v/>
      </c>
      <c r="BD71" t="str">
        <f t="array" ref="BD71">IFERROR(INDEX(71:71, SMALL(IF($AC71:$AX71&lt;&gt;"", COLUMN($AC$1:$AX71)), COLUMN(E71))), "")</f>
        <v/>
      </c>
      <c r="BE71" t="str">
        <f t="array" ref="BE71">IFERROR(INDEX(71:71, SMALL(IF($AC71:$AX71&lt;&gt;"", COLUMN($AC$1:$AX71)), COLUMN(F71))), "")</f>
        <v/>
      </c>
      <c r="BF71" t="str">
        <f t="array" ref="BF71">IFERROR(INDEX(71:71, SMALL(IF($AC71:$AX71&lt;&gt;"", COLUMN($AC$1:$AX71)), COLUMN(G71))), "")</f>
        <v/>
      </c>
      <c r="BG71" t="str">
        <f t="array" ref="BG71">IFERROR(INDEX(71:71, SMALL(IF($AC71:$AX71&lt;&gt;"", COLUMN($AC$1:$AX71)), COLUMN(H71))), "")</f>
        <v/>
      </c>
      <c r="BH71" t="str">
        <f t="array" ref="BH71">IFERROR(INDEX(71:71, SMALL(IF($AC71:$AX71&lt;&gt;"", COLUMN($AC$1:$AX71)), COLUMN(I71))), "")</f>
        <v/>
      </c>
      <c r="BI71" t="str">
        <f t="array" ref="BI71">IFERROR(INDEX(71:71, SMALL(IF($AC71:$AX71&lt;&gt;"", COLUMN($AC$1:$AX71)), COLUMN(J71))), "")</f>
        <v/>
      </c>
      <c r="BJ71" t="str">
        <f t="array" ref="BJ71">IFERROR(INDEX(71:71, SMALL(IF($AC71:$AX71&lt;&gt;"", COLUMN($AC$1:$AX71)), COLUMN(K71))), "")</f>
        <v/>
      </c>
      <c r="BK71" t="str">
        <f t="array" ref="BK71">IFERROR(INDEX(71:71, SMALL(IF($AC71:$AX71&lt;&gt;"", COLUMN($AC$1:$AX71)), COLUMN(L71))), "")</f>
        <v/>
      </c>
      <c r="BL71" t="str">
        <f t="array" ref="BL71">IFERROR(INDEX(71:71, SMALL(IF($AC71:$AX71&lt;&gt;"", COLUMN($AC$1:$AX71)), COLUMN(M71))), "")</f>
        <v/>
      </c>
      <c r="BM71" t="str">
        <f t="array" ref="BM71">IFERROR(INDEX(71:71, SMALL(IF($AC71:$AX71&lt;&gt;"", COLUMN($AC$1:$AX71)), COLUMN(N71))), "")</f>
        <v/>
      </c>
      <c r="BN71" t="str">
        <f t="array" ref="BN71">IFERROR(INDEX(71:71, SMALL(IF($AC71:$AX71&lt;&gt;"", COLUMN($AC$1:$AX71)), COLUMN(O71))), "")</f>
        <v/>
      </c>
      <c r="BO71" t="str">
        <f t="array" ref="BO71">IFERROR(INDEX(71:71, SMALL(IF($AC71:$AX71&lt;&gt;"", COLUMN($AC$1:$AX71)), COLUMN(P71))), "")</f>
        <v/>
      </c>
      <c r="BP71" t="str">
        <f t="array" ref="BP71">IFERROR(INDEX(71:71, SMALL(IF($AC71:$AX71&lt;&gt;"", COLUMN($AC$1:$AX71)), COLUMN(Q71))), "")</f>
        <v/>
      </c>
      <c r="BQ71" t="str">
        <f t="array" ref="BQ71">IFERROR(INDEX(71:71, SMALL(IF($AC71:$AX71&lt;&gt;"", COLUMN($AC$1:$AX71)), COLUMN(R71))), "")</f>
        <v/>
      </c>
    </row>
    <row r="72" spans="1:69" x14ac:dyDescent="0.45">
      <c r="A72" t="e" cm="1">
        <f t="array" ref="A72">IF(INDEX(貼り付け用!A:A,MATCH(A71,貼り付け用!A:A,0)+2)="4700",
IF(INDEX(貼り付け用!A:A,MATCH(A71,貼り付け用!A:A,0)+4)="4800",
INDEX(貼り付け用!A:A,MATCH(A71,貼り付け用!A:A,0)+6),
INDEX(貼り付け用!A:A,MATCH(A71,貼り付け用!A:A,0)+4)),INDEX(貼り付け用!A:A,MATCH(A71,貼り付け用!A:A,0)+2))</f>
        <v>#N/A</v>
      </c>
      <c r="B72" t="e">
        <f>IF(A72&lt;&gt;"",
VLOOKUP(A72,得意先マスタ!A:D,2,FALSE),"")</f>
        <v>#N/A</v>
      </c>
      <c r="C72" t="e" cm="1">
        <f t="array" ref="C72">IF(A72="10000","",INDEX(貼り付け用!A:A,MATCH(A72,貼り付け用!A:A,0)+1))</f>
        <v>#N/A</v>
      </c>
      <c r="D72" t="e">
        <f>VLOOKUP(C72,クライアント抽出!$A:$O,10,FALSE)</f>
        <v>#N/A</v>
      </c>
      <c r="E72" t="e">
        <f>IF(D72&lt;&gt;"",
VLOOKUP(
"*"&amp;IF(COUNTIF(D72,"*キャラ弁*"),"キャラ",
IF(COUNTIF(D72,"*赤*"),"赤",SUBSTITUTE(SUBSTITUTE(D72," ",""),"　","")))&amp;"*",
注文弁当の抽出!$F:$I,4,FALSE)&amp;
IF(COUNTIF(D72,"*おにぎり*"),"　おにぎり",""),"")</f>
        <v>#N/A</v>
      </c>
      <c r="F72" t="e">
        <f>IF(E72&lt;&gt;"",
VLOOKUP(C72,クライアント抽出!$A:$G,2,FALSE)+
IF(COUNTIF(Y72,"*-*"),Y72,0),"")</f>
        <v>#N/A</v>
      </c>
      <c r="G72" t="e">
        <f>VLOOKUP(C72,クライアント抽出!$A:$O,11,FALSE)</f>
        <v>#N/A</v>
      </c>
      <c r="H72" t="e">
        <f>IF(G72&lt;&gt;"",
VLOOKUP(
"*"&amp;IF(COUNTIF(G72,"*キャラ弁*"),"キャラ",
IF(COUNTIF(G72,"*赤*"),"赤",SUBSTITUTE(SUBSTITUTE(G72," ",""),"　","")))&amp;"*",
注文弁当の抽出!$F:$I,4,FALSE)&amp;
IF(COUNTIF(G72,"*おにぎり*"),"　おにぎり",""),"")</f>
        <v>#N/A</v>
      </c>
      <c r="I72" t="e">
        <f>IF(H72&lt;&gt;"",
VLOOKUP(C72,クライアント抽出!$A:$G,3,FALSE)+Z72,"")</f>
        <v>#N/A</v>
      </c>
      <c r="J72" t="e">
        <f>VLOOKUP(C72,クライアント抽出!$A:$O,12,FALSE)</f>
        <v>#N/A</v>
      </c>
      <c r="K72" t="e">
        <f>IF(J72&lt;&gt;"",
VLOOKUP(
"*"&amp;IF(COUNTIF(J72,"*キャラ弁*"),"キャラ",
IF(COUNTIF(J72,"*赤*"),"赤",SUBSTITUTE(SUBSTITUTE(J72," ",""),"　","")))&amp;"*",
注文弁当の抽出!$F:$I,4,FALSE)&amp;
IF(COUNTIF(J72,"*おにぎり*"),"　おにぎり",""),"")</f>
        <v>#N/A</v>
      </c>
      <c r="L72" t="e">
        <f>IF(K72&lt;&gt;"",
VLOOKUP(C72,クライアント抽出!$A:$G,4,FALSE)+AA72,"")</f>
        <v>#N/A</v>
      </c>
      <c r="M72" t="e">
        <f>VLOOKUP(C72,クライアント抽出!$A:$O,13,FALSE)</f>
        <v>#N/A</v>
      </c>
      <c r="N72" t="e">
        <f>SUBSTITUTE(
IF(M72&lt;&gt;"",
VLOOKUP(
"*"&amp;IF(COUNTIF(M72,"*キャラ弁*"),"キャラ",
IF(COUNTIF(M72,"*赤*"),"赤",SUBSTITUTE(SUBSTITUTE(D72," ",""),"　","")))&amp;"*",
注文弁当の抽出!$F:$I,4,FALSE),""),"園児","先生")&amp;
IF(COUNTIF(M72,"*おにぎり*"),"　おにぎり","")</f>
        <v>#N/A</v>
      </c>
      <c r="O72" t="e">
        <f>IF(N72&lt;&gt;"",VLOOKUP(C72,クライアント抽出!$A:$G,5,FALSE),"")</f>
        <v>#N/A</v>
      </c>
      <c r="P72" t="e">
        <f>VLOOKUP(C72,クライアント抽出!$A:$O,14,FALSE)</f>
        <v>#N/A</v>
      </c>
      <c r="Q72" t="e">
        <f>SUBSTITUTE(
IF(P72&lt;&gt;"",
VLOOKUP(
"*"&amp;IF(COUNTIF(P72,"*キャラ弁*"),"キャラ",
IF(COUNTIF(P72,"*赤*"),"赤",SUBSTITUTE(SUBSTITUTE(G72," ",""),"　","")))&amp;"*",
注文弁当の抽出!$F:$I,4,FALSE),""),"園児","先生")&amp;
IF(COUNTIF(P72,"*おにぎり*"),"　おにぎり","")</f>
        <v>#N/A</v>
      </c>
      <c r="R72" t="e">
        <f>IF(Q72&lt;&gt;"",
VLOOKUP(C72,クライアント抽出!$A:$G,6,FALSE),"")</f>
        <v>#N/A</v>
      </c>
      <c r="S72" t="e">
        <f>VLOOKUP(C72,クライアント抽出!$A:$O,15,FALSE)</f>
        <v>#N/A</v>
      </c>
      <c r="T72" t="e">
        <f>SUBSTITUTE(
IF(S72&lt;&gt;"",
VLOOKUP(
"*"&amp;IF(COUNTIF(S72,"*キャラ弁*"),"キャラ",
IF(COUNTIF(S72,"*赤*"),"赤",SUBSTITUTE(SUBSTITUTE(J72," ",""),"　","")))&amp;"*",
注文弁当の抽出!$F:$I,4,FALSE),""),"園児","先生")&amp;
IF(COUNTIF(S72,"*おにぎり*"),"　おにぎり","")</f>
        <v>#N/A</v>
      </c>
      <c r="U72" t="e">
        <f>IF(T72&lt;&gt;"",
VLOOKUP(C72,クライアント抽出!$A:$G,7,FALSE),"")</f>
        <v>#N/A</v>
      </c>
      <c r="V72" t="e">
        <f>IF(A72&lt;&gt;"",VLOOKUP("*"&amp;A72&amp;"*",数出表_Excel!$A:$Z,22,FALSE)&amp;VLOOKUP("*"&amp;A72&amp;"*",数出表_Excel!$A:$Z,23,FALSE),"")</f>
        <v>#N/A</v>
      </c>
      <c r="W72" t="e">
        <f>IF(AND(COUNTIF(V72,"&lt;&gt;*不要*"),A72&lt;&gt;""),VLOOKUP(A72,得意先マスタ!$A:$AD,24,FALSE),0)</f>
        <v>#N/A</v>
      </c>
      <c r="X72" t="e">
        <f>IF(AND(COUNTIF(V72,"&lt;&gt;*不要*"),A72&lt;&gt;""),VLOOKUP(A72,得意先マスタ!$A:$AD,25,FALSE),0)</f>
        <v>#N/A</v>
      </c>
      <c r="Y72" t="e">
        <f t="shared" si="26"/>
        <v>#N/A</v>
      </c>
      <c r="Z72" t="e">
        <f t="shared" si="27"/>
        <v>#N/A</v>
      </c>
      <c r="AA72" t="e">
        <f t="shared" si="28"/>
        <v>#N/A</v>
      </c>
      <c r="AB72" t="e">
        <f t="shared" si="22"/>
        <v>#N/A</v>
      </c>
      <c r="AC72" t="str">
        <f t="array" ref="AC72">IFERROR(INDEX(72:72, SMALL(IF($D72:$U72&lt;&gt;"", COLUMN($D$1:$U72)), COLUMN(A72))), "")</f>
        <v/>
      </c>
      <c r="AD72" t="str">
        <f t="array" ref="AD72">IFERROR(INDEX(72:72, SMALL(IF($D72:$U72&lt;&gt;"", COLUMN($D$1:$U72)), COLUMN(B72))), "")</f>
        <v/>
      </c>
      <c r="AE72" t="str">
        <f t="array" ref="AE72">IFERROR(INDEX(72:72, SMALL(IF($D72:$U72&lt;&gt;"", COLUMN($D$1:$U72)), COLUMN(C72))), "")</f>
        <v/>
      </c>
      <c r="AF72" t="str">
        <f t="array" ref="AF72">IFERROR(INDEX(72:72, SMALL(IF($D72:$U72&lt;&gt;"", COLUMN($D$1:$U72)), COLUMN(D72))), "")</f>
        <v/>
      </c>
      <c r="AG72" t="str">
        <f t="array" ref="AG72">IFERROR(INDEX(72:72, SMALL(IF($D72:$U72&lt;&gt;"", COLUMN($D$1:$U72)), COLUMN(E72))), "")</f>
        <v/>
      </c>
      <c r="AH72" t="str">
        <f t="array" ref="AH72">IFERROR(INDEX(72:72, SMALL(IF($D72:$U72&lt;&gt;"", COLUMN($D$1:$U72)), COLUMN(F72))), "")</f>
        <v/>
      </c>
      <c r="AI72" t="str">
        <f t="array" ref="AI72">IFERROR(INDEX(72:72, SMALL(IF($D72:$U72&lt;&gt;"", COLUMN($D$1:$U72)), COLUMN(G72))), "")</f>
        <v/>
      </c>
      <c r="AJ72" t="str">
        <f t="array" ref="AJ72">IFERROR(INDEX(72:72, SMALL(IF($D72:$U72&lt;&gt;"", COLUMN($D$1:$U72)), COLUMN(H72))), "")</f>
        <v/>
      </c>
      <c r="AK72" t="str">
        <f t="array" ref="AK72">IFERROR(INDEX(72:72, SMALL(IF($D72:$U72&lt;&gt;"", COLUMN($D$1:$U72)), COLUMN(I72))), "")</f>
        <v/>
      </c>
      <c r="AL72" t="str">
        <f t="array" ref="AL72">IFERROR(INDEX(72:72, SMALL(IF($D72:$U72&lt;&gt;"", COLUMN($D$1:$U72)), COLUMN(J72))), "")</f>
        <v/>
      </c>
      <c r="AM72" t="str">
        <f t="array" ref="AM72">IFERROR(INDEX(72:72, SMALL(IF($D72:$U72&lt;&gt;"", COLUMN($D$1:$U72)), COLUMN(K72))), "")</f>
        <v/>
      </c>
      <c r="AN72" t="str">
        <f t="array" ref="AN72">IFERROR(INDEX(72:72, SMALL(IF($D72:$U72&lt;&gt;"", COLUMN($D$1:$U72)), COLUMN(L72))), "")</f>
        <v/>
      </c>
      <c r="AO72" t="str">
        <f t="array" ref="AO72">IFERROR(INDEX(72:72, SMALL(IF($D72:$U72&lt;&gt;"", COLUMN($D$1:$U72)), COLUMN(M72))), "")</f>
        <v/>
      </c>
      <c r="AP72" t="str">
        <f t="array" ref="AP72">IFERROR(INDEX(72:72, SMALL(IF($D72:$U72&lt;&gt;"", COLUMN($D$1:$U72)), COLUMN(N72))), "")</f>
        <v/>
      </c>
      <c r="AQ72" t="str">
        <f t="array" ref="AQ72">IFERROR(INDEX(72:72, SMALL(IF($D72:$U72&lt;&gt;"", COLUMN($D$1:$U72)), COLUMN(O72))), "")</f>
        <v/>
      </c>
      <c r="AR72" s="54" t="s">
        <v>3465</v>
      </c>
      <c r="AS72" t="e">
        <f t="shared" si="29"/>
        <v>#N/A</v>
      </c>
      <c r="AT72" t="e">
        <f t="shared" si="30"/>
        <v>#N/A</v>
      </c>
      <c r="AU72" t="e">
        <f t="shared" si="31"/>
        <v>#N/A</v>
      </c>
      <c r="AV72" t="e">
        <f t="shared" si="32"/>
        <v>#N/A</v>
      </c>
      <c r="AW72" t="e">
        <f t="shared" si="33"/>
        <v>#N/A</v>
      </c>
      <c r="AX72" t="e">
        <f t="shared" si="34"/>
        <v>#N/A</v>
      </c>
      <c r="AZ72" t="str">
        <f t="array" ref="AZ72">IFERROR(INDEX(72:72, SMALL(IF($AC72:$AX72&lt;&gt;"", COLUMN($AC$1:$AX72)), COLUMN(A72))), "")</f>
        <v/>
      </c>
      <c r="BA72" t="str">
        <f t="array" ref="BA72">IFERROR(INDEX(72:72, SMALL(IF($AC72:$AX72&lt;&gt;"", COLUMN($AC$1:$AX72)), COLUMN(B72))), "")</f>
        <v/>
      </c>
      <c r="BB72" t="str">
        <f t="array" ref="BB72">IFERROR(INDEX(72:72, SMALL(IF($AC72:$AX72&lt;&gt;"", COLUMN($AC$1:$AX72)), COLUMN(C72))), "")</f>
        <v/>
      </c>
      <c r="BC72" t="str">
        <f t="array" ref="BC72">IFERROR(INDEX(72:72, SMALL(IF($AC72:$AX72&lt;&gt;"", COLUMN($AC$1:$AX72)), COLUMN(D72))), "")</f>
        <v/>
      </c>
      <c r="BD72" t="str">
        <f t="array" ref="BD72">IFERROR(INDEX(72:72, SMALL(IF($AC72:$AX72&lt;&gt;"", COLUMN($AC$1:$AX72)), COLUMN(E72))), "")</f>
        <v/>
      </c>
      <c r="BE72" t="str">
        <f t="array" ref="BE72">IFERROR(INDEX(72:72, SMALL(IF($AC72:$AX72&lt;&gt;"", COLUMN($AC$1:$AX72)), COLUMN(F72))), "")</f>
        <v/>
      </c>
      <c r="BF72" t="str">
        <f t="array" ref="BF72">IFERROR(INDEX(72:72, SMALL(IF($AC72:$AX72&lt;&gt;"", COLUMN($AC$1:$AX72)), COLUMN(G72))), "")</f>
        <v/>
      </c>
      <c r="BG72" t="str">
        <f t="array" ref="BG72">IFERROR(INDEX(72:72, SMALL(IF($AC72:$AX72&lt;&gt;"", COLUMN($AC$1:$AX72)), COLUMN(H72))), "")</f>
        <v/>
      </c>
      <c r="BH72" t="str">
        <f t="array" ref="BH72">IFERROR(INDEX(72:72, SMALL(IF($AC72:$AX72&lt;&gt;"", COLUMN($AC$1:$AX72)), COLUMN(I72))), "")</f>
        <v/>
      </c>
      <c r="BI72" t="str">
        <f t="array" ref="BI72">IFERROR(INDEX(72:72, SMALL(IF($AC72:$AX72&lt;&gt;"", COLUMN($AC$1:$AX72)), COLUMN(J72))), "")</f>
        <v/>
      </c>
      <c r="BJ72" t="str">
        <f t="array" ref="BJ72">IFERROR(INDEX(72:72, SMALL(IF($AC72:$AX72&lt;&gt;"", COLUMN($AC$1:$AX72)), COLUMN(K72))), "")</f>
        <v/>
      </c>
      <c r="BK72" t="str">
        <f t="array" ref="BK72">IFERROR(INDEX(72:72, SMALL(IF($AC72:$AX72&lt;&gt;"", COLUMN($AC$1:$AX72)), COLUMN(L72))), "")</f>
        <v/>
      </c>
      <c r="BL72" t="str">
        <f t="array" ref="BL72">IFERROR(INDEX(72:72, SMALL(IF($AC72:$AX72&lt;&gt;"", COLUMN($AC$1:$AX72)), COLUMN(M72))), "")</f>
        <v/>
      </c>
      <c r="BM72" t="str">
        <f t="array" ref="BM72">IFERROR(INDEX(72:72, SMALL(IF($AC72:$AX72&lt;&gt;"", COLUMN($AC$1:$AX72)), COLUMN(N72))), "")</f>
        <v/>
      </c>
      <c r="BN72" t="str">
        <f t="array" ref="BN72">IFERROR(INDEX(72:72, SMALL(IF($AC72:$AX72&lt;&gt;"", COLUMN($AC$1:$AX72)), COLUMN(O72))), "")</f>
        <v/>
      </c>
      <c r="BO72" t="str">
        <f t="array" ref="BO72">IFERROR(INDEX(72:72, SMALL(IF($AC72:$AX72&lt;&gt;"", COLUMN($AC$1:$AX72)), COLUMN(P72))), "")</f>
        <v/>
      </c>
      <c r="BP72" t="str">
        <f t="array" ref="BP72">IFERROR(INDEX(72:72, SMALL(IF($AC72:$AX72&lt;&gt;"", COLUMN($AC$1:$AX72)), COLUMN(Q72))), "")</f>
        <v/>
      </c>
      <c r="BQ72" t="str">
        <f t="array" ref="BQ72">IFERROR(INDEX(72:72, SMALL(IF($AC72:$AX72&lt;&gt;"", COLUMN($AC$1:$AX72)), COLUMN(R72))), "")</f>
        <v/>
      </c>
    </row>
    <row r="73" spans="1:69" x14ac:dyDescent="0.45">
      <c r="A73" t="e" cm="1">
        <f t="array" ref="A73">IF(INDEX(貼り付け用!A:A,MATCH(A72,貼り付け用!A:A,0)+2)="4700",
IF(INDEX(貼り付け用!A:A,MATCH(A72,貼り付け用!A:A,0)+4)="4800",
INDEX(貼り付け用!A:A,MATCH(A72,貼り付け用!A:A,0)+6),
INDEX(貼り付け用!A:A,MATCH(A72,貼り付け用!A:A,0)+4)),INDEX(貼り付け用!A:A,MATCH(A72,貼り付け用!A:A,0)+2))</f>
        <v>#N/A</v>
      </c>
      <c r="B73" t="e">
        <f>IF(A73&lt;&gt;"",
VLOOKUP(A73,得意先マスタ!A:D,2,FALSE),"")</f>
        <v>#N/A</v>
      </c>
      <c r="C73" t="e" cm="1">
        <f t="array" ref="C73">IF(A73="10000","",INDEX(貼り付け用!A:A,MATCH(A73,貼り付け用!A:A,0)+1))</f>
        <v>#N/A</v>
      </c>
      <c r="D73" t="e">
        <f>VLOOKUP(C73,クライアント抽出!$A:$O,10,FALSE)</f>
        <v>#N/A</v>
      </c>
      <c r="E73" t="e">
        <f>IF(D73&lt;&gt;"",
VLOOKUP(
"*"&amp;IF(COUNTIF(D73,"*キャラ弁*"),"キャラ",
IF(COUNTIF(D73,"*赤*"),"赤",SUBSTITUTE(SUBSTITUTE(D73," ",""),"　","")))&amp;"*",
注文弁当の抽出!$F:$I,4,FALSE)&amp;
IF(COUNTIF(D73,"*おにぎり*"),"　おにぎり",""),"")</f>
        <v>#N/A</v>
      </c>
      <c r="F73" t="e">
        <f>IF(E73&lt;&gt;"",
VLOOKUP(C73,クライアント抽出!$A:$G,2,FALSE)+
IF(COUNTIF(Y73,"*-*"),Y73,0),"")</f>
        <v>#N/A</v>
      </c>
      <c r="G73" t="e">
        <f>VLOOKUP(C73,クライアント抽出!$A:$O,11,FALSE)</f>
        <v>#N/A</v>
      </c>
      <c r="H73" t="e">
        <f>IF(G73&lt;&gt;"",
VLOOKUP(
"*"&amp;IF(COUNTIF(G73,"*キャラ弁*"),"キャラ",
IF(COUNTIF(G73,"*赤*"),"赤",SUBSTITUTE(SUBSTITUTE(G73," ",""),"　","")))&amp;"*",
注文弁当の抽出!$F:$I,4,FALSE)&amp;
IF(COUNTIF(G73,"*おにぎり*"),"　おにぎり",""),"")</f>
        <v>#N/A</v>
      </c>
      <c r="I73" t="e">
        <f>IF(H73&lt;&gt;"",
VLOOKUP(C73,クライアント抽出!$A:$G,3,FALSE)+Z73,"")</f>
        <v>#N/A</v>
      </c>
      <c r="J73" t="e">
        <f>VLOOKUP(C73,クライアント抽出!$A:$O,12,FALSE)</f>
        <v>#N/A</v>
      </c>
      <c r="K73" t="e">
        <f>IF(J73&lt;&gt;"",
VLOOKUP(
"*"&amp;IF(COUNTIF(J73,"*キャラ弁*"),"キャラ",
IF(COUNTIF(J73,"*赤*"),"赤",SUBSTITUTE(SUBSTITUTE(J73," ",""),"　","")))&amp;"*",
注文弁当の抽出!$F:$I,4,FALSE)&amp;
IF(COUNTIF(J73,"*おにぎり*"),"　おにぎり",""),"")</f>
        <v>#N/A</v>
      </c>
      <c r="L73" t="e">
        <f>IF(K73&lt;&gt;"",
VLOOKUP(C73,クライアント抽出!$A:$G,4,FALSE)+AA73,"")</f>
        <v>#N/A</v>
      </c>
      <c r="M73" t="e">
        <f>VLOOKUP(C73,クライアント抽出!$A:$O,13,FALSE)</f>
        <v>#N/A</v>
      </c>
      <c r="N73" t="e">
        <f>SUBSTITUTE(
IF(M73&lt;&gt;"",
VLOOKUP(
"*"&amp;IF(COUNTIF(M73,"*キャラ弁*"),"キャラ",
IF(COUNTIF(M73,"*赤*"),"赤",SUBSTITUTE(SUBSTITUTE(D73," ",""),"　","")))&amp;"*",
注文弁当の抽出!$F:$I,4,FALSE),""),"園児","先生")&amp;
IF(COUNTIF(M73,"*おにぎり*"),"　おにぎり","")</f>
        <v>#N/A</v>
      </c>
      <c r="O73" t="e">
        <f>IF(N73&lt;&gt;"",VLOOKUP(C73,クライアント抽出!$A:$G,5,FALSE),"")</f>
        <v>#N/A</v>
      </c>
      <c r="P73" t="e">
        <f>VLOOKUP(C73,クライアント抽出!$A:$O,14,FALSE)</f>
        <v>#N/A</v>
      </c>
      <c r="Q73" t="e">
        <f>SUBSTITUTE(
IF(P73&lt;&gt;"",
VLOOKUP(
"*"&amp;IF(COUNTIF(P73,"*キャラ弁*"),"キャラ",
IF(COUNTIF(P73,"*赤*"),"赤",SUBSTITUTE(SUBSTITUTE(G73," ",""),"　","")))&amp;"*",
注文弁当の抽出!$F:$I,4,FALSE),""),"園児","先生")&amp;
IF(COUNTIF(P73,"*おにぎり*"),"　おにぎり","")</f>
        <v>#N/A</v>
      </c>
      <c r="R73" t="e">
        <f>IF(Q73&lt;&gt;"",
VLOOKUP(C73,クライアント抽出!$A:$G,6,FALSE),"")</f>
        <v>#N/A</v>
      </c>
      <c r="S73" t="e">
        <f>VLOOKUP(C73,クライアント抽出!$A:$O,15,FALSE)</f>
        <v>#N/A</v>
      </c>
      <c r="T73" t="e">
        <f>SUBSTITUTE(
IF(S73&lt;&gt;"",
VLOOKUP(
"*"&amp;IF(COUNTIF(S73,"*キャラ弁*"),"キャラ",
IF(COUNTIF(S73,"*赤*"),"赤",SUBSTITUTE(SUBSTITUTE(J73," ",""),"　","")))&amp;"*",
注文弁当の抽出!$F:$I,4,FALSE),""),"園児","先生")&amp;
IF(COUNTIF(S73,"*おにぎり*"),"　おにぎり","")</f>
        <v>#N/A</v>
      </c>
      <c r="U73" t="e">
        <f>IF(T73&lt;&gt;"",
VLOOKUP(C73,クライアント抽出!$A:$G,7,FALSE),"")</f>
        <v>#N/A</v>
      </c>
      <c r="V73" t="e">
        <f>IF(A73&lt;&gt;"",VLOOKUP("*"&amp;A73&amp;"*",数出表_Excel!$A:$Z,22,FALSE)&amp;VLOOKUP("*"&amp;A73&amp;"*",数出表_Excel!$A:$Z,23,FALSE),"")</f>
        <v>#N/A</v>
      </c>
      <c r="W73" t="e">
        <f>IF(AND(COUNTIF(V73,"&lt;&gt;*不要*"),A73&lt;&gt;""),VLOOKUP(A73,得意先マスタ!$A:$AD,24,FALSE),0)</f>
        <v>#N/A</v>
      </c>
      <c r="X73" t="e">
        <f>IF(AND(COUNTIF(V73,"&lt;&gt;*不要*"),A73&lt;&gt;""),VLOOKUP(A73,得意先マスタ!$A:$AD,25,FALSE),0)</f>
        <v>#N/A</v>
      </c>
      <c r="Y73" t="e">
        <f t="shared" si="26"/>
        <v>#N/A</v>
      </c>
      <c r="Z73" t="e">
        <f t="shared" si="27"/>
        <v>#N/A</v>
      </c>
      <c r="AA73" t="e">
        <f t="shared" si="28"/>
        <v>#N/A</v>
      </c>
      <c r="AB73" t="e">
        <f t="shared" si="22"/>
        <v>#N/A</v>
      </c>
      <c r="AC73" t="str">
        <f t="array" ref="AC73">IFERROR(INDEX(73:73, SMALL(IF($D73:$U73&lt;&gt;"", COLUMN($D$1:$U73)), COLUMN(A73))), "")</f>
        <v/>
      </c>
      <c r="AD73" t="str">
        <f t="array" ref="AD73">IFERROR(INDEX(73:73, SMALL(IF($D73:$U73&lt;&gt;"", COLUMN($D$1:$U73)), COLUMN(B73))), "")</f>
        <v/>
      </c>
      <c r="AE73" t="str">
        <f t="array" ref="AE73">IFERROR(INDEX(73:73, SMALL(IF($D73:$U73&lt;&gt;"", COLUMN($D$1:$U73)), COLUMN(C73))), "")</f>
        <v/>
      </c>
      <c r="AF73" t="str">
        <f t="array" ref="AF73">IFERROR(INDEX(73:73, SMALL(IF($D73:$U73&lt;&gt;"", COLUMN($D$1:$U73)), COLUMN(D73))), "")</f>
        <v/>
      </c>
      <c r="AG73" t="str">
        <f t="array" ref="AG73">IFERROR(INDEX(73:73, SMALL(IF($D73:$U73&lt;&gt;"", COLUMN($D$1:$U73)), COLUMN(E73))), "")</f>
        <v/>
      </c>
      <c r="AH73" t="str">
        <f t="array" ref="AH73">IFERROR(INDEX(73:73, SMALL(IF($D73:$U73&lt;&gt;"", COLUMN($D$1:$U73)), COLUMN(F73))), "")</f>
        <v/>
      </c>
      <c r="AI73" t="str">
        <f t="array" ref="AI73">IFERROR(INDEX(73:73, SMALL(IF($D73:$U73&lt;&gt;"", COLUMN($D$1:$U73)), COLUMN(G73))), "")</f>
        <v/>
      </c>
      <c r="AJ73" t="str">
        <f t="array" ref="AJ73">IFERROR(INDEX(73:73, SMALL(IF($D73:$U73&lt;&gt;"", COLUMN($D$1:$U73)), COLUMN(H73))), "")</f>
        <v/>
      </c>
      <c r="AK73" t="str">
        <f t="array" ref="AK73">IFERROR(INDEX(73:73, SMALL(IF($D73:$U73&lt;&gt;"", COLUMN($D$1:$U73)), COLUMN(I73))), "")</f>
        <v/>
      </c>
      <c r="AL73" t="str">
        <f t="array" ref="AL73">IFERROR(INDEX(73:73, SMALL(IF($D73:$U73&lt;&gt;"", COLUMN($D$1:$U73)), COLUMN(J73))), "")</f>
        <v/>
      </c>
      <c r="AM73" t="str">
        <f t="array" ref="AM73">IFERROR(INDEX(73:73, SMALL(IF($D73:$U73&lt;&gt;"", COLUMN($D$1:$U73)), COLUMN(K73))), "")</f>
        <v/>
      </c>
      <c r="AN73" t="str">
        <f t="array" ref="AN73">IFERROR(INDEX(73:73, SMALL(IF($D73:$U73&lt;&gt;"", COLUMN($D$1:$U73)), COLUMN(L73))), "")</f>
        <v/>
      </c>
      <c r="AO73" t="str">
        <f t="array" ref="AO73">IFERROR(INDEX(73:73, SMALL(IF($D73:$U73&lt;&gt;"", COLUMN($D$1:$U73)), COLUMN(M73))), "")</f>
        <v/>
      </c>
      <c r="AP73" t="str">
        <f t="array" ref="AP73">IFERROR(INDEX(73:73, SMALL(IF($D73:$U73&lt;&gt;"", COLUMN($D$1:$U73)), COLUMN(N73))), "")</f>
        <v/>
      </c>
      <c r="AQ73" t="str">
        <f t="array" ref="AQ73">IFERROR(INDEX(73:73, SMALL(IF($D73:$U73&lt;&gt;"", COLUMN($D$1:$U73)), COLUMN(O73))), "")</f>
        <v/>
      </c>
      <c r="AR73" s="54" t="s">
        <v>3465</v>
      </c>
      <c r="AS73" t="e">
        <f t="shared" si="29"/>
        <v>#N/A</v>
      </c>
      <c r="AT73" t="e">
        <f t="shared" si="30"/>
        <v>#N/A</v>
      </c>
      <c r="AU73" t="e">
        <f t="shared" si="31"/>
        <v>#N/A</v>
      </c>
      <c r="AV73" t="e">
        <f t="shared" si="32"/>
        <v>#N/A</v>
      </c>
      <c r="AW73" t="e">
        <f t="shared" si="33"/>
        <v>#N/A</v>
      </c>
      <c r="AX73" t="e">
        <f t="shared" si="34"/>
        <v>#N/A</v>
      </c>
      <c r="AZ73" t="str">
        <f t="array" ref="AZ73">IFERROR(INDEX(73:73, SMALL(IF($AC73:$AX73&lt;&gt;"", COLUMN($AC$1:$AX73)), COLUMN(A73))), "")</f>
        <v/>
      </c>
      <c r="BA73" t="str">
        <f t="array" ref="BA73">IFERROR(INDEX(73:73, SMALL(IF($AC73:$AX73&lt;&gt;"", COLUMN($AC$1:$AX73)), COLUMN(B73))), "")</f>
        <v/>
      </c>
      <c r="BB73" t="str">
        <f t="array" ref="BB73">IFERROR(INDEX(73:73, SMALL(IF($AC73:$AX73&lt;&gt;"", COLUMN($AC$1:$AX73)), COLUMN(C73))), "")</f>
        <v/>
      </c>
      <c r="BC73" t="str">
        <f t="array" ref="BC73">IFERROR(INDEX(73:73, SMALL(IF($AC73:$AX73&lt;&gt;"", COLUMN($AC$1:$AX73)), COLUMN(D73))), "")</f>
        <v/>
      </c>
      <c r="BD73" t="str">
        <f t="array" ref="BD73">IFERROR(INDEX(73:73, SMALL(IF($AC73:$AX73&lt;&gt;"", COLUMN($AC$1:$AX73)), COLUMN(E73))), "")</f>
        <v/>
      </c>
      <c r="BE73" t="str">
        <f t="array" ref="BE73">IFERROR(INDEX(73:73, SMALL(IF($AC73:$AX73&lt;&gt;"", COLUMN($AC$1:$AX73)), COLUMN(F73))), "")</f>
        <v/>
      </c>
      <c r="BF73" t="str">
        <f t="array" ref="BF73">IFERROR(INDEX(73:73, SMALL(IF($AC73:$AX73&lt;&gt;"", COLUMN($AC$1:$AX73)), COLUMN(G73))), "")</f>
        <v/>
      </c>
      <c r="BG73" t="str">
        <f t="array" ref="BG73">IFERROR(INDEX(73:73, SMALL(IF($AC73:$AX73&lt;&gt;"", COLUMN($AC$1:$AX73)), COLUMN(H73))), "")</f>
        <v/>
      </c>
      <c r="BH73" t="str">
        <f t="array" ref="BH73">IFERROR(INDEX(73:73, SMALL(IF($AC73:$AX73&lt;&gt;"", COLUMN($AC$1:$AX73)), COLUMN(I73))), "")</f>
        <v/>
      </c>
      <c r="BI73" t="str">
        <f t="array" ref="BI73">IFERROR(INDEX(73:73, SMALL(IF($AC73:$AX73&lt;&gt;"", COLUMN($AC$1:$AX73)), COLUMN(J73))), "")</f>
        <v/>
      </c>
      <c r="BJ73" t="str">
        <f t="array" ref="BJ73">IFERROR(INDEX(73:73, SMALL(IF($AC73:$AX73&lt;&gt;"", COLUMN($AC$1:$AX73)), COLUMN(K73))), "")</f>
        <v/>
      </c>
      <c r="BK73" t="str">
        <f t="array" ref="BK73">IFERROR(INDEX(73:73, SMALL(IF($AC73:$AX73&lt;&gt;"", COLUMN($AC$1:$AX73)), COLUMN(L73))), "")</f>
        <v/>
      </c>
      <c r="BL73" t="str">
        <f t="array" ref="BL73">IFERROR(INDEX(73:73, SMALL(IF($AC73:$AX73&lt;&gt;"", COLUMN($AC$1:$AX73)), COLUMN(M73))), "")</f>
        <v/>
      </c>
      <c r="BM73" t="str">
        <f t="array" ref="BM73">IFERROR(INDEX(73:73, SMALL(IF($AC73:$AX73&lt;&gt;"", COLUMN($AC$1:$AX73)), COLUMN(N73))), "")</f>
        <v/>
      </c>
      <c r="BN73" t="str">
        <f t="array" ref="BN73">IFERROR(INDEX(73:73, SMALL(IF($AC73:$AX73&lt;&gt;"", COLUMN($AC$1:$AX73)), COLUMN(O73))), "")</f>
        <v/>
      </c>
      <c r="BO73" t="str">
        <f t="array" ref="BO73">IFERROR(INDEX(73:73, SMALL(IF($AC73:$AX73&lt;&gt;"", COLUMN($AC$1:$AX73)), COLUMN(P73))), "")</f>
        <v/>
      </c>
      <c r="BP73" t="str">
        <f t="array" ref="BP73">IFERROR(INDEX(73:73, SMALL(IF($AC73:$AX73&lt;&gt;"", COLUMN($AC$1:$AX73)), COLUMN(Q73))), "")</f>
        <v/>
      </c>
      <c r="BQ73" t="str">
        <f t="array" ref="BQ73">IFERROR(INDEX(73:73, SMALL(IF($AC73:$AX73&lt;&gt;"", COLUMN($AC$1:$AX73)), COLUMN(R73))), "")</f>
        <v/>
      </c>
    </row>
    <row r="74" spans="1:69" x14ac:dyDescent="0.45">
      <c r="A74" t="e" cm="1">
        <f t="array" ref="A74">IF(INDEX(貼り付け用!A:A,MATCH(A73,貼り付け用!A:A,0)+2)="4700",
IF(INDEX(貼り付け用!A:A,MATCH(A73,貼り付け用!A:A,0)+4)="4800",
INDEX(貼り付け用!A:A,MATCH(A73,貼り付け用!A:A,0)+6),
INDEX(貼り付け用!A:A,MATCH(A73,貼り付け用!A:A,0)+4)),INDEX(貼り付け用!A:A,MATCH(A73,貼り付け用!A:A,0)+2))</f>
        <v>#N/A</v>
      </c>
      <c r="B74" t="e">
        <f>IF(A74&lt;&gt;"",
VLOOKUP(A74,得意先マスタ!A:D,2,FALSE),"")</f>
        <v>#N/A</v>
      </c>
      <c r="C74" t="e" cm="1">
        <f t="array" ref="C74">IF(A74="10000","",INDEX(貼り付け用!A:A,MATCH(A74,貼り付け用!A:A,0)+1))</f>
        <v>#N/A</v>
      </c>
      <c r="D74" t="e">
        <f>VLOOKUP(C74,クライアント抽出!$A:$O,10,FALSE)</f>
        <v>#N/A</v>
      </c>
      <c r="E74" t="e">
        <f>IF(D74&lt;&gt;"",
VLOOKUP(
"*"&amp;IF(COUNTIF(D74,"*キャラ弁*"),"キャラ",
IF(COUNTIF(D74,"*赤*"),"赤",SUBSTITUTE(SUBSTITUTE(D74," ",""),"　","")))&amp;"*",
注文弁当の抽出!$F:$I,4,FALSE)&amp;
IF(COUNTIF(D74,"*おにぎり*"),"　おにぎり",""),"")</f>
        <v>#N/A</v>
      </c>
      <c r="F74" t="e">
        <f>IF(E74&lt;&gt;"",
VLOOKUP(C74,クライアント抽出!$A:$G,2,FALSE)+
IF(COUNTIF(Y74,"*-*"),Y74,0),"")</f>
        <v>#N/A</v>
      </c>
      <c r="G74" t="e">
        <f>VLOOKUP(C74,クライアント抽出!$A:$O,11,FALSE)</f>
        <v>#N/A</v>
      </c>
      <c r="H74" t="e">
        <f>IF(G74&lt;&gt;"",
VLOOKUP(
"*"&amp;IF(COUNTIF(G74,"*キャラ弁*"),"キャラ",
IF(COUNTIF(G74,"*赤*"),"赤",SUBSTITUTE(SUBSTITUTE(G74," ",""),"　","")))&amp;"*",
注文弁当の抽出!$F:$I,4,FALSE)&amp;
IF(COUNTIF(G74,"*おにぎり*"),"　おにぎり",""),"")</f>
        <v>#N/A</v>
      </c>
      <c r="I74" t="e">
        <f>IF(H74&lt;&gt;"",
VLOOKUP(C74,クライアント抽出!$A:$G,3,FALSE)+Z74,"")</f>
        <v>#N/A</v>
      </c>
      <c r="J74" t="e">
        <f>VLOOKUP(C74,クライアント抽出!$A:$O,12,FALSE)</f>
        <v>#N/A</v>
      </c>
      <c r="K74" t="e">
        <f>IF(J74&lt;&gt;"",
VLOOKUP(
"*"&amp;IF(COUNTIF(J74,"*キャラ弁*"),"キャラ",
IF(COUNTIF(J74,"*赤*"),"赤",SUBSTITUTE(SUBSTITUTE(J74," ",""),"　","")))&amp;"*",
注文弁当の抽出!$F:$I,4,FALSE)&amp;
IF(COUNTIF(J74,"*おにぎり*"),"　おにぎり",""),"")</f>
        <v>#N/A</v>
      </c>
      <c r="L74" t="e">
        <f>IF(K74&lt;&gt;"",
VLOOKUP(C74,クライアント抽出!$A:$G,4,FALSE)+AA74,"")</f>
        <v>#N/A</v>
      </c>
      <c r="M74" t="e">
        <f>VLOOKUP(C74,クライアント抽出!$A:$O,13,FALSE)</f>
        <v>#N/A</v>
      </c>
      <c r="N74" t="e">
        <f>SUBSTITUTE(
IF(M74&lt;&gt;"",
VLOOKUP(
"*"&amp;IF(COUNTIF(M74,"*キャラ弁*"),"キャラ",
IF(COUNTIF(M74,"*赤*"),"赤",SUBSTITUTE(SUBSTITUTE(D74," ",""),"　","")))&amp;"*",
注文弁当の抽出!$F:$I,4,FALSE),""),"園児","先生")&amp;
IF(COUNTIF(M74,"*おにぎり*"),"　おにぎり","")</f>
        <v>#N/A</v>
      </c>
      <c r="O74" t="e">
        <f>IF(N74&lt;&gt;"",VLOOKUP(C74,クライアント抽出!$A:$G,5,FALSE),"")</f>
        <v>#N/A</v>
      </c>
      <c r="P74" t="e">
        <f>VLOOKUP(C74,クライアント抽出!$A:$O,14,FALSE)</f>
        <v>#N/A</v>
      </c>
      <c r="Q74" t="e">
        <f>SUBSTITUTE(
IF(P74&lt;&gt;"",
VLOOKUP(
"*"&amp;IF(COUNTIF(P74,"*キャラ弁*"),"キャラ",
IF(COUNTIF(P74,"*赤*"),"赤",SUBSTITUTE(SUBSTITUTE(G74," ",""),"　","")))&amp;"*",
注文弁当の抽出!$F:$I,4,FALSE),""),"園児","先生")&amp;
IF(COUNTIF(P74,"*おにぎり*"),"　おにぎり","")</f>
        <v>#N/A</v>
      </c>
      <c r="R74" t="e">
        <f>IF(Q74&lt;&gt;"",
VLOOKUP(C74,クライアント抽出!$A:$G,6,FALSE),"")</f>
        <v>#N/A</v>
      </c>
      <c r="S74" t="e">
        <f>VLOOKUP(C74,クライアント抽出!$A:$O,15,FALSE)</f>
        <v>#N/A</v>
      </c>
      <c r="T74" t="e">
        <f>SUBSTITUTE(
IF(S74&lt;&gt;"",
VLOOKUP(
"*"&amp;IF(COUNTIF(S74,"*キャラ弁*"),"キャラ",
IF(COUNTIF(S74,"*赤*"),"赤",SUBSTITUTE(SUBSTITUTE(J74," ",""),"　","")))&amp;"*",
注文弁当の抽出!$F:$I,4,FALSE),""),"園児","先生")&amp;
IF(COUNTIF(S74,"*おにぎり*"),"　おにぎり","")</f>
        <v>#N/A</v>
      </c>
      <c r="U74" t="e">
        <f>IF(T74&lt;&gt;"",
VLOOKUP(C74,クライアント抽出!$A:$G,7,FALSE),"")</f>
        <v>#N/A</v>
      </c>
      <c r="V74" t="e">
        <f>IF(A74&lt;&gt;"",VLOOKUP("*"&amp;A74&amp;"*",数出表_Excel!$A:$Z,22,FALSE)&amp;VLOOKUP("*"&amp;A74&amp;"*",数出表_Excel!$A:$Z,23,FALSE),"")</f>
        <v>#N/A</v>
      </c>
      <c r="W74" t="e">
        <f>IF(AND(COUNTIF(V74,"&lt;&gt;*不要*"),A74&lt;&gt;""),VLOOKUP(A74,得意先マスタ!$A:$AD,24,FALSE),0)</f>
        <v>#N/A</v>
      </c>
      <c r="X74" t="e">
        <f>IF(AND(COUNTIF(V74,"&lt;&gt;*不要*"),A74&lt;&gt;""),VLOOKUP(A74,得意先マスタ!$A:$AD,25,FALSE),0)</f>
        <v>#N/A</v>
      </c>
      <c r="Y74" t="e">
        <f t="shared" si="26"/>
        <v>#N/A</v>
      </c>
      <c r="Z74" t="e">
        <f t="shared" si="27"/>
        <v>#N/A</v>
      </c>
      <c r="AA74" t="e">
        <f t="shared" si="28"/>
        <v>#N/A</v>
      </c>
      <c r="AB74" t="e">
        <f t="shared" si="22"/>
        <v>#N/A</v>
      </c>
      <c r="AC74" t="str">
        <f t="array" ref="AC74">IFERROR(INDEX(74:74, SMALL(IF($D74:$U74&lt;&gt;"", COLUMN($D$1:$U74)), COLUMN(A74))), "")</f>
        <v/>
      </c>
      <c r="AD74" t="str">
        <f t="array" ref="AD74">IFERROR(INDEX(74:74, SMALL(IF($D74:$U74&lt;&gt;"", COLUMN($D$1:$U74)), COLUMN(B74))), "")</f>
        <v/>
      </c>
      <c r="AE74" t="str">
        <f t="array" ref="AE74">IFERROR(INDEX(74:74, SMALL(IF($D74:$U74&lt;&gt;"", COLUMN($D$1:$U74)), COLUMN(C74))), "")</f>
        <v/>
      </c>
      <c r="AF74" t="str">
        <f t="array" ref="AF74">IFERROR(INDEX(74:74, SMALL(IF($D74:$U74&lt;&gt;"", COLUMN($D$1:$U74)), COLUMN(D74))), "")</f>
        <v/>
      </c>
      <c r="AG74" t="str">
        <f t="array" ref="AG74">IFERROR(INDEX(74:74, SMALL(IF($D74:$U74&lt;&gt;"", COLUMN($D$1:$U74)), COLUMN(E74))), "")</f>
        <v/>
      </c>
      <c r="AH74" t="str">
        <f t="array" ref="AH74">IFERROR(INDEX(74:74, SMALL(IF($D74:$U74&lt;&gt;"", COLUMN($D$1:$U74)), COLUMN(F74))), "")</f>
        <v/>
      </c>
      <c r="AI74" t="str">
        <f t="array" ref="AI74">IFERROR(INDEX(74:74, SMALL(IF($D74:$U74&lt;&gt;"", COLUMN($D$1:$U74)), COLUMN(G74))), "")</f>
        <v/>
      </c>
      <c r="AJ74" t="str">
        <f t="array" ref="AJ74">IFERROR(INDEX(74:74, SMALL(IF($D74:$U74&lt;&gt;"", COLUMN($D$1:$U74)), COLUMN(H74))), "")</f>
        <v/>
      </c>
      <c r="AK74" t="str">
        <f t="array" ref="AK74">IFERROR(INDEX(74:74, SMALL(IF($D74:$U74&lt;&gt;"", COLUMN($D$1:$U74)), COLUMN(I74))), "")</f>
        <v/>
      </c>
      <c r="AL74" t="str">
        <f t="array" ref="AL74">IFERROR(INDEX(74:74, SMALL(IF($D74:$U74&lt;&gt;"", COLUMN($D$1:$U74)), COLUMN(J74))), "")</f>
        <v/>
      </c>
      <c r="AM74" t="str">
        <f t="array" ref="AM74">IFERROR(INDEX(74:74, SMALL(IF($D74:$U74&lt;&gt;"", COLUMN($D$1:$U74)), COLUMN(K74))), "")</f>
        <v/>
      </c>
      <c r="AN74" t="str">
        <f t="array" ref="AN74">IFERROR(INDEX(74:74, SMALL(IF($D74:$U74&lt;&gt;"", COLUMN($D$1:$U74)), COLUMN(L74))), "")</f>
        <v/>
      </c>
      <c r="AO74" t="str">
        <f t="array" ref="AO74">IFERROR(INDEX(74:74, SMALL(IF($D74:$U74&lt;&gt;"", COLUMN($D$1:$U74)), COLUMN(M74))), "")</f>
        <v/>
      </c>
      <c r="AP74" t="str">
        <f t="array" ref="AP74">IFERROR(INDEX(74:74, SMALL(IF($D74:$U74&lt;&gt;"", COLUMN($D$1:$U74)), COLUMN(N74))), "")</f>
        <v/>
      </c>
      <c r="AQ74" t="str">
        <f t="array" ref="AQ74">IFERROR(INDEX(74:74, SMALL(IF($D74:$U74&lt;&gt;"", COLUMN($D$1:$U74)), COLUMN(O74))), "")</f>
        <v/>
      </c>
      <c r="AR74" s="54" t="s">
        <v>3465</v>
      </c>
      <c r="AS74" t="e">
        <f t="shared" si="29"/>
        <v>#N/A</v>
      </c>
      <c r="AT74" t="e">
        <f t="shared" si="30"/>
        <v>#N/A</v>
      </c>
      <c r="AU74" t="e">
        <f t="shared" si="31"/>
        <v>#N/A</v>
      </c>
      <c r="AV74" t="e">
        <f t="shared" si="32"/>
        <v>#N/A</v>
      </c>
      <c r="AW74" t="e">
        <f t="shared" si="33"/>
        <v>#N/A</v>
      </c>
      <c r="AX74" t="e">
        <f t="shared" si="34"/>
        <v>#N/A</v>
      </c>
      <c r="AZ74" t="str">
        <f t="array" ref="AZ74">IFERROR(INDEX(74:74, SMALL(IF($AC74:$AX74&lt;&gt;"", COLUMN($AC$1:$AX74)), COLUMN(A74))), "")</f>
        <v/>
      </c>
      <c r="BA74" t="str">
        <f t="array" ref="BA74">IFERROR(INDEX(74:74, SMALL(IF($AC74:$AX74&lt;&gt;"", COLUMN($AC$1:$AX74)), COLUMN(B74))), "")</f>
        <v/>
      </c>
      <c r="BB74" t="str">
        <f t="array" ref="BB74">IFERROR(INDEX(74:74, SMALL(IF($AC74:$AX74&lt;&gt;"", COLUMN($AC$1:$AX74)), COLUMN(C74))), "")</f>
        <v/>
      </c>
      <c r="BC74" t="str">
        <f t="array" ref="BC74">IFERROR(INDEX(74:74, SMALL(IF($AC74:$AX74&lt;&gt;"", COLUMN($AC$1:$AX74)), COLUMN(D74))), "")</f>
        <v/>
      </c>
      <c r="BD74" t="str">
        <f t="array" ref="BD74">IFERROR(INDEX(74:74, SMALL(IF($AC74:$AX74&lt;&gt;"", COLUMN($AC$1:$AX74)), COLUMN(E74))), "")</f>
        <v/>
      </c>
      <c r="BE74" t="str">
        <f t="array" ref="BE74">IFERROR(INDEX(74:74, SMALL(IF($AC74:$AX74&lt;&gt;"", COLUMN($AC$1:$AX74)), COLUMN(F74))), "")</f>
        <v/>
      </c>
      <c r="BF74" t="str">
        <f t="array" ref="BF74">IFERROR(INDEX(74:74, SMALL(IF($AC74:$AX74&lt;&gt;"", COLUMN($AC$1:$AX74)), COLUMN(G74))), "")</f>
        <v/>
      </c>
      <c r="BG74" t="str">
        <f t="array" ref="BG74">IFERROR(INDEX(74:74, SMALL(IF($AC74:$AX74&lt;&gt;"", COLUMN($AC$1:$AX74)), COLUMN(H74))), "")</f>
        <v/>
      </c>
      <c r="BH74" t="str">
        <f t="array" ref="BH74">IFERROR(INDEX(74:74, SMALL(IF($AC74:$AX74&lt;&gt;"", COLUMN($AC$1:$AX74)), COLUMN(I74))), "")</f>
        <v/>
      </c>
      <c r="BI74" t="str">
        <f t="array" ref="BI74">IFERROR(INDEX(74:74, SMALL(IF($AC74:$AX74&lt;&gt;"", COLUMN($AC$1:$AX74)), COLUMN(J74))), "")</f>
        <v/>
      </c>
      <c r="BJ74" t="str">
        <f t="array" ref="BJ74">IFERROR(INDEX(74:74, SMALL(IF($AC74:$AX74&lt;&gt;"", COLUMN($AC$1:$AX74)), COLUMN(K74))), "")</f>
        <v/>
      </c>
      <c r="BK74" t="str">
        <f t="array" ref="BK74">IFERROR(INDEX(74:74, SMALL(IF($AC74:$AX74&lt;&gt;"", COLUMN($AC$1:$AX74)), COLUMN(L74))), "")</f>
        <v/>
      </c>
      <c r="BL74" t="str">
        <f t="array" ref="BL74">IFERROR(INDEX(74:74, SMALL(IF($AC74:$AX74&lt;&gt;"", COLUMN($AC$1:$AX74)), COLUMN(M74))), "")</f>
        <v/>
      </c>
      <c r="BM74" t="str">
        <f t="array" ref="BM74">IFERROR(INDEX(74:74, SMALL(IF($AC74:$AX74&lt;&gt;"", COLUMN($AC$1:$AX74)), COLUMN(N74))), "")</f>
        <v/>
      </c>
      <c r="BN74" t="str">
        <f t="array" ref="BN74">IFERROR(INDEX(74:74, SMALL(IF($AC74:$AX74&lt;&gt;"", COLUMN($AC$1:$AX74)), COLUMN(O74))), "")</f>
        <v/>
      </c>
      <c r="BO74" t="str">
        <f t="array" ref="BO74">IFERROR(INDEX(74:74, SMALL(IF($AC74:$AX74&lt;&gt;"", COLUMN($AC$1:$AX74)), COLUMN(P74))), "")</f>
        <v/>
      </c>
      <c r="BP74" t="str">
        <f t="array" ref="BP74">IFERROR(INDEX(74:74, SMALL(IF($AC74:$AX74&lt;&gt;"", COLUMN($AC$1:$AX74)), COLUMN(Q74))), "")</f>
        <v/>
      </c>
      <c r="BQ74" t="str">
        <f t="array" ref="BQ74">IFERROR(INDEX(74:74, SMALL(IF($AC74:$AX74&lt;&gt;"", COLUMN($AC$1:$AX74)), COLUMN(R74))), "")</f>
        <v/>
      </c>
    </row>
    <row r="75" spans="1:69" x14ac:dyDescent="0.45">
      <c r="A75" t="e" cm="1">
        <f t="array" ref="A75">IF(INDEX(貼り付け用!A:A,MATCH(A74,貼り付け用!A:A,0)+2)="4700",
IF(INDEX(貼り付け用!A:A,MATCH(A74,貼り付け用!A:A,0)+4)="4800",
INDEX(貼り付け用!A:A,MATCH(A74,貼り付け用!A:A,0)+6),
INDEX(貼り付け用!A:A,MATCH(A74,貼り付け用!A:A,0)+4)),INDEX(貼り付け用!A:A,MATCH(A74,貼り付け用!A:A,0)+2))</f>
        <v>#N/A</v>
      </c>
      <c r="B75" t="e">
        <f>IF(A75&lt;&gt;"",
VLOOKUP(A75,得意先マスタ!A:D,2,FALSE),"")</f>
        <v>#N/A</v>
      </c>
      <c r="C75" t="e" cm="1">
        <f t="array" ref="C75">IF(A75="10000","",INDEX(貼り付け用!A:A,MATCH(A75,貼り付け用!A:A,0)+1))</f>
        <v>#N/A</v>
      </c>
      <c r="D75" t="e">
        <f>VLOOKUP(C75,クライアント抽出!$A:$O,10,FALSE)</f>
        <v>#N/A</v>
      </c>
      <c r="E75" t="e">
        <f>IF(D75&lt;&gt;"",
VLOOKUP(
"*"&amp;IF(COUNTIF(D75,"*キャラ弁*"),"キャラ",
IF(COUNTIF(D75,"*赤*"),"赤",SUBSTITUTE(SUBSTITUTE(D75," ",""),"　","")))&amp;"*",
注文弁当の抽出!$F:$I,4,FALSE)&amp;
IF(COUNTIF(D75,"*おにぎり*"),"　おにぎり",""),"")</f>
        <v>#N/A</v>
      </c>
      <c r="F75" t="e">
        <f>IF(E75&lt;&gt;"",
VLOOKUP(C75,クライアント抽出!$A:$G,2,FALSE)+
IF(COUNTIF(Y75,"*-*"),Y75,0),"")</f>
        <v>#N/A</v>
      </c>
      <c r="G75" t="e">
        <f>VLOOKUP(C75,クライアント抽出!$A:$O,11,FALSE)</f>
        <v>#N/A</v>
      </c>
      <c r="H75" t="e">
        <f>IF(G75&lt;&gt;"",
VLOOKUP(
"*"&amp;IF(COUNTIF(G75,"*キャラ弁*"),"キャラ",
IF(COUNTIF(G75,"*赤*"),"赤",SUBSTITUTE(SUBSTITUTE(G75," ",""),"　","")))&amp;"*",
注文弁当の抽出!$F:$I,4,FALSE)&amp;
IF(COUNTIF(G75,"*おにぎり*"),"　おにぎり",""),"")</f>
        <v>#N/A</v>
      </c>
      <c r="I75" t="e">
        <f>IF(H75&lt;&gt;"",
VLOOKUP(C75,クライアント抽出!$A:$G,3,FALSE)+Z75,"")</f>
        <v>#N/A</v>
      </c>
      <c r="J75" t="e">
        <f>VLOOKUP(C75,クライアント抽出!$A:$O,12,FALSE)</f>
        <v>#N/A</v>
      </c>
      <c r="K75" t="e">
        <f>IF(J75&lt;&gt;"",
VLOOKUP(
"*"&amp;IF(COUNTIF(J75,"*キャラ弁*"),"キャラ",
IF(COUNTIF(J75,"*赤*"),"赤",SUBSTITUTE(SUBSTITUTE(J75," ",""),"　","")))&amp;"*",
注文弁当の抽出!$F:$I,4,FALSE)&amp;
IF(COUNTIF(J75,"*おにぎり*"),"　おにぎり",""),"")</f>
        <v>#N/A</v>
      </c>
      <c r="L75" t="e">
        <f>IF(K75&lt;&gt;"",
VLOOKUP(C75,クライアント抽出!$A:$G,4,FALSE)+AA75,"")</f>
        <v>#N/A</v>
      </c>
      <c r="M75" t="e">
        <f>VLOOKUP(C75,クライアント抽出!$A:$O,13,FALSE)</f>
        <v>#N/A</v>
      </c>
      <c r="N75" t="e">
        <f>SUBSTITUTE(
IF(M75&lt;&gt;"",
VLOOKUP(
"*"&amp;IF(COUNTIF(M75,"*キャラ弁*"),"キャラ",
IF(COUNTIF(M75,"*赤*"),"赤",SUBSTITUTE(SUBSTITUTE(D75," ",""),"　","")))&amp;"*",
注文弁当の抽出!$F:$I,4,FALSE),""),"園児","先生")&amp;
IF(COUNTIF(M75,"*おにぎり*"),"　おにぎり","")</f>
        <v>#N/A</v>
      </c>
      <c r="O75" t="e">
        <f>IF(N75&lt;&gt;"",VLOOKUP(C75,クライアント抽出!$A:$G,5,FALSE),"")</f>
        <v>#N/A</v>
      </c>
      <c r="P75" t="e">
        <f>VLOOKUP(C75,クライアント抽出!$A:$O,14,FALSE)</f>
        <v>#N/A</v>
      </c>
      <c r="Q75" t="e">
        <f>SUBSTITUTE(
IF(P75&lt;&gt;"",
VLOOKUP(
"*"&amp;IF(COUNTIF(P75,"*キャラ弁*"),"キャラ",
IF(COUNTIF(P75,"*赤*"),"赤",SUBSTITUTE(SUBSTITUTE(G75," ",""),"　","")))&amp;"*",
注文弁当の抽出!$F:$I,4,FALSE),""),"園児","先生")&amp;
IF(COUNTIF(P75,"*おにぎり*"),"　おにぎり","")</f>
        <v>#N/A</v>
      </c>
      <c r="R75" t="e">
        <f>IF(Q75&lt;&gt;"",
VLOOKUP(C75,クライアント抽出!$A:$G,6,FALSE),"")</f>
        <v>#N/A</v>
      </c>
      <c r="S75" t="e">
        <f>VLOOKUP(C75,クライアント抽出!$A:$O,15,FALSE)</f>
        <v>#N/A</v>
      </c>
      <c r="T75" t="e">
        <f>SUBSTITUTE(
IF(S75&lt;&gt;"",
VLOOKUP(
"*"&amp;IF(COUNTIF(S75,"*キャラ弁*"),"キャラ",
IF(COUNTIF(S75,"*赤*"),"赤",SUBSTITUTE(SUBSTITUTE(J75," ",""),"　","")))&amp;"*",
注文弁当の抽出!$F:$I,4,FALSE),""),"園児","先生")&amp;
IF(COUNTIF(S75,"*おにぎり*"),"　おにぎり","")</f>
        <v>#N/A</v>
      </c>
      <c r="U75" t="e">
        <f>IF(T75&lt;&gt;"",
VLOOKUP(C75,クライアント抽出!$A:$G,7,FALSE),"")</f>
        <v>#N/A</v>
      </c>
      <c r="V75" t="e">
        <f>IF(A75&lt;&gt;"",VLOOKUP("*"&amp;A75&amp;"*",数出表_Excel!$A:$Z,22,FALSE)&amp;VLOOKUP("*"&amp;A75&amp;"*",数出表_Excel!$A:$Z,23,FALSE),"")</f>
        <v>#N/A</v>
      </c>
      <c r="W75" t="e">
        <f>IF(AND(COUNTIF(V75,"&lt;&gt;*不要*"),A75&lt;&gt;""),VLOOKUP(A75,得意先マスタ!$A:$AD,24,FALSE),0)</f>
        <v>#N/A</v>
      </c>
      <c r="X75" t="e">
        <f>IF(AND(COUNTIF(V75,"&lt;&gt;*不要*"),A75&lt;&gt;""),VLOOKUP(A75,得意先マスタ!$A:$AD,25,FALSE),0)</f>
        <v>#N/A</v>
      </c>
      <c r="Y75" t="e">
        <f t="shared" si="26"/>
        <v>#N/A</v>
      </c>
      <c r="Z75" t="e">
        <f t="shared" si="27"/>
        <v>#N/A</v>
      </c>
      <c r="AA75" t="e">
        <f t="shared" si="28"/>
        <v>#N/A</v>
      </c>
      <c r="AB75" t="e">
        <f t="shared" si="22"/>
        <v>#N/A</v>
      </c>
      <c r="AC75" t="str">
        <f t="array" ref="AC75">IFERROR(INDEX(75:75, SMALL(IF($D75:$U75&lt;&gt;"", COLUMN($D$1:$U75)), COLUMN(A75))), "")</f>
        <v/>
      </c>
      <c r="AD75" t="str">
        <f t="array" ref="AD75">IFERROR(INDEX(75:75, SMALL(IF($D75:$U75&lt;&gt;"", COLUMN($D$1:$U75)), COLUMN(B75))), "")</f>
        <v/>
      </c>
      <c r="AE75" t="str">
        <f t="array" ref="AE75">IFERROR(INDEX(75:75, SMALL(IF($D75:$U75&lt;&gt;"", COLUMN($D$1:$U75)), COLUMN(C75))), "")</f>
        <v/>
      </c>
      <c r="AF75" t="str">
        <f t="array" ref="AF75">IFERROR(INDEX(75:75, SMALL(IF($D75:$U75&lt;&gt;"", COLUMN($D$1:$U75)), COLUMN(D75))), "")</f>
        <v/>
      </c>
      <c r="AG75" t="str">
        <f t="array" ref="AG75">IFERROR(INDEX(75:75, SMALL(IF($D75:$U75&lt;&gt;"", COLUMN($D$1:$U75)), COLUMN(E75))), "")</f>
        <v/>
      </c>
      <c r="AH75" t="str">
        <f t="array" ref="AH75">IFERROR(INDEX(75:75, SMALL(IF($D75:$U75&lt;&gt;"", COLUMN($D$1:$U75)), COLUMN(F75))), "")</f>
        <v/>
      </c>
      <c r="AI75" t="str">
        <f t="array" ref="AI75">IFERROR(INDEX(75:75, SMALL(IF($D75:$U75&lt;&gt;"", COLUMN($D$1:$U75)), COLUMN(G75))), "")</f>
        <v/>
      </c>
      <c r="AJ75" t="str">
        <f t="array" ref="AJ75">IFERROR(INDEX(75:75, SMALL(IF($D75:$U75&lt;&gt;"", COLUMN($D$1:$U75)), COLUMN(H75))), "")</f>
        <v/>
      </c>
      <c r="AK75" t="str">
        <f t="array" ref="AK75">IFERROR(INDEX(75:75, SMALL(IF($D75:$U75&lt;&gt;"", COLUMN($D$1:$U75)), COLUMN(I75))), "")</f>
        <v/>
      </c>
      <c r="AL75" t="str">
        <f t="array" ref="AL75">IFERROR(INDEX(75:75, SMALL(IF($D75:$U75&lt;&gt;"", COLUMN($D$1:$U75)), COLUMN(J75))), "")</f>
        <v/>
      </c>
      <c r="AM75" t="str">
        <f t="array" ref="AM75">IFERROR(INDEX(75:75, SMALL(IF($D75:$U75&lt;&gt;"", COLUMN($D$1:$U75)), COLUMN(K75))), "")</f>
        <v/>
      </c>
      <c r="AN75" t="str">
        <f t="array" ref="AN75">IFERROR(INDEX(75:75, SMALL(IF($D75:$U75&lt;&gt;"", COLUMN($D$1:$U75)), COLUMN(L75))), "")</f>
        <v/>
      </c>
      <c r="AO75" t="str">
        <f t="array" ref="AO75">IFERROR(INDEX(75:75, SMALL(IF($D75:$U75&lt;&gt;"", COLUMN($D$1:$U75)), COLUMN(M75))), "")</f>
        <v/>
      </c>
      <c r="AP75" t="str">
        <f t="array" ref="AP75">IFERROR(INDEX(75:75, SMALL(IF($D75:$U75&lt;&gt;"", COLUMN($D$1:$U75)), COLUMN(N75))), "")</f>
        <v/>
      </c>
      <c r="AQ75" t="str">
        <f t="array" ref="AQ75">IFERROR(INDEX(75:75, SMALL(IF($D75:$U75&lt;&gt;"", COLUMN($D$1:$U75)), COLUMN(O75))), "")</f>
        <v/>
      </c>
      <c r="AR75" s="54" t="s">
        <v>3465</v>
      </c>
      <c r="AS75" t="e">
        <f t="shared" si="29"/>
        <v>#N/A</v>
      </c>
      <c r="AT75" t="e">
        <f t="shared" si="30"/>
        <v>#N/A</v>
      </c>
      <c r="AU75" t="e">
        <f t="shared" si="31"/>
        <v>#N/A</v>
      </c>
      <c r="AV75" t="e">
        <f t="shared" si="32"/>
        <v>#N/A</v>
      </c>
      <c r="AW75" t="e">
        <f t="shared" si="33"/>
        <v>#N/A</v>
      </c>
      <c r="AX75" t="e">
        <f t="shared" si="34"/>
        <v>#N/A</v>
      </c>
      <c r="AZ75" t="str">
        <f t="array" ref="AZ75">IFERROR(INDEX(75:75, SMALL(IF($AC75:$AX75&lt;&gt;"", COLUMN($AC$1:$AX75)), COLUMN(A75))), "")</f>
        <v/>
      </c>
      <c r="BA75" t="str">
        <f t="array" ref="BA75">IFERROR(INDEX(75:75, SMALL(IF($AC75:$AX75&lt;&gt;"", COLUMN($AC$1:$AX75)), COLUMN(B75))), "")</f>
        <v/>
      </c>
      <c r="BB75" t="str">
        <f t="array" ref="BB75">IFERROR(INDEX(75:75, SMALL(IF($AC75:$AX75&lt;&gt;"", COLUMN($AC$1:$AX75)), COLUMN(C75))), "")</f>
        <v/>
      </c>
      <c r="BC75" t="str">
        <f t="array" ref="BC75">IFERROR(INDEX(75:75, SMALL(IF($AC75:$AX75&lt;&gt;"", COLUMN($AC$1:$AX75)), COLUMN(D75))), "")</f>
        <v/>
      </c>
      <c r="BD75" t="str">
        <f t="array" ref="BD75">IFERROR(INDEX(75:75, SMALL(IF($AC75:$AX75&lt;&gt;"", COLUMN($AC$1:$AX75)), COLUMN(E75))), "")</f>
        <v/>
      </c>
      <c r="BE75" t="str">
        <f t="array" ref="BE75">IFERROR(INDEX(75:75, SMALL(IF($AC75:$AX75&lt;&gt;"", COLUMN($AC$1:$AX75)), COLUMN(F75))), "")</f>
        <v/>
      </c>
      <c r="BF75" t="str">
        <f t="array" ref="BF75">IFERROR(INDEX(75:75, SMALL(IF($AC75:$AX75&lt;&gt;"", COLUMN($AC$1:$AX75)), COLUMN(G75))), "")</f>
        <v/>
      </c>
      <c r="BG75" t="str">
        <f t="array" ref="BG75">IFERROR(INDEX(75:75, SMALL(IF($AC75:$AX75&lt;&gt;"", COLUMN($AC$1:$AX75)), COLUMN(H75))), "")</f>
        <v/>
      </c>
      <c r="BH75" t="str">
        <f t="array" ref="BH75">IFERROR(INDEX(75:75, SMALL(IF($AC75:$AX75&lt;&gt;"", COLUMN($AC$1:$AX75)), COLUMN(I75))), "")</f>
        <v/>
      </c>
      <c r="BI75" t="str">
        <f t="array" ref="BI75">IFERROR(INDEX(75:75, SMALL(IF($AC75:$AX75&lt;&gt;"", COLUMN($AC$1:$AX75)), COLUMN(J75))), "")</f>
        <v/>
      </c>
      <c r="BJ75" t="str">
        <f t="array" ref="BJ75">IFERROR(INDEX(75:75, SMALL(IF($AC75:$AX75&lt;&gt;"", COLUMN($AC$1:$AX75)), COLUMN(K75))), "")</f>
        <v/>
      </c>
      <c r="BK75" t="str">
        <f t="array" ref="BK75">IFERROR(INDEX(75:75, SMALL(IF($AC75:$AX75&lt;&gt;"", COLUMN($AC$1:$AX75)), COLUMN(L75))), "")</f>
        <v/>
      </c>
      <c r="BL75" t="str">
        <f t="array" ref="BL75">IFERROR(INDEX(75:75, SMALL(IF($AC75:$AX75&lt;&gt;"", COLUMN($AC$1:$AX75)), COLUMN(M75))), "")</f>
        <v/>
      </c>
      <c r="BM75" t="str">
        <f t="array" ref="BM75">IFERROR(INDEX(75:75, SMALL(IF($AC75:$AX75&lt;&gt;"", COLUMN($AC$1:$AX75)), COLUMN(N75))), "")</f>
        <v/>
      </c>
      <c r="BN75" t="str">
        <f t="array" ref="BN75">IFERROR(INDEX(75:75, SMALL(IF($AC75:$AX75&lt;&gt;"", COLUMN($AC$1:$AX75)), COLUMN(O75))), "")</f>
        <v/>
      </c>
      <c r="BO75" t="str">
        <f t="array" ref="BO75">IFERROR(INDEX(75:75, SMALL(IF($AC75:$AX75&lt;&gt;"", COLUMN($AC$1:$AX75)), COLUMN(P75))), "")</f>
        <v/>
      </c>
      <c r="BP75" t="str">
        <f t="array" ref="BP75">IFERROR(INDEX(75:75, SMALL(IF($AC75:$AX75&lt;&gt;"", COLUMN($AC$1:$AX75)), COLUMN(Q75))), "")</f>
        <v/>
      </c>
      <c r="BQ75" t="str">
        <f t="array" ref="BQ75">IFERROR(INDEX(75:75, SMALL(IF($AC75:$AX75&lt;&gt;"", COLUMN($AC$1:$AX75)), COLUMN(R75))), "")</f>
        <v/>
      </c>
    </row>
    <row r="76" spans="1:69" x14ac:dyDescent="0.45">
      <c r="A76" t="e" cm="1">
        <f t="array" ref="A76">IF(INDEX(貼り付け用!A:A,MATCH(A75,貼り付け用!A:A,0)+2)="4700",
IF(INDEX(貼り付け用!A:A,MATCH(A75,貼り付け用!A:A,0)+4)="4800",
INDEX(貼り付け用!A:A,MATCH(A75,貼り付け用!A:A,0)+6),
INDEX(貼り付け用!A:A,MATCH(A75,貼り付け用!A:A,0)+4)),INDEX(貼り付け用!A:A,MATCH(A75,貼り付け用!A:A,0)+2))</f>
        <v>#N/A</v>
      </c>
      <c r="B76" t="e">
        <f>IF(A76&lt;&gt;"",
VLOOKUP(A76,得意先マスタ!A:D,2,FALSE),"")</f>
        <v>#N/A</v>
      </c>
      <c r="C76" t="e" cm="1">
        <f t="array" ref="C76">IF(A76="10000","",INDEX(貼り付け用!A:A,MATCH(A76,貼り付け用!A:A,0)+1))</f>
        <v>#N/A</v>
      </c>
      <c r="D76" t="e">
        <f>VLOOKUP(C76,クライアント抽出!$A:$O,10,FALSE)</f>
        <v>#N/A</v>
      </c>
      <c r="E76" t="e">
        <f>IF(D76&lt;&gt;"",
VLOOKUP(
"*"&amp;IF(COUNTIF(D76,"*キャラ弁*"),"キャラ",
IF(COUNTIF(D76,"*赤*"),"赤",SUBSTITUTE(SUBSTITUTE(D76," ",""),"　","")))&amp;"*",
注文弁当の抽出!$F:$I,4,FALSE)&amp;
IF(COUNTIF(D76,"*おにぎり*"),"　おにぎり",""),"")</f>
        <v>#N/A</v>
      </c>
      <c r="F76" t="e">
        <f>IF(E76&lt;&gt;"",
VLOOKUP(C76,クライアント抽出!$A:$G,2,FALSE)+
IF(COUNTIF(Y76,"*-*"),Y76,0),"")</f>
        <v>#N/A</v>
      </c>
      <c r="G76" t="e">
        <f>VLOOKUP(C76,クライアント抽出!$A:$O,11,FALSE)</f>
        <v>#N/A</v>
      </c>
      <c r="H76" t="e">
        <f>IF(G76&lt;&gt;"",
VLOOKUP(
"*"&amp;IF(COUNTIF(G76,"*キャラ弁*"),"キャラ",
IF(COUNTIF(G76,"*赤*"),"赤",SUBSTITUTE(SUBSTITUTE(G76," ",""),"　","")))&amp;"*",
注文弁当の抽出!$F:$I,4,FALSE)&amp;
IF(COUNTIF(G76,"*おにぎり*"),"　おにぎり",""),"")</f>
        <v>#N/A</v>
      </c>
      <c r="I76" t="e">
        <f>IF(H76&lt;&gt;"",
VLOOKUP(C76,クライアント抽出!$A:$G,3,FALSE)+Z76,"")</f>
        <v>#N/A</v>
      </c>
      <c r="J76" t="e">
        <f>VLOOKUP(C76,クライアント抽出!$A:$O,12,FALSE)</f>
        <v>#N/A</v>
      </c>
      <c r="K76" t="e">
        <f>IF(J76&lt;&gt;"",
VLOOKUP(
"*"&amp;IF(COUNTIF(J76,"*キャラ弁*"),"キャラ",
IF(COUNTIF(J76,"*赤*"),"赤",SUBSTITUTE(SUBSTITUTE(J76," ",""),"　","")))&amp;"*",
注文弁当の抽出!$F:$I,4,FALSE)&amp;
IF(COUNTIF(J76,"*おにぎり*"),"　おにぎり",""),"")</f>
        <v>#N/A</v>
      </c>
      <c r="L76" t="e">
        <f>IF(K76&lt;&gt;"",
VLOOKUP(C76,クライアント抽出!$A:$G,4,FALSE)+AA76,"")</f>
        <v>#N/A</v>
      </c>
      <c r="M76" t="e">
        <f>VLOOKUP(C76,クライアント抽出!$A:$O,13,FALSE)</f>
        <v>#N/A</v>
      </c>
      <c r="N76" t="e">
        <f>SUBSTITUTE(
IF(M76&lt;&gt;"",
VLOOKUP(
"*"&amp;IF(COUNTIF(M76,"*キャラ弁*"),"キャラ",
IF(COUNTIF(M76,"*赤*"),"赤",SUBSTITUTE(SUBSTITUTE(D76," ",""),"　","")))&amp;"*",
注文弁当の抽出!$F:$I,4,FALSE),""),"園児","先生")&amp;
IF(COUNTIF(M76,"*おにぎり*"),"　おにぎり","")</f>
        <v>#N/A</v>
      </c>
      <c r="O76" t="e">
        <f>IF(N76&lt;&gt;"",VLOOKUP(C76,クライアント抽出!$A:$G,5,FALSE),"")</f>
        <v>#N/A</v>
      </c>
      <c r="P76" t="e">
        <f>VLOOKUP(C76,クライアント抽出!$A:$O,14,FALSE)</f>
        <v>#N/A</v>
      </c>
      <c r="Q76" t="e">
        <f>SUBSTITUTE(
IF(P76&lt;&gt;"",
VLOOKUP(
"*"&amp;IF(COUNTIF(P76,"*キャラ弁*"),"キャラ",
IF(COUNTIF(P76,"*赤*"),"赤",SUBSTITUTE(SUBSTITUTE(G76," ",""),"　","")))&amp;"*",
注文弁当の抽出!$F:$I,4,FALSE),""),"園児","先生")&amp;
IF(COUNTIF(P76,"*おにぎり*"),"　おにぎり","")</f>
        <v>#N/A</v>
      </c>
      <c r="R76" t="e">
        <f>IF(Q76&lt;&gt;"",
VLOOKUP(C76,クライアント抽出!$A:$G,6,FALSE),"")</f>
        <v>#N/A</v>
      </c>
      <c r="S76" t="e">
        <f>VLOOKUP(C76,クライアント抽出!$A:$O,15,FALSE)</f>
        <v>#N/A</v>
      </c>
      <c r="T76" t="e">
        <f>SUBSTITUTE(
IF(S76&lt;&gt;"",
VLOOKUP(
"*"&amp;IF(COUNTIF(S76,"*キャラ弁*"),"キャラ",
IF(COUNTIF(S76,"*赤*"),"赤",SUBSTITUTE(SUBSTITUTE(J76," ",""),"　","")))&amp;"*",
注文弁当の抽出!$F:$I,4,FALSE),""),"園児","先生")&amp;
IF(COUNTIF(S76,"*おにぎり*"),"　おにぎり","")</f>
        <v>#N/A</v>
      </c>
      <c r="U76" t="e">
        <f>IF(T76&lt;&gt;"",
VLOOKUP(C76,クライアント抽出!$A:$G,7,FALSE),"")</f>
        <v>#N/A</v>
      </c>
      <c r="V76" t="e">
        <f>IF(A76&lt;&gt;"",VLOOKUP("*"&amp;A76&amp;"*",数出表_Excel!$A:$Z,22,FALSE)&amp;VLOOKUP("*"&amp;A76&amp;"*",数出表_Excel!$A:$Z,23,FALSE),"")</f>
        <v>#N/A</v>
      </c>
      <c r="W76" t="e">
        <f>IF(AND(COUNTIF(V76,"&lt;&gt;*不要*"),A76&lt;&gt;""),VLOOKUP(A76,得意先マスタ!$A:$AD,24,FALSE),0)</f>
        <v>#N/A</v>
      </c>
      <c r="X76" t="e">
        <f>IF(AND(COUNTIF(V76,"&lt;&gt;*不要*"),A76&lt;&gt;""),VLOOKUP(A76,得意先マスタ!$A:$AD,25,FALSE),0)</f>
        <v>#N/A</v>
      </c>
      <c r="Y76" t="e">
        <f t="shared" si="26"/>
        <v>#N/A</v>
      </c>
      <c r="Z76" t="e">
        <f t="shared" si="27"/>
        <v>#N/A</v>
      </c>
      <c r="AA76" t="e">
        <f t="shared" si="28"/>
        <v>#N/A</v>
      </c>
      <c r="AB76" t="e">
        <f t="shared" si="22"/>
        <v>#N/A</v>
      </c>
      <c r="AC76" t="str">
        <f t="array" ref="AC76">IFERROR(INDEX(76:76, SMALL(IF($D76:$U76&lt;&gt;"", COLUMN($D$1:$U76)), COLUMN(A76))), "")</f>
        <v/>
      </c>
      <c r="AD76" t="str">
        <f t="array" ref="AD76">IFERROR(INDEX(76:76, SMALL(IF($D76:$U76&lt;&gt;"", COLUMN($D$1:$U76)), COLUMN(B76))), "")</f>
        <v/>
      </c>
      <c r="AE76" t="str">
        <f t="array" ref="AE76">IFERROR(INDEX(76:76, SMALL(IF($D76:$U76&lt;&gt;"", COLUMN($D$1:$U76)), COLUMN(C76))), "")</f>
        <v/>
      </c>
      <c r="AF76" t="str">
        <f t="array" ref="AF76">IFERROR(INDEX(76:76, SMALL(IF($D76:$U76&lt;&gt;"", COLUMN($D$1:$U76)), COLUMN(D76))), "")</f>
        <v/>
      </c>
      <c r="AG76" t="str">
        <f t="array" ref="AG76">IFERROR(INDEX(76:76, SMALL(IF($D76:$U76&lt;&gt;"", COLUMN($D$1:$U76)), COLUMN(E76))), "")</f>
        <v/>
      </c>
      <c r="AH76" t="str">
        <f t="array" ref="AH76">IFERROR(INDEX(76:76, SMALL(IF($D76:$U76&lt;&gt;"", COLUMN($D$1:$U76)), COLUMN(F76))), "")</f>
        <v/>
      </c>
      <c r="AI76" t="str">
        <f t="array" ref="AI76">IFERROR(INDEX(76:76, SMALL(IF($D76:$U76&lt;&gt;"", COLUMN($D$1:$U76)), COLUMN(G76))), "")</f>
        <v/>
      </c>
      <c r="AJ76" t="str">
        <f t="array" ref="AJ76">IFERROR(INDEX(76:76, SMALL(IF($D76:$U76&lt;&gt;"", COLUMN($D$1:$U76)), COLUMN(H76))), "")</f>
        <v/>
      </c>
      <c r="AK76" t="str">
        <f t="array" ref="AK76">IFERROR(INDEX(76:76, SMALL(IF($D76:$U76&lt;&gt;"", COLUMN($D$1:$U76)), COLUMN(I76))), "")</f>
        <v/>
      </c>
      <c r="AL76" t="str">
        <f t="array" ref="AL76">IFERROR(INDEX(76:76, SMALL(IF($D76:$U76&lt;&gt;"", COLUMN($D$1:$U76)), COLUMN(J76))), "")</f>
        <v/>
      </c>
      <c r="AM76" t="str">
        <f t="array" ref="AM76">IFERROR(INDEX(76:76, SMALL(IF($D76:$U76&lt;&gt;"", COLUMN($D$1:$U76)), COLUMN(K76))), "")</f>
        <v/>
      </c>
      <c r="AN76" t="str">
        <f t="array" ref="AN76">IFERROR(INDEX(76:76, SMALL(IF($D76:$U76&lt;&gt;"", COLUMN($D$1:$U76)), COLUMN(L76))), "")</f>
        <v/>
      </c>
      <c r="AO76" t="str">
        <f t="array" ref="AO76">IFERROR(INDEX(76:76, SMALL(IF($D76:$U76&lt;&gt;"", COLUMN($D$1:$U76)), COLUMN(M76))), "")</f>
        <v/>
      </c>
      <c r="AP76" t="str">
        <f t="array" ref="AP76">IFERROR(INDEX(76:76, SMALL(IF($D76:$U76&lt;&gt;"", COLUMN($D$1:$U76)), COLUMN(N76))), "")</f>
        <v/>
      </c>
      <c r="AQ76" t="str">
        <f t="array" ref="AQ76">IFERROR(INDEX(76:76, SMALL(IF($D76:$U76&lt;&gt;"", COLUMN($D$1:$U76)), COLUMN(O76))), "")</f>
        <v/>
      </c>
      <c r="AR76" s="54" t="s">
        <v>3465</v>
      </c>
      <c r="AS76" t="e">
        <f t="shared" si="29"/>
        <v>#N/A</v>
      </c>
      <c r="AT76" t="e">
        <f t="shared" si="30"/>
        <v>#N/A</v>
      </c>
      <c r="AU76" t="e">
        <f t="shared" si="31"/>
        <v>#N/A</v>
      </c>
      <c r="AV76" t="e">
        <f t="shared" si="32"/>
        <v>#N/A</v>
      </c>
      <c r="AW76" t="e">
        <f t="shared" si="33"/>
        <v>#N/A</v>
      </c>
      <c r="AX76" t="e">
        <f t="shared" si="34"/>
        <v>#N/A</v>
      </c>
      <c r="AZ76" t="str">
        <f t="array" ref="AZ76">IFERROR(INDEX(76:76, SMALL(IF($AC76:$AX76&lt;&gt;"", COLUMN($AC$1:$AX76)), COLUMN(A76))), "")</f>
        <v/>
      </c>
      <c r="BA76" t="str">
        <f t="array" ref="BA76">IFERROR(INDEX(76:76, SMALL(IF($AC76:$AX76&lt;&gt;"", COLUMN($AC$1:$AX76)), COLUMN(B76))), "")</f>
        <v/>
      </c>
      <c r="BB76" t="str">
        <f t="array" ref="BB76">IFERROR(INDEX(76:76, SMALL(IF($AC76:$AX76&lt;&gt;"", COLUMN($AC$1:$AX76)), COLUMN(C76))), "")</f>
        <v/>
      </c>
      <c r="BC76" t="str">
        <f t="array" ref="BC76">IFERROR(INDEX(76:76, SMALL(IF($AC76:$AX76&lt;&gt;"", COLUMN($AC$1:$AX76)), COLUMN(D76))), "")</f>
        <v/>
      </c>
      <c r="BD76" t="str">
        <f t="array" ref="BD76">IFERROR(INDEX(76:76, SMALL(IF($AC76:$AX76&lt;&gt;"", COLUMN($AC$1:$AX76)), COLUMN(E76))), "")</f>
        <v/>
      </c>
      <c r="BE76" t="str">
        <f t="array" ref="BE76">IFERROR(INDEX(76:76, SMALL(IF($AC76:$AX76&lt;&gt;"", COLUMN($AC$1:$AX76)), COLUMN(F76))), "")</f>
        <v/>
      </c>
      <c r="BF76" t="str">
        <f t="array" ref="BF76">IFERROR(INDEX(76:76, SMALL(IF($AC76:$AX76&lt;&gt;"", COLUMN($AC$1:$AX76)), COLUMN(G76))), "")</f>
        <v/>
      </c>
      <c r="BG76" t="str">
        <f t="array" ref="BG76">IFERROR(INDEX(76:76, SMALL(IF($AC76:$AX76&lt;&gt;"", COLUMN($AC$1:$AX76)), COLUMN(H76))), "")</f>
        <v/>
      </c>
      <c r="BH76" t="str">
        <f t="array" ref="BH76">IFERROR(INDEX(76:76, SMALL(IF($AC76:$AX76&lt;&gt;"", COLUMN($AC$1:$AX76)), COLUMN(I76))), "")</f>
        <v/>
      </c>
      <c r="BI76" t="str">
        <f t="array" ref="BI76">IFERROR(INDEX(76:76, SMALL(IF($AC76:$AX76&lt;&gt;"", COLUMN($AC$1:$AX76)), COLUMN(J76))), "")</f>
        <v/>
      </c>
      <c r="BJ76" t="str">
        <f t="array" ref="BJ76">IFERROR(INDEX(76:76, SMALL(IF($AC76:$AX76&lt;&gt;"", COLUMN($AC$1:$AX76)), COLUMN(K76))), "")</f>
        <v/>
      </c>
      <c r="BK76" t="str">
        <f t="array" ref="BK76">IFERROR(INDEX(76:76, SMALL(IF($AC76:$AX76&lt;&gt;"", COLUMN($AC$1:$AX76)), COLUMN(L76))), "")</f>
        <v/>
      </c>
      <c r="BL76" t="str">
        <f t="array" ref="BL76">IFERROR(INDEX(76:76, SMALL(IF($AC76:$AX76&lt;&gt;"", COLUMN($AC$1:$AX76)), COLUMN(M76))), "")</f>
        <v/>
      </c>
      <c r="BM76" t="str">
        <f t="array" ref="BM76">IFERROR(INDEX(76:76, SMALL(IF($AC76:$AX76&lt;&gt;"", COLUMN($AC$1:$AX76)), COLUMN(N76))), "")</f>
        <v/>
      </c>
      <c r="BN76" t="str">
        <f t="array" ref="BN76">IFERROR(INDEX(76:76, SMALL(IF($AC76:$AX76&lt;&gt;"", COLUMN($AC$1:$AX76)), COLUMN(O76))), "")</f>
        <v/>
      </c>
      <c r="BO76" t="str">
        <f t="array" ref="BO76">IFERROR(INDEX(76:76, SMALL(IF($AC76:$AX76&lt;&gt;"", COLUMN($AC$1:$AX76)), COLUMN(P76))), "")</f>
        <v/>
      </c>
      <c r="BP76" t="str">
        <f t="array" ref="BP76">IFERROR(INDEX(76:76, SMALL(IF($AC76:$AX76&lt;&gt;"", COLUMN($AC$1:$AX76)), COLUMN(Q76))), "")</f>
        <v/>
      </c>
      <c r="BQ76" t="str">
        <f t="array" ref="BQ76">IFERROR(INDEX(76:76, SMALL(IF($AC76:$AX76&lt;&gt;"", COLUMN($AC$1:$AX76)), COLUMN(R76))), "")</f>
        <v/>
      </c>
    </row>
    <row r="77" spans="1:69" x14ac:dyDescent="0.45">
      <c r="A77" t="e" cm="1">
        <f t="array" ref="A77">IF(INDEX(貼り付け用!A:A,MATCH(A76,貼り付け用!A:A,0)+2)="4700",
IF(INDEX(貼り付け用!A:A,MATCH(A76,貼り付け用!A:A,0)+4)="4800",
INDEX(貼り付け用!A:A,MATCH(A76,貼り付け用!A:A,0)+6),
INDEX(貼り付け用!A:A,MATCH(A76,貼り付け用!A:A,0)+4)),INDEX(貼り付け用!A:A,MATCH(A76,貼り付け用!A:A,0)+2))</f>
        <v>#N/A</v>
      </c>
      <c r="B77" t="e">
        <f>IF(A77&lt;&gt;"",
VLOOKUP(A77,得意先マスタ!A:D,2,FALSE),"")</f>
        <v>#N/A</v>
      </c>
      <c r="C77" t="e" cm="1">
        <f t="array" ref="C77">IF(A77="10000","",INDEX(貼り付け用!A:A,MATCH(A77,貼り付け用!A:A,0)+1))</f>
        <v>#N/A</v>
      </c>
      <c r="D77" t="e">
        <f>VLOOKUP(C77,クライアント抽出!$A:$O,10,FALSE)</f>
        <v>#N/A</v>
      </c>
      <c r="E77" t="e">
        <f>IF(D77&lt;&gt;"",
VLOOKUP(
"*"&amp;IF(COUNTIF(D77,"*キャラ弁*"),"キャラ",
IF(COUNTIF(D77,"*赤*"),"赤",SUBSTITUTE(SUBSTITUTE(D77," ",""),"　","")))&amp;"*",
注文弁当の抽出!$F:$I,4,FALSE)&amp;
IF(COUNTIF(D77,"*おにぎり*"),"　おにぎり",""),"")</f>
        <v>#N/A</v>
      </c>
      <c r="F77" t="e">
        <f>IF(E77&lt;&gt;"",
VLOOKUP(C77,クライアント抽出!$A:$G,2,FALSE)+
IF(COUNTIF(Y77,"*-*"),Y77,0),"")</f>
        <v>#N/A</v>
      </c>
      <c r="G77" t="e">
        <f>VLOOKUP(C77,クライアント抽出!$A:$O,11,FALSE)</f>
        <v>#N/A</v>
      </c>
      <c r="H77" t="e">
        <f>IF(G77&lt;&gt;"",
VLOOKUP(
"*"&amp;IF(COUNTIF(G77,"*キャラ弁*"),"キャラ",
IF(COUNTIF(G77,"*赤*"),"赤",SUBSTITUTE(SUBSTITUTE(G77," ",""),"　","")))&amp;"*",
注文弁当の抽出!$F:$I,4,FALSE)&amp;
IF(COUNTIF(G77,"*おにぎり*"),"　おにぎり",""),"")</f>
        <v>#N/A</v>
      </c>
      <c r="I77" t="e">
        <f>IF(H77&lt;&gt;"",
VLOOKUP(C77,クライアント抽出!$A:$G,3,FALSE)+Z77,"")</f>
        <v>#N/A</v>
      </c>
      <c r="J77" t="e">
        <f>VLOOKUP(C77,クライアント抽出!$A:$O,12,FALSE)</f>
        <v>#N/A</v>
      </c>
      <c r="K77" t="e">
        <f>IF(J77&lt;&gt;"",
VLOOKUP(
"*"&amp;IF(COUNTIF(J77,"*キャラ弁*"),"キャラ",
IF(COUNTIF(J77,"*赤*"),"赤",SUBSTITUTE(SUBSTITUTE(J77," ",""),"　","")))&amp;"*",
注文弁当の抽出!$F:$I,4,FALSE)&amp;
IF(COUNTIF(J77,"*おにぎり*"),"　おにぎり",""),"")</f>
        <v>#N/A</v>
      </c>
      <c r="L77" t="e">
        <f>IF(K77&lt;&gt;"",
VLOOKUP(C77,クライアント抽出!$A:$G,4,FALSE)+AA77,"")</f>
        <v>#N/A</v>
      </c>
      <c r="M77" t="e">
        <f>VLOOKUP(C77,クライアント抽出!$A:$O,13,FALSE)</f>
        <v>#N/A</v>
      </c>
      <c r="N77" t="e">
        <f>SUBSTITUTE(
IF(M77&lt;&gt;"",
VLOOKUP(
"*"&amp;IF(COUNTIF(M77,"*キャラ弁*"),"キャラ",
IF(COUNTIF(M77,"*赤*"),"赤",SUBSTITUTE(SUBSTITUTE(D77," ",""),"　","")))&amp;"*",
注文弁当の抽出!$F:$I,4,FALSE),""),"園児","先生")&amp;
IF(COUNTIF(M77,"*おにぎり*"),"　おにぎり","")</f>
        <v>#N/A</v>
      </c>
      <c r="O77" t="e">
        <f>IF(N77&lt;&gt;"",VLOOKUP(C77,クライアント抽出!$A:$G,5,FALSE),"")</f>
        <v>#N/A</v>
      </c>
      <c r="P77" t="e">
        <f>VLOOKUP(C77,クライアント抽出!$A:$O,14,FALSE)</f>
        <v>#N/A</v>
      </c>
      <c r="Q77" t="e">
        <f>SUBSTITUTE(
IF(P77&lt;&gt;"",
VLOOKUP(
"*"&amp;IF(COUNTIF(P77,"*キャラ弁*"),"キャラ",
IF(COUNTIF(P77,"*赤*"),"赤",SUBSTITUTE(SUBSTITUTE(G77," ",""),"　","")))&amp;"*",
注文弁当の抽出!$F:$I,4,FALSE),""),"園児","先生")&amp;
IF(COUNTIF(P77,"*おにぎり*"),"　おにぎり","")</f>
        <v>#N/A</v>
      </c>
      <c r="R77" t="e">
        <f>IF(Q77&lt;&gt;"",
VLOOKUP(C77,クライアント抽出!$A:$G,6,FALSE),"")</f>
        <v>#N/A</v>
      </c>
      <c r="S77" t="e">
        <f>VLOOKUP(C77,クライアント抽出!$A:$O,15,FALSE)</f>
        <v>#N/A</v>
      </c>
      <c r="T77" t="e">
        <f>SUBSTITUTE(
IF(S77&lt;&gt;"",
VLOOKUP(
"*"&amp;IF(COUNTIF(S77,"*キャラ弁*"),"キャラ",
IF(COUNTIF(S77,"*赤*"),"赤",SUBSTITUTE(SUBSTITUTE(J77," ",""),"　","")))&amp;"*",
注文弁当の抽出!$F:$I,4,FALSE),""),"園児","先生")&amp;
IF(COUNTIF(S77,"*おにぎり*"),"　おにぎり","")</f>
        <v>#N/A</v>
      </c>
      <c r="U77" t="e">
        <f>IF(T77&lt;&gt;"",
VLOOKUP(C77,クライアント抽出!$A:$G,7,FALSE),"")</f>
        <v>#N/A</v>
      </c>
      <c r="V77" t="e">
        <f>IF(A77&lt;&gt;"",VLOOKUP("*"&amp;A77&amp;"*",数出表_Excel!$A:$Z,22,FALSE)&amp;VLOOKUP("*"&amp;A77&amp;"*",数出表_Excel!$A:$Z,23,FALSE),"")</f>
        <v>#N/A</v>
      </c>
      <c r="W77" t="e">
        <f>IF(AND(COUNTIF(V77,"&lt;&gt;*不要*"),A77&lt;&gt;""),VLOOKUP(A77,得意先マスタ!$A:$AD,24,FALSE),0)</f>
        <v>#N/A</v>
      </c>
      <c r="X77" t="e">
        <f>IF(AND(COUNTIF(V77,"&lt;&gt;*不要*"),A77&lt;&gt;""),VLOOKUP(A77,得意先マスタ!$A:$AD,25,FALSE),0)</f>
        <v>#N/A</v>
      </c>
      <c r="Y77" t="e">
        <f t="shared" si="26"/>
        <v>#N/A</v>
      </c>
      <c r="Z77" t="e">
        <f t="shared" si="27"/>
        <v>#N/A</v>
      </c>
      <c r="AA77" t="e">
        <f t="shared" si="28"/>
        <v>#N/A</v>
      </c>
      <c r="AB77" t="e">
        <f t="shared" si="22"/>
        <v>#N/A</v>
      </c>
      <c r="AC77" t="str">
        <f t="array" ref="AC77">IFERROR(INDEX(77:77, SMALL(IF($D77:$U77&lt;&gt;"", COLUMN($D$1:$U77)), COLUMN(A77))), "")</f>
        <v/>
      </c>
      <c r="AD77" t="str">
        <f t="array" ref="AD77">IFERROR(INDEX(77:77, SMALL(IF($D77:$U77&lt;&gt;"", COLUMN($D$1:$U77)), COLUMN(B77))), "")</f>
        <v/>
      </c>
      <c r="AE77" t="str">
        <f t="array" ref="AE77">IFERROR(INDEX(77:77, SMALL(IF($D77:$U77&lt;&gt;"", COLUMN($D$1:$U77)), COLUMN(C77))), "")</f>
        <v/>
      </c>
      <c r="AF77" t="str">
        <f t="array" ref="AF77">IFERROR(INDEX(77:77, SMALL(IF($D77:$U77&lt;&gt;"", COLUMN($D$1:$U77)), COLUMN(D77))), "")</f>
        <v/>
      </c>
      <c r="AG77" t="str">
        <f t="array" ref="AG77">IFERROR(INDEX(77:77, SMALL(IF($D77:$U77&lt;&gt;"", COLUMN($D$1:$U77)), COLUMN(E77))), "")</f>
        <v/>
      </c>
      <c r="AH77" t="str">
        <f t="array" ref="AH77">IFERROR(INDEX(77:77, SMALL(IF($D77:$U77&lt;&gt;"", COLUMN($D$1:$U77)), COLUMN(F77))), "")</f>
        <v/>
      </c>
      <c r="AI77" t="str">
        <f t="array" ref="AI77">IFERROR(INDEX(77:77, SMALL(IF($D77:$U77&lt;&gt;"", COLUMN($D$1:$U77)), COLUMN(G77))), "")</f>
        <v/>
      </c>
      <c r="AJ77" t="str">
        <f t="array" ref="AJ77">IFERROR(INDEX(77:77, SMALL(IF($D77:$U77&lt;&gt;"", COLUMN($D$1:$U77)), COLUMN(H77))), "")</f>
        <v/>
      </c>
      <c r="AK77" t="str">
        <f t="array" ref="AK77">IFERROR(INDEX(77:77, SMALL(IF($D77:$U77&lt;&gt;"", COLUMN($D$1:$U77)), COLUMN(I77))), "")</f>
        <v/>
      </c>
      <c r="AL77" t="str">
        <f t="array" ref="AL77">IFERROR(INDEX(77:77, SMALL(IF($D77:$U77&lt;&gt;"", COLUMN($D$1:$U77)), COLUMN(J77))), "")</f>
        <v/>
      </c>
      <c r="AM77" t="str">
        <f t="array" ref="AM77">IFERROR(INDEX(77:77, SMALL(IF($D77:$U77&lt;&gt;"", COLUMN($D$1:$U77)), COLUMN(K77))), "")</f>
        <v/>
      </c>
      <c r="AN77" t="str">
        <f t="array" ref="AN77">IFERROR(INDEX(77:77, SMALL(IF($D77:$U77&lt;&gt;"", COLUMN($D$1:$U77)), COLUMN(L77))), "")</f>
        <v/>
      </c>
      <c r="AO77" t="str">
        <f t="array" ref="AO77">IFERROR(INDEX(77:77, SMALL(IF($D77:$U77&lt;&gt;"", COLUMN($D$1:$U77)), COLUMN(M77))), "")</f>
        <v/>
      </c>
      <c r="AP77" t="str">
        <f t="array" ref="AP77">IFERROR(INDEX(77:77, SMALL(IF($D77:$U77&lt;&gt;"", COLUMN($D$1:$U77)), COLUMN(N77))), "")</f>
        <v/>
      </c>
      <c r="AQ77" t="str">
        <f t="array" ref="AQ77">IFERROR(INDEX(77:77, SMALL(IF($D77:$U77&lt;&gt;"", COLUMN($D$1:$U77)), COLUMN(O77))), "")</f>
        <v/>
      </c>
      <c r="AR77" s="54" t="s">
        <v>3465</v>
      </c>
      <c r="AS77" t="e">
        <f t="shared" si="29"/>
        <v>#N/A</v>
      </c>
      <c r="AT77" t="e">
        <f t="shared" si="30"/>
        <v>#N/A</v>
      </c>
      <c r="AU77" t="e">
        <f t="shared" si="31"/>
        <v>#N/A</v>
      </c>
      <c r="AV77" t="e">
        <f t="shared" si="32"/>
        <v>#N/A</v>
      </c>
      <c r="AW77" t="e">
        <f t="shared" si="33"/>
        <v>#N/A</v>
      </c>
      <c r="AX77" t="e">
        <f t="shared" si="34"/>
        <v>#N/A</v>
      </c>
      <c r="AZ77" t="str">
        <f t="array" ref="AZ77">IFERROR(INDEX(77:77, SMALL(IF($AC77:$AX77&lt;&gt;"", COLUMN($AC$1:$AX77)), COLUMN(A77))), "")</f>
        <v/>
      </c>
      <c r="BA77" t="str">
        <f t="array" ref="BA77">IFERROR(INDEX(77:77, SMALL(IF($AC77:$AX77&lt;&gt;"", COLUMN($AC$1:$AX77)), COLUMN(B77))), "")</f>
        <v/>
      </c>
      <c r="BB77" t="str">
        <f t="array" ref="BB77">IFERROR(INDEX(77:77, SMALL(IF($AC77:$AX77&lt;&gt;"", COLUMN($AC$1:$AX77)), COLUMN(C77))), "")</f>
        <v/>
      </c>
      <c r="BC77" t="str">
        <f t="array" ref="BC77">IFERROR(INDEX(77:77, SMALL(IF($AC77:$AX77&lt;&gt;"", COLUMN($AC$1:$AX77)), COLUMN(D77))), "")</f>
        <v/>
      </c>
      <c r="BD77" t="str">
        <f t="array" ref="BD77">IFERROR(INDEX(77:77, SMALL(IF($AC77:$AX77&lt;&gt;"", COLUMN($AC$1:$AX77)), COLUMN(E77))), "")</f>
        <v/>
      </c>
      <c r="BE77" t="str">
        <f t="array" ref="BE77">IFERROR(INDEX(77:77, SMALL(IF($AC77:$AX77&lt;&gt;"", COLUMN($AC$1:$AX77)), COLUMN(F77))), "")</f>
        <v/>
      </c>
      <c r="BF77" t="str">
        <f t="array" ref="BF77">IFERROR(INDEX(77:77, SMALL(IF($AC77:$AX77&lt;&gt;"", COLUMN($AC$1:$AX77)), COLUMN(G77))), "")</f>
        <v/>
      </c>
      <c r="BG77" t="str">
        <f t="array" ref="BG77">IFERROR(INDEX(77:77, SMALL(IF($AC77:$AX77&lt;&gt;"", COLUMN($AC$1:$AX77)), COLUMN(H77))), "")</f>
        <v/>
      </c>
      <c r="BH77" t="str">
        <f t="array" ref="BH77">IFERROR(INDEX(77:77, SMALL(IF($AC77:$AX77&lt;&gt;"", COLUMN($AC$1:$AX77)), COLUMN(I77))), "")</f>
        <v/>
      </c>
      <c r="BI77" t="str">
        <f t="array" ref="BI77">IFERROR(INDEX(77:77, SMALL(IF($AC77:$AX77&lt;&gt;"", COLUMN($AC$1:$AX77)), COLUMN(J77))), "")</f>
        <v/>
      </c>
      <c r="BJ77" t="str">
        <f t="array" ref="BJ77">IFERROR(INDEX(77:77, SMALL(IF($AC77:$AX77&lt;&gt;"", COLUMN($AC$1:$AX77)), COLUMN(K77))), "")</f>
        <v/>
      </c>
      <c r="BK77" t="str">
        <f t="array" ref="BK77">IFERROR(INDEX(77:77, SMALL(IF($AC77:$AX77&lt;&gt;"", COLUMN($AC$1:$AX77)), COLUMN(L77))), "")</f>
        <v/>
      </c>
      <c r="BL77" t="str">
        <f t="array" ref="BL77">IFERROR(INDEX(77:77, SMALL(IF($AC77:$AX77&lt;&gt;"", COLUMN($AC$1:$AX77)), COLUMN(M77))), "")</f>
        <v/>
      </c>
      <c r="BM77" t="str">
        <f t="array" ref="BM77">IFERROR(INDEX(77:77, SMALL(IF($AC77:$AX77&lt;&gt;"", COLUMN($AC$1:$AX77)), COLUMN(N77))), "")</f>
        <v/>
      </c>
      <c r="BN77" t="str">
        <f t="array" ref="BN77">IFERROR(INDEX(77:77, SMALL(IF($AC77:$AX77&lt;&gt;"", COLUMN($AC$1:$AX77)), COLUMN(O77))), "")</f>
        <v/>
      </c>
      <c r="BO77" t="str">
        <f t="array" ref="BO77">IFERROR(INDEX(77:77, SMALL(IF($AC77:$AX77&lt;&gt;"", COLUMN($AC$1:$AX77)), COLUMN(P77))), "")</f>
        <v/>
      </c>
      <c r="BP77" t="str">
        <f t="array" ref="BP77">IFERROR(INDEX(77:77, SMALL(IF($AC77:$AX77&lt;&gt;"", COLUMN($AC$1:$AX77)), COLUMN(Q77))), "")</f>
        <v/>
      </c>
      <c r="BQ77" t="str">
        <f t="array" ref="BQ77">IFERROR(INDEX(77:77, SMALL(IF($AC77:$AX77&lt;&gt;"", COLUMN($AC$1:$AX77)), COLUMN(R77))), "")</f>
        <v/>
      </c>
    </row>
    <row r="78" spans="1:69" x14ac:dyDescent="0.45">
      <c r="A78" t="e" cm="1">
        <f t="array" ref="A78">IF(INDEX(貼り付け用!A:A,MATCH(A77,貼り付け用!A:A,0)+2)="4700",
IF(INDEX(貼り付け用!A:A,MATCH(A77,貼り付け用!A:A,0)+4)="4800",
INDEX(貼り付け用!A:A,MATCH(A77,貼り付け用!A:A,0)+6),
INDEX(貼り付け用!A:A,MATCH(A77,貼り付け用!A:A,0)+4)),INDEX(貼り付け用!A:A,MATCH(A77,貼り付け用!A:A,0)+2))</f>
        <v>#N/A</v>
      </c>
      <c r="B78" t="e">
        <f>IF(A78&lt;&gt;"",
VLOOKUP(A78,得意先マスタ!A:D,2,FALSE),"")</f>
        <v>#N/A</v>
      </c>
      <c r="C78" t="e" cm="1">
        <f t="array" ref="C78">IF(A78="10000","",INDEX(貼り付け用!A:A,MATCH(A78,貼り付け用!A:A,0)+1))</f>
        <v>#N/A</v>
      </c>
      <c r="D78" t="e">
        <f>VLOOKUP(C78,クライアント抽出!$A:$O,10,FALSE)</f>
        <v>#N/A</v>
      </c>
      <c r="E78" t="e">
        <f>IF(D78&lt;&gt;"",
VLOOKUP(
"*"&amp;IF(COUNTIF(D78,"*キャラ弁*"),"キャラ",
IF(COUNTIF(D78,"*赤*"),"赤",SUBSTITUTE(SUBSTITUTE(D78," ",""),"　","")))&amp;"*",
注文弁当の抽出!$F:$I,4,FALSE)&amp;
IF(COUNTIF(D78,"*おにぎり*"),"　おにぎり",""),"")</f>
        <v>#N/A</v>
      </c>
      <c r="F78" t="e">
        <f>IF(E78&lt;&gt;"",
VLOOKUP(C78,クライアント抽出!$A:$G,2,FALSE)+
IF(COUNTIF(Y78,"*-*"),Y78,0),"")</f>
        <v>#N/A</v>
      </c>
      <c r="G78" t="e">
        <f>VLOOKUP(C78,クライアント抽出!$A:$O,11,FALSE)</f>
        <v>#N/A</v>
      </c>
      <c r="H78" t="e">
        <f>IF(G78&lt;&gt;"",
VLOOKUP(
"*"&amp;IF(COUNTIF(G78,"*キャラ弁*"),"キャラ",
IF(COUNTIF(G78,"*赤*"),"赤",SUBSTITUTE(SUBSTITUTE(G78," ",""),"　","")))&amp;"*",
注文弁当の抽出!$F:$I,4,FALSE)&amp;
IF(COUNTIF(G78,"*おにぎり*"),"　おにぎり",""),"")</f>
        <v>#N/A</v>
      </c>
      <c r="I78" t="e">
        <f>IF(H78&lt;&gt;"",
VLOOKUP(C78,クライアント抽出!$A:$G,3,FALSE)+Z78,"")</f>
        <v>#N/A</v>
      </c>
      <c r="J78" t="e">
        <f>VLOOKUP(C78,クライアント抽出!$A:$O,12,FALSE)</f>
        <v>#N/A</v>
      </c>
      <c r="K78" t="e">
        <f>IF(J78&lt;&gt;"",
VLOOKUP(
"*"&amp;IF(COUNTIF(J78,"*キャラ弁*"),"キャラ",
IF(COUNTIF(J78,"*赤*"),"赤",SUBSTITUTE(SUBSTITUTE(J78," ",""),"　","")))&amp;"*",
注文弁当の抽出!$F:$I,4,FALSE)&amp;
IF(COUNTIF(J78,"*おにぎり*"),"　おにぎり",""),"")</f>
        <v>#N/A</v>
      </c>
      <c r="L78" t="e">
        <f>IF(K78&lt;&gt;"",
VLOOKUP(C78,クライアント抽出!$A:$G,4,FALSE)+AA78,"")</f>
        <v>#N/A</v>
      </c>
      <c r="M78" t="e">
        <f>VLOOKUP(C78,クライアント抽出!$A:$O,13,FALSE)</f>
        <v>#N/A</v>
      </c>
      <c r="N78" t="e">
        <f>SUBSTITUTE(
IF(M78&lt;&gt;"",
VLOOKUP(
"*"&amp;IF(COUNTIF(M78,"*キャラ弁*"),"キャラ",
IF(COUNTIF(M78,"*赤*"),"赤",SUBSTITUTE(SUBSTITUTE(D78," ",""),"　","")))&amp;"*",
注文弁当の抽出!$F:$I,4,FALSE),""),"園児","先生")&amp;
IF(COUNTIF(M78,"*おにぎり*"),"　おにぎり","")</f>
        <v>#N/A</v>
      </c>
      <c r="O78" t="e">
        <f>IF(N78&lt;&gt;"",VLOOKUP(C78,クライアント抽出!$A:$G,5,FALSE),"")</f>
        <v>#N/A</v>
      </c>
      <c r="P78" t="e">
        <f>VLOOKUP(C78,クライアント抽出!$A:$O,14,FALSE)</f>
        <v>#N/A</v>
      </c>
      <c r="Q78" t="e">
        <f>SUBSTITUTE(
IF(P78&lt;&gt;"",
VLOOKUP(
"*"&amp;IF(COUNTIF(P78,"*キャラ弁*"),"キャラ",
IF(COUNTIF(P78,"*赤*"),"赤",SUBSTITUTE(SUBSTITUTE(G78," ",""),"　","")))&amp;"*",
注文弁当の抽出!$F:$I,4,FALSE),""),"園児","先生")&amp;
IF(COUNTIF(P78,"*おにぎり*"),"　おにぎり","")</f>
        <v>#N/A</v>
      </c>
      <c r="R78" t="e">
        <f>IF(Q78&lt;&gt;"",
VLOOKUP(C78,クライアント抽出!$A:$G,6,FALSE),"")</f>
        <v>#N/A</v>
      </c>
      <c r="S78" t="e">
        <f>VLOOKUP(C78,クライアント抽出!$A:$O,15,FALSE)</f>
        <v>#N/A</v>
      </c>
      <c r="T78" t="e">
        <f>SUBSTITUTE(
IF(S78&lt;&gt;"",
VLOOKUP(
"*"&amp;IF(COUNTIF(S78,"*キャラ弁*"),"キャラ",
IF(COUNTIF(S78,"*赤*"),"赤",SUBSTITUTE(SUBSTITUTE(J78," ",""),"　","")))&amp;"*",
注文弁当の抽出!$F:$I,4,FALSE),""),"園児","先生")&amp;
IF(COUNTIF(S78,"*おにぎり*"),"　おにぎり","")</f>
        <v>#N/A</v>
      </c>
      <c r="U78" t="e">
        <f>IF(T78&lt;&gt;"",
VLOOKUP(C78,クライアント抽出!$A:$G,7,FALSE),"")</f>
        <v>#N/A</v>
      </c>
      <c r="V78" t="e">
        <f>IF(A78&lt;&gt;"",VLOOKUP("*"&amp;A78&amp;"*",数出表_Excel!$A:$Z,22,FALSE)&amp;VLOOKUP("*"&amp;A78&amp;"*",数出表_Excel!$A:$Z,23,FALSE),"")</f>
        <v>#N/A</v>
      </c>
      <c r="W78" t="e">
        <f>IF(AND(COUNTIF(V78,"&lt;&gt;*不要*"),A78&lt;&gt;""),VLOOKUP(A78,得意先マスタ!$A:$AD,24,FALSE),0)</f>
        <v>#N/A</v>
      </c>
      <c r="X78" t="e">
        <f>IF(AND(COUNTIF(V78,"&lt;&gt;*不要*"),A78&lt;&gt;""),VLOOKUP(A78,得意先マスタ!$A:$AD,25,FALSE),0)</f>
        <v>#N/A</v>
      </c>
      <c r="Y78" t="e">
        <f t="shared" si="26"/>
        <v>#N/A</v>
      </c>
      <c r="Z78" t="e">
        <f t="shared" si="27"/>
        <v>#N/A</v>
      </c>
      <c r="AA78" t="e">
        <f t="shared" si="28"/>
        <v>#N/A</v>
      </c>
      <c r="AB78" t="e">
        <f t="shared" si="22"/>
        <v>#N/A</v>
      </c>
      <c r="AC78" t="str">
        <f t="array" ref="AC78">IFERROR(INDEX(78:78, SMALL(IF($D78:$U78&lt;&gt;"", COLUMN($D$1:$U78)), COLUMN(A78))), "")</f>
        <v/>
      </c>
      <c r="AD78" t="str">
        <f t="array" ref="AD78">IFERROR(INDEX(78:78, SMALL(IF($D78:$U78&lt;&gt;"", COLUMN($D$1:$U78)), COLUMN(B78))), "")</f>
        <v/>
      </c>
      <c r="AE78" t="str">
        <f t="array" ref="AE78">IFERROR(INDEX(78:78, SMALL(IF($D78:$U78&lt;&gt;"", COLUMN($D$1:$U78)), COLUMN(C78))), "")</f>
        <v/>
      </c>
      <c r="AF78" t="str">
        <f t="array" ref="AF78">IFERROR(INDEX(78:78, SMALL(IF($D78:$U78&lt;&gt;"", COLUMN($D$1:$U78)), COLUMN(D78))), "")</f>
        <v/>
      </c>
      <c r="AG78" t="str">
        <f t="array" ref="AG78">IFERROR(INDEX(78:78, SMALL(IF($D78:$U78&lt;&gt;"", COLUMN($D$1:$U78)), COLUMN(E78))), "")</f>
        <v/>
      </c>
      <c r="AH78" t="str">
        <f t="array" ref="AH78">IFERROR(INDEX(78:78, SMALL(IF($D78:$U78&lt;&gt;"", COLUMN($D$1:$U78)), COLUMN(F78))), "")</f>
        <v/>
      </c>
      <c r="AI78" t="str">
        <f t="array" ref="AI78">IFERROR(INDEX(78:78, SMALL(IF($D78:$U78&lt;&gt;"", COLUMN($D$1:$U78)), COLUMN(G78))), "")</f>
        <v/>
      </c>
      <c r="AJ78" t="str">
        <f t="array" ref="AJ78">IFERROR(INDEX(78:78, SMALL(IF($D78:$U78&lt;&gt;"", COLUMN($D$1:$U78)), COLUMN(H78))), "")</f>
        <v/>
      </c>
      <c r="AK78" t="str">
        <f t="array" ref="AK78">IFERROR(INDEX(78:78, SMALL(IF($D78:$U78&lt;&gt;"", COLUMN($D$1:$U78)), COLUMN(I78))), "")</f>
        <v/>
      </c>
      <c r="AL78" t="str">
        <f t="array" ref="AL78">IFERROR(INDEX(78:78, SMALL(IF($D78:$U78&lt;&gt;"", COLUMN($D$1:$U78)), COLUMN(J78))), "")</f>
        <v/>
      </c>
      <c r="AM78" t="str">
        <f t="array" ref="AM78">IFERROR(INDEX(78:78, SMALL(IF($D78:$U78&lt;&gt;"", COLUMN($D$1:$U78)), COLUMN(K78))), "")</f>
        <v/>
      </c>
      <c r="AN78" t="str">
        <f t="array" ref="AN78">IFERROR(INDEX(78:78, SMALL(IF($D78:$U78&lt;&gt;"", COLUMN($D$1:$U78)), COLUMN(L78))), "")</f>
        <v/>
      </c>
      <c r="AO78" t="str">
        <f t="array" ref="AO78">IFERROR(INDEX(78:78, SMALL(IF($D78:$U78&lt;&gt;"", COLUMN($D$1:$U78)), COLUMN(M78))), "")</f>
        <v/>
      </c>
      <c r="AP78" t="str">
        <f t="array" ref="AP78">IFERROR(INDEX(78:78, SMALL(IF($D78:$U78&lt;&gt;"", COLUMN($D$1:$U78)), COLUMN(N78))), "")</f>
        <v/>
      </c>
      <c r="AQ78" t="str">
        <f t="array" ref="AQ78">IFERROR(INDEX(78:78, SMALL(IF($D78:$U78&lt;&gt;"", COLUMN($D$1:$U78)), COLUMN(O78))), "")</f>
        <v/>
      </c>
      <c r="AR78" s="54" t="s">
        <v>3465</v>
      </c>
      <c r="AS78" t="e">
        <f t="shared" si="29"/>
        <v>#N/A</v>
      </c>
      <c r="AT78" t="e">
        <f t="shared" si="30"/>
        <v>#N/A</v>
      </c>
      <c r="AU78" t="e">
        <f t="shared" si="31"/>
        <v>#N/A</v>
      </c>
      <c r="AV78" t="e">
        <f t="shared" si="32"/>
        <v>#N/A</v>
      </c>
      <c r="AW78" t="e">
        <f t="shared" si="33"/>
        <v>#N/A</v>
      </c>
      <c r="AX78" t="e">
        <f t="shared" si="34"/>
        <v>#N/A</v>
      </c>
      <c r="AZ78" t="str">
        <f t="array" ref="AZ78">IFERROR(INDEX(78:78, SMALL(IF($AC78:$AX78&lt;&gt;"", COLUMN($AC$1:$AX78)), COLUMN(A78))), "")</f>
        <v/>
      </c>
      <c r="BA78" t="str">
        <f t="array" ref="BA78">IFERROR(INDEX(78:78, SMALL(IF($AC78:$AX78&lt;&gt;"", COLUMN($AC$1:$AX78)), COLUMN(B78))), "")</f>
        <v/>
      </c>
      <c r="BB78" t="str">
        <f t="array" ref="BB78">IFERROR(INDEX(78:78, SMALL(IF($AC78:$AX78&lt;&gt;"", COLUMN($AC$1:$AX78)), COLUMN(C78))), "")</f>
        <v/>
      </c>
      <c r="BC78" t="str">
        <f t="array" ref="BC78">IFERROR(INDEX(78:78, SMALL(IF($AC78:$AX78&lt;&gt;"", COLUMN($AC$1:$AX78)), COLUMN(D78))), "")</f>
        <v/>
      </c>
      <c r="BD78" t="str">
        <f t="array" ref="BD78">IFERROR(INDEX(78:78, SMALL(IF($AC78:$AX78&lt;&gt;"", COLUMN($AC$1:$AX78)), COLUMN(E78))), "")</f>
        <v/>
      </c>
      <c r="BE78" t="str">
        <f t="array" ref="BE78">IFERROR(INDEX(78:78, SMALL(IF($AC78:$AX78&lt;&gt;"", COLUMN($AC$1:$AX78)), COLUMN(F78))), "")</f>
        <v/>
      </c>
      <c r="BF78" t="str">
        <f t="array" ref="BF78">IFERROR(INDEX(78:78, SMALL(IF($AC78:$AX78&lt;&gt;"", COLUMN($AC$1:$AX78)), COLUMN(G78))), "")</f>
        <v/>
      </c>
      <c r="BG78" t="str">
        <f t="array" ref="BG78">IFERROR(INDEX(78:78, SMALL(IF($AC78:$AX78&lt;&gt;"", COLUMN($AC$1:$AX78)), COLUMN(H78))), "")</f>
        <v/>
      </c>
      <c r="BH78" t="str">
        <f t="array" ref="BH78">IFERROR(INDEX(78:78, SMALL(IF($AC78:$AX78&lt;&gt;"", COLUMN($AC$1:$AX78)), COLUMN(I78))), "")</f>
        <v/>
      </c>
      <c r="BI78" t="str">
        <f t="array" ref="BI78">IFERROR(INDEX(78:78, SMALL(IF($AC78:$AX78&lt;&gt;"", COLUMN($AC$1:$AX78)), COLUMN(J78))), "")</f>
        <v/>
      </c>
      <c r="BJ78" t="str">
        <f t="array" ref="BJ78">IFERROR(INDEX(78:78, SMALL(IF($AC78:$AX78&lt;&gt;"", COLUMN($AC$1:$AX78)), COLUMN(K78))), "")</f>
        <v/>
      </c>
      <c r="BK78" t="str">
        <f t="array" ref="BK78">IFERROR(INDEX(78:78, SMALL(IF($AC78:$AX78&lt;&gt;"", COLUMN($AC$1:$AX78)), COLUMN(L78))), "")</f>
        <v/>
      </c>
      <c r="BL78" t="str">
        <f t="array" ref="BL78">IFERROR(INDEX(78:78, SMALL(IF($AC78:$AX78&lt;&gt;"", COLUMN($AC$1:$AX78)), COLUMN(M78))), "")</f>
        <v/>
      </c>
      <c r="BM78" t="str">
        <f t="array" ref="BM78">IFERROR(INDEX(78:78, SMALL(IF($AC78:$AX78&lt;&gt;"", COLUMN($AC$1:$AX78)), COLUMN(N78))), "")</f>
        <v/>
      </c>
      <c r="BN78" t="str">
        <f t="array" ref="BN78">IFERROR(INDEX(78:78, SMALL(IF($AC78:$AX78&lt;&gt;"", COLUMN($AC$1:$AX78)), COLUMN(O78))), "")</f>
        <v/>
      </c>
      <c r="BO78" t="str">
        <f t="array" ref="BO78">IFERROR(INDEX(78:78, SMALL(IF($AC78:$AX78&lt;&gt;"", COLUMN($AC$1:$AX78)), COLUMN(P78))), "")</f>
        <v/>
      </c>
      <c r="BP78" t="str">
        <f t="array" ref="BP78">IFERROR(INDEX(78:78, SMALL(IF($AC78:$AX78&lt;&gt;"", COLUMN($AC$1:$AX78)), COLUMN(Q78))), "")</f>
        <v/>
      </c>
      <c r="BQ78" t="str">
        <f t="array" ref="BQ78">IFERROR(INDEX(78:78, SMALL(IF($AC78:$AX78&lt;&gt;"", COLUMN($AC$1:$AX78)), COLUMN(R78))), "")</f>
        <v/>
      </c>
    </row>
    <row r="79" spans="1:69" x14ac:dyDescent="0.45">
      <c r="A79" t="e" cm="1">
        <f t="array" ref="A79">IF(INDEX(貼り付け用!A:A,MATCH(A78,貼り付け用!A:A,0)+2)="4700",
IF(INDEX(貼り付け用!A:A,MATCH(A78,貼り付け用!A:A,0)+4)="4800",
INDEX(貼り付け用!A:A,MATCH(A78,貼り付け用!A:A,0)+6),
INDEX(貼り付け用!A:A,MATCH(A78,貼り付け用!A:A,0)+4)),INDEX(貼り付け用!A:A,MATCH(A78,貼り付け用!A:A,0)+2))</f>
        <v>#N/A</v>
      </c>
      <c r="B79" t="e">
        <f>IF(A79&lt;&gt;"",
VLOOKUP(A79,得意先マスタ!A:D,2,FALSE),"")</f>
        <v>#N/A</v>
      </c>
      <c r="C79" t="e" cm="1">
        <f t="array" ref="C79">IF(A79="10000","",INDEX(貼り付け用!A:A,MATCH(A79,貼り付け用!A:A,0)+1))</f>
        <v>#N/A</v>
      </c>
      <c r="D79" t="e">
        <f>VLOOKUP(C79,クライアント抽出!$A:$O,10,FALSE)</f>
        <v>#N/A</v>
      </c>
      <c r="E79" t="e">
        <f>IF(D79&lt;&gt;"",
VLOOKUP(
"*"&amp;IF(COUNTIF(D79,"*キャラ弁*"),"キャラ",
IF(COUNTIF(D79,"*赤*"),"赤",SUBSTITUTE(SUBSTITUTE(D79," ",""),"　","")))&amp;"*",
注文弁当の抽出!$F:$I,4,FALSE)&amp;
IF(COUNTIF(D79,"*おにぎり*"),"　おにぎり",""),"")</f>
        <v>#N/A</v>
      </c>
      <c r="F79" t="e">
        <f>IF(E79&lt;&gt;"",
VLOOKUP(C79,クライアント抽出!$A:$G,2,FALSE)+
IF(COUNTIF(Y79,"*-*"),Y79,0),"")</f>
        <v>#N/A</v>
      </c>
      <c r="G79" t="e">
        <f>VLOOKUP(C79,クライアント抽出!$A:$O,11,FALSE)</f>
        <v>#N/A</v>
      </c>
      <c r="H79" t="e">
        <f>IF(G79&lt;&gt;"",
VLOOKUP(
"*"&amp;IF(COUNTIF(G79,"*キャラ弁*"),"キャラ",
IF(COUNTIF(G79,"*赤*"),"赤",SUBSTITUTE(SUBSTITUTE(G79," ",""),"　","")))&amp;"*",
注文弁当の抽出!$F:$I,4,FALSE)&amp;
IF(COUNTIF(G79,"*おにぎり*"),"　おにぎり",""),"")</f>
        <v>#N/A</v>
      </c>
      <c r="I79" t="e">
        <f>IF(H79&lt;&gt;"",
VLOOKUP(C79,クライアント抽出!$A:$G,3,FALSE)+Z79,"")</f>
        <v>#N/A</v>
      </c>
      <c r="J79" t="e">
        <f>VLOOKUP(C79,クライアント抽出!$A:$O,12,FALSE)</f>
        <v>#N/A</v>
      </c>
      <c r="K79" t="e">
        <f>IF(J79&lt;&gt;"",
VLOOKUP(
"*"&amp;IF(COUNTIF(J79,"*キャラ弁*"),"キャラ",
IF(COUNTIF(J79,"*赤*"),"赤",SUBSTITUTE(SUBSTITUTE(J79," ",""),"　","")))&amp;"*",
注文弁当の抽出!$F:$I,4,FALSE)&amp;
IF(COUNTIF(J79,"*おにぎり*"),"　おにぎり",""),"")</f>
        <v>#N/A</v>
      </c>
      <c r="L79" t="e">
        <f>IF(K79&lt;&gt;"",
VLOOKUP(C79,クライアント抽出!$A:$G,4,FALSE)+AA79,"")</f>
        <v>#N/A</v>
      </c>
      <c r="M79" t="e">
        <f>VLOOKUP(C79,クライアント抽出!$A:$O,13,FALSE)</f>
        <v>#N/A</v>
      </c>
      <c r="N79" t="e">
        <f>SUBSTITUTE(
IF(M79&lt;&gt;"",
VLOOKUP(
"*"&amp;IF(COUNTIF(M79,"*キャラ弁*"),"キャラ",
IF(COUNTIF(M79,"*赤*"),"赤",SUBSTITUTE(SUBSTITUTE(D79," ",""),"　","")))&amp;"*",
注文弁当の抽出!$F:$I,4,FALSE),""),"園児","先生")&amp;
IF(COUNTIF(M79,"*おにぎり*"),"　おにぎり","")</f>
        <v>#N/A</v>
      </c>
      <c r="O79" t="e">
        <f>IF(N79&lt;&gt;"",VLOOKUP(C79,クライアント抽出!$A:$G,5,FALSE),"")</f>
        <v>#N/A</v>
      </c>
      <c r="P79" t="e">
        <f>VLOOKUP(C79,クライアント抽出!$A:$O,14,FALSE)</f>
        <v>#N/A</v>
      </c>
      <c r="Q79" t="e">
        <f>SUBSTITUTE(
IF(P79&lt;&gt;"",
VLOOKUP(
"*"&amp;IF(COUNTIF(P79,"*キャラ弁*"),"キャラ",
IF(COUNTIF(P79,"*赤*"),"赤",SUBSTITUTE(SUBSTITUTE(G79," ",""),"　","")))&amp;"*",
注文弁当の抽出!$F:$I,4,FALSE),""),"園児","先生")&amp;
IF(COUNTIF(P79,"*おにぎり*"),"　おにぎり","")</f>
        <v>#N/A</v>
      </c>
      <c r="R79" t="e">
        <f>IF(Q79&lt;&gt;"",
VLOOKUP(C79,クライアント抽出!$A:$G,6,FALSE),"")</f>
        <v>#N/A</v>
      </c>
      <c r="S79" t="e">
        <f>VLOOKUP(C79,クライアント抽出!$A:$O,15,FALSE)</f>
        <v>#N/A</v>
      </c>
      <c r="T79" t="e">
        <f>SUBSTITUTE(
IF(S79&lt;&gt;"",
VLOOKUP(
"*"&amp;IF(COUNTIF(S79,"*キャラ弁*"),"キャラ",
IF(COUNTIF(S79,"*赤*"),"赤",SUBSTITUTE(SUBSTITUTE(J79," ",""),"　","")))&amp;"*",
注文弁当の抽出!$F:$I,4,FALSE),""),"園児","先生")&amp;
IF(COUNTIF(S79,"*おにぎり*"),"　おにぎり","")</f>
        <v>#N/A</v>
      </c>
      <c r="U79" t="e">
        <f>IF(T79&lt;&gt;"",
VLOOKUP(C79,クライアント抽出!$A:$G,7,FALSE),"")</f>
        <v>#N/A</v>
      </c>
      <c r="V79" t="e">
        <f>IF(A79&lt;&gt;"",VLOOKUP("*"&amp;A79&amp;"*",数出表_Excel!$A:$Z,22,FALSE)&amp;VLOOKUP("*"&amp;A79&amp;"*",数出表_Excel!$A:$Z,23,FALSE),"")</f>
        <v>#N/A</v>
      </c>
      <c r="W79" t="e">
        <f>IF(AND(COUNTIF(V79,"&lt;&gt;*不要*"),A79&lt;&gt;""),VLOOKUP(A79,得意先マスタ!$A:$AD,24,FALSE),0)</f>
        <v>#N/A</v>
      </c>
      <c r="X79" t="e">
        <f>IF(AND(COUNTIF(V79,"&lt;&gt;*不要*"),A79&lt;&gt;""),VLOOKUP(A79,得意先マスタ!$A:$AD,25,FALSE),0)</f>
        <v>#N/A</v>
      </c>
      <c r="Y79" t="e">
        <f t="shared" si="26"/>
        <v>#N/A</v>
      </c>
      <c r="Z79" t="e">
        <f t="shared" si="27"/>
        <v>#N/A</v>
      </c>
      <c r="AA79" t="e">
        <f t="shared" si="28"/>
        <v>#N/A</v>
      </c>
      <c r="AB79" t="e">
        <f t="shared" si="22"/>
        <v>#N/A</v>
      </c>
      <c r="AC79" t="str">
        <f t="array" ref="AC79">IFERROR(INDEX(79:79, SMALL(IF($D79:$U79&lt;&gt;"", COLUMN($D$1:$U79)), COLUMN(A79))), "")</f>
        <v/>
      </c>
      <c r="AD79" t="str">
        <f t="array" ref="AD79">IFERROR(INDEX(79:79, SMALL(IF($D79:$U79&lt;&gt;"", COLUMN($D$1:$U79)), COLUMN(B79))), "")</f>
        <v/>
      </c>
      <c r="AE79" t="str">
        <f t="array" ref="AE79">IFERROR(INDEX(79:79, SMALL(IF($D79:$U79&lt;&gt;"", COLUMN($D$1:$U79)), COLUMN(C79))), "")</f>
        <v/>
      </c>
      <c r="AF79" t="str">
        <f t="array" ref="AF79">IFERROR(INDEX(79:79, SMALL(IF($D79:$U79&lt;&gt;"", COLUMN($D$1:$U79)), COLUMN(D79))), "")</f>
        <v/>
      </c>
      <c r="AG79" t="str">
        <f t="array" ref="AG79">IFERROR(INDEX(79:79, SMALL(IF($D79:$U79&lt;&gt;"", COLUMN($D$1:$U79)), COLUMN(E79))), "")</f>
        <v/>
      </c>
      <c r="AH79" t="str">
        <f t="array" ref="AH79">IFERROR(INDEX(79:79, SMALL(IF($D79:$U79&lt;&gt;"", COLUMN($D$1:$U79)), COLUMN(F79))), "")</f>
        <v/>
      </c>
      <c r="AI79" t="str">
        <f t="array" ref="AI79">IFERROR(INDEX(79:79, SMALL(IF($D79:$U79&lt;&gt;"", COLUMN($D$1:$U79)), COLUMN(G79))), "")</f>
        <v/>
      </c>
      <c r="AJ79" t="str">
        <f t="array" ref="AJ79">IFERROR(INDEX(79:79, SMALL(IF($D79:$U79&lt;&gt;"", COLUMN($D$1:$U79)), COLUMN(H79))), "")</f>
        <v/>
      </c>
      <c r="AK79" t="str">
        <f t="array" ref="AK79">IFERROR(INDEX(79:79, SMALL(IF($D79:$U79&lt;&gt;"", COLUMN($D$1:$U79)), COLUMN(I79))), "")</f>
        <v/>
      </c>
      <c r="AL79" t="str">
        <f t="array" ref="AL79">IFERROR(INDEX(79:79, SMALL(IF($D79:$U79&lt;&gt;"", COLUMN($D$1:$U79)), COLUMN(J79))), "")</f>
        <v/>
      </c>
      <c r="AM79" t="str">
        <f t="array" ref="AM79">IFERROR(INDEX(79:79, SMALL(IF($D79:$U79&lt;&gt;"", COLUMN($D$1:$U79)), COLUMN(K79))), "")</f>
        <v/>
      </c>
      <c r="AN79" t="str">
        <f t="array" ref="AN79">IFERROR(INDEX(79:79, SMALL(IF($D79:$U79&lt;&gt;"", COLUMN($D$1:$U79)), COLUMN(L79))), "")</f>
        <v/>
      </c>
      <c r="AO79" t="str">
        <f t="array" ref="AO79">IFERROR(INDEX(79:79, SMALL(IF($D79:$U79&lt;&gt;"", COLUMN($D$1:$U79)), COLUMN(M79))), "")</f>
        <v/>
      </c>
      <c r="AP79" t="str">
        <f t="array" ref="AP79">IFERROR(INDEX(79:79, SMALL(IF($D79:$U79&lt;&gt;"", COLUMN($D$1:$U79)), COLUMN(N79))), "")</f>
        <v/>
      </c>
      <c r="AQ79" t="str">
        <f t="array" ref="AQ79">IFERROR(INDEX(79:79, SMALL(IF($D79:$U79&lt;&gt;"", COLUMN($D$1:$U79)), COLUMN(O79))), "")</f>
        <v/>
      </c>
      <c r="AR79" s="54" t="s">
        <v>3465</v>
      </c>
      <c r="AS79" t="e">
        <f t="shared" si="29"/>
        <v>#N/A</v>
      </c>
      <c r="AT79" t="e">
        <f t="shared" si="30"/>
        <v>#N/A</v>
      </c>
      <c r="AU79" t="e">
        <f t="shared" si="31"/>
        <v>#N/A</v>
      </c>
      <c r="AV79" t="e">
        <f t="shared" si="32"/>
        <v>#N/A</v>
      </c>
      <c r="AW79" t="e">
        <f t="shared" si="33"/>
        <v>#N/A</v>
      </c>
      <c r="AX79" t="e">
        <f t="shared" si="34"/>
        <v>#N/A</v>
      </c>
      <c r="AZ79" t="str">
        <f t="array" ref="AZ79">IFERROR(INDEX(79:79, SMALL(IF($AC79:$AX79&lt;&gt;"", COLUMN($AC$1:$AX79)), COLUMN(A79))), "")</f>
        <v/>
      </c>
      <c r="BA79" t="str">
        <f t="array" ref="BA79">IFERROR(INDEX(79:79, SMALL(IF($AC79:$AX79&lt;&gt;"", COLUMN($AC$1:$AX79)), COLUMN(B79))), "")</f>
        <v/>
      </c>
      <c r="BB79" t="str">
        <f t="array" ref="BB79">IFERROR(INDEX(79:79, SMALL(IF($AC79:$AX79&lt;&gt;"", COLUMN($AC$1:$AX79)), COLUMN(C79))), "")</f>
        <v/>
      </c>
      <c r="BC79" t="str">
        <f t="array" ref="BC79">IFERROR(INDEX(79:79, SMALL(IF($AC79:$AX79&lt;&gt;"", COLUMN($AC$1:$AX79)), COLUMN(D79))), "")</f>
        <v/>
      </c>
      <c r="BD79" t="str">
        <f t="array" ref="BD79">IFERROR(INDEX(79:79, SMALL(IF($AC79:$AX79&lt;&gt;"", COLUMN($AC$1:$AX79)), COLUMN(E79))), "")</f>
        <v/>
      </c>
      <c r="BE79" t="str">
        <f t="array" ref="BE79">IFERROR(INDEX(79:79, SMALL(IF($AC79:$AX79&lt;&gt;"", COLUMN($AC$1:$AX79)), COLUMN(F79))), "")</f>
        <v/>
      </c>
      <c r="BF79" t="str">
        <f t="array" ref="BF79">IFERROR(INDEX(79:79, SMALL(IF($AC79:$AX79&lt;&gt;"", COLUMN($AC$1:$AX79)), COLUMN(G79))), "")</f>
        <v/>
      </c>
      <c r="BG79" t="str">
        <f t="array" ref="BG79">IFERROR(INDEX(79:79, SMALL(IF($AC79:$AX79&lt;&gt;"", COLUMN($AC$1:$AX79)), COLUMN(H79))), "")</f>
        <v/>
      </c>
      <c r="BH79" t="str">
        <f t="array" ref="BH79">IFERROR(INDEX(79:79, SMALL(IF($AC79:$AX79&lt;&gt;"", COLUMN($AC$1:$AX79)), COLUMN(I79))), "")</f>
        <v/>
      </c>
      <c r="BI79" t="str">
        <f t="array" ref="BI79">IFERROR(INDEX(79:79, SMALL(IF($AC79:$AX79&lt;&gt;"", COLUMN($AC$1:$AX79)), COLUMN(J79))), "")</f>
        <v/>
      </c>
      <c r="BJ79" t="str">
        <f t="array" ref="BJ79">IFERROR(INDEX(79:79, SMALL(IF($AC79:$AX79&lt;&gt;"", COLUMN($AC$1:$AX79)), COLUMN(K79))), "")</f>
        <v/>
      </c>
      <c r="BK79" t="str">
        <f t="array" ref="BK79">IFERROR(INDEX(79:79, SMALL(IF($AC79:$AX79&lt;&gt;"", COLUMN($AC$1:$AX79)), COLUMN(L79))), "")</f>
        <v/>
      </c>
      <c r="BL79" t="str">
        <f t="array" ref="BL79">IFERROR(INDEX(79:79, SMALL(IF($AC79:$AX79&lt;&gt;"", COLUMN($AC$1:$AX79)), COLUMN(M79))), "")</f>
        <v/>
      </c>
      <c r="BM79" t="str">
        <f t="array" ref="BM79">IFERROR(INDEX(79:79, SMALL(IF($AC79:$AX79&lt;&gt;"", COLUMN($AC$1:$AX79)), COLUMN(N79))), "")</f>
        <v/>
      </c>
      <c r="BN79" t="str">
        <f t="array" ref="BN79">IFERROR(INDEX(79:79, SMALL(IF($AC79:$AX79&lt;&gt;"", COLUMN($AC$1:$AX79)), COLUMN(O79))), "")</f>
        <v/>
      </c>
      <c r="BO79" t="str">
        <f t="array" ref="BO79">IFERROR(INDEX(79:79, SMALL(IF($AC79:$AX79&lt;&gt;"", COLUMN($AC$1:$AX79)), COLUMN(P79))), "")</f>
        <v/>
      </c>
      <c r="BP79" t="str">
        <f t="array" ref="BP79">IFERROR(INDEX(79:79, SMALL(IF($AC79:$AX79&lt;&gt;"", COLUMN($AC$1:$AX79)), COLUMN(Q79))), "")</f>
        <v/>
      </c>
      <c r="BQ79" t="str">
        <f t="array" ref="BQ79">IFERROR(INDEX(79:79, SMALL(IF($AC79:$AX79&lt;&gt;"", COLUMN($AC$1:$AX79)), COLUMN(R79))), "")</f>
        <v/>
      </c>
    </row>
    <row r="80" spans="1:69" x14ac:dyDescent="0.45">
      <c r="A80" t="e" cm="1">
        <f t="array" ref="A80">IF(INDEX(貼り付け用!A:A,MATCH(A79,貼り付け用!A:A,0)+2)="4700",
IF(INDEX(貼り付け用!A:A,MATCH(A79,貼り付け用!A:A,0)+4)="4800",
INDEX(貼り付け用!A:A,MATCH(A79,貼り付け用!A:A,0)+6),
INDEX(貼り付け用!A:A,MATCH(A79,貼り付け用!A:A,0)+4)),INDEX(貼り付け用!A:A,MATCH(A79,貼り付け用!A:A,0)+2))</f>
        <v>#N/A</v>
      </c>
      <c r="B80" t="e">
        <f>IF(A80&lt;&gt;"",
VLOOKUP(A80,得意先マスタ!A:D,2,FALSE),"")</f>
        <v>#N/A</v>
      </c>
      <c r="C80" t="e" cm="1">
        <f t="array" ref="C80">IF(A80="10000","",INDEX(貼り付け用!A:A,MATCH(A80,貼り付け用!A:A,0)+1))</f>
        <v>#N/A</v>
      </c>
      <c r="D80" t="e">
        <f>VLOOKUP(C80,クライアント抽出!$A:$O,10,FALSE)</f>
        <v>#N/A</v>
      </c>
      <c r="E80" t="e">
        <f>IF(D80&lt;&gt;"",
VLOOKUP(
"*"&amp;IF(COUNTIF(D80,"*キャラ弁*"),"キャラ",
IF(COUNTIF(D80,"*赤*"),"赤",SUBSTITUTE(SUBSTITUTE(D80," ",""),"　","")))&amp;"*",
注文弁当の抽出!$F:$I,4,FALSE)&amp;
IF(COUNTIF(D80,"*おにぎり*"),"　おにぎり",""),"")</f>
        <v>#N/A</v>
      </c>
      <c r="F80" t="e">
        <f>IF(E80&lt;&gt;"",
VLOOKUP(C80,クライアント抽出!$A:$G,2,FALSE)+
IF(COUNTIF(Y80,"*-*"),Y80,0),"")</f>
        <v>#N/A</v>
      </c>
      <c r="G80" t="e">
        <f>VLOOKUP(C80,クライアント抽出!$A:$O,11,FALSE)</f>
        <v>#N/A</v>
      </c>
      <c r="H80" t="e">
        <f>IF(G80&lt;&gt;"",
VLOOKUP(
"*"&amp;IF(COUNTIF(G80,"*キャラ弁*"),"キャラ",
IF(COUNTIF(G80,"*赤*"),"赤",SUBSTITUTE(SUBSTITUTE(G80," ",""),"　","")))&amp;"*",
注文弁当の抽出!$F:$I,4,FALSE)&amp;
IF(COUNTIF(G80,"*おにぎり*"),"　おにぎり",""),"")</f>
        <v>#N/A</v>
      </c>
      <c r="I80" t="e">
        <f>IF(H80&lt;&gt;"",
VLOOKUP(C80,クライアント抽出!$A:$G,3,FALSE)+Z80,"")</f>
        <v>#N/A</v>
      </c>
      <c r="J80" t="e">
        <f>VLOOKUP(C80,クライアント抽出!$A:$O,12,FALSE)</f>
        <v>#N/A</v>
      </c>
      <c r="K80" t="e">
        <f>IF(J80&lt;&gt;"",
VLOOKUP(
"*"&amp;IF(COUNTIF(J80,"*キャラ弁*"),"キャラ",
IF(COUNTIF(J80,"*赤*"),"赤",SUBSTITUTE(SUBSTITUTE(J80," ",""),"　","")))&amp;"*",
注文弁当の抽出!$F:$I,4,FALSE)&amp;
IF(COUNTIF(J80,"*おにぎり*"),"　おにぎり",""),"")</f>
        <v>#N/A</v>
      </c>
      <c r="L80" t="e">
        <f>IF(K80&lt;&gt;"",
VLOOKUP(C80,クライアント抽出!$A:$G,4,FALSE)+AA80,"")</f>
        <v>#N/A</v>
      </c>
      <c r="M80" t="e">
        <f>VLOOKUP(C80,クライアント抽出!$A:$O,13,FALSE)</f>
        <v>#N/A</v>
      </c>
      <c r="N80" t="e">
        <f>SUBSTITUTE(
IF(M80&lt;&gt;"",
VLOOKUP(
"*"&amp;IF(COUNTIF(M80,"*キャラ弁*"),"キャラ",
IF(COUNTIF(M80,"*赤*"),"赤",SUBSTITUTE(SUBSTITUTE(D80," ",""),"　","")))&amp;"*",
注文弁当の抽出!$F:$I,4,FALSE),""),"園児","先生")&amp;
IF(COUNTIF(M80,"*おにぎり*"),"　おにぎり","")</f>
        <v>#N/A</v>
      </c>
      <c r="O80" t="e">
        <f>IF(N80&lt;&gt;"",VLOOKUP(C80,クライアント抽出!$A:$G,5,FALSE),"")</f>
        <v>#N/A</v>
      </c>
      <c r="P80" t="e">
        <f>VLOOKUP(C80,クライアント抽出!$A:$O,14,FALSE)</f>
        <v>#N/A</v>
      </c>
      <c r="Q80" t="e">
        <f>SUBSTITUTE(
IF(P80&lt;&gt;"",
VLOOKUP(
"*"&amp;IF(COUNTIF(P80,"*キャラ弁*"),"キャラ",
IF(COUNTIF(P80,"*赤*"),"赤",SUBSTITUTE(SUBSTITUTE(G80," ",""),"　","")))&amp;"*",
注文弁当の抽出!$F:$I,4,FALSE),""),"園児","先生")&amp;
IF(COUNTIF(P80,"*おにぎり*"),"　おにぎり","")</f>
        <v>#N/A</v>
      </c>
      <c r="R80" t="e">
        <f>IF(Q80&lt;&gt;"",
VLOOKUP(C80,クライアント抽出!$A:$G,6,FALSE),"")</f>
        <v>#N/A</v>
      </c>
      <c r="S80" t="e">
        <f>VLOOKUP(C80,クライアント抽出!$A:$O,15,FALSE)</f>
        <v>#N/A</v>
      </c>
      <c r="T80" t="e">
        <f>SUBSTITUTE(
IF(S80&lt;&gt;"",
VLOOKUP(
"*"&amp;IF(COUNTIF(S80,"*キャラ弁*"),"キャラ",
IF(COUNTIF(S80,"*赤*"),"赤",SUBSTITUTE(SUBSTITUTE(J80," ",""),"　","")))&amp;"*",
注文弁当の抽出!$F:$I,4,FALSE),""),"園児","先生")&amp;
IF(COUNTIF(S80,"*おにぎり*"),"　おにぎり","")</f>
        <v>#N/A</v>
      </c>
      <c r="U80" t="e">
        <f>IF(T80&lt;&gt;"",
VLOOKUP(C80,クライアント抽出!$A:$G,7,FALSE),"")</f>
        <v>#N/A</v>
      </c>
      <c r="V80" t="e">
        <f>IF(A80&lt;&gt;"",VLOOKUP("*"&amp;A80&amp;"*",数出表_Excel!$A:$Z,22,FALSE)&amp;VLOOKUP("*"&amp;A80&amp;"*",数出表_Excel!$A:$Z,23,FALSE),"")</f>
        <v>#N/A</v>
      </c>
      <c r="W80" t="e">
        <f>IF(AND(COUNTIF(V80,"&lt;&gt;*不要*"),A80&lt;&gt;""),VLOOKUP(A80,得意先マスタ!$A:$AD,24,FALSE),0)</f>
        <v>#N/A</v>
      </c>
      <c r="X80" t="e">
        <f>IF(AND(COUNTIF(V80,"&lt;&gt;*不要*"),A80&lt;&gt;""),VLOOKUP(A80,得意先マスタ!$A:$AD,25,FALSE),0)</f>
        <v>#N/A</v>
      </c>
      <c r="Y80" t="e">
        <f t="shared" si="26"/>
        <v>#N/A</v>
      </c>
      <c r="Z80" t="e">
        <f t="shared" si="27"/>
        <v>#N/A</v>
      </c>
      <c r="AA80" t="e">
        <f t="shared" si="28"/>
        <v>#N/A</v>
      </c>
      <c r="AB80" t="e">
        <f t="shared" si="22"/>
        <v>#N/A</v>
      </c>
      <c r="AC80" t="str">
        <f t="array" ref="AC80">IFERROR(INDEX(80:80, SMALL(IF($D80:$U80&lt;&gt;"", COLUMN($D$1:$U80)), COLUMN(A80))), "")</f>
        <v/>
      </c>
      <c r="AD80" t="str">
        <f t="array" ref="AD80">IFERROR(INDEX(80:80, SMALL(IF($D80:$U80&lt;&gt;"", COLUMN($D$1:$U80)), COLUMN(B80))), "")</f>
        <v/>
      </c>
      <c r="AE80" t="str">
        <f t="array" ref="AE80">IFERROR(INDEX(80:80, SMALL(IF($D80:$U80&lt;&gt;"", COLUMN($D$1:$U80)), COLUMN(C80))), "")</f>
        <v/>
      </c>
      <c r="AF80" t="str">
        <f t="array" ref="AF80">IFERROR(INDEX(80:80, SMALL(IF($D80:$U80&lt;&gt;"", COLUMN($D$1:$U80)), COLUMN(D80))), "")</f>
        <v/>
      </c>
      <c r="AG80" t="str">
        <f t="array" ref="AG80">IFERROR(INDEX(80:80, SMALL(IF($D80:$U80&lt;&gt;"", COLUMN($D$1:$U80)), COLUMN(E80))), "")</f>
        <v/>
      </c>
      <c r="AH80" t="str">
        <f t="array" ref="AH80">IFERROR(INDEX(80:80, SMALL(IF($D80:$U80&lt;&gt;"", COLUMN($D$1:$U80)), COLUMN(F80))), "")</f>
        <v/>
      </c>
      <c r="AI80" t="str">
        <f t="array" ref="AI80">IFERROR(INDEX(80:80, SMALL(IF($D80:$U80&lt;&gt;"", COLUMN($D$1:$U80)), COLUMN(G80))), "")</f>
        <v/>
      </c>
      <c r="AJ80" t="str">
        <f t="array" ref="AJ80">IFERROR(INDEX(80:80, SMALL(IF($D80:$U80&lt;&gt;"", COLUMN($D$1:$U80)), COLUMN(H80))), "")</f>
        <v/>
      </c>
      <c r="AK80" t="str">
        <f t="array" ref="AK80">IFERROR(INDEX(80:80, SMALL(IF($D80:$U80&lt;&gt;"", COLUMN($D$1:$U80)), COLUMN(I80))), "")</f>
        <v/>
      </c>
      <c r="AL80" t="str">
        <f t="array" ref="AL80">IFERROR(INDEX(80:80, SMALL(IF($D80:$U80&lt;&gt;"", COLUMN($D$1:$U80)), COLUMN(J80))), "")</f>
        <v/>
      </c>
      <c r="AM80" t="str">
        <f t="array" ref="AM80">IFERROR(INDEX(80:80, SMALL(IF($D80:$U80&lt;&gt;"", COLUMN($D$1:$U80)), COLUMN(K80))), "")</f>
        <v/>
      </c>
      <c r="AN80" t="str">
        <f t="array" ref="AN80">IFERROR(INDEX(80:80, SMALL(IF($D80:$U80&lt;&gt;"", COLUMN($D$1:$U80)), COLUMN(L80))), "")</f>
        <v/>
      </c>
      <c r="AO80" t="str">
        <f t="array" ref="AO80">IFERROR(INDEX(80:80, SMALL(IF($D80:$U80&lt;&gt;"", COLUMN($D$1:$U80)), COLUMN(M80))), "")</f>
        <v/>
      </c>
      <c r="AP80" t="str">
        <f t="array" ref="AP80">IFERROR(INDEX(80:80, SMALL(IF($D80:$U80&lt;&gt;"", COLUMN($D$1:$U80)), COLUMN(N80))), "")</f>
        <v/>
      </c>
      <c r="AQ80" t="str">
        <f t="array" ref="AQ80">IFERROR(INDEX(80:80, SMALL(IF($D80:$U80&lt;&gt;"", COLUMN($D$1:$U80)), COLUMN(O80))), "")</f>
        <v/>
      </c>
      <c r="AR80" s="54" t="s">
        <v>3465</v>
      </c>
      <c r="AS80" t="e">
        <f t="shared" si="29"/>
        <v>#N/A</v>
      </c>
      <c r="AT80" t="e">
        <f t="shared" si="30"/>
        <v>#N/A</v>
      </c>
      <c r="AU80" t="e">
        <f t="shared" si="31"/>
        <v>#N/A</v>
      </c>
      <c r="AV80" t="e">
        <f t="shared" si="32"/>
        <v>#N/A</v>
      </c>
      <c r="AW80" t="e">
        <f t="shared" si="33"/>
        <v>#N/A</v>
      </c>
      <c r="AX80" t="e">
        <f t="shared" si="34"/>
        <v>#N/A</v>
      </c>
      <c r="AZ80" t="str">
        <f t="array" ref="AZ80">IFERROR(INDEX(80:80, SMALL(IF($AC80:$AX80&lt;&gt;"", COLUMN($AC$1:$AX80)), COLUMN(A80))), "")</f>
        <v/>
      </c>
      <c r="BA80" t="str">
        <f t="array" ref="BA80">IFERROR(INDEX(80:80, SMALL(IF($AC80:$AX80&lt;&gt;"", COLUMN($AC$1:$AX80)), COLUMN(B80))), "")</f>
        <v/>
      </c>
      <c r="BB80" t="str">
        <f t="array" ref="BB80">IFERROR(INDEX(80:80, SMALL(IF($AC80:$AX80&lt;&gt;"", COLUMN($AC$1:$AX80)), COLUMN(C80))), "")</f>
        <v/>
      </c>
      <c r="BC80" t="str">
        <f t="array" ref="BC80">IFERROR(INDEX(80:80, SMALL(IF($AC80:$AX80&lt;&gt;"", COLUMN($AC$1:$AX80)), COLUMN(D80))), "")</f>
        <v/>
      </c>
      <c r="BD80" t="str">
        <f t="array" ref="BD80">IFERROR(INDEX(80:80, SMALL(IF($AC80:$AX80&lt;&gt;"", COLUMN($AC$1:$AX80)), COLUMN(E80))), "")</f>
        <v/>
      </c>
      <c r="BE80" t="str">
        <f t="array" ref="BE80">IFERROR(INDEX(80:80, SMALL(IF($AC80:$AX80&lt;&gt;"", COLUMN($AC$1:$AX80)), COLUMN(F80))), "")</f>
        <v/>
      </c>
      <c r="BF80" t="str">
        <f t="array" ref="BF80">IFERROR(INDEX(80:80, SMALL(IF($AC80:$AX80&lt;&gt;"", COLUMN($AC$1:$AX80)), COLUMN(G80))), "")</f>
        <v/>
      </c>
      <c r="BG80" t="str">
        <f t="array" ref="BG80">IFERROR(INDEX(80:80, SMALL(IF($AC80:$AX80&lt;&gt;"", COLUMN($AC$1:$AX80)), COLUMN(H80))), "")</f>
        <v/>
      </c>
      <c r="BH80" t="str">
        <f t="array" ref="BH80">IFERROR(INDEX(80:80, SMALL(IF($AC80:$AX80&lt;&gt;"", COLUMN($AC$1:$AX80)), COLUMN(I80))), "")</f>
        <v/>
      </c>
      <c r="BI80" t="str">
        <f t="array" ref="BI80">IFERROR(INDEX(80:80, SMALL(IF($AC80:$AX80&lt;&gt;"", COLUMN($AC$1:$AX80)), COLUMN(J80))), "")</f>
        <v/>
      </c>
      <c r="BJ80" t="str">
        <f t="array" ref="BJ80">IFERROR(INDEX(80:80, SMALL(IF($AC80:$AX80&lt;&gt;"", COLUMN($AC$1:$AX80)), COLUMN(K80))), "")</f>
        <v/>
      </c>
      <c r="BK80" t="str">
        <f t="array" ref="BK80">IFERROR(INDEX(80:80, SMALL(IF($AC80:$AX80&lt;&gt;"", COLUMN($AC$1:$AX80)), COLUMN(L80))), "")</f>
        <v/>
      </c>
      <c r="BL80" t="str">
        <f t="array" ref="BL80">IFERROR(INDEX(80:80, SMALL(IF($AC80:$AX80&lt;&gt;"", COLUMN($AC$1:$AX80)), COLUMN(M80))), "")</f>
        <v/>
      </c>
      <c r="BM80" t="str">
        <f t="array" ref="BM80">IFERROR(INDEX(80:80, SMALL(IF($AC80:$AX80&lt;&gt;"", COLUMN($AC$1:$AX80)), COLUMN(N80))), "")</f>
        <v/>
      </c>
      <c r="BN80" t="str">
        <f t="array" ref="BN80">IFERROR(INDEX(80:80, SMALL(IF($AC80:$AX80&lt;&gt;"", COLUMN($AC$1:$AX80)), COLUMN(O80))), "")</f>
        <v/>
      </c>
      <c r="BO80" t="str">
        <f t="array" ref="BO80">IFERROR(INDEX(80:80, SMALL(IF($AC80:$AX80&lt;&gt;"", COLUMN($AC$1:$AX80)), COLUMN(P80))), "")</f>
        <v/>
      </c>
      <c r="BP80" t="str">
        <f t="array" ref="BP80">IFERROR(INDEX(80:80, SMALL(IF($AC80:$AX80&lt;&gt;"", COLUMN($AC$1:$AX80)), COLUMN(Q80))), "")</f>
        <v/>
      </c>
      <c r="BQ80" t="str">
        <f t="array" ref="BQ80">IFERROR(INDEX(80:80, SMALL(IF($AC80:$AX80&lt;&gt;"", COLUMN($AC$1:$AX80)), COLUMN(R80))), "")</f>
        <v/>
      </c>
    </row>
    <row r="81" spans="1:69" x14ac:dyDescent="0.45">
      <c r="A81" t="e" cm="1">
        <f t="array" ref="A81">IF(INDEX(貼り付け用!A:A,MATCH(A80,貼り付け用!A:A,0)+2)="4700",
IF(INDEX(貼り付け用!A:A,MATCH(A80,貼り付け用!A:A,0)+4)="4800",
INDEX(貼り付け用!A:A,MATCH(A80,貼り付け用!A:A,0)+6),
INDEX(貼り付け用!A:A,MATCH(A80,貼り付け用!A:A,0)+4)),INDEX(貼り付け用!A:A,MATCH(A80,貼り付け用!A:A,0)+2))</f>
        <v>#N/A</v>
      </c>
      <c r="B81" t="e">
        <f>IF(A81&lt;&gt;"",
VLOOKUP(A81,得意先マスタ!A:D,2,FALSE),"")</f>
        <v>#N/A</v>
      </c>
      <c r="C81" t="e" cm="1">
        <f t="array" ref="C81">IF(A81="10000","",INDEX(貼り付け用!A:A,MATCH(A81,貼り付け用!A:A,0)+1))</f>
        <v>#N/A</v>
      </c>
      <c r="D81" t="e">
        <f>VLOOKUP(C81,クライアント抽出!$A:$O,10,FALSE)</f>
        <v>#N/A</v>
      </c>
      <c r="E81" t="e">
        <f>IF(D81&lt;&gt;"",
VLOOKUP(
"*"&amp;IF(COUNTIF(D81,"*キャラ弁*"),"キャラ",
IF(COUNTIF(D81,"*赤*"),"赤",SUBSTITUTE(SUBSTITUTE(D81," ",""),"　","")))&amp;"*",
注文弁当の抽出!$F:$I,4,FALSE)&amp;
IF(COUNTIF(D81,"*おにぎり*"),"　おにぎり",""),"")</f>
        <v>#N/A</v>
      </c>
      <c r="F81" t="e">
        <f>IF(E81&lt;&gt;"",
VLOOKUP(C81,クライアント抽出!$A:$G,2,FALSE)+
IF(COUNTIF(Y81,"*-*"),Y81,0),"")</f>
        <v>#N/A</v>
      </c>
      <c r="G81" t="e">
        <f>VLOOKUP(C81,クライアント抽出!$A:$O,11,FALSE)</f>
        <v>#N/A</v>
      </c>
      <c r="H81" t="e">
        <f>IF(G81&lt;&gt;"",
VLOOKUP(
"*"&amp;IF(COUNTIF(G81,"*キャラ弁*"),"キャラ",
IF(COUNTIF(G81,"*赤*"),"赤",SUBSTITUTE(SUBSTITUTE(G81," ",""),"　","")))&amp;"*",
注文弁当の抽出!$F:$I,4,FALSE)&amp;
IF(COUNTIF(G81,"*おにぎり*"),"　おにぎり",""),"")</f>
        <v>#N/A</v>
      </c>
      <c r="I81" t="e">
        <f>IF(H81&lt;&gt;"",
VLOOKUP(C81,クライアント抽出!$A:$G,3,FALSE)+Z81,"")</f>
        <v>#N/A</v>
      </c>
      <c r="J81" t="e">
        <f>VLOOKUP(C81,クライアント抽出!$A:$O,12,FALSE)</f>
        <v>#N/A</v>
      </c>
      <c r="K81" t="e">
        <f>IF(J81&lt;&gt;"",
VLOOKUP(
"*"&amp;IF(COUNTIF(J81,"*キャラ弁*"),"キャラ",
IF(COUNTIF(J81,"*赤*"),"赤",SUBSTITUTE(SUBSTITUTE(J81," ",""),"　","")))&amp;"*",
注文弁当の抽出!$F:$I,4,FALSE)&amp;
IF(COUNTIF(J81,"*おにぎり*"),"　おにぎり",""),"")</f>
        <v>#N/A</v>
      </c>
      <c r="L81" t="e">
        <f>IF(K81&lt;&gt;"",
VLOOKUP(C81,クライアント抽出!$A:$G,4,FALSE)+AA81,"")</f>
        <v>#N/A</v>
      </c>
      <c r="M81" t="e">
        <f>VLOOKUP(C81,クライアント抽出!$A:$O,13,FALSE)</f>
        <v>#N/A</v>
      </c>
      <c r="N81" t="e">
        <f>SUBSTITUTE(
IF(M81&lt;&gt;"",
VLOOKUP(
"*"&amp;IF(COUNTIF(M81,"*キャラ弁*"),"キャラ",
IF(COUNTIF(M81,"*赤*"),"赤",SUBSTITUTE(SUBSTITUTE(D81," ",""),"　","")))&amp;"*",
注文弁当の抽出!$F:$I,4,FALSE),""),"園児","先生")&amp;
IF(COUNTIF(M81,"*おにぎり*"),"　おにぎり","")</f>
        <v>#N/A</v>
      </c>
      <c r="O81" t="e">
        <f>IF(N81&lt;&gt;"",VLOOKUP(C81,クライアント抽出!$A:$G,5,FALSE),"")</f>
        <v>#N/A</v>
      </c>
      <c r="P81" t="e">
        <f>VLOOKUP(C81,クライアント抽出!$A:$O,14,FALSE)</f>
        <v>#N/A</v>
      </c>
      <c r="Q81" t="e">
        <f>SUBSTITUTE(
IF(P81&lt;&gt;"",
VLOOKUP(
"*"&amp;IF(COUNTIF(P81,"*キャラ弁*"),"キャラ",
IF(COUNTIF(P81,"*赤*"),"赤",SUBSTITUTE(SUBSTITUTE(G81," ",""),"　","")))&amp;"*",
注文弁当の抽出!$F:$I,4,FALSE),""),"園児","先生")&amp;
IF(COUNTIF(P81,"*おにぎり*"),"　おにぎり","")</f>
        <v>#N/A</v>
      </c>
      <c r="R81" t="e">
        <f>IF(Q81&lt;&gt;"",
VLOOKUP(C81,クライアント抽出!$A:$G,6,FALSE),"")</f>
        <v>#N/A</v>
      </c>
      <c r="S81" t="e">
        <f>VLOOKUP(C81,クライアント抽出!$A:$O,15,FALSE)</f>
        <v>#N/A</v>
      </c>
      <c r="T81" t="e">
        <f>SUBSTITUTE(
IF(S81&lt;&gt;"",
VLOOKUP(
"*"&amp;IF(COUNTIF(S81,"*キャラ弁*"),"キャラ",
IF(COUNTIF(S81,"*赤*"),"赤",SUBSTITUTE(SUBSTITUTE(J81," ",""),"　","")))&amp;"*",
注文弁当の抽出!$F:$I,4,FALSE),""),"園児","先生")&amp;
IF(COUNTIF(S81,"*おにぎり*"),"　おにぎり","")</f>
        <v>#N/A</v>
      </c>
      <c r="U81" t="e">
        <f>IF(T81&lt;&gt;"",
VLOOKUP(C81,クライアント抽出!$A:$G,7,FALSE),"")</f>
        <v>#N/A</v>
      </c>
      <c r="V81" t="e">
        <f>IF(A81&lt;&gt;"",VLOOKUP("*"&amp;A81&amp;"*",数出表_Excel!$A:$Z,22,FALSE)&amp;VLOOKUP("*"&amp;A81&amp;"*",数出表_Excel!$A:$Z,23,FALSE),"")</f>
        <v>#N/A</v>
      </c>
      <c r="W81" t="e">
        <f>IF(AND(COUNTIF(V81,"&lt;&gt;*不要*"),A81&lt;&gt;""),VLOOKUP(A81,得意先マスタ!$A:$AD,24,FALSE),0)</f>
        <v>#N/A</v>
      </c>
      <c r="X81" t="e">
        <f>IF(AND(COUNTIF(V81,"&lt;&gt;*不要*"),A81&lt;&gt;""),VLOOKUP(A81,得意先マスタ!$A:$AD,25,FALSE),0)</f>
        <v>#N/A</v>
      </c>
      <c r="Y81" t="e">
        <f t="shared" si="26"/>
        <v>#N/A</v>
      </c>
      <c r="Z81" t="e">
        <f t="shared" si="27"/>
        <v>#N/A</v>
      </c>
      <c r="AA81" t="e">
        <f t="shared" si="28"/>
        <v>#N/A</v>
      </c>
      <c r="AB81" t="e">
        <f t="shared" si="22"/>
        <v>#N/A</v>
      </c>
      <c r="AC81" t="str">
        <f t="array" ref="AC81">IFERROR(INDEX(81:81, SMALL(IF($D81:$U81&lt;&gt;"", COLUMN($D$1:$U81)), COLUMN(A81))), "")</f>
        <v/>
      </c>
      <c r="AD81" t="str">
        <f t="array" ref="AD81">IFERROR(INDEX(81:81, SMALL(IF($D81:$U81&lt;&gt;"", COLUMN($D$1:$U81)), COLUMN(B81))), "")</f>
        <v/>
      </c>
      <c r="AE81" t="str">
        <f t="array" ref="AE81">IFERROR(INDEX(81:81, SMALL(IF($D81:$U81&lt;&gt;"", COLUMN($D$1:$U81)), COLUMN(C81))), "")</f>
        <v/>
      </c>
      <c r="AF81" t="str">
        <f t="array" ref="AF81">IFERROR(INDEX(81:81, SMALL(IF($D81:$U81&lt;&gt;"", COLUMN($D$1:$U81)), COLUMN(D81))), "")</f>
        <v/>
      </c>
      <c r="AG81" t="str">
        <f t="array" ref="AG81">IFERROR(INDEX(81:81, SMALL(IF($D81:$U81&lt;&gt;"", COLUMN($D$1:$U81)), COLUMN(E81))), "")</f>
        <v/>
      </c>
      <c r="AH81" t="str">
        <f t="array" ref="AH81">IFERROR(INDEX(81:81, SMALL(IF($D81:$U81&lt;&gt;"", COLUMN($D$1:$U81)), COLUMN(F81))), "")</f>
        <v/>
      </c>
      <c r="AI81" t="str">
        <f t="array" ref="AI81">IFERROR(INDEX(81:81, SMALL(IF($D81:$U81&lt;&gt;"", COLUMN($D$1:$U81)), COLUMN(G81))), "")</f>
        <v/>
      </c>
      <c r="AJ81" t="str">
        <f t="array" ref="AJ81">IFERROR(INDEX(81:81, SMALL(IF($D81:$U81&lt;&gt;"", COLUMN($D$1:$U81)), COLUMN(H81))), "")</f>
        <v/>
      </c>
      <c r="AK81" t="str">
        <f t="array" ref="AK81">IFERROR(INDEX(81:81, SMALL(IF($D81:$U81&lt;&gt;"", COLUMN($D$1:$U81)), COLUMN(I81))), "")</f>
        <v/>
      </c>
      <c r="AL81" t="str">
        <f t="array" ref="AL81">IFERROR(INDEX(81:81, SMALL(IF($D81:$U81&lt;&gt;"", COLUMN($D$1:$U81)), COLUMN(J81))), "")</f>
        <v/>
      </c>
      <c r="AM81" t="str">
        <f t="array" ref="AM81">IFERROR(INDEX(81:81, SMALL(IF($D81:$U81&lt;&gt;"", COLUMN($D$1:$U81)), COLUMN(K81))), "")</f>
        <v/>
      </c>
      <c r="AN81" t="str">
        <f t="array" ref="AN81">IFERROR(INDEX(81:81, SMALL(IF($D81:$U81&lt;&gt;"", COLUMN($D$1:$U81)), COLUMN(L81))), "")</f>
        <v/>
      </c>
      <c r="AO81" t="str">
        <f t="array" ref="AO81">IFERROR(INDEX(81:81, SMALL(IF($D81:$U81&lt;&gt;"", COLUMN($D$1:$U81)), COLUMN(M81))), "")</f>
        <v/>
      </c>
      <c r="AP81" t="str">
        <f t="array" ref="AP81">IFERROR(INDEX(81:81, SMALL(IF($D81:$U81&lt;&gt;"", COLUMN($D$1:$U81)), COLUMN(N81))), "")</f>
        <v/>
      </c>
      <c r="AQ81" t="str">
        <f t="array" ref="AQ81">IFERROR(INDEX(81:81, SMALL(IF($D81:$U81&lt;&gt;"", COLUMN($D$1:$U81)), COLUMN(O81))), "")</f>
        <v/>
      </c>
      <c r="AR81" s="54" t="s">
        <v>3465</v>
      </c>
      <c r="AS81" t="e">
        <f t="shared" si="29"/>
        <v>#N/A</v>
      </c>
      <c r="AT81" t="e">
        <f t="shared" si="30"/>
        <v>#N/A</v>
      </c>
      <c r="AU81" t="e">
        <f t="shared" si="31"/>
        <v>#N/A</v>
      </c>
      <c r="AV81" t="e">
        <f t="shared" si="32"/>
        <v>#N/A</v>
      </c>
      <c r="AW81" t="e">
        <f t="shared" si="33"/>
        <v>#N/A</v>
      </c>
      <c r="AX81" t="e">
        <f t="shared" si="34"/>
        <v>#N/A</v>
      </c>
      <c r="AZ81" t="str">
        <f t="array" ref="AZ81">IFERROR(INDEX(81:81, SMALL(IF($AC81:$AX81&lt;&gt;"", COLUMN($AC$1:$AX81)), COLUMN(A81))), "")</f>
        <v/>
      </c>
      <c r="BA81" t="str">
        <f t="array" ref="BA81">IFERROR(INDEX(81:81, SMALL(IF($AC81:$AX81&lt;&gt;"", COLUMN($AC$1:$AX81)), COLUMN(B81))), "")</f>
        <v/>
      </c>
      <c r="BB81" t="str">
        <f t="array" ref="BB81">IFERROR(INDEX(81:81, SMALL(IF($AC81:$AX81&lt;&gt;"", COLUMN($AC$1:$AX81)), COLUMN(C81))), "")</f>
        <v/>
      </c>
      <c r="BC81" t="str">
        <f t="array" ref="BC81">IFERROR(INDEX(81:81, SMALL(IF($AC81:$AX81&lt;&gt;"", COLUMN($AC$1:$AX81)), COLUMN(D81))), "")</f>
        <v/>
      </c>
      <c r="BD81" t="str">
        <f t="array" ref="BD81">IFERROR(INDEX(81:81, SMALL(IF($AC81:$AX81&lt;&gt;"", COLUMN($AC$1:$AX81)), COLUMN(E81))), "")</f>
        <v/>
      </c>
      <c r="BE81" t="str">
        <f t="array" ref="BE81">IFERROR(INDEX(81:81, SMALL(IF($AC81:$AX81&lt;&gt;"", COLUMN($AC$1:$AX81)), COLUMN(F81))), "")</f>
        <v/>
      </c>
      <c r="BF81" t="str">
        <f t="array" ref="BF81">IFERROR(INDEX(81:81, SMALL(IF($AC81:$AX81&lt;&gt;"", COLUMN($AC$1:$AX81)), COLUMN(G81))), "")</f>
        <v/>
      </c>
      <c r="BG81" t="str">
        <f t="array" ref="BG81">IFERROR(INDEX(81:81, SMALL(IF($AC81:$AX81&lt;&gt;"", COLUMN($AC$1:$AX81)), COLUMN(H81))), "")</f>
        <v/>
      </c>
      <c r="BH81" t="str">
        <f t="array" ref="BH81">IFERROR(INDEX(81:81, SMALL(IF($AC81:$AX81&lt;&gt;"", COLUMN($AC$1:$AX81)), COLUMN(I81))), "")</f>
        <v/>
      </c>
      <c r="BI81" t="str">
        <f t="array" ref="BI81">IFERROR(INDEX(81:81, SMALL(IF($AC81:$AX81&lt;&gt;"", COLUMN($AC$1:$AX81)), COLUMN(J81))), "")</f>
        <v/>
      </c>
      <c r="BJ81" t="str">
        <f t="array" ref="BJ81">IFERROR(INDEX(81:81, SMALL(IF($AC81:$AX81&lt;&gt;"", COLUMN($AC$1:$AX81)), COLUMN(K81))), "")</f>
        <v/>
      </c>
      <c r="BK81" t="str">
        <f t="array" ref="BK81">IFERROR(INDEX(81:81, SMALL(IF($AC81:$AX81&lt;&gt;"", COLUMN($AC$1:$AX81)), COLUMN(L81))), "")</f>
        <v/>
      </c>
      <c r="BL81" t="str">
        <f t="array" ref="BL81">IFERROR(INDEX(81:81, SMALL(IF($AC81:$AX81&lt;&gt;"", COLUMN($AC$1:$AX81)), COLUMN(M81))), "")</f>
        <v/>
      </c>
      <c r="BM81" t="str">
        <f t="array" ref="BM81">IFERROR(INDEX(81:81, SMALL(IF($AC81:$AX81&lt;&gt;"", COLUMN($AC$1:$AX81)), COLUMN(N81))), "")</f>
        <v/>
      </c>
      <c r="BN81" t="str">
        <f t="array" ref="BN81">IFERROR(INDEX(81:81, SMALL(IF($AC81:$AX81&lt;&gt;"", COLUMN($AC$1:$AX81)), COLUMN(O81))), "")</f>
        <v/>
      </c>
      <c r="BO81" t="str">
        <f t="array" ref="BO81">IFERROR(INDEX(81:81, SMALL(IF($AC81:$AX81&lt;&gt;"", COLUMN($AC$1:$AX81)), COLUMN(P81))), "")</f>
        <v/>
      </c>
      <c r="BP81" t="str">
        <f t="array" ref="BP81">IFERROR(INDEX(81:81, SMALL(IF($AC81:$AX81&lt;&gt;"", COLUMN($AC$1:$AX81)), COLUMN(Q81))), "")</f>
        <v/>
      </c>
      <c r="BQ81" t="str">
        <f t="array" ref="BQ81">IFERROR(INDEX(81:81, SMALL(IF($AC81:$AX81&lt;&gt;"", COLUMN($AC$1:$AX81)), COLUMN(R81))), "")</f>
        <v/>
      </c>
    </row>
    <row r="82" spans="1:69" x14ac:dyDescent="0.45">
      <c r="A82" t="e" cm="1">
        <f t="array" ref="A82">IF(INDEX(貼り付け用!A:A,MATCH(A81,貼り付け用!A:A,0)+2)="4700",
IF(INDEX(貼り付け用!A:A,MATCH(A81,貼り付け用!A:A,0)+4)="4800",
INDEX(貼り付け用!A:A,MATCH(A81,貼り付け用!A:A,0)+6),
INDEX(貼り付け用!A:A,MATCH(A81,貼り付け用!A:A,0)+4)),INDEX(貼り付け用!A:A,MATCH(A81,貼り付け用!A:A,0)+2))</f>
        <v>#N/A</v>
      </c>
      <c r="B82" t="e">
        <f>IF(A82&lt;&gt;"",
VLOOKUP(A82,得意先マスタ!A:D,2,FALSE),"")</f>
        <v>#N/A</v>
      </c>
      <c r="C82" t="e" cm="1">
        <f t="array" ref="C82">IF(A82="10000","",INDEX(貼り付け用!A:A,MATCH(A82,貼り付け用!A:A,0)+1))</f>
        <v>#N/A</v>
      </c>
      <c r="D82" t="e">
        <f>VLOOKUP(C82,クライアント抽出!$A:$O,10,FALSE)</f>
        <v>#N/A</v>
      </c>
      <c r="E82" t="e">
        <f>IF(D82&lt;&gt;"",
VLOOKUP(
"*"&amp;IF(COUNTIF(D82,"*キャラ弁*"),"キャラ",
IF(COUNTIF(D82,"*赤*"),"赤",SUBSTITUTE(SUBSTITUTE(D82," ",""),"　","")))&amp;"*",
注文弁当の抽出!$F:$I,4,FALSE)&amp;
IF(COUNTIF(D82,"*おにぎり*"),"　おにぎり",""),"")</f>
        <v>#N/A</v>
      </c>
      <c r="F82" t="e">
        <f>IF(E82&lt;&gt;"",
VLOOKUP(C82,クライアント抽出!$A:$G,2,FALSE)+
IF(COUNTIF(Y82,"*-*"),Y82,0),"")</f>
        <v>#N/A</v>
      </c>
      <c r="G82" t="e">
        <f>VLOOKUP(C82,クライアント抽出!$A:$O,11,FALSE)</f>
        <v>#N/A</v>
      </c>
      <c r="H82" t="e">
        <f>IF(G82&lt;&gt;"",
VLOOKUP(
"*"&amp;IF(COUNTIF(G82,"*キャラ弁*"),"キャラ",
IF(COUNTIF(G82,"*赤*"),"赤",SUBSTITUTE(SUBSTITUTE(G82," ",""),"　","")))&amp;"*",
注文弁当の抽出!$F:$I,4,FALSE)&amp;
IF(COUNTIF(G82,"*おにぎり*"),"　おにぎり",""),"")</f>
        <v>#N/A</v>
      </c>
      <c r="I82" t="e">
        <f>IF(H82&lt;&gt;"",
VLOOKUP(C82,クライアント抽出!$A:$G,3,FALSE)+Z82,"")</f>
        <v>#N/A</v>
      </c>
      <c r="J82" t="e">
        <f>VLOOKUP(C82,クライアント抽出!$A:$O,12,FALSE)</f>
        <v>#N/A</v>
      </c>
      <c r="K82" t="e">
        <f>IF(J82&lt;&gt;"",
VLOOKUP(
"*"&amp;IF(COUNTIF(J82,"*キャラ弁*"),"キャラ",
IF(COUNTIF(J82,"*赤*"),"赤",SUBSTITUTE(SUBSTITUTE(J82," ",""),"　","")))&amp;"*",
注文弁当の抽出!$F:$I,4,FALSE)&amp;
IF(COUNTIF(J82,"*おにぎり*"),"　おにぎり",""),"")</f>
        <v>#N/A</v>
      </c>
      <c r="L82" t="e">
        <f>IF(K82&lt;&gt;"",
VLOOKUP(C82,クライアント抽出!$A:$G,4,FALSE)+AA82,"")</f>
        <v>#N/A</v>
      </c>
      <c r="M82" t="e">
        <f>VLOOKUP(C82,クライアント抽出!$A:$O,13,FALSE)</f>
        <v>#N/A</v>
      </c>
      <c r="N82" t="e">
        <f>SUBSTITUTE(
IF(M82&lt;&gt;"",
VLOOKUP(
"*"&amp;IF(COUNTIF(M82,"*キャラ弁*"),"キャラ",
IF(COUNTIF(M82,"*赤*"),"赤",SUBSTITUTE(SUBSTITUTE(D82," ",""),"　","")))&amp;"*",
注文弁当の抽出!$F:$I,4,FALSE),""),"園児","先生")&amp;
IF(COUNTIF(M82,"*おにぎり*"),"　おにぎり","")</f>
        <v>#N/A</v>
      </c>
      <c r="O82" t="e">
        <f>IF(N82&lt;&gt;"",VLOOKUP(C82,クライアント抽出!$A:$G,5,FALSE),"")</f>
        <v>#N/A</v>
      </c>
      <c r="P82" t="e">
        <f>VLOOKUP(C82,クライアント抽出!$A:$O,14,FALSE)</f>
        <v>#N/A</v>
      </c>
      <c r="Q82" t="e">
        <f>SUBSTITUTE(
IF(P82&lt;&gt;"",
VLOOKUP(
"*"&amp;IF(COUNTIF(P82,"*キャラ弁*"),"キャラ",
IF(COUNTIF(P82,"*赤*"),"赤",SUBSTITUTE(SUBSTITUTE(G82," ",""),"　","")))&amp;"*",
注文弁当の抽出!$F:$I,4,FALSE),""),"園児","先生")&amp;
IF(COUNTIF(P82,"*おにぎり*"),"　おにぎり","")</f>
        <v>#N/A</v>
      </c>
      <c r="R82" t="e">
        <f>IF(Q82&lt;&gt;"",
VLOOKUP(C82,クライアント抽出!$A:$G,6,FALSE),"")</f>
        <v>#N/A</v>
      </c>
      <c r="S82" t="e">
        <f>VLOOKUP(C82,クライアント抽出!$A:$O,15,FALSE)</f>
        <v>#N/A</v>
      </c>
      <c r="T82" t="e">
        <f>SUBSTITUTE(
IF(S82&lt;&gt;"",
VLOOKUP(
"*"&amp;IF(COUNTIF(S82,"*キャラ弁*"),"キャラ",
IF(COUNTIF(S82,"*赤*"),"赤",SUBSTITUTE(SUBSTITUTE(J82," ",""),"　","")))&amp;"*",
注文弁当の抽出!$F:$I,4,FALSE),""),"園児","先生")&amp;
IF(COUNTIF(S82,"*おにぎり*"),"　おにぎり","")</f>
        <v>#N/A</v>
      </c>
      <c r="U82" t="e">
        <f>IF(T82&lt;&gt;"",
VLOOKUP(C82,クライアント抽出!$A:$G,7,FALSE),"")</f>
        <v>#N/A</v>
      </c>
      <c r="V82" t="e">
        <f>IF(A82&lt;&gt;"",VLOOKUP("*"&amp;A82&amp;"*",数出表_Excel!$A:$Z,22,FALSE)&amp;VLOOKUP("*"&amp;A82&amp;"*",数出表_Excel!$A:$Z,23,FALSE),"")</f>
        <v>#N/A</v>
      </c>
      <c r="W82" t="e">
        <f>IF(AND(COUNTIF(V82,"&lt;&gt;*不要*"),A82&lt;&gt;""),VLOOKUP(A82,得意先マスタ!$A:$AD,24,FALSE),0)</f>
        <v>#N/A</v>
      </c>
      <c r="X82" t="e">
        <f>IF(AND(COUNTIF(V82,"&lt;&gt;*不要*"),A82&lt;&gt;""),VLOOKUP(A82,得意先マスタ!$A:$AD,25,FALSE),0)</f>
        <v>#N/A</v>
      </c>
      <c r="Y82" t="e">
        <f t="shared" si="26"/>
        <v>#N/A</v>
      </c>
      <c r="Z82" t="e">
        <f t="shared" si="27"/>
        <v>#N/A</v>
      </c>
      <c r="AA82" t="e">
        <f t="shared" si="28"/>
        <v>#N/A</v>
      </c>
      <c r="AB82" t="e">
        <f t="shared" si="22"/>
        <v>#N/A</v>
      </c>
      <c r="AC82" t="str">
        <f t="array" ref="AC82">IFERROR(INDEX(82:82, SMALL(IF($D82:$U82&lt;&gt;"", COLUMN($D$1:$U82)), COLUMN(A82))), "")</f>
        <v/>
      </c>
      <c r="AD82" t="str">
        <f t="array" ref="AD82">IFERROR(INDEX(82:82, SMALL(IF($D82:$U82&lt;&gt;"", COLUMN($D$1:$U82)), COLUMN(B82))), "")</f>
        <v/>
      </c>
      <c r="AE82" t="str">
        <f t="array" ref="AE82">IFERROR(INDEX(82:82, SMALL(IF($D82:$U82&lt;&gt;"", COLUMN($D$1:$U82)), COLUMN(C82))), "")</f>
        <v/>
      </c>
      <c r="AF82" t="str">
        <f t="array" ref="AF82">IFERROR(INDEX(82:82, SMALL(IF($D82:$U82&lt;&gt;"", COLUMN($D$1:$U82)), COLUMN(D82))), "")</f>
        <v/>
      </c>
      <c r="AG82" t="str">
        <f t="array" ref="AG82">IFERROR(INDEX(82:82, SMALL(IF($D82:$U82&lt;&gt;"", COLUMN($D$1:$U82)), COLUMN(E82))), "")</f>
        <v/>
      </c>
      <c r="AH82" t="str">
        <f t="array" ref="AH82">IFERROR(INDEX(82:82, SMALL(IF($D82:$U82&lt;&gt;"", COLUMN($D$1:$U82)), COLUMN(F82))), "")</f>
        <v/>
      </c>
      <c r="AI82" t="str">
        <f t="array" ref="AI82">IFERROR(INDEX(82:82, SMALL(IF($D82:$U82&lt;&gt;"", COLUMN($D$1:$U82)), COLUMN(G82))), "")</f>
        <v/>
      </c>
      <c r="AJ82" t="str">
        <f t="array" ref="AJ82">IFERROR(INDEX(82:82, SMALL(IF($D82:$U82&lt;&gt;"", COLUMN($D$1:$U82)), COLUMN(H82))), "")</f>
        <v/>
      </c>
      <c r="AK82" t="str">
        <f t="array" ref="AK82">IFERROR(INDEX(82:82, SMALL(IF($D82:$U82&lt;&gt;"", COLUMN($D$1:$U82)), COLUMN(I82))), "")</f>
        <v/>
      </c>
      <c r="AL82" t="str">
        <f t="array" ref="AL82">IFERROR(INDEX(82:82, SMALL(IF($D82:$U82&lt;&gt;"", COLUMN($D$1:$U82)), COLUMN(J82))), "")</f>
        <v/>
      </c>
      <c r="AM82" t="str">
        <f t="array" ref="AM82">IFERROR(INDEX(82:82, SMALL(IF($D82:$U82&lt;&gt;"", COLUMN($D$1:$U82)), COLUMN(K82))), "")</f>
        <v/>
      </c>
      <c r="AN82" t="str">
        <f t="array" ref="AN82">IFERROR(INDEX(82:82, SMALL(IF($D82:$U82&lt;&gt;"", COLUMN($D$1:$U82)), COLUMN(L82))), "")</f>
        <v/>
      </c>
      <c r="AO82" t="str">
        <f t="array" ref="AO82">IFERROR(INDEX(82:82, SMALL(IF($D82:$U82&lt;&gt;"", COLUMN($D$1:$U82)), COLUMN(M82))), "")</f>
        <v/>
      </c>
      <c r="AP82" t="str">
        <f t="array" ref="AP82">IFERROR(INDEX(82:82, SMALL(IF($D82:$U82&lt;&gt;"", COLUMN($D$1:$U82)), COLUMN(N82))), "")</f>
        <v/>
      </c>
      <c r="AQ82" t="str">
        <f t="array" ref="AQ82">IFERROR(INDEX(82:82, SMALL(IF($D82:$U82&lt;&gt;"", COLUMN($D$1:$U82)), COLUMN(O82))), "")</f>
        <v/>
      </c>
      <c r="AR82" s="54" t="s">
        <v>3465</v>
      </c>
      <c r="AS82" t="e">
        <f t="shared" si="29"/>
        <v>#N/A</v>
      </c>
      <c r="AT82" t="e">
        <f t="shared" si="30"/>
        <v>#N/A</v>
      </c>
      <c r="AU82" t="e">
        <f t="shared" si="31"/>
        <v>#N/A</v>
      </c>
      <c r="AV82" t="e">
        <f t="shared" si="32"/>
        <v>#N/A</v>
      </c>
      <c r="AW82" t="e">
        <f t="shared" si="33"/>
        <v>#N/A</v>
      </c>
      <c r="AX82" t="e">
        <f t="shared" si="34"/>
        <v>#N/A</v>
      </c>
      <c r="AZ82" t="str">
        <f t="array" ref="AZ82">IFERROR(INDEX(82:82, SMALL(IF($AC82:$AX82&lt;&gt;"", COLUMN($AC$1:$AX82)), COLUMN(A82))), "")</f>
        <v/>
      </c>
      <c r="BA82" t="str">
        <f t="array" ref="BA82">IFERROR(INDEX(82:82, SMALL(IF($AC82:$AX82&lt;&gt;"", COLUMN($AC$1:$AX82)), COLUMN(B82))), "")</f>
        <v/>
      </c>
      <c r="BB82" t="str">
        <f t="array" ref="BB82">IFERROR(INDEX(82:82, SMALL(IF($AC82:$AX82&lt;&gt;"", COLUMN($AC$1:$AX82)), COLUMN(C82))), "")</f>
        <v/>
      </c>
      <c r="BC82" t="str">
        <f t="array" ref="BC82">IFERROR(INDEX(82:82, SMALL(IF($AC82:$AX82&lt;&gt;"", COLUMN($AC$1:$AX82)), COLUMN(D82))), "")</f>
        <v/>
      </c>
      <c r="BD82" t="str">
        <f t="array" ref="BD82">IFERROR(INDEX(82:82, SMALL(IF($AC82:$AX82&lt;&gt;"", COLUMN($AC$1:$AX82)), COLUMN(E82))), "")</f>
        <v/>
      </c>
      <c r="BE82" t="str">
        <f t="array" ref="BE82">IFERROR(INDEX(82:82, SMALL(IF($AC82:$AX82&lt;&gt;"", COLUMN($AC$1:$AX82)), COLUMN(F82))), "")</f>
        <v/>
      </c>
      <c r="BF82" t="str">
        <f t="array" ref="BF82">IFERROR(INDEX(82:82, SMALL(IF($AC82:$AX82&lt;&gt;"", COLUMN($AC$1:$AX82)), COLUMN(G82))), "")</f>
        <v/>
      </c>
      <c r="BG82" t="str">
        <f t="array" ref="BG82">IFERROR(INDEX(82:82, SMALL(IF($AC82:$AX82&lt;&gt;"", COLUMN($AC$1:$AX82)), COLUMN(H82))), "")</f>
        <v/>
      </c>
      <c r="BH82" t="str">
        <f t="array" ref="BH82">IFERROR(INDEX(82:82, SMALL(IF($AC82:$AX82&lt;&gt;"", COLUMN($AC$1:$AX82)), COLUMN(I82))), "")</f>
        <v/>
      </c>
      <c r="BI82" t="str">
        <f t="array" ref="BI82">IFERROR(INDEX(82:82, SMALL(IF($AC82:$AX82&lt;&gt;"", COLUMN($AC$1:$AX82)), COLUMN(J82))), "")</f>
        <v/>
      </c>
      <c r="BJ82" t="str">
        <f t="array" ref="BJ82">IFERROR(INDEX(82:82, SMALL(IF($AC82:$AX82&lt;&gt;"", COLUMN($AC$1:$AX82)), COLUMN(K82))), "")</f>
        <v/>
      </c>
      <c r="BK82" t="str">
        <f t="array" ref="BK82">IFERROR(INDEX(82:82, SMALL(IF($AC82:$AX82&lt;&gt;"", COLUMN($AC$1:$AX82)), COLUMN(L82))), "")</f>
        <v/>
      </c>
      <c r="BL82" t="str">
        <f t="array" ref="BL82">IFERROR(INDEX(82:82, SMALL(IF($AC82:$AX82&lt;&gt;"", COLUMN($AC$1:$AX82)), COLUMN(M82))), "")</f>
        <v/>
      </c>
      <c r="BM82" t="str">
        <f t="array" ref="BM82">IFERROR(INDEX(82:82, SMALL(IF($AC82:$AX82&lt;&gt;"", COLUMN($AC$1:$AX82)), COLUMN(N82))), "")</f>
        <v/>
      </c>
      <c r="BN82" t="str">
        <f t="array" ref="BN82">IFERROR(INDEX(82:82, SMALL(IF($AC82:$AX82&lt;&gt;"", COLUMN($AC$1:$AX82)), COLUMN(O82))), "")</f>
        <v/>
      </c>
      <c r="BO82" t="str">
        <f t="array" ref="BO82">IFERROR(INDEX(82:82, SMALL(IF($AC82:$AX82&lt;&gt;"", COLUMN($AC$1:$AX82)), COLUMN(P82))), "")</f>
        <v/>
      </c>
      <c r="BP82" t="str">
        <f t="array" ref="BP82">IFERROR(INDEX(82:82, SMALL(IF($AC82:$AX82&lt;&gt;"", COLUMN($AC$1:$AX82)), COLUMN(Q82))), "")</f>
        <v/>
      </c>
      <c r="BQ82" t="str">
        <f t="array" ref="BQ82">IFERROR(INDEX(82:82, SMALL(IF($AC82:$AX82&lt;&gt;"", COLUMN($AC$1:$AX82)), COLUMN(R82))), "")</f>
        <v/>
      </c>
    </row>
    <row r="83" spans="1:69" x14ac:dyDescent="0.45">
      <c r="A83" t="e" cm="1">
        <f t="array" ref="A83">IF(INDEX(貼り付け用!A:A,MATCH(A82,貼り付け用!A:A,0)+2)="4700",
IF(INDEX(貼り付け用!A:A,MATCH(A82,貼り付け用!A:A,0)+4)="4800",
INDEX(貼り付け用!A:A,MATCH(A82,貼り付け用!A:A,0)+6),
INDEX(貼り付け用!A:A,MATCH(A82,貼り付け用!A:A,0)+4)),INDEX(貼り付け用!A:A,MATCH(A82,貼り付け用!A:A,0)+2))</f>
        <v>#N/A</v>
      </c>
      <c r="B83" t="e">
        <f>IF(A83&lt;&gt;"",
VLOOKUP(A83,得意先マスタ!A:D,2,FALSE),"")</f>
        <v>#N/A</v>
      </c>
      <c r="C83" t="e" cm="1">
        <f t="array" ref="C83">IF(A83="10000","",INDEX(貼り付け用!A:A,MATCH(A83,貼り付け用!A:A,0)+1))</f>
        <v>#N/A</v>
      </c>
      <c r="D83" t="e">
        <f>VLOOKUP(C83,クライアント抽出!$A:$O,10,FALSE)</f>
        <v>#N/A</v>
      </c>
      <c r="E83" t="e">
        <f>IF(D83&lt;&gt;"",
VLOOKUP(
"*"&amp;IF(COUNTIF(D83,"*キャラ弁*"),"キャラ",
IF(COUNTIF(D83,"*赤*"),"赤",SUBSTITUTE(SUBSTITUTE(D83," ",""),"　","")))&amp;"*",
注文弁当の抽出!$F:$I,4,FALSE)&amp;
IF(COUNTIF(D83,"*おにぎり*"),"　おにぎり",""),"")</f>
        <v>#N/A</v>
      </c>
      <c r="F83" t="e">
        <f>IF(E83&lt;&gt;"",
VLOOKUP(C83,クライアント抽出!$A:$G,2,FALSE)+
IF(COUNTIF(Y83,"*-*"),Y83,0),"")</f>
        <v>#N/A</v>
      </c>
      <c r="G83" t="e">
        <f>VLOOKUP(C83,クライアント抽出!$A:$O,11,FALSE)</f>
        <v>#N/A</v>
      </c>
      <c r="H83" t="e">
        <f>IF(G83&lt;&gt;"",
VLOOKUP(
"*"&amp;IF(COUNTIF(G83,"*キャラ弁*"),"キャラ",
IF(COUNTIF(G83,"*赤*"),"赤",SUBSTITUTE(SUBSTITUTE(G83," ",""),"　","")))&amp;"*",
注文弁当の抽出!$F:$I,4,FALSE)&amp;
IF(COUNTIF(G83,"*おにぎり*"),"　おにぎり",""),"")</f>
        <v>#N/A</v>
      </c>
      <c r="I83" t="e">
        <f>IF(H83&lt;&gt;"",
VLOOKUP(C83,クライアント抽出!$A:$G,3,FALSE)+Z83,"")</f>
        <v>#N/A</v>
      </c>
      <c r="J83" t="e">
        <f>VLOOKUP(C83,クライアント抽出!$A:$O,12,FALSE)</f>
        <v>#N/A</v>
      </c>
      <c r="K83" t="e">
        <f>IF(J83&lt;&gt;"",
VLOOKUP(
"*"&amp;IF(COUNTIF(J83,"*キャラ弁*"),"キャラ",
IF(COUNTIF(J83,"*赤*"),"赤",SUBSTITUTE(SUBSTITUTE(J83," ",""),"　","")))&amp;"*",
注文弁当の抽出!$F:$I,4,FALSE)&amp;
IF(COUNTIF(J83,"*おにぎり*"),"　おにぎり",""),"")</f>
        <v>#N/A</v>
      </c>
      <c r="L83" t="e">
        <f>IF(K83&lt;&gt;"",
VLOOKUP(C83,クライアント抽出!$A:$G,4,FALSE)+AA83,"")</f>
        <v>#N/A</v>
      </c>
      <c r="M83" t="e">
        <f>VLOOKUP(C83,クライアント抽出!$A:$O,13,FALSE)</f>
        <v>#N/A</v>
      </c>
      <c r="N83" t="e">
        <f>SUBSTITUTE(
IF(M83&lt;&gt;"",
VLOOKUP(
"*"&amp;IF(COUNTIF(M83,"*キャラ弁*"),"キャラ",
IF(COUNTIF(M83,"*赤*"),"赤",SUBSTITUTE(SUBSTITUTE(D83," ",""),"　","")))&amp;"*",
注文弁当の抽出!$F:$I,4,FALSE),""),"園児","先生")&amp;
IF(COUNTIF(M83,"*おにぎり*"),"　おにぎり","")</f>
        <v>#N/A</v>
      </c>
      <c r="O83" t="e">
        <f>IF(N83&lt;&gt;"",VLOOKUP(C83,クライアント抽出!$A:$G,5,FALSE),"")</f>
        <v>#N/A</v>
      </c>
      <c r="P83" t="e">
        <f>VLOOKUP(C83,クライアント抽出!$A:$O,14,FALSE)</f>
        <v>#N/A</v>
      </c>
      <c r="Q83" t="e">
        <f>SUBSTITUTE(
IF(P83&lt;&gt;"",
VLOOKUP(
"*"&amp;IF(COUNTIF(P83,"*キャラ弁*"),"キャラ",
IF(COUNTIF(P83,"*赤*"),"赤",SUBSTITUTE(SUBSTITUTE(G83," ",""),"　","")))&amp;"*",
注文弁当の抽出!$F:$I,4,FALSE),""),"園児","先生")&amp;
IF(COUNTIF(P83,"*おにぎり*"),"　おにぎり","")</f>
        <v>#N/A</v>
      </c>
      <c r="R83" t="e">
        <f>IF(Q83&lt;&gt;"",
VLOOKUP(C83,クライアント抽出!$A:$G,6,FALSE),"")</f>
        <v>#N/A</v>
      </c>
      <c r="S83" t="e">
        <f>VLOOKUP(C83,クライアント抽出!$A:$O,15,FALSE)</f>
        <v>#N/A</v>
      </c>
      <c r="T83" t="e">
        <f>SUBSTITUTE(
IF(S83&lt;&gt;"",
VLOOKUP(
"*"&amp;IF(COUNTIF(S83,"*キャラ弁*"),"キャラ",
IF(COUNTIF(S83,"*赤*"),"赤",SUBSTITUTE(SUBSTITUTE(J83," ",""),"　","")))&amp;"*",
注文弁当の抽出!$F:$I,4,FALSE),""),"園児","先生")&amp;
IF(COUNTIF(S83,"*おにぎり*"),"　おにぎり","")</f>
        <v>#N/A</v>
      </c>
      <c r="U83" t="e">
        <f>IF(T83&lt;&gt;"",
VLOOKUP(C83,クライアント抽出!$A:$G,7,FALSE),"")</f>
        <v>#N/A</v>
      </c>
      <c r="V83" t="e">
        <f>IF(A83&lt;&gt;"",VLOOKUP("*"&amp;A83&amp;"*",数出表_Excel!$A:$Z,22,FALSE)&amp;VLOOKUP("*"&amp;A83&amp;"*",数出表_Excel!$A:$Z,23,FALSE),"")</f>
        <v>#N/A</v>
      </c>
      <c r="W83" t="e">
        <f>IF(AND(COUNTIF(V83,"&lt;&gt;*不要*"),A83&lt;&gt;""),VLOOKUP(A83,得意先マスタ!$A:$AD,24,FALSE),0)</f>
        <v>#N/A</v>
      </c>
      <c r="X83" t="e">
        <f>IF(AND(COUNTIF(V83,"&lt;&gt;*不要*"),A83&lt;&gt;""),VLOOKUP(A83,得意先マスタ!$A:$AD,25,FALSE),0)</f>
        <v>#N/A</v>
      </c>
      <c r="Y83" t="e">
        <f t="shared" si="26"/>
        <v>#N/A</v>
      </c>
      <c r="Z83" t="e">
        <f t="shared" si="27"/>
        <v>#N/A</v>
      </c>
      <c r="AA83" t="e">
        <f t="shared" si="28"/>
        <v>#N/A</v>
      </c>
      <c r="AB83" t="e">
        <f t="shared" si="22"/>
        <v>#N/A</v>
      </c>
      <c r="AC83" t="str">
        <f t="array" ref="AC83">IFERROR(INDEX(83:83, SMALL(IF($D83:$U83&lt;&gt;"", COLUMN($D$1:$U83)), COLUMN(A83))), "")</f>
        <v/>
      </c>
      <c r="AD83" t="str">
        <f t="array" ref="AD83">IFERROR(INDEX(83:83, SMALL(IF($D83:$U83&lt;&gt;"", COLUMN($D$1:$U83)), COLUMN(B83))), "")</f>
        <v/>
      </c>
      <c r="AE83" t="str">
        <f t="array" ref="AE83">IFERROR(INDEX(83:83, SMALL(IF($D83:$U83&lt;&gt;"", COLUMN($D$1:$U83)), COLUMN(C83))), "")</f>
        <v/>
      </c>
      <c r="AF83" t="str">
        <f t="array" ref="AF83">IFERROR(INDEX(83:83, SMALL(IF($D83:$U83&lt;&gt;"", COLUMN($D$1:$U83)), COLUMN(D83))), "")</f>
        <v/>
      </c>
      <c r="AG83" t="str">
        <f t="array" ref="AG83">IFERROR(INDEX(83:83, SMALL(IF($D83:$U83&lt;&gt;"", COLUMN($D$1:$U83)), COLUMN(E83))), "")</f>
        <v/>
      </c>
      <c r="AH83" t="str">
        <f t="array" ref="AH83">IFERROR(INDEX(83:83, SMALL(IF($D83:$U83&lt;&gt;"", COLUMN($D$1:$U83)), COLUMN(F83))), "")</f>
        <v/>
      </c>
      <c r="AI83" t="str">
        <f t="array" ref="AI83">IFERROR(INDEX(83:83, SMALL(IF($D83:$U83&lt;&gt;"", COLUMN($D$1:$U83)), COLUMN(G83))), "")</f>
        <v/>
      </c>
      <c r="AJ83" t="str">
        <f t="array" ref="AJ83">IFERROR(INDEX(83:83, SMALL(IF($D83:$U83&lt;&gt;"", COLUMN($D$1:$U83)), COLUMN(H83))), "")</f>
        <v/>
      </c>
      <c r="AK83" t="str">
        <f t="array" ref="AK83">IFERROR(INDEX(83:83, SMALL(IF($D83:$U83&lt;&gt;"", COLUMN($D$1:$U83)), COLUMN(I83))), "")</f>
        <v/>
      </c>
      <c r="AL83" t="str">
        <f t="array" ref="AL83">IFERROR(INDEX(83:83, SMALL(IF($D83:$U83&lt;&gt;"", COLUMN($D$1:$U83)), COLUMN(J83))), "")</f>
        <v/>
      </c>
      <c r="AM83" t="str">
        <f t="array" ref="AM83">IFERROR(INDEX(83:83, SMALL(IF($D83:$U83&lt;&gt;"", COLUMN($D$1:$U83)), COLUMN(K83))), "")</f>
        <v/>
      </c>
      <c r="AN83" t="str">
        <f t="array" ref="AN83">IFERROR(INDEX(83:83, SMALL(IF($D83:$U83&lt;&gt;"", COLUMN($D$1:$U83)), COLUMN(L83))), "")</f>
        <v/>
      </c>
      <c r="AO83" t="str">
        <f t="array" ref="AO83">IFERROR(INDEX(83:83, SMALL(IF($D83:$U83&lt;&gt;"", COLUMN($D$1:$U83)), COLUMN(M83))), "")</f>
        <v/>
      </c>
      <c r="AP83" t="str">
        <f t="array" ref="AP83">IFERROR(INDEX(83:83, SMALL(IF($D83:$U83&lt;&gt;"", COLUMN($D$1:$U83)), COLUMN(N83))), "")</f>
        <v/>
      </c>
      <c r="AQ83" t="str">
        <f t="array" ref="AQ83">IFERROR(INDEX(83:83, SMALL(IF($D83:$U83&lt;&gt;"", COLUMN($D$1:$U83)), COLUMN(O83))), "")</f>
        <v/>
      </c>
      <c r="AR83" s="54" t="s">
        <v>3465</v>
      </c>
      <c r="AS83" t="e">
        <f t="shared" si="29"/>
        <v>#N/A</v>
      </c>
      <c r="AT83" t="e">
        <f t="shared" si="30"/>
        <v>#N/A</v>
      </c>
      <c r="AU83" t="e">
        <f t="shared" si="31"/>
        <v>#N/A</v>
      </c>
      <c r="AV83" t="e">
        <f t="shared" si="32"/>
        <v>#N/A</v>
      </c>
      <c r="AW83" t="e">
        <f t="shared" si="33"/>
        <v>#N/A</v>
      </c>
      <c r="AX83" t="e">
        <f t="shared" si="34"/>
        <v>#N/A</v>
      </c>
      <c r="AZ83" t="str">
        <f t="array" ref="AZ83">IFERROR(INDEX(83:83, SMALL(IF($AC83:$AX83&lt;&gt;"", COLUMN($AC$1:$AX83)), COLUMN(A83))), "")</f>
        <v/>
      </c>
      <c r="BA83" t="str">
        <f t="array" ref="BA83">IFERROR(INDEX(83:83, SMALL(IF($AC83:$AX83&lt;&gt;"", COLUMN($AC$1:$AX83)), COLUMN(B83))), "")</f>
        <v/>
      </c>
      <c r="BB83" t="str">
        <f t="array" ref="BB83">IFERROR(INDEX(83:83, SMALL(IF($AC83:$AX83&lt;&gt;"", COLUMN($AC$1:$AX83)), COLUMN(C83))), "")</f>
        <v/>
      </c>
      <c r="BC83" t="str">
        <f t="array" ref="BC83">IFERROR(INDEX(83:83, SMALL(IF($AC83:$AX83&lt;&gt;"", COLUMN($AC$1:$AX83)), COLUMN(D83))), "")</f>
        <v/>
      </c>
      <c r="BD83" t="str">
        <f t="array" ref="BD83">IFERROR(INDEX(83:83, SMALL(IF($AC83:$AX83&lt;&gt;"", COLUMN($AC$1:$AX83)), COLUMN(E83))), "")</f>
        <v/>
      </c>
      <c r="BE83" t="str">
        <f t="array" ref="BE83">IFERROR(INDEX(83:83, SMALL(IF($AC83:$AX83&lt;&gt;"", COLUMN($AC$1:$AX83)), COLUMN(F83))), "")</f>
        <v/>
      </c>
      <c r="BF83" t="str">
        <f t="array" ref="BF83">IFERROR(INDEX(83:83, SMALL(IF($AC83:$AX83&lt;&gt;"", COLUMN($AC$1:$AX83)), COLUMN(G83))), "")</f>
        <v/>
      </c>
      <c r="BG83" t="str">
        <f t="array" ref="BG83">IFERROR(INDEX(83:83, SMALL(IF($AC83:$AX83&lt;&gt;"", COLUMN($AC$1:$AX83)), COLUMN(H83))), "")</f>
        <v/>
      </c>
      <c r="BH83" t="str">
        <f t="array" ref="BH83">IFERROR(INDEX(83:83, SMALL(IF($AC83:$AX83&lt;&gt;"", COLUMN($AC$1:$AX83)), COLUMN(I83))), "")</f>
        <v/>
      </c>
      <c r="BI83" t="str">
        <f t="array" ref="BI83">IFERROR(INDEX(83:83, SMALL(IF($AC83:$AX83&lt;&gt;"", COLUMN($AC$1:$AX83)), COLUMN(J83))), "")</f>
        <v/>
      </c>
      <c r="BJ83" t="str">
        <f t="array" ref="BJ83">IFERROR(INDEX(83:83, SMALL(IF($AC83:$AX83&lt;&gt;"", COLUMN($AC$1:$AX83)), COLUMN(K83))), "")</f>
        <v/>
      </c>
      <c r="BK83" t="str">
        <f t="array" ref="BK83">IFERROR(INDEX(83:83, SMALL(IF($AC83:$AX83&lt;&gt;"", COLUMN($AC$1:$AX83)), COLUMN(L83))), "")</f>
        <v/>
      </c>
      <c r="BL83" t="str">
        <f t="array" ref="BL83">IFERROR(INDEX(83:83, SMALL(IF($AC83:$AX83&lt;&gt;"", COLUMN($AC$1:$AX83)), COLUMN(M83))), "")</f>
        <v/>
      </c>
      <c r="BM83" t="str">
        <f t="array" ref="BM83">IFERROR(INDEX(83:83, SMALL(IF($AC83:$AX83&lt;&gt;"", COLUMN($AC$1:$AX83)), COLUMN(N83))), "")</f>
        <v/>
      </c>
      <c r="BN83" t="str">
        <f t="array" ref="BN83">IFERROR(INDEX(83:83, SMALL(IF($AC83:$AX83&lt;&gt;"", COLUMN($AC$1:$AX83)), COLUMN(O83))), "")</f>
        <v/>
      </c>
      <c r="BO83" t="str">
        <f t="array" ref="BO83">IFERROR(INDEX(83:83, SMALL(IF($AC83:$AX83&lt;&gt;"", COLUMN($AC$1:$AX83)), COLUMN(P83))), "")</f>
        <v/>
      </c>
      <c r="BP83" t="str">
        <f t="array" ref="BP83">IFERROR(INDEX(83:83, SMALL(IF($AC83:$AX83&lt;&gt;"", COLUMN($AC$1:$AX83)), COLUMN(Q83))), "")</f>
        <v/>
      </c>
      <c r="BQ83" t="str">
        <f t="array" ref="BQ83">IFERROR(INDEX(83:83, SMALL(IF($AC83:$AX83&lt;&gt;"", COLUMN($AC$1:$AX83)), COLUMN(R83))), "")</f>
        <v/>
      </c>
    </row>
    <row r="84" spans="1:69" x14ac:dyDescent="0.45">
      <c r="A84" t="e" cm="1">
        <f t="array" ref="A84">IF(INDEX(貼り付け用!A:A,MATCH(A83,貼り付け用!A:A,0)+2)="4700",
IF(INDEX(貼り付け用!A:A,MATCH(A83,貼り付け用!A:A,0)+4)="4800",
INDEX(貼り付け用!A:A,MATCH(A83,貼り付け用!A:A,0)+6),
INDEX(貼り付け用!A:A,MATCH(A83,貼り付け用!A:A,0)+4)),INDEX(貼り付け用!A:A,MATCH(A83,貼り付け用!A:A,0)+2))</f>
        <v>#N/A</v>
      </c>
      <c r="B84" t="e">
        <f>IF(A84&lt;&gt;"",
VLOOKUP(A84,得意先マスタ!A:D,2,FALSE),"")</f>
        <v>#N/A</v>
      </c>
      <c r="C84" t="e" cm="1">
        <f t="array" ref="C84">IF(A84="10000","",INDEX(貼り付け用!A:A,MATCH(A84,貼り付け用!A:A,0)+1))</f>
        <v>#N/A</v>
      </c>
      <c r="D84" t="e">
        <f>VLOOKUP(C84,クライアント抽出!$A:$O,10,FALSE)</f>
        <v>#N/A</v>
      </c>
      <c r="E84" t="e">
        <f>IF(D84&lt;&gt;"",
VLOOKUP(
"*"&amp;IF(COUNTIF(D84,"*キャラ弁*"),"キャラ",
IF(COUNTIF(D84,"*赤*"),"赤",SUBSTITUTE(SUBSTITUTE(D84," ",""),"　","")))&amp;"*",
注文弁当の抽出!$F:$I,4,FALSE)&amp;
IF(COUNTIF(D84,"*おにぎり*"),"　おにぎり",""),"")</f>
        <v>#N/A</v>
      </c>
      <c r="F84" t="e">
        <f>IF(E84&lt;&gt;"",
VLOOKUP(C84,クライアント抽出!$A:$G,2,FALSE)+
IF(COUNTIF(Y84,"*-*"),Y84,0),"")</f>
        <v>#N/A</v>
      </c>
      <c r="G84" t="e">
        <f>VLOOKUP(C84,クライアント抽出!$A:$O,11,FALSE)</f>
        <v>#N/A</v>
      </c>
      <c r="H84" t="e">
        <f>IF(G84&lt;&gt;"",
VLOOKUP(
"*"&amp;IF(COUNTIF(G84,"*キャラ弁*"),"キャラ",
IF(COUNTIF(G84,"*赤*"),"赤",SUBSTITUTE(SUBSTITUTE(G84," ",""),"　","")))&amp;"*",
注文弁当の抽出!$F:$I,4,FALSE)&amp;
IF(COUNTIF(G84,"*おにぎり*"),"　おにぎり",""),"")</f>
        <v>#N/A</v>
      </c>
      <c r="I84" t="e">
        <f>IF(H84&lt;&gt;"",
VLOOKUP(C84,クライアント抽出!$A:$G,3,FALSE)+Z84,"")</f>
        <v>#N/A</v>
      </c>
      <c r="J84" t="e">
        <f>VLOOKUP(C84,クライアント抽出!$A:$O,12,FALSE)</f>
        <v>#N/A</v>
      </c>
      <c r="K84" t="e">
        <f>IF(J84&lt;&gt;"",
VLOOKUP(
"*"&amp;IF(COUNTIF(J84,"*キャラ弁*"),"キャラ",
IF(COUNTIF(J84,"*赤*"),"赤",SUBSTITUTE(SUBSTITUTE(J84," ",""),"　","")))&amp;"*",
注文弁当の抽出!$F:$I,4,FALSE)&amp;
IF(COUNTIF(J84,"*おにぎり*"),"　おにぎり",""),"")</f>
        <v>#N/A</v>
      </c>
      <c r="L84" t="e">
        <f>IF(K84&lt;&gt;"",
VLOOKUP(C84,クライアント抽出!$A:$G,4,FALSE)+AA84,"")</f>
        <v>#N/A</v>
      </c>
      <c r="M84" t="e">
        <f>VLOOKUP(C84,クライアント抽出!$A:$O,13,FALSE)</f>
        <v>#N/A</v>
      </c>
      <c r="N84" t="e">
        <f>SUBSTITUTE(
IF(M84&lt;&gt;"",
VLOOKUP(
"*"&amp;IF(COUNTIF(M84,"*キャラ弁*"),"キャラ",
IF(COUNTIF(M84,"*赤*"),"赤",SUBSTITUTE(SUBSTITUTE(D84," ",""),"　","")))&amp;"*",
注文弁当の抽出!$F:$I,4,FALSE),""),"園児","先生")&amp;
IF(COUNTIF(M84,"*おにぎり*"),"　おにぎり","")</f>
        <v>#N/A</v>
      </c>
      <c r="O84" t="e">
        <f>IF(N84&lt;&gt;"",VLOOKUP(C84,クライアント抽出!$A:$G,5,FALSE),"")</f>
        <v>#N/A</v>
      </c>
      <c r="P84" t="e">
        <f>VLOOKUP(C84,クライアント抽出!$A:$O,14,FALSE)</f>
        <v>#N/A</v>
      </c>
      <c r="Q84" t="e">
        <f>SUBSTITUTE(
IF(P84&lt;&gt;"",
VLOOKUP(
"*"&amp;IF(COUNTIF(P84,"*キャラ弁*"),"キャラ",
IF(COUNTIF(P84,"*赤*"),"赤",SUBSTITUTE(SUBSTITUTE(G84," ",""),"　","")))&amp;"*",
注文弁当の抽出!$F:$I,4,FALSE),""),"園児","先生")&amp;
IF(COUNTIF(P84,"*おにぎり*"),"　おにぎり","")</f>
        <v>#N/A</v>
      </c>
      <c r="R84" t="e">
        <f>IF(Q84&lt;&gt;"",
VLOOKUP(C84,クライアント抽出!$A:$G,6,FALSE),"")</f>
        <v>#N/A</v>
      </c>
      <c r="S84" t="e">
        <f>VLOOKUP(C84,クライアント抽出!$A:$O,15,FALSE)</f>
        <v>#N/A</v>
      </c>
      <c r="T84" t="e">
        <f>SUBSTITUTE(
IF(S84&lt;&gt;"",
VLOOKUP(
"*"&amp;IF(COUNTIF(S84,"*キャラ弁*"),"キャラ",
IF(COUNTIF(S84,"*赤*"),"赤",SUBSTITUTE(SUBSTITUTE(J84," ",""),"　","")))&amp;"*",
注文弁当の抽出!$F:$I,4,FALSE),""),"園児","先生")&amp;
IF(COUNTIF(S84,"*おにぎり*"),"　おにぎり","")</f>
        <v>#N/A</v>
      </c>
      <c r="U84" t="e">
        <f>IF(T84&lt;&gt;"",
VLOOKUP(C84,クライアント抽出!$A:$G,7,FALSE),"")</f>
        <v>#N/A</v>
      </c>
      <c r="V84" t="e">
        <f>IF(A84&lt;&gt;"",VLOOKUP("*"&amp;A84&amp;"*",数出表_Excel!$A:$Z,22,FALSE)&amp;VLOOKUP("*"&amp;A84&amp;"*",数出表_Excel!$A:$Z,23,FALSE),"")</f>
        <v>#N/A</v>
      </c>
      <c r="W84" t="e">
        <f>IF(AND(COUNTIF(V84,"&lt;&gt;*不要*"),A84&lt;&gt;""),VLOOKUP(A84,得意先マスタ!$A:$AD,24,FALSE),0)</f>
        <v>#N/A</v>
      </c>
      <c r="X84" t="e">
        <f>IF(AND(COUNTIF(V84,"&lt;&gt;*不要*"),A84&lt;&gt;""),VLOOKUP(A84,得意先マスタ!$A:$AD,25,FALSE),0)</f>
        <v>#N/A</v>
      </c>
      <c r="Y84" t="e">
        <f t="shared" si="26"/>
        <v>#N/A</v>
      </c>
      <c r="Z84" t="e">
        <f t="shared" si="27"/>
        <v>#N/A</v>
      </c>
      <c r="AA84" t="e">
        <f t="shared" si="28"/>
        <v>#N/A</v>
      </c>
      <c r="AB84" t="e">
        <f t="shared" si="22"/>
        <v>#N/A</v>
      </c>
      <c r="AC84" t="str">
        <f t="array" ref="AC84">IFERROR(INDEX(84:84, SMALL(IF($D84:$U84&lt;&gt;"", COLUMN($D$1:$U84)), COLUMN(A84))), "")</f>
        <v/>
      </c>
      <c r="AD84" t="str">
        <f t="array" ref="AD84">IFERROR(INDEX(84:84, SMALL(IF($D84:$U84&lt;&gt;"", COLUMN($D$1:$U84)), COLUMN(B84))), "")</f>
        <v/>
      </c>
      <c r="AE84" t="str">
        <f t="array" ref="AE84">IFERROR(INDEX(84:84, SMALL(IF($D84:$U84&lt;&gt;"", COLUMN($D$1:$U84)), COLUMN(C84))), "")</f>
        <v/>
      </c>
      <c r="AF84" t="str">
        <f t="array" ref="AF84">IFERROR(INDEX(84:84, SMALL(IF($D84:$U84&lt;&gt;"", COLUMN($D$1:$U84)), COLUMN(D84))), "")</f>
        <v/>
      </c>
      <c r="AG84" t="str">
        <f t="array" ref="AG84">IFERROR(INDEX(84:84, SMALL(IF($D84:$U84&lt;&gt;"", COLUMN($D$1:$U84)), COLUMN(E84))), "")</f>
        <v/>
      </c>
      <c r="AH84" t="str">
        <f t="array" ref="AH84">IFERROR(INDEX(84:84, SMALL(IF($D84:$U84&lt;&gt;"", COLUMN($D$1:$U84)), COLUMN(F84))), "")</f>
        <v/>
      </c>
      <c r="AI84" t="str">
        <f t="array" ref="AI84">IFERROR(INDEX(84:84, SMALL(IF($D84:$U84&lt;&gt;"", COLUMN($D$1:$U84)), COLUMN(G84))), "")</f>
        <v/>
      </c>
      <c r="AJ84" t="str">
        <f t="array" ref="AJ84">IFERROR(INDEX(84:84, SMALL(IF($D84:$U84&lt;&gt;"", COLUMN($D$1:$U84)), COLUMN(H84))), "")</f>
        <v/>
      </c>
      <c r="AK84" t="str">
        <f t="array" ref="AK84">IFERROR(INDEX(84:84, SMALL(IF($D84:$U84&lt;&gt;"", COLUMN($D$1:$U84)), COLUMN(I84))), "")</f>
        <v/>
      </c>
      <c r="AL84" t="str">
        <f t="array" ref="AL84">IFERROR(INDEX(84:84, SMALL(IF($D84:$U84&lt;&gt;"", COLUMN($D$1:$U84)), COLUMN(J84))), "")</f>
        <v/>
      </c>
      <c r="AM84" t="str">
        <f t="array" ref="AM84">IFERROR(INDEX(84:84, SMALL(IF($D84:$U84&lt;&gt;"", COLUMN($D$1:$U84)), COLUMN(K84))), "")</f>
        <v/>
      </c>
      <c r="AN84" t="str">
        <f t="array" ref="AN84">IFERROR(INDEX(84:84, SMALL(IF($D84:$U84&lt;&gt;"", COLUMN($D$1:$U84)), COLUMN(L84))), "")</f>
        <v/>
      </c>
      <c r="AO84" t="str">
        <f t="array" ref="AO84">IFERROR(INDEX(84:84, SMALL(IF($D84:$U84&lt;&gt;"", COLUMN($D$1:$U84)), COLUMN(M84))), "")</f>
        <v/>
      </c>
      <c r="AP84" t="str">
        <f t="array" ref="AP84">IFERROR(INDEX(84:84, SMALL(IF($D84:$U84&lt;&gt;"", COLUMN($D$1:$U84)), COLUMN(N84))), "")</f>
        <v/>
      </c>
      <c r="AQ84" t="str">
        <f t="array" ref="AQ84">IFERROR(INDEX(84:84, SMALL(IF($D84:$U84&lt;&gt;"", COLUMN($D$1:$U84)), COLUMN(O84))), "")</f>
        <v/>
      </c>
      <c r="AR84" s="54" t="s">
        <v>3465</v>
      </c>
      <c r="AS84" t="e">
        <f t="shared" si="29"/>
        <v>#N/A</v>
      </c>
      <c r="AT84" t="e">
        <f t="shared" si="30"/>
        <v>#N/A</v>
      </c>
      <c r="AU84" t="e">
        <f t="shared" si="31"/>
        <v>#N/A</v>
      </c>
      <c r="AV84" t="e">
        <f t="shared" si="32"/>
        <v>#N/A</v>
      </c>
      <c r="AW84" t="e">
        <f t="shared" si="33"/>
        <v>#N/A</v>
      </c>
      <c r="AX84" t="e">
        <f t="shared" si="34"/>
        <v>#N/A</v>
      </c>
      <c r="AZ84" t="str">
        <f t="array" ref="AZ84">IFERROR(INDEX(84:84, SMALL(IF($AC84:$AX84&lt;&gt;"", COLUMN($AC$1:$AX84)), COLUMN(A84))), "")</f>
        <v/>
      </c>
      <c r="BA84" t="str">
        <f t="array" ref="BA84">IFERROR(INDEX(84:84, SMALL(IF($AC84:$AX84&lt;&gt;"", COLUMN($AC$1:$AX84)), COLUMN(B84))), "")</f>
        <v/>
      </c>
      <c r="BB84" t="str">
        <f t="array" ref="BB84">IFERROR(INDEX(84:84, SMALL(IF($AC84:$AX84&lt;&gt;"", COLUMN($AC$1:$AX84)), COLUMN(C84))), "")</f>
        <v/>
      </c>
      <c r="BC84" t="str">
        <f t="array" ref="BC84">IFERROR(INDEX(84:84, SMALL(IF($AC84:$AX84&lt;&gt;"", COLUMN($AC$1:$AX84)), COLUMN(D84))), "")</f>
        <v/>
      </c>
      <c r="BD84" t="str">
        <f t="array" ref="BD84">IFERROR(INDEX(84:84, SMALL(IF($AC84:$AX84&lt;&gt;"", COLUMN($AC$1:$AX84)), COLUMN(E84))), "")</f>
        <v/>
      </c>
      <c r="BE84" t="str">
        <f t="array" ref="BE84">IFERROR(INDEX(84:84, SMALL(IF($AC84:$AX84&lt;&gt;"", COLUMN($AC$1:$AX84)), COLUMN(F84))), "")</f>
        <v/>
      </c>
      <c r="BF84" t="str">
        <f t="array" ref="BF84">IFERROR(INDEX(84:84, SMALL(IF($AC84:$AX84&lt;&gt;"", COLUMN($AC$1:$AX84)), COLUMN(G84))), "")</f>
        <v/>
      </c>
      <c r="BG84" t="str">
        <f t="array" ref="BG84">IFERROR(INDEX(84:84, SMALL(IF($AC84:$AX84&lt;&gt;"", COLUMN($AC$1:$AX84)), COLUMN(H84))), "")</f>
        <v/>
      </c>
      <c r="BH84" t="str">
        <f t="array" ref="BH84">IFERROR(INDEX(84:84, SMALL(IF($AC84:$AX84&lt;&gt;"", COLUMN($AC$1:$AX84)), COLUMN(I84))), "")</f>
        <v/>
      </c>
      <c r="BI84" t="str">
        <f t="array" ref="BI84">IFERROR(INDEX(84:84, SMALL(IF($AC84:$AX84&lt;&gt;"", COLUMN($AC$1:$AX84)), COLUMN(J84))), "")</f>
        <v/>
      </c>
      <c r="BJ84" t="str">
        <f t="array" ref="BJ84">IFERROR(INDEX(84:84, SMALL(IF($AC84:$AX84&lt;&gt;"", COLUMN($AC$1:$AX84)), COLUMN(K84))), "")</f>
        <v/>
      </c>
      <c r="BK84" t="str">
        <f t="array" ref="BK84">IFERROR(INDEX(84:84, SMALL(IF($AC84:$AX84&lt;&gt;"", COLUMN($AC$1:$AX84)), COLUMN(L84))), "")</f>
        <v/>
      </c>
      <c r="BL84" t="str">
        <f t="array" ref="BL84">IFERROR(INDEX(84:84, SMALL(IF($AC84:$AX84&lt;&gt;"", COLUMN($AC$1:$AX84)), COLUMN(M84))), "")</f>
        <v/>
      </c>
      <c r="BM84" t="str">
        <f t="array" ref="BM84">IFERROR(INDEX(84:84, SMALL(IF($AC84:$AX84&lt;&gt;"", COLUMN($AC$1:$AX84)), COLUMN(N84))), "")</f>
        <v/>
      </c>
      <c r="BN84" t="str">
        <f t="array" ref="BN84">IFERROR(INDEX(84:84, SMALL(IF($AC84:$AX84&lt;&gt;"", COLUMN($AC$1:$AX84)), COLUMN(O84))), "")</f>
        <v/>
      </c>
      <c r="BO84" t="str">
        <f t="array" ref="BO84">IFERROR(INDEX(84:84, SMALL(IF($AC84:$AX84&lt;&gt;"", COLUMN($AC$1:$AX84)), COLUMN(P84))), "")</f>
        <v/>
      </c>
      <c r="BP84" t="str">
        <f t="array" ref="BP84">IFERROR(INDEX(84:84, SMALL(IF($AC84:$AX84&lt;&gt;"", COLUMN($AC$1:$AX84)), COLUMN(Q84))), "")</f>
        <v/>
      </c>
      <c r="BQ84" t="str">
        <f t="array" ref="BQ84">IFERROR(INDEX(84:84, SMALL(IF($AC84:$AX84&lt;&gt;"", COLUMN($AC$1:$AX84)), COLUMN(R84))), "")</f>
        <v/>
      </c>
    </row>
    <row r="85" spans="1:69" x14ac:dyDescent="0.45">
      <c r="A85" t="e" cm="1">
        <f t="array" ref="A85">IF(INDEX(貼り付け用!A:A,MATCH(A84,貼り付け用!A:A,0)+2)="4700",
IF(INDEX(貼り付け用!A:A,MATCH(A84,貼り付け用!A:A,0)+4)="4800",
INDEX(貼り付け用!A:A,MATCH(A84,貼り付け用!A:A,0)+6),
INDEX(貼り付け用!A:A,MATCH(A84,貼り付け用!A:A,0)+4)),INDEX(貼り付け用!A:A,MATCH(A84,貼り付け用!A:A,0)+2))</f>
        <v>#N/A</v>
      </c>
      <c r="B85" t="e">
        <f>IF(A85&lt;&gt;"",
VLOOKUP(A85,得意先マスタ!A:D,2,FALSE),"")</f>
        <v>#N/A</v>
      </c>
      <c r="C85" t="e" cm="1">
        <f t="array" ref="C85">IF(A85="10000","",INDEX(貼り付け用!A:A,MATCH(A85,貼り付け用!A:A,0)+1))</f>
        <v>#N/A</v>
      </c>
      <c r="D85" t="e">
        <f>VLOOKUP(C85,クライアント抽出!$A:$O,10,FALSE)</f>
        <v>#N/A</v>
      </c>
      <c r="E85" t="e">
        <f>IF(D85&lt;&gt;"",
VLOOKUP(
"*"&amp;IF(COUNTIF(D85,"*キャラ弁*"),"キャラ",
IF(COUNTIF(D85,"*赤*"),"赤",SUBSTITUTE(SUBSTITUTE(D85," ",""),"　","")))&amp;"*",
注文弁当の抽出!$F:$I,4,FALSE)&amp;
IF(COUNTIF(D85,"*おにぎり*"),"　おにぎり",""),"")</f>
        <v>#N/A</v>
      </c>
      <c r="F85" t="e">
        <f>IF(E85&lt;&gt;"",
VLOOKUP(C85,クライアント抽出!$A:$G,2,FALSE)+
IF(COUNTIF(Y85,"*-*"),Y85,0),"")</f>
        <v>#N/A</v>
      </c>
      <c r="G85" t="e">
        <f>VLOOKUP(C85,クライアント抽出!$A:$O,11,FALSE)</f>
        <v>#N/A</v>
      </c>
      <c r="H85" t="e">
        <f>IF(G85&lt;&gt;"",
VLOOKUP(
"*"&amp;IF(COUNTIF(G85,"*キャラ弁*"),"キャラ",
IF(COUNTIF(G85,"*赤*"),"赤",SUBSTITUTE(SUBSTITUTE(G85," ",""),"　","")))&amp;"*",
注文弁当の抽出!$F:$I,4,FALSE)&amp;
IF(COUNTIF(G85,"*おにぎり*"),"　おにぎり",""),"")</f>
        <v>#N/A</v>
      </c>
      <c r="I85" t="e">
        <f>IF(H85&lt;&gt;"",
VLOOKUP(C85,クライアント抽出!$A:$G,3,FALSE)+Z85,"")</f>
        <v>#N/A</v>
      </c>
      <c r="J85" t="e">
        <f>VLOOKUP(C85,クライアント抽出!$A:$O,12,FALSE)</f>
        <v>#N/A</v>
      </c>
      <c r="K85" t="e">
        <f>IF(J85&lt;&gt;"",
VLOOKUP(
"*"&amp;IF(COUNTIF(J85,"*キャラ弁*"),"キャラ",
IF(COUNTIF(J85,"*赤*"),"赤",SUBSTITUTE(SUBSTITUTE(J85," ",""),"　","")))&amp;"*",
注文弁当の抽出!$F:$I,4,FALSE)&amp;
IF(COUNTIF(J85,"*おにぎり*"),"　おにぎり",""),"")</f>
        <v>#N/A</v>
      </c>
      <c r="L85" t="e">
        <f>IF(K85&lt;&gt;"",
VLOOKUP(C85,クライアント抽出!$A:$G,4,FALSE)+AA85,"")</f>
        <v>#N/A</v>
      </c>
      <c r="M85" t="e">
        <f>VLOOKUP(C85,クライアント抽出!$A:$O,13,FALSE)</f>
        <v>#N/A</v>
      </c>
      <c r="N85" t="e">
        <f>SUBSTITUTE(
IF(M85&lt;&gt;"",
VLOOKUP(
"*"&amp;IF(COUNTIF(M85,"*キャラ弁*"),"キャラ",
IF(COUNTIF(M85,"*赤*"),"赤",SUBSTITUTE(SUBSTITUTE(D85," ",""),"　","")))&amp;"*",
注文弁当の抽出!$F:$I,4,FALSE),""),"園児","先生")&amp;
IF(COUNTIF(M85,"*おにぎり*"),"　おにぎり","")</f>
        <v>#N/A</v>
      </c>
      <c r="O85" t="e">
        <f>IF(N85&lt;&gt;"",VLOOKUP(C85,クライアント抽出!$A:$G,5,FALSE),"")</f>
        <v>#N/A</v>
      </c>
      <c r="P85" t="e">
        <f>VLOOKUP(C85,クライアント抽出!$A:$O,14,FALSE)</f>
        <v>#N/A</v>
      </c>
      <c r="Q85" t="e">
        <f>SUBSTITUTE(
IF(P85&lt;&gt;"",
VLOOKUP(
"*"&amp;IF(COUNTIF(P85,"*キャラ弁*"),"キャラ",
IF(COUNTIF(P85,"*赤*"),"赤",SUBSTITUTE(SUBSTITUTE(G85," ",""),"　","")))&amp;"*",
注文弁当の抽出!$F:$I,4,FALSE),""),"園児","先生")&amp;
IF(COUNTIF(P85,"*おにぎり*"),"　おにぎり","")</f>
        <v>#N/A</v>
      </c>
      <c r="R85" t="e">
        <f>IF(Q85&lt;&gt;"",
VLOOKUP(C85,クライアント抽出!$A:$G,6,FALSE),"")</f>
        <v>#N/A</v>
      </c>
      <c r="S85" t="e">
        <f>VLOOKUP(C85,クライアント抽出!$A:$O,15,FALSE)</f>
        <v>#N/A</v>
      </c>
      <c r="T85" t="e">
        <f>SUBSTITUTE(
IF(S85&lt;&gt;"",
VLOOKUP(
"*"&amp;IF(COUNTIF(S85,"*キャラ弁*"),"キャラ",
IF(COUNTIF(S85,"*赤*"),"赤",SUBSTITUTE(SUBSTITUTE(J85," ",""),"　","")))&amp;"*",
注文弁当の抽出!$F:$I,4,FALSE),""),"園児","先生")&amp;
IF(COUNTIF(S85,"*おにぎり*"),"　おにぎり","")</f>
        <v>#N/A</v>
      </c>
      <c r="U85" t="e">
        <f>IF(T85&lt;&gt;"",
VLOOKUP(C85,クライアント抽出!$A:$G,7,FALSE),"")</f>
        <v>#N/A</v>
      </c>
      <c r="V85" t="e">
        <f>IF(A85&lt;&gt;"",VLOOKUP("*"&amp;A85&amp;"*",数出表_Excel!$A:$Z,22,FALSE)&amp;VLOOKUP("*"&amp;A85&amp;"*",数出表_Excel!$A:$Z,23,FALSE),"")</f>
        <v>#N/A</v>
      </c>
      <c r="W85" t="e">
        <f>IF(AND(COUNTIF(V85,"&lt;&gt;*不要*"),A85&lt;&gt;""),VLOOKUP(A85,得意先マスタ!$A:$AD,24,FALSE),0)</f>
        <v>#N/A</v>
      </c>
      <c r="X85" t="e">
        <f>IF(AND(COUNTIF(V85,"&lt;&gt;*不要*"),A85&lt;&gt;""),VLOOKUP(A85,得意先マスタ!$A:$AD,25,FALSE),0)</f>
        <v>#N/A</v>
      </c>
      <c r="Y85" t="e">
        <f t="shared" si="26"/>
        <v>#N/A</v>
      </c>
      <c r="Z85" t="e">
        <f t="shared" si="27"/>
        <v>#N/A</v>
      </c>
      <c r="AA85" t="e">
        <f t="shared" si="28"/>
        <v>#N/A</v>
      </c>
      <c r="AB85" t="e">
        <f t="shared" si="22"/>
        <v>#N/A</v>
      </c>
      <c r="AC85" t="str">
        <f t="array" ref="AC85">IFERROR(INDEX(85:85, SMALL(IF($D85:$U85&lt;&gt;"", COLUMN($D$1:$U85)), COLUMN(A85))), "")</f>
        <v/>
      </c>
      <c r="AD85" t="str">
        <f t="array" ref="AD85">IFERROR(INDEX(85:85, SMALL(IF($D85:$U85&lt;&gt;"", COLUMN($D$1:$U85)), COLUMN(B85))), "")</f>
        <v/>
      </c>
      <c r="AE85" t="str">
        <f t="array" ref="AE85">IFERROR(INDEX(85:85, SMALL(IF($D85:$U85&lt;&gt;"", COLUMN($D$1:$U85)), COLUMN(C85))), "")</f>
        <v/>
      </c>
      <c r="AF85" t="str">
        <f t="array" ref="AF85">IFERROR(INDEX(85:85, SMALL(IF($D85:$U85&lt;&gt;"", COLUMN($D$1:$U85)), COLUMN(D85))), "")</f>
        <v/>
      </c>
      <c r="AG85" t="str">
        <f t="array" ref="AG85">IFERROR(INDEX(85:85, SMALL(IF($D85:$U85&lt;&gt;"", COLUMN($D$1:$U85)), COLUMN(E85))), "")</f>
        <v/>
      </c>
      <c r="AH85" t="str">
        <f t="array" ref="AH85">IFERROR(INDEX(85:85, SMALL(IF($D85:$U85&lt;&gt;"", COLUMN($D$1:$U85)), COLUMN(F85))), "")</f>
        <v/>
      </c>
      <c r="AI85" t="str">
        <f t="array" ref="AI85">IFERROR(INDEX(85:85, SMALL(IF($D85:$U85&lt;&gt;"", COLUMN($D$1:$U85)), COLUMN(G85))), "")</f>
        <v/>
      </c>
      <c r="AJ85" t="str">
        <f t="array" ref="AJ85">IFERROR(INDEX(85:85, SMALL(IF($D85:$U85&lt;&gt;"", COLUMN($D$1:$U85)), COLUMN(H85))), "")</f>
        <v/>
      </c>
      <c r="AK85" t="str">
        <f t="array" ref="AK85">IFERROR(INDEX(85:85, SMALL(IF($D85:$U85&lt;&gt;"", COLUMN($D$1:$U85)), COLUMN(I85))), "")</f>
        <v/>
      </c>
      <c r="AL85" t="str">
        <f t="array" ref="AL85">IFERROR(INDEX(85:85, SMALL(IF($D85:$U85&lt;&gt;"", COLUMN($D$1:$U85)), COLUMN(J85))), "")</f>
        <v/>
      </c>
      <c r="AM85" t="str">
        <f t="array" ref="AM85">IFERROR(INDEX(85:85, SMALL(IF($D85:$U85&lt;&gt;"", COLUMN($D$1:$U85)), COLUMN(K85))), "")</f>
        <v/>
      </c>
      <c r="AN85" t="str">
        <f t="array" ref="AN85">IFERROR(INDEX(85:85, SMALL(IF($D85:$U85&lt;&gt;"", COLUMN($D$1:$U85)), COLUMN(L85))), "")</f>
        <v/>
      </c>
      <c r="AO85" t="str">
        <f t="array" ref="AO85">IFERROR(INDEX(85:85, SMALL(IF($D85:$U85&lt;&gt;"", COLUMN($D$1:$U85)), COLUMN(M85))), "")</f>
        <v/>
      </c>
      <c r="AP85" t="str">
        <f t="array" ref="AP85">IFERROR(INDEX(85:85, SMALL(IF($D85:$U85&lt;&gt;"", COLUMN($D$1:$U85)), COLUMN(N85))), "")</f>
        <v/>
      </c>
      <c r="AQ85" t="str">
        <f t="array" ref="AQ85">IFERROR(INDEX(85:85, SMALL(IF($D85:$U85&lt;&gt;"", COLUMN($D$1:$U85)), COLUMN(O85))), "")</f>
        <v/>
      </c>
      <c r="AR85" s="54" t="s">
        <v>3465</v>
      </c>
      <c r="AS85" t="e">
        <f t="shared" si="29"/>
        <v>#N/A</v>
      </c>
      <c r="AT85" t="e">
        <f t="shared" si="30"/>
        <v>#N/A</v>
      </c>
      <c r="AU85" t="e">
        <f t="shared" si="31"/>
        <v>#N/A</v>
      </c>
      <c r="AV85" t="e">
        <f t="shared" si="32"/>
        <v>#N/A</v>
      </c>
      <c r="AW85" t="e">
        <f t="shared" si="33"/>
        <v>#N/A</v>
      </c>
      <c r="AX85" t="e">
        <f t="shared" si="34"/>
        <v>#N/A</v>
      </c>
      <c r="AZ85" t="str">
        <f t="array" ref="AZ85">IFERROR(INDEX(85:85, SMALL(IF($AC85:$AX85&lt;&gt;"", COLUMN($AC$1:$AX85)), COLUMN(A85))), "")</f>
        <v/>
      </c>
      <c r="BA85" t="str">
        <f t="array" ref="BA85">IFERROR(INDEX(85:85, SMALL(IF($AC85:$AX85&lt;&gt;"", COLUMN($AC$1:$AX85)), COLUMN(B85))), "")</f>
        <v/>
      </c>
      <c r="BB85" t="str">
        <f t="array" ref="BB85">IFERROR(INDEX(85:85, SMALL(IF($AC85:$AX85&lt;&gt;"", COLUMN($AC$1:$AX85)), COLUMN(C85))), "")</f>
        <v/>
      </c>
      <c r="BC85" t="str">
        <f t="array" ref="BC85">IFERROR(INDEX(85:85, SMALL(IF($AC85:$AX85&lt;&gt;"", COLUMN($AC$1:$AX85)), COLUMN(D85))), "")</f>
        <v/>
      </c>
      <c r="BD85" t="str">
        <f t="array" ref="BD85">IFERROR(INDEX(85:85, SMALL(IF($AC85:$AX85&lt;&gt;"", COLUMN($AC$1:$AX85)), COLUMN(E85))), "")</f>
        <v/>
      </c>
      <c r="BE85" t="str">
        <f t="array" ref="BE85">IFERROR(INDEX(85:85, SMALL(IF($AC85:$AX85&lt;&gt;"", COLUMN($AC$1:$AX85)), COLUMN(F85))), "")</f>
        <v/>
      </c>
      <c r="BF85" t="str">
        <f t="array" ref="BF85">IFERROR(INDEX(85:85, SMALL(IF($AC85:$AX85&lt;&gt;"", COLUMN($AC$1:$AX85)), COLUMN(G85))), "")</f>
        <v/>
      </c>
      <c r="BG85" t="str">
        <f t="array" ref="BG85">IFERROR(INDEX(85:85, SMALL(IF($AC85:$AX85&lt;&gt;"", COLUMN($AC$1:$AX85)), COLUMN(H85))), "")</f>
        <v/>
      </c>
      <c r="BH85" t="str">
        <f t="array" ref="BH85">IFERROR(INDEX(85:85, SMALL(IF($AC85:$AX85&lt;&gt;"", COLUMN($AC$1:$AX85)), COLUMN(I85))), "")</f>
        <v/>
      </c>
      <c r="BI85" t="str">
        <f t="array" ref="BI85">IFERROR(INDEX(85:85, SMALL(IF($AC85:$AX85&lt;&gt;"", COLUMN($AC$1:$AX85)), COLUMN(J85))), "")</f>
        <v/>
      </c>
      <c r="BJ85" t="str">
        <f t="array" ref="BJ85">IFERROR(INDEX(85:85, SMALL(IF($AC85:$AX85&lt;&gt;"", COLUMN($AC$1:$AX85)), COLUMN(K85))), "")</f>
        <v/>
      </c>
      <c r="BK85" t="str">
        <f t="array" ref="BK85">IFERROR(INDEX(85:85, SMALL(IF($AC85:$AX85&lt;&gt;"", COLUMN($AC$1:$AX85)), COLUMN(L85))), "")</f>
        <v/>
      </c>
      <c r="BL85" t="str">
        <f t="array" ref="BL85">IFERROR(INDEX(85:85, SMALL(IF($AC85:$AX85&lt;&gt;"", COLUMN($AC$1:$AX85)), COLUMN(M85))), "")</f>
        <v/>
      </c>
      <c r="BM85" t="str">
        <f t="array" ref="BM85">IFERROR(INDEX(85:85, SMALL(IF($AC85:$AX85&lt;&gt;"", COLUMN($AC$1:$AX85)), COLUMN(N85))), "")</f>
        <v/>
      </c>
      <c r="BN85" t="str">
        <f t="array" ref="BN85">IFERROR(INDEX(85:85, SMALL(IF($AC85:$AX85&lt;&gt;"", COLUMN($AC$1:$AX85)), COLUMN(O85))), "")</f>
        <v/>
      </c>
      <c r="BO85" t="str">
        <f t="array" ref="BO85">IFERROR(INDEX(85:85, SMALL(IF($AC85:$AX85&lt;&gt;"", COLUMN($AC$1:$AX85)), COLUMN(P85))), "")</f>
        <v/>
      </c>
      <c r="BP85" t="str">
        <f t="array" ref="BP85">IFERROR(INDEX(85:85, SMALL(IF($AC85:$AX85&lt;&gt;"", COLUMN($AC$1:$AX85)), COLUMN(Q85))), "")</f>
        <v/>
      </c>
      <c r="BQ85" t="str">
        <f t="array" ref="BQ85">IFERROR(INDEX(85:85, SMALL(IF($AC85:$AX85&lt;&gt;"", COLUMN($AC$1:$AX85)), COLUMN(R85))), "")</f>
        <v/>
      </c>
    </row>
    <row r="86" spans="1:69" x14ac:dyDescent="0.45">
      <c r="A86" t="e" cm="1">
        <f t="array" ref="A86">IF(INDEX(貼り付け用!A:A,MATCH(A85,貼り付け用!A:A,0)+2)="4700",
IF(INDEX(貼り付け用!A:A,MATCH(A85,貼り付け用!A:A,0)+4)="4800",
INDEX(貼り付け用!A:A,MATCH(A85,貼り付け用!A:A,0)+6),
INDEX(貼り付け用!A:A,MATCH(A85,貼り付け用!A:A,0)+4)),INDEX(貼り付け用!A:A,MATCH(A85,貼り付け用!A:A,0)+2))</f>
        <v>#N/A</v>
      </c>
      <c r="B86" t="e">
        <f>IF(A86&lt;&gt;"",
VLOOKUP(A86,得意先マスタ!A:D,2,FALSE),"")</f>
        <v>#N/A</v>
      </c>
      <c r="C86" t="e" cm="1">
        <f t="array" ref="C86">IF(A86="10000","",INDEX(貼り付け用!A:A,MATCH(A86,貼り付け用!A:A,0)+1))</f>
        <v>#N/A</v>
      </c>
      <c r="D86" t="e">
        <f>VLOOKUP(C86,クライアント抽出!$A:$O,10,FALSE)</f>
        <v>#N/A</v>
      </c>
      <c r="E86" t="e">
        <f>IF(D86&lt;&gt;"",
VLOOKUP(
"*"&amp;IF(COUNTIF(D86,"*キャラ弁*"),"キャラ",
IF(COUNTIF(D86,"*赤*"),"赤",SUBSTITUTE(SUBSTITUTE(D86," ",""),"　","")))&amp;"*",
注文弁当の抽出!$F:$I,4,FALSE)&amp;
IF(COUNTIF(D86,"*おにぎり*"),"　おにぎり",""),"")</f>
        <v>#N/A</v>
      </c>
      <c r="F86" t="e">
        <f>IF(E86&lt;&gt;"",
VLOOKUP(C86,クライアント抽出!$A:$G,2,FALSE)+
IF(COUNTIF(Y86,"*-*"),Y86,0),"")</f>
        <v>#N/A</v>
      </c>
      <c r="G86" t="e">
        <f>VLOOKUP(C86,クライアント抽出!$A:$O,11,FALSE)</f>
        <v>#N/A</v>
      </c>
      <c r="H86" t="e">
        <f>IF(G86&lt;&gt;"",
VLOOKUP(
"*"&amp;IF(COUNTIF(G86,"*キャラ弁*"),"キャラ",
IF(COUNTIF(G86,"*赤*"),"赤",SUBSTITUTE(SUBSTITUTE(G86," ",""),"　","")))&amp;"*",
注文弁当の抽出!$F:$I,4,FALSE)&amp;
IF(COUNTIF(G86,"*おにぎり*"),"　おにぎり",""),"")</f>
        <v>#N/A</v>
      </c>
      <c r="I86" t="e">
        <f>IF(H86&lt;&gt;"",
VLOOKUP(C86,クライアント抽出!$A:$G,3,FALSE)+Z86,"")</f>
        <v>#N/A</v>
      </c>
      <c r="J86" t="e">
        <f>VLOOKUP(C86,クライアント抽出!$A:$O,12,FALSE)</f>
        <v>#N/A</v>
      </c>
      <c r="K86" t="e">
        <f>IF(J86&lt;&gt;"",
VLOOKUP(
"*"&amp;IF(COUNTIF(J86,"*キャラ弁*"),"キャラ",
IF(COUNTIF(J86,"*赤*"),"赤",SUBSTITUTE(SUBSTITUTE(J86," ",""),"　","")))&amp;"*",
注文弁当の抽出!$F:$I,4,FALSE)&amp;
IF(COUNTIF(J86,"*おにぎり*"),"　おにぎり",""),"")</f>
        <v>#N/A</v>
      </c>
      <c r="L86" t="e">
        <f>IF(K86&lt;&gt;"",
VLOOKUP(C86,クライアント抽出!$A:$G,4,FALSE)+AA86,"")</f>
        <v>#N/A</v>
      </c>
      <c r="M86" t="e">
        <f>VLOOKUP(C86,クライアント抽出!$A:$O,13,FALSE)</f>
        <v>#N/A</v>
      </c>
      <c r="N86" t="e">
        <f>SUBSTITUTE(
IF(M86&lt;&gt;"",
VLOOKUP(
"*"&amp;IF(COUNTIF(M86,"*キャラ弁*"),"キャラ",
IF(COUNTIF(M86,"*赤*"),"赤",SUBSTITUTE(SUBSTITUTE(D86," ",""),"　","")))&amp;"*",
注文弁当の抽出!$F:$I,4,FALSE),""),"園児","先生")&amp;
IF(COUNTIF(M86,"*おにぎり*"),"　おにぎり","")</f>
        <v>#N/A</v>
      </c>
      <c r="O86" t="e">
        <f>IF(N86&lt;&gt;"",VLOOKUP(C86,クライアント抽出!$A:$G,5,FALSE),"")</f>
        <v>#N/A</v>
      </c>
      <c r="P86" t="e">
        <f>VLOOKUP(C86,クライアント抽出!$A:$O,14,FALSE)</f>
        <v>#N/A</v>
      </c>
      <c r="Q86" t="e">
        <f>SUBSTITUTE(
IF(P86&lt;&gt;"",
VLOOKUP(
"*"&amp;IF(COUNTIF(P86,"*キャラ弁*"),"キャラ",
IF(COUNTIF(P86,"*赤*"),"赤",SUBSTITUTE(SUBSTITUTE(G86," ",""),"　","")))&amp;"*",
注文弁当の抽出!$F:$I,4,FALSE),""),"園児","先生")&amp;
IF(COUNTIF(P86,"*おにぎり*"),"　おにぎり","")</f>
        <v>#N/A</v>
      </c>
      <c r="R86" t="e">
        <f>IF(Q86&lt;&gt;"",
VLOOKUP(C86,クライアント抽出!$A:$G,6,FALSE),"")</f>
        <v>#N/A</v>
      </c>
      <c r="S86" t="e">
        <f>VLOOKUP(C86,クライアント抽出!$A:$O,15,FALSE)</f>
        <v>#N/A</v>
      </c>
      <c r="T86" t="e">
        <f>SUBSTITUTE(
IF(S86&lt;&gt;"",
VLOOKUP(
"*"&amp;IF(COUNTIF(S86,"*キャラ弁*"),"キャラ",
IF(COUNTIF(S86,"*赤*"),"赤",SUBSTITUTE(SUBSTITUTE(J86," ",""),"　","")))&amp;"*",
注文弁当の抽出!$F:$I,4,FALSE),""),"園児","先生")&amp;
IF(COUNTIF(S86,"*おにぎり*"),"　おにぎり","")</f>
        <v>#N/A</v>
      </c>
      <c r="U86" t="e">
        <f>IF(T86&lt;&gt;"",
VLOOKUP(C86,クライアント抽出!$A:$G,7,FALSE),"")</f>
        <v>#N/A</v>
      </c>
      <c r="V86" t="e">
        <f>IF(A86&lt;&gt;"",VLOOKUP("*"&amp;A86&amp;"*",数出表_Excel!$A:$Z,22,FALSE)&amp;VLOOKUP("*"&amp;A86&amp;"*",数出表_Excel!$A:$Z,23,FALSE),"")</f>
        <v>#N/A</v>
      </c>
      <c r="W86" t="e">
        <f>IF(AND(COUNTIF(V86,"&lt;&gt;*不要*"),A86&lt;&gt;""),VLOOKUP(A86,得意先マスタ!$A:$AD,24,FALSE),0)</f>
        <v>#N/A</v>
      </c>
      <c r="X86" t="e">
        <f>IF(AND(COUNTIF(V86,"&lt;&gt;*不要*"),A86&lt;&gt;""),VLOOKUP(A86,得意先マスタ!$A:$AD,25,FALSE),0)</f>
        <v>#N/A</v>
      </c>
      <c r="Y86" t="e">
        <f t="shared" si="26"/>
        <v>#N/A</v>
      </c>
      <c r="Z86" t="e">
        <f t="shared" si="27"/>
        <v>#N/A</v>
      </c>
      <c r="AA86" t="e">
        <f t="shared" si="28"/>
        <v>#N/A</v>
      </c>
      <c r="AB86" t="e">
        <f t="shared" si="22"/>
        <v>#N/A</v>
      </c>
      <c r="AC86" t="str">
        <f t="array" ref="AC86">IFERROR(INDEX(86:86, SMALL(IF($D86:$U86&lt;&gt;"", COLUMN($D$1:$U86)), COLUMN(A86))), "")</f>
        <v/>
      </c>
      <c r="AD86" t="str">
        <f t="array" ref="AD86">IFERROR(INDEX(86:86, SMALL(IF($D86:$U86&lt;&gt;"", COLUMN($D$1:$U86)), COLUMN(B86))), "")</f>
        <v/>
      </c>
      <c r="AE86" t="str">
        <f t="array" ref="AE86">IFERROR(INDEX(86:86, SMALL(IF($D86:$U86&lt;&gt;"", COLUMN($D$1:$U86)), COLUMN(C86))), "")</f>
        <v/>
      </c>
      <c r="AF86" t="str">
        <f t="array" ref="AF86">IFERROR(INDEX(86:86, SMALL(IF($D86:$U86&lt;&gt;"", COLUMN($D$1:$U86)), COLUMN(D86))), "")</f>
        <v/>
      </c>
      <c r="AG86" t="str">
        <f t="array" ref="AG86">IFERROR(INDEX(86:86, SMALL(IF($D86:$U86&lt;&gt;"", COLUMN($D$1:$U86)), COLUMN(E86))), "")</f>
        <v/>
      </c>
      <c r="AH86" t="str">
        <f t="array" ref="AH86">IFERROR(INDEX(86:86, SMALL(IF($D86:$U86&lt;&gt;"", COLUMN($D$1:$U86)), COLUMN(F86))), "")</f>
        <v/>
      </c>
      <c r="AI86" t="str">
        <f t="array" ref="AI86">IFERROR(INDEX(86:86, SMALL(IF($D86:$U86&lt;&gt;"", COLUMN($D$1:$U86)), COLUMN(G86))), "")</f>
        <v/>
      </c>
      <c r="AJ86" t="str">
        <f t="array" ref="AJ86">IFERROR(INDEX(86:86, SMALL(IF($D86:$U86&lt;&gt;"", COLUMN($D$1:$U86)), COLUMN(H86))), "")</f>
        <v/>
      </c>
      <c r="AK86" t="str">
        <f t="array" ref="AK86">IFERROR(INDEX(86:86, SMALL(IF($D86:$U86&lt;&gt;"", COLUMN($D$1:$U86)), COLUMN(I86))), "")</f>
        <v/>
      </c>
      <c r="AL86" t="str">
        <f t="array" ref="AL86">IFERROR(INDEX(86:86, SMALL(IF($D86:$U86&lt;&gt;"", COLUMN($D$1:$U86)), COLUMN(J86))), "")</f>
        <v/>
      </c>
      <c r="AM86" t="str">
        <f t="array" ref="AM86">IFERROR(INDEX(86:86, SMALL(IF($D86:$U86&lt;&gt;"", COLUMN($D$1:$U86)), COLUMN(K86))), "")</f>
        <v/>
      </c>
      <c r="AN86" t="str">
        <f t="array" ref="AN86">IFERROR(INDEX(86:86, SMALL(IF($D86:$U86&lt;&gt;"", COLUMN($D$1:$U86)), COLUMN(L86))), "")</f>
        <v/>
      </c>
      <c r="AO86" t="str">
        <f t="array" ref="AO86">IFERROR(INDEX(86:86, SMALL(IF($D86:$U86&lt;&gt;"", COLUMN($D$1:$U86)), COLUMN(M86))), "")</f>
        <v/>
      </c>
      <c r="AP86" t="str">
        <f t="array" ref="AP86">IFERROR(INDEX(86:86, SMALL(IF($D86:$U86&lt;&gt;"", COLUMN($D$1:$U86)), COLUMN(N86))), "")</f>
        <v/>
      </c>
      <c r="AQ86" t="str">
        <f t="array" ref="AQ86">IFERROR(INDEX(86:86, SMALL(IF($D86:$U86&lt;&gt;"", COLUMN($D$1:$U86)), COLUMN(O86))), "")</f>
        <v/>
      </c>
      <c r="AR86" s="54" t="s">
        <v>3465</v>
      </c>
      <c r="AS86" t="e">
        <f t="shared" si="29"/>
        <v>#N/A</v>
      </c>
      <c r="AT86" t="e">
        <f t="shared" si="30"/>
        <v>#N/A</v>
      </c>
      <c r="AU86" t="e">
        <f t="shared" si="31"/>
        <v>#N/A</v>
      </c>
      <c r="AV86" t="e">
        <f t="shared" si="32"/>
        <v>#N/A</v>
      </c>
      <c r="AW86" t="e">
        <f t="shared" si="33"/>
        <v>#N/A</v>
      </c>
      <c r="AX86" t="e">
        <f t="shared" si="34"/>
        <v>#N/A</v>
      </c>
      <c r="AZ86" t="str">
        <f t="array" ref="AZ86">IFERROR(INDEX(86:86, SMALL(IF($AC86:$AX86&lt;&gt;"", COLUMN($AC$1:$AX86)), COLUMN(A86))), "")</f>
        <v/>
      </c>
      <c r="BA86" t="str">
        <f t="array" ref="BA86">IFERROR(INDEX(86:86, SMALL(IF($AC86:$AX86&lt;&gt;"", COLUMN($AC$1:$AX86)), COLUMN(B86))), "")</f>
        <v/>
      </c>
      <c r="BB86" t="str">
        <f t="array" ref="BB86">IFERROR(INDEX(86:86, SMALL(IF($AC86:$AX86&lt;&gt;"", COLUMN($AC$1:$AX86)), COLUMN(C86))), "")</f>
        <v/>
      </c>
      <c r="BC86" t="str">
        <f t="array" ref="BC86">IFERROR(INDEX(86:86, SMALL(IF($AC86:$AX86&lt;&gt;"", COLUMN($AC$1:$AX86)), COLUMN(D86))), "")</f>
        <v/>
      </c>
      <c r="BD86" t="str">
        <f t="array" ref="BD86">IFERROR(INDEX(86:86, SMALL(IF($AC86:$AX86&lt;&gt;"", COLUMN($AC$1:$AX86)), COLUMN(E86))), "")</f>
        <v/>
      </c>
      <c r="BE86" t="str">
        <f t="array" ref="BE86">IFERROR(INDEX(86:86, SMALL(IF($AC86:$AX86&lt;&gt;"", COLUMN($AC$1:$AX86)), COLUMN(F86))), "")</f>
        <v/>
      </c>
      <c r="BF86" t="str">
        <f t="array" ref="BF86">IFERROR(INDEX(86:86, SMALL(IF($AC86:$AX86&lt;&gt;"", COLUMN($AC$1:$AX86)), COLUMN(G86))), "")</f>
        <v/>
      </c>
      <c r="BG86" t="str">
        <f t="array" ref="BG86">IFERROR(INDEX(86:86, SMALL(IF($AC86:$AX86&lt;&gt;"", COLUMN($AC$1:$AX86)), COLUMN(H86))), "")</f>
        <v/>
      </c>
      <c r="BH86" t="str">
        <f t="array" ref="BH86">IFERROR(INDEX(86:86, SMALL(IF($AC86:$AX86&lt;&gt;"", COLUMN($AC$1:$AX86)), COLUMN(I86))), "")</f>
        <v/>
      </c>
      <c r="BI86" t="str">
        <f t="array" ref="BI86">IFERROR(INDEX(86:86, SMALL(IF($AC86:$AX86&lt;&gt;"", COLUMN($AC$1:$AX86)), COLUMN(J86))), "")</f>
        <v/>
      </c>
      <c r="BJ86" t="str">
        <f t="array" ref="BJ86">IFERROR(INDEX(86:86, SMALL(IF($AC86:$AX86&lt;&gt;"", COLUMN($AC$1:$AX86)), COLUMN(K86))), "")</f>
        <v/>
      </c>
      <c r="BK86" t="str">
        <f t="array" ref="BK86">IFERROR(INDEX(86:86, SMALL(IF($AC86:$AX86&lt;&gt;"", COLUMN($AC$1:$AX86)), COLUMN(L86))), "")</f>
        <v/>
      </c>
      <c r="BL86" t="str">
        <f t="array" ref="BL86">IFERROR(INDEX(86:86, SMALL(IF($AC86:$AX86&lt;&gt;"", COLUMN($AC$1:$AX86)), COLUMN(M86))), "")</f>
        <v/>
      </c>
      <c r="BM86" t="str">
        <f t="array" ref="BM86">IFERROR(INDEX(86:86, SMALL(IF($AC86:$AX86&lt;&gt;"", COLUMN($AC$1:$AX86)), COLUMN(N86))), "")</f>
        <v/>
      </c>
      <c r="BN86" t="str">
        <f t="array" ref="BN86">IFERROR(INDEX(86:86, SMALL(IF($AC86:$AX86&lt;&gt;"", COLUMN($AC$1:$AX86)), COLUMN(O86))), "")</f>
        <v/>
      </c>
      <c r="BO86" t="str">
        <f t="array" ref="BO86">IFERROR(INDEX(86:86, SMALL(IF($AC86:$AX86&lt;&gt;"", COLUMN($AC$1:$AX86)), COLUMN(P86))), "")</f>
        <v/>
      </c>
      <c r="BP86" t="str">
        <f t="array" ref="BP86">IFERROR(INDEX(86:86, SMALL(IF($AC86:$AX86&lt;&gt;"", COLUMN($AC$1:$AX86)), COLUMN(Q86))), "")</f>
        <v/>
      </c>
      <c r="BQ86" t="str">
        <f t="array" ref="BQ86">IFERROR(INDEX(86:86, SMALL(IF($AC86:$AX86&lt;&gt;"", COLUMN($AC$1:$AX86)), COLUMN(R86))), "")</f>
        <v/>
      </c>
    </row>
    <row r="87" spans="1:69" x14ac:dyDescent="0.45">
      <c r="A87" t="e" cm="1">
        <f t="array" ref="A87">IF(INDEX(貼り付け用!A:A,MATCH(A86,貼り付け用!A:A,0)+2)="4700",
IF(INDEX(貼り付け用!A:A,MATCH(A86,貼り付け用!A:A,0)+4)="4800",
INDEX(貼り付け用!A:A,MATCH(A86,貼り付け用!A:A,0)+6),
INDEX(貼り付け用!A:A,MATCH(A86,貼り付け用!A:A,0)+4)),INDEX(貼り付け用!A:A,MATCH(A86,貼り付け用!A:A,0)+2))</f>
        <v>#N/A</v>
      </c>
      <c r="B87" t="e">
        <f>IF(A87&lt;&gt;"",
VLOOKUP(A87,得意先マスタ!A:D,2,FALSE),"")</f>
        <v>#N/A</v>
      </c>
      <c r="C87" t="e" cm="1">
        <f t="array" ref="C87">IF(A87="10000","",INDEX(貼り付け用!A:A,MATCH(A87,貼り付け用!A:A,0)+1))</f>
        <v>#N/A</v>
      </c>
      <c r="D87" t="e">
        <f>VLOOKUP(C87,クライアント抽出!$A:$O,10,FALSE)</f>
        <v>#N/A</v>
      </c>
      <c r="E87" t="e">
        <f>IF(D87&lt;&gt;"",
VLOOKUP(
"*"&amp;IF(COUNTIF(D87,"*キャラ弁*"),"キャラ",
IF(COUNTIF(D87,"*赤*"),"赤",SUBSTITUTE(SUBSTITUTE(D87," ",""),"　","")))&amp;"*",
注文弁当の抽出!$F:$I,4,FALSE)&amp;
IF(COUNTIF(D87,"*おにぎり*"),"　おにぎり",""),"")</f>
        <v>#N/A</v>
      </c>
      <c r="F87" t="e">
        <f>IF(E87&lt;&gt;"",
VLOOKUP(C87,クライアント抽出!$A:$G,2,FALSE)+
IF(COUNTIF(Y87,"*-*"),Y87,0),"")</f>
        <v>#N/A</v>
      </c>
      <c r="G87" t="e">
        <f>VLOOKUP(C87,クライアント抽出!$A:$O,11,FALSE)</f>
        <v>#N/A</v>
      </c>
      <c r="H87" t="e">
        <f>IF(G87&lt;&gt;"",
VLOOKUP(
"*"&amp;IF(COUNTIF(G87,"*キャラ弁*"),"キャラ",
IF(COUNTIF(G87,"*赤*"),"赤",SUBSTITUTE(SUBSTITUTE(G87," ",""),"　","")))&amp;"*",
注文弁当の抽出!$F:$I,4,FALSE)&amp;
IF(COUNTIF(G87,"*おにぎり*"),"　おにぎり",""),"")</f>
        <v>#N/A</v>
      </c>
      <c r="I87" t="e">
        <f>IF(H87&lt;&gt;"",
VLOOKUP(C87,クライアント抽出!$A:$G,3,FALSE)+Z87,"")</f>
        <v>#N/A</v>
      </c>
      <c r="J87" t="e">
        <f>VLOOKUP(C87,クライアント抽出!$A:$O,12,FALSE)</f>
        <v>#N/A</v>
      </c>
      <c r="K87" t="e">
        <f>IF(J87&lt;&gt;"",
VLOOKUP(
"*"&amp;IF(COUNTIF(J87,"*キャラ弁*"),"キャラ",
IF(COUNTIF(J87,"*赤*"),"赤",SUBSTITUTE(SUBSTITUTE(J87," ",""),"　","")))&amp;"*",
注文弁当の抽出!$F:$I,4,FALSE)&amp;
IF(COUNTIF(J87,"*おにぎり*"),"　おにぎり",""),"")</f>
        <v>#N/A</v>
      </c>
      <c r="L87" t="e">
        <f>IF(K87&lt;&gt;"",
VLOOKUP(C87,クライアント抽出!$A:$G,4,FALSE)+AA87,"")</f>
        <v>#N/A</v>
      </c>
      <c r="M87" t="e">
        <f>VLOOKUP(C87,クライアント抽出!$A:$O,13,FALSE)</f>
        <v>#N/A</v>
      </c>
      <c r="N87" t="e">
        <f>SUBSTITUTE(
IF(M87&lt;&gt;"",
VLOOKUP(
"*"&amp;IF(COUNTIF(M87,"*キャラ弁*"),"キャラ",
IF(COUNTIF(M87,"*赤*"),"赤",SUBSTITUTE(SUBSTITUTE(D87," ",""),"　","")))&amp;"*",
注文弁当の抽出!$F:$I,4,FALSE),""),"園児","先生")&amp;
IF(COUNTIF(M87,"*おにぎり*"),"　おにぎり","")</f>
        <v>#N/A</v>
      </c>
      <c r="O87" t="e">
        <f>IF(N87&lt;&gt;"",VLOOKUP(C87,クライアント抽出!$A:$G,5,FALSE),"")</f>
        <v>#N/A</v>
      </c>
      <c r="P87" t="e">
        <f>VLOOKUP(C87,クライアント抽出!$A:$O,14,FALSE)</f>
        <v>#N/A</v>
      </c>
      <c r="Q87" t="e">
        <f>SUBSTITUTE(
IF(P87&lt;&gt;"",
VLOOKUP(
"*"&amp;IF(COUNTIF(P87,"*キャラ弁*"),"キャラ",
IF(COUNTIF(P87,"*赤*"),"赤",SUBSTITUTE(SUBSTITUTE(G87," ",""),"　","")))&amp;"*",
注文弁当の抽出!$F:$I,4,FALSE),""),"園児","先生")&amp;
IF(COUNTIF(P87,"*おにぎり*"),"　おにぎり","")</f>
        <v>#N/A</v>
      </c>
      <c r="R87" t="e">
        <f>IF(Q87&lt;&gt;"",
VLOOKUP(C87,クライアント抽出!$A:$G,6,FALSE),"")</f>
        <v>#N/A</v>
      </c>
      <c r="S87" t="e">
        <f>VLOOKUP(C87,クライアント抽出!$A:$O,15,FALSE)</f>
        <v>#N/A</v>
      </c>
      <c r="T87" t="e">
        <f>SUBSTITUTE(
IF(S87&lt;&gt;"",
VLOOKUP(
"*"&amp;IF(COUNTIF(S87,"*キャラ弁*"),"キャラ",
IF(COUNTIF(S87,"*赤*"),"赤",SUBSTITUTE(SUBSTITUTE(J87," ",""),"　","")))&amp;"*",
注文弁当の抽出!$F:$I,4,FALSE),""),"園児","先生")&amp;
IF(COUNTIF(S87,"*おにぎり*"),"　おにぎり","")</f>
        <v>#N/A</v>
      </c>
      <c r="U87" t="e">
        <f>IF(T87&lt;&gt;"",
VLOOKUP(C87,クライアント抽出!$A:$G,7,FALSE),"")</f>
        <v>#N/A</v>
      </c>
      <c r="V87" t="e">
        <f>IF(A87&lt;&gt;"",VLOOKUP("*"&amp;A87&amp;"*",数出表_Excel!$A:$Z,22,FALSE)&amp;VLOOKUP("*"&amp;A87&amp;"*",数出表_Excel!$A:$Z,23,FALSE),"")</f>
        <v>#N/A</v>
      </c>
      <c r="W87" t="e">
        <f>IF(AND(COUNTIF(V87,"&lt;&gt;*不要*"),A87&lt;&gt;""),VLOOKUP(A87,得意先マスタ!$A:$AD,24,FALSE),0)</f>
        <v>#N/A</v>
      </c>
      <c r="X87" t="e">
        <f>IF(AND(COUNTIF(V87,"&lt;&gt;*不要*"),A87&lt;&gt;""),VLOOKUP(A87,得意先マスタ!$A:$AD,25,FALSE),0)</f>
        <v>#N/A</v>
      </c>
      <c r="Y87" t="e">
        <f t="shared" si="26"/>
        <v>#N/A</v>
      </c>
      <c r="Z87" t="e">
        <f t="shared" si="27"/>
        <v>#N/A</v>
      </c>
      <c r="AA87" t="e">
        <f t="shared" si="28"/>
        <v>#N/A</v>
      </c>
      <c r="AB87" t="e">
        <f t="shared" si="22"/>
        <v>#N/A</v>
      </c>
      <c r="AC87" t="str">
        <f t="array" ref="AC87">IFERROR(INDEX(87:87, SMALL(IF($D87:$U87&lt;&gt;"", COLUMN($D$1:$U87)), COLUMN(A87))), "")</f>
        <v/>
      </c>
      <c r="AD87" t="str">
        <f t="array" ref="AD87">IFERROR(INDEX(87:87, SMALL(IF($D87:$U87&lt;&gt;"", COLUMN($D$1:$U87)), COLUMN(B87))), "")</f>
        <v/>
      </c>
      <c r="AE87" t="str">
        <f t="array" ref="AE87">IFERROR(INDEX(87:87, SMALL(IF($D87:$U87&lt;&gt;"", COLUMN($D$1:$U87)), COLUMN(C87))), "")</f>
        <v/>
      </c>
      <c r="AF87" t="str">
        <f t="array" ref="AF87">IFERROR(INDEX(87:87, SMALL(IF($D87:$U87&lt;&gt;"", COLUMN($D$1:$U87)), COLUMN(D87))), "")</f>
        <v/>
      </c>
      <c r="AG87" t="str">
        <f t="array" ref="AG87">IFERROR(INDEX(87:87, SMALL(IF($D87:$U87&lt;&gt;"", COLUMN($D$1:$U87)), COLUMN(E87))), "")</f>
        <v/>
      </c>
      <c r="AH87" t="str">
        <f t="array" ref="AH87">IFERROR(INDEX(87:87, SMALL(IF($D87:$U87&lt;&gt;"", COLUMN($D$1:$U87)), COLUMN(F87))), "")</f>
        <v/>
      </c>
      <c r="AI87" t="str">
        <f t="array" ref="AI87">IFERROR(INDEX(87:87, SMALL(IF($D87:$U87&lt;&gt;"", COLUMN($D$1:$U87)), COLUMN(G87))), "")</f>
        <v/>
      </c>
      <c r="AJ87" t="str">
        <f t="array" ref="AJ87">IFERROR(INDEX(87:87, SMALL(IF($D87:$U87&lt;&gt;"", COLUMN($D$1:$U87)), COLUMN(H87))), "")</f>
        <v/>
      </c>
      <c r="AK87" t="str">
        <f t="array" ref="AK87">IFERROR(INDEX(87:87, SMALL(IF($D87:$U87&lt;&gt;"", COLUMN($D$1:$U87)), COLUMN(I87))), "")</f>
        <v/>
      </c>
      <c r="AL87" t="str">
        <f t="array" ref="AL87">IFERROR(INDEX(87:87, SMALL(IF($D87:$U87&lt;&gt;"", COLUMN($D$1:$U87)), COLUMN(J87))), "")</f>
        <v/>
      </c>
      <c r="AM87" t="str">
        <f t="array" ref="AM87">IFERROR(INDEX(87:87, SMALL(IF($D87:$U87&lt;&gt;"", COLUMN($D$1:$U87)), COLUMN(K87))), "")</f>
        <v/>
      </c>
      <c r="AN87" t="str">
        <f t="array" ref="AN87">IFERROR(INDEX(87:87, SMALL(IF($D87:$U87&lt;&gt;"", COLUMN($D$1:$U87)), COLUMN(L87))), "")</f>
        <v/>
      </c>
      <c r="AO87" t="str">
        <f t="array" ref="AO87">IFERROR(INDEX(87:87, SMALL(IF($D87:$U87&lt;&gt;"", COLUMN($D$1:$U87)), COLUMN(M87))), "")</f>
        <v/>
      </c>
      <c r="AP87" t="str">
        <f t="array" ref="AP87">IFERROR(INDEX(87:87, SMALL(IF($D87:$U87&lt;&gt;"", COLUMN($D$1:$U87)), COLUMN(N87))), "")</f>
        <v/>
      </c>
      <c r="AQ87" t="str">
        <f t="array" ref="AQ87">IFERROR(INDEX(87:87, SMALL(IF($D87:$U87&lt;&gt;"", COLUMN($D$1:$U87)), COLUMN(O87))), "")</f>
        <v/>
      </c>
      <c r="AR87" s="54" t="s">
        <v>3465</v>
      </c>
      <c r="AS87" t="e">
        <f t="shared" si="29"/>
        <v>#N/A</v>
      </c>
      <c r="AT87" t="e">
        <f t="shared" si="30"/>
        <v>#N/A</v>
      </c>
      <c r="AU87" t="e">
        <f t="shared" si="31"/>
        <v>#N/A</v>
      </c>
      <c r="AV87" t="e">
        <f t="shared" si="32"/>
        <v>#N/A</v>
      </c>
      <c r="AW87" t="e">
        <f t="shared" si="33"/>
        <v>#N/A</v>
      </c>
      <c r="AX87" t="e">
        <f t="shared" si="34"/>
        <v>#N/A</v>
      </c>
      <c r="AZ87" t="str">
        <f t="array" ref="AZ87">IFERROR(INDEX(87:87, SMALL(IF($AC87:$AX87&lt;&gt;"", COLUMN($AC$1:$AX87)), COLUMN(A87))), "")</f>
        <v/>
      </c>
      <c r="BA87" t="str">
        <f t="array" ref="BA87">IFERROR(INDEX(87:87, SMALL(IF($AC87:$AX87&lt;&gt;"", COLUMN($AC$1:$AX87)), COLUMN(B87))), "")</f>
        <v/>
      </c>
      <c r="BB87" t="str">
        <f t="array" ref="BB87">IFERROR(INDEX(87:87, SMALL(IF($AC87:$AX87&lt;&gt;"", COLUMN($AC$1:$AX87)), COLUMN(C87))), "")</f>
        <v/>
      </c>
      <c r="BC87" t="str">
        <f t="array" ref="BC87">IFERROR(INDEX(87:87, SMALL(IF($AC87:$AX87&lt;&gt;"", COLUMN($AC$1:$AX87)), COLUMN(D87))), "")</f>
        <v/>
      </c>
      <c r="BD87" t="str">
        <f t="array" ref="BD87">IFERROR(INDEX(87:87, SMALL(IF($AC87:$AX87&lt;&gt;"", COLUMN($AC$1:$AX87)), COLUMN(E87))), "")</f>
        <v/>
      </c>
      <c r="BE87" t="str">
        <f t="array" ref="BE87">IFERROR(INDEX(87:87, SMALL(IF($AC87:$AX87&lt;&gt;"", COLUMN($AC$1:$AX87)), COLUMN(F87))), "")</f>
        <v/>
      </c>
      <c r="BF87" t="str">
        <f t="array" ref="BF87">IFERROR(INDEX(87:87, SMALL(IF($AC87:$AX87&lt;&gt;"", COLUMN($AC$1:$AX87)), COLUMN(G87))), "")</f>
        <v/>
      </c>
      <c r="BG87" t="str">
        <f t="array" ref="BG87">IFERROR(INDEX(87:87, SMALL(IF($AC87:$AX87&lt;&gt;"", COLUMN($AC$1:$AX87)), COLUMN(H87))), "")</f>
        <v/>
      </c>
      <c r="BH87" t="str">
        <f t="array" ref="BH87">IFERROR(INDEX(87:87, SMALL(IF($AC87:$AX87&lt;&gt;"", COLUMN($AC$1:$AX87)), COLUMN(I87))), "")</f>
        <v/>
      </c>
      <c r="BI87" t="str">
        <f t="array" ref="BI87">IFERROR(INDEX(87:87, SMALL(IF($AC87:$AX87&lt;&gt;"", COLUMN($AC$1:$AX87)), COLUMN(J87))), "")</f>
        <v/>
      </c>
      <c r="BJ87" t="str">
        <f t="array" ref="BJ87">IFERROR(INDEX(87:87, SMALL(IF($AC87:$AX87&lt;&gt;"", COLUMN($AC$1:$AX87)), COLUMN(K87))), "")</f>
        <v/>
      </c>
      <c r="BK87" t="str">
        <f t="array" ref="BK87">IFERROR(INDEX(87:87, SMALL(IF($AC87:$AX87&lt;&gt;"", COLUMN($AC$1:$AX87)), COLUMN(L87))), "")</f>
        <v/>
      </c>
      <c r="BL87" t="str">
        <f t="array" ref="BL87">IFERROR(INDEX(87:87, SMALL(IF($AC87:$AX87&lt;&gt;"", COLUMN($AC$1:$AX87)), COLUMN(M87))), "")</f>
        <v/>
      </c>
      <c r="BM87" t="str">
        <f t="array" ref="BM87">IFERROR(INDEX(87:87, SMALL(IF($AC87:$AX87&lt;&gt;"", COLUMN($AC$1:$AX87)), COLUMN(N87))), "")</f>
        <v/>
      </c>
      <c r="BN87" t="str">
        <f t="array" ref="BN87">IFERROR(INDEX(87:87, SMALL(IF($AC87:$AX87&lt;&gt;"", COLUMN($AC$1:$AX87)), COLUMN(O87))), "")</f>
        <v/>
      </c>
      <c r="BO87" t="str">
        <f t="array" ref="BO87">IFERROR(INDEX(87:87, SMALL(IF($AC87:$AX87&lt;&gt;"", COLUMN($AC$1:$AX87)), COLUMN(P87))), "")</f>
        <v/>
      </c>
      <c r="BP87" t="str">
        <f t="array" ref="BP87">IFERROR(INDEX(87:87, SMALL(IF($AC87:$AX87&lt;&gt;"", COLUMN($AC$1:$AX87)), COLUMN(Q87))), "")</f>
        <v/>
      </c>
      <c r="BQ87" t="str">
        <f t="array" ref="BQ87">IFERROR(INDEX(87:87, SMALL(IF($AC87:$AX87&lt;&gt;"", COLUMN($AC$1:$AX87)), COLUMN(R87))), "")</f>
        <v/>
      </c>
    </row>
    <row r="88" spans="1:69" x14ac:dyDescent="0.45">
      <c r="A88" t="e" cm="1">
        <f t="array" ref="A88">IF(INDEX(貼り付け用!A:A,MATCH(A87,貼り付け用!A:A,0)+2)="4700",
IF(INDEX(貼り付け用!A:A,MATCH(A87,貼り付け用!A:A,0)+4)="4800",
INDEX(貼り付け用!A:A,MATCH(A87,貼り付け用!A:A,0)+6),
INDEX(貼り付け用!A:A,MATCH(A87,貼り付け用!A:A,0)+4)),INDEX(貼り付け用!A:A,MATCH(A87,貼り付け用!A:A,0)+2))</f>
        <v>#N/A</v>
      </c>
      <c r="B88" t="e">
        <f>IF(A88&lt;&gt;"",
VLOOKUP(A88,得意先マスタ!A:D,2,FALSE),"")</f>
        <v>#N/A</v>
      </c>
      <c r="C88" t="e" cm="1">
        <f t="array" ref="C88">IF(A88="10000","",INDEX(貼り付け用!A:A,MATCH(A88,貼り付け用!A:A,0)+1))</f>
        <v>#N/A</v>
      </c>
      <c r="D88" t="e">
        <f>VLOOKUP(C88,クライアント抽出!$A:$O,10,FALSE)</f>
        <v>#N/A</v>
      </c>
      <c r="E88" t="e">
        <f>IF(D88&lt;&gt;"",
VLOOKUP(
"*"&amp;IF(COUNTIF(D88,"*キャラ弁*"),"キャラ",
IF(COUNTIF(D88,"*赤*"),"赤",SUBSTITUTE(SUBSTITUTE(D88," ",""),"　","")))&amp;"*",
注文弁当の抽出!$F:$I,4,FALSE)&amp;
IF(COUNTIF(D88,"*おにぎり*"),"　おにぎり",""),"")</f>
        <v>#N/A</v>
      </c>
      <c r="F88" t="e">
        <f>IF(E88&lt;&gt;"",
VLOOKUP(C88,クライアント抽出!$A:$G,2,FALSE)+
IF(COUNTIF(Y88,"*-*"),Y88,0),"")</f>
        <v>#N/A</v>
      </c>
      <c r="G88" t="e">
        <f>VLOOKUP(C88,クライアント抽出!$A:$O,11,FALSE)</f>
        <v>#N/A</v>
      </c>
      <c r="H88" t="e">
        <f>IF(G88&lt;&gt;"",
VLOOKUP(
"*"&amp;IF(COUNTIF(G88,"*キャラ弁*"),"キャラ",
IF(COUNTIF(G88,"*赤*"),"赤",SUBSTITUTE(SUBSTITUTE(G88," ",""),"　","")))&amp;"*",
注文弁当の抽出!$F:$I,4,FALSE)&amp;
IF(COUNTIF(G88,"*おにぎり*"),"　おにぎり",""),"")</f>
        <v>#N/A</v>
      </c>
      <c r="I88" t="e">
        <f>IF(H88&lt;&gt;"",
VLOOKUP(C88,クライアント抽出!$A:$G,3,FALSE)+Z88,"")</f>
        <v>#N/A</v>
      </c>
      <c r="J88" t="e">
        <f>VLOOKUP(C88,クライアント抽出!$A:$O,12,FALSE)</f>
        <v>#N/A</v>
      </c>
      <c r="K88" t="e">
        <f>IF(J88&lt;&gt;"",
VLOOKUP(
"*"&amp;IF(COUNTIF(J88,"*キャラ弁*"),"キャラ",
IF(COUNTIF(J88,"*赤*"),"赤",SUBSTITUTE(SUBSTITUTE(J88," ",""),"　","")))&amp;"*",
注文弁当の抽出!$F:$I,4,FALSE)&amp;
IF(COUNTIF(J88,"*おにぎり*"),"　おにぎり",""),"")</f>
        <v>#N/A</v>
      </c>
      <c r="L88" t="e">
        <f>IF(K88&lt;&gt;"",
VLOOKUP(C88,クライアント抽出!$A:$G,4,FALSE)+AA88,"")</f>
        <v>#N/A</v>
      </c>
      <c r="M88" t="e">
        <f>VLOOKUP(C88,クライアント抽出!$A:$O,13,FALSE)</f>
        <v>#N/A</v>
      </c>
      <c r="N88" t="e">
        <f>SUBSTITUTE(
IF(M88&lt;&gt;"",
VLOOKUP(
"*"&amp;IF(COUNTIF(M88,"*キャラ弁*"),"キャラ",
IF(COUNTIF(M88,"*赤*"),"赤",SUBSTITUTE(SUBSTITUTE(D88," ",""),"　","")))&amp;"*",
注文弁当の抽出!$F:$I,4,FALSE),""),"園児","先生")&amp;
IF(COUNTIF(M88,"*おにぎり*"),"　おにぎり","")</f>
        <v>#N/A</v>
      </c>
      <c r="O88" t="e">
        <f>IF(N88&lt;&gt;"",VLOOKUP(C88,クライアント抽出!$A:$G,5,FALSE),"")</f>
        <v>#N/A</v>
      </c>
      <c r="P88" t="e">
        <f>VLOOKUP(C88,クライアント抽出!$A:$O,14,FALSE)</f>
        <v>#N/A</v>
      </c>
      <c r="Q88" t="e">
        <f>SUBSTITUTE(
IF(P88&lt;&gt;"",
VLOOKUP(
"*"&amp;IF(COUNTIF(P88,"*キャラ弁*"),"キャラ",
IF(COUNTIF(P88,"*赤*"),"赤",SUBSTITUTE(SUBSTITUTE(G88," ",""),"　","")))&amp;"*",
注文弁当の抽出!$F:$I,4,FALSE),""),"園児","先生")&amp;
IF(COUNTIF(P88,"*おにぎり*"),"　おにぎり","")</f>
        <v>#N/A</v>
      </c>
      <c r="R88" t="e">
        <f>IF(Q88&lt;&gt;"",
VLOOKUP(C88,クライアント抽出!$A:$G,6,FALSE),"")</f>
        <v>#N/A</v>
      </c>
      <c r="S88" t="e">
        <f>VLOOKUP(C88,クライアント抽出!$A:$O,15,FALSE)</f>
        <v>#N/A</v>
      </c>
      <c r="T88" t="e">
        <f>SUBSTITUTE(
IF(S88&lt;&gt;"",
VLOOKUP(
"*"&amp;IF(COUNTIF(S88,"*キャラ弁*"),"キャラ",
IF(COUNTIF(S88,"*赤*"),"赤",SUBSTITUTE(SUBSTITUTE(J88," ",""),"　","")))&amp;"*",
注文弁当の抽出!$F:$I,4,FALSE),""),"園児","先生")&amp;
IF(COUNTIF(S88,"*おにぎり*"),"　おにぎり","")</f>
        <v>#N/A</v>
      </c>
      <c r="U88" t="e">
        <f>IF(T88&lt;&gt;"",
VLOOKUP(C88,クライアント抽出!$A:$G,7,FALSE),"")</f>
        <v>#N/A</v>
      </c>
      <c r="V88" t="e">
        <f>IF(A88&lt;&gt;"",VLOOKUP("*"&amp;A88&amp;"*",数出表_Excel!$A:$Z,22,FALSE)&amp;VLOOKUP("*"&amp;A88&amp;"*",数出表_Excel!$A:$Z,23,FALSE),"")</f>
        <v>#N/A</v>
      </c>
      <c r="W88" t="e">
        <f>IF(AND(COUNTIF(V88,"&lt;&gt;*不要*"),A88&lt;&gt;""),VLOOKUP(A88,得意先マスタ!$A:$AD,24,FALSE),0)</f>
        <v>#N/A</v>
      </c>
      <c r="X88" t="e">
        <f>IF(AND(COUNTIF(V88,"&lt;&gt;*不要*"),A88&lt;&gt;""),VLOOKUP(A88,得意先マスタ!$A:$AD,25,FALSE),0)</f>
        <v>#N/A</v>
      </c>
      <c r="Y88" t="e">
        <f t="shared" si="26"/>
        <v>#N/A</v>
      </c>
      <c r="Z88" t="e">
        <f t="shared" si="27"/>
        <v>#N/A</v>
      </c>
      <c r="AA88" t="e">
        <f t="shared" si="28"/>
        <v>#N/A</v>
      </c>
      <c r="AB88" t="e">
        <f t="shared" si="22"/>
        <v>#N/A</v>
      </c>
      <c r="AC88" t="str">
        <f t="array" ref="AC88">IFERROR(INDEX(88:88, SMALL(IF($D88:$U88&lt;&gt;"", COLUMN($D$1:$U88)), COLUMN(A88))), "")</f>
        <v/>
      </c>
      <c r="AD88" t="str">
        <f t="array" ref="AD88">IFERROR(INDEX(88:88, SMALL(IF($D88:$U88&lt;&gt;"", COLUMN($D$1:$U88)), COLUMN(B88))), "")</f>
        <v/>
      </c>
      <c r="AE88" t="str">
        <f t="array" ref="AE88">IFERROR(INDEX(88:88, SMALL(IF($D88:$U88&lt;&gt;"", COLUMN($D$1:$U88)), COLUMN(C88))), "")</f>
        <v/>
      </c>
      <c r="AF88" t="str">
        <f t="array" ref="AF88">IFERROR(INDEX(88:88, SMALL(IF($D88:$U88&lt;&gt;"", COLUMN($D$1:$U88)), COLUMN(D88))), "")</f>
        <v/>
      </c>
      <c r="AG88" t="str">
        <f t="array" ref="AG88">IFERROR(INDEX(88:88, SMALL(IF($D88:$U88&lt;&gt;"", COLUMN($D$1:$U88)), COLUMN(E88))), "")</f>
        <v/>
      </c>
      <c r="AH88" t="str">
        <f t="array" ref="AH88">IFERROR(INDEX(88:88, SMALL(IF($D88:$U88&lt;&gt;"", COLUMN($D$1:$U88)), COLUMN(F88))), "")</f>
        <v/>
      </c>
      <c r="AI88" t="str">
        <f t="array" ref="AI88">IFERROR(INDEX(88:88, SMALL(IF($D88:$U88&lt;&gt;"", COLUMN($D$1:$U88)), COLUMN(G88))), "")</f>
        <v/>
      </c>
      <c r="AJ88" t="str">
        <f t="array" ref="AJ88">IFERROR(INDEX(88:88, SMALL(IF($D88:$U88&lt;&gt;"", COLUMN($D$1:$U88)), COLUMN(H88))), "")</f>
        <v/>
      </c>
      <c r="AK88" t="str">
        <f t="array" ref="AK88">IFERROR(INDEX(88:88, SMALL(IF($D88:$U88&lt;&gt;"", COLUMN($D$1:$U88)), COLUMN(I88))), "")</f>
        <v/>
      </c>
      <c r="AL88" t="str">
        <f t="array" ref="AL88">IFERROR(INDEX(88:88, SMALL(IF($D88:$U88&lt;&gt;"", COLUMN($D$1:$U88)), COLUMN(J88))), "")</f>
        <v/>
      </c>
      <c r="AM88" t="str">
        <f t="array" ref="AM88">IFERROR(INDEX(88:88, SMALL(IF($D88:$U88&lt;&gt;"", COLUMN($D$1:$U88)), COLUMN(K88))), "")</f>
        <v/>
      </c>
      <c r="AN88" t="str">
        <f t="array" ref="AN88">IFERROR(INDEX(88:88, SMALL(IF($D88:$U88&lt;&gt;"", COLUMN($D$1:$U88)), COLUMN(L88))), "")</f>
        <v/>
      </c>
      <c r="AO88" t="str">
        <f t="array" ref="AO88">IFERROR(INDEX(88:88, SMALL(IF($D88:$U88&lt;&gt;"", COLUMN($D$1:$U88)), COLUMN(M88))), "")</f>
        <v/>
      </c>
      <c r="AP88" t="str">
        <f t="array" ref="AP88">IFERROR(INDEX(88:88, SMALL(IF($D88:$U88&lt;&gt;"", COLUMN($D$1:$U88)), COLUMN(N88))), "")</f>
        <v/>
      </c>
      <c r="AQ88" t="str">
        <f t="array" ref="AQ88">IFERROR(INDEX(88:88, SMALL(IF($D88:$U88&lt;&gt;"", COLUMN($D$1:$U88)), COLUMN(O88))), "")</f>
        <v/>
      </c>
      <c r="AR88" s="54" t="s">
        <v>3465</v>
      </c>
      <c r="AS88" t="e">
        <f t="shared" si="29"/>
        <v>#N/A</v>
      </c>
      <c r="AT88" t="e">
        <f t="shared" si="30"/>
        <v>#N/A</v>
      </c>
      <c r="AU88" t="e">
        <f t="shared" si="31"/>
        <v>#N/A</v>
      </c>
      <c r="AV88" t="e">
        <f t="shared" si="32"/>
        <v>#N/A</v>
      </c>
      <c r="AW88" t="e">
        <f t="shared" si="33"/>
        <v>#N/A</v>
      </c>
      <c r="AX88" t="e">
        <f t="shared" si="34"/>
        <v>#N/A</v>
      </c>
      <c r="AZ88" t="str">
        <f t="array" ref="AZ88">IFERROR(INDEX(88:88, SMALL(IF($AC88:$AX88&lt;&gt;"", COLUMN($AC$1:$AX88)), COLUMN(A88))), "")</f>
        <v/>
      </c>
      <c r="BA88" t="str">
        <f t="array" ref="BA88">IFERROR(INDEX(88:88, SMALL(IF($AC88:$AX88&lt;&gt;"", COLUMN($AC$1:$AX88)), COLUMN(B88))), "")</f>
        <v/>
      </c>
      <c r="BB88" t="str">
        <f t="array" ref="BB88">IFERROR(INDEX(88:88, SMALL(IF($AC88:$AX88&lt;&gt;"", COLUMN($AC$1:$AX88)), COLUMN(C88))), "")</f>
        <v/>
      </c>
      <c r="BC88" t="str">
        <f t="array" ref="BC88">IFERROR(INDEX(88:88, SMALL(IF($AC88:$AX88&lt;&gt;"", COLUMN($AC$1:$AX88)), COLUMN(D88))), "")</f>
        <v/>
      </c>
      <c r="BD88" t="str">
        <f t="array" ref="BD88">IFERROR(INDEX(88:88, SMALL(IF($AC88:$AX88&lt;&gt;"", COLUMN($AC$1:$AX88)), COLUMN(E88))), "")</f>
        <v/>
      </c>
      <c r="BE88" t="str">
        <f t="array" ref="BE88">IFERROR(INDEX(88:88, SMALL(IF($AC88:$AX88&lt;&gt;"", COLUMN($AC$1:$AX88)), COLUMN(F88))), "")</f>
        <v/>
      </c>
      <c r="BF88" t="str">
        <f t="array" ref="BF88">IFERROR(INDEX(88:88, SMALL(IF($AC88:$AX88&lt;&gt;"", COLUMN($AC$1:$AX88)), COLUMN(G88))), "")</f>
        <v/>
      </c>
      <c r="BG88" t="str">
        <f t="array" ref="BG88">IFERROR(INDEX(88:88, SMALL(IF($AC88:$AX88&lt;&gt;"", COLUMN($AC$1:$AX88)), COLUMN(H88))), "")</f>
        <v/>
      </c>
      <c r="BH88" t="str">
        <f t="array" ref="BH88">IFERROR(INDEX(88:88, SMALL(IF($AC88:$AX88&lt;&gt;"", COLUMN($AC$1:$AX88)), COLUMN(I88))), "")</f>
        <v/>
      </c>
      <c r="BI88" t="str">
        <f t="array" ref="BI88">IFERROR(INDEX(88:88, SMALL(IF($AC88:$AX88&lt;&gt;"", COLUMN($AC$1:$AX88)), COLUMN(J88))), "")</f>
        <v/>
      </c>
      <c r="BJ88" t="str">
        <f t="array" ref="BJ88">IFERROR(INDEX(88:88, SMALL(IF($AC88:$AX88&lt;&gt;"", COLUMN($AC$1:$AX88)), COLUMN(K88))), "")</f>
        <v/>
      </c>
      <c r="BK88" t="str">
        <f t="array" ref="BK88">IFERROR(INDEX(88:88, SMALL(IF($AC88:$AX88&lt;&gt;"", COLUMN($AC$1:$AX88)), COLUMN(L88))), "")</f>
        <v/>
      </c>
      <c r="BL88" t="str">
        <f t="array" ref="BL88">IFERROR(INDEX(88:88, SMALL(IF($AC88:$AX88&lt;&gt;"", COLUMN($AC$1:$AX88)), COLUMN(M88))), "")</f>
        <v/>
      </c>
      <c r="BM88" t="str">
        <f t="array" ref="BM88">IFERROR(INDEX(88:88, SMALL(IF($AC88:$AX88&lt;&gt;"", COLUMN($AC$1:$AX88)), COLUMN(N88))), "")</f>
        <v/>
      </c>
      <c r="BN88" t="str">
        <f t="array" ref="BN88">IFERROR(INDEX(88:88, SMALL(IF($AC88:$AX88&lt;&gt;"", COLUMN($AC$1:$AX88)), COLUMN(O88))), "")</f>
        <v/>
      </c>
      <c r="BO88" t="str">
        <f t="array" ref="BO88">IFERROR(INDEX(88:88, SMALL(IF($AC88:$AX88&lt;&gt;"", COLUMN($AC$1:$AX88)), COLUMN(P88))), "")</f>
        <v/>
      </c>
      <c r="BP88" t="str">
        <f t="array" ref="BP88">IFERROR(INDEX(88:88, SMALL(IF($AC88:$AX88&lt;&gt;"", COLUMN($AC$1:$AX88)), COLUMN(Q88))), "")</f>
        <v/>
      </c>
      <c r="BQ88" t="str">
        <f t="array" ref="BQ88">IFERROR(INDEX(88:88, SMALL(IF($AC88:$AX88&lt;&gt;"", COLUMN($AC$1:$AX88)), COLUMN(R88))), "")</f>
        <v/>
      </c>
    </row>
    <row r="89" spans="1:69" x14ac:dyDescent="0.45">
      <c r="A89" t="e" cm="1">
        <f t="array" ref="A89">IF(INDEX(貼り付け用!A:A,MATCH(A88,貼り付け用!A:A,0)+2)="4700",
IF(INDEX(貼り付け用!A:A,MATCH(A88,貼り付け用!A:A,0)+4)="4800",
INDEX(貼り付け用!A:A,MATCH(A88,貼り付け用!A:A,0)+6),
INDEX(貼り付け用!A:A,MATCH(A88,貼り付け用!A:A,0)+4)),INDEX(貼り付け用!A:A,MATCH(A88,貼り付け用!A:A,0)+2))</f>
        <v>#N/A</v>
      </c>
      <c r="B89" t="e">
        <f>IF(A89&lt;&gt;"",
VLOOKUP(A89,得意先マスタ!A:D,2,FALSE),"")</f>
        <v>#N/A</v>
      </c>
      <c r="C89" t="e" cm="1">
        <f t="array" ref="C89">IF(A89="10000","",INDEX(貼り付け用!A:A,MATCH(A89,貼り付け用!A:A,0)+1))</f>
        <v>#N/A</v>
      </c>
      <c r="D89" t="e">
        <f>VLOOKUP(C89,クライアント抽出!$A:$O,10,FALSE)</f>
        <v>#N/A</v>
      </c>
      <c r="E89" t="e">
        <f>IF(D89&lt;&gt;"",
VLOOKUP(
"*"&amp;IF(COUNTIF(D89,"*キャラ弁*"),"キャラ",
IF(COUNTIF(D89,"*赤*"),"赤",SUBSTITUTE(SUBSTITUTE(D89," ",""),"　","")))&amp;"*",
注文弁当の抽出!$F:$I,4,FALSE)&amp;
IF(COUNTIF(D89,"*おにぎり*"),"　おにぎり",""),"")</f>
        <v>#N/A</v>
      </c>
      <c r="F89" t="e">
        <f>IF(E89&lt;&gt;"",
VLOOKUP(C89,クライアント抽出!$A:$G,2,FALSE)+
IF(COUNTIF(Y89,"*-*"),Y89,0),"")</f>
        <v>#N/A</v>
      </c>
      <c r="G89" t="e">
        <f>VLOOKUP(C89,クライアント抽出!$A:$O,11,FALSE)</f>
        <v>#N/A</v>
      </c>
      <c r="H89" t="e">
        <f>IF(G89&lt;&gt;"",
VLOOKUP(
"*"&amp;IF(COUNTIF(G89,"*キャラ弁*"),"キャラ",
IF(COUNTIF(G89,"*赤*"),"赤",SUBSTITUTE(SUBSTITUTE(G89," ",""),"　","")))&amp;"*",
注文弁当の抽出!$F:$I,4,FALSE)&amp;
IF(COUNTIF(G89,"*おにぎり*"),"　おにぎり",""),"")</f>
        <v>#N/A</v>
      </c>
      <c r="I89" t="e">
        <f>IF(H89&lt;&gt;"",
VLOOKUP(C89,クライアント抽出!$A:$G,3,FALSE)+Z89,"")</f>
        <v>#N/A</v>
      </c>
      <c r="J89" t="e">
        <f>VLOOKUP(C89,クライアント抽出!$A:$O,12,FALSE)</f>
        <v>#N/A</v>
      </c>
      <c r="K89" t="e">
        <f>IF(J89&lt;&gt;"",
VLOOKUP(
"*"&amp;IF(COUNTIF(J89,"*キャラ弁*"),"キャラ",
IF(COUNTIF(J89,"*赤*"),"赤",SUBSTITUTE(SUBSTITUTE(J89," ",""),"　","")))&amp;"*",
注文弁当の抽出!$F:$I,4,FALSE)&amp;
IF(COUNTIF(J89,"*おにぎり*"),"　おにぎり",""),"")</f>
        <v>#N/A</v>
      </c>
      <c r="L89" t="e">
        <f>IF(K89&lt;&gt;"",
VLOOKUP(C89,クライアント抽出!$A:$G,4,FALSE)+AA89,"")</f>
        <v>#N/A</v>
      </c>
      <c r="M89" t="e">
        <f>VLOOKUP(C89,クライアント抽出!$A:$O,13,FALSE)</f>
        <v>#N/A</v>
      </c>
      <c r="N89" t="e">
        <f>SUBSTITUTE(
IF(M89&lt;&gt;"",
VLOOKUP(
"*"&amp;IF(COUNTIF(M89,"*キャラ弁*"),"キャラ",
IF(COUNTIF(M89,"*赤*"),"赤",SUBSTITUTE(SUBSTITUTE(D89," ",""),"　","")))&amp;"*",
注文弁当の抽出!$F:$I,4,FALSE),""),"園児","先生")&amp;
IF(COUNTIF(M89,"*おにぎり*"),"　おにぎり","")</f>
        <v>#N/A</v>
      </c>
      <c r="O89" t="e">
        <f>IF(N89&lt;&gt;"",VLOOKUP(C89,クライアント抽出!$A:$G,5,FALSE),"")</f>
        <v>#N/A</v>
      </c>
      <c r="P89" t="e">
        <f>VLOOKUP(C89,クライアント抽出!$A:$O,14,FALSE)</f>
        <v>#N/A</v>
      </c>
      <c r="Q89" t="e">
        <f>SUBSTITUTE(
IF(P89&lt;&gt;"",
VLOOKUP(
"*"&amp;IF(COUNTIF(P89,"*キャラ弁*"),"キャラ",
IF(COUNTIF(P89,"*赤*"),"赤",SUBSTITUTE(SUBSTITUTE(G89," ",""),"　","")))&amp;"*",
注文弁当の抽出!$F:$I,4,FALSE),""),"園児","先生")&amp;
IF(COUNTIF(P89,"*おにぎり*"),"　おにぎり","")</f>
        <v>#N/A</v>
      </c>
      <c r="R89" t="e">
        <f>IF(Q89&lt;&gt;"",
VLOOKUP(C89,クライアント抽出!$A:$G,6,FALSE),"")</f>
        <v>#N/A</v>
      </c>
      <c r="S89" t="e">
        <f>VLOOKUP(C89,クライアント抽出!$A:$O,15,FALSE)</f>
        <v>#N/A</v>
      </c>
      <c r="T89" t="e">
        <f>SUBSTITUTE(
IF(S89&lt;&gt;"",
VLOOKUP(
"*"&amp;IF(COUNTIF(S89,"*キャラ弁*"),"キャラ",
IF(COUNTIF(S89,"*赤*"),"赤",SUBSTITUTE(SUBSTITUTE(J89," ",""),"　","")))&amp;"*",
注文弁当の抽出!$F:$I,4,FALSE),""),"園児","先生")&amp;
IF(COUNTIF(S89,"*おにぎり*"),"　おにぎり","")</f>
        <v>#N/A</v>
      </c>
      <c r="U89" t="e">
        <f>IF(T89&lt;&gt;"",
VLOOKUP(C89,クライアント抽出!$A:$G,7,FALSE),"")</f>
        <v>#N/A</v>
      </c>
      <c r="V89" t="e">
        <f>IF(A89&lt;&gt;"",VLOOKUP("*"&amp;A89&amp;"*",数出表_Excel!$A:$Z,22,FALSE)&amp;VLOOKUP("*"&amp;A89&amp;"*",数出表_Excel!$A:$Z,23,FALSE),"")</f>
        <v>#N/A</v>
      </c>
      <c r="W89" t="e">
        <f>IF(AND(COUNTIF(V89,"&lt;&gt;*不要*"),A89&lt;&gt;""),VLOOKUP(A89,得意先マスタ!$A:$AD,24,FALSE),0)</f>
        <v>#N/A</v>
      </c>
      <c r="X89" t="e">
        <f>IF(AND(COUNTIF(V89,"&lt;&gt;*不要*"),A89&lt;&gt;""),VLOOKUP(A89,得意先マスタ!$A:$AD,25,FALSE),0)</f>
        <v>#N/A</v>
      </c>
      <c r="Y89" t="e">
        <f t="shared" si="26"/>
        <v>#N/A</v>
      </c>
      <c r="Z89" t="e">
        <f t="shared" si="27"/>
        <v>#N/A</v>
      </c>
      <c r="AA89" t="e">
        <f t="shared" si="28"/>
        <v>#N/A</v>
      </c>
      <c r="AB89" t="e">
        <f t="shared" si="22"/>
        <v>#N/A</v>
      </c>
      <c r="AC89" t="str">
        <f t="array" ref="AC89">IFERROR(INDEX(89:89, SMALL(IF($D89:$U89&lt;&gt;"", COLUMN($D$1:$U89)), COLUMN(A89))), "")</f>
        <v/>
      </c>
      <c r="AD89" t="str">
        <f t="array" ref="AD89">IFERROR(INDEX(89:89, SMALL(IF($D89:$U89&lt;&gt;"", COLUMN($D$1:$U89)), COLUMN(B89))), "")</f>
        <v/>
      </c>
      <c r="AE89" t="str">
        <f t="array" ref="AE89">IFERROR(INDEX(89:89, SMALL(IF($D89:$U89&lt;&gt;"", COLUMN($D$1:$U89)), COLUMN(C89))), "")</f>
        <v/>
      </c>
      <c r="AF89" t="str">
        <f t="array" ref="AF89">IFERROR(INDEX(89:89, SMALL(IF($D89:$U89&lt;&gt;"", COLUMN($D$1:$U89)), COLUMN(D89))), "")</f>
        <v/>
      </c>
      <c r="AG89" t="str">
        <f t="array" ref="AG89">IFERROR(INDEX(89:89, SMALL(IF($D89:$U89&lt;&gt;"", COLUMN($D$1:$U89)), COLUMN(E89))), "")</f>
        <v/>
      </c>
      <c r="AH89" t="str">
        <f t="array" ref="AH89">IFERROR(INDEX(89:89, SMALL(IF($D89:$U89&lt;&gt;"", COLUMN($D$1:$U89)), COLUMN(F89))), "")</f>
        <v/>
      </c>
      <c r="AI89" t="str">
        <f t="array" ref="AI89">IFERROR(INDEX(89:89, SMALL(IF($D89:$U89&lt;&gt;"", COLUMN($D$1:$U89)), COLUMN(G89))), "")</f>
        <v/>
      </c>
      <c r="AJ89" t="str">
        <f t="array" ref="AJ89">IFERROR(INDEX(89:89, SMALL(IF($D89:$U89&lt;&gt;"", COLUMN($D$1:$U89)), COLUMN(H89))), "")</f>
        <v/>
      </c>
      <c r="AK89" t="str">
        <f t="array" ref="AK89">IFERROR(INDEX(89:89, SMALL(IF($D89:$U89&lt;&gt;"", COLUMN($D$1:$U89)), COLUMN(I89))), "")</f>
        <v/>
      </c>
      <c r="AL89" t="str">
        <f t="array" ref="AL89">IFERROR(INDEX(89:89, SMALL(IF($D89:$U89&lt;&gt;"", COLUMN($D$1:$U89)), COLUMN(J89))), "")</f>
        <v/>
      </c>
      <c r="AM89" t="str">
        <f t="array" ref="AM89">IFERROR(INDEX(89:89, SMALL(IF($D89:$U89&lt;&gt;"", COLUMN($D$1:$U89)), COLUMN(K89))), "")</f>
        <v/>
      </c>
      <c r="AN89" t="str">
        <f t="array" ref="AN89">IFERROR(INDEX(89:89, SMALL(IF($D89:$U89&lt;&gt;"", COLUMN($D$1:$U89)), COLUMN(L89))), "")</f>
        <v/>
      </c>
      <c r="AO89" t="str">
        <f t="array" ref="AO89">IFERROR(INDEX(89:89, SMALL(IF($D89:$U89&lt;&gt;"", COLUMN($D$1:$U89)), COLUMN(M89))), "")</f>
        <v/>
      </c>
      <c r="AP89" t="str">
        <f t="array" ref="AP89">IFERROR(INDEX(89:89, SMALL(IF($D89:$U89&lt;&gt;"", COLUMN($D$1:$U89)), COLUMN(N89))), "")</f>
        <v/>
      </c>
      <c r="AQ89" t="str">
        <f t="array" ref="AQ89">IFERROR(INDEX(89:89, SMALL(IF($D89:$U89&lt;&gt;"", COLUMN($D$1:$U89)), COLUMN(O89))), "")</f>
        <v/>
      </c>
      <c r="AR89" s="54" t="s">
        <v>3465</v>
      </c>
      <c r="AS89" t="e">
        <f t="shared" si="29"/>
        <v>#N/A</v>
      </c>
      <c r="AT89" t="e">
        <f t="shared" si="30"/>
        <v>#N/A</v>
      </c>
      <c r="AU89" t="e">
        <f t="shared" si="31"/>
        <v>#N/A</v>
      </c>
      <c r="AV89" t="e">
        <f t="shared" si="32"/>
        <v>#N/A</v>
      </c>
      <c r="AW89" t="e">
        <f t="shared" si="33"/>
        <v>#N/A</v>
      </c>
      <c r="AX89" t="e">
        <f t="shared" si="34"/>
        <v>#N/A</v>
      </c>
      <c r="AZ89" t="str">
        <f t="array" ref="AZ89">IFERROR(INDEX(89:89, SMALL(IF($AC89:$AX89&lt;&gt;"", COLUMN($AC$1:$AX89)), COLUMN(A89))), "")</f>
        <v/>
      </c>
      <c r="BA89" t="str">
        <f t="array" ref="BA89">IFERROR(INDEX(89:89, SMALL(IF($AC89:$AX89&lt;&gt;"", COLUMN($AC$1:$AX89)), COLUMN(B89))), "")</f>
        <v/>
      </c>
      <c r="BB89" t="str">
        <f t="array" ref="BB89">IFERROR(INDEX(89:89, SMALL(IF($AC89:$AX89&lt;&gt;"", COLUMN($AC$1:$AX89)), COLUMN(C89))), "")</f>
        <v/>
      </c>
      <c r="BC89" t="str">
        <f t="array" ref="BC89">IFERROR(INDEX(89:89, SMALL(IF($AC89:$AX89&lt;&gt;"", COLUMN($AC$1:$AX89)), COLUMN(D89))), "")</f>
        <v/>
      </c>
      <c r="BD89" t="str">
        <f t="array" ref="BD89">IFERROR(INDEX(89:89, SMALL(IF($AC89:$AX89&lt;&gt;"", COLUMN($AC$1:$AX89)), COLUMN(E89))), "")</f>
        <v/>
      </c>
      <c r="BE89" t="str">
        <f t="array" ref="BE89">IFERROR(INDEX(89:89, SMALL(IF($AC89:$AX89&lt;&gt;"", COLUMN($AC$1:$AX89)), COLUMN(F89))), "")</f>
        <v/>
      </c>
      <c r="BF89" t="str">
        <f t="array" ref="BF89">IFERROR(INDEX(89:89, SMALL(IF($AC89:$AX89&lt;&gt;"", COLUMN($AC$1:$AX89)), COLUMN(G89))), "")</f>
        <v/>
      </c>
      <c r="BG89" t="str">
        <f t="array" ref="BG89">IFERROR(INDEX(89:89, SMALL(IF($AC89:$AX89&lt;&gt;"", COLUMN($AC$1:$AX89)), COLUMN(H89))), "")</f>
        <v/>
      </c>
      <c r="BH89" t="str">
        <f t="array" ref="BH89">IFERROR(INDEX(89:89, SMALL(IF($AC89:$AX89&lt;&gt;"", COLUMN($AC$1:$AX89)), COLUMN(I89))), "")</f>
        <v/>
      </c>
      <c r="BI89" t="str">
        <f t="array" ref="BI89">IFERROR(INDEX(89:89, SMALL(IF($AC89:$AX89&lt;&gt;"", COLUMN($AC$1:$AX89)), COLUMN(J89))), "")</f>
        <v/>
      </c>
      <c r="BJ89" t="str">
        <f t="array" ref="BJ89">IFERROR(INDEX(89:89, SMALL(IF($AC89:$AX89&lt;&gt;"", COLUMN($AC$1:$AX89)), COLUMN(K89))), "")</f>
        <v/>
      </c>
      <c r="BK89" t="str">
        <f t="array" ref="BK89">IFERROR(INDEX(89:89, SMALL(IF($AC89:$AX89&lt;&gt;"", COLUMN($AC$1:$AX89)), COLUMN(L89))), "")</f>
        <v/>
      </c>
      <c r="BL89" t="str">
        <f t="array" ref="BL89">IFERROR(INDEX(89:89, SMALL(IF($AC89:$AX89&lt;&gt;"", COLUMN($AC$1:$AX89)), COLUMN(M89))), "")</f>
        <v/>
      </c>
      <c r="BM89" t="str">
        <f t="array" ref="BM89">IFERROR(INDEX(89:89, SMALL(IF($AC89:$AX89&lt;&gt;"", COLUMN($AC$1:$AX89)), COLUMN(N89))), "")</f>
        <v/>
      </c>
      <c r="BN89" t="str">
        <f t="array" ref="BN89">IFERROR(INDEX(89:89, SMALL(IF($AC89:$AX89&lt;&gt;"", COLUMN($AC$1:$AX89)), COLUMN(O89))), "")</f>
        <v/>
      </c>
      <c r="BO89" t="str">
        <f t="array" ref="BO89">IFERROR(INDEX(89:89, SMALL(IF($AC89:$AX89&lt;&gt;"", COLUMN($AC$1:$AX89)), COLUMN(P89))), "")</f>
        <v/>
      </c>
      <c r="BP89" t="str">
        <f t="array" ref="BP89">IFERROR(INDEX(89:89, SMALL(IF($AC89:$AX89&lt;&gt;"", COLUMN($AC$1:$AX89)), COLUMN(Q89))), "")</f>
        <v/>
      </c>
      <c r="BQ89" t="str">
        <f t="array" ref="BQ89">IFERROR(INDEX(89:89, SMALL(IF($AC89:$AX89&lt;&gt;"", COLUMN($AC$1:$AX89)), COLUMN(R89))), "")</f>
        <v/>
      </c>
    </row>
    <row r="90" spans="1:69" x14ac:dyDescent="0.45">
      <c r="A90" t="e" cm="1">
        <f t="array" ref="A90">IF(INDEX(貼り付け用!A:A,MATCH(A89,貼り付け用!A:A,0)+2)="4700",
IF(INDEX(貼り付け用!A:A,MATCH(A89,貼り付け用!A:A,0)+4)="4800",
INDEX(貼り付け用!A:A,MATCH(A89,貼り付け用!A:A,0)+6),
INDEX(貼り付け用!A:A,MATCH(A89,貼り付け用!A:A,0)+4)),INDEX(貼り付け用!A:A,MATCH(A89,貼り付け用!A:A,0)+2))</f>
        <v>#N/A</v>
      </c>
      <c r="B90" t="e">
        <f>IF(A90&lt;&gt;"",
VLOOKUP(A90,得意先マスタ!A:D,2,FALSE),"")</f>
        <v>#N/A</v>
      </c>
      <c r="C90" t="e" cm="1">
        <f t="array" ref="C90">IF(A90="10000","",INDEX(貼り付け用!A:A,MATCH(A90,貼り付け用!A:A,0)+1))</f>
        <v>#N/A</v>
      </c>
      <c r="D90" t="e">
        <f>VLOOKUP(C90,クライアント抽出!$A:$O,10,FALSE)</f>
        <v>#N/A</v>
      </c>
      <c r="E90" t="e">
        <f>IF(D90&lt;&gt;"",
VLOOKUP(
"*"&amp;IF(COUNTIF(D90,"*キャラ弁*"),"キャラ",
IF(COUNTIF(D90,"*赤*"),"赤",SUBSTITUTE(SUBSTITUTE(D90," ",""),"　","")))&amp;"*",
注文弁当の抽出!$F:$I,4,FALSE)&amp;
IF(COUNTIF(D90,"*おにぎり*"),"　おにぎり",""),"")</f>
        <v>#N/A</v>
      </c>
      <c r="F90" t="e">
        <f>IF(E90&lt;&gt;"",
VLOOKUP(C90,クライアント抽出!$A:$G,2,FALSE)+
IF(COUNTIF(Y90,"*-*"),Y90,0),"")</f>
        <v>#N/A</v>
      </c>
      <c r="G90" t="e">
        <f>VLOOKUP(C90,クライアント抽出!$A:$O,11,FALSE)</f>
        <v>#N/A</v>
      </c>
      <c r="H90" t="e">
        <f>IF(G90&lt;&gt;"",
VLOOKUP(
"*"&amp;IF(COUNTIF(G90,"*キャラ弁*"),"キャラ",
IF(COUNTIF(G90,"*赤*"),"赤",SUBSTITUTE(SUBSTITUTE(G90," ",""),"　","")))&amp;"*",
注文弁当の抽出!$F:$I,4,FALSE)&amp;
IF(COUNTIF(G90,"*おにぎり*"),"　おにぎり",""),"")</f>
        <v>#N/A</v>
      </c>
      <c r="I90" t="e">
        <f>IF(H90&lt;&gt;"",
VLOOKUP(C90,クライアント抽出!$A:$G,3,FALSE)+Z90,"")</f>
        <v>#N/A</v>
      </c>
      <c r="J90" t="e">
        <f>VLOOKUP(C90,クライアント抽出!$A:$O,12,FALSE)</f>
        <v>#N/A</v>
      </c>
      <c r="K90" t="e">
        <f>IF(J90&lt;&gt;"",
VLOOKUP(
"*"&amp;IF(COUNTIF(J90,"*キャラ弁*"),"キャラ",
IF(COUNTIF(J90,"*赤*"),"赤",SUBSTITUTE(SUBSTITUTE(J90," ",""),"　","")))&amp;"*",
注文弁当の抽出!$F:$I,4,FALSE)&amp;
IF(COUNTIF(J90,"*おにぎり*"),"　おにぎり",""),"")</f>
        <v>#N/A</v>
      </c>
      <c r="L90" t="e">
        <f>IF(K90&lt;&gt;"",
VLOOKUP(C90,クライアント抽出!$A:$G,4,FALSE)+AA90,"")</f>
        <v>#N/A</v>
      </c>
      <c r="M90" t="e">
        <f>VLOOKUP(C90,クライアント抽出!$A:$O,13,FALSE)</f>
        <v>#N/A</v>
      </c>
      <c r="N90" t="e">
        <f>SUBSTITUTE(
IF(M90&lt;&gt;"",
VLOOKUP(
"*"&amp;IF(COUNTIF(M90,"*キャラ弁*"),"キャラ",
IF(COUNTIF(M90,"*赤*"),"赤",SUBSTITUTE(SUBSTITUTE(D90," ",""),"　","")))&amp;"*",
注文弁当の抽出!$F:$I,4,FALSE),""),"園児","先生")&amp;
IF(COUNTIF(M90,"*おにぎり*"),"　おにぎり","")</f>
        <v>#N/A</v>
      </c>
      <c r="O90" t="e">
        <f>IF(N90&lt;&gt;"",VLOOKUP(C90,クライアント抽出!$A:$G,5,FALSE),"")</f>
        <v>#N/A</v>
      </c>
      <c r="P90" t="e">
        <f>VLOOKUP(C90,クライアント抽出!$A:$O,14,FALSE)</f>
        <v>#N/A</v>
      </c>
      <c r="Q90" t="e">
        <f>SUBSTITUTE(
IF(P90&lt;&gt;"",
VLOOKUP(
"*"&amp;IF(COUNTIF(P90,"*キャラ弁*"),"キャラ",
IF(COUNTIF(P90,"*赤*"),"赤",SUBSTITUTE(SUBSTITUTE(G90," ",""),"　","")))&amp;"*",
注文弁当の抽出!$F:$I,4,FALSE),""),"園児","先生")&amp;
IF(COUNTIF(P90,"*おにぎり*"),"　おにぎり","")</f>
        <v>#N/A</v>
      </c>
      <c r="R90" t="e">
        <f>IF(Q90&lt;&gt;"",
VLOOKUP(C90,クライアント抽出!$A:$G,6,FALSE),"")</f>
        <v>#N/A</v>
      </c>
      <c r="S90" t="e">
        <f>VLOOKUP(C90,クライアント抽出!$A:$O,15,FALSE)</f>
        <v>#N/A</v>
      </c>
      <c r="T90" t="e">
        <f>SUBSTITUTE(
IF(S90&lt;&gt;"",
VLOOKUP(
"*"&amp;IF(COUNTIF(S90,"*キャラ弁*"),"キャラ",
IF(COUNTIF(S90,"*赤*"),"赤",SUBSTITUTE(SUBSTITUTE(J90," ",""),"　","")))&amp;"*",
注文弁当の抽出!$F:$I,4,FALSE),""),"園児","先生")&amp;
IF(COUNTIF(S90,"*おにぎり*"),"　おにぎり","")</f>
        <v>#N/A</v>
      </c>
      <c r="U90" t="e">
        <f>IF(T90&lt;&gt;"",
VLOOKUP(C90,クライアント抽出!$A:$G,7,FALSE),"")</f>
        <v>#N/A</v>
      </c>
      <c r="V90" t="e">
        <f>IF(A90&lt;&gt;"",VLOOKUP("*"&amp;A90&amp;"*",数出表_Excel!$A:$Z,22,FALSE)&amp;VLOOKUP("*"&amp;A90&amp;"*",数出表_Excel!$A:$Z,23,FALSE),"")</f>
        <v>#N/A</v>
      </c>
      <c r="W90" t="e">
        <f>IF(AND(COUNTIF(V90,"&lt;&gt;*不要*"),A90&lt;&gt;""),VLOOKUP(A90,得意先マスタ!$A:$AD,24,FALSE),0)</f>
        <v>#N/A</v>
      </c>
      <c r="X90" t="e">
        <f>IF(AND(COUNTIF(V90,"&lt;&gt;*不要*"),A90&lt;&gt;""),VLOOKUP(A90,得意先マスタ!$A:$AD,25,FALSE),0)</f>
        <v>#N/A</v>
      </c>
      <c r="Y90" t="e">
        <f t="shared" si="26"/>
        <v>#N/A</v>
      </c>
      <c r="Z90" t="e">
        <f t="shared" si="27"/>
        <v>#N/A</v>
      </c>
      <c r="AA90" t="e">
        <f t="shared" si="28"/>
        <v>#N/A</v>
      </c>
      <c r="AB90" t="e">
        <f t="shared" si="22"/>
        <v>#N/A</v>
      </c>
      <c r="AC90" t="str">
        <f t="array" ref="AC90">IFERROR(INDEX(90:90, SMALL(IF($D90:$U90&lt;&gt;"", COLUMN($D$1:$U90)), COLUMN(A90))), "")</f>
        <v/>
      </c>
      <c r="AD90" t="str">
        <f t="array" ref="AD90">IFERROR(INDEX(90:90, SMALL(IF($D90:$U90&lt;&gt;"", COLUMN($D$1:$U90)), COLUMN(B90))), "")</f>
        <v/>
      </c>
      <c r="AE90" t="str">
        <f t="array" ref="AE90">IFERROR(INDEX(90:90, SMALL(IF($D90:$U90&lt;&gt;"", COLUMN($D$1:$U90)), COLUMN(C90))), "")</f>
        <v/>
      </c>
      <c r="AF90" t="str">
        <f t="array" ref="AF90">IFERROR(INDEX(90:90, SMALL(IF($D90:$U90&lt;&gt;"", COLUMN($D$1:$U90)), COLUMN(D90))), "")</f>
        <v/>
      </c>
      <c r="AG90" t="str">
        <f t="array" ref="AG90">IFERROR(INDEX(90:90, SMALL(IF($D90:$U90&lt;&gt;"", COLUMN($D$1:$U90)), COLUMN(E90))), "")</f>
        <v/>
      </c>
      <c r="AH90" t="str">
        <f t="array" ref="AH90">IFERROR(INDEX(90:90, SMALL(IF($D90:$U90&lt;&gt;"", COLUMN($D$1:$U90)), COLUMN(F90))), "")</f>
        <v/>
      </c>
      <c r="AI90" t="str">
        <f t="array" ref="AI90">IFERROR(INDEX(90:90, SMALL(IF($D90:$U90&lt;&gt;"", COLUMN($D$1:$U90)), COLUMN(G90))), "")</f>
        <v/>
      </c>
      <c r="AJ90" t="str">
        <f t="array" ref="AJ90">IFERROR(INDEX(90:90, SMALL(IF($D90:$U90&lt;&gt;"", COLUMN($D$1:$U90)), COLUMN(H90))), "")</f>
        <v/>
      </c>
      <c r="AK90" t="str">
        <f t="array" ref="AK90">IFERROR(INDEX(90:90, SMALL(IF($D90:$U90&lt;&gt;"", COLUMN($D$1:$U90)), COLUMN(I90))), "")</f>
        <v/>
      </c>
      <c r="AL90" t="str">
        <f t="array" ref="AL90">IFERROR(INDEX(90:90, SMALL(IF($D90:$U90&lt;&gt;"", COLUMN($D$1:$U90)), COLUMN(J90))), "")</f>
        <v/>
      </c>
      <c r="AM90" t="str">
        <f t="array" ref="AM90">IFERROR(INDEX(90:90, SMALL(IF($D90:$U90&lt;&gt;"", COLUMN($D$1:$U90)), COLUMN(K90))), "")</f>
        <v/>
      </c>
      <c r="AN90" t="str">
        <f t="array" ref="AN90">IFERROR(INDEX(90:90, SMALL(IF($D90:$U90&lt;&gt;"", COLUMN($D$1:$U90)), COLUMN(L90))), "")</f>
        <v/>
      </c>
      <c r="AO90" t="str">
        <f t="array" ref="AO90">IFERROR(INDEX(90:90, SMALL(IF($D90:$U90&lt;&gt;"", COLUMN($D$1:$U90)), COLUMN(M90))), "")</f>
        <v/>
      </c>
      <c r="AP90" t="str">
        <f t="array" ref="AP90">IFERROR(INDEX(90:90, SMALL(IF($D90:$U90&lt;&gt;"", COLUMN($D$1:$U90)), COLUMN(N90))), "")</f>
        <v/>
      </c>
      <c r="AQ90" t="str">
        <f t="array" ref="AQ90">IFERROR(INDEX(90:90, SMALL(IF($D90:$U90&lt;&gt;"", COLUMN($D$1:$U90)), COLUMN(O90))), "")</f>
        <v/>
      </c>
      <c r="AR90" s="54" t="s">
        <v>3465</v>
      </c>
      <c r="AS90" t="e">
        <f t="shared" si="29"/>
        <v>#N/A</v>
      </c>
      <c r="AT90" t="e">
        <f t="shared" si="30"/>
        <v>#N/A</v>
      </c>
      <c r="AU90" t="e">
        <f t="shared" si="31"/>
        <v>#N/A</v>
      </c>
      <c r="AV90" t="e">
        <f t="shared" si="32"/>
        <v>#N/A</v>
      </c>
      <c r="AW90" t="e">
        <f t="shared" si="33"/>
        <v>#N/A</v>
      </c>
      <c r="AX90" t="e">
        <f t="shared" si="34"/>
        <v>#N/A</v>
      </c>
      <c r="AZ90" t="str">
        <f t="array" ref="AZ90">IFERROR(INDEX(90:90, SMALL(IF($AC90:$AX90&lt;&gt;"", COLUMN($AC$1:$AX90)), COLUMN(A90))), "")</f>
        <v/>
      </c>
      <c r="BA90" t="str">
        <f t="array" ref="BA90">IFERROR(INDEX(90:90, SMALL(IF($AC90:$AX90&lt;&gt;"", COLUMN($AC$1:$AX90)), COLUMN(B90))), "")</f>
        <v/>
      </c>
      <c r="BB90" t="str">
        <f t="array" ref="BB90">IFERROR(INDEX(90:90, SMALL(IF($AC90:$AX90&lt;&gt;"", COLUMN($AC$1:$AX90)), COLUMN(C90))), "")</f>
        <v/>
      </c>
      <c r="BC90" t="str">
        <f t="array" ref="BC90">IFERROR(INDEX(90:90, SMALL(IF($AC90:$AX90&lt;&gt;"", COLUMN($AC$1:$AX90)), COLUMN(D90))), "")</f>
        <v/>
      </c>
      <c r="BD90" t="str">
        <f t="array" ref="BD90">IFERROR(INDEX(90:90, SMALL(IF($AC90:$AX90&lt;&gt;"", COLUMN($AC$1:$AX90)), COLUMN(E90))), "")</f>
        <v/>
      </c>
      <c r="BE90" t="str">
        <f t="array" ref="BE90">IFERROR(INDEX(90:90, SMALL(IF($AC90:$AX90&lt;&gt;"", COLUMN($AC$1:$AX90)), COLUMN(F90))), "")</f>
        <v/>
      </c>
      <c r="BF90" t="str">
        <f t="array" ref="BF90">IFERROR(INDEX(90:90, SMALL(IF($AC90:$AX90&lt;&gt;"", COLUMN($AC$1:$AX90)), COLUMN(G90))), "")</f>
        <v/>
      </c>
      <c r="BG90" t="str">
        <f t="array" ref="BG90">IFERROR(INDEX(90:90, SMALL(IF($AC90:$AX90&lt;&gt;"", COLUMN($AC$1:$AX90)), COLUMN(H90))), "")</f>
        <v/>
      </c>
      <c r="BH90" t="str">
        <f t="array" ref="BH90">IFERROR(INDEX(90:90, SMALL(IF($AC90:$AX90&lt;&gt;"", COLUMN($AC$1:$AX90)), COLUMN(I90))), "")</f>
        <v/>
      </c>
      <c r="BI90" t="str">
        <f t="array" ref="BI90">IFERROR(INDEX(90:90, SMALL(IF($AC90:$AX90&lt;&gt;"", COLUMN($AC$1:$AX90)), COLUMN(J90))), "")</f>
        <v/>
      </c>
      <c r="BJ90" t="str">
        <f t="array" ref="BJ90">IFERROR(INDEX(90:90, SMALL(IF($AC90:$AX90&lt;&gt;"", COLUMN($AC$1:$AX90)), COLUMN(K90))), "")</f>
        <v/>
      </c>
      <c r="BK90" t="str">
        <f t="array" ref="BK90">IFERROR(INDEX(90:90, SMALL(IF($AC90:$AX90&lt;&gt;"", COLUMN($AC$1:$AX90)), COLUMN(L90))), "")</f>
        <v/>
      </c>
      <c r="BL90" t="str">
        <f t="array" ref="BL90">IFERROR(INDEX(90:90, SMALL(IF($AC90:$AX90&lt;&gt;"", COLUMN($AC$1:$AX90)), COLUMN(M90))), "")</f>
        <v/>
      </c>
      <c r="BM90" t="str">
        <f t="array" ref="BM90">IFERROR(INDEX(90:90, SMALL(IF($AC90:$AX90&lt;&gt;"", COLUMN($AC$1:$AX90)), COLUMN(N90))), "")</f>
        <v/>
      </c>
      <c r="BN90" t="str">
        <f t="array" ref="BN90">IFERROR(INDEX(90:90, SMALL(IF($AC90:$AX90&lt;&gt;"", COLUMN($AC$1:$AX90)), COLUMN(O90))), "")</f>
        <v/>
      </c>
      <c r="BO90" t="str">
        <f t="array" ref="BO90">IFERROR(INDEX(90:90, SMALL(IF($AC90:$AX90&lt;&gt;"", COLUMN($AC$1:$AX90)), COLUMN(P90))), "")</f>
        <v/>
      </c>
      <c r="BP90" t="str">
        <f t="array" ref="BP90">IFERROR(INDEX(90:90, SMALL(IF($AC90:$AX90&lt;&gt;"", COLUMN($AC$1:$AX90)), COLUMN(Q90))), "")</f>
        <v/>
      </c>
      <c r="BQ90" t="str">
        <f t="array" ref="BQ90">IFERROR(INDEX(90:90, SMALL(IF($AC90:$AX90&lt;&gt;"", COLUMN($AC$1:$AX90)), COLUMN(R90))), "")</f>
        <v/>
      </c>
    </row>
    <row r="91" spans="1:69" x14ac:dyDescent="0.45">
      <c r="A91" t="e" cm="1">
        <f t="array" ref="A91">IF(INDEX(貼り付け用!A:A,MATCH(A90,貼り付け用!A:A,0)+2)="4700",
IF(INDEX(貼り付け用!A:A,MATCH(A90,貼り付け用!A:A,0)+4)="4800",
INDEX(貼り付け用!A:A,MATCH(A90,貼り付け用!A:A,0)+6),
INDEX(貼り付け用!A:A,MATCH(A90,貼り付け用!A:A,0)+4)),INDEX(貼り付け用!A:A,MATCH(A90,貼り付け用!A:A,0)+2))</f>
        <v>#N/A</v>
      </c>
      <c r="B91" t="e">
        <f>IF(A91&lt;&gt;"",
VLOOKUP(A91,得意先マスタ!A:D,2,FALSE),"")</f>
        <v>#N/A</v>
      </c>
      <c r="C91" t="e" cm="1">
        <f t="array" ref="C91">IF(A91="10000","",INDEX(貼り付け用!A:A,MATCH(A91,貼り付け用!A:A,0)+1))</f>
        <v>#N/A</v>
      </c>
      <c r="D91" t="e">
        <f>VLOOKUP(C91,クライアント抽出!$A:$O,10,FALSE)</f>
        <v>#N/A</v>
      </c>
      <c r="E91" t="e">
        <f>IF(D91&lt;&gt;"",
VLOOKUP(
"*"&amp;IF(COUNTIF(D91,"*キャラ弁*"),"キャラ",
IF(COUNTIF(D91,"*赤*"),"赤",SUBSTITUTE(SUBSTITUTE(D91," ",""),"　","")))&amp;"*",
注文弁当の抽出!$F:$I,4,FALSE)&amp;
IF(COUNTIF(D91,"*おにぎり*"),"　おにぎり",""),"")</f>
        <v>#N/A</v>
      </c>
      <c r="F91" t="e">
        <f>IF(E91&lt;&gt;"",
VLOOKUP(C91,クライアント抽出!$A:$G,2,FALSE)+
IF(COUNTIF(Y91,"*-*"),Y91,0),"")</f>
        <v>#N/A</v>
      </c>
      <c r="G91" t="e">
        <f>VLOOKUP(C91,クライアント抽出!$A:$O,11,FALSE)</f>
        <v>#N/A</v>
      </c>
      <c r="H91" t="e">
        <f>IF(G91&lt;&gt;"",
VLOOKUP(
"*"&amp;IF(COUNTIF(G91,"*キャラ弁*"),"キャラ",
IF(COUNTIF(G91,"*赤*"),"赤",SUBSTITUTE(SUBSTITUTE(G91," ",""),"　","")))&amp;"*",
注文弁当の抽出!$F:$I,4,FALSE)&amp;
IF(COUNTIF(G91,"*おにぎり*"),"　おにぎり",""),"")</f>
        <v>#N/A</v>
      </c>
      <c r="I91" t="e">
        <f>IF(H91&lt;&gt;"",
VLOOKUP(C91,クライアント抽出!$A:$G,3,FALSE)+Z91,"")</f>
        <v>#N/A</v>
      </c>
      <c r="J91" t="e">
        <f>VLOOKUP(C91,クライアント抽出!$A:$O,12,FALSE)</f>
        <v>#N/A</v>
      </c>
      <c r="K91" t="e">
        <f>IF(J91&lt;&gt;"",
VLOOKUP(
"*"&amp;IF(COUNTIF(J91,"*キャラ弁*"),"キャラ",
IF(COUNTIF(J91,"*赤*"),"赤",SUBSTITUTE(SUBSTITUTE(J91," ",""),"　","")))&amp;"*",
注文弁当の抽出!$F:$I,4,FALSE)&amp;
IF(COUNTIF(J91,"*おにぎり*"),"　おにぎり",""),"")</f>
        <v>#N/A</v>
      </c>
      <c r="L91" t="e">
        <f>IF(K91&lt;&gt;"",
VLOOKUP(C91,クライアント抽出!$A:$G,4,FALSE)+AA91,"")</f>
        <v>#N/A</v>
      </c>
      <c r="M91" t="e">
        <f>VLOOKUP(C91,クライアント抽出!$A:$O,13,FALSE)</f>
        <v>#N/A</v>
      </c>
      <c r="N91" t="e">
        <f>SUBSTITUTE(
IF(M91&lt;&gt;"",
VLOOKUP(
"*"&amp;IF(COUNTIF(M91,"*キャラ弁*"),"キャラ",
IF(COUNTIF(M91,"*赤*"),"赤",SUBSTITUTE(SUBSTITUTE(D91," ",""),"　","")))&amp;"*",
注文弁当の抽出!$F:$I,4,FALSE),""),"園児","先生")&amp;
IF(COUNTIF(M91,"*おにぎり*"),"　おにぎり","")</f>
        <v>#N/A</v>
      </c>
      <c r="O91" t="e">
        <f>IF(N91&lt;&gt;"",VLOOKUP(C91,クライアント抽出!$A:$G,5,FALSE),"")</f>
        <v>#N/A</v>
      </c>
      <c r="P91" t="e">
        <f>VLOOKUP(C91,クライアント抽出!$A:$O,14,FALSE)</f>
        <v>#N/A</v>
      </c>
      <c r="Q91" t="e">
        <f>SUBSTITUTE(
IF(P91&lt;&gt;"",
VLOOKUP(
"*"&amp;IF(COUNTIF(P91,"*キャラ弁*"),"キャラ",
IF(COUNTIF(P91,"*赤*"),"赤",SUBSTITUTE(SUBSTITUTE(G91," ",""),"　","")))&amp;"*",
注文弁当の抽出!$F:$I,4,FALSE),""),"園児","先生")&amp;
IF(COUNTIF(P91,"*おにぎり*"),"　おにぎり","")</f>
        <v>#N/A</v>
      </c>
      <c r="R91" t="e">
        <f>IF(Q91&lt;&gt;"",
VLOOKUP(C91,クライアント抽出!$A:$G,6,FALSE),"")</f>
        <v>#N/A</v>
      </c>
      <c r="S91" t="e">
        <f>VLOOKUP(C91,クライアント抽出!$A:$O,15,FALSE)</f>
        <v>#N/A</v>
      </c>
      <c r="T91" t="e">
        <f>SUBSTITUTE(
IF(S91&lt;&gt;"",
VLOOKUP(
"*"&amp;IF(COUNTIF(S91,"*キャラ弁*"),"キャラ",
IF(COUNTIF(S91,"*赤*"),"赤",SUBSTITUTE(SUBSTITUTE(J91," ",""),"　","")))&amp;"*",
注文弁当の抽出!$F:$I,4,FALSE),""),"園児","先生")&amp;
IF(COUNTIF(S91,"*おにぎり*"),"　おにぎり","")</f>
        <v>#N/A</v>
      </c>
      <c r="U91" t="e">
        <f>IF(T91&lt;&gt;"",
VLOOKUP(C91,クライアント抽出!$A:$G,7,FALSE),"")</f>
        <v>#N/A</v>
      </c>
      <c r="V91" t="e">
        <f>IF(A91&lt;&gt;"",VLOOKUP("*"&amp;A91&amp;"*",数出表_Excel!$A:$Z,22,FALSE)&amp;VLOOKUP("*"&amp;A91&amp;"*",数出表_Excel!$A:$Z,23,FALSE),"")</f>
        <v>#N/A</v>
      </c>
      <c r="W91" t="e">
        <f>IF(AND(COUNTIF(V91,"&lt;&gt;*不要*"),A91&lt;&gt;""),VLOOKUP(A91,得意先マスタ!$A:$AD,24,FALSE),0)</f>
        <v>#N/A</v>
      </c>
      <c r="X91" t="e">
        <f>IF(AND(COUNTIF(V91,"&lt;&gt;*不要*"),A91&lt;&gt;""),VLOOKUP(A91,得意先マスタ!$A:$AD,25,FALSE),0)</f>
        <v>#N/A</v>
      </c>
      <c r="Y91" t="e">
        <f t="shared" si="26"/>
        <v>#N/A</v>
      </c>
      <c r="Z91" t="e">
        <f t="shared" si="27"/>
        <v>#N/A</v>
      </c>
      <c r="AA91" t="e">
        <f t="shared" si="28"/>
        <v>#N/A</v>
      </c>
      <c r="AB91" t="e">
        <f t="shared" si="22"/>
        <v>#N/A</v>
      </c>
      <c r="AC91" t="str">
        <f t="array" ref="AC91">IFERROR(INDEX(91:91, SMALL(IF($D91:$U91&lt;&gt;"", COLUMN($D$1:$U91)), COLUMN(A91))), "")</f>
        <v/>
      </c>
      <c r="AD91" t="str">
        <f t="array" ref="AD91">IFERROR(INDEX(91:91, SMALL(IF($D91:$U91&lt;&gt;"", COLUMN($D$1:$U91)), COLUMN(B91))), "")</f>
        <v/>
      </c>
      <c r="AE91" t="str">
        <f t="array" ref="AE91">IFERROR(INDEX(91:91, SMALL(IF($D91:$U91&lt;&gt;"", COLUMN($D$1:$U91)), COLUMN(C91))), "")</f>
        <v/>
      </c>
      <c r="AF91" t="str">
        <f t="array" ref="AF91">IFERROR(INDEX(91:91, SMALL(IF($D91:$U91&lt;&gt;"", COLUMN($D$1:$U91)), COLUMN(D91))), "")</f>
        <v/>
      </c>
      <c r="AG91" t="str">
        <f t="array" ref="AG91">IFERROR(INDEX(91:91, SMALL(IF($D91:$U91&lt;&gt;"", COLUMN($D$1:$U91)), COLUMN(E91))), "")</f>
        <v/>
      </c>
      <c r="AH91" t="str">
        <f t="array" ref="AH91">IFERROR(INDEX(91:91, SMALL(IF($D91:$U91&lt;&gt;"", COLUMN($D$1:$U91)), COLUMN(F91))), "")</f>
        <v/>
      </c>
      <c r="AI91" t="str">
        <f t="array" ref="AI91">IFERROR(INDEX(91:91, SMALL(IF($D91:$U91&lt;&gt;"", COLUMN($D$1:$U91)), COLUMN(G91))), "")</f>
        <v/>
      </c>
      <c r="AJ91" t="str">
        <f t="array" ref="AJ91">IFERROR(INDEX(91:91, SMALL(IF($D91:$U91&lt;&gt;"", COLUMN($D$1:$U91)), COLUMN(H91))), "")</f>
        <v/>
      </c>
      <c r="AK91" t="str">
        <f t="array" ref="AK91">IFERROR(INDEX(91:91, SMALL(IF($D91:$U91&lt;&gt;"", COLUMN($D$1:$U91)), COLUMN(I91))), "")</f>
        <v/>
      </c>
      <c r="AL91" t="str">
        <f t="array" ref="AL91">IFERROR(INDEX(91:91, SMALL(IF($D91:$U91&lt;&gt;"", COLUMN($D$1:$U91)), COLUMN(J91))), "")</f>
        <v/>
      </c>
      <c r="AM91" t="str">
        <f t="array" ref="AM91">IFERROR(INDEX(91:91, SMALL(IF($D91:$U91&lt;&gt;"", COLUMN($D$1:$U91)), COLUMN(K91))), "")</f>
        <v/>
      </c>
      <c r="AN91" t="str">
        <f t="array" ref="AN91">IFERROR(INDEX(91:91, SMALL(IF($D91:$U91&lt;&gt;"", COLUMN($D$1:$U91)), COLUMN(L91))), "")</f>
        <v/>
      </c>
      <c r="AO91" t="str">
        <f t="array" ref="AO91">IFERROR(INDEX(91:91, SMALL(IF($D91:$U91&lt;&gt;"", COLUMN($D$1:$U91)), COLUMN(M91))), "")</f>
        <v/>
      </c>
      <c r="AP91" t="str">
        <f t="array" ref="AP91">IFERROR(INDEX(91:91, SMALL(IF($D91:$U91&lt;&gt;"", COLUMN($D$1:$U91)), COLUMN(N91))), "")</f>
        <v/>
      </c>
      <c r="AQ91" t="str">
        <f t="array" ref="AQ91">IFERROR(INDEX(91:91, SMALL(IF($D91:$U91&lt;&gt;"", COLUMN($D$1:$U91)), COLUMN(O91))), "")</f>
        <v/>
      </c>
      <c r="AR91" s="54" t="s">
        <v>3465</v>
      </c>
      <c r="AS91" t="e">
        <f t="shared" si="29"/>
        <v>#N/A</v>
      </c>
      <c r="AT91" t="e">
        <f t="shared" si="30"/>
        <v>#N/A</v>
      </c>
      <c r="AU91" t="e">
        <f t="shared" si="31"/>
        <v>#N/A</v>
      </c>
      <c r="AV91" t="e">
        <f t="shared" si="32"/>
        <v>#N/A</v>
      </c>
      <c r="AW91" t="e">
        <f t="shared" si="33"/>
        <v>#N/A</v>
      </c>
      <c r="AX91" t="e">
        <f t="shared" si="34"/>
        <v>#N/A</v>
      </c>
      <c r="AZ91" t="str">
        <f t="array" ref="AZ91">IFERROR(INDEX(91:91, SMALL(IF($AC91:$AX91&lt;&gt;"", COLUMN($AC$1:$AX91)), COLUMN(A91))), "")</f>
        <v/>
      </c>
      <c r="BA91" t="str">
        <f t="array" ref="BA91">IFERROR(INDEX(91:91, SMALL(IF($AC91:$AX91&lt;&gt;"", COLUMN($AC$1:$AX91)), COLUMN(B91))), "")</f>
        <v/>
      </c>
      <c r="BB91" t="str">
        <f t="array" ref="BB91">IFERROR(INDEX(91:91, SMALL(IF($AC91:$AX91&lt;&gt;"", COLUMN($AC$1:$AX91)), COLUMN(C91))), "")</f>
        <v/>
      </c>
      <c r="BC91" t="str">
        <f t="array" ref="BC91">IFERROR(INDEX(91:91, SMALL(IF($AC91:$AX91&lt;&gt;"", COLUMN($AC$1:$AX91)), COLUMN(D91))), "")</f>
        <v/>
      </c>
      <c r="BD91" t="str">
        <f t="array" ref="BD91">IFERROR(INDEX(91:91, SMALL(IF($AC91:$AX91&lt;&gt;"", COLUMN($AC$1:$AX91)), COLUMN(E91))), "")</f>
        <v/>
      </c>
      <c r="BE91" t="str">
        <f t="array" ref="BE91">IFERROR(INDEX(91:91, SMALL(IF($AC91:$AX91&lt;&gt;"", COLUMN($AC$1:$AX91)), COLUMN(F91))), "")</f>
        <v/>
      </c>
      <c r="BF91" t="str">
        <f t="array" ref="BF91">IFERROR(INDEX(91:91, SMALL(IF($AC91:$AX91&lt;&gt;"", COLUMN($AC$1:$AX91)), COLUMN(G91))), "")</f>
        <v/>
      </c>
      <c r="BG91" t="str">
        <f t="array" ref="BG91">IFERROR(INDEX(91:91, SMALL(IF($AC91:$AX91&lt;&gt;"", COLUMN($AC$1:$AX91)), COLUMN(H91))), "")</f>
        <v/>
      </c>
      <c r="BH91" t="str">
        <f t="array" ref="BH91">IFERROR(INDEX(91:91, SMALL(IF($AC91:$AX91&lt;&gt;"", COLUMN($AC$1:$AX91)), COLUMN(I91))), "")</f>
        <v/>
      </c>
      <c r="BI91" t="str">
        <f t="array" ref="BI91">IFERROR(INDEX(91:91, SMALL(IF($AC91:$AX91&lt;&gt;"", COLUMN($AC$1:$AX91)), COLUMN(J91))), "")</f>
        <v/>
      </c>
      <c r="BJ91" t="str">
        <f t="array" ref="BJ91">IFERROR(INDEX(91:91, SMALL(IF($AC91:$AX91&lt;&gt;"", COLUMN($AC$1:$AX91)), COLUMN(K91))), "")</f>
        <v/>
      </c>
      <c r="BK91" t="str">
        <f t="array" ref="BK91">IFERROR(INDEX(91:91, SMALL(IF($AC91:$AX91&lt;&gt;"", COLUMN($AC$1:$AX91)), COLUMN(L91))), "")</f>
        <v/>
      </c>
      <c r="BL91" t="str">
        <f t="array" ref="BL91">IFERROR(INDEX(91:91, SMALL(IF($AC91:$AX91&lt;&gt;"", COLUMN($AC$1:$AX91)), COLUMN(M91))), "")</f>
        <v/>
      </c>
      <c r="BM91" t="str">
        <f t="array" ref="BM91">IFERROR(INDEX(91:91, SMALL(IF($AC91:$AX91&lt;&gt;"", COLUMN($AC$1:$AX91)), COLUMN(N91))), "")</f>
        <v/>
      </c>
      <c r="BN91" t="str">
        <f t="array" ref="BN91">IFERROR(INDEX(91:91, SMALL(IF($AC91:$AX91&lt;&gt;"", COLUMN($AC$1:$AX91)), COLUMN(O91))), "")</f>
        <v/>
      </c>
      <c r="BO91" t="str">
        <f t="array" ref="BO91">IFERROR(INDEX(91:91, SMALL(IF($AC91:$AX91&lt;&gt;"", COLUMN($AC$1:$AX91)), COLUMN(P91))), "")</f>
        <v/>
      </c>
      <c r="BP91" t="str">
        <f t="array" ref="BP91">IFERROR(INDEX(91:91, SMALL(IF($AC91:$AX91&lt;&gt;"", COLUMN($AC$1:$AX91)), COLUMN(Q91))), "")</f>
        <v/>
      </c>
      <c r="BQ91" t="str">
        <f t="array" ref="BQ91">IFERROR(INDEX(91:91, SMALL(IF($AC91:$AX91&lt;&gt;"", COLUMN($AC$1:$AX91)), COLUMN(R91))), "")</f>
        <v/>
      </c>
    </row>
    <row r="92" spans="1:69" x14ac:dyDescent="0.45">
      <c r="A92" t="e" cm="1">
        <f t="array" ref="A92">IF(INDEX(貼り付け用!A:A,MATCH(A91,貼り付け用!A:A,0)+2)="4700",
IF(INDEX(貼り付け用!A:A,MATCH(A91,貼り付け用!A:A,0)+4)="4800",
INDEX(貼り付け用!A:A,MATCH(A91,貼り付け用!A:A,0)+6),
INDEX(貼り付け用!A:A,MATCH(A91,貼り付け用!A:A,0)+4)),INDEX(貼り付け用!A:A,MATCH(A91,貼り付け用!A:A,0)+2))</f>
        <v>#N/A</v>
      </c>
      <c r="B92" t="e">
        <f>IF(A92&lt;&gt;"",
VLOOKUP(A92,得意先マスタ!A:D,2,FALSE),"")</f>
        <v>#N/A</v>
      </c>
      <c r="C92" t="e" cm="1">
        <f t="array" ref="C92">IF(A92="10000","",INDEX(貼り付け用!A:A,MATCH(A92,貼り付け用!A:A,0)+1))</f>
        <v>#N/A</v>
      </c>
      <c r="D92" t="e">
        <f>VLOOKUP(C92,クライアント抽出!$A:$O,10,FALSE)</f>
        <v>#N/A</v>
      </c>
      <c r="E92" t="e">
        <f>IF(D92&lt;&gt;"",
VLOOKUP(
"*"&amp;IF(COUNTIF(D92,"*キャラ弁*"),"キャラ",
IF(COUNTIF(D92,"*赤*"),"赤",SUBSTITUTE(SUBSTITUTE(D92," ",""),"　","")))&amp;"*",
注文弁当の抽出!$F:$I,4,FALSE)&amp;
IF(COUNTIF(D92,"*おにぎり*"),"　おにぎり",""),"")</f>
        <v>#N/A</v>
      </c>
      <c r="F92" t="e">
        <f>IF(E92&lt;&gt;"",
VLOOKUP(C92,クライアント抽出!$A:$G,2,FALSE)+
IF(COUNTIF(Y92,"*-*"),Y92,0),"")</f>
        <v>#N/A</v>
      </c>
      <c r="G92" t="e">
        <f>VLOOKUP(C92,クライアント抽出!$A:$O,11,FALSE)</f>
        <v>#N/A</v>
      </c>
      <c r="H92" t="e">
        <f>IF(G92&lt;&gt;"",
VLOOKUP(
"*"&amp;IF(COUNTIF(G92,"*キャラ弁*"),"キャラ",
IF(COUNTIF(G92,"*赤*"),"赤",SUBSTITUTE(SUBSTITUTE(G92," ",""),"　","")))&amp;"*",
注文弁当の抽出!$F:$I,4,FALSE)&amp;
IF(COUNTIF(G92,"*おにぎり*"),"　おにぎり",""),"")</f>
        <v>#N/A</v>
      </c>
      <c r="I92" t="e">
        <f>IF(H92&lt;&gt;"",
VLOOKUP(C92,クライアント抽出!$A:$G,3,FALSE)+Z92,"")</f>
        <v>#N/A</v>
      </c>
      <c r="J92" t="e">
        <f>VLOOKUP(C92,クライアント抽出!$A:$O,12,FALSE)</f>
        <v>#N/A</v>
      </c>
      <c r="K92" t="e">
        <f>IF(J92&lt;&gt;"",
VLOOKUP(
"*"&amp;IF(COUNTIF(J92,"*キャラ弁*"),"キャラ",
IF(COUNTIF(J92,"*赤*"),"赤",SUBSTITUTE(SUBSTITUTE(J92," ",""),"　","")))&amp;"*",
注文弁当の抽出!$F:$I,4,FALSE)&amp;
IF(COUNTIF(J92,"*おにぎり*"),"　おにぎり",""),"")</f>
        <v>#N/A</v>
      </c>
      <c r="L92" t="e">
        <f>IF(K92&lt;&gt;"",
VLOOKUP(C92,クライアント抽出!$A:$G,4,FALSE)+AA92,"")</f>
        <v>#N/A</v>
      </c>
      <c r="M92" t="e">
        <f>VLOOKUP(C92,クライアント抽出!$A:$O,13,FALSE)</f>
        <v>#N/A</v>
      </c>
      <c r="N92" t="e">
        <f>SUBSTITUTE(
IF(M92&lt;&gt;"",
VLOOKUP(
"*"&amp;IF(COUNTIF(M92,"*キャラ弁*"),"キャラ",
IF(COUNTIF(M92,"*赤*"),"赤",SUBSTITUTE(SUBSTITUTE(D92," ",""),"　","")))&amp;"*",
注文弁当の抽出!$F:$I,4,FALSE),""),"園児","先生")&amp;
IF(COUNTIF(M92,"*おにぎり*"),"　おにぎり","")</f>
        <v>#N/A</v>
      </c>
      <c r="O92" t="e">
        <f>IF(N92&lt;&gt;"",VLOOKUP(C92,クライアント抽出!$A:$G,5,FALSE),"")</f>
        <v>#N/A</v>
      </c>
      <c r="P92" t="e">
        <f>VLOOKUP(C92,クライアント抽出!$A:$O,14,FALSE)</f>
        <v>#N/A</v>
      </c>
      <c r="Q92" t="e">
        <f>SUBSTITUTE(
IF(P92&lt;&gt;"",
VLOOKUP(
"*"&amp;IF(COUNTIF(P92,"*キャラ弁*"),"キャラ",
IF(COUNTIF(P92,"*赤*"),"赤",SUBSTITUTE(SUBSTITUTE(G92," ",""),"　","")))&amp;"*",
注文弁当の抽出!$F:$I,4,FALSE),""),"園児","先生")&amp;
IF(COUNTIF(P92,"*おにぎり*"),"　おにぎり","")</f>
        <v>#N/A</v>
      </c>
      <c r="R92" t="e">
        <f>IF(Q92&lt;&gt;"",
VLOOKUP(C92,クライアント抽出!$A:$G,6,FALSE),"")</f>
        <v>#N/A</v>
      </c>
      <c r="S92" t="e">
        <f>VLOOKUP(C92,クライアント抽出!$A:$O,15,FALSE)</f>
        <v>#N/A</v>
      </c>
      <c r="T92" t="e">
        <f>SUBSTITUTE(
IF(S92&lt;&gt;"",
VLOOKUP(
"*"&amp;IF(COUNTIF(S92,"*キャラ弁*"),"キャラ",
IF(COUNTIF(S92,"*赤*"),"赤",SUBSTITUTE(SUBSTITUTE(J92," ",""),"　","")))&amp;"*",
注文弁当の抽出!$F:$I,4,FALSE),""),"園児","先生")&amp;
IF(COUNTIF(S92,"*おにぎり*"),"　おにぎり","")</f>
        <v>#N/A</v>
      </c>
      <c r="U92" t="e">
        <f>IF(T92&lt;&gt;"",
VLOOKUP(C92,クライアント抽出!$A:$G,7,FALSE),"")</f>
        <v>#N/A</v>
      </c>
      <c r="V92" t="e">
        <f>IF(A92&lt;&gt;"",VLOOKUP("*"&amp;A92&amp;"*",数出表_Excel!$A:$Z,22,FALSE)&amp;VLOOKUP("*"&amp;A92&amp;"*",数出表_Excel!$A:$Z,23,FALSE),"")</f>
        <v>#N/A</v>
      </c>
      <c r="W92" t="e">
        <f>IF(AND(COUNTIF(V92,"&lt;&gt;*不要*"),A92&lt;&gt;""),VLOOKUP(A92,得意先マスタ!$A:$AD,24,FALSE),0)</f>
        <v>#N/A</v>
      </c>
      <c r="X92" t="e">
        <f>IF(AND(COUNTIF(V92,"&lt;&gt;*不要*"),A92&lt;&gt;""),VLOOKUP(A92,得意先マスタ!$A:$AD,25,FALSE),0)</f>
        <v>#N/A</v>
      </c>
      <c r="Y92" t="e">
        <f t="shared" si="26"/>
        <v>#N/A</v>
      </c>
      <c r="Z92" t="e">
        <f t="shared" si="27"/>
        <v>#N/A</v>
      </c>
      <c r="AA92" t="e">
        <f t="shared" si="28"/>
        <v>#N/A</v>
      </c>
      <c r="AB92" t="e">
        <f t="shared" si="22"/>
        <v>#N/A</v>
      </c>
      <c r="AC92" t="str">
        <f t="array" ref="AC92">IFERROR(INDEX(92:92, SMALL(IF($D92:$U92&lt;&gt;"", COLUMN($D$1:$U92)), COLUMN(A92))), "")</f>
        <v/>
      </c>
      <c r="AD92" t="str">
        <f t="array" ref="AD92">IFERROR(INDEX(92:92, SMALL(IF($D92:$U92&lt;&gt;"", COLUMN($D$1:$U92)), COLUMN(B92))), "")</f>
        <v/>
      </c>
      <c r="AE92" t="str">
        <f t="array" ref="AE92">IFERROR(INDEX(92:92, SMALL(IF($D92:$U92&lt;&gt;"", COLUMN($D$1:$U92)), COLUMN(C92))), "")</f>
        <v/>
      </c>
      <c r="AF92" t="str">
        <f t="array" ref="AF92">IFERROR(INDEX(92:92, SMALL(IF($D92:$U92&lt;&gt;"", COLUMN($D$1:$U92)), COLUMN(D92))), "")</f>
        <v/>
      </c>
      <c r="AG92" t="str">
        <f t="array" ref="AG92">IFERROR(INDEX(92:92, SMALL(IF($D92:$U92&lt;&gt;"", COLUMN($D$1:$U92)), COLUMN(E92))), "")</f>
        <v/>
      </c>
      <c r="AH92" t="str">
        <f t="array" ref="AH92">IFERROR(INDEX(92:92, SMALL(IF($D92:$U92&lt;&gt;"", COLUMN($D$1:$U92)), COLUMN(F92))), "")</f>
        <v/>
      </c>
      <c r="AI92" t="str">
        <f t="array" ref="AI92">IFERROR(INDEX(92:92, SMALL(IF($D92:$U92&lt;&gt;"", COLUMN($D$1:$U92)), COLUMN(G92))), "")</f>
        <v/>
      </c>
      <c r="AJ92" t="str">
        <f t="array" ref="AJ92">IFERROR(INDEX(92:92, SMALL(IF($D92:$U92&lt;&gt;"", COLUMN($D$1:$U92)), COLUMN(H92))), "")</f>
        <v/>
      </c>
      <c r="AK92" t="str">
        <f t="array" ref="AK92">IFERROR(INDEX(92:92, SMALL(IF($D92:$U92&lt;&gt;"", COLUMN($D$1:$U92)), COLUMN(I92))), "")</f>
        <v/>
      </c>
      <c r="AL92" t="str">
        <f t="array" ref="AL92">IFERROR(INDEX(92:92, SMALL(IF($D92:$U92&lt;&gt;"", COLUMN($D$1:$U92)), COLUMN(J92))), "")</f>
        <v/>
      </c>
      <c r="AM92" t="str">
        <f t="array" ref="AM92">IFERROR(INDEX(92:92, SMALL(IF($D92:$U92&lt;&gt;"", COLUMN($D$1:$U92)), COLUMN(K92))), "")</f>
        <v/>
      </c>
      <c r="AN92" t="str">
        <f t="array" ref="AN92">IFERROR(INDEX(92:92, SMALL(IF($D92:$U92&lt;&gt;"", COLUMN($D$1:$U92)), COLUMN(L92))), "")</f>
        <v/>
      </c>
      <c r="AO92" t="str">
        <f t="array" ref="AO92">IFERROR(INDEX(92:92, SMALL(IF($D92:$U92&lt;&gt;"", COLUMN($D$1:$U92)), COLUMN(M92))), "")</f>
        <v/>
      </c>
      <c r="AP92" t="str">
        <f t="array" ref="AP92">IFERROR(INDEX(92:92, SMALL(IF($D92:$U92&lt;&gt;"", COLUMN($D$1:$U92)), COLUMN(N92))), "")</f>
        <v/>
      </c>
      <c r="AQ92" t="str">
        <f t="array" ref="AQ92">IFERROR(INDEX(92:92, SMALL(IF($D92:$U92&lt;&gt;"", COLUMN($D$1:$U92)), COLUMN(O92))), "")</f>
        <v/>
      </c>
      <c r="AR92" s="54" t="s">
        <v>3465</v>
      </c>
      <c r="AS92" t="e">
        <f t="shared" si="29"/>
        <v>#N/A</v>
      </c>
      <c r="AT92" t="e">
        <f t="shared" si="30"/>
        <v>#N/A</v>
      </c>
      <c r="AU92" t="e">
        <f t="shared" si="31"/>
        <v>#N/A</v>
      </c>
      <c r="AV92" t="e">
        <f t="shared" si="32"/>
        <v>#N/A</v>
      </c>
      <c r="AW92" t="e">
        <f t="shared" si="33"/>
        <v>#N/A</v>
      </c>
      <c r="AX92" t="e">
        <f t="shared" si="34"/>
        <v>#N/A</v>
      </c>
      <c r="AZ92" t="str">
        <f t="array" ref="AZ92">IFERROR(INDEX(92:92, SMALL(IF($AC92:$AX92&lt;&gt;"", COLUMN($AC$1:$AX92)), COLUMN(A92))), "")</f>
        <v/>
      </c>
      <c r="BA92" t="str">
        <f t="array" ref="BA92">IFERROR(INDEX(92:92, SMALL(IF($AC92:$AX92&lt;&gt;"", COLUMN($AC$1:$AX92)), COLUMN(B92))), "")</f>
        <v/>
      </c>
      <c r="BB92" t="str">
        <f t="array" ref="BB92">IFERROR(INDEX(92:92, SMALL(IF($AC92:$AX92&lt;&gt;"", COLUMN($AC$1:$AX92)), COLUMN(C92))), "")</f>
        <v/>
      </c>
      <c r="BC92" t="str">
        <f t="array" ref="BC92">IFERROR(INDEX(92:92, SMALL(IF($AC92:$AX92&lt;&gt;"", COLUMN($AC$1:$AX92)), COLUMN(D92))), "")</f>
        <v/>
      </c>
      <c r="BD92" t="str">
        <f t="array" ref="BD92">IFERROR(INDEX(92:92, SMALL(IF($AC92:$AX92&lt;&gt;"", COLUMN($AC$1:$AX92)), COLUMN(E92))), "")</f>
        <v/>
      </c>
      <c r="BE92" t="str">
        <f t="array" ref="BE92">IFERROR(INDEX(92:92, SMALL(IF($AC92:$AX92&lt;&gt;"", COLUMN($AC$1:$AX92)), COLUMN(F92))), "")</f>
        <v/>
      </c>
      <c r="BF92" t="str">
        <f t="array" ref="BF92">IFERROR(INDEX(92:92, SMALL(IF($AC92:$AX92&lt;&gt;"", COLUMN($AC$1:$AX92)), COLUMN(G92))), "")</f>
        <v/>
      </c>
      <c r="BG92" t="str">
        <f t="array" ref="BG92">IFERROR(INDEX(92:92, SMALL(IF($AC92:$AX92&lt;&gt;"", COLUMN($AC$1:$AX92)), COLUMN(H92))), "")</f>
        <v/>
      </c>
      <c r="BH92" t="str">
        <f t="array" ref="BH92">IFERROR(INDEX(92:92, SMALL(IF($AC92:$AX92&lt;&gt;"", COLUMN($AC$1:$AX92)), COLUMN(I92))), "")</f>
        <v/>
      </c>
      <c r="BI92" t="str">
        <f t="array" ref="BI92">IFERROR(INDEX(92:92, SMALL(IF($AC92:$AX92&lt;&gt;"", COLUMN($AC$1:$AX92)), COLUMN(J92))), "")</f>
        <v/>
      </c>
      <c r="BJ92" t="str">
        <f t="array" ref="BJ92">IFERROR(INDEX(92:92, SMALL(IF($AC92:$AX92&lt;&gt;"", COLUMN($AC$1:$AX92)), COLUMN(K92))), "")</f>
        <v/>
      </c>
      <c r="BK92" t="str">
        <f t="array" ref="BK92">IFERROR(INDEX(92:92, SMALL(IF($AC92:$AX92&lt;&gt;"", COLUMN($AC$1:$AX92)), COLUMN(L92))), "")</f>
        <v/>
      </c>
      <c r="BL92" t="str">
        <f t="array" ref="BL92">IFERROR(INDEX(92:92, SMALL(IF($AC92:$AX92&lt;&gt;"", COLUMN($AC$1:$AX92)), COLUMN(M92))), "")</f>
        <v/>
      </c>
      <c r="BM92" t="str">
        <f t="array" ref="BM92">IFERROR(INDEX(92:92, SMALL(IF($AC92:$AX92&lt;&gt;"", COLUMN($AC$1:$AX92)), COLUMN(N92))), "")</f>
        <v/>
      </c>
      <c r="BN92" t="str">
        <f t="array" ref="BN92">IFERROR(INDEX(92:92, SMALL(IF($AC92:$AX92&lt;&gt;"", COLUMN($AC$1:$AX92)), COLUMN(O92))), "")</f>
        <v/>
      </c>
      <c r="BO92" t="str">
        <f t="array" ref="BO92">IFERROR(INDEX(92:92, SMALL(IF($AC92:$AX92&lt;&gt;"", COLUMN($AC$1:$AX92)), COLUMN(P92))), "")</f>
        <v/>
      </c>
      <c r="BP92" t="str">
        <f t="array" ref="BP92">IFERROR(INDEX(92:92, SMALL(IF($AC92:$AX92&lt;&gt;"", COLUMN($AC$1:$AX92)), COLUMN(Q92))), "")</f>
        <v/>
      </c>
      <c r="BQ92" t="str">
        <f t="array" ref="BQ92">IFERROR(INDEX(92:92, SMALL(IF($AC92:$AX92&lt;&gt;"", COLUMN($AC$1:$AX92)), COLUMN(R92))), "")</f>
        <v/>
      </c>
    </row>
    <row r="93" spans="1:69" x14ac:dyDescent="0.45">
      <c r="A93" t="e" cm="1">
        <f t="array" ref="A93">IF(INDEX(貼り付け用!A:A,MATCH(A92,貼り付け用!A:A,0)+2)="4700",
IF(INDEX(貼り付け用!A:A,MATCH(A92,貼り付け用!A:A,0)+4)="4800",
INDEX(貼り付け用!A:A,MATCH(A92,貼り付け用!A:A,0)+6),
INDEX(貼り付け用!A:A,MATCH(A92,貼り付け用!A:A,0)+4)),INDEX(貼り付け用!A:A,MATCH(A92,貼り付け用!A:A,0)+2))</f>
        <v>#N/A</v>
      </c>
      <c r="B93" t="e">
        <f>IF(A93&lt;&gt;"",
VLOOKUP(A93,得意先マスタ!A:D,2,FALSE),"")</f>
        <v>#N/A</v>
      </c>
      <c r="C93" t="e" cm="1">
        <f t="array" ref="C93">IF(A93="10000","",INDEX(貼り付け用!A:A,MATCH(A93,貼り付け用!A:A,0)+1))</f>
        <v>#N/A</v>
      </c>
      <c r="D93" t="e">
        <f>VLOOKUP(C93,クライアント抽出!$A:$O,10,FALSE)</f>
        <v>#N/A</v>
      </c>
      <c r="E93" t="e">
        <f>IF(D93&lt;&gt;"",
VLOOKUP(
"*"&amp;IF(COUNTIF(D93,"*キャラ弁*"),"キャラ",
IF(COUNTIF(D93,"*赤*"),"赤",SUBSTITUTE(SUBSTITUTE(D93," ",""),"　","")))&amp;"*",
注文弁当の抽出!$F:$I,4,FALSE)&amp;
IF(COUNTIF(D93,"*おにぎり*"),"　おにぎり",""),"")</f>
        <v>#N/A</v>
      </c>
      <c r="F93" t="e">
        <f>IF(E93&lt;&gt;"",
VLOOKUP(C93,クライアント抽出!$A:$G,2,FALSE)+
IF(COUNTIF(Y93,"*-*"),Y93,0),"")</f>
        <v>#N/A</v>
      </c>
      <c r="G93" t="e">
        <f>VLOOKUP(C93,クライアント抽出!$A:$O,11,FALSE)</f>
        <v>#N/A</v>
      </c>
      <c r="H93" t="e">
        <f>IF(G93&lt;&gt;"",
VLOOKUP(
"*"&amp;IF(COUNTIF(G93,"*キャラ弁*"),"キャラ",
IF(COUNTIF(G93,"*赤*"),"赤",SUBSTITUTE(SUBSTITUTE(G93," ",""),"　","")))&amp;"*",
注文弁当の抽出!$F:$I,4,FALSE)&amp;
IF(COUNTIF(G93,"*おにぎり*"),"　おにぎり",""),"")</f>
        <v>#N/A</v>
      </c>
      <c r="I93" t="e">
        <f>IF(H93&lt;&gt;"",
VLOOKUP(C93,クライアント抽出!$A:$G,3,FALSE)+Z93,"")</f>
        <v>#N/A</v>
      </c>
      <c r="J93" t="e">
        <f>VLOOKUP(C93,クライアント抽出!$A:$O,12,FALSE)</f>
        <v>#N/A</v>
      </c>
      <c r="K93" t="e">
        <f>IF(J93&lt;&gt;"",
VLOOKUP(
"*"&amp;IF(COUNTIF(J93,"*キャラ弁*"),"キャラ",
IF(COUNTIF(J93,"*赤*"),"赤",SUBSTITUTE(SUBSTITUTE(J93," ",""),"　","")))&amp;"*",
注文弁当の抽出!$F:$I,4,FALSE)&amp;
IF(COUNTIF(J93,"*おにぎり*"),"　おにぎり",""),"")</f>
        <v>#N/A</v>
      </c>
      <c r="L93" t="e">
        <f>IF(K93&lt;&gt;"",
VLOOKUP(C93,クライアント抽出!$A:$G,4,FALSE)+AA93,"")</f>
        <v>#N/A</v>
      </c>
      <c r="M93" t="e">
        <f>VLOOKUP(C93,クライアント抽出!$A:$O,13,FALSE)</f>
        <v>#N/A</v>
      </c>
      <c r="N93" t="e">
        <f>SUBSTITUTE(
IF(M93&lt;&gt;"",
VLOOKUP(
"*"&amp;IF(COUNTIF(M93,"*キャラ弁*"),"キャラ",
IF(COUNTIF(M93,"*赤*"),"赤",SUBSTITUTE(SUBSTITUTE(D93," ",""),"　","")))&amp;"*",
注文弁当の抽出!$F:$I,4,FALSE),""),"園児","先生")&amp;
IF(COUNTIF(M93,"*おにぎり*"),"　おにぎり","")</f>
        <v>#N/A</v>
      </c>
      <c r="O93" t="e">
        <f>IF(N93&lt;&gt;"",VLOOKUP(C93,クライアント抽出!$A:$G,5,FALSE),"")</f>
        <v>#N/A</v>
      </c>
      <c r="P93" t="e">
        <f>VLOOKUP(C93,クライアント抽出!$A:$O,14,FALSE)</f>
        <v>#N/A</v>
      </c>
      <c r="Q93" t="e">
        <f>SUBSTITUTE(
IF(P93&lt;&gt;"",
VLOOKUP(
"*"&amp;IF(COUNTIF(P93,"*キャラ弁*"),"キャラ",
IF(COUNTIF(P93,"*赤*"),"赤",SUBSTITUTE(SUBSTITUTE(G93," ",""),"　","")))&amp;"*",
注文弁当の抽出!$F:$I,4,FALSE),""),"園児","先生")&amp;
IF(COUNTIF(P93,"*おにぎり*"),"　おにぎり","")</f>
        <v>#N/A</v>
      </c>
      <c r="R93" t="e">
        <f>IF(Q93&lt;&gt;"",
VLOOKUP(C93,クライアント抽出!$A:$G,6,FALSE),"")</f>
        <v>#N/A</v>
      </c>
      <c r="S93" t="e">
        <f>VLOOKUP(C93,クライアント抽出!$A:$O,15,FALSE)</f>
        <v>#N/A</v>
      </c>
      <c r="T93" t="e">
        <f>SUBSTITUTE(
IF(S93&lt;&gt;"",
VLOOKUP(
"*"&amp;IF(COUNTIF(S93,"*キャラ弁*"),"キャラ",
IF(COUNTIF(S93,"*赤*"),"赤",SUBSTITUTE(SUBSTITUTE(J93," ",""),"　","")))&amp;"*",
注文弁当の抽出!$F:$I,4,FALSE),""),"園児","先生")&amp;
IF(COUNTIF(S93,"*おにぎり*"),"　おにぎり","")</f>
        <v>#N/A</v>
      </c>
      <c r="U93" t="e">
        <f>IF(T93&lt;&gt;"",
VLOOKUP(C93,クライアント抽出!$A:$G,7,FALSE),"")</f>
        <v>#N/A</v>
      </c>
      <c r="V93" t="e">
        <f>IF(A93&lt;&gt;"",VLOOKUP("*"&amp;A93&amp;"*",数出表_Excel!$A:$Z,22,FALSE)&amp;VLOOKUP("*"&amp;A93&amp;"*",数出表_Excel!$A:$Z,23,FALSE),"")</f>
        <v>#N/A</v>
      </c>
      <c r="W93" t="e">
        <f>IF(AND(COUNTIF(V93,"&lt;&gt;*不要*"),A93&lt;&gt;""),VLOOKUP(A93,得意先マスタ!$A:$AD,24,FALSE),0)</f>
        <v>#N/A</v>
      </c>
      <c r="X93" t="e">
        <f>IF(AND(COUNTIF(V93,"&lt;&gt;*不要*"),A93&lt;&gt;""),VLOOKUP(A93,得意先マスタ!$A:$AD,25,FALSE),0)</f>
        <v>#N/A</v>
      </c>
      <c r="Y93" t="e">
        <f t="shared" si="26"/>
        <v>#N/A</v>
      </c>
      <c r="Z93" t="e">
        <f t="shared" si="27"/>
        <v>#N/A</v>
      </c>
      <c r="AA93" t="e">
        <f t="shared" si="28"/>
        <v>#N/A</v>
      </c>
      <c r="AB93" t="e">
        <f t="shared" si="22"/>
        <v>#N/A</v>
      </c>
      <c r="AC93" t="str">
        <f t="array" ref="AC93">IFERROR(INDEX(93:93, SMALL(IF($D93:$U93&lt;&gt;"", COLUMN($D$1:$U93)), COLUMN(A93))), "")</f>
        <v/>
      </c>
      <c r="AD93" t="str">
        <f t="array" ref="AD93">IFERROR(INDEX(93:93, SMALL(IF($D93:$U93&lt;&gt;"", COLUMN($D$1:$U93)), COLUMN(B93))), "")</f>
        <v/>
      </c>
      <c r="AE93" t="str">
        <f t="array" ref="AE93">IFERROR(INDEX(93:93, SMALL(IF($D93:$U93&lt;&gt;"", COLUMN($D$1:$U93)), COLUMN(C93))), "")</f>
        <v/>
      </c>
      <c r="AF93" t="str">
        <f t="array" ref="AF93">IFERROR(INDEX(93:93, SMALL(IF($D93:$U93&lt;&gt;"", COLUMN($D$1:$U93)), COLUMN(D93))), "")</f>
        <v/>
      </c>
      <c r="AG93" t="str">
        <f t="array" ref="AG93">IFERROR(INDEX(93:93, SMALL(IF($D93:$U93&lt;&gt;"", COLUMN($D$1:$U93)), COLUMN(E93))), "")</f>
        <v/>
      </c>
      <c r="AH93" t="str">
        <f t="array" ref="AH93">IFERROR(INDEX(93:93, SMALL(IF($D93:$U93&lt;&gt;"", COLUMN($D$1:$U93)), COLUMN(F93))), "")</f>
        <v/>
      </c>
      <c r="AI93" t="str">
        <f t="array" ref="AI93">IFERROR(INDEX(93:93, SMALL(IF($D93:$U93&lt;&gt;"", COLUMN($D$1:$U93)), COLUMN(G93))), "")</f>
        <v/>
      </c>
      <c r="AJ93" t="str">
        <f t="array" ref="AJ93">IFERROR(INDEX(93:93, SMALL(IF($D93:$U93&lt;&gt;"", COLUMN($D$1:$U93)), COLUMN(H93))), "")</f>
        <v/>
      </c>
      <c r="AK93" t="str">
        <f t="array" ref="AK93">IFERROR(INDEX(93:93, SMALL(IF($D93:$U93&lt;&gt;"", COLUMN($D$1:$U93)), COLUMN(I93))), "")</f>
        <v/>
      </c>
      <c r="AL93" t="str">
        <f t="array" ref="AL93">IFERROR(INDEX(93:93, SMALL(IF($D93:$U93&lt;&gt;"", COLUMN($D$1:$U93)), COLUMN(J93))), "")</f>
        <v/>
      </c>
      <c r="AM93" t="str">
        <f t="array" ref="AM93">IFERROR(INDEX(93:93, SMALL(IF($D93:$U93&lt;&gt;"", COLUMN($D$1:$U93)), COLUMN(K93))), "")</f>
        <v/>
      </c>
      <c r="AN93" t="str">
        <f t="array" ref="AN93">IFERROR(INDEX(93:93, SMALL(IF($D93:$U93&lt;&gt;"", COLUMN($D$1:$U93)), COLUMN(L93))), "")</f>
        <v/>
      </c>
      <c r="AO93" t="str">
        <f t="array" ref="AO93">IFERROR(INDEX(93:93, SMALL(IF($D93:$U93&lt;&gt;"", COLUMN($D$1:$U93)), COLUMN(M93))), "")</f>
        <v/>
      </c>
      <c r="AP93" t="str">
        <f t="array" ref="AP93">IFERROR(INDEX(93:93, SMALL(IF($D93:$U93&lt;&gt;"", COLUMN($D$1:$U93)), COLUMN(N93))), "")</f>
        <v/>
      </c>
      <c r="AQ93" t="str">
        <f t="array" ref="AQ93">IFERROR(INDEX(93:93, SMALL(IF($D93:$U93&lt;&gt;"", COLUMN($D$1:$U93)), COLUMN(O93))), "")</f>
        <v/>
      </c>
      <c r="AR93" s="54" t="s">
        <v>3465</v>
      </c>
      <c r="AS93" t="e">
        <f t="shared" si="29"/>
        <v>#N/A</v>
      </c>
      <c r="AT93" t="e">
        <f t="shared" si="30"/>
        <v>#N/A</v>
      </c>
      <c r="AU93" t="e">
        <f t="shared" si="31"/>
        <v>#N/A</v>
      </c>
      <c r="AV93" t="e">
        <f t="shared" si="32"/>
        <v>#N/A</v>
      </c>
      <c r="AW93" t="e">
        <f t="shared" si="33"/>
        <v>#N/A</v>
      </c>
      <c r="AX93" t="e">
        <f t="shared" si="34"/>
        <v>#N/A</v>
      </c>
      <c r="AZ93" t="str">
        <f t="array" ref="AZ93">IFERROR(INDEX(93:93, SMALL(IF($AC93:$AX93&lt;&gt;"", COLUMN($AC$1:$AX93)), COLUMN(A93))), "")</f>
        <v/>
      </c>
      <c r="BA93" t="str">
        <f t="array" ref="BA93">IFERROR(INDEX(93:93, SMALL(IF($AC93:$AX93&lt;&gt;"", COLUMN($AC$1:$AX93)), COLUMN(B93))), "")</f>
        <v/>
      </c>
      <c r="BB93" t="str">
        <f t="array" ref="BB93">IFERROR(INDEX(93:93, SMALL(IF($AC93:$AX93&lt;&gt;"", COLUMN($AC$1:$AX93)), COLUMN(C93))), "")</f>
        <v/>
      </c>
      <c r="BC93" t="str">
        <f t="array" ref="BC93">IFERROR(INDEX(93:93, SMALL(IF($AC93:$AX93&lt;&gt;"", COLUMN($AC$1:$AX93)), COLUMN(D93))), "")</f>
        <v/>
      </c>
      <c r="BD93" t="str">
        <f t="array" ref="BD93">IFERROR(INDEX(93:93, SMALL(IF($AC93:$AX93&lt;&gt;"", COLUMN($AC$1:$AX93)), COLUMN(E93))), "")</f>
        <v/>
      </c>
      <c r="BE93" t="str">
        <f t="array" ref="BE93">IFERROR(INDEX(93:93, SMALL(IF($AC93:$AX93&lt;&gt;"", COLUMN($AC$1:$AX93)), COLUMN(F93))), "")</f>
        <v/>
      </c>
      <c r="BF93" t="str">
        <f t="array" ref="BF93">IFERROR(INDEX(93:93, SMALL(IF($AC93:$AX93&lt;&gt;"", COLUMN($AC$1:$AX93)), COLUMN(G93))), "")</f>
        <v/>
      </c>
      <c r="BG93" t="str">
        <f t="array" ref="BG93">IFERROR(INDEX(93:93, SMALL(IF($AC93:$AX93&lt;&gt;"", COLUMN($AC$1:$AX93)), COLUMN(H93))), "")</f>
        <v/>
      </c>
      <c r="BH93" t="str">
        <f t="array" ref="BH93">IFERROR(INDEX(93:93, SMALL(IF($AC93:$AX93&lt;&gt;"", COLUMN($AC$1:$AX93)), COLUMN(I93))), "")</f>
        <v/>
      </c>
      <c r="BI93" t="str">
        <f t="array" ref="BI93">IFERROR(INDEX(93:93, SMALL(IF($AC93:$AX93&lt;&gt;"", COLUMN($AC$1:$AX93)), COLUMN(J93))), "")</f>
        <v/>
      </c>
      <c r="BJ93" t="str">
        <f t="array" ref="BJ93">IFERROR(INDEX(93:93, SMALL(IF($AC93:$AX93&lt;&gt;"", COLUMN($AC$1:$AX93)), COLUMN(K93))), "")</f>
        <v/>
      </c>
      <c r="BK93" t="str">
        <f t="array" ref="BK93">IFERROR(INDEX(93:93, SMALL(IF($AC93:$AX93&lt;&gt;"", COLUMN($AC$1:$AX93)), COLUMN(L93))), "")</f>
        <v/>
      </c>
      <c r="BL93" t="str">
        <f t="array" ref="BL93">IFERROR(INDEX(93:93, SMALL(IF($AC93:$AX93&lt;&gt;"", COLUMN($AC$1:$AX93)), COLUMN(M93))), "")</f>
        <v/>
      </c>
      <c r="BM93" t="str">
        <f t="array" ref="BM93">IFERROR(INDEX(93:93, SMALL(IF($AC93:$AX93&lt;&gt;"", COLUMN($AC$1:$AX93)), COLUMN(N93))), "")</f>
        <v/>
      </c>
      <c r="BN93" t="str">
        <f t="array" ref="BN93">IFERROR(INDEX(93:93, SMALL(IF($AC93:$AX93&lt;&gt;"", COLUMN($AC$1:$AX93)), COLUMN(O93))), "")</f>
        <v/>
      </c>
      <c r="BO93" t="str">
        <f t="array" ref="BO93">IFERROR(INDEX(93:93, SMALL(IF($AC93:$AX93&lt;&gt;"", COLUMN($AC$1:$AX93)), COLUMN(P93))), "")</f>
        <v/>
      </c>
      <c r="BP93" t="str">
        <f t="array" ref="BP93">IFERROR(INDEX(93:93, SMALL(IF($AC93:$AX93&lt;&gt;"", COLUMN($AC$1:$AX93)), COLUMN(Q93))), "")</f>
        <v/>
      </c>
      <c r="BQ93" t="str">
        <f t="array" ref="BQ93">IFERROR(INDEX(93:93, SMALL(IF($AC93:$AX93&lt;&gt;"", COLUMN($AC$1:$AX93)), COLUMN(R93))), "")</f>
        <v/>
      </c>
    </row>
    <row r="94" spans="1:69" x14ac:dyDescent="0.45">
      <c r="A94" t="e" cm="1">
        <f t="array" ref="A94">IF(INDEX(貼り付け用!A:A,MATCH(A93,貼り付け用!A:A,0)+2)="4700",
IF(INDEX(貼り付け用!A:A,MATCH(A93,貼り付け用!A:A,0)+4)="4800",
INDEX(貼り付け用!A:A,MATCH(A93,貼り付け用!A:A,0)+6),
INDEX(貼り付け用!A:A,MATCH(A93,貼り付け用!A:A,0)+4)),INDEX(貼り付け用!A:A,MATCH(A93,貼り付け用!A:A,0)+2))</f>
        <v>#N/A</v>
      </c>
      <c r="B94" t="e">
        <f>IF(A94&lt;&gt;"",
VLOOKUP(A94,得意先マスタ!A:D,2,FALSE),"")</f>
        <v>#N/A</v>
      </c>
      <c r="C94" t="e" cm="1">
        <f t="array" ref="C94">IF(A94="10000","",INDEX(貼り付け用!A:A,MATCH(A94,貼り付け用!A:A,0)+1))</f>
        <v>#N/A</v>
      </c>
      <c r="D94" t="e">
        <f>VLOOKUP(C94,クライアント抽出!$A:$O,10,FALSE)</f>
        <v>#N/A</v>
      </c>
      <c r="E94" t="e">
        <f>IF(D94&lt;&gt;"",
VLOOKUP(
"*"&amp;IF(COUNTIF(D94,"*キャラ弁*"),"キャラ",
IF(COUNTIF(D94,"*赤*"),"赤",SUBSTITUTE(SUBSTITUTE(D94," ",""),"　","")))&amp;"*",
注文弁当の抽出!$F:$I,4,FALSE)&amp;
IF(COUNTIF(D94,"*おにぎり*"),"　おにぎり",""),"")</f>
        <v>#N/A</v>
      </c>
      <c r="F94" t="e">
        <f>IF(E94&lt;&gt;"",
VLOOKUP(C94,クライアント抽出!$A:$G,2,FALSE)+
IF(COUNTIF(Y94,"*-*"),Y94,0),"")</f>
        <v>#N/A</v>
      </c>
      <c r="G94" t="e">
        <f>VLOOKUP(C94,クライアント抽出!$A:$O,11,FALSE)</f>
        <v>#N/A</v>
      </c>
      <c r="H94" t="e">
        <f>IF(G94&lt;&gt;"",
VLOOKUP(
"*"&amp;IF(COUNTIF(G94,"*キャラ弁*"),"キャラ",
IF(COUNTIF(G94,"*赤*"),"赤",SUBSTITUTE(SUBSTITUTE(G94," ",""),"　","")))&amp;"*",
注文弁当の抽出!$F:$I,4,FALSE)&amp;
IF(COUNTIF(G94,"*おにぎり*"),"　おにぎり",""),"")</f>
        <v>#N/A</v>
      </c>
      <c r="I94" t="e">
        <f>IF(H94&lt;&gt;"",
VLOOKUP(C94,クライアント抽出!$A:$G,3,FALSE)+Z94,"")</f>
        <v>#N/A</v>
      </c>
      <c r="J94" t="e">
        <f>VLOOKUP(C94,クライアント抽出!$A:$O,12,FALSE)</f>
        <v>#N/A</v>
      </c>
      <c r="K94" t="e">
        <f>IF(J94&lt;&gt;"",
VLOOKUP(
"*"&amp;IF(COUNTIF(J94,"*キャラ弁*"),"キャラ",
IF(COUNTIF(J94,"*赤*"),"赤",SUBSTITUTE(SUBSTITUTE(J94," ",""),"　","")))&amp;"*",
注文弁当の抽出!$F:$I,4,FALSE)&amp;
IF(COUNTIF(J94,"*おにぎり*"),"　おにぎり",""),"")</f>
        <v>#N/A</v>
      </c>
      <c r="L94" t="e">
        <f>IF(K94&lt;&gt;"",
VLOOKUP(C94,クライアント抽出!$A:$G,4,FALSE)+AA94,"")</f>
        <v>#N/A</v>
      </c>
      <c r="M94" t="e">
        <f>VLOOKUP(C94,クライアント抽出!$A:$O,13,FALSE)</f>
        <v>#N/A</v>
      </c>
      <c r="N94" t="e">
        <f>SUBSTITUTE(
IF(M94&lt;&gt;"",
VLOOKUP(
"*"&amp;IF(COUNTIF(M94,"*キャラ弁*"),"キャラ",
IF(COUNTIF(M94,"*赤*"),"赤",SUBSTITUTE(SUBSTITUTE(D94," ",""),"　","")))&amp;"*",
注文弁当の抽出!$F:$I,4,FALSE),""),"園児","先生")&amp;
IF(COUNTIF(M94,"*おにぎり*"),"　おにぎり","")</f>
        <v>#N/A</v>
      </c>
      <c r="O94" t="e">
        <f>IF(N94&lt;&gt;"",VLOOKUP(C94,クライアント抽出!$A:$G,5,FALSE),"")</f>
        <v>#N/A</v>
      </c>
      <c r="P94" t="e">
        <f>VLOOKUP(C94,クライアント抽出!$A:$O,14,FALSE)</f>
        <v>#N/A</v>
      </c>
      <c r="Q94" t="e">
        <f>SUBSTITUTE(
IF(P94&lt;&gt;"",
VLOOKUP(
"*"&amp;IF(COUNTIF(P94,"*キャラ弁*"),"キャラ",
IF(COUNTIF(P94,"*赤*"),"赤",SUBSTITUTE(SUBSTITUTE(G94," ",""),"　","")))&amp;"*",
注文弁当の抽出!$F:$I,4,FALSE),""),"園児","先生")&amp;
IF(COUNTIF(P94,"*おにぎり*"),"　おにぎり","")</f>
        <v>#N/A</v>
      </c>
      <c r="R94" t="e">
        <f>IF(Q94&lt;&gt;"",
VLOOKUP(C94,クライアント抽出!$A:$G,6,FALSE),"")</f>
        <v>#N/A</v>
      </c>
      <c r="S94" t="e">
        <f>VLOOKUP(C94,クライアント抽出!$A:$O,15,FALSE)</f>
        <v>#N/A</v>
      </c>
      <c r="T94" t="e">
        <f>SUBSTITUTE(
IF(S94&lt;&gt;"",
VLOOKUP(
"*"&amp;IF(COUNTIF(S94,"*キャラ弁*"),"キャラ",
IF(COUNTIF(S94,"*赤*"),"赤",SUBSTITUTE(SUBSTITUTE(J94," ",""),"　","")))&amp;"*",
注文弁当の抽出!$F:$I,4,FALSE),""),"園児","先生")&amp;
IF(COUNTIF(S94,"*おにぎり*"),"　おにぎり","")</f>
        <v>#N/A</v>
      </c>
      <c r="U94" t="e">
        <f>IF(T94&lt;&gt;"",
VLOOKUP(C94,クライアント抽出!$A:$G,7,FALSE),"")</f>
        <v>#N/A</v>
      </c>
      <c r="V94" t="e">
        <f>IF(A94&lt;&gt;"",VLOOKUP("*"&amp;A94&amp;"*",数出表_Excel!$A:$Z,22,FALSE)&amp;VLOOKUP("*"&amp;A94&amp;"*",数出表_Excel!$A:$Z,23,FALSE),"")</f>
        <v>#N/A</v>
      </c>
      <c r="W94" t="e">
        <f>IF(AND(COUNTIF(V94,"&lt;&gt;*不要*"),A94&lt;&gt;""),VLOOKUP(A94,得意先マスタ!$A:$AD,24,FALSE),0)</f>
        <v>#N/A</v>
      </c>
      <c r="X94" t="e">
        <f>IF(AND(COUNTIF(V94,"&lt;&gt;*不要*"),A94&lt;&gt;""),VLOOKUP(A94,得意先マスタ!$A:$AD,25,FALSE),0)</f>
        <v>#N/A</v>
      </c>
      <c r="Y94" t="e">
        <f t="shared" si="26"/>
        <v>#N/A</v>
      </c>
      <c r="Z94" t="e">
        <f t="shared" si="27"/>
        <v>#N/A</v>
      </c>
      <c r="AA94" t="e">
        <f t="shared" si="28"/>
        <v>#N/A</v>
      </c>
      <c r="AB94" t="e">
        <f t="shared" si="22"/>
        <v>#N/A</v>
      </c>
      <c r="AC94" t="str">
        <f t="array" ref="AC94">IFERROR(INDEX(94:94, SMALL(IF($D94:$U94&lt;&gt;"", COLUMN($D$1:$U94)), COLUMN(A94))), "")</f>
        <v/>
      </c>
      <c r="AD94" t="str">
        <f t="array" ref="AD94">IFERROR(INDEX(94:94, SMALL(IF($D94:$U94&lt;&gt;"", COLUMN($D$1:$U94)), COLUMN(B94))), "")</f>
        <v/>
      </c>
      <c r="AE94" t="str">
        <f t="array" ref="AE94">IFERROR(INDEX(94:94, SMALL(IF($D94:$U94&lt;&gt;"", COLUMN($D$1:$U94)), COLUMN(C94))), "")</f>
        <v/>
      </c>
      <c r="AF94" t="str">
        <f t="array" ref="AF94">IFERROR(INDEX(94:94, SMALL(IF($D94:$U94&lt;&gt;"", COLUMN($D$1:$U94)), COLUMN(D94))), "")</f>
        <v/>
      </c>
      <c r="AG94" t="str">
        <f t="array" ref="AG94">IFERROR(INDEX(94:94, SMALL(IF($D94:$U94&lt;&gt;"", COLUMN($D$1:$U94)), COLUMN(E94))), "")</f>
        <v/>
      </c>
      <c r="AH94" t="str">
        <f t="array" ref="AH94">IFERROR(INDEX(94:94, SMALL(IF($D94:$U94&lt;&gt;"", COLUMN($D$1:$U94)), COLUMN(F94))), "")</f>
        <v/>
      </c>
      <c r="AI94" t="str">
        <f t="array" ref="AI94">IFERROR(INDEX(94:94, SMALL(IF($D94:$U94&lt;&gt;"", COLUMN($D$1:$U94)), COLUMN(G94))), "")</f>
        <v/>
      </c>
      <c r="AJ94" t="str">
        <f t="array" ref="AJ94">IFERROR(INDEX(94:94, SMALL(IF($D94:$U94&lt;&gt;"", COLUMN($D$1:$U94)), COLUMN(H94))), "")</f>
        <v/>
      </c>
      <c r="AK94" t="str">
        <f t="array" ref="AK94">IFERROR(INDEX(94:94, SMALL(IF($D94:$U94&lt;&gt;"", COLUMN($D$1:$U94)), COLUMN(I94))), "")</f>
        <v/>
      </c>
      <c r="AL94" t="str">
        <f t="array" ref="AL94">IFERROR(INDEX(94:94, SMALL(IF($D94:$U94&lt;&gt;"", COLUMN($D$1:$U94)), COLUMN(J94))), "")</f>
        <v/>
      </c>
      <c r="AM94" t="str">
        <f t="array" ref="AM94">IFERROR(INDEX(94:94, SMALL(IF($D94:$U94&lt;&gt;"", COLUMN($D$1:$U94)), COLUMN(K94))), "")</f>
        <v/>
      </c>
      <c r="AN94" t="str">
        <f t="array" ref="AN94">IFERROR(INDEX(94:94, SMALL(IF($D94:$U94&lt;&gt;"", COLUMN($D$1:$U94)), COLUMN(L94))), "")</f>
        <v/>
      </c>
      <c r="AO94" t="str">
        <f t="array" ref="AO94">IFERROR(INDEX(94:94, SMALL(IF($D94:$U94&lt;&gt;"", COLUMN($D$1:$U94)), COLUMN(M94))), "")</f>
        <v/>
      </c>
      <c r="AP94" t="str">
        <f t="array" ref="AP94">IFERROR(INDEX(94:94, SMALL(IF($D94:$U94&lt;&gt;"", COLUMN($D$1:$U94)), COLUMN(N94))), "")</f>
        <v/>
      </c>
      <c r="AQ94" t="str">
        <f t="array" ref="AQ94">IFERROR(INDEX(94:94, SMALL(IF($D94:$U94&lt;&gt;"", COLUMN($D$1:$U94)), COLUMN(O94))), "")</f>
        <v/>
      </c>
      <c r="AR94" s="54" t="s">
        <v>3465</v>
      </c>
      <c r="AS94" t="e">
        <f t="shared" si="29"/>
        <v>#N/A</v>
      </c>
      <c r="AT94" t="e">
        <f t="shared" si="30"/>
        <v>#N/A</v>
      </c>
      <c r="AU94" t="e">
        <f t="shared" si="31"/>
        <v>#N/A</v>
      </c>
      <c r="AV94" t="e">
        <f t="shared" si="32"/>
        <v>#N/A</v>
      </c>
      <c r="AW94" t="e">
        <f t="shared" si="33"/>
        <v>#N/A</v>
      </c>
      <c r="AX94" t="e">
        <f t="shared" si="34"/>
        <v>#N/A</v>
      </c>
      <c r="AZ94" t="str">
        <f t="array" ref="AZ94">IFERROR(INDEX(94:94, SMALL(IF($AC94:$AX94&lt;&gt;"", COLUMN($AC$1:$AX94)), COLUMN(A94))), "")</f>
        <v/>
      </c>
      <c r="BA94" t="str">
        <f t="array" ref="BA94">IFERROR(INDEX(94:94, SMALL(IF($AC94:$AX94&lt;&gt;"", COLUMN($AC$1:$AX94)), COLUMN(B94))), "")</f>
        <v/>
      </c>
      <c r="BB94" t="str">
        <f t="array" ref="BB94">IFERROR(INDEX(94:94, SMALL(IF($AC94:$AX94&lt;&gt;"", COLUMN($AC$1:$AX94)), COLUMN(C94))), "")</f>
        <v/>
      </c>
      <c r="BC94" t="str">
        <f t="array" ref="BC94">IFERROR(INDEX(94:94, SMALL(IF($AC94:$AX94&lt;&gt;"", COLUMN($AC$1:$AX94)), COLUMN(D94))), "")</f>
        <v/>
      </c>
      <c r="BD94" t="str">
        <f t="array" ref="BD94">IFERROR(INDEX(94:94, SMALL(IF($AC94:$AX94&lt;&gt;"", COLUMN($AC$1:$AX94)), COLUMN(E94))), "")</f>
        <v/>
      </c>
      <c r="BE94" t="str">
        <f t="array" ref="BE94">IFERROR(INDEX(94:94, SMALL(IF($AC94:$AX94&lt;&gt;"", COLUMN($AC$1:$AX94)), COLUMN(F94))), "")</f>
        <v/>
      </c>
      <c r="BF94" t="str">
        <f t="array" ref="BF94">IFERROR(INDEX(94:94, SMALL(IF($AC94:$AX94&lt;&gt;"", COLUMN($AC$1:$AX94)), COLUMN(G94))), "")</f>
        <v/>
      </c>
      <c r="BG94" t="str">
        <f t="array" ref="BG94">IFERROR(INDEX(94:94, SMALL(IF($AC94:$AX94&lt;&gt;"", COLUMN($AC$1:$AX94)), COLUMN(H94))), "")</f>
        <v/>
      </c>
      <c r="BH94" t="str">
        <f t="array" ref="BH94">IFERROR(INDEX(94:94, SMALL(IF($AC94:$AX94&lt;&gt;"", COLUMN($AC$1:$AX94)), COLUMN(I94))), "")</f>
        <v/>
      </c>
      <c r="BI94" t="str">
        <f t="array" ref="BI94">IFERROR(INDEX(94:94, SMALL(IF($AC94:$AX94&lt;&gt;"", COLUMN($AC$1:$AX94)), COLUMN(J94))), "")</f>
        <v/>
      </c>
      <c r="BJ94" t="str">
        <f t="array" ref="BJ94">IFERROR(INDEX(94:94, SMALL(IF($AC94:$AX94&lt;&gt;"", COLUMN($AC$1:$AX94)), COLUMN(K94))), "")</f>
        <v/>
      </c>
      <c r="BK94" t="str">
        <f t="array" ref="BK94">IFERROR(INDEX(94:94, SMALL(IF($AC94:$AX94&lt;&gt;"", COLUMN($AC$1:$AX94)), COLUMN(L94))), "")</f>
        <v/>
      </c>
      <c r="BL94" t="str">
        <f t="array" ref="BL94">IFERROR(INDEX(94:94, SMALL(IF($AC94:$AX94&lt;&gt;"", COLUMN($AC$1:$AX94)), COLUMN(M94))), "")</f>
        <v/>
      </c>
      <c r="BM94" t="str">
        <f t="array" ref="BM94">IFERROR(INDEX(94:94, SMALL(IF($AC94:$AX94&lt;&gt;"", COLUMN($AC$1:$AX94)), COLUMN(N94))), "")</f>
        <v/>
      </c>
      <c r="BN94" t="str">
        <f t="array" ref="BN94">IFERROR(INDEX(94:94, SMALL(IF($AC94:$AX94&lt;&gt;"", COLUMN($AC$1:$AX94)), COLUMN(O94))), "")</f>
        <v/>
      </c>
      <c r="BO94" t="str">
        <f t="array" ref="BO94">IFERROR(INDEX(94:94, SMALL(IF($AC94:$AX94&lt;&gt;"", COLUMN($AC$1:$AX94)), COLUMN(P94))), "")</f>
        <v/>
      </c>
      <c r="BP94" t="str">
        <f t="array" ref="BP94">IFERROR(INDEX(94:94, SMALL(IF($AC94:$AX94&lt;&gt;"", COLUMN($AC$1:$AX94)), COLUMN(Q94))), "")</f>
        <v/>
      </c>
      <c r="BQ94" t="str">
        <f t="array" ref="BQ94">IFERROR(INDEX(94:94, SMALL(IF($AC94:$AX94&lt;&gt;"", COLUMN($AC$1:$AX94)), COLUMN(R94))), "")</f>
        <v/>
      </c>
    </row>
    <row r="95" spans="1:69" x14ac:dyDescent="0.45">
      <c r="A95" t="e" cm="1">
        <f t="array" ref="A95">IF(INDEX(貼り付け用!A:A,MATCH(A94,貼り付け用!A:A,0)+2)="4700",
IF(INDEX(貼り付け用!A:A,MATCH(A94,貼り付け用!A:A,0)+4)="4800",
INDEX(貼り付け用!A:A,MATCH(A94,貼り付け用!A:A,0)+6),
INDEX(貼り付け用!A:A,MATCH(A94,貼り付け用!A:A,0)+4)),INDEX(貼り付け用!A:A,MATCH(A94,貼り付け用!A:A,0)+2))</f>
        <v>#N/A</v>
      </c>
      <c r="B95" t="e">
        <f>IF(A95&lt;&gt;"",
VLOOKUP(A95,得意先マスタ!A:D,2,FALSE),"")</f>
        <v>#N/A</v>
      </c>
      <c r="C95" t="e" cm="1">
        <f t="array" ref="C95">IF(A95="10000","",INDEX(貼り付け用!A:A,MATCH(A95,貼り付け用!A:A,0)+1))</f>
        <v>#N/A</v>
      </c>
      <c r="D95" t="e">
        <f>VLOOKUP(C95,クライアント抽出!$A:$O,10,FALSE)</f>
        <v>#N/A</v>
      </c>
      <c r="E95" t="e">
        <f>IF(D95&lt;&gt;"",
VLOOKUP(
"*"&amp;IF(COUNTIF(D95,"*キャラ弁*"),"キャラ",
IF(COUNTIF(D95,"*赤*"),"赤",SUBSTITUTE(SUBSTITUTE(D95," ",""),"　","")))&amp;"*",
注文弁当の抽出!$F:$I,4,FALSE)&amp;
IF(COUNTIF(D95,"*おにぎり*"),"　おにぎり",""),"")</f>
        <v>#N/A</v>
      </c>
      <c r="F95" t="e">
        <f>IF(E95&lt;&gt;"",
VLOOKUP(C95,クライアント抽出!$A:$G,2,FALSE)+
IF(COUNTIF(Y95,"*-*"),Y95,0),"")</f>
        <v>#N/A</v>
      </c>
      <c r="G95" t="e">
        <f>VLOOKUP(C95,クライアント抽出!$A:$O,11,FALSE)</f>
        <v>#N/A</v>
      </c>
      <c r="H95" t="e">
        <f>IF(G95&lt;&gt;"",
VLOOKUP(
"*"&amp;IF(COUNTIF(G95,"*キャラ弁*"),"キャラ",
IF(COUNTIF(G95,"*赤*"),"赤",SUBSTITUTE(SUBSTITUTE(G95," ",""),"　","")))&amp;"*",
注文弁当の抽出!$F:$I,4,FALSE)&amp;
IF(COUNTIF(G95,"*おにぎり*"),"　おにぎり",""),"")</f>
        <v>#N/A</v>
      </c>
      <c r="I95" t="e">
        <f>IF(H95&lt;&gt;"",
VLOOKUP(C95,クライアント抽出!$A:$G,3,FALSE)+Z95,"")</f>
        <v>#N/A</v>
      </c>
      <c r="J95" t="e">
        <f>VLOOKUP(C95,クライアント抽出!$A:$O,12,FALSE)</f>
        <v>#N/A</v>
      </c>
      <c r="K95" t="e">
        <f>IF(J95&lt;&gt;"",
VLOOKUP(
"*"&amp;IF(COUNTIF(J95,"*キャラ弁*"),"キャラ",
IF(COUNTIF(J95,"*赤*"),"赤",SUBSTITUTE(SUBSTITUTE(J95," ",""),"　","")))&amp;"*",
注文弁当の抽出!$F:$I,4,FALSE)&amp;
IF(COUNTIF(J95,"*おにぎり*"),"　おにぎり",""),"")</f>
        <v>#N/A</v>
      </c>
      <c r="L95" t="e">
        <f>IF(K95&lt;&gt;"",
VLOOKUP(C95,クライアント抽出!$A:$G,4,FALSE)+AA95,"")</f>
        <v>#N/A</v>
      </c>
      <c r="M95" t="e">
        <f>VLOOKUP(C95,クライアント抽出!$A:$O,13,FALSE)</f>
        <v>#N/A</v>
      </c>
      <c r="N95" t="e">
        <f>SUBSTITUTE(
IF(M95&lt;&gt;"",
VLOOKUP(
"*"&amp;IF(COUNTIF(M95,"*キャラ弁*"),"キャラ",
IF(COUNTIF(M95,"*赤*"),"赤",SUBSTITUTE(SUBSTITUTE(D95," ",""),"　","")))&amp;"*",
注文弁当の抽出!$F:$I,4,FALSE),""),"園児","先生")&amp;
IF(COUNTIF(M95,"*おにぎり*"),"　おにぎり","")</f>
        <v>#N/A</v>
      </c>
      <c r="O95" t="e">
        <f>IF(N95&lt;&gt;"",VLOOKUP(C95,クライアント抽出!$A:$G,5,FALSE),"")</f>
        <v>#N/A</v>
      </c>
      <c r="P95" t="e">
        <f>VLOOKUP(C95,クライアント抽出!$A:$O,14,FALSE)</f>
        <v>#N/A</v>
      </c>
      <c r="Q95" t="e">
        <f>SUBSTITUTE(
IF(P95&lt;&gt;"",
VLOOKUP(
"*"&amp;IF(COUNTIF(P95,"*キャラ弁*"),"キャラ",
IF(COUNTIF(P95,"*赤*"),"赤",SUBSTITUTE(SUBSTITUTE(G95," ",""),"　","")))&amp;"*",
注文弁当の抽出!$F:$I,4,FALSE),""),"園児","先生")&amp;
IF(COUNTIF(P95,"*おにぎり*"),"　おにぎり","")</f>
        <v>#N/A</v>
      </c>
      <c r="R95" t="e">
        <f>IF(Q95&lt;&gt;"",
VLOOKUP(C95,クライアント抽出!$A:$G,6,FALSE),"")</f>
        <v>#N/A</v>
      </c>
      <c r="S95" t="e">
        <f>VLOOKUP(C95,クライアント抽出!$A:$O,15,FALSE)</f>
        <v>#N/A</v>
      </c>
      <c r="T95" t="e">
        <f>SUBSTITUTE(
IF(S95&lt;&gt;"",
VLOOKUP(
"*"&amp;IF(COUNTIF(S95,"*キャラ弁*"),"キャラ",
IF(COUNTIF(S95,"*赤*"),"赤",SUBSTITUTE(SUBSTITUTE(J95," ",""),"　","")))&amp;"*",
注文弁当の抽出!$F:$I,4,FALSE),""),"園児","先生")&amp;
IF(COUNTIF(S95,"*おにぎり*"),"　おにぎり","")</f>
        <v>#N/A</v>
      </c>
      <c r="U95" t="e">
        <f>IF(T95&lt;&gt;"",
VLOOKUP(C95,クライアント抽出!$A:$G,7,FALSE),"")</f>
        <v>#N/A</v>
      </c>
      <c r="V95" t="e">
        <f>IF(A95&lt;&gt;"",VLOOKUP("*"&amp;A95&amp;"*",数出表_Excel!$A:$Z,22,FALSE)&amp;VLOOKUP("*"&amp;A95&amp;"*",数出表_Excel!$A:$Z,23,FALSE),"")</f>
        <v>#N/A</v>
      </c>
      <c r="W95" t="e">
        <f>IF(AND(COUNTIF(V95,"&lt;&gt;*不要*"),A95&lt;&gt;""),VLOOKUP(A95,得意先マスタ!$A:$AD,24,FALSE),0)</f>
        <v>#N/A</v>
      </c>
      <c r="X95" t="e">
        <f>IF(AND(COUNTIF(V95,"&lt;&gt;*不要*"),A95&lt;&gt;""),VLOOKUP(A95,得意先マスタ!$A:$AD,25,FALSE),0)</f>
        <v>#N/A</v>
      </c>
      <c r="Y95" t="e">
        <f t="shared" si="26"/>
        <v>#N/A</v>
      </c>
      <c r="Z95" t="e">
        <f t="shared" si="27"/>
        <v>#N/A</v>
      </c>
      <c r="AA95" t="e">
        <f t="shared" si="28"/>
        <v>#N/A</v>
      </c>
      <c r="AB95" t="e">
        <f t="shared" si="22"/>
        <v>#N/A</v>
      </c>
      <c r="AC95" t="str">
        <f t="array" ref="AC95">IFERROR(INDEX(95:95, SMALL(IF($D95:$U95&lt;&gt;"", COLUMN($D$1:$U95)), COLUMN(A95))), "")</f>
        <v/>
      </c>
      <c r="AD95" t="str">
        <f t="array" ref="AD95">IFERROR(INDEX(95:95, SMALL(IF($D95:$U95&lt;&gt;"", COLUMN($D$1:$U95)), COLUMN(B95))), "")</f>
        <v/>
      </c>
      <c r="AE95" t="str">
        <f t="array" ref="AE95">IFERROR(INDEX(95:95, SMALL(IF($D95:$U95&lt;&gt;"", COLUMN($D$1:$U95)), COLUMN(C95))), "")</f>
        <v/>
      </c>
      <c r="AF95" t="str">
        <f t="array" ref="AF95">IFERROR(INDEX(95:95, SMALL(IF($D95:$U95&lt;&gt;"", COLUMN($D$1:$U95)), COLUMN(D95))), "")</f>
        <v/>
      </c>
      <c r="AG95" t="str">
        <f t="array" ref="AG95">IFERROR(INDEX(95:95, SMALL(IF($D95:$U95&lt;&gt;"", COLUMN($D$1:$U95)), COLUMN(E95))), "")</f>
        <v/>
      </c>
      <c r="AH95" t="str">
        <f t="array" ref="AH95">IFERROR(INDEX(95:95, SMALL(IF($D95:$U95&lt;&gt;"", COLUMN($D$1:$U95)), COLUMN(F95))), "")</f>
        <v/>
      </c>
      <c r="AI95" t="str">
        <f t="array" ref="AI95">IFERROR(INDEX(95:95, SMALL(IF($D95:$U95&lt;&gt;"", COLUMN($D$1:$U95)), COLUMN(G95))), "")</f>
        <v/>
      </c>
      <c r="AJ95" t="str">
        <f t="array" ref="AJ95">IFERROR(INDEX(95:95, SMALL(IF($D95:$U95&lt;&gt;"", COLUMN($D$1:$U95)), COLUMN(H95))), "")</f>
        <v/>
      </c>
      <c r="AK95" t="str">
        <f t="array" ref="AK95">IFERROR(INDEX(95:95, SMALL(IF($D95:$U95&lt;&gt;"", COLUMN($D$1:$U95)), COLUMN(I95))), "")</f>
        <v/>
      </c>
      <c r="AL95" t="str">
        <f t="array" ref="AL95">IFERROR(INDEX(95:95, SMALL(IF($D95:$U95&lt;&gt;"", COLUMN($D$1:$U95)), COLUMN(J95))), "")</f>
        <v/>
      </c>
      <c r="AM95" t="str">
        <f t="array" ref="AM95">IFERROR(INDEX(95:95, SMALL(IF($D95:$U95&lt;&gt;"", COLUMN($D$1:$U95)), COLUMN(K95))), "")</f>
        <v/>
      </c>
      <c r="AN95" t="str">
        <f t="array" ref="AN95">IFERROR(INDEX(95:95, SMALL(IF($D95:$U95&lt;&gt;"", COLUMN($D$1:$U95)), COLUMN(L95))), "")</f>
        <v/>
      </c>
      <c r="AO95" t="str">
        <f t="array" ref="AO95">IFERROR(INDEX(95:95, SMALL(IF($D95:$U95&lt;&gt;"", COLUMN($D$1:$U95)), COLUMN(M95))), "")</f>
        <v/>
      </c>
      <c r="AP95" t="str">
        <f t="array" ref="AP95">IFERROR(INDEX(95:95, SMALL(IF($D95:$U95&lt;&gt;"", COLUMN($D$1:$U95)), COLUMN(N95))), "")</f>
        <v/>
      </c>
      <c r="AQ95" t="str">
        <f t="array" ref="AQ95">IFERROR(INDEX(95:95, SMALL(IF($D95:$U95&lt;&gt;"", COLUMN($D$1:$U95)), COLUMN(O95))), "")</f>
        <v/>
      </c>
      <c r="AR95" s="54" t="s">
        <v>3465</v>
      </c>
      <c r="AS95" t="e">
        <f t="shared" si="29"/>
        <v>#N/A</v>
      </c>
      <c r="AT95" t="e">
        <f t="shared" si="30"/>
        <v>#N/A</v>
      </c>
      <c r="AU95" t="e">
        <f t="shared" si="31"/>
        <v>#N/A</v>
      </c>
      <c r="AV95" t="e">
        <f t="shared" si="32"/>
        <v>#N/A</v>
      </c>
      <c r="AW95" t="e">
        <f t="shared" si="33"/>
        <v>#N/A</v>
      </c>
      <c r="AX95" t="e">
        <f t="shared" si="34"/>
        <v>#N/A</v>
      </c>
      <c r="AZ95" t="str">
        <f t="array" ref="AZ95">IFERROR(INDEX(95:95, SMALL(IF($AC95:$AX95&lt;&gt;"", COLUMN($AC$1:$AX95)), COLUMN(A95))), "")</f>
        <v/>
      </c>
      <c r="BA95" t="str">
        <f t="array" ref="BA95">IFERROR(INDEX(95:95, SMALL(IF($AC95:$AX95&lt;&gt;"", COLUMN($AC$1:$AX95)), COLUMN(B95))), "")</f>
        <v/>
      </c>
      <c r="BB95" t="str">
        <f t="array" ref="BB95">IFERROR(INDEX(95:95, SMALL(IF($AC95:$AX95&lt;&gt;"", COLUMN($AC$1:$AX95)), COLUMN(C95))), "")</f>
        <v/>
      </c>
      <c r="BC95" t="str">
        <f t="array" ref="BC95">IFERROR(INDEX(95:95, SMALL(IF($AC95:$AX95&lt;&gt;"", COLUMN($AC$1:$AX95)), COLUMN(D95))), "")</f>
        <v/>
      </c>
      <c r="BD95" t="str">
        <f t="array" ref="BD95">IFERROR(INDEX(95:95, SMALL(IF($AC95:$AX95&lt;&gt;"", COLUMN($AC$1:$AX95)), COLUMN(E95))), "")</f>
        <v/>
      </c>
      <c r="BE95" t="str">
        <f t="array" ref="BE95">IFERROR(INDEX(95:95, SMALL(IF($AC95:$AX95&lt;&gt;"", COLUMN($AC$1:$AX95)), COLUMN(F95))), "")</f>
        <v/>
      </c>
      <c r="BF95" t="str">
        <f t="array" ref="BF95">IFERROR(INDEX(95:95, SMALL(IF($AC95:$AX95&lt;&gt;"", COLUMN($AC$1:$AX95)), COLUMN(G95))), "")</f>
        <v/>
      </c>
      <c r="BG95" t="str">
        <f t="array" ref="BG95">IFERROR(INDEX(95:95, SMALL(IF($AC95:$AX95&lt;&gt;"", COLUMN($AC$1:$AX95)), COLUMN(H95))), "")</f>
        <v/>
      </c>
      <c r="BH95" t="str">
        <f t="array" ref="BH95">IFERROR(INDEX(95:95, SMALL(IF($AC95:$AX95&lt;&gt;"", COLUMN($AC$1:$AX95)), COLUMN(I95))), "")</f>
        <v/>
      </c>
      <c r="BI95" t="str">
        <f t="array" ref="BI95">IFERROR(INDEX(95:95, SMALL(IF($AC95:$AX95&lt;&gt;"", COLUMN($AC$1:$AX95)), COLUMN(J95))), "")</f>
        <v/>
      </c>
      <c r="BJ95" t="str">
        <f t="array" ref="BJ95">IFERROR(INDEX(95:95, SMALL(IF($AC95:$AX95&lt;&gt;"", COLUMN($AC$1:$AX95)), COLUMN(K95))), "")</f>
        <v/>
      </c>
      <c r="BK95" t="str">
        <f t="array" ref="BK95">IFERROR(INDEX(95:95, SMALL(IF($AC95:$AX95&lt;&gt;"", COLUMN($AC$1:$AX95)), COLUMN(L95))), "")</f>
        <v/>
      </c>
      <c r="BL95" t="str">
        <f t="array" ref="BL95">IFERROR(INDEX(95:95, SMALL(IF($AC95:$AX95&lt;&gt;"", COLUMN($AC$1:$AX95)), COLUMN(M95))), "")</f>
        <v/>
      </c>
      <c r="BM95" t="str">
        <f t="array" ref="BM95">IFERROR(INDEX(95:95, SMALL(IF($AC95:$AX95&lt;&gt;"", COLUMN($AC$1:$AX95)), COLUMN(N95))), "")</f>
        <v/>
      </c>
      <c r="BN95" t="str">
        <f t="array" ref="BN95">IFERROR(INDEX(95:95, SMALL(IF($AC95:$AX95&lt;&gt;"", COLUMN($AC$1:$AX95)), COLUMN(O95))), "")</f>
        <v/>
      </c>
      <c r="BO95" t="str">
        <f t="array" ref="BO95">IFERROR(INDEX(95:95, SMALL(IF($AC95:$AX95&lt;&gt;"", COLUMN($AC$1:$AX95)), COLUMN(P95))), "")</f>
        <v/>
      </c>
      <c r="BP95" t="str">
        <f t="array" ref="BP95">IFERROR(INDEX(95:95, SMALL(IF($AC95:$AX95&lt;&gt;"", COLUMN($AC$1:$AX95)), COLUMN(Q95))), "")</f>
        <v/>
      </c>
      <c r="BQ95" t="str">
        <f t="array" ref="BQ95">IFERROR(INDEX(95:95, SMALL(IF($AC95:$AX95&lt;&gt;"", COLUMN($AC$1:$AX95)), COLUMN(R95))), "")</f>
        <v/>
      </c>
    </row>
    <row r="96" spans="1:69" x14ac:dyDescent="0.45">
      <c r="A96" t="e" cm="1">
        <f t="array" ref="A96">IF(INDEX(貼り付け用!A:A,MATCH(A95,貼り付け用!A:A,0)+2)="4700",
IF(INDEX(貼り付け用!A:A,MATCH(A95,貼り付け用!A:A,0)+4)="4800",
INDEX(貼り付け用!A:A,MATCH(A95,貼り付け用!A:A,0)+6),
INDEX(貼り付け用!A:A,MATCH(A95,貼り付け用!A:A,0)+4)),INDEX(貼り付け用!A:A,MATCH(A95,貼り付け用!A:A,0)+2))</f>
        <v>#N/A</v>
      </c>
      <c r="B96" t="e">
        <f>IF(A96&lt;&gt;"",
VLOOKUP(A96,得意先マスタ!A:D,2,FALSE),"")</f>
        <v>#N/A</v>
      </c>
      <c r="C96" t="e" cm="1">
        <f t="array" ref="C96">IF(A96="10000","",INDEX(貼り付け用!A:A,MATCH(A96,貼り付け用!A:A,0)+1))</f>
        <v>#N/A</v>
      </c>
      <c r="D96" t="e">
        <f>VLOOKUP(C96,クライアント抽出!$A:$O,10,FALSE)</f>
        <v>#N/A</v>
      </c>
      <c r="E96" t="e">
        <f>IF(D96&lt;&gt;"",
VLOOKUP(
"*"&amp;IF(COUNTIF(D96,"*キャラ弁*"),"キャラ",
IF(COUNTIF(D96,"*赤*"),"赤",SUBSTITUTE(SUBSTITUTE(D96," ",""),"　","")))&amp;"*",
注文弁当の抽出!$F:$I,4,FALSE)&amp;
IF(COUNTIF(D96,"*おにぎり*"),"　おにぎり",""),"")</f>
        <v>#N/A</v>
      </c>
      <c r="F96" t="e">
        <f>IF(E96&lt;&gt;"",
VLOOKUP(C96,クライアント抽出!$A:$G,2,FALSE)+
IF(COUNTIF(Y96,"*-*"),Y96,0),"")</f>
        <v>#N/A</v>
      </c>
      <c r="G96" t="e">
        <f>VLOOKUP(C96,クライアント抽出!$A:$O,11,FALSE)</f>
        <v>#N/A</v>
      </c>
      <c r="H96" t="e">
        <f>IF(G96&lt;&gt;"",
VLOOKUP(
"*"&amp;IF(COUNTIF(G96,"*キャラ弁*"),"キャラ",
IF(COUNTIF(G96,"*赤*"),"赤",SUBSTITUTE(SUBSTITUTE(G96," ",""),"　","")))&amp;"*",
注文弁当の抽出!$F:$I,4,FALSE)&amp;
IF(COUNTIF(G96,"*おにぎり*"),"　おにぎり",""),"")</f>
        <v>#N/A</v>
      </c>
      <c r="I96" t="e">
        <f>IF(H96&lt;&gt;"",
VLOOKUP(C96,クライアント抽出!$A:$G,3,FALSE)+Z96,"")</f>
        <v>#N/A</v>
      </c>
      <c r="J96" t="e">
        <f>VLOOKUP(C96,クライアント抽出!$A:$O,12,FALSE)</f>
        <v>#N/A</v>
      </c>
      <c r="K96" t="e">
        <f>IF(J96&lt;&gt;"",
VLOOKUP(
"*"&amp;IF(COUNTIF(J96,"*キャラ弁*"),"キャラ",
IF(COUNTIF(J96,"*赤*"),"赤",SUBSTITUTE(SUBSTITUTE(J96," ",""),"　","")))&amp;"*",
注文弁当の抽出!$F:$I,4,FALSE)&amp;
IF(COUNTIF(J96,"*おにぎり*"),"　おにぎり",""),"")</f>
        <v>#N/A</v>
      </c>
      <c r="L96" t="e">
        <f>IF(K96&lt;&gt;"",
VLOOKUP(C96,クライアント抽出!$A:$G,4,FALSE)+AA96,"")</f>
        <v>#N/A</v>
      </c>
      <c r="M96" t="e">
        <f>VLOOKUP(C96,クライアント抽出!$A:$O,13,FALSE)</f>
        <v>#N/A</v>
      </c>
      <c r="N96" t="e">
        <f>SUBSTITUTE(
IF(M96&lt;&gt;"",
VLOOKUP(
"*"&amp;IF(COUNTIF(M96,"*キャラ弁*"),"キャラ",
IF(COUNTIF(M96,"*赤*"),"赤",SUBSTITUTE(SUBSTITUTE(D96," ",""),"　","")))&amp;"*",
注文弁当の抽出!$F:$I,4,FALSE),""),"園児","先生")&amp;
IF(COUNTIF(M96,"*おにぎり*"),"　おにぎり","")</f>
        <v>#N/A</v>
      </c>
      <c r="O96" t="e">
        <f>IF(N96&lt;&gt;"",VLOOKUP(C96,クライアント抽出!$A:$G,5,FALSE),"")</f>
        <v>#N/A</v>
      </c>
      <c r="P96" t="e">
        <f>VLOOKUP(C96,クライアント抽出!$A:$O,14,FALSE)</f>
        <v>#N/A</v>
      </c>
      <c r="Q96" t="e">
        <f>SUBSTITUTE(
IF(P96&lt;&gt;"",
VLOOKUP(
"*"&amp;IF(COUNTIF(P96,"*キャラ弁*"),"キャラ",
IF(COUNTIF(P96,"*赤*"),"赤",SUBSTITUTE(SUBSTITUTE(G96," ",""),"　","")))&amp;"*",
注文弁当の抽出!$F:$I,4,FALSE),""),"園児","先生")&amp;
IF(COUNTIF(P96,"*おにぎり*"),"　おにぎり","")</f>
        <v>#N/A</v>
      </c>
      <c r="R96" t="e">
        <f>IF(Q96&lt;&gt;"",
VLOOKUP(C96,クライアント抽出!$A:$G,6,FALSE),"")</f>
        <v>#N/A</v>
      </c>
      <c r="S96" t="e">
        <f>VLOOKUP(C96,クライアント抽出!$A:$O,15,FALSE)</f>
        <v>#N/A</v>
      </c>
      <c r="T96" t="e">
        <f>SUBSTITUTE(
IF(S96&lt;&gt;"",
VLOOKUP(
"*"&amp;IF(COUNTIF(S96,"*キャラ弁*"),"キャラ",
IF(COUNTIF(S96,"*赤*"),"赤",SUBSTITUTE(SUBSTITUTE(J96," ",""),"　","")))&amp;"*",
注文弁当の抽出!$F:$I,4,FALSE),""),"園児","先生")&amp;
IF(COUNTIF(S96,"*おにぎり*"),"　おにぎり","")</f>
        <v>#N/A</v>
      </c>
      <c r="U96" t="e">
        <f>IF(T96&lt;&gt;"",
VLOOKUP(C96,クライアント抽出!$A:$G,7,FALSE),"")</f>
        <v>#N/A</v>
      </c>
      <c r="V96" t="e">
        <f>IF(A96&lt;&gt;"",VLOOKUP("*"&amp;A96&amp;"*",数出表_Excel!$A:$Z,22,FALSE)&amp;VLOOKUP("*"&amp;A96&amp;"*",数出表_Excel!$A:$Z,23,FALSE),"")</f>
        <v>#N/A</v>
      </c>
      <c r="W96" t="e">
        <f>IF(AND(COUNTIF(V96,"&lt;&gt;*不要*"),A96&lt;&gt;""),VLOOKUP(A96,得意先マスタ!$A:$AD,24,FALSE),0)</f>
        <v>#N/A</v>
      </c>
      <c r="X96" t="e">
        <f>IF(AND(COUNTIF(V96,"&lt;&gt;*不要*"),A96&lt;&gt;""),VLOOKUP(A96,得意先マスタ!$A:$AD,25,FALSE),0)</f>
        <v>#N/A</v>
      </c>
      <c r="Y96" t="e">
        <f t="shared" si="26"/>
        <v>#N/A</v>
      </c>
      <c r="Z96" t="e">
        <f t="shared" si="27"/>
        <v>#N/A</v>
      </c>
      <c r="AA96" t="e">
        <f t="shared" si="28"/>
        <v>#N/A</v>
      </c>
      <c r="AB96" t="e">
        <f t="shared" ref="AB96:AB100" si="35">IF(AND(E96&lt;&gt;"",W96&lt;&gt;0),
SUBSTITUTE(E96,"園児",W96),"")&amp;
IF(AND(H96&lt;&gt;"",W96&lt;&gt;0),
"、"&amp;SUBSTITUTE(H96,"園児",W96),"")&amp;
IF(AND(K96&lt;&gt;"",W96&lt;&gt;0),
"、"&amp;SUBSTITUTE(K96,"園児",W96),"")</f>
        <v>#N/A</v>
      </c>
      <c r="AC96" t="str">
        <f t="array" ref="AC96">IFERROR(INDEX(96:96, SMALL(IF($D96:$U96&lt;&gt;"", COLUMN($D$1:$U96)), COLUMN(A96))), "")</f>
        <v/>
      </c>
      <c r="AD96" t="str">
        <f t="array" ref="AD96">IFERROR(INDEX(96:96, SMALL(IF($D96:$U96&lt;&gt;"", COLUMN($D$1:$U96)), COLUMN(B96))), "")</f>
        <v/>
      </c>
      <c r="AE96" t="str">
        <f t="array" ref="AE96">IFERROR(INDEX(96:96, SMALL(IF($D96:$U96&lt;&gt;"", COLUMN($D$1:$U96)), COLUMN(C96))), "")</f>
        <v/>
      </c>
      <c r="AF96" t="str">
        <f t="array" ref="AF96">IFERROR(INDEX(96:96, SMALL(IF($D96:$U96&lt;&gt;"", COLUMN($D$1:$U96)), COLUMN(D96))), "")</f>
        <v/>
      </c>
      <c r="AG96" t="str">
        <f t="array" ref="AG96">IFERROR(INDEX(96:96, SMALL(IF($D96:$U96&lt;&gt;"", COLUMN($D$1:$U96)), COLUMN(E96))), "")</f>
        <v/>
      </c>
      <c r="AH96" t="str">
        <f t="array" ref="AH96">IFERROR(INDEX(96:96, SMALL(IF($D96:$U96&lt;&gt;"", COLUMN($D$1:$U96)), COLUMN(F96))), "")</f>
        <v/>
      </c>
      <c r="AI96" t="str">
        <f t="array" ref="AI96">IFERROR(INDEX(96:96, SMALL(IF($D96:$U96&lt;&gt;"", COLUMN($D$1:$U96)), COLUMN(G96))), "")</f>
        <v/>
      </c>
      <c r="AJ96" t="str">
        <f t="array" ref="AJ96">IFERROR(INDEX(96:96, SMALL(IF($D96:$U96&lt;&gt;"", COLUMN($D$1:$U96)), COLUMN(H96))), "")</f>
        <v/>
      </c>
      <c r="AK96" t="str">
        <f t="array" ref="AK96">IFERROR(INDEX(96:96, SMALL(IF($D96:$U96&lt;&gt;"", COLUMN($D$1:$U96)), COLUMN(I96))), "")</f>
        <v/>
      </c>
      <c r="AL96" t="str">
        <f t="array" ref="AL96">IFERROR(INDEX(96:96, SMALL(IF($D96:$U96&lt;&gt;"", COLUMN($D$1:$U96)), COLUMN(J96))), "")</f>
        <v/>
      </c>
      <c r="AM96" t="str">
        <f t="array" ref="AM96">IFERROR(INDEX(96:96, SMALL(IF($D96:$U96&lt;&gt;"", COLUMN($D$1:$U96)), COLUMN(K96))), "")</f>
        <v/>
      </c>
      <c r="AN96" t="str">
        <f t="array" ref="AN96">IFERROR(INDEX(96:96, SMALL(IF($D96:$U96&lt;&gt;"", COLUMN($D$1:$U96)), COLUMN(L96))), "")</f>
        <v/>
      </c>
      <c r="AO96" t="str">
        <f t="array" ref="AO96">IFERROR(INDEX(96:96, SMALL(IF($D96:$U96&lt;&gt;"", COLUMN($D$1:$U96)), COLUMN(M96))), "")</f>
        <v/>
      </c>
      <c r="AP96" t="str">
        <f t="array" ref="AP96">IFERROR(INDEX(96:96, SMALL(IF($D96:$U96&lt;&gt;"", COLUMN($D$1:$U96)), COLUMN(N96))), "")</f>
        <v/>
      </c>
      <c r="AQ96" t="str">
        <f t="array" ref="AQ96">IFERROR(INDEX(96:96, SMALL(IF($D96:$U96&lt;&gt;"", COLUMN($D$1:$U96)), COLUMN(O96))), "")</f>
        <v/>
      </c>
      <c r="AR96" s="54" t="s">
        <v>3465</v>
      </c>
      <c r="AS96" t="e">
        <f t="shared" si="29"/>
        <v>#N/A</v>
      </c>
      <c r="AT96" t="e">
        <f t="shared" si="30"/>
        <v>#N/A</v>
      </c>
      <c r="AU96" t="e">
        <f t="shared" si="31"/>
        <v>#N/A</v>
      </c>
      <c r="AV96" t="e">
        <f t="shared" si="32"/>
        <v>#N/A</v>
      </c>
      <c r="AW96" t="e">
        <f t="shared" si="33"/>
        <v>#N/A</v>
      </c>
      <c r="AX96" t="e">
        <f t="shared" si="34"/>
        <v>#N/A</v>
      </c>
      <c r="AZ96" t="str">
        <f t="array" ref="AZ96">IFERROR(INDEX(96:96, SMALL(IF($AC96:$AX96&lt;&gt;"", COLUMN($AC$1:$AX96)), COLUMN(A96))), "")</f>
        <v/>
      </c>
      <c r="BA96" t="str">
        <f t="array" ref="BA96">IFERROR(INDEX(96:96, SMALL(IF($AC96:$AX96&lt;&gt;"", COLUMN($AC$1:$AX96)), COLUMN(B96))), "")</f>
        <v/>
      </c>
      <c r="BB96" t="str">
        <f t="array" ref="BB96">IFERROR(INDEX(96:96, SMALL(IF($AC96:$AX96&lt;&gt;"", COLUMN($AC$1:$AX96)), COLUMN(C96))), "")</f>
        <v/>
      </c>
      <c r="BC96" t="str">
        <f t="array" ref="BC96">IFERROR(INDEX(96:96, SMALL(IF($AC96:$AX96&lt;&gt;"", COLUMN($AC$1:$AX96)), COLUMN(D96))), "")</f>
        <v/>
      </c>
      <c r="BD96" t="str">
        <f t="array" ref="BD96">IFERROR(INDEX(96:96, SMALL(IF($AC96:$AX96&lt;&gt;"", COLUMN($AC$1:$AX96)), COLUMN(E96))), "")</f>
        <v/>
      </c>
      <c r="BE96" t="str">
        <f t="array" ref="BE96">IFERROR(INDEX(96:96, SMALL(IF($AC96:$AX96&lt;&gt;"", COLUMN($AC$1:$AX96)), COLUMN(F96))), "")</f>
        <v/>
      </c>
      <c r="BF96" t="str">
        <f t="array" ref="BF96">IFERROR(INDEX(96:96, SMALL(IF($AC96:$AX96&lt;&gt;"", COLUMN($AC$1:$AX96)), COLUMN(G96))), "")</f>
        <v/>
      </c>
      <c r="BG96" t="str">
        <f t="array" ref="BG96">IFERROR(INDEX(96:96, SMALL(IF($AC96:$AX96&lt;&gt;"", COLUMN($AC$1:$AX96)), COLUMN(H96))), "")</f>
        <v/>
      </c>
      <c r="BH96" t="str">
        <f t="array" ref="BH96">IFERROR(INDEX(96:96, SMALL(IF($AC96:$AX96&lt;&gt;"", COLUMN($AC$1:$AX96)), COLUMN(I96))), "")</f>
        <v/>
      </c>
      <c r="BI96" t="str">
        <f t="array" ref="BI96">IFERROR(INDEX(96:96, SMALL(IF($AC96:$AX96&lt;&gt;"", COLUMN($AC$1:$AX96)), COLUMN(J96))), "")</f>
        <v/>
      </c>
      <c r="BJ96" t="str">
        <f t="array" ref="BJ96">IFERROR(INDEX(96:96, SMALL(IF($AC96:$AX96&lt;&gt;"", COLUMN($AC$1:$AX96)), COLUMN(K96))), "")</f>
        <v/>
      </c>
      <c r="BK96" t="str">
        <f t="array" ref="BK96">IFERROR(INDEX(96:96, SMALL(IF($AC96:$AX96&lt;&gt;"", COLUMN($AC$1:$AX96)), COLUMN(L96))), "")</f>
        <v/>
      </c>
      <c r="BL96" t="str">
        <f t="array" ref="BL96">IFERROR(INDEX(96:96, SMALL(IF($AC96:$AX96&lt;&gt;"", COLUMN($AC$1:$AX96)), COLUMN(M96))), "")</f>
        <v/>
      </c>
      <c r="BM96" t="str">
        <f t="array" ref="BM96">IFERROR(INDEX(96:96, SMALL(IF($AC96:$AX96&lt;&gt;"", COLUMN($AC$1:$AX96)), COLUMN(N96))), "")</f>
        <v/>
      </c>
      <c r="BN96" t="str">
        <f t="array" ref="BN96">IFERROR(INDEX(96:96, SMALL(IF($AC96:$AX96&lt;&gt;"", COLUMN($AC$1:$AX96)), COLUMN(O96))), "")</f>
        <v/>
      </c>
      <c r="BO96" t="str">
        <f t="array" ref="BO96">IFERROR(INDEX(96:96, SMALL(IF($AC96:$AX96&lt;&gt;"", COLUMN($AC$1:$AX96)), COLUMN(P96))), "")</f>
        <v/>
      </c>
      <c r="BP96" t="str">
        <f t="array" ref="BP96">IFERROR(INDEX(96:96, SMALL(IF($AC96:$AX96&lt;&gt;"", COLUMN($AC$1:$AX96)), COLUMN(Q96))), "")</f>
        <v/>
      </c>
      <c r="BQ96" t="str">
        <f t="array" ref="BQ96">IFERROR(INDEX(96:96, SMALL(IF($AC96:$AX96&lt;&gt;"", COLUMN($AC$1:$AX96)), COLUMN(R96))), "")</f>
        <v/>
      </c>
    </row>
    <row r="97" spans="1:69" x14ac:dyDescent="0.45">
      <c r="A97" t="e" cm="1">
        <f t="array" ref="A97">IF(INDEX(貼り付け用!A:A,MATCH(A96,貼り付け用!A:A,0)+2)="4700",
IF(INDEX(貼り付け用!A:A,MATCH(A96,貼り付け用!A:A,0)+4)="4800",
INDEX(貼り付け用!A:A,MATCH(A96,貼り付け用!A:A,0)+6),
INDEX(貼り付け用!A:A,MATCH(A96,貼り付け用!A:A,0)+4)),INDEX(貼り付け用!A:A,MATCH(A96,貼り付け用!A:A,0)+2))</f>
        <v>#N/A</v>
      </c>
      <c r="B97" t="e">
        <f>IF(A97&lt;&gt;"",
VLOOKUP(A97,得意先マスタ!A:D,2,FALSE),"")</f>
        <v>#N/A</v>
      </c>
      <c r="C97" t="e" cm="1">
        <f t="array" ref="C97">IF(A97="10000","",INDEX(貼り付け用!A:A,MATCH(A97,貼り付け用!A:A,0)+1))</f>
        <v>#N/A</v>
      </c>
      <c r="D97" t="e">
        <f>VLOOKUP(C97,クライアント抽出!$A:$O,10,FALSE)</f>
        <v>#N/A</v>
      </c>
      <c r="E97" t="e">
        <f>IF(D97&lt;&gt;"",
VLOOKUP(
"*"&amp;IF(COUNTIF(D97,"*キャラ弁*"),"キャラ",
IF(COUNTIF(D97,"*赤*"),"赤",SUBSTITUTE(SUBSTITUTE(D97," ",""),"　","")))&amp;"*",
注文弁当の抽出!$F:$I,4,FALSE)&amp;
IF(COUNTIF(D97,"*おにぎり*"),"　おにぎり",""),"")</f>
        <v>#N/A</v>
      </c>
      <c r="F97" t="e">
        <f>IF(E97&lt;&gt;"",
VLOOKUP(C97,クライアント抽出!$A:$G,2,FALSE)+
IF(COUNTIF(Y97,"*-*"),Y97,0),"")</f>
        <v>#N/A</v>
      </c>
      <c r="G97" t="e">
        <f>VLOOKUP(C97,クライアント抽出!$A:$O,11,FALSE)</f>
        <v>#N/A</v>
      </c>
      <c r="H97" t="e">
        <f>IF(G97&lt;&gt;"",
VLOOKUP(
"*"&amp;IF(COUNTIF(G97,"*キャラ弁*"),"キャラ",
IF(COUNTIF(G97,"*赤*"),"赤",SUBSTITUTE(SUBSTITUTE(G97," ",""),"　","")))&amp;"*",
注文弁当の抽出!$F:$I,4,FALSE)&amp;
IF(COUNTIF(G97,"*おにぎり*"),"　おにぎり",""),"")</f>
        <v>#N/A</v>
      </c>
      <c r="I97" t="e">
        <f>IF(H97&lt;&gt;"",
VLOOKUP(C97,クライアント抽出!$A:$G,3,FALSE)+Z97,"")</f>
        <v>#N/A</v>
      </c>
      <c r="J97" t="e">
        <f>VLOOKUP(C97,クライアント抽出!$A:$O,12,FALSE)</f>
        <v>#N/A</v>
      </c>
      <c r="K97" t="e">
        <f>IF(J97&lt;&gt;"",
VLOOKUP(
"*"&amp;IF(COUNTIF(J97,"*キャラ弁*"),"キャラ",
IF(COUNTIF(J97,"*赤*"),"赤",SUBSTITUTE(SUBSTITUTE(J97," ",""),"　","")))&amp;"*",
注文弁当の抽出!$F:$I,4,FALSE)&amp;
IF(COUNTIF(J97,"*おにぎり*"),"　おにぎり",""),"")</f>
        <v>#N/A</v>
      </c>
      <c r="L97" t="e">
        <f>IF(K97&lt;&gt;"",
VLOOKUP(C97,クライアント抽出!$A:$G,4,FALSE)+AA97,"")</f>
        <v>#N/A</v>
      </c>
      <c r="M97" t="e">
        <f>VLOOKUP(C97,クライアント抽出!$A:$O,13,FALSE)</f>
        <v>#N/A</v>
      </c>
      <c r="N97" t="e">
        <f>SUBSTITUTE(
IF(M97&lt;&gt;"",
VLOOKUP(
"*"&amp;IF(COUNTIF(M97,"*キャラ弁*"),"キャラ",
IF(COUNTIF(M97,"*赤*"),"赤",SUBSTITUTE(SUBSTITUTE(D97," ",""),"　","")))&amp;"*",
注文弁当の抽出!$F:$I,4,FALSE),""),"園児","先生")&amp;
IF(COUNTIF(M97,"*おにぎり*"),"　おにぎり","")</f>
        <v>#N/A</v>
      </c>
      <c r="O97" t="e">
        <f>IF(N97&lt;&gt;"",VLOOKUP(C97,クライアント抽出!$A:$G,5,FALSE),"")</f>
        <v>#N/A</v>
      </c>
      <c r="P97" t="e">
        <f>VLOOKUP(C97,クライアント抽出!$A:$O,14,FALSE)</f>
        <v>#N/A</v>
      </c>
      <c r="Q97" t="e">
        <f>SUBSTITUTE(
IF(P97&lt;&gt;"",
VLOOKUP(
"*"&amp;IF(COUNTIF(P97,"*キャラ弁*"),"キャラ",
IF(COUNTIF(P97,"*赤*"),"赤",SUBSTITUTE(SUBSTITUTE(G97," ",""),"　","")))&amp;"*",
注文弁当の抽出!$F:$I,4,FALSE),""),"園児","先生")&amp;
IF(COUNTIF(P97,"*おにぎり*"),"　おにぎり","")</f>
        <v>#N/A</v>
      </c>
      <c r="R97" t="e">
        <f>IF(Q97&lt;&gt;"",
VLOOKUP(C97,クライアント抽出!$A:$G,6,FALSE),"")</f>
        <v>#N/A</v>
      </c>
      <c r="S97" t="e">
        <f>VLOOKUP(C97,クライアント抽出!$A:$O,15,FALSE)</f>
        <v>#N/A</v>
      </c>
      <c r="T97" t="e">
        <f>SUBSTITUTE(
IF(S97&lt;&gt;"",
VLOOKUP(
"*"&amp;IF(COUNTIF(S97,"*キャラ弁*"),"キャラ",
IF(COUNTIF(S97,"*赤*"),"赤",SUBSTITUTE(SUBSTITUTE(J97," ",""),"　","")))&amp;"*",
注文弁当の抽出!$F:$I,4,FALSE),""),"園児","先生")&amp;
IF(COUNTIF(S97,"*おにぎり*"),"　おにぎり","")</f>
        <v>#N/A</v>
      </c>
      <c r="U97" t="e">
        <f>IF(T97&lt;&gt;"",
VLOOKUP(C97,クライアント抽出!$A:$G,7,FALSE),"")</f>
        <v>#N/A</v>
      </c>
      <c r="V97" t="e">
        <f>IF(A97&lt;&gt;"",VLOOKUP("*"&amp;A97&amp;"*",数出表_Excel!$A:$Z,22,FALSE)&amp;VLOOKUP("*"&amp;A97&amp;"*",数出表_Excel!$A:$Z,23,FALSE),"")</f>
        <v>#N/A</v>
      </c>
      <c r="W97" t="e">
        <f>IF(AND(COUNTIF(V97,"&lt;&gt;*不要*"),A97&lt;&gt;""),VLOOKUP(A97,得意先マスタ!$A:$AD,24,FALSE),0)</f>
        <v>#N/A</v>
      </c>
      <c r="X97" t="e">
        <f>IF(AND(COUNTIF(V97,"&lt;&gt;*不要*"),A97&lt;&gt;""),VLOOKUP(A97,得意先マスタ!$A:$AD,25,FALSE),0)</f>
        <v>#N/A</v>
      </c>
      <c r="Y97" t="e">
        <f t="shared" ref="Y97:Y128" si="36">IF(X97&lt;&gt;0,
IF(COUNTIF(X97,"*.*"),LEFT(X97, FIND(".", X97) - 1),X97),0)</f>
        <v>#N/A</v>
      </c>
      <c r="Z97" t="e">
        <f t="shared" si="27"/>
        <v>#N/A</v>
      </c>
      <c r="AA97" t="e">
        <f t="shared" si="28"/>
        <v>#N/A</v>
      </c>
      <c r="AB97" t="e">
        <f t="shared" si="35"/>
        <v>#N/A</v>
      </c>
      <c r="AC97" t="str">
        <f t="array" ref="AC97">IFERROR(INDEX(97:97, SMALL(IF($D97:$U97&lt;&gt;"", COLUMN($D$1:$U97)), COLUMN(A97))), "")</f>
        <v/>
      </c>
      <c r="AD97" t="str">
        <f t="array" ref="AD97">IFERROR(INDEX(97:97, SMALL(IF($D97:$U97&lt;&gt;"", COLUMN($D$1:$U97)), COLUMN(B97))), "")</f>
        <v/>
      </c>
      <c r="AE97" t="str">
        <f t="array" ref="AE97">IFERROR(INDEX(97:97, SMALL(IF($D97:$U97&lt;&gt;"", COLUMN($D$1:$U97)), COLUMN(C97))), "")</f>
        <v/>
      </c>
      <c r="AF97" t="str">
        <f t="array" ref="AF97">IFERROR(INDEX(97:97, SMALL(IF($D97:$U97&lt;&gt;"", COLUMN($D$1:$U97)), COLUMN(D97))), "")</f>
        <v/>
      </c>
      <c r="AG97" t="str">
        <f t="array" ref="AG97">IFERROR(INDEX(97:97, SMALL(IF($D97:$U97&lt;&gt;"", COLUMN($D$1:$U97)), COLUMN(E97))), "")</f>
        <v/>
      </c>
      <c r="AH97" t="str">
        <f t="array" ref="AH97">IFERROR(INDEX(97:97, SMALL(IF($D97:$U97&lt;&gt;"", COLUMN($D$1:$U97)), COLUMN(F97))), "")</f>
        <v/>
      </c>
      <c r="AI97" t="str">
        <f t="array" ref="AI97">IFERROR(INDEX(97:97, SMALL(IF($D97:$U97&lt;&gt;"", COLUMN($D$1:$U97)), COLUMN(G97))), "")</f>
        <v/>
      </c>
      <c r="AJ97" t="str">
        <f t="array" ref="AJ97">IFERROR(INDEX(97:97, SMALL(IF($D97:$U97&lt;&gt;"", COLUMN($D$1:$U97)), COLUMN(H97))), "")</f>
        <v/>
      </c>
      <c r="AK97" t="str">
        <f t="array" ref="AK97">IFERROR(INDEX(97:97, SMALL(IF($D97:$U97&lt;&gt;"", COLUMN($D$1:$U97)), COLUMN(I97))), "")</f>
        <v/>
      </c>
      <c r="AL97" t="str">
        <f t="array" ref="AL97">IFERROR(INDEX(97:97, SMALL(IF($D97:$U97&lt;&gt;"", COLUMN($D$1:$U97)), COLUMN(J97))), "")</f>
        <v/>
      </c>
      <c r="AM97" t="str">
        <f t="array" ref="AM97">IFERROR(INDEX(97:97, SMALL(IF($D97:$U97&lt;&gt;"", COLUMN($D$1:$U97)), COLUMN(K97))), "")</f>
        <v/>
      </c>
      <c r="AN97" t="str">
        <f t="array" ref="AN97">IFERROR(INDEX(97:97, SMALL(IF($D97:$U97&lt;&gt;"", COLUMN($D$1:$U97)), COLUMN(L97))), "")</f>
        <v/>
      </c>
      <c r="AO97" t="str">
        <f t="array" ref="AO97">IFERROR(INDEX(97:97, SMALL(IF($D97:$U97&lt;&gt;"", COLUMN($D$1:$U97)), COLUMN(M97))), "")</f>
        <v/>
      </c>
      <c r="AP97" t="str">
        <f t="array" ref="AP97">IFERROR(INDEX(97:97, SMALL(IF($D97:$U97&lt;&gt;"", COLUMN($D$1:$U97)), COLUMN(N97))), "")</f>
        <v/>
      </c>
      <c r="AQ97" t="str">
        <f t="array" ref="AQ97">IFERROR(INDEX(97:97, SMALL(IF($D97:$U97&lt;&gt;"", COLUMN($D$1:$U97)), COLUMN(O97))), "")</f>
        <v/>
      </c>
      <c r="AR97" s="54" t="s">
        <v>3465</v>
      </c>
      <c r="AS97" t="e">
        <f t="shared" si="29"/>
        <v>#N/A</v>
      </c>
      <c r="AT97" t="e">
        <f t="shared" si="30"/>
        <v>#N/A</v>
      </c>
      <c r="AU97" t="e">
        <f t="shared" si="31"/>
        <v>#N/A</v>
      </c>
      <c r="AV97" t="e">
        <f t="shared" si="32"/>
        <v>#N/A</v>
      </c>
      <c r="AW97" t="e">
        <f t="shared" si="33"/>
        <v>#N/A</v>
      </c>
      <c r="AX97" t="e">
        <f t="shared" si="34"/>
        <v>#N/A</v>
      </c>
      <c r="AZ97" t="str">
        <f t="array" ref="AZ97">IFERROR(INDEX(97:97, SMALL(IF($AC97:$AX97&lt;&gt;"", COLUMN($AC$1:$AX97)), COLUMN(A97))), "")</f>
        <v/>
      </c>
      <c r="BA97" t="str">
        <f t="array" ref="BA97">IFERROR(INDEX(97:97, SMALL(IF($AC97:$AX97&lt;&gt;"", COLUMN($AC$1:$AX97)), COLUMN(B97))), "")</f>
        <v/>
      </c>
      <c r="BB97" t="str">
        <f t="array" ref="BB97">IFERROR(INDEX(97:97, SMALL(IF($AC97:$AX97&lt;&gt;"", COLUMN($AC$1:$AX97)), COLUMN(C97))), "")</f>
        <v/>
      </c>
      <c r="BC97" t="str">
        <f t="array" ref="BC97">IFERROR(INDEX(97:97, SMALL(IF($AC97:$AX97&lt;&gt;"", COLUMN($AC$1:$AX97)), COLUMN(D97))), "")</f>
        <v/>
      </c>
      <c r="BD97" t="str">
        <f t="array" ref="BD97">IFERROR(INDEX(97:97, SMALL(IF($AC97:$AX97&lt;&gt;"", COLUMN($AC$1:$AX97)), COLUMN(E97))), "")</f>
        <v/>
      </c>
      <c r="BE97" t="str">
        <f t="array" ref="BE97">IFERROR(INDEX(97:97, SMALL(IF($AC97:$AX97&lt;&gt;"", COLUMN($AC$1:$AX97)), COLUMN(F97))), "")</f>
        <v/>
      </c>
      <c r="BF97" t="str">
        <f t="array" ref="BF97">IFERROR(INDEX(97:97, SMALL(IF($AC97:$AX97&lt;&gt;"", COLUMN($AC$1:$AX97)), COLUMN(G97))), "")</f>
        <v/>
      </c>
      <c r="BG97" t="str">
        <f t="array" ref="BG97">IFERROR(INDEX(97:97, SMALL(IF($AC97:$AX97&lt;&gt;"", COLUMN($AC$1:$AX97)), COLUMN(H97))), "")</f>
        <v/>
      </c>
      <c r="BH97" t="str">
        <f t="array" ref="BH97">IFERROR(INDEX(97:97, SMALL(IF($AC97:$AX97&lt;&gt;"", COLUMN($AC$1:$AX97)), COLUMN(I97))), "")</f>
        <v/>
      </c>
      <c r="BI97" t="str">
        <f t="array" ref="BI97">IFERROR(INDEX(97:97, SMALL(IF($AC97:$AX97&lt;&gt;"", COLUMN($AC$1:$AX97)), COLUMN(J97))), "")</f>
        <v/>
      </c>
      <c r="BJ97" t="str">
        <f t="array" ref="BJ97">IFERROR(INDEX(97:97, SMALL(IF($AC97:$AX97&lt;&gt;"", COLUMN($AC$1:$AX97)), COLUMN(K97))), "")</f>
        <v/>
      </c>
      <c r="BK97" t="str">
        <f t="array" ref="BK97">IFERROR(INDEX(97:97, SMALL(IF($AC97:$AX97&lt;&gt;"", COLUMN($AC$1:$AX97)), COLUMN(L97))), "")</f>
        <v/>
      </c>
      <c r="BL97" t="str">
        <f t="array" ref="BL97">IFERROR(INDEX(97:97, SMALL(IF($AC97:$AX97&lt;&gt;"", COLUMN($AC$1:$AX97)), COLUMN(M97))), "")</f>
        <v/>
      </c>
      <c r="BM97" t="str">
        <f t="array" ref="BM97">IFERROR(INDEX(97:97, SMALL(IF($AC97:$AX97&lt;&gt;"", COLUMN($AC$1:$AX97)), COLUMN(N97))), "")</f>
        <v/>
      </c>
      <c r="BN97" t="str">
        <f t="array" ref="BN97">IFERROR(INDEX(97:97, SMALL(IF($AC97:$AX97&lt;&gt;"", COLUMN($AC$1:$AX97)), COLUMN(O97))), "")</f>
        <v/>
      </c>
      <c r="BO97" t="str">
        <f t="array" ref="BO97">IFERROR(INDEX(97:97, SMALL(IF($AC97:$AX97&lt;&gt;"", COLUMN($AC$1:$AX97)), COLUMN(P97))), "")</f>
        <v/>
      </c>
      <c r="BP97" t="str">
        <f t="array" ref="BP97">IFERROR(INDEX(97:97, SMALL(IF($AC97:$AX97&lt;&gt;"", COLUMN($AC$1:$AX97)), COLUMN(Q97))), "")</f>
        <v/>
      </c>
      <c r="BQ97" t="str">
        <f t="array" ref="BQ97">IFERROR(INDEX(97:97, SMALL(IF($AC97:$AX97&lt;&gt;"", COLUMN($AC$1:$AX97)), COLUMN(R97))), "")</f>
        <v/>
      </c>
    </row>
    <row r="98" spans="1:69" x14ac:dyDescent="0.45">
      <c r="A98" t="e" cm="1">
        <f t="array" ref="A98">IF(INDEX(貼り付け用!A:A,MATCH(A97,貼り付け用!A:A,0)+2)="4700",
IF(INDEX(貼り付け用!A:A,MATCH(A97,貼り付け用!A:A,0)+4)="4800",
INDEX(貼り付け用!A:A,MATCH(A97,貼り付け用!A:A,0)+6),
INDEX(貼り付け用!A:A,MATCH(A97,貼り付け用!A:A,0)+4)),INDEX(貼り付け用!A:A,MATCH(A97,貼り付け用!A:A,0)+2))</f>
        <v>#N/A</v>
      </c>
      <c r="B98" t="e">
        <f>IF(A98&lt;&gt;"",
VLOOKUP(A98,得意先マスタ!A:D,2,FALSE),"")</f>
        <v>#N/A</v>
      </c>
      <c r="C98" t="e" cm="1">
        <f t="array" ref="C98">IF(A98="10000","",INDEX(貼り付け用!A:A,MATCH(A98,貼り付け用!A:A,0)+1))</f>
        <v>#N/A</v>
      </c>
      <c r="D98" t="e">
        <f>VLOOKUP(C98,クライアント抽出!$A:$O,10,FALSE)</f>
        <v>#N/A</v>
      </c>
      <c r="E98" t="e">
        <f>IF(D98&lt;&gt;"",
VLOOKUP(
"*"&amp;IF(COUNTIF(D98,"*キャラ弁*"),"キャラ",
IF(COUNTIF(D98,"*赤*"),"赤",SUBSTITUTE(SUBSTITUTE(D98," ",""),"　","")))&amp;"*",
注文弁当の抽出!$F:$I,4,FALSE)&amp;
IF(COUNTIF(D98,"*おにぎり*"),"　おにぎり",""),"")</f>
        <v>#N/A</v>
      </c>
      <c r="F98" t="e">
        <f>IF(E98&lt;&gt;"",
VLOOKUP(C98,クライアント抽出!$A:$G,2,FALSE)+
IF(COUNTIF(Y98,"*-*"),Y98,0),"")</f>
        <v>#N/A</v>
      </c>
      <c r="G98" t="e">
        <f>VLOOKUP(C98,クライアント抽出!$A:$O,11,FALSE)</f>
        <v>#N/A</v>
      </c>
      <c r="H98" t="e">
        <f>IF(G98&lt;&gt;"",
VLOOKUP(
"*"&amp;IF(COUNTIF(G98,"*キャラ弁*"),"キャラ",
IF(COUNTIF(G98,"*赤*"),"赤",SUBSTITUTE(SUBSTITUTE(G98," ",""),"　","")))&amp;"*",
注文弁当の抽出!$F:$I,4,FALSE)&amp;
IF(COUNTIF(G98,"*おにぎり*"),"　おにぎり",""),"")</f>
        <v>#N/A</v>
      </c>
      <c r="I98" t="e">
        <f>IF(H98&lt;&gt;"",
VLOOKUP(C98,クライアント抽出!$A:$G,3,FALSE)+Z98,"")</f>
        <v>#N/A</v>
      </c>
      <c r="J98" t="e">
        <f>VLOOKUP(C98,クライアント抽出!$A:$O,12,FALSE)</f>
        <v>#N/A</v>
      </c>
      <c r="K98" t="e">
        <f>IF(J98&lt;&gt;"",
VLOOKUP(
"*"&amp;IF(COUNTIF(J98,"*キャラ弁*"),"キャラ",
IF(COUNTIF(J98,"*赤*"),"赤",SUBSTITUTE(SUBSTITUTE(J98," ",""),"　","")))&amp;"*",
注文弁当の抽出!$F:$I,4,FALSE)&amp;
IF(COUNTIF(J98,"*おにぎり*"),"　おにぎり",""),"")</f>
        <v>#N/A</v>
      </c>
      <c r="L98" t="e">
        <f>IF(K98&lt;&gt;"",
VLOOKUP(C98,クライアント抽出!$A:$G,4,FALSE)+AA98,"")</f>
        <v>#N/A</v>
      </c>
      <c r="M98" t="e">
        <f>VLOOKUP(C98,クライアント抽出!$A:$O,13,FALSE)</f>
        <v>#N/A</v>
      </c>
      <c r="N98" t="e">
        <f>SUBSTITUTE(
IF(M98&lt;&gt;"",
VLOOKUP(
"*"&amp;IF(COUNTIF(M98,"*キャラ弁*"),"キャラ",
IF(COUNTIF(M98,"*赤*"),"赤",SUBSTITUTE(SUBSTITUTE(D98," ",""),"　","")))&amp;"*",
注文弁当の抽出!$F:$I,4,FALSE),""),"園児","先生")&amp;
IF(COUNTIF(M98,"*おにぎり*"),"　おにぎり","")</f>
        <v>#N/A</v>
      </c>
      <c r="O98" t="e">
        <f>IF(N98&lt;&gt;"",VLOOKUP(C98,クライアント抽出!$A:$G,5,FALSE),"")</f>
        <v>#N/A</v>
      </c>
      <c r="P98" t="e">
        <f>VLOOKUP(C98,クライアント抽出!$A:$O,14,FALSE)</f>
        <v>#N/A</v>
      </c>
      <c r="Q98" t="e">
        <f>SUBSTITUTE(
IF(P98&lt;&gt;"",
VLOOKUP(
"*"&amp;IF(COUNTIF(P98,"*キャラ弁*"),"キャラ",
IF(COUNTIF(P98,"*赤*"),"赤",SUBSTITUTE(SUBSTITUTE(G98," ",""),"　","")))&amp;"*",
注文弁当の抽出!$F:$I,4,FALSE),""),"園児","先生")&amp;
IF(COUNTIF(P98,"*おにぎり*"),"　おにぎり","")</f>
        <v>#N/A</v>
      </c>
      <c r="R98" t="e">
        <f>IF(Q98&lt;&gt;"",
VLOOKUP(C98,クライアント抽出!$A:$G,6,FALSE),"")</f>
        <v>#N/A</v>
      </c>
      <c r="S98" t="e">
        <f>VLOOKUP(C98,クライアント抽出!$A:$O,15,FALSE)</f>
        <v>#N/A</v>
      </c>
      <c r="T98" t="e">
        <f>SUBSTITUTE(
IF(S98&lt;&gt;"",
VLOOKUP(
"*"&amp;IF(COUNTIF(S98,"*キャラ弁*"),"キャラ",
IF(COUNTIF(S98,"*赤*"),"赤",SUBSTITUTE(SUBSTITUTE(J98," ",""),"　","")))&amp;"*",
注文弁当の抽出!$F:$I,4,FALSE),""),"園児","先生")&amp;
IF(COUNTIF(S98,"*おにぎり*"),"　おにぎり","")</f>
        <v>#N/A</v>
      </c>
      <c r="U98" t="e">
        <f>IF(T98&lt;&gt;"",
VLOOKUP(C98,クライアント抽出!$A:$G,7,FALSE),"")</f>
        <v>#N/A</v>
      </c>
      <c r="V98" t="e">
        <f>IF(A98&lt;&gt;"",VLOOKUP("*"&amp;A98&amp;"*",数出表_Excel!$A:$Z,22,FALSE)&amp;VLOOKUP("*"&amp;A98&amp;"*",数出表_Excel!$A:$Z,23,FALSE),"")</f>
        <v>#N/A</v>
      </c>
      <c r="W98" t="e">
        <f>IF(AND(COUNTIF(V98,"&lt;&gt;*不要*"),A98&lt;&gt;""),VLOOKUP(A98,得意先マスタ!$A:$AD,24,FALSE),0)</f>
        <v>#N/A</v>
      </c>
      <c r="X98" t="e">
        <f>IF(AND(COUNTIF(V98,"&lt;&gt;*不要*"),A98&lt;&gt;""),VLOOKUP(A98,得意先マスタ!$A:$AD,25,FALSE),0)</f>
        <v>#N/A</v>
      </c>
      <c r="Y98" t="e">
        <f t="shared" si="36"/>
        <v>#N/A</v>
      </c>
      <c r="Z98" t="e">
        <f t="shared" si="27"/>
        <v>#N/A</v>
      </c>
      <c r="AA98" t="e">
        <f t="shared" si="28"/>
        <v>#N/A</v>
      </c>
      <c r="AB98" t="e">
        <f t="shared" si="35"/>
        <v>#N/A</v>
      </c>
      <c r="AC98" t="str">
        <f t="array" ref="AC98">IFERROR(INDEX(98:98, SMALL(IF($D98:$U98&lt;&gt;"", COLUMN($D$1:$U98)), COLUMN(A98))), "")</f>
        <v/>
      </c>
      <c r="AD98" t="str">
        <f t="array" ref="AD98">IFERROR(INDEX(98:98, SMALL(IF($D98:$U98&lt;&gt;"", COLUMN($D$1:$U98)), COLUMN(B98))), "")</f>
        <v/>
      </c>
      <c r="AE98" t="str">
        <f t="array" ref="AE98">IFERROR(INDEX(98:98, SMALL(IF($D98:$U98&lt;&gt;"", COLUMN($D$1:$U98)), COLUMN(C98))), "")</f>
        <v/>
      </c>
      <c r="AF98" t="str">
        <f t="array" ref="AF98">IFERROR(INDEX(98:98, SMALL(IF($D98:$U98&lt;&gt;"", COLUMN($D$1:$U98)), COLUMN(D98))), "")</f>
        <v/>
      </c>
      <c r="AG98" t="str">
        <f t="array" ref="AG98">IFERROR(INDEX(98:98, SMALL(IF($D98:$U98&lt;&gt;"", COLUMN($D$1:$U98)), COLUMN(E98))), "")</f>
        <v/>
      </c>
      <c r="AH98" t="str">
        <f t="array" ref="AH98">IFERROR(INDEX(98:98, SMALL(IF($D98:$U98&lt;&gt;"", COLUMN($D$1:$U98)), COLUMN(F98))), "")</f>
        <v/>
      </c>
      <c r="AI98" t="str">
        <f t="array" ref="AI98">IFERROR(INDEX(98:98, SMALL(IF($D98:$U98&lt;&gt;"", COLUMN($D$1:$U98)), COLUMN(G98))), "")</f>
        <v/>
      </c>
      <c r="AJ98" t="str">
        <f t="array" ref="AJ98">IFERROR(INDEX(98:98, SMALL(IF($D98:$U98&lt;&gt;"", COLUMN($D$1:$U98)), COLUMN(H98))), "")</f>
        <v/>
      </c>
      <c r="AK98" t="str">
        <f t="array" ref="AK98">IFERROR(INDEX(98:98, SMALL(IF($D98:$U98&lt;&gt;"", COLUMN($D$1:$U98)), COLUMN(I98))), "")</f>
        <v/>
      </c>
      <c r="AL98" t="str">
        <f t="array" ref="AL98">IFERROR(INDEX(98:98, SMALL(IF($D98:$U98&lt;&gt;"", COLUMN($D$1:$U98)), COLUMN(J98))), "")</f>
        <v/>
      </c>
      <c r="AM98" t="str">
        <f t="array" ref="AM98">IFERROR(INDEX(98:98, SMALL(IF($D98:$U98&lt;&gt;"", COLUMN($D$1:$U98)), COLUMN(K98))), "")</f>
        <v/>
      </c>
      <c r="AN98" t="str">
        <f t="array" ref="AN98">IFERROR(INDEX(98:98, SMALL(IF($D98:$U98&lt;&gt;"", COLUMN($D$1:$U98)), COLUMN(L98))), "")</f>
        <v/>
      </c>
      <c r="AO98" t="str">
        <f t="array" ref="AO98">IFERROR(INDEX(98:98, SMALL(IF($D98:$U98&lt;&gt;"", COLUMN($D$1:$U98)), COLUMN(M98))), "")</f>
        <v/>
      </c>
      <c r="AP98" t="str">
        <f t="array" ref="AP98">IFERROR(INDEX(98:98, SMALL(IF($D98:$U98&lt;&gt;"", COLUMN($D$1:$U98)), COLUMN(N98))), "")</f>
        <v/>
      </c>
      <c r="AQ98" t="str">
        <f t="array" ref="AQ98">IFERROR(INDEX(98:98, SMALL(IF($D98:$U98&lt;&gt;"", COLUMN($D$1:$U98)), COLUMN(O98))), "")</f>
        <v/>
      </c>
      <c r="AR98" s="54" t="s">
        <v>3465</v>
      </c>
      <c r="AS98" t="e">
        <f t="shared" si="29"/>
        <v>#N/A</v>
      </c>
      <c r="AT98" t="e">
        <f t="shared" si="30"/>
        <v>#N/A</v>
      </c>
      <c r="AU98" t="e">
        <f t="shared" si="31"/>
        <v>#N/A</v>
      </c>
      <c r="AV98" t="e">
        <f t="shared" si="32"/>
        <v>#N/A</v>
      </c>
      <c r="AW98" t="e">
        <f t="shared" si="33"/>
        <v>#N/A</v>
      </c>
      <c r="AX98" t="e">
        <f t="shared" si="34"/>
        <v>#N/A</v>
      </c>
      <c r="AZ98" t="str">
        <f t="array" ref="AZ98">IFERROR(INDEX(98:98, SMALL(IF($AC98:$AX98&lt;&gt;"", COLUMN($AC$1:$AX98)), COLUMN(A98))), "")</f>
        <v/>
      </c>
      <c r="BA98" t="str">
        <f t="array" ref="BA98">IFERROR(INDEX(98:98, SMALL(IF($AC98:$AX98&lt;&gt;"", COLUMN($AC$1:$AX98)), COLUMN(B98))), "")</f>
        <v/>
      </c>
      <c r="BB98" t="str">
        <f t="array" ref="BB98">IFERROR(INDEX(98:98, SMALL(IF($AC98:$AX98&lt;&gt;"", COLUMN($AC$1:$AX98)), COLUMN(C98))), "")</f>
        <v/>
      </c>
      <c r="BC98" t="str">
        <f t="array" ref="BC98">IFERROR(INDEX(98:98, SMALL(IF($AC98:$AX98&lt;&gt;"", COLUMN($AC$1:$AX98)), COLUMN(D98))), "")</f>
        <v/>
      </c>
      <c r="BD98" t="str">
        <f t="array" ref="BD98">IFERROR(INDEX(98:98, SMALL(IF($AC98:$AX98&lt;&gt;"", COLUMN($AC$1:$AX98)), COLUMN(E98))), "")</f>
        <v/>
      </c>
      <c r="BE98" t="str">
        <f t="array" ref="BE98">IFERROR(INDEX(98:98, SMALL(IF($AC98:$AX98&lt;&gt;"", COLUMN($AC$1:$AX98)), COLUMN(F98))), "")</f>
        <v/>
      </c>
      <c r="BF98" t="str">
        <f t="array" ref="BF98">IFERROR(INDEX(98:98, SMALL(IF($AC98:$AX98&lt;&gt;"", COLUMN($AC$1:$AX98)), COLUMN(G98))), "")</f>
        <v/>
      </c>
      <c r="BG98" t="str">
        <f t="array" ref="BG98">IFERROR(INDEX(98:98, SMALL(IF($AC98:$AX98&lt;&gt;"", COLUMN($AC$1:$AX98)), COLUMN(H98))), "")</f>
        <v/>
      </c>
      <c r="BH98" t="str">
        <f t="array" ref="BH98">IFERROR(INDEX(98:98, SMALL(IF($AC98:$AX98&lt;&gt;"", COLUMN($AC$1:$AX98)), COLUMN(I98))), "")</f>
        <v/>
      </c>
      <c r="BI98" t="str">
        <f t="array" ref="BI98">IFERROR(INDEX(98:98, SMALL(IF($AC98:$AX98&lt;&gt;"", COLUMN($AC$1:$AX98)), COLUMN(J98))), "")</f>
        <v/>
      </c>
      <c r="BJ98" t="str">
        <f t="array" ref="BJ98">IFERROR(INDEX(98:98, SMALL(IF($AC98:$AX98&lt;&gt;"", COLUMN($AC$1:$AX98)), COLUMN(K98))), "")</f>
        <v/>
      </c>
      <c r="BK98" t="str">
        <f t="array" ref="BK98">IFERROR(INDEX(98:98, SMALL(IF($AC98:$AX98&lt;&gt;"", COLUMN($AC$1:$AX98)), COLUMN(L98))), "")</f>
        <v/>
      </c>
      <c r="BL98" t="str">
        <f t="array" ref="BL98">IFERROR(INDEX(98:98, SMALL(IF($AC98:$AX98&lt;&gt;"", COLUMN($AC$1:$AX98)), COLUMN(M98))), "")</f>
        <v/>
      </c>
      <c r="BM98" t="str">
        <f t="array" ref="BM98">IFERROR(INDEX(98:98, SMALL(IF($AC98:$AX98&lt;&gt;"", COLUMN($AC$1:$AX98)), COLUMN(N98))), "")</f>
        <v/>
      </c>
      <c r="BN98" t="str">
        <f t="array" ref="BN98">IFERROR(INDEX(98:98, SMALL(IF($AC98:$AX98&lt;&gt;"", COLUMN($AC$1:$AX98)), COLUMN(O98))), "")</f>
        <v/>
      </c>
      <c r="BO98" t="str">
        <f t="array" ref="BO98">IFERROR(INDEX(98:98, SMALL(IF($AC98:$AX98&lt;&gt;"", COLUMN($AC$1:$AX98)), COLUMN(P98))), "")</f>
        <v/>
      </c>
      <c r="BP98" t="str">
        <f t="array" ref="BP98">IFERROR(INDEX(98:98, SMALL(IF($AC98:$AX98&lt;&gt;"", COLUMN($AC$1:$AX98)), COLUMN(Q98))), "")</f>
        <v/>
      </c>
      <c r="BQ98" t="str">
        <f t="array" ref="BQ98">IFERROR(INDEX(98:98, SMALL(IF($AC98:$AX98&lt;&gt;"", COLUMN($AC$1:$AX98)), COLUMN(R98))), "")</f>
        <v/>
      </c>
    </row>
    <row r="99" spans="1:69" x14ac:dyDescent="0.45">
      <c r="A99" t="e" cm="1">
        <f t="array" ref="A99">IF(INDEX(貼り付け用!A:A,MATCH(A98,貼り付け用!A:A,0)+2)="4700",
IF(INDEX(貼り付け用!A:A,MATCH(A98,貼り付け用!A:A,0)+4)="4800",
INDEX(貼り付け用!A:A,MATCH(A98,貼り付け用!A:A,0)+6),
INDEX(貼り付け用!A:A,MATCH(A98,貼り付け用!A:A,0)+4)),INDEX(貼り付け用!A:A,MATCH(A98,貼り付け用!A:A,0)+2))</f>
        <v>#N/A</v>
      </c>
      <c r="B99" t="e">
        <f>IF(A99&lt;&gt;"",
VLOOKUP(A99,得意先マスタ!A:D,2,FALSE),"")</f>
        <v>#N/A</v>
      </c>
      <c r="C99" t="e" cm="1">
        <f t="array" ref="C99">IF(A99="10000","",INDEX(貼り付け用!A:A,MATCH(A99,貼り付け用!A:A,0)+1))</f>
        <v>#N/A</v>
      </c>
      <c r="D99" t="e">
        <f>VLOOKUP(C99,クライアント抽出!$A:$O,10,FALSE)</f>
        <v>#N/A</v>
      </c>
      <c r="E99" t="e">
        <f>IF(D99&lt;&gt;"",
VLOOKUP(
"*"&amp;IF(COUNTIF(D99,"*キャラ弁*"),"キャラ",
IF(COUNTIF(D99,"*赤*"),"赤",SUBSTITUTE(SUBSTITUTE(D99," ",""),"　","")))&amp;"*",
注文弁当の抽出!$F:$I,4,FALSE)&amp;
IF(COUNTIF(D99,"*おにぎり*"),"　おにぎり",""),"")</f>
        <v>#N/A</v>
      </c>
      <c r="F99" t="e">
        <f>IF(E99&lt;&gt;"",
VLOOKUP(C99,クライアント抽出!$A:$G,2,FALSE)+
IF(COUNTIF(Y99,"*-*"),Y99,0),"")</f>
        <v>#N/A</v>
      </c>
      <c r="G99" t="e">
        <f>VLOOKUP(C99,クライアント抽出!$A:$O,11,FALSE)</f>
        <v>#N/A</v>
      </c>
      <c r="H99" t="e">
        <f>IF(G99&lt;&gt;"",
VLOOKUP(
"*"&amp;IF(COUNTIF(G99,"*キャラ弁*"),"キャラ",
IF(COUNTIF(G99,"*赤*"),"赤",SUBSTITUTE(SUBSTITUTE(G99," ",""),"　","")))&amp;"*",
注文弁当の抽出!$F:$I,4,FALSE)&amp;
IF(COUNTIF(G99,"*おにぎり*"),"　おにぎり",""),"")</f>
        <v>#N/A</v>
      </c>
      <c r="I99" t="e">
        <f>IF(H99&lt;&gt;"",
VLOOKUP(C99,クライアント抽出!$A:$G,3,FALSE)+Z99,"")</f>
        <v>#N/A</v>
      </c>
      <c r="J99" t="e">
        <f>VLOOKUP(C99,クライアント抽出!$A:$O,12,FALSE)</f>
        <v>#N/A</v>
      </c>
      <c r="K99" t="e">
        <f>IF(J99&lt;&gt;"",
VLOOKUP(
"*"&amp;IF(COUNTIF(J99,"*キャラ弁*"),"キャラ",
IF(COUNTIF(J99,"*赤*"),"赤",SUBSTITUTE(SUBSTITUTE(J99," ",""),"　","")))&amp;"*",
注文弁当の抽出!$F:$I,4,FALSE)&amp;
IF(COUNTIF(J99,"*おにぎり*"),"　おにぎり",""),"")</f>
        <v>#N/A</v>
      </c>
      <c r="L99" t="e">
        <f>IF(K99&lt;&gt;"",
VLOOKUP(C99,クライアント抽出!$A:$G,4,FALSE)+AA99,"")</f>
        <v>#N/A</v>
      </c>
      <c r="M99" t="e">
        <f>VLOOKUP(C99,クライアント抽出!$A:$O,13,FALSE)</f>
        <v>#N/A</v>
      </c>
      <c r="N99" t="e">
        <f>SUBSTITUTE(
IF(M99&lt;&gt;"",
VLOOKUP(
"*"&amp;IF(COUNTIF(M99,"*キャラ弁*"),"キャラ",
IF(COUNTIF(M99,"*赤*"),"赤",SUBSTITUTE(SUBSTITUTE(D99," ",""),"　","")))&amp;"*",
注文弁当の抽出!$F:$I,4,FALSE),""),"園児","先生")&amp;
IF(COUNTIF(M99,"*おにぎり*"),"　おにぎり","")</f>
        <v>#N/A</v>
      </c>
      <c r="O99" t="e">
        <f>IF(N99&lt;&gt;"",VLOOKUP(C99,クライアント抽出!$A:$G,5,FALSE),"")</f>
        <v>#N/A</v>
      </c>
      <c r="P99" t="e">
        <f>VLOOKUP(C99,クライアント抽出!$A:$O,14,FALSE)</f>
        <v>#N/A</v>
      </c>
      <c r="Q99" t="e">
        <f>SUBSTITUTE(
IF(P99&lt;&gt;"",
VLOOKUP(
"*"&amp;IF(COUNTIF(P99,"*キャラ弁*"),"キャラ",
IF(COUNTIF(P99,"*赤*"),"赤",SUBSTITUTE(SUBSTITUTE(G99," ",""),"　","")))&amp;"*",
注文弁当の抽出!$F:$I,4,FALSE),""),"園児","先生")&amp;
IF(COUNTIF(P99,"*おにぎり*"),"　おにぎり","")</f>
        <v>#N/A</v>
      </c>
      <c r="R99" t="e">
        <f>IF(Q99&lt;&gt;"",
VLOOKUP(C99,クライアント抽出!$A:$G,6,FALSE),"")</f>
        <v>#N/A</v>
      </c>
      <c r="S99" t="e">
        <f>VLOOKUP(C99,クライアント抽出!$A:$O,15,FALSE)</f>
        <v>#N/A</v>
      </c>
      <c r="T99" t="e">
        <f>SUBSTITUTE(
IF(S99&lt;&gt;"",
VLOOKUP(
"*"&amp;IF(COUNTIF(S99,"*キャラ弁*"),"キャラ",
IF(COUNTIF(S99,"*赤*"),"赤",SUBSTITUTE(SUBSTITUTE(J99," ",""),"　","")))&amp;"*",
注文弁当の抽出!$F:$I,4,FALSE),""),"園児","先生")&amp;
IF(COUNTIF(S99,"*おにぎり*"),"　おにぎり","")</f>
        <v>#N/A</v>
      </c>
      <c r="U99" t="e">
        <f>IF(T99&lt;&gt;"",
VLOOKUP(C99,クライアント抽出!$A:$G,7,FALSE),"")</f>
        <v>#N/A</v>
      </c>
      <c r="V99" t="e">
        <f>IF(A99&lt;&gt;"",VLOOKUP("*"&amp;A99&amp;"*",数出表_Excel!$A:$Z,22,FALSE)&amp;VLOOKUP("*"&amp;A99&amp;"*",数出表_Excel!$A:$Z,23,FALSE),"")</f>
        <v>#N/A</v>
      </c>
      <c r="W99" t="e">
        <f>IF(AND(COUNTIF(V99,"&lt;&gt;*不要*"),A99&lt;&gt;""),VLOOKUP(A99,得意先マスタ!$A:$AD,24,FALSE),0)</f>
        <v>#N/A</v>
      </c>
      <c r="X99" t="e">
        <f>IF(AND(COUNTIF(V99,"&lt;&gt;*不要*"),A99&lt;&gt;""),VLOOKUP(A99,得意先マスタ!$A:$AD,25,FALSE),0)</f>
        <v>#N/A</v>
      </c>
      <c r="Y99" t="e">
        <f t="shared" si="36"/>
        <v>#N/A</v>
      </c>
      <c r="Z99" t="e">
        <f t="shared" si="27"/>
        <v>#N/A</v>
      </c>
      <c r="AA99" t="e">
        <f t="shared" si="28"/>
        <v>#N/A</v>
      </c>
      <c r="AB99" t="e">
        <f t="shared" si="35"/>
        <v>#N/A</v>
      </c>
      <c r="AC99" t="str">
        <f t="array" ref="AC99">IFERROR(INDEX(99:99, SMALL(IF($D99:$U99&lt;&gt;"", COLUMN($D$1:$U99)), COLUMN(A99))), "")</f>
        <v/>
      </c>
      <c r="AD99" t="str">
        <f t="array" ref="AD99">IFERROR(INDEX(99:99, SMALL(IF($D99:$U99&lt;&gt;"", COLUMN($D$1:$U99)), COLUMN(B99))), "")</f>
        <v/>
      </c>
      <c r="AE99" t="str">
        <f t="array" ref="AE99">IFERROR(INDEX(99:99, SMALL(IF($D99:$U99&lt;&gt;"", COLUMN($D$1:$U99)), COLUMN(C99))), "")</f>
        <v/>
      </c>
      <c r="AF99" t="str">
        <f t="array" ref="AF99">IFERROR(INDEX(99:99, SMALL(IF($D99:$U99&lt;&gt;"", COLUMN($D$1:$U99)), COLUMN(D99))), "")</f>
        <v/>
      </c>
      <c r="AG99" t="str">
        <f t="array" ref="AG99">IFERROR(INDEX(99:99, SMALL(IF($D99:$U99&lt;&gt;"", COLUMN($D$1:$U99)), COLUMN(E99))), "")</f>
        <v/>
      </c>
      <c r="AH99" t="str">
        <f t="array" ref="AH99">IFERROR(INDEX(99:99, SMALL(IF($D99:$U99&lt;&gt;"", COLUMN($D$1:$U99)), COLUMN(F99))), "")</f>
        <v/>
      </c>
      <c r="AI99" t="str">
        <f t="array" ref="AI99">IFERROR(INDEX(99:99, SMALL(IF($D99:$U99&lt;&gt;"", COLUMN($D$1:$U99)), COLUMN(G99))), "")</f>
        <v/>
      </c>
      <c r="AJ99" t="str">
        <f t="array" ref="AJ99">IFERROR(INDEX(99:99, SMALL(IF($D99:$U99&lt;&gt;"", COLUMN($D$1:$U99)), COLUMN(H99))), "")</f>
        <v/>
      </c>
      <c r="AK99" t="str">
        <f t="array" ref="AK99">IFERROR(INDEX(99:99, SMALL(IF($D99:$U99&lt;&gt;"", COLUMN($D$1:$U99)), COLUMN(I99))), "")</f>
        <v/>
      </c>
      <c r="AL99" t="str">
        <f t="array" ref="AL99">IFERROR(INDEX(99:99, SMALL(IF($D99:$U99&lt;&gt;"", COLUMN($D$1:$U99)), COLUMN(J99))), "")</f>
        <v/>
      </c>
      <c r="AM99" t="str">
        <f t="array" ref="AM99">IFERROR(INDEX(99:99, SMALL(IF($D99:$U99&lt;&gt;"", COLUMN($D$1:$U99)), COLUMN(K99))), "")</f>
        <v/>
      </c>
      <c r="AN99" t="str">
        <f t="array" ref="AN99">IFERROR(INDEX(99:99, SMALL(IF($D99:$U99&lt;&gt;"", COLUMN($D$1:$U99)), COLUMN(L99))), "")</f>
        <v/>
      </c>
      <c r="AO99" t="str">
        <f t="array" ref="AO99">IFERROR(INDEX(99:99, SMALL(IF($D99:$U99&lt;&gt;"", COLUMN($D$1:$U99)), COLUMN(M99))), "")</f>
        <v/>
      </c>
      <c r="AP99" t="str">
        <f t="array" ref="AP99">IFERROR(INDEX(99:99, SMALL(IF($D99:$U99&lt;&gt;"", COLUMN($D$1:$U99)), COLUMN(N99))), "")</f>
        <v/>
      </c>
      <c r="AQ99" t="str">
        <f t="array" ref="AQ99">IFERROR(INDEX(99:99, SMALL(IF($D99:$U99&lt;&gt;"", COLUMN($D$1:$U99)), COLUMN(O99))), "")</f>
        <v/>
      </c>
      <c r="AR99" s="54" t="s">
        <v>3465</v>
      </c>
      <c r="AS99" t="e">
        <f t="shared" si="29"/>
        <v>#N/A</v>
      </c>
      <c r="AT99" t="e">
        <f t="shared" si="30"/>
        <v>#N/A</v>
      </c>
      <c r="AU99" t="e">
        <f t="shared" si="31"/>
        <v>#N/A</v>
      </c>
      <c r="AV99" t="e">
        <f t="shared" si="32"/>
        <v>#N/A</v>
      </c>
      <c r="AW99" t="e">
        <f t="shared" si="33"/>
        <v>#N/A</v>
      </c>
      <c r="AX99" t="e">
        <f t="shared" si="34"/>
        <v>#N/A</v>
      </c>
      <c r="AZ99" t="str">
        <f t="array" ref="AZ99">IFERROR(INDEX(99:99, SMALL(IF($AC99:$AX99&lt;&gt;"", COLUMN($AC$1:$AX99)), COLUMN(A99))), "")</f>
        <v/>
      </c>
      <c r="BA99" t="str">
        <f t="array" ref="BA99">IFERROR(INDEX(99:99, SMALL(IF($AC99:$AX99&lt;&gt;"", COLUMN($AC$1:$AX99)), COLUMN(B99))), "")</f>
        <v/>
      </c>
      <c r="BB99" t="str">
        <f t="array" ref="BB99">IFERROR(INDEX(99:99, SMALL(IF($AC99:$AX99&lt;&gt;"", COLUMN($AC$1:$AX99)), COLUMN(C99))), "")</f>
        <v/>
      </c>
      <c r="BC99" t="str">
        <f t="array" ref="BC99">IFERROR(INDEX(99:99, SMALL(IF($AC99:$AX99&lt;&gt;"", COLUMN($AC$1:$AX99)), COLUMN(D99))), "")</f>
        <v/>
      </c>
      <c r="BD99" t="str">
        <f t="array" ref="BD99">IFERROR(INDEX(99:99, SMALL(IF($AC99:$AX99&lt;&gt;"", COLUMN($AC$1:$AX99)), COLUMN(E99))), "")</f>
        <v/>
      </c>
      <c r="BE99" t="str">
        <f t="array" ref="BE99">IFERROR(INDEX(99:99, SMALL(IF($AC99:$AX99&lt;&gt;"", COLUMN($AC$1:$AX99)), COLUMN(F99))), "")</f>
        <v/>
      </c>
      <c r="BF99" t="str">
        <f t="array" ref="BF99">IFERROR(INDEX(99:99, SMALL(IF($AC99:$AX99&lt;&gt;"", COLUMN($AC$1:$AX99)), COLUMN(G99))), "")</f>
        <v/>
      </c>
      <c r="BG99" t="str">
        <f t="array" ref="BG99">IFERROR(INDEX(99:99, SMALL(IF($AC99:$AX99&lt;&gt;"", COLUMN($AC$1:$AX99)), COLUMN(H99))), "")</f>
        <v/>
      </c>
      <c r="BH99" t="str">
        <f t="array" ref="BH99">IFERROR(INDEX(99:99, SMALL(IF($AC99:$AX99&lt;&gt;"", COLUMN($AC$1:$AX99)), COLUMN(I99))), "")</f>
        <v/>
      </c>
      <c r="BI99" t="str">
        <f t="array" ref="BI99">IFERROR(INDEX(99:99, SMALL(IF($AC99:$AX99&lt;&gt;"", COLUMN($AC$1:$AX99)), COLUMN(J99))), "")</f>
        <v/>
      </c>
      <c r="BJ99" t="str">
        <f t="array" ref="BJ99">IFERROR(INDEX(99:99, SMALL(IF($AC99:$AX99&lt;&gt;"", COLUMN($AC$1:$AX99)), COLUMN(K99))), "")</f>
        <v/>
      </c>
      <c r="BK99" t="str">
        <f t="array" ref="BK99">IFERROR(INDEX(99:99, SMALL(IF($AC99:$AX99&lt;&gt;"", COLUMN($AC$1:$AX99)), COLUMN(L99))), "")</f>
        <v/>
      </c>
      <c r="BL99" t="str">
        <f t="array" ref="BL99">IFERROR(INDEX(99:99, SMALL(IF($AC99:$AX99&lt;&gt;"", COLUMN($AC$1:$AX99)), COLUMN(M99))), "")</f>
        <v/>
      </c>
      <c r="BM99" t="str">
        <f t="array" ref="BM99">IFERROR(INDEX(99:99, SMALL(IF($AC99:$AX99&lt;&gt;"", COLUMN($AC$1:$AX99)), COLUMN(N99))), "")</f>
        <v/>
      </c>
      <c r="BN99" t="str">
        <f t="array" ref="BN99">IFERROR(INDEX(99:99, SMALL(IF($AC99:$AX99&lt;&gt;"", COLUMN($AC$1:$AX99)), COLUMN(O99))), "")</f>
        <v/>
      </c>
      <c r="BO99" t="str">
        <f t="array" ref="BO99">IFERROR(INDEX(99:99, SMALL(IF($AC99:$AX99&lt;&gt;"", COLUMN($AC$1:$AX99)), COLUMN(P99))), "")</f>
        <v/>
      </c>
      <c r="BP99" t="str">
        <f t="array" ref="BP99">IFERROR(INDEX(99:99, SMALL(IF($AC99:$AX99&lt;&gt;"", COLUMN($AC$1:$AX99)), COLUMN(Q99))), "")</f>
        <v/>
      </c>
      <c r="BQ99" t="str">
        <f t="array" ref="BQ99">IFERROR(INDEX(99:99, SMALL(IF($AC99:$AX99&lt;&gt;"", COLUMN($AC$1:$AX99)), COLUMN(R99))), "")</f>
        <v/>
      </c>
    </row>
    <row r="100" spans="1:69" x14ac:dyDescent="0.45">
      <c r="A100" t="e" cm="1">
        <f t="array" ref="A100">IF(INDEX(貼り付け用!A:A,MATCH(A99,貼り付け用!A:A,0)+2)="4700",
IF(INDEX(貼り付け用!A:A,MATCH(A99,貼り付け用!A:A,0)+4)="4800",
INDEX(貼り付け用!A:A,MATCH(A99,貼り付け用!A:A,0)+6),
INDEX(貼り付け用!A:A,MATCH(A99,貼り付け用!A:A,0)+4)),INDEX(貼り付け用!A:A,MATCH(A99,貼り付け用!A:A,0)+2))</f>
        <v>#N/A</v>
      </c>
      <c r="B100" t="e">
        <f>IF(A100&lt;&gt;"",
VLOOKUP(A100,得意先マスタ!A:D,2,FALSE),"")</f>
        <v>#N/A</v>
      </c>
      <c r="C100" t="e" cm="1">
        <f t="array" ref="C100">IF(A100="10000","",INDEX(貼り付け用!A:A,MATCH(A100,貼り付け用!A:A,0)+1))</f>
        <v>#N/A</v>
      </c>
      <c r="D100" t="e">
        <f>VLOOKUP(C100,クライアント抽出!$A:$O,10,FALSE)</f>
        <v>#N/A</v>
      </c>
      <c r="E100" t="e">
        <f>IF(D100&lt;&gt;"",
VLOOKUP(
"*"&amp;IF(COUNTIF(D100,"*キャラ弁*"),"キャラ",
IF(COUNTIF(D100,"*赤*"),"赤",SUBSTITUTE(SUBSTITUTE(D100," ",""),"　","")))&amp;"*",
注文弁当の抽出!$F:$I,4,FALSE)&amp;
IF(COUNTIF(D100,"*おにぎり*"),"　おにぎり",""),"")</f>
        <v>#N/A</v>
      </c>
      <c r="F100" t="e">
        <f>IF(E100&lt;&gt;"",
VLOOKUP(C100,クライアント抽出!$A:$G,2,FALSE)+
IF(COUNTIF(Y100,"*-*"),Y100,0),"")</f>
        <v>#N/A</v>
      </c>
      <c r="G100" t="e">
        <f>VLOOKUP(C100,クライアント抽出!$A:$O,11,FALSE)</f>
        <v>#N/A</v>
      </c>
      <c r="H100" t="e">
        <f>IF(G100&lt;&gt;"",
VLOOKUP(
"*"&amp;IF(COUNTIF(G100,"*キャラ弁*"),"キャラ",
IF(COUNTIF(G100,"*赤*"),"赤",SUBSTITUTE(SUBSTITUTE(G100," ",""),"　","")))&amp;"*",
注文弁当の抽出!$F:$I,4,FALSE)&amp;
IF(COUNTIF(G100,"*おにぎり*"),"　おにぎり",""),"")</f>
        <v>#N/A</v>
      </c>
      <c r="I100" t="e">
        <f>IF(H100&lt;&gt;"",
VLOOKUP(C100,クライアント抽出!$A:$G,3,FALSE)+Z100,"")</f>
        <v>#N/A</v>
      </c>
      <c r="J100" t="e">
        <f>VLOOKUP(C100,クライアント抽出!$A:$O,12,FALSE)</f>
        <v>#N/A</v>
      </c>
      <c r="K100" t="e">
        <f>IF(J100&lt;&gt;"",
VLOOKUP(
"*"&amp;IF(COUNTIF(J100,"*キャラ弁*"),"キャラ",
IF(COUNTIF(J100,"*赤*"),"赤",SUBSTITUTE(SUBSTITUTE(J100," ",""),"　","")))&amp;"*",
注文弁当の抽出!$F:$I,4,FALSE)&amp;
IF(COUNTIF(J100,"*おにぎり*"),"　おにぎり",""),"")</f>
        <v>#N/A</v>
      </c>
      <c r="L100" t="e">
        <f>IF(K100&lt;&gt;"",
VLOOKUP(C100,クライアント抽出!$A:$G,4,FALSE)+AA100,"")</f>
        <v>#N/A</v>
      </c>
      <c r="M100" t="e">
        <f>VLOOKUP(C100,クライアント抽出!$A:$O,13,FALSE)</f>
        <v>#N/A</v>
      </c>
      <c r="N100" t="e">
        <f>SUBSTITUTE(
IF(M100&lt;&gt;"",
VLOOKUP(
"*"&amp;IF(COUNTIF(M100,"*キャラ弁*"),"キャラ",
IF(COUNTIF(M100,"*赤*"),"赤",SUBSTITUTE(SUBSTITUTE(D100," ",""),"　","")))&amp;"*",
注文弁当の抽出!$F:$I,4,FALSE),""),"園児","先生")&amp;
IF(COUNTIF(M100,"*おにぎり*"),"　おにぎり","")</f>
        <v>#N/A</v>
      </c>
      <c r="O100" t="e">
        <f>IF(N100&lt;&gt;"",VLOOKUP(C100,クライアント抽出!$A:$G,5,FALSE),"")</f>
        <v>#N/A</v>
      </c>
      <c r="P100" t="e">
        <f>VLOOKUP(C100,クライアント抽出!$A:$O,14,FALSE)</f>
        <v>#N/A</v>
      </c>
      <c r="Q100" t="e">
        <f>SUBSTITUTE(
IF(P100&lt;&gt;"",
VLOOKUP(
"*"&amp;IF(COUNTIF(P100,"*キャラ弁*"),"キャラ",
IF(COUNTIF(P100,"*赤*"),"赤",SUBSTITUTE(SUBSTITUTE(G100," ",""),"　","")))&amp;"*",
注文弁当の抽出!$F:$I,4,FALSE),""),"園児","先生")&amp;
IF(COUNTIF(P100,"*おにぎり*"),"　おにぎり","")</f>
        <v>#N/A</v>
      </c>
      <c r="R100" t="e">
        <f>IF(Q100&lt;&gt;"",
VLOOKUP(C100,クライアント抽出!$A:$G,6,FALSE),"")</f>
        <v>#N/A</v>
      </c>
      <c r="S100" t="e">
        <f>VLOOKUP(C100,クライアント抽出!$A:$O,15,FALSE)</f>
        <v>#N/A</v>
      </c>
      <c r="T100" t="e">
        <f>SUBSTITUTE(
IF(S100&lt;&gt;"",
VLOOKUP(
"*"&amp;IF(COUNTIF(S100,"*キャラ弁*"),"キャラ",
IF(COUNTIF(S100,"*赤*"),"赤",SUBSTITUTE(SUBSTITUTE(J100," ",""),"　","")))&amp;"*",
注文弁当の抽出!$F:$I,4,FALSE),""),"園児","先生")&amp;
IF(COUNTIF(S100,"*おにぎり*"),"　おにぎり","")</f>
        <v>#N/A</v>
      </c>
      <c r="U100" t="e">
        <f>IF(T100&lt;&gt;"",
VLOOKUP(C100,クライアント抽出!$A:$G,7,FALSE),"")</f>
        <v>#N/A</v>
      </c>
      <c r="V100" t="e">
        <f>IF(A100&lt;&gt;"",VLOOKUP("*"&amp;A100&amp;"*",数出表_Excel!$A:$Z,22,FALSE)&amp;VLOOKUP("*"&amp;A100&amp;"*",数出表_Excel!$A:$Z,23,FALSE),"")</f>
        <v>#N/A</v>
      </c>
      <c r="W100" t="e">
        <f>IF(AND(COUNTIF(V100,"&lt;&gt;*不要*"),A100&lt;&gt;""),VLOOKUP(A100,得意先マスタ!$A:$AD,24,FALSE),0)</f>
        <v>#N/A</v>
      </c>
      <c r="X100" t="e">
        <f>IF(AND(COUNTIF(V100,"&lt;&gt;*不要*"),A100&lt;&gt;""),VLOOKUP(A100,得意先マスタ!$A:$AD,25,FALSE),0)</f>
        <v>#N/A</v>
      </c>
      <c r="Y100" t="e">
        <f t="shared" si="36"/>
        <v>#N/A</v>
      </c>
      <c r="Z100" t="e">
        <f t="shared" si="27"/>
        <v>#N/A</v>
      </c>
      <c r="AA100" t="e">
        <f t="shared" si="28"/>
        <v>#N/A</v>
      </c>
      <c r="AB100" t="e">
        <f t="shared" si="35"/>
        <v>#N/A</v>
      </c>
      <c r="AC100" t="str">
        <f t="array" ref="AC100">IFERROR(INDEX(100:100, SMALL(IF($D100:$U100&lt;&gt;"", COLUMN($D$1:$U100)), COLUMN(A100))), "")</f>
        <v/>
      </c>
      <c r="AD100" t="str">
        <f t="array" ref="AD100">IFERROR(INDEX(100:100, SMALL(IF($D100:$U100&lt;&gt;"", COLUMN($D$1:$U100)), COLUMN(B100))), "")</f>
        <v/>
      </c>
      <c r="AE100" t="str">
        <f t="array" ref="AE100">IFERROR(INDEX(100:100, SMALL(IF($D100:$U100&lt;&gt;"", COLUMN($D$1:$U100)), COLUMN(C100))), "")</f>
        <v/>
      </c>
      <c r="AF100" t="str">
        <f t="array" ref="AF100">IFERROR(INDEX(100:100, SMALL(IF($D100:$U100&lt;&gt;"", COLUMN($D$1:$U100)), COLUMN(D100))), "")</f>
        <v/>
      </c>
      <c r="AG100" t="str">
        <f t="array" ref="AG100">IFERROR(INDEX(100:100, SMALL(IF($D100:$U100&lt;&gt;"", COLUMN($D$1:$U100)), COLUMN(E100))), "")</f>
        <v/>
      </c>
      <c r="AH100" t="str">
        <f t="array" ref="AH100">IFERROR(INDEX(100:100, SMALL(IF($D100:$U100&lt;&gt;"", COLUMN($D$1:$U100)), COLUMN(F100))), "")</f>
        <v/>
      </c>
      <c r="AI100" t="str">
        <f t="array" ref="AI100">IFERROR(INDEX(100:100, SMALL(IF($D100:$U100&lt;&gt;"", COLUMN($D$1:$U100)), COLUMN(G100))), "")</f>
        <v/>
      </c>
      <c r="AJ100" t="str">
        <f t="array" ref="AJ100">IFERROR(INDEX(100:100, SMALL(IF($D100:$U100&lt;&gt;"", COLUMN($D$1:$U100)), COLUMN(H100))), "")</f>
        <v/>
      </c>
      <c r="AK100" t="str">
        <f t="array" ref="AK100">IFERROR(INDEX(100:100, SMALL(IF($D100:$U100&lt;&gt;"", COLUMN($D$1:$U100)), COLUMN(I100))), "")</f>
        <v/>
      </c>
      <c r="AL100" t="str">
        <f t="array" ref="AL100">IFERROR(INDEX(100:100, SMALL(IF($D100:$U100&lt;&gt;"", COLUMN($D$1:$U100)), COLUMN(J100))), "")</f>
        <v/>
      </c>
      <c r="AM100" t="str">
        <f t="array" ref="AM100">IFERROR(INDEX(100:100, SMALL(IF($D100:$U100&lt;&gt;"", COLUMN($D$1:$U100)), COLUMN(K100))), "")</f>
        <v/>
      </c>
      <c r="AN100" t="str">
        <f t="array" ref="AN100">IFERROR(INDEX(100:100, SMALL(IF($D100:$U100&lt;&gt;"", COLUMN($D$1:$U100)), COLUMN(L100))), "")</f>
        <v/>
      </c>
      <c r="AO100" t="str">
        <f t="array" ref="AO100">IFERROR(INDEX(100:100, SMALL(IF($D100:$U100&lt;&gt;"", COLUMN($D$1:$U100)), COLUMN(M100))), "")</f>
        <v/>
      </c>
      <c r="AP100" t="str">
        <f t="array" ref="AP100">IFERROR(INDEX(100:100, SMALL(IF($D100:$U100&lt;&gt;"", COLUMN($D$1:$U100)), COLUMN(N100))), "")</f>
        <v/>
      </c>
      <c r="AQ100" t="str">
        <f t="array" ref="AQ100">IFERROR(INDEX(100:100, SMALL(IF($D100:$U100&lt;&gt;"", COLUMN($D$1:$U100)), COLUMN(O100))), "")</f>
        <v/>
      </c>
      <c r="AR100" s="54" t="s">
        <v>3465</v>
      </c>
      <c r="AS100" t="e">
        <f t="shared" si="29"/>
        <v>#N/A</v>
      </c>
      <c r="AT100" t="e">
        <f t="shared" si="30"/>
        <v>#N/A</v>
      </c>
      <c r="AU100" t="e">
        <f t="shared" si="31"/>
        <v>#N/A</v>
      </c>
      <c r="AV100" t="e">
        <f t="shared" si="32"/>
        <v>#N/A</v>
      </c>
      <c r="AW100" t="e">
        <f t="shared" si="33"/>
        <v>#N/A</v>
      </c>
      <c r="AX100" t="e">
        <f t="shared" si="34"/>
        <v>#N/A</v>
      </c>
      <c r="AZ100" t="str">
        <f t="array" ref="AZ100">IFERROR(INDEX(100:100, SMALL(IF($AC100:$AX100&lt;&gt;"", COLUMN($AC$1:$AX100)), COLUMN(A100))), "")</f>
        <v/>
      </c>
      <c r="BA100" t="str">
        <f t="array" ref="BA100">IFERROR(INDEX(100:100, SMALL(IF($AC100:$AX100&lt;&gt;"", COLUMN($AC$1:$AX100)), COLUMN(B100))), "")</f>
        <v/>
      </c>
      <c r="BB100" t="str">
        <f t="array" ref="BB100">IFERROR(INDEX(100:100, SMALL(IF($AC100:$AX100&lt;&gt;"", COLUMN($AC$1:$AX100)), COLUMN(C100))), "")</f>
        <v/>
      </c>
      <c r="BC100" t="str">
        <f t="array" ref="BC100">IFERROR(INDEX(100:100, SMALL(IF($AC100:$AX100&lt;&gt;"", COLUMN($AC$1:$AX100)), COLUMN(D100))), "")</f>
        <v/>
      </c>
      <c r="BD100" t="str">
        <f t="array" ref="BD100">IFERROR(INDEX(100:100, SMALL(IF($AC100:$AX100&lt;&gt;"", COLUMN($AC$1:$AX100)), COLUMN(E100))), "")</f>
        <v/>
      </c>
      <c r="BE100" t="str">
        <f t="array" ref="BE100">IFERROR(INDEX(100:100, SMALL(IF($AC100:$AX100&lt;&gt;"", COLUMN($AC$1:$AX100)), COLUMN(F100))), "")</f>
        <v/>
      </c>
      <c r="BF100" t="str">
        <f t="array" ref="BF100">IFERROR(INDEX(100:100, SMALL(IF($AC100:$AX100&lt;&gt;"", COLUMN($AC$1:$AX100)), COLUMN(G100))), "")</f>
        <v/>
      </c>
      <c r="BG100" t="str">
        <f t="array" ref="BG100">IFERROR(INDEX(100:100, SMALL(IF($AC100:$AX100&lt;&gt;"", COLUMN($AC$1:$AX100)), COLUMN(H100))), "")</f>
        <v/>
      </c>
      <c r="BH100" t="str">
        <f t="array" ref="BH100">IFERROR(INDEX(100:100, SMALL(IF($AC100:$AX100&lt;&gt;"", COLUMN($AC$1:$AX100)), COLUMN(I100))), "")</f>
        <v/>
      </c>
      <c r="BI100" t="str">
        <f t="array" ref="BI100">IFERROR(INDEX(100:100, SMALL(IF($AC100:$AX100&lt;&gt;"", COLUMN($AC$1:$AX100)), COLUMN(J100))), "")</f>
        <v/>
      </c>
      <c r="BJ100" t="str">
        <f t="array" ref="BJ100">IFERROR(INDEX(100:100, SMALL(IF($AC100:$AX100&lt;&gt;"", COLUMN($AC$1:$AX100)), COLUMN(K100))), "")</f>
        <v/>
      </c>
      <c r="BK100" t="str">
        <f t="array" ref="BK100">IFERROR(INDEX(100:100, SMALL(IF($AC100:$AX100&lt;&gt;"", COLUMN($AC$1:$AX100)), COLUMN(L100))), "")</f>
        <v/>
      </c>
      <c r="BL100" t="str">
        <f t="array" ref="BL100">IFERROR(INDEX(100:100, SMALL(IF($AC100:$AX100&lt;&gt;"", COLUMN($AC$1:$AX100)), COLUMN(M100))), "")</f>
        <v/>
      </c>
      <c r="BM100" t="str">
        <f t="array" ref="BM100">IFERROR(INDEX(100:100, SMALL(IF($AC100:$AX100&lt;&gt;"", COLUMN($AC$1:$AX100)), COLUMN(N100))), "")</f>
        <v/>
      </c>
      <c r="BN100" t="str">
        <f t="array" ref="BN100">IFERROR(INDEX(100:100, SMALL(IF($AC100:$AX100&lt;&gt;"", COLUMN($AC$1:$AX100)), COLUMN(O100))), "")</f>
        <v/>
      </c>
      <c r="BO100" t="str">
        <f t="array" ref="BO100">IFERROR(INDEX(100:100, SMALL(IF($AC100:$AX100&lt;&gt;"", COLUMN($AC$1:$AX100)), COLUMN(P100))), "")</f>
        <v/>
      </c>
      <c r="BP100" t="str">
        <f t="array" ref="BP100">IFERROR(INDEX(100:100, SMALL(IF($AC100:$AX100&lt;&gt;"", COLUMN($AC$1:$AX100)), COLUMN(Q100))), "")</f>
        <v/>
      </c>
      <c r="BQ100" t="str">
        <f t="array" ref="BQ100">IFERROR(INDEX(100:100, SMALL(IF($AC100:$AX100&lt;&gt;"", COLUMN($AC$1:$AX100)), COLUMN(R100))), "")</f>
        <v/>
      </c>
    </row>
    <row r="101" spans="1:69" x14ac:dyDescent="0.45">
      <c r="D101"/>
      <c r="E101"/>
      <c r="G101"/>
      <c r="H101"/>
      <c r="K101"/>
      <c r="M101"/>
      <c r="N101"/>
      <c r="Q101"/>
      <c r="T101"/>
      <c r="AC101"/>
    </row>
    <row r="102" spans="1:69" x14ac:dyDescent="0.45">
      <c r="D102"/>
      <c r="E102"/>
      <c r="G102"/>
      <c r="H102"/>
      <c r="K102"/>
      <c r="M102"/>
      <c r="N102"/>
      <c r="Q102"/>
      <c r="T102"/>
      <c r="AC102"/>
    </row>
    <row r="103" spans="1:69" x14ac:dyDescent="0.45">
      <c r="D103"/>
      <c r="E103"/>
      <c r="G103"/>
      <c r="H103"/>
      <c r="K103"/>
      <c r="M103"/>
      <c r="N103"/>
      <c r="Q103"/>
      <c r="T103"/>
    </row>
    <row r="104" spans="1:69" x14ac:dyDescent="0.45">
      <c r="D104"/>
      <c r="E104"/>
      <c r="G104"/>
      <c r="H104"/>
      <c r="K104"/>
      <c r="M104"/>
      <c r="N104"/>
      <c r="Q104"/>
      <c r="T104"/>
    </row>
    <row r="105" spans="1:69" x14ac:dyDescent="0.45">
      <c r="D105"/>
      <c r="E105"/>
      <c r="G105"/>
      <c r="H105"/>
      <c r="K105"/>
      <c r="M105"/>
      <c r="N105"/>
      <c r="Q105"/>
      <c r="T105"/>
    </row>
    <row r="106" spans="1:69" x14ac:dyDescent="0.45">
      <c r="D106"/>
      <c r="E106"/>
      <c r="G106"/>
      <c r="H106"/>
      <c r="K106"/>
      <c r="M106"/>
      <c r="N106"/>
      <c r="Q106"/>
      <c r="T106"/>
    </row>
    <row r="107" spans="1:69" x14ac:dyDescent="0.45">
      <c r="D107"/>
      <c r="E107"/>
      <c r="G107"/>
      <c r="H107"/>
      <c r="K107"/>
      <c r="M107"/>
      <c r="N107"/>
      <c r="Q107"/>
      <c r="T107"/>
    </row>
    <row r="108" spans="1:69" x14ac:dyDescent="0.45">
      <c r="D108"/>
      <c r="E108"/>
      <c r="G108"/>
      <c r="H108"/>
      <c r="K108"/>
      <c r="M108"/>
      <c r="N108"/>
      <c r="Q108"/>
      <c r="T108"/>
    </row>
    <row r="109" spans="1:69" x14ac:dyDescent="0.45">
      <c r="D109"/>
      <c r="E109"/>
      <c r="G109"/>
      <c r="H109"/>
      <c r="K109"/>
      <c r="M109"/>
      <c r="N109"/>
      <c r="Q109"/>
      <c r="T109"/>
    </row>
    <row r="110" spans="1:69" x14ac:dyDescent="0.45">
      <c r="D110"/>
      <c r="E110"/>
      <c r="G110"/>
      <c r="H110"/>
      <c r="K110"/>
      <c r="M110"/>
      <c r="N110"/>
      <c r="Q110"/>
      <c r="T110"/>
    </row>
    <row r="111" spans="1:69" x14ac:dyDescent="0.45">
      <c r="D111"/>
      <c r="E111"/>
      <c r="G111"/>
      <c r="H111"/>
      <c r="K111"/>
      <c r="M111"/>
      <c r="N111"/>
      <c r="Q111"/>
      <c r="T111"/>
    </row>
    <row r="112" spans="1:69" x14ac:dyDescent="0.45">
      <c r="D112"/>
      <c r="E112"/>
      <c r="G112"/>
      <c r="H112"/>
      <c r="K112"/>
      <c r="M112"/>
      <c r="N112"/>
      <c r="Q112"/>
      <c r="T112"/>
    </row>
    <row r="113" spans="4:20" x14ac:dyDescent="0.45">
      <c r="D113"/>
      <c r="E113"/>
      <c r="G113"/>
      <c r="H113"/>
      <c r="K113"/>
      <c r="M113"/>
      <c r="N113"/>
      <c r="Q113"/>
      <c r="T113"/>
    </row>
    <row r="114" spans="4:20" x14ac:dyDescent="0.45">
      <c r="D114"/>
      <c r="E114"/>
      <c r="G114"/>
      <c r="H114"/>
      <c r="K114"/>
      <c r="M114"/>
      <c r="N114"/>
      <c r="Q114"/>
      <c r="T114"/>
    </row>
    <row r="115" spans="4:20" x14ac:dyDescent="0.45">
      <c r="D115"/>
      <c r="E115"/>
      <c r="G115"/>
      <c r="H115"/>
      <c r="K115"/>
      <c r="M115"/>
      <c r="N115"/>
      <c r="Q115"/>
      <c r="T115"/>
    </row>
    <row r="116" spans="4:20" x14ac:dyDescent="0.45">
      <c r="D116"/>
      <c r="E116"/>
      <c r="G116"/>
      <c r="H116"/>
      <c r="K116"/>
      <c r="M116"/>
      <c r="N116"/>
      <c r="Q116"/>
      <c r="T116"/>
    </row>
    <row r="117" spans="4:20" x14ac:dyDescent="0.45">
      <c r="D117"/>
      <c r="E117"/>
      <c r="G117"/>
      <c r="H117"/>
      <c r="K117"/>
      <c r="M117"/>
      <c r="N117"/>
      <c r="Q117"/>
      <c r="T117"/>
    </row>
    <row r="118" spans="4:20" x14ac:dyDescent="0.45">
      <c r="D118"/>
      <c r="E118"/>
      <c r="G118"/>
      <c r="H118"/>
      <c r="K118"/>
      <c r="M118"/>
      <c r="N118"/>
      <c r="Q118"/>
      <c r="T118"/>
    </row>
    <row r="119" spans="4:20" x14ac:dyDescent="0.45">
      <c r="D119"/>
      <c r="E119"/>
      <c r="G119"/>
      <c r="H119"/>
      <c r="K119"/>
      <c r="M119"/>
      <c r="N119"/>
      <c r="Q119"/>
      <c r="T119"/>
    </row>
    <row r="120" spans="4:20" x14ac:dyDescent="0.45">
      <c r="D120"/>
      <c r="E120"/>
      <c r="G120"/>
      <c r="H120"/>
      <c r="K120"/>
      <c r="M120"/>
      <c r="N120"/>
      <c r="Q120"/>
      <c r="T120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0"/>
  <sheetViews>
    <sheetView workbookViewId="0">
      <selection activeCell="M1" sqref="M1:N1"/>
    </sheetView>
  </sheetViews>
  <sheetFormatPr defaultRowHeight="18" x14ac:dyDescent="0.45"/>
  <cols>
    <col min="1" max="1" width="6" style="1" customWidth="1"/>
    <col min="2" max="2" width="33.19921875" style="1" customWidth="1"/>
    <col min="3" max="3" width="30.8984375" style="1" customWidth="1"/>
    <col min="4" max="4" width="8.796875" style="1" customWidth="1"/>
    <col min="5" max="5" width="12.3984375" style="1" customWidth="1"/>
    <col min="7" max="8" width="8.796875" style="1" customWidth="1"/>
    <col min="12" max="12" width="8.796875" style="1" customWidth="1"/>
  </cols>
  <sheetData>
    <row r="1" spans="1:22" x14ac:dyDescent="0.45">
      <c r="A1" t="str">
        <f t="array" ref="A1">IFERROR(INDEX(納品書まとめ!$A$1:$A$100, SMALL(IF(ISNUMBER(SEARCH("web", 納品書まとめ!$C$1:$C$100)), ROW(納品書まとめ!$C$1:$C$100)), ROW(A1))), "")</f>
        <v/>
      </c>
      <c r="B1" t="str">
        <f>IF($A1&lt;&gt;"",
VLOOKUP($A1,納品書まとめ!$A$1:$AB$100,COLUMN(),FALSE),"")</f>
        <v/>
      </c>
      <c r="C1" t="str">
        <f t="array" ref="C1">IFERROR(INDEX(納品書まとめ!$C$1:$C$100, SMALL(IF(ISNUMBER(SEARCH("web", 納品書まとめ!$C$1:$C$100)), ROW(納品書まとめ!$C$1:$C$100)), ROW(C1))), "")</f>
        <v/>
      </c>
      <c r="D1" t="str">
        <f>IF($A1&lt;&gt;"",
VLOOKUP($A1,納品書まとめ!$A$1:$BQ$100,COLUMN()+48,FALSE),"")</f>
        <v/>
      </c>
      <c r="E1" t="str">
        <f>IF($A1&lt;&gt;"",
VLOOKUP($A1,納品書まとめ!$A$1:$BQ$100,COLUMN()+48,FALSE),"")</f>
        <v/>
      </c>
      <c r="F1" t="str">
        <f>IF($A1&lt;&gt;"",
VLOOKUP($A1,納品書まとめ!$A$1:$BQ$100,COLUMN()+48,FALSE),"")</f>
        <v/>
      </c>
      <c r="G1" t="str">
        <f>IF($A1&lt;&gt;"",
VLOOKUP($A1,納品書まとめ!$A$1:$BQ$100,COLUMN()+48,FALSE),"")</f>
        <v/>
      </c>
      <c r="H1" t="str">
        <f>IF($A1&lt;&gt;"",
VLOOKUP($A1,納品書まとめ!$A$1:$BQ$100,COLUMN()+48,FALSE),"")</f>
        <v/>
      </c>
      <c r="I1" t="str">
        <f>IF($A1&lt;&gt;"",
VLOOKUP($A1,納品書まとめ!$A$1:$BQ$100,COLUMN()+48,FALSE),"")</f>
        <v/>
      </c>
      <c r="J1" t="str">
        <f>IF($A1&lt;&gt;"",
VLOOKUP($A1,納品書まとめ!$A$1:$BQ$100,COLUMN()+48,FALSE),"")</f>
        <v/>
      </c>
      <c r="K1" t="str">
        <f>IF($A1&lt;&gt;"",
VLOOKUP($A1,納品書まとめ!$A$1:$BQ$100,COLUMN()+48,FALSE),"")</f>
        <v/>
      </c>
      <c r="L1" t="str">
        <f>IF($A1&lt;&gt;"",
VLOOKUP($A1,納品書まとめ!$A$1:$BQ$100,COLUMN()+48,FALSE),"")</f>
        <v/>
      </c>
      <c r="M1" t="str">
        <f>IF($A1&lt;&gt;"",
VLOOKUP($A1,納品書まとめ!$A$1:$BQ$100,COLUMN()+48,FALSE),"")</f>
        <v/>
      </c>
      <c r="N1" t="str">
        <f>IF($A1&lt;&gt;"",
VLOOKUP($A1,納品書まとめ!$A$1:$BQ$100,COLUMN()+48,FALSE),"")</f>
        <v/>
      </c>
      <c r="O1" t="str">
        <f>IF($A1&lt;&gt;"",
VLOOKUP($A1,納品書まとめ!$A$1:$BQ$100,COLUMN()+48,FALSE),"")</f>
        <v/>
      </c>
      <c r="P1" t="str">
        <f>IF($A1&lt;&gt;"",
VLOOKUP($A1,納品書まとめ!$A$1:$BQ$100,COLUMN()+48,FALSE),"")</f>
        <v/>
      </c>
      <c r="Q1" t="str">
        <f>IF($A1&lt;&gt;"",
VLOOKUP($A1,納品書まとめ!$A$1:$BQ$100,COLUMN()+48,FALSE),"")</f>
        <v/>
      </c>
      <c r="R1" t="str">
        <f>IF($A1&lt;&gt;"",
VLOOKUP($A1,納品書まとめ!$A$1:$BQ$100,COLUMN()+48,FALSE),"")</f>
        <v/>
      </c>
      <c r="S1" t="str">
        <f>IF($A1&lt;&gt;"",
VLOOKUP($A1,納品書まとめ!$A$1:$BQ$100,COLUMN()+48,FALSE),"")</f>
        <v/>
      </c>
      <c r="T1" t="str">
        <f>IF($A1&lt;&gt;"",
VLOOKUP($A1,納品書まとめ!$A$1:$BQ$100,COLUMN()+48,FALSE),"")</f>
        <v/>
      </c>
      <c r="U1" t="str">
        <f>IF($A1&lt;&gt;"",
VLOOKUP($A1,納品書まとめ!$A$1:$BQ$100,COLUMN()+48,FALSE),"")</f>
        <v/>
      </c>
      <c r="V1" t="str">
        <f>IF($A1&lt;&gt;"",
VLOOKUP($A1,納品書まとめ!$A$1:$AQ$100,COLUMN(),FALSE),"")</f>
        <v/>
      </c>
    </row>
    <row r="2" spans="1:22" x14ac:dyDescent="0.45">
      <c r="A2" t="str">
        <f t="array" ref="A2">IFERROR(INDEX(納品書まとめ!$A$1:$A$100, SMALL(IF(ISNUMBER(SEARCH("web", 納品書まとめ!$C$1:$C$100)), ROW(納品書まとめ!$C$1:$C$100)), ROW(A2))), "")</f>
        <v/>
      </c>
      <c r="B2" t="str">
        <f>IF($A2&lt;&gt;"",
VLOOKUP($A2,納品書まとめ!$A$1:$AB$100,COLUMN(),FALSE),"")</f>
        <v/>
      </c>
      <c r="C2" t="str">
        <f t="array" ref="C2">IFERROR(INDEX(納品書まとめ!$C$1:$C$100, SMALL(IF(ISNUMBER(SEARCH("web", 納品書まとめ!$C$1:$C$100)), ROW(納品書まとめ!$C$1:$C$100)), ROW(C2))), "")</f>
        <v/>
      </c>
      <c r="D2" t="str">
        <f>IF($A2&lt;&gt;"",
VLOOKUP($A2,納品書まとめ!$A$1:$BQ$100,COLUMN()+48,FALSE),"")</f>
        <v/>
      </c>
      <c r="E2" t="str">
        <f>IF($A2&lt;&gt;"",
VLOOKUP($A2,納品書まとめ!$A$1:$BQ$100,COLUMN()+48,FALSE),"")</f>
        <v/>
      </c>
      <c r="F2" t="str">
        <f>IF($A2&lt;&gt;"",
VLOOKUP($A2,納品書まとめ!$A$1:$BQ$100,COLUMN()+48,FALSE),"")</f>
        <v/>
      </c>
      <c r="G2" t="str">
        <f>IF($A2&lt;&gt;"",
VLOOKUP($A2,納品書まとめ!$A$1:$BQ$100,COLUMN()+48,FALSE),"")</f>
        <v/>
      </c>
      <c r="H2" t="str">
        <f>IF($A2&lt;&gt;"",
VLOOKUP($A2,納品書まとめ!$A$1:$BQ$100,COLUMN()+48,FALSE),"")</f>
        <v/>
      </c>
      <c r="I2" t="str">
        <f>IF($A2&lt;&gt;"",
VLOOKUP($A2,納品書まとめ!$A$1:$BQ$100,COLUMN()+48,FALSE),"")</f>
        <v/>
      </c>
      <c r="J2" t="str">
        <f>IF($A2&lt;&gt;"",
VLOOKUP($A2,納品書まとめ!$A$1:$BQ$100,COLUMN()+48,FALSE),"")</f>
        <v/>
      </c>
      <c r="K2" t="str">
        <f>IF($A2&lt;&gt;"",
VLOOKUP($A2,納品書まとめ!$A$1:$BQ$100,COLUMN()+48,FALSE),"")</f>
        <v/>
      </c>
      <c r="L2" t="str">
        <f>IF($A2&lt;&gt;"",
VLOOKUP($A2,納品書まとめ!$A$1:$BQ$100,COLUMN()+48,FALSE),"")</f>
        <v/>
      </c>
      <c r="M2" t="str">
        <f>IF($A2&lt;&gt;"",
VLOOKUP($A2,納品書まとめ!$A$1:$BQ$100,COLUMN()+48,FALSE),"")</f>
        <v/>
      </c>
      <c r="N2" t="str">
        <f>IF($A2&lt;&gt;"",
VLOOKUP($A2,納品書まとめ!$A$1:$BQ$100,COLUMN()+48,FALSE),"")</f>
        <v/>
      </c>
      <c r="O2" t="str">
        <f>IF($A2&lt;&gt;"",
VLOOKUP($A2,納品書まとめ!$A$1:$BQ$100,COLUMN()+48,FALSE),"")</f>
        <v/>
      </c>
      <c r="P2" t="str">
        <f>IF($A2&lt;&gt;"",
VLOOKUP($A2,納品書まとめ!$A$1:$BQ$100,COLUMN()+48,FALSE),"")</f>
        <v/>
      </c>
      <c r="Q2" t="str">
        <f>IF($A2&lt;&gt;"",
VLOOKUP($A2,納品書まとめ!$A$1:$BQ$100,COLUMN()+48,FALSE),"")</f>
        <v/>
      </c>
      <c r="R2" t="str">
        <f>IF($A2&lt;&gt;"",
VLOOKUP($A2,納品書まとめ!$A$1:$BQ$100,COLUMN()+48,FALSE),"")</f>
        <v/>
      </c>
      <c r="S2" t="str">
        <f>IF($A2&lt;&gt;"",
VLOOKUP($A2,納品書まとめ!$A$1:$BQ$100,COLUMN()+48,FALSE),"")</f>
        <v/>
      </c>
      <c r="T2" t="str">
        <f>IF($A2&lt;&gt;"",
VLOOKUP($A2,納品書まとめ!$A$1:$BQ$100,COLUMN()+48,FALSE),"")</f>
        <v/>
      </c>
      <c r="U2" t="str">
        <f>IF($A2&lt;&gt;"",
VLOOKUP($A2,納品書まとめ!$A$1:$BQ$100,COLUMN()+48,FALSE),"")</f>
        <v/>
      </c>
      <c r="V2" t="str">
        <f>IF($A2&lt;&gt;"",
VLOOKUP($A2,納品書まとめ!$A$1:$AQ$100,COLUMN(),FALSE),"")</f>
        <v/>
      </c>
    </row>
    <row r="3" spans="1:22" x14ac:dyDescent="0.45">
      <c r="A3" t="str">
        <f t="array" ref="A3">IFERROR(INDEX(納品書まとめ!$A$1:$A$100, SMALL(IF(ISNUMBER(SEARCH("web", 納品書まとめ!$C$1:$C$100)), ROW(納品書まとめ!$C$1:$C$100)), ROW(A3))), "")</f>
        <v/>
      </c>
      <c r="B3" t="str">
        <f>IF($A3&lt;&gt;"",
VLOOKUP($A3,納品書まとめ!$A$1:$AB$100,COLUMN(),FALSE),"")</f>
        <v/>
      </c>
      <c r="C3" t="str">
        <f t="array" ref="C3">IFERROR(INDEX(納品書まとめ!$C$1:$C$100, SMALL(IF(ISNUMBER(SEARCH("web", 納品書まとめ!$C$1:$C$100)), ROW(納品書まとめ!$C$1:$C$100)), ROW(C3))), "")</f>
        <v/>
      </c>
      <c r="D3" t="str">
        <f>IF($A3&lt;&gt;"",
VLOOKUP($A3,納品書まとめ!$A$1:$BQ$100,COLUMN()+48,FALSE),"")</f>
        <v/>
      </c>
      <c r="E3" t="str">
        <f>IF($A3&lt;&gt;"",
VLOOKUP($A3,納品書まとめ!$A$1:$BQ$100,COLUMN()+48,FALSE),"")</f>
        <v/>
      </c>
      <c r="F3" t="str">
        <f>IF($A3&lt;&gt;"",
VLOOKUP($A3,納品書まとめ!$A$1:$BQ$100,COLUMN()+48,FALSE),"")</f>
        <v/>
      </c>
      <c r="G3" t="str">
        <f>IF($A3&lt;&gt;"",
VLOOKUP($A3,納品書まとめ!$A$1:$BQ$100,COLUMN()+48,FALSE),"")</f>
        <v/>
      </c>
      <c r="H3" t="str">
        <f>IF($A3&lt;&gt;"",
VLOOKUP($A3,納品書まとめ!$A$1:$BQ$100,COLUMN()+48,FALSE),"")</f>
        <v/>
      </c>
      <c r="I3" t="str">
        <f>IF($A3&lt;&gt;"",
VLOOKUP($A3,納品書まとめ!$A$1:$BQ$100,COLUMN()+48,FALSE),"")</f>
        <v/>
      </c>
      <c r="J3" t="str">
        <f>IF($A3&lt;&gt;"",
VLOOKUP($A3,納品書まとめ!$A$1:$BQ$100,COLUMN()+48,FALSE),"")</f>
        <v/>
      </c>
      <c r="K3" t="str">
        <f>IF($A3&lt;&gt;"",
VLOOKUP($A3,納品書まとめ!$A$1:$BQ$100,COLUMN()+48,FALSE),"")</f>
        <v/>
      </c>
      <c r="L3" t="str">
        <f>IF($A3&lt;&gt;"",
VLOOKUP($A3,納品書まとめ!$A$1:$BQ$100,COLUMN()+48,FALSE),"")</f>
        <v/>
      </c>
      <c r="M3" t="str">
        <f>IF($A3&lt;&gt;"",
VLOOKUP($A3,納品書まとめ!$A$1:$BQ$100,COLUMN()+48,FALSE),"")</f>
        <v/>
      </c>
      <c r="N3" t="str">
        <f>IF($A3&lt;&gt;"",
VLOOKUP($A3,納品書まとめ!$A$1:$BQ$100,COLUMN()+48,FALSE),"")</f>
        <v/>
      </c>
      <c r="O3" t="str">
        <f>IF($A3&lt;&gt;"",
VLOOKUP($A3,納品書まとめ!$A$1:$BQ$100,COLUMN()+48,FALSE),"")</f>
        <v/>
      </c>
      <c r="P3" t="str">
        <f>IF($A3&lt;&gt;"",
VLOOKUP($A3,納品書まとめ!$A$1:$BQ$100,COLUMN()+48,FALSE),"")</f>
        <v/>
      </c>
      <c r="Q3" t="str">
        <f>IF($A3&lt;&gt;"",
VLOOKUP($A3,納品書まとめ!$A$1:$BQ$100,COLUMN()+48,FALSE),"")</f>
        <v/>
      </c>
      <c r="R3" t="str">
        <f>IF($A3&lt;&gt;"",
VLOOKUP($A3,納品書まとめ!$A$1:$BQ$100,COLUMN()+48,FALSE),"")</f>
        <v/>
      </c>
      <c r="S3" t="str">
        <f>IF($A3&lt;&gt;"",
VLOOKUP($A3,納品書まとめ!$A$1:$BQ$100,COLUMN()+48,FALSE),"")</f>
        <v/>
      </c>
      <c r="T3" t="str">
        <f>IF($A3&lt;&gt;"",
VLOOKUP($A3,納品書まとめ!$A$1:$BQ$100,COLUMN()+48,FALSE),"")</f>
        <v/>
      </c>
      <c r="U3" t="str">
        <f>IF($A3&lt;&gt;"",
VLOOKUP($A3,納品書まとめ!$A$1:$BQ$100,COLUMN()+48,FALSE),"")</f>
        <v/>
      </c>
      <c r="V3" t="str">
        <f>IF($A3&lt;&gt;"",
VLOOKUP($A3,納品書まとめ!$A$1:$AQ$100,COLUMN(),FALSE),"")</f>
        <v/>
      </c>
    </row>
    <row r="4" spans="1:22" x14ac:dyDescent="0.45">
      <c r="A4" t="str">
        <f t="array" ref="A4">IFERROR(INDEX(納品書まとめ!$A$1:$A$100, SMALL(IF(ISNUMBER(SEARCH("web", 納品書まとめ!$C$1:$C$100)), ROW(納品書まとめ!$C$1:$C$100)), ROW(A4))), "")</f>
        <v/>
      </c>
      <c r="B4" t="str">
        <f>IF($A4&lt;&gt;"",
VLOOKUP($A4,納品書まとめ!$A$1:$AB$100,COLUMN(),FALSE),"")</f>
        <v/>
      </c>
      <c r="C4" t="str">
        <f t="array" ref="C4">IFERROR(INDEX(納品書まとめ!$C$1:$C$100, SMALL(IF(ISNUMBER(SEARCH("web", 納品書まとめ!$C$1:$C$100)), ROW(納品書まとめ!$C$1:$C$100)), ROW(C4))), "")</f>
        <v/>
      </c>
      <c r="D4" t="str">
        <f>IF($A4&lt;&gt;"",
VLOOKUP($A4,納品書まとめ!$A$1:$BQ$100,COLUMN()+48,FALSE),"")</f>
        <v/>
      </c>
      <c r="E4" t="str">
        <f>IF($A4&lt;&gt;"",
VLOOKUP($A4,納品書まとめ!$A$1:$BQ$100,COLUMN()+48,FALSE),"")</f>
        <v/>
      </c>
      <c r="F4" t="str">
        <f>IF($A4&lt;&gt;"",
VLOOKUP($A4,納品書まとめ!$A$1:$BQ$100,COLUMN()+48,FALSE),"")</f>
        <v/>
      </c>
      <c r="G4" t="str">
        <f>IF($A4&lt;&gt;"",
VLOOKUP($A4,納品書まとめ!$A$1:$BQ$100,COLUMN()+48,FALSE),"")</f>
        <v/>
      </c>
      <c r="H4" t="str">
        <f>IF($A4&lt;&gt;"",
VLOOKUP($A4,納品書まとめ!$A$1:$BQ$100,COLUMN()+48,FALSE),"")</f>
        <v/>
      </c>
      <c r="I4" t="str">
        <f>IF($A4&lt;&gt;"",
VLOOKUP($A4,納品書まとめ!$A$1:$BQ$100,COLUMN()+48,FALSE),"")</f>
        <v/>
      </c>
      <c r="J4" t="str">
        <f>IF($A4&lt;&gt;"",
VLOOKUP($A4,納品書まとめ!$A$1:$BQ$100,COLUMN()+48,FALSE),"")</f>
        <v/>
      </c>
      <c r="K4" t="str">
        <f>IF($A4&lt;&gt;"",
VLOOKUP($A4,納品書まとめ!$A$1:$BQ$100,COLUMN()+48,FALSE),"")</f>
        <v/>
      </c>
      <c r="L4" t="str">
        <f>IF($A4&lt;&gt;"",
VLOOKUP($A4,納品書まとめ!$A$1:$BQ$100,COLUMN()+48,FALSE),"")</f>
        <v/>
      </c>
      <c r="M4" t="str">
        <f>IF($A4&lt;&gt;"",
VLOOKUP($A4,納品書まとめ!$A$1:$BQ$100,COLUMN()+48,FALSE),"")</f>
        <v/>
      </c>
      <c r="N4" t="str">
        <f>IF($A4&lt;&gt;"",
VLOOKUP($A4,納品書まとめ!$A$1:$BQ$100,COLUMN()+48,FALSE),"")</f>
        <v/>
      </c>
      <c r="O4" t="str">
        <f>IF($A4&lt;&gt;"",
VLOOKUP($A4,納品書まとめ!$A$1:$BQ$100,COLUMN()+48,FALSE),"")</f>
        <v/>
      </c>
      <c r="P4" t="str">
        <f>IF($A4&lt;&gt;"",
VLOOKUP($A4,納品書まとめ!$A$1:$BQ$100,COLUMN()+48,FALSE),"")</f>
        <v/>
      </c>
      <c r="Q4" t="str">
        <f>IF($A4&lt;&gt;"",
VLOOKUP($A4,納品書まとめ!$A$1:$BQ$100,COLUMN()+48,FALSE),"")</f>
        <v/>
      </c>
      <c r="R4" t="str">
        <f>IF($A4&lt;&gt;"",
VLOOKUP($A4,納品書まとめ!$A$1:$BQ$100,COLUMN()+48,FALSE),"")</f>
        <v/>
      </c>
      <c r="S4" t="str">
        <f>IF($A4&lt;&gt;"",
VLOOKUP($A4,納品書まとめ!$A$1:$BQ$100,COLUMN()+48,FALSE),"")</f>
        <v/>
      </c>
      <c r="T4" t="str">
        <f>IF($A4&lt;&gt;"",
VLOOKUP($A4,納品書まとめ!$A$1:$BQ$100,COLUMN()+48,FALSE),"")</f>
        <v/>
      </c>
      <c r="U4" t="str">
        <f>IF($A4&lt;&gt;"",
VLOOKUP($A4,納品書まとめ!$A$1:$BQ$100,COLUMN()+48,FALSE),"")</f>
        <v/>
      </c>
      <c r="V4" t="str">
        <f>IF($A4&lt;&gt;"",
VLOOKUP($A4,納品書まとめ!$A$1:$AQ$100,COLUMN(),FALSE),"")</f>
        <v/>
      </c>
    </row>
    <row r="5" spans="1:22" x14ac:dyDescent="0.45">
      <c r="A5" t="str">
        <f t="array" ref="A5">IFERROR(INDEX(納品書まとめ!$A$1:$A$100, SMALL(IF(ISNUMBER(SEARCH("web", 納品書まとめ!$C$1:$C$100)), ROW(納品書まとめ!$C$1:$C$100)), ROW(A5))), "")</f>
        <v/>
      </c>
      <c r="B5" t="str">
        <f>IF($A5&lt;&gt;"",
VLOOKUP($A5,納品書まとめ!$A$1:$AB$100,COLUMN(),FALSE),"")</f>
        <v/>
      </c>
      <c r="C5" t="str">
        <f t="array" ref="C5">IFERROR(INDEX(納品書まとめ!$C$1:$C$100, SMALL(IF(ISNUMBER(SEARCH("web", 納品書まとめ!$C$1:$C$100)), ROW(納品書まとめ!$C$1:$C$100)), ROW(C5))), "")</f>
        <v/>
      </c>
      <c r="D5" t="str">
        <f>IF($A5&lt;&gt;"",
VLOOKUP($A5,納品書まとめ!$A$1:$BQ$100,COLUMN()+48,FALSE),"")</f>
        <v/>
      </c>
      <c r="E5" t="str">
        <f>IF($A5&lt;&gt;"",
VLOOKUP($A5,納品書まとめ!$A$1:$BQ$100,COLUMN()+48,FALSE),"")</f>
        <v/>
      </c>
      <c r="F5" t="str">
        <f>IF($A5&lt;&gt;"",
VLOOKUP($A5,納品書まとめ!$A$1:$BQ$100,COLUMN()+48,FALSE),"")</f>
        <v/>
      </c>
      <c r="G5" t="str">
        <f>IF($A5&lt;&gt;"",
VLOOKUP($A5,納品書まとめ!$A$1:$BQ$100,COLUMN()+48,FALSE),"")</f>
        <v/>
      </c>
      <c r="H5" t="str">
        <f>IF($A5&lt;&gt;"",
VLOOKUP($A5,納品書まとめ!$A$1:$BQ$100,COLUMN()+48,FALSE),"")</f>
        <v/>
      </c>
      <c r="I5" t="str">
        <f>IF($A5&lt;&gt;"",
VLOOKUP($A5,納品書まとめ!$A$1:$BQ$100,COLUMN()+48,FALSE),"")</f>
        <v/>
      </c>
      <c r="J5" t="str">
        <f>IF($A5&lt;&gt;"",
VLOOKUP($A5,納品書まとめ!$A$1:$BQ$100,COLUMN()+48,FALSE),"")</f>
        <v/>
      </c>
      <c r="K5" t="str">
        <f>IF($A5&lt;&gt;"",
VLOOKUP($A5,納品書まとめ!$A$1:$BQ$100,COLUMN()+48,FALSE),"")</f>
        <v/>
      </c>
      <c r="L5" t="str">
        <f>IF($A5&lt;&gt;"",
VLOOKUP($A5,納品書まとめ!$A$1:$BQ$100,COLUMN()+48,FALSE),"")</f>
        <v/>
      </c>
      <c r="M5" t="str">
        <f>IF($A5&lt;&gt;"",
VLOOKUP($A5,納品書まとめ!$A$1:$BQ$100,COLUMN()+48,FALSE),"")</f>
        <v/>
      </c>
      <c r="N5" t="str">
        <f>IF($A5&lt;&gt;"",
VLOOKUP($A5,納品書まとめ!$A$1:$BQ$100,COLUMN()+48,FALSE),"")</f>
        <v/>
      </c>
      <c r="O5" t="str">
        <f>IF($A5&lt;&gt;"",
VLOOKUP($A5,納品書まとめ!$A$1:$BQ$100,COLUMN()+48,FALSE),"")</f>
        <v/>
      </c>
      <c r="P5" t="str">
        <f>IF($A5&lt;&gt;"",
VLOOKUP($A5,納品書まとめ!$A$1:$BQ$100,COLUMN()+48,FALSE),"")</f>
        <v/>
      </c>
      <c r="Q5" t="str">
        <f>IF($A5&lt;&gt;"",
VLOOKUP($A5,納品書まとめ!$A$1:$BQ$100,COLUMN()+48,FALSE),"")</f>
        <v/>
      </c>
      <c r="R5" t="str">
        <f>IF($A5&lt;&gt;"",
VLOOKUP($A5,納品書まとめ!$A$1:$BQ$100,COLUMN()+48,FALSE),"")</f>
        <v/>
      </c>
      <c r="S5" t="str">
        <f>IF($A5&lt;&gt;"",
VLOOKUP($A5,納品書まとめ!$A$1:$BQ$100,COLUMN()+48,FALSE),"")</f>
        <v/>
      </c>
      <c r="T5" t="str">
        <f>IF($A5&lt;&gt;"",
VLOOKUP($A5,納品書まとめ!$A$1:$BQ$100,COLUMN()+48,FALSE),"")</f>
        <v/>
      </c>
      <c r="U5" t="str">
        <f>IF($A5&lt;&gt;"",
VLOOKUP($A5,納品書まとめ!$A$1:$BQ$100,COLUMN()+48,FALSE),"")</f>
        <v/>
      </c>
      <c r="V5" t="str">
        <f>IF($A5&lt;&gt;"",
VLOOKUP($A5,納品書まとめ!$A$1:$AQ$100,COLUMN(),FALSE),"")</f>
        <v/>
      </c>
    </row>
    <row r="6" spans="1:22" x14ac:dyDescent="0.45">
      <c r="A6" t="str">
        <f t="array" ref="A6">IFERROR(INDEX(納品書まとめ!$A$1:$A$100, SMALL(IF(ISNUMBER(SEARCH("web", 納品書まとめ!$C$1:$C$100)), ROW(納品書まとめ!$C$1:$C$100)), ROW(A6))), "")</f>
        <v/>
      </c>
      <c r="B6" t="str">
        <f>IF($A6&lt;&gt;"",
VLOOKUP($A6,納品書まとめ!$A$1:$AB$100,COLUMN(),FALSE),"")</f>
        <v/>
      </c>
      <c r="C6" t="str">
        <f t="array" ref="C6">IFERROR(INDEX(納品書まとめ!$C$1:$C$100, SMALL(IF(ISNUMBER(SEARCH("web", 納品書まとめ!$C$1:$C$100)), ROW(納品書まとめ!$C$1:$C$100)), ROW(C6))), "")</f>
        <v/>
      </c>
      <c r="D6" t="str">
        <f>IF($A6&lt;&gt;"",
VLOOKUP($A6,納品書まとめ!$A$1:$BQ$100,COLUMN()+48,FALSE),"")</f>
        <v/>
      </c>
      <c r="E6" t="str">
        <f>IF($A6&lt;&gt;"",
VLOOKUP($A6,納品書まとめ!$A$1:$BQ$100,COLUMN()+48,FALSE),"")</f>
        <v/>
      </c>
      <c r="F6" t="str">
        <f>IF($A6&lt;&gt;"",
VLOOKUP($A6,納品書まとめ!$A$1:$BQ$100,COLUMN()+48,FALSE),"")</f>
        <v/>
      </c>
      <c r="G6" t="str">
        <f>IF($A6&lt;&gt;"",
VLOOKUP($A6,納品書まとめ!$A$1:$BQ$100,COLUMN()+48,FALSE),"")</f>
        <v/>
      </c>
      <c r="H6" t="str">
        <f>IF($A6&lt;&gt;"",
VLOOKUP($A6,納品書まとめ!$A$1:$BQ$100,COLUMN()+48,FALSE),"")</f>
        <v/>
      </c>
      <c r="I6" t="str">
        <f>IF($A6&lt;&gt;"",
VLOOKUP($A6,納品書まとめ!$A$1:$BQ$100,COLUMN()+48,FALSE),"")</f>
        <v/>
      </c>
      <c r="J6" t="str">
        <f>IF($A6&lt;&gt;"",
VLOOKUP($A6,納品書まとめ!$A$1:$BQ$100,COLUMN()+48,FALSE),"")</f>
        <v/>
      </c>
      <c r="K6" t="str">
        <f>IF($A6&lt;&gt;"",
VLOOKUP($A6,納品書まとめ!$A$1:$BQ$100,COLUMN()+48,FALSE),"")</f>
        <v/>
      </c>
      <c r="L6" t="str">
        <f>IF($A6&lt;&gt;"",
VLOOKUP($A6,納品書まとめ!$A$1:$BQ$100,COLUMN()+48,FALSE),"")</f>
        <v/>
      </c>
      <c r="M6" t="str">
        <f>IF($A6&lt;&gt;"",
VLOOKUP($A6,納品書まとめ!$A$1:$BQ$100,COLUMN()+48,FALSE),"")</f>
        <v/>
      </c>
      <c r="N6" t="str">
        <f>IF($A6&lt;&gt;"",
VLOOKUP($A6,納品書まとめ!$A$1:$BQ$100,COLUMN()+48,FALSE),"")</f>
        <v/>
      </c>
      <c r="O6" t="str">
        <f>IF($A6&lt;&gt;"",
VLOOKUP($A6,納品書まとめ!$A$1:$BQ$100,COLUMN()+48,FALSE),"")</f>
        <v/>
      </c>
      <c r="P6" t="str">
        <f>IF($A6&lt;&gt;"",
VLOOKUP($A6,納品書まとめ!$A$1:$BQ$100,COLUMN()+48,FALSE),"")</f>
        <v/>
      </c>
      <c r="Q6" t="str">
        <f>IF($A6&lt;&gt;"",
VLOOKUP($A6,納品書まとめ!$A$1:$BQ$100,COLUMN()+48,FALSE),"")</f>
        <v/>
      </c>
      <c r="R6" t="str">
        <f>IF($A6&lt;&gt;"",
VLOOKUP($A6,納品書まとめ!$A$1:$BQ$100,COLUMN()+48,FALSE),"")</f>
        <v/>
      </c>
      <c r="S6" t="str">
        <f>IF($A6&lt;&gt;"",
VLOOKUP($A6,納品書まとめ!$A$1:$BQ$100,COLUMN()+48,FALSE),"")</f>
        <v/>
      </c>
      <c r="T6" t="str">
        <f>IF($A6&lt;&gt;"",
VLOOKUP($A6,納品書まとめ!$A$1:$BQ$100,COLUMN()+48,FALSE),"")</f>
        <v/>
      </c>
      <c r="U6" t="str">
        <f>IF($A6&lt;&gt;"",
VLOOKUP($A6,納品書まとめ!$A$1:$BQ$100,COLUMN()+48,FALSE),"")</f>
        <v/>
      </c>
      <c r="V6" t="str">
        <f>IF($A6&lt;&gt;"",
VLOOKUP($A6,納品書まとめ!$A$1:$AQ$100,COLUMN(),FALSE),"")</f>
        <v/>
      </c>
    </row>
    <row r="7" spans="1:22" x14ac:dyDescent="0.45">
      <c r="A7" t="str">
        <f t="array" ref="A7">IFERROR(INDEX(納品書まとめ!$A$1:$A$100, SMALL(IF(ISNUMBER(SEARCH("web", 納品書まとめ!$C$1:$C$100)), ROW(納品書まとめ!$C$1:$C$100)), ROW(A7))), "")</f>
        <v/>
      </c>
      <c r="B7" t="str">
        <f>IF($A7&lt;&gt;"",
VLOOKUP($A7,納品書まとめ!$A$1:$AB$100,COLUMN(),FALSE),"")</f>
        <v/>
      </c>
      <c r="C7" t="str">
        <f t="array" ref="C7">IFERROR(INDEX(納品書まとめ!$C$1:$C$100, SMALL(IF(ISNUMBER(SEARCH("web", 納品書まとめ!$C$1:$C$100)), ROW(納品書まとめ!$C$1:$C$100)), ROW(C7))), "")</f>
        <v/>
      </c>
      <c r="D7" t="str">
        <f>IF($A7&lt;&gt;"",
VLOOKUP($A7,納品書まとめ!$A$1:$BQ$100,COLUMN()+48,FALSE),"")</f>
        <v/>
      </c>
      <c r="E7" t="str">
        <f>IF($A7&lt;&gt;"",
VLOOKUP($A7,納品書まとめ!$A$1:$BQ$100,COLUMN()+48,FALSE),"")</f>
        <v/>
      </c>
      <c r="F7" t="str">
        <f>IF($A7&lt;&gt;"",
VLOOKUP($A7,納品書まとめ!$A$1:$BQ$100,COLUMN()+48,FALSE),"")</f>
        <v/>
      </c>
      <c r="G7" t="str">
        <f>IF($A7&lt;&gt;"",
VLOOKUP($A7,納品書まとめ!$A$1:$BQ$100,COLUMN()+48,FALSE),"")</f>
        <v/>
      </c>
      <c r="H7" t="str">
        <f>IF($A7&lt;&gt;"",
VLOOKUP($A7,納品書まとめ!$A$1:$BQ$100,COLUMN()+48,FALSE),"")</f>
        <v/>
      </c>
      <c r="I7" t="str">
        <f>IF($A7&lt;&gt;"",
VLOOKUP($A7,納品書まとめ!$A$1:$BQ$100,COLUMN()+48,FALSE),"")</f>
        <v/>
      </c>
      <c r="J7" t="str">
        <f>IF($A7&lt;&gt;"",
VLOOKUP($A7,納品書まとめ!$A$1:$BQ$100,COLUMN()+48,FALSE),"")</f>
        <v/>
      </c>
      <c r="K7" t="str">
        <f>IF($A7&lt;&gt;"",
VLOOKUP($A7,納品書まとめ!$A$1:$BQ$100,COLUMN()+48,FALSE),"")</f>
        <v/>
      </c>
      <c r="L7" t="str">
        <f>IF($A7&lt;&gt;"",
VLOOKUP($A7,納品書まとめ!$A$1:$BQ$100,COLUMN()+48,FALSE),"")</f>
        <v/>
      </c>
      <c r="M7" t="str">
        <f>IF($A7&lt;&gt;"",
VLOOKUP($A7,納品書まとめ!$A$1:$BQ$100,COLUMN()+48,FALSE),"")</f>
        <v/>
      </c>
      <c r="N7" t="str">
        <f>IF($A7&lt;&gt;"",
VLOOKUP($A7,納品書まとめ!$A$1:$BQ$100,COLUMN()+48,FALSE),"")</f>
        <v/>
      </c>
      <c r="O7" t="str">
        <f>IF($A7&lt;&gt;"",
VLOOKUP($A7,納品書まとめ!$A$1:$BQ$100,COLUMN()+48,FALSE),"")</f>
        <v/>
      </c>
      <c r="P7" t="str">
        <f>IF($A7&lt;&gt;"",
VLOOKUP($A7,納品書まとめ!$A$1:$BQ$100,COLUMN()+48,FALSE),"")</f>
        <v/>
      </c>
      <c r="Q7" t="str">
        <f>IF($A7&lt;&gt;"",
VLOOKUP($A7,納品書まとめ!$A$1:$BQ$100,COLUMN()+48,FALSE),"")</f>
        <v/>
      </c>
      <c r="R7" t="str">
        <f>IF($A7&lt;&gt;"",
VLOOKUP($A7,納品書まとめ!$A$1:$BQ$100,COLUMN()+48,FALSE),"")</f>
        <v/>
      </c>
      <c r="S7" t="str">
        <f>IF($A7&lt;&gt;"",
VLOOKUP($A7,納品書まとめ!$A$1:$BQ$100,COLUMN()+48,FALSE),"")</f>
        <v/>
      </c>
      <c r="T7" t="str">
        <f>IF($A7&lt;&gt;"",
VLOOKUP($A7,納品書まとめ!$A$1:$BQ$100,COLUMN()+48,FALSE),"")</f>
        <v/>
      </c>
      <c r="U7" t="str">
        <f>IF($A7&lt;&gt;"",
VLOOKUP($A7,納品書まとめ!$A$1:$BQ$100,COLUMN()+48,FALSE),"")</f>
        <v/>
      </c>
      <c r="V7" t="str">
        <f>IF($A7&lt;&gt;"",
VLOOKUP($A7,納品書まとめ!$A$1:$AQ$100,COLUMN(),FALSE),"")</f>
        <v/>
      </c>
    </row>
    <row r="8" spans="1:22" x14ac:dyDescent="0.45">
      <c r="A8" t="str">
        <f t="array" ref="A8">IFERROR(INDEX(納品書まとめ!$A$1:$A$100, SMALL(IF(ISNUMBER(SEARCH("web", 納品書まとめ!$C$1:$C$100)), ROW(納品書まとめ!$C$1:$C$100)), ROW(A8))), "")</f>
        <v/>
      </c>
      <c r="B8" t="str">
        <f>IF($A8&lt;&gt;"",
VLOOKUP($A8,納品書まとめ!$A$1:$AB$100,COLUMN(),FALSE),"")</f>
        <v/>
      </c>
      <c r="C8" t="str">
        <f t="array" ref="C8">IFERROR(INDEX(納品書まとめ!$C$1:$C$100, SMALL(IF(ISNUMBER(SEARCH("web", 納品書まとめ!$C$1:$C$100)), ROW(納品書まとめ!$C$1:$C$100)), ROW(C8))), "")</f>
        <v/>
      </c>
      <c r="D8" t="str">
        <f>IF($A8&lt;&gt;"",
VLOOKUP($A8,納品書まとめ!$A$1:$BQ$100,COLUMN()+48,FALSE),"")</f>
        <v/>
      </c>
      <c r="E8" t="str">
        <f>IF($A8&lt;&gt;"",
VLOOKUP($A8,納品書まとめ!$A$1:$BQ$100,COLUMN()+48,FALSE),"")</f>
        <v/>
      </c>
      <c r="F8" t="str">
        <f>IF($A8&lt;&gt;"",
VLOOKUP($A8,納品書まとめ!$A$1:$BQ$100,COLUMN()+48,FALSE),"")</f>
        <v/>
      </c>
      <c r="G8" t="str">
        <f>IF($A8&lt;&gt;"",
VLOOKUP($A8,納品書まとめ!$A$1:$BQ$100,COLUMN()+48,FALSE),"")</f>
        <v/>
      </c>
      <c r="H8" t="str">
        <f>IF($A8&lt;&gt;"",
VLOOKUP($A8,納品書まとめ!$A$1:$BQ$100,COLUMN()+48,FALSE),"")</f>
        <v/>
      </c>
      <c r="I8" t="str">
        <f>IF($A8&lt;&gt;"",
VLOOKUP($A8,納品書まとめ!$A$1:$BQ$100,COLUMN()+48,FALSE),"")</f>
        <v/>
      </c>
      <c r="J8" t="str">
        <f>IF($A8&lt;&gt;"",
VLOOKUP($A8,納品書まとめ!$A$1:$BQ$100,COLUMN()+48,FALSE),"")</f>
        <v/>
      </c>
      <c r="K8" t="str">
        <f>IF($A8&lt;&gt;"",
VLOOKUP($A8,納品書まとめ!$A$1:$BQ$100,COLUMN()+48,FALSE),"")</f>
        <v/>
      </c>
      <c r="L8" t="str">
        <f>IF($A8&lt;&gt;"",
VLOOKUP($A8,納品書まとめ!$A$1:$BQ$100,COLUMN()+48,FALSE),"")</f>
        <v/>
      </c>
      <c r="M8" t="str">
        <f>IF($A8&lt;&gt;"",
VLOOKUP($A8,納品書まとめ!$A$1:$BQ$100,COLUMN()+48,FALSE),"")</f>
        <v/>
      </c>
      <c r="N8" t="str">
        <f>IF($A8&lt;&gt;"",
VLOOKUP($A8,納品書まとめ!$A$1:$BQ$100,COLUMN()+48,FALSE),"")</f>
        <v/>
      </c>
      <c r="O8" t="str">
        <f>IF($A8&lt;&gt;"",
VLOOKUP($A8,納品書まとめ!$A$1:$BQ$100,COLUMN()+48,FALSE),"")</f>
        <v/>
      </c>
      <c r="P8" t="str">
        <f>IF($A8&lt;&gt;"",
VLOOKUP($A8,納品書まとめ!$A$1:$BQ$100,COLUMN()+48,FALSE),"")</f>
        <v/>
      </c>
      <c r="Q8" t="str">
        <f>IF($A8&lt;&gt;"",
VLOOKUP($A8,納品書まとめ!$A$1:$BQ$100,COLUMN()+48,FALSE),"")</f>
        <v/>
      </c>
      <c r="R8" t="str">
        <f>IF($A8&lt;&gt;"",
VLOOKUP($A8,納品書まとめ!$A$1:$BQ$100,COLUMN()+48,FALSE),"")</f>
        <v/>
      </c>
      <c r="S8" t="str">
        <f>IF($A8&lt;&gt;"",
VLOOKUP($A8,納品書まとめ!$A$1:$BQ$100,COLUMN()+48,FALSE),"")</f>
        <v/>
      </c>
      <c r="T8" t="str">
        <f>IF($A8&lt;&gt;"",
VLOOKUP($A8,納品書まとめ!$A$1:$BQ$100,COLUMN()+48,FALSE),"")</f>
        <v/>
      </c>
      <c r="U8" t="str">
        <f>IF($A8&lt;&gt;"",
VLOOKUP($A8,納品書まとめ!$A$1:$BQ$100,COLUMN()+48,FALSE),"")</f>
        <v/>
      </c>
      <c r="V8" t="str">
        <f>IF($A8&lt;&gt;"",
VLOOKUP($A8,納品書まとめ!$A$1:$AQ$100,COLUMN(),FALSE),"")</f>
        <v/>
      </c>
    </row>
    <row r="9" spans="1:22" x14ac:dyDescent="0.45">
      <c r="A9" t="str">
        <f t="array" ref="A9">IFERROR(INDEX(納品書まとめ!$A$1:$A$100, SMALL(IF(ISNUMBER(SEARCH("web", 納品書まとめ!$C$1:$C$100)), ROW(納品書まとめ!$C$1:$C$100)), ROW(A9))), "")</f>
        <v/>
      </c>
      <c r="B9" t="str">
        <f>IF($A9&lt;&gt;"",
VLOOKUP($A9,納品書まとめ!$A$1:$AB$100,COLUMN(),FALSE),"")</f>
        <v/>
      </c>
      <c r="C9" t="str">
        <f t="array" ref="C9">IFERROR(INDEX(納品書まとめ!$C$1:$C$100, SMALL(IF(ISNUMBER(SEARCH("web", 納品書まとめ!$C$1:$C$100)), ROW(納品書まとめ!$C$1:$C$100)), ROW(C9))), "")</f>
        <v/>
      </c>
      <c r="D9" t="str">
        <f>IF($A9&lt;&gt;"",
VLOOKUP($A9,納品書まとめ!$A$1:$BQ$100,COLUMN()+48,FALSE),"")</f>
        <v/>
      </c>
      <c r="E9" t="str">
        <f>IF($A9&lt;&gt;"",
VLOOKUP($A9,納品書まとめ!$A$1:$BQ$100,COLUMN()+48,FALSE),"")</f>
        <v/>
      </c>
      <c r="F9" t="str">
        <f>IF($A9&lt;&gt;"",
VLOOKUP($A9,納品書まとめ!$A$1:$BQ$100,COLUMN()+48,FALSE),"")</f>
        <v/>
      </c>
      <c r="G9" t="str">
        <f>IF($A9&lt;&gt;"",
VLOOKUP($A9,納品書まとめ!$A$1:$BQ$100,COLUMN()+48,FALSE),"")</f>
        <v/>
      </c>
      <c r="H9" t="str">
        <f>IF($A9&lt;&gt;"",
VLOOKUP($A9,納品書まとめ!$A$1:$BQ$100,COLUMN()+48,FALSE),"")</f>
        <v/>
      </c>
      <c r="I9" t="str">
        <f>IF($A9&lt;&gt;"",
VLOOKUP($A9,納品書まとめ!$A$1:$BQ$100,COLUMN()+48,FALSE),"")</f>
        <v/>
      </c>
      <c r="J9" t="str">
        <f>IF($A9&lt;&gt;"",
VLOOKUP($A9,納品書まとめ!$A$1:$BQ$100,COLUMN()+48,FALSE),"")</f>
        <v/>
      </c>
      <c r="K9" t="str">
        <f>IF($A9&lt;&gt;"",
VLOOKUP($A9,納品書まとめ!$A$1:$BQ$100,COLUMN()+48,FALSE),"")</f>
        <v/>
      </c>
      <c r="L9" t="str">
        <f>IF($A9&lt;&gt;"",
VLOOKUP($A9,納品書まとめ!$A$1:$BQ$100,COLUMN()+48,FALSE),"")</f>
        <v/>
      </c>
      <c r="M9" t="str">
        <f>IF($A9&lt;&gt;"",
VLOOKUP($A9,納品書まとめ!$A$1:$BQ$100,COLUMN()+48,FALSE),"")</f>
        <v/>
      </c>
      <c r="N9" t="str">
        <f>IF($A9&lt;&gt;"",
VLOOKUP($A9,納品書まとめ!$A$1:$BQ$100,COLUMN()+48,FALSE),"")</f>
        <v/>
      </c>
      <c r="O9" t="str">
        <f>IF($A9&lt;&gt;"",
VLOOKUP($A9,納品書まとめ!$A$1:$BQ$100,COLUMN()+48,FALSE),"")</f>
        <v/>
      </c>
      <c r="P9" t="str">
        <f>IF($A9&lt;&gt;"",
VLOOKUP($A9,納品書まとめ!$A$1:$BQ$100,COLUMN()+48,FALSE),"")</f>
        <v/>
      </c>
      <c r="Q9" t="str">
        <f>IF($A9&lt;&gt;"",
VLOOKUP($A9,納品書まとめ!$A$1:$BQ$100,COLUMN()+48,FALSE),"")</f>
        <v/>
      </c>
      <c r="R9" t="str">
        <f>IF($A9&lt;&gt;"",
VLOOKUP($A9,納品書まとめ!$A$1:$BQ$100,COLUMN()+48,FALSE),"")</f>
        <v/>
      </c>
      <c r="S9" t="str">
        <f>IF($A9&lt;&gt;"",
VLOOKUP($A9,納品書まとめ!$A$1:$BQ$100,COLUMN()+48,FALSE),"")</f>
        <v/>
      </c>
      <c r="T9" t="str">
        <f>IF($A9&lt;&gt;"",
VLOOKUP($A9,納品書まとめ!$A$1:$BQ$100,COLUMN()+48,FALSE),"")</f>
        <v/>
      </c>
      <c r="U9" t="str">
        <f>IF($A9&lt;&gt;"",
VLOOKUP($A9,納品書まとめ!$A$1:$BQ$100,COLUMN()+48,FALSE),"")</f>
        <v/>
      </c>
      <c r="V9" t="str">
        <f>IF($A9&lt;&gt;"",
VLOOKUP($A9,納品書まとめ!$A$1:$AQ$100,COLUMN(),FALSE),"")</f>
        <v/>
      </c>
    </row>
    <row r="10" spans="1:22" x14ac:dyDescent="0.45">
      <c r="A10" t="str">
        <f t="array" ref="A10">IFERROR(INDEX(納品書まとめ!$A$1:$A$100, SMALL(IF(ISNUMBER(SEARCH("web", 納品書まとめ!$C$1:$C$100)), ROW(納品書まとめ!$C$1:$C$100)), ROW(A10))), "")</f>
        <v/>
      </c>
      <c r="B10" t="str">
        <f>IF($A10&lt;&gt;"",
VLOOKUP($A10,納品書まとめ!$A$1:$AB$100,COLUMN(),FALSE),"")</f>
        <v/>
      </c>
      <c r="C10" t="str">
        <f t="array" ref="C10">IFERROR(INDEX(納品書まとめ!$C$1:$C$100, SMALL(IF(ISNUMBER(SEARCH("web", 納品書まとめ!$C$1:$C$100)), ROW(納品書まとめ!$C$1:$C$100)), ROW(C10))), "")</f>
        <v/>
      </c>
      <c r="D10" t="str">
        <f>IF($A10&lt;&gt;"",
VLOOKUP($A10,納品書まとめ!$A$1:$BQ$100,COLUMN()+48,FALSE),"")</f>
        <v/>
      </c>
      <c r="E10" t="str">
        <f>IF($A10&lt;&gt;"",
VLOOKUP($A10,納品書まとめ!$A$1:$BQ$100,COLUMN()+48,FALSE),"")</f>
        <v/>
      </c>
      <c r="F10" t="str">
        <f>IF($A10&lt;&gt;"",
VLOOKUP($A10,納品書まとめ!$A$1:$BQ$100,COLUMN()+48,FALSE),"")</f>
        <v/>
      </c>
      <c r="G10" t="str">
        <f>IF($A10&lt;&gt;"",
VLOOKUP($A10,納品書まとめ!$A$1:$BQ$100,COLUMN()+48,FALSE),"")</f>
        <v/>
      </c>
      <c r="H10" t="str">
        <f>IF($A10&lt;&gt;"",
VLOOKUP($A10,納品書まとめ!$A$1:$BQ$100,COLUMN()+48,FALSE),"")</f>
        <v/>
      </c>
      <c r="I10" t="str">
        <f>IF($A10&lt;&gt;"",
VLOOKUP($A10,納品書まとめ!$A$1:$BQ$100,COLUMN()+48,FALSE),"")</f>
        <v/>
      </c>
      <c r="J10" t="str">
        <f>IF($A10&lt;&gt;"",
VLOOKUP($A10,納品書まとめ!$A$1:$BQ$100,COLUMN()+48,FALSE),"")</f>
        <v/>
      </c>
      <c r="K10" t="str">
        <f>IF($A10&lt;&gt;"",
VLOOKUP($A10,納品書まとめ!$A$1:$BQ$100,COLUMN()+48,FALSE),"")</f>
        <v/>
      </c>
      <c r="L10" t="str">
        <f>IF($A10&lt;&gt;"",
VLOOKUP($A10,納品書まとめ!$A$1:$BQ$100,COLUMN()+48,FALSE),"")</f>
        <v/>
      </c>
      <c r="M10" t="str">
        <f>IF($A10&lt;&gt;"",
VLOOKUP($A10,納品書まとめ!$A$1:$BQ$100,COLUMN()+48,FALSE),"")</f>
        <v/>
      </c>
      <c r="N10" t="str">
        <f>IF($A10&lt;&gt;"",
VLOOKUP($A10,納品書まとめ!$A$1:$BQ$100,COLUMN()+48,FALSE),"")</f>
        <v/>
      </c>
      <c r="O10" t="str">
        <f>IF($A10&lt;&gt;"",
VLOOKUP($A10,納品書まとめ!$A$1:$BQ$100,COLUMN()+48,FALSE),"")</f>
        <v/>
      </c>
      <c r="P10" t="str">
        <f>IF($A10&lt;&gt;"",
VLOOKUP($A10,納品書まとめ!$A$1:$BQ$100,COLUMN()+48,FALSE),"")</f>
        <v/>
      </c>
      <c r="Q10" t="str">
        <f>IF($A10&lt;&gt;"",
VLOOKUP($A10,納品書まとめ!$A$1:$BQ$100,COLUMN()+48,FALSE),"")</f>
        <v/>
      </c>
      <c r="R10" t="str">
        <f>IF($A10&lt;&gt;"",
VLOOKUP($A10,納品書まとめ!$A$1:$BQ$100,COLUMN()+48,FALSE),"")</f>
        <v/>
      </c>
      <c r="S10" t="str">
        <f>IF($A10&lt;&gt;"",
VLOOKUP($A10,納品書まとめ!$A$1:$BQ$100,COLUMN()+48,FALSE),"")</f>
        <v/>
      </c>
      <c r="T10" t="str">
        <f>IF($A10&lt;&gt;"",
VLOOKUP($A10,納品書まとめ!$A$1:$BQ$100,COLUMN()+48,FALSE),"")</f>
        <v/>
      </c>
      <c r="U10" t="str">
        <f>IF($A10&lt;&gt;"",
VLOOKUP($A10,納品書まとめ!$A$1:$BQ$100,COLUMN()+48,FALSE),"")</f>
        <v/>
      </c>
      <c r="V10" t="str">
        <f>IF($A10&lt;&gt;"",
VLOOKUP($A10,納品書まとめ!$A$1:$AQ$100,COLUMN(),FALSE),"")</f>
        <v/>
      </c>
    </row>
    <row r="11" spans="1:22" x14ac:dyDescent="0.45">
      <c r="A11" t="str">
        <f t="array" ref="A11">IFERROR(INDEX(納品書まとめ!$A$1:$A$100, SMALL(IF(ISNUMBER(SEARCH("web", 納品書まとめ!$C$1:$C$100)), ROW(納品書まとめ!$C$1:$C$100)), ROW(A11))), "")</f>
        <v/>
      </c>
      <c r="B11" t="str">
        <f>IF($A11&lt;&gt;"",
VLOOKUP($A11,納品書まとめ!$A$1:$AB$100,COLUMN(),FALSE),"")</f>
        <v/>
      </c>
      <c r="C11" t="str">
        <f t="array" ref="C11">IFERROR(INDEX(納品書まとめ!$C$1:$C$100, SMALL(IF(ISNUMBER(SEARCH("web", 納品書まとめ!$C$1:$C$100)), ROW(納品書まとめ!$C$1:$C$100)), ROW(C11))), "")</f>
        <v/>
      </c>
      <c r="D11" t="str">
        <f>IF($A11&lt;&gt;"",
VLOOKUP($A11,納品書まとめ!$A$1:$BQ$100,COLUMN()+48,FALSE),"")</f>
        <v/>
      </c>
      <c r="E11" t="str">
        <f>IF($A11&lt;&gt;"",
VLOOKUP($A11,納品書まとめ!$A$1:$BQ$100,COLUMN()+48,FALSE),"")</f>
        <v/>
      </c>
      <c r="F11" t="str">
        <f>IF($A11&lt;&gt;"",
VLOOKUP($A11,納品書まとめ!$A$1:$BQ$100,COLUMN()+48,FALSE),"")</f>
        <v/>
      </c>
      <c r="G11" t="str">
        <f>IF($A11&lt;&gt;"",
VLOOKUP($A11,納品書まとめ!$A$1:$BQ$100,COLUMN()+48,FALSE),"")</f>
        <v/>
      </c>
      <c r="H11" t="str">
        <f>IF($A11&lt;&gt;"",
VLOOKUP($A11,納品書まとめ!$A$1:$BQ$100,COLUMN()+48,FALSE),"")</f>
        <v/>
      </c>
      <c r="I11" t="str">
        <f>IF($A11&lt;&gt;"",
VLOOKUP($A11,納品書まとめ!$A$1:$BQ$100,COLUMN()+48,FALSE),"")</f>
        <v/>
      </c>
      <c r="J11" t="str">
        <f>IF($A11&lt;&gt;"",
VLOOKUP($A11,納品書まとめ!$A$1:$BQ$100,COLUMN()+48,FALSE),"")</f>
        <v/>
      </c>
      <c r="K11" t="str">
        <f>IF($A11&lt;&gt;"",
VLOOKUP($A11,納品書まとめ!$A$1:$BQ$100,COLUMN()+48,FALSE),"")</f>
        <v/>
      </c>
      <c r="L11" t="str">
        <f>IF($A11&lt;&gt;"",
VLOOKUP($A11,納品書まとめ!$A$1:$BQ$100,COLUMN()+48,FALSE),"")</f>
        <v/>
      </c>
      <c r="M11" t="str">
        <f>IF($A11&lt;&gt;"",
VLOOKUP($A11,納品書まとめ!$A$1:$BQ$100,COLUMN()+48,FALSE),"")</f>
        <v/>
      </c>
      <c r="N11" t="str">
        <f>IF($A11&lt;&gt;"",
VLOOKUP($A11,納品書まとめ!$A$1:$BQ$100,COLUMN()+48,FALSE),"")</f>
        <v/>
      </c>
      <c r="O11" t="str">
        <f>IF($A11&lt;&gt;"",
VLOOKUP($A11,納品書まとめ!$A$1:$BQ$100,COLUMN()+48,FALSE),"")</f>
        <v/>
      </c>
      <c r="P11" t="str">
        <f>IF($A11&lt;&gt;"",
VLOOKUP($A11,納品書まとめ!$A$1:$BQ$100,COLUMN()+48,FALSE),"")</f>
        <v/>
      </c>
      <c r="Q11" t="str">
        <f>IF($A11&lt;&gt;"",
VLOOKUP($A11,納品書まとめ!$A$1:$BQ$100,COLUMN()+48,FALSE),"")</f>
        <v/>
      </c>
      <c r="R11" t="str">
        <f>IF($A11&lt;&gt;"",
VLOOKUP($A11,納品書まとめ!$A$1:$BQ$100,COLUMN()+48,FALSE),"")</f>
        <v/>
      </c>
      <c r="S11" t="str">
        <f>IF($A11&lt;&gt;"",
VLOOKUP($A11,納品書まとめ!$A$1:$BQ$100,COLUMN()+48,FALSE),"")</f>
        <v/>
      </c>
      <c r="T11" t="str">
        <f>IF($A11&lt;&gt;"",
VLOOKUP($A11,納品書まとめ!$A$1:$BQ$100,COLUMN()+48,FALSE),"")</f>
        <v/>
      </c>
      <c r="U11" t="str">
        <f>IF($A11&lt;&gt;"",
VLOOKUP($A11,納品書まとめ!$A$1:$BQ$100,COLUMN()+48,FALSE),"")</f>
        <v/>
      </c>
      <c r="V11" t="str">
        <f>IF($A11&lt;&gt;"",
VLOOKUP($A11,納品書まとめ!$A$1:$AQ$100,COLUMN(),FALSE),"")</f>
        <v/>
      </c>
    </row>
    <row r="12" spans="1:22" x14ac:dyDescent="0.45">
      <c r="A12" t="str">
        <f t="array" ref="A12">IFERROR(INDEX(納品書まとめ!$A$1:$A$100, SMALL(IF(ISNUMBER(SEARCH("web", 納品書まとめ!$C$1:$C$100)), ROW(納品書まとめ!$C$1:$C$100)), ROW(A12))), "")</f>
        <v/>
      </c>
      <c r="B12" t="str">
        <f>IF($A12&lt;&gt;"",
VLOOKUP($A12,納品書まとめ!$A$1:$AB$100,COLUMN(),FALSE),"")</f>
        <v/>
      </c>
      <c r="C12" t="str">
        <f t="array" ref="C12">IFERROR(INDEX(納品書まとめ!$C$1:$C$100, SMALL(IF(ISNUMBER(SEARCH("web", 納品書まとめ!$C$1:$C$100)), ROW(納品書まとめ!$C$1:$C$100)), ROW(C12))), "")</f>
        <v/>
      </c>
      <c r="D12" t="str">
        <f>IF($A12&lt;&gt;"",
VLOOKUP($A12,納品書まとめ!$A$1:$BQ$100,COLUMN()+48,FALSE),"")</f>
        <v/>
      </c>
      <c r="E12" t="str">
        <f>IF($A12&lt;&gt;"",
VLOOKUP($A12,納品書まとめ!$A$1:$BQ$100,COLUMN()+48,FALSE),"")</f>
        <v/>
      </c>
      <c r="F12" t="str">
        <f>IF($A12&lt;&gt;"",
VLOOKUP($A12,納品書まとめ!$A$1:$BQ$100,COLUMN()+48,FALSE),"")</f>
        <v/>
      </c>
      <c r="G12" t="str">
        <f>IF($A12&lt;&gt;"",
VLOOKUP($A12,納品書まとめ!$A$1:$BQ$100,COLUMN()+48,FALSE),"")</f>
        <v/>
      </c>
      <c r="H12" t="str">
        <f>IF($A12&lt;&gt;"",
VLOOKUP($A12,納品書まとめ!$A$1:$BQ$100,COLUMN()+48,FALSE),"")</f>
        <v/>
      </c>
      <c r="I12" t="str">
        <f>IF($A12&lt;&gt;"",
VLOOKUP($A12,納品書まとめ!$A$1:$BQ$100,COLUMN()+48,FALSE),"")</f>
        <v/>
      </c>
      <c r="J12" t="str">
        <f>IF($A12&lt;&gt;"",
VLOOKUP($A12,納品書まとめ!$A$1:$BQ$100,COLUMN()+48,FALSE),"")</f>
        <v/>
      </c>
      <c r="K12" t="str">
        <f>IF($A12&lt;&gt;"",
VLOOKUP($A12,納品書まとめ!$A$1:$BQ$100,COLUMN()+48,FALSE),"")</f>
        <v/>
      </c>
      <c r="L12" t="str">
        <f>IF($A12&lt;&gt;"",
VLOOKUP($A12,納品書まとめ!$A$1:$BQ$100,COLUMN()+48,FALSE),"")</f>
        <v/>
      </c>
      <c r="M12" t="str">
        <f>IF($A12&lt;&gt;"",
VLOOKUP($A12,納品書まとめ!$A$1:$BQ$100,COLUMN()+48,FALSE),"")</f>
        <v/>
      </c>
      <c r="N12" t="str">
        <f>IF($A12&lt;&gt;"",
VLOOKUP($A12,納品書まとめ!$A$1:$BQ$100,COLUMN()+48,FALSE),"")</f>
        <v/>
      </c>
      <c r="O12" t="str">
        <f>IF($A12&lt;&gt;"",
VLOOKUP($A12,納品書まとめ!$A$1:$BQ$100,COLUMN()+48,FALSE),"")</f>
        <v/>
      </c>
      <c r="P12" t="str">
        <f>IF($A12&lt;&gt;"",
VLOOKUP($A12,納品書まとめ!$A$1:$BQ$100,COLUMN()+48,FALSE),"")</f>
        <v/>
      </c>
      <c r="Q12" t="str">
        <f>IF($A12&lt;&gt;"",
VLOOKUP($A12,納品書まとめ!$A$1:$BQ$100,COLUMN()+48,FALSE),"")</f>
        <v/>
      </c>
      <c r="R12" t="str">
        <f>IF($A12&lt;&gt;"",
VLOOKUP($A12,納品書まとめ!$A$1:$BQ$100,COLUMN()+48,FALSE),"")</f>
        <v/>
      </c>
      <c r="S12" t="str">
        <f>IF($A12&lt;&gt;"",
VLOOKUP($A12,納品書まとめ!$A$1:$BQ$100,COLUMN()+48,FALSE),"")</f>
        <v/>
      </c>
      <c r="T12" t="str">
        <f>IF($A12&lt;&gt;"",
VLOOKUP($A12,納品書まとめ!$A$1:$BQ$100,COLUMN()+48,FALSE),"")</f>
        <v/>
      </c>
      <c r="U12" t="str">
        <f>IF($A12&lt;&gt;"",
VLOOKUP($A12,納品書まとめ!$A$1:$BQ$100,COLUMN()+48,FALSE),"")</f>
        <v/>
      </c>
      <c r="V12" t="str">
        <f>IF($A12&lt;&gt;"",
VLOOKUP($A12,納品書まとめ!$A$1:$AQ$100,COLUMN(),FALSE),"")</f>
        <v/>
      </c>
    </row>
    <row r="13" spans="1:22" x14ac:dyDescent="0.45">
      <c r="A13" t="str">
        <f t="array" ref="A13">IFERROR(INDEX(納品書まとめ!$A$1:$A$100, SMALL(IF(ISNUMBER(SEARCH("web", 納品書まとめ!$C$1:$C$100)), ROW(納品書まとめ!$C$1:$C$100)), ROW(A13))), "")</f>
        <v/>
      </c>
      <c r="B13" t="str">
        <f>IF($A13&lt;&gt;"",
VLOOKUP($A13,納品書まとめ!$A$1:$AB$100,COLUMN(),FALSE),"")</f>
        <v/>
      </c>
      <c r="C13" t="str">
        <f t="array" ref="C13">IFERROR(INDEX(納品書まとめ!$C$1:$C$100, SMALL(IF(ISNUMBER(SEARCH("web", 納品書まとめ!$C$1:$C$100)), ROW(納品書まとめ!$C$1:$C$100)), ROW(C13))), "")</f>
        <v/>
      </c>
      <c r="D13" t="str">
        <f>IF($A13&lt;&gt;"",
VLOOKUP($A13,納品書まとめ!$A$1:$BQ$100,COLUMN()+48,FALSE),"")</f>
        <v/>
      </c>
      <c r="E13" t="str">
        <f>IF($A13&lt;&gt;"",
VLOOKUP($A13,納品書まとめ!$A$1:$BQ$100,COLUMN()+48,FALSE),"")</f>
        <v/>
      </c>
      <c r="F13" t="str">
        <f>IF($A13&lt;&gt;"",
VLOOKUP($A13,納品書まとめ!$A$1:$BQ$100,COLUMN()+48,FALSE),"")</f>
        <v/>
      </c>
      <c r="G13" t="str">
        <f>IF($A13&lt;&gt;"",
VLOOKUP($A13,納品書まとめ!$A$1:$BQ$100,COLUMN()+48,FALSE),"")</f>
        <v/>
      </c>
      <c r="H13" t="str">
        <f>IF($A13&lt;&gt;"",
VLOOKUP($A13,納品書まとめ!$A$1:$BQ$100,COLUMN()+48,FALSE),"")</f>
        <v/>
      </c>
      <c r="I13" t="str">
        <f>IF($A13&lt;&gt;"",
VLOOKUP($A13,納品書まとめ!$A$1:$BQ$100,COLUMN()+48,FALSE),"")</f>
        <v/>
      </c>
      <c r="J13" t="str">
        <f>IF($A13&lt;&gt;"",
VLOOKUP($A13,納品書まとめ!$A$1:$BQ$100,COLUMN()+48,FALSE),"")</f>
        <v/>
      </c>
      <c r="K13" t="str">
        <f>IF($A13&lt;&gt;"",
VLOOKUP($A13,納品書まとめ!$A$1:$BQ$100,COLUMN()+48,FALSE),"")</f>
        <v/>
      </c>
      <c r="L13" t="str">
        <f>IF($A13&lt;&gt;"",
VLOOKUP($A13,納品書まとめ!$A$1:$BQ$100,COLUMN()+48,FALSE),"")</f>
        <v/>
      </c>
      <c r="M13" t="str">
        <f>IF($A13&lt;&gt;"",
VLOOKUP($A13,納品書まとめ!$A$1:$BQ$100,COLUMN()+48,FALSE),"")</f>
        <v/>
      </c>
      <c r="N13" t="str">
        <f>IF($A13&lt;&gt;"",
VLOOKUP($A13,納品書まとめ!$A$1:$BQ$100,COLUMN()+48,FALSE),"")</f>
        <v/>
      </c>
      <c r="O13" t="str">
        <f>IF($A13&lt;&gt;"",
VLOOKUP($A13,納品書まとめ!$A$1:$BQ$100,COLUMN()+48,FALSE),"")</f>
        <v/>
      </c>
      <c r="P13" t="str">
        <f>IF($A13&lt;&gt;"",
VLOOKUP($A13,納品書まとめ!$A$1:$BQ$100,COLUMN()+48,FALSE),"")</f>
        <v/>
      </c>
      <c r="Q13" t="str">
        <f>IF($A13&lt;&gt;"",
VLOOKUP($A13,納品書まとめ!$A$1:$BQ$100,COLUMN()+48,FALSE),"")</f>
        <v/>
      </c>
      <c r="R13" t="str">
        <f>IF($A13&lt;&gt;"",
VLOOKUP($A13,納品書まとめ!$A$1:$BQ$100,COLUMN()+48,FALSE),"")</f>
        <v/>
      </c>
      <c r="S13" t="str">
        <f>IF($A13&lt;&gt;"",
VLOOKUP($A13,納品書まとめ!$A$1:$BQ$100,COLUMN()+48,FALSE),"")</f>
        <v/>
      </c>
      <c r="T13" t="str">
        <f>IF($A13&lt;&gt;"",
VLOOKUP($A13,納品書まとめ!$A$1:$BQ$100,COLUMN()+48,FALSE),"")</f>
        <v/>
      </c>
      <c r="U13" t="str">
        <f>IF($A13&lt;&gt;"",
VLOOKUP($A13,納品書まとめ!$A$1:$BQ$100,COLUMN()+48,FALSE),"")</f>
        <v/>
      </c>
      <c r="V13" t="str">
        <f>IF($A13&lt;&gt;"",
VLOOKUP($A13,納品書まとめ!$A$1:$AQ$100,COLUMN(),FALSE),"")</f>
        <v/>
      </c>
    </row>
    <row r="14" spans="1:22" x14ac:dyDescent="0.45">
      <c r="A14" t="str">
        <f t="array" ref="A14">IFERROR(INDEX(納品書まとめ!$A$1:$A$100, SMALL(IF(ISNUMBER(SEARCH("web", 納品書まとめ!$C$1:$C$100)), ROW(納品書まとめ!$C$1:$C$100)), ROW(A14))), "")</f>
        <v/>
      </c>
      <c r="B14" t="str">
        <f>IF($A14&lt;&gt;"",
VLOOKUP($A14,納品書まとめ!$A$1:$AB$100,COLUMN(),FALSE),"")</f>
        <v/>
      </c>
      <c r="C14" t="str">
        <f t="array" ref="C14">IFERROR(INDEX(納品書まとめ!$C$1:$C$100, SMALL(IF(ISNUMBER(SEARCH("web", 納品書まとめ!$C$1:$C$100)), ROW(納品書まとめ!$C$1:$C$100)), ROW(C14))), "")</f>
        <v/>
      </c>
      <c r="D14" t="str">
        <f>IF($A14&lt;&gt;"",
VLOOKUP($A14,納品書まとめ!$A$1:$BQ$100,COLUMN()+48,FALSE),"")</f>
        <v/>
      </c>
      <c r="E14" t="str">
        <f>IF($A14&lt;&gt;"",
VLOOKUP($A14,納品書まとめ!$A$1:$BQ$100,COLUMN()+48,FALSE),"")</f>
        <v/>
      </c>
      <c r="F14" t="str">
        <f>IF($A14&lt;&gt;"",
VLOOKUP($A14,納品書まとめ!$A$1:$BQ$100,COLUMN()+48,FALSE),"")</f>
        <v/>
      </c>
      <c r="G14" t="str">
        <f>IF($A14&lt;&gt;"",
VLOOKUP($A14,納品書まとめ!$A$1:$BQ$100,COLUMN()+48,FALSE),"")</f>
        <v/>
      </c>
      <c r="H14" t="str">
        <f>IF($A14&lt;&gt;"",
VLOOKUP($A14,納品書まとめ!$A$1:$BQ$100,COLUMN()+48,FALSE),"")</f>
        <v/>
      </c>
      <c r="I14" t="str">
        <f>IF($A14&lt;&gt;"",
VLOOKUP($A14,納品書まとめ!$A$1:$BQ$100,COLUMN()+48,FALSE),"")</f>
        <v/>
      </c>
      <c r="J14" t="str">
        <f>IF($A14&lt;&gt;"",
VLOOKUP($A14,納品書まとめ!$A$1:$BQ$100,COLUMN()+48,FALSE),"")</f>
        <v/>
      </c>
      <c r="K14" t="str">
        <f>IF($A14&lt;&gt;"",
VLOOKUP($A14,納品書まとめ!$A$1:$BQ$100,COLUMN()+48,FALSE),"")</f>
        <v/>
      </c>
      <c r="L14" t="str">
        <f>IF($A14&lt;&gt;"",
VLOOKUP($A14,納品書まとめ!$A$1:$BQ$100,COLUMN()+48,FALSE),"")</f>
        <v/>
      </c>
      <c r="M14" t="str">
        <f>IF($A14&lt;&gt;"",
VLOOKUP($A14,納品書まとめ!$A$1:$BQ$100,COLUMN()+48,FALSE),"")</f>
        <v/>
      </c>
      <c r="N14" t="str">
        <f>IF($A14&lt;&gt;"",
VLOOKUP($A14,納品書まとめ!$A$1:$BQ$100,COLUMN()+48,FALSE),"")</f>
        <v/>
      </c>
      <c r="O14" t="str">
        <f>IF($A14&lt;&gt;"",
VLOOKUP($A14,納品書まとめ!$A$1:$BQ$100,COLUMN()+48,FALSE),"")</f>
        <v/>
      </c>
      <c r="P14" t="str">
        <f>IF($A14&lt;&gt;"",
VLOOKUP($A14,納品書まとめ!$A$1:$BQ$100,COLUMN()+48,FALSE),"")</f>
        <v/>
      </c>
      <c r="Q14" t="str">
        <f>IF($A14&lt;&gt;"",
VLOOKUP($A14,納品書まとめ!$A$1:$BQ$100,COLUMN()+48,FALSE),"")</f>
        <v/>
      </c>
      <c r="R14" t="str">
        <f>IF($A14&lt;&gt;"",
VLOOKUP($A14,納品書まとめ!$A$1:$BQ$100,COLUMN()+48,FALSE),"")</f>
        <v/>
      </c>
      <c r="S14" t="str">
        <f>IF($A14&lt;&gt;"",
VLOOKUP($A14,納品書まとめ!$A$1:$BQ$100,COLUMN()+48,FALSE),"")</f>
        <v/>
      </c>
      <c r="T14" t="str">
        <f>IF($A14&lt;&gt;"",
VLOOKUP($A14,納品書まとめ!$A$1:$BQ$100,COLUMN()+48,FALSE),"")</f>
        <v/>
      </c>
      <c r="U14" t="str">
        <f>IF($A14&lt;&gt;"",
VLOOKUP($A14,納品書まとめ!$A$1:$BQ$100,COLUMN()+48,FALSE),"")</f>
        <v/>
      </c>
      <c r="V14" t="str">
        <f>IF($A14&lt;&gt;"",
VLOOKUP($A14,納品書まとめ!$A$1:$AQ$100,COLUMN(),FALSE),"")</f>
        <v/>
      </c>
    </row>
    <row r="15" spans="1:22" x14ac:dyDescent="0.45">
      <c r="A15" t="str">
        <f t="array" ref="A15">IFERROR(INDEX(納品書まとめ!$A$1:$A$100, SMALL(IF(ISNUMBER(SEARCH("web", 納品書まとめ!$C$1:$C$100)), ROW(納品書まとめ!$C$1:$C$100)), ROW(A15))), "")</f>
        <v/>
      </c>
      <c r="B15" t="str">
        <f>IF($A15&lt;&gt;"",
VLOOKUP($A15,納品書まとめ!$A$1:$AB$100,COLUMN(),FALSE),"")</f>
        <v/>
      </c>
      <c r="C15" t="str">
        <f t="array" ref="C15">IFERROR(INDEX(納品書まとめ!$C$1:$C$100, SMALL(IF(ISNUMBER(SEARCH("web", 納品書まとめ!$C$1:$C$100)), ROW(納品書まとめ!$C$1:$C$100)), ROW(C15))), "")</f>
        <v/>
      </c>
      <c r="D15" t="str">
        <f>IF($A15&lt;&gt;"",
VLOOKUP($A15,納品書まとめ!$A$1:$BQ$100,COLUMN()+48,FALSE),"")</f>
        <v/>
      </c>
      <c r="E15" t="str">
        <f>IF($A15&lt;&gt;"",
VLOOKUP($A15,納品書まとめ!$A$1:$BQ$100,COLUMN()+48,FALSE),"")</f>
        <v/>
      </c>
      <c r="F15" t="str">
        <f>IF($A15&lt;&gt;"",
VLOOKUP($A15,納品書まとめ!$A$1:$BQ$100,COLUMN()+48,FALSE),"")</f>
        <v/>
      </c>
      <c r="G15" t="str">
        <f>IF($A15&lt;&gt;"",
VLOOKUP($A15,納品書まとめ!$A$1:$BQ$100,COLUMN()+48,FALSE),"")</f>
        <v/>
      </c>
      <c r="H15" t="str">
        <f>IF($A15&lt;&gt;"",
VLOOKUP($A15,納品書まとめ!$A$1:$BQ$100,COLUMN()+48,FALSE),"")</f>
        <v/>
      </c>
      <c r="I15" t="str">
        <f>IF($A15&lt;&gt;"",
VLOOKUP($A15,納品書まとめ!$A$1:$BQ$100,COLUMN()+48,FALSE),"")</f>
        <v/>
      </c>
      <c r="J15" t="str">
        <f>IF($A15&lt;&gt;"",
VLOOKUP($A15,納品書まとめ!$A$1:$BQ$100,COLUMN()+48,FALSE),"")</f>
        <v/>
      </c>
      <c r="K15" t="str">
        <f>IF($A15&lt;&gt;"",
VLOOKUP($A15,納品書まとめ!$A$1:$BQ$100,COLUMN()+48,FALSE),"")</f>
        <v/>
      </c>
      <c r="L15" t="str">
        <f>IF($A15&lt;&gt;"",
VLOOKUP($A15,納品書まとめ!$A$1:$BQ$100,COLUMN()+48,FALSE),"")</f>
        <v/>
      </c>
      <c r="M15" t="str">
        <f>IF($A15&lt;&gt;"",
VLOOKUP($A15,納品書まとめ!$A$1:$BQ$100,COLUMN()+48,FALSE),"")</f>
        <v/>
      </c>
      <c r="N15" t="str">
        <f>IF($A15&lt;&gt;"",
VLOOKUP($A15,納品書まとめ!$A$1:$BQ$100,COLUMN()+48,FALSE),"")</f>
        <v/>
      </c>
      <c r="O15" t="str">
        <f>IF($A15&lt;&gt;"",
VLOOKUP($A15,納品書まとめ!$A$1:$BQ$100,COLUMN()+48,FALSE),"")</f>
        <v/>
      </c>
      <c r="P15" t="str">
        <f>IF($A15&lt;&gt;"",
VLOOKUP($A15,納品書まとめ!$A$1:$BQ$100,COLUMN()+48,FALSE),"")</f>
        <v/>
      </c>
      <c r="Q15" t="str">
        <f>IF($A15&lt;&gt;"",
VLOOKUP($A15,納品書まとめ!$A$1:$BQ$100,COLUMN()+48,FALSE),"")</f>
        <v/>
      </c>
      <c r="R15" t="str">
        <f>IF($A15&lt;&gt;"",
VLOOKUP($A15,納品書まとめ!$A$1:$BQ$100,COLUMN()+48,FALSE),"")</f>
        <v/>
      </c>
      <c r="S15" t="str">
        <f>IF($A15&lt;&gt;"",
VLOOKUP($A15,納品書まとめ!$A$1:$BQ$100,COLUMN()+48,FALSE),"")</f>
        <v/>
      </c>
      <c r="T15" t="str">
        <f>IF($A15&lt;&gt;"",
VLOOKUP($A15,納品書まとめ!$A$1:$BQ$100,COLUMN()+48,FALSE),"")</f>
        <v/>
      </c>
      <c r="U15" t="str">
        <f>IF($A15&lt;&gt;"",
VLOOKUP($A15,納品書まとめ!$A$1:$BQ$100,COLUMN()+48,FALSE),"")</f>
        <v/>
      </c>
      <c r="V15" t="str">
        <f>IF($A15&lt;&gt;"",
VLOOKUP($A15,納品書まとめ!$A$1:$AQ$100,COLUMN(),FALSE),"")</f>
        <v/>
      </c>
    </row>
    <row r="16" spans="1:22" x14ac:dyDescent="0.45">
      <c r="A16" t="str">
        <f t="array" ref="A16">IFERROR(INDEX(納品書まとめ!$A$1:$A$100, SMALL(IF(ISNUMBER(SEARCH("web", 納品書まとめ!$C$1:$C$100)), ROW(納品書まとめ!$C$1:$C$100)), ROW(A16))), "")</f>
        <v/>
      </c>
      <c r="B16" t="str">
        <f>IF($A16&lt;&gt;"",
VLOOKUP($A16,納品書まとめ!$A$1:$AB$100,COLUMN(),FALSE),"")</f>
        <v/>
      </c>
      <c r="C16" t="str">
        <f t="array" ref="C16">IFERROR(INDEX(納品書まとめ!$C$1:$C$100, SMALL(IF(ISNUMBER(SEARCH("web", 納品書まとめ!$C$1:$C$100)), ROW(納品書まとめ!$C$1:$C$100)), ROW(C16))), "")</f>
        <v/>
      </c>
      <c r="D16" t="str">
        <f>IF($A16&lt;&gt;"",
VLOOKUP($A16,納品書まとめ!$A$1:$BQ$100,COLUMN()+48,FALSE),"")</f>
        <v/>
      </c>
      <c r="E16" t="str">
        <f>IF($A16&lt;&gt;"",
VLOOKUP($A16,納品書まとめ!$A$1:$BQ$100,COLUMN()+48,FALSE),"")</f>
        <v/>
      </c>
      <c r="F16" t="str">
        <f>IF($A16&lt;&gt;"",
VLOOKUP($A16,納品書まとめ!$A$1:$BQ$100,COLUMN()+48,FALSE),"")</f>
        <v/>
      </c>
      <c r="G16" t="str">
        <f>IF($A16&lt;&gt;"",
VLOOKUP($A16,納品書まとめ!$A$1:$BQ$100,COLUMN()+48,FALSE),"")</f>
        <v/>
      </c>
      <c r="H16" t="str">
        <f>IF($A16&lt;&gt;"",
VLOOKUP($A16,納品書まとめ!$A$1:$BQ$100,COLUMN()+48,FALSE),"")</f>
        <v/>
      </c>
      <c r="I16" t="str">
        <f>IF($A16&lt;&gt;"",
VLOOKUP($A16,納品書まとめ!$A$1:$BQ$100,COLUMN()+48,FALSE),"")</f>
        <v/>
      </c>
      <c r="J16" t="str">
        <f>IF($A16&lt;&gt;"",
VLOOKUP($A16,納品書まとめ!$A$1:$BQ$100,COLUMN()+48,FALSE),"")</f>
        <v/>
      </c>
      <c r="K16" t="str">
        <f>IF($A16&lt;&gt;"",
VLOOKUP($A16,納品書まとめ!$A$1:$BQ$100,COLUMN()+48,FALSE),"")</f>
        <v/>
      </c>
      <c r="L16" t="str">
        <f>IF($A16&lt;&gt;"",
VLOOKUP($A16,納品書まとめ!$A$1:$BQ$100,COLUMN()+48,FALSE),"")</f>
        <v/>
      </c>
      <c r="M16" t="str">
        <f>IF($A16&lt;&gt;"",
VLOOKUP($A16,納品書まとめ!$A$1:$BQ$100,COLUMN()+48,FALSE),"")</f>
        <v/>
      </c>
      <c r="N16" t="str">
        <f>IF($A16&lt;&gt;"",
VLOOKUP($A16,納品書まとめ!$A$1:$BQ$100,COLUMN()+48,FALSE),"")</f>
        <v/>
      </c>
      <c r="O16" t="str">
        <f>IF($A16&lt;&gt;"",
VLOOKUP($A16,納品書まとめ!$A$1:$BQ$100,COLUMN()+48,FALSE),"")</f>
        <v/>
      </c>
      <c r="P16" t="str">
        <f>IF($A16&lt;&gt;"",
VLOOKUP($A16,納品書まとめ!$A$1:$BQ$100,COLUMN()+48,FALSE),"")</f>
        <v/>
      </c>
      <c r="Q16" t="str">
        <f>IF($A16&lt;&gt;"",
VLOOKUP($A16,納品書まとめ!$A$1:$BQ$100,COLUMN()+48,FALSE),"")</f>
        <v/>
      </c>
      <c r="R16" t="str">
        <f>IF($A16&lt;&gt;"",
VLOOKUP($A16,納品書まとめ!$A$1:$BQ$100,COLUMN()+48,FALSE),"")</f>
        <v/>
      </c>
      <c r="S16" t="str">
        <f>IF($A16&lt;&gt;"",
VLOOKUP($A16,納品書まとめ!$A$1:$BQ$100,COLUMN()+48,FALSE),"")</f>
        <v/>
      </c>
      <c r="T16" t="str">
        <f>IF($A16&lt;&gt;"",
VLOOKUP($A16,納品書まとめ!$A$1:$BQ$100,COLUMN()+48,FALSE),"")</f>
        <v/>
      </c>
      <c r="U16" t="str">
        <f>IF($A16&lt;&gt;"",
VLOOKUP($A16,納品書まとめ!$A$1:$BQ$100,COLUMN()+48,FALSE),"")</f>
        <v/>
      </c>
      <c r="V16" t="str">
        <f>IF($A16&lt;&gt;"",
VLOOKUP($A16,納品書まとめ!$A$1:$AQ$100,COLUMN(),FALSE),"")</f>
        <v/>
      </c>
    </row>
    <row r="17" spans="1:22" x14ac:dyDescent="0.45">
      <c r="A17" t="str">
        <f t="array" ref="A17">IFERROR(INDEX(納品書まとめ!$A$1:$A$100, SMALL(IF(ISNUMBER(SEARCH("web", 納品書まとめ!$C$1:$C$100)), ROW(納品書まとめ!$C$1:$C$100)), ROW(A17))), "")</f>
        <v/>
      </c>
      <c r="B17" t="str">
        <f>IF($A17&lt;&gt;"",
VLOOKUP($A17,納品書まとめ!$A$1:$AB$100,COLUMN(),FALSE),"")</f>
        <v/>
      </c>
      <c r="C17" t="str">
        <f t="array" ref="C17">IFERROR(INDEX(納品書まとめ!$C$1:$C$100, SMALL(IF(ISNUMBER(SEARCH("web", 納品書まとめ!$C$1:$C$100)), ROW(納品書まとめ!$C$1:$C$100)), ROW(C17))), "")</f>
        <v/>
      </c>
      <c r="D17" t="str">
        <f>IF($A17&lt;&gt;"",
VLOOKUP($A17,納品書まとめ!$A$1:$BQ$100,COLUMN()+48,FALSE),"")</f>
        <v/>
      </c>
      <c r="E17" t="str">
        <f>IF($A17&lt;&gt;"",
VLOOKUP($A17,納品書まとめ!$A$1:$BQ$100,COLUMN()+48,FALSE),"")</f>
        <v/>
      </c>
      <c r="F17" t="str">
        <f>IF($A17&lt;&gt;"",
VLOOKUP($A17,納品書まとめ!$A$1:$BQ$100,COLUMN()+48,FALSE),"")</f>
        <v/>
      </c>
      <c r="G17" t="str">
        <f>IF($A17&lt;&gt;"",
VLOOKUP($A17,納品書まとめ!$A$1:$BQ$100,COLUMN()+48,FALSE),"")</f>
        <v/>
      </c>
      <c r="H17" t="str">
        <f>IF($A17&lt;&gt;"",
VLOOKUP($A17,納品書まとめ!$A$1:$BQ$100,COLUMN()+48,FALSE),"")</f>
        <v/>
      </c>
      <c r="I17" t="str">
        <f>IF($A17&lt;&gt;"",
VLOOKUP($A17,納品書まとめ!$A$1:$BQ$100,COLUMN()+48,FALSE),"")</f>
        <v/>
      </c>
      <c r="J17" t="str">
        <f>IF($A17&lt;&gt;"",
VLOOKUP($A17,納品書まとめ!$A$1:$BQ$100,COLUMN()+48,FALSE),"")</f>
        <v/>
      </c>
      <c r="K17" t="str">
        <f>IF($A17&lt;&gt;"",
VLOOKUP($A17,納品書まとめ!$A$1:$BQ$100,COLUMN()+48,FALSE),"")</f>
        <v/>
      </c>
      <c r="L17" t="str">
        <f>IF($A17&lt;&gt;"",
VLOOKUP($A17,納品書まとめ!$A$1:$BQ$100,COLUMN()+48,FALSE),"")</f>
        <v/>
      </c>
      <c r="M17" t="str">
        <f>IF($A17&lt;&gt;"",
VLOOKUP($A17,納品書まとめ!$A$1:$BQ$100,COLUMN()+48,FALSE),"")</f>
        <v/>
      </c>
      <c r="N17" t="str">
        <f>IF($A17&lt;&gt;"",
VLOOKUP($A17,納品書まとめ!$A$1:$BQ$100,COLUMN()+48,FALSE),"")</f>
        <v/>
      </c>
      <c r="O17" t="str">
        <f>IF($A17&lt;&gt;"",
VLOOKUP($A17,納品書まとめ!$A$1:$BQ$100,COLUMN()+48,FALSE),"")</f>
        <v/>
      </c>
      <c r="P17" t="str">
        <f>IF($A17&lt;&gt;"",
VLOOKUP($A17,納品書まとめ!$A$1:$BQ$100,COLUMN()+48,FALSE),"")</f>
        <v/>
      </c>
      <c r="Q17" t="str">
        <f>IF($A17&lt;&gt;"",
VLOOKUP($A17,納品書まとめ!$A$1:$BQ$100,COLUMN()+48,FALSE),"")</f>
        <v/>
      </c>
      <c r="R17" t="str">
        <f>IF($A17&lt;&gt;"",
VLOOKUP($A17,納品書まとめ!$A$1:$BQ$100,COLUMN()+48,FALSE),"")</f>
        <v/>
      </c>
      <c r="S17" t="str">
        <f>IF($A17&lt;&gt;"",
VLOOKUP($A17,納品書まとめ!$A$1:$BQ$100,COLUMN()+48,FALSE),"")</f>
        <v/>
      </c>
      <c r="T17" t="str">
        <f>IF($A17&lt;&gt;"",
VLOOKUP($A17,納品書まとめ!$A$1:$BQ$100,COLUMN()+48,FALSE),"")</f>
        <v/>
      </c>
      <c r="U17" t="str">
        <f>IF($A17&lt;&gt;"",
VLOOKUP($A17,納品書まとめ!$A$1:$BQ$100,COLUMN()+48,FALSE),"")</f>
        <v/>
      </c>
      <c r="V17" t="str">
        <f>IF($A17&lt;&gt;"",
VLOOKUP($A17,納品書まとめ!$A$1:$AQ$100,COLUMN(),FALSE),"")</f>
        <v/>
      </c>
    </row>
    <row r="18" spans="1:22" x14ac:dyDescent="0.45">
      <c r="A18" t="str">
        <f t="array" ref="A18">IFERROR(INDEX(納品書まとめ!$A$1:$A$100, SMALL(IF(ISNUMBER(SEARCH("web", 納品書まとめ!$C$1:$C$100)), ROW(納品書まとめ!$C$1:$C$100)), ROW(A18))), "")</f>
        <v/>
      </c>
      <c r="B18" t="str">
        <f>IF($A18&lt;&gt;"",
VLOOKUP($A18,納品書まとめ!$A$1:$AB$100,COLUMN(),FALSE),"")</f>
        <v/>
      </c>
      <c r="C18" t="str">
        <f t="array" ref="C18">IFERROR(INDEX(納品書まとめ!$C$1:$C$100, SMALL(IF(ISNUMBER(SEARCH("web", 納品書まとめ!$C$1:$C$100)), ROW(納品書まとめ!$C$1:$C$100)), ROW(C18))), "")</f>
        <v/>
      </c>
      <c r="D18" t="str">
        <f>IF($A18&lt;&gt;"",
VLOOKUP($A18,納品書まとめ!$A$1:$BQ$100,COLUMN()+48,FALSE),"")</f>
        <v/>
      </c>
      <c r="E18" t="str">
        <f>IF($A18&lt;&gt;"",
VLOOKUP($A18,納品書まとめ!$A$1:$BQ$100,COLUMN()+48,FALSE),"")</f>
        <v/>
      </c>
      <c r="F18" t="str">
        <f>IF($A18&lt;&gt;"",
VLOOKUP($A18,納品書まとめ!$A$1:$BQ$100,COLUMN()+48,FALSE),"")</f>
        <v/>
      </c>
      <c r="G18" t="str">
        <f>IF($A18&lt;&gt;"",
VLOOKUP($A18,納品書まとめ!$A$1:$BQ$100,COLUMN()+48,FALSE),"")</f>
        <v/>
      </c>
      <c r="H18" t="str">
        <f>IF($A18&lt;&gt;"",
VLOOKUP($A18,納品書まとめ!$A$1:$BQ$100,COLUMN()+48,FALSE),"")</f>
        <v/>
      </c>
      <c r="I18" t="str">
        <f>IF($A18&lt;&gt;"",
VLOOKUP($A18,納品書まとめ!$A$1:$BQ$100,COLUMN()+48,FALSE),"")</f>
        <v/>
      </c>
      <c r="J18" t="str">
        <f>IF($A18&lt;&gt;"",
VLOOKUP($A18,納品書まとめ!$A$1:$BQ$100,COLUMN()+48,FALSE),"")</f>
        <v/>
      </c>
      <c r="K18" t="str">
        <f>IF($A18&lt;&gt;"",
VLOOKUP($A18,納品書まとめ!$A$1:$BQ$100,COLUMN()+48,FALSE),"")</f>
        <v/>
      </c>
      <c r="L18" t="str">
        <f>IF($A18&lt;&gt;"",
VLOOKUP($A18,納品書まとめ!$A$1:$BQ$100,COLUMN()+48,FALSE),"")</f>
        <v/>
      </c>
      <c r="M18" t="str">
        <f>IF($A18&lt;&gt;"",
VLOOKUP($A18,納品書まとめ!$A$1:$BQ$100,COLUMN()+48,FALSE),"")</f>
        <v/>
      </c>
      <c r="N18" t="str">
        <f>IF($A18&lt;&gt;"",
VLOOKUP($A18,納品書まとめ!$A$1:$BQ$100,COLUMN()+48,FALSE),"")</f>
        <v/>
      </c>
      <c r="O18" t="str">
        <f>IF($A18&lt;&gt;"",
VLOOKUP($A18,納品書まとめ!$A$1:$BQ$100,COLUMN()+48,FALSE),"")</f>
        <v/>
      </c>
      <c r="P18" t="str">
        <f>IF($A18&lt;&gt;"",
VLOOKUP($A18,納品書まとめ!$A$1:$BQ$100,COLUMN()+48,FALSE),"")</f>
        <v/>
      </c>
      <c r="Q18" t="str">
        <f>IF($A18&lt;&gt;"",
VLOOKUP($A18,納品書まとめ!$A$1:$BQ$100,COLUMN()+48,FALSE),"")</f>
        <v/>
      </c>
      <c r="R18" t="str">
        <f>IF($A18&lt;&gt;"",
VLOOKUP($A18,納品書まとめ!$A$1:$BQ$100,COLUMN()+48,FALSE),"")</f>
        <v/>
      </c>
      <c r="S18" t="str">
        <f>IF($A18&lt;&gt;"",
VLOOKUP($A18,納品書まとめ!$A$1:$BQ$100,COLUMN()+48,FALSE),"")</f>
        <v/>
      </c>
      <c r="T18" t="str">
        <f>IF($A18&lt;&gt;"",
VLOOKUP($A18,納品書まとめ!$A$1:$BQ$100,COLUMN()+48,FALSE),"")</f>
        <v/>
      </c>
      <c r="U18" t="str">
        <f>IF($A18&lt;&gt;"",
VLOOKUP($A18,納品書まとめ!$A$1:$BQ$100,COLUMN()+48,FALSE),"")</f>
        <v/>
      </c>
      <c r="V18" t="str">
        <f>IF($A18&lt;&gt;"",
VLOOKUP($A18,納品書まとめ!$A$1:$AQ$100,COLUMN(),FALSE),"")</f>
        <v/>
      </c>
    </row>
    <row r="19" spans="1:22" x14ac:dyDescent="0.45">
      <c r="A19" t="str">
        <f t="array" ref="A19">IFERROR(INDEX(納品書まとめ!$A$1:$A$100, SMALL(IF(ISNUMBER(SEARCH("web", 納品書まとめ!$C$1:$C$100)), ROW(納品書まとめ!$C$1:$C$100)), ROW(A19))), "")</f>
        <v/>
      </c>
      <c r="B19" t="str">
        <f>IF($A19&lt;&gt;"",
VLOOKUP($A19,納品書まとめ!$A$1:$AB$100,COLUMN(),FALSE),"")</f>
        <v/>
      </c>
      <c r="C19" t="str">
        <f t="array" ref="C19">IFERROR(INDEX(納品書まとめ!$C$1:$C$100, SMALL(IF(ISNUMBER(SEARCH("web", 納品書まとめ!$C$1:$C$100)), ROW(納品書まとめ!$C$1:$C$100)), ROW(C19))), "")</f>
        <v/>
      </c>
      <c r="D19" t="str">
        <f>IF($A19&lt;&gt;"",
VLOOKUP($A19,納品書まとめ!$A$1:$BQ$100,COLUMN()+48,FALSE),"")</f>
        <v/>
      </c>
      <c r="E19" t="str">
        <f>IF($A19&lt;&gt;"",
VLOOKUP($A19,納品書まとめ!$A$1:$BQ$100,COLUMN()+48,FALSE),"")</f>
        <v/>
      </c>
      <c r="F19" t="str">
        <f>IF($A19&lt;&gt;"",
VLOOKUP($A19,納品書まとめ!$A$1:$BQ$100,COLUMN()+48,FALSE),"")</f>
        <v/>
      </c>
      <c r="G19" t="str">
        <f>IF($A19&lt;&gt;"",
VLOOKUP($A19,納品書まとめ!$A$1:$BQ$100,COLUMN()+48,FALSE),"")</f>
        <v/>
      </c>
      <c r="H19" t="str">
        <f>IF($A19&lt;&gt;"",
VLOOKUP($A19,納品書まとめ!$A$1:$BQ$100,COLUMN()+48,FALSE),"")</f>
        <v/>
      </c>
      <c r="I19" t="str">
        <f>IF($A19&lt;&gt;"",
VLOOKUP($A19,納品書まとめ!$A$1:$BQ$100,COLUMN()+48,FALSE),"")</f>
        <v/>
      </c>
      <c r="J19" t="str">
        <f>IF($A19&lt;&gt;"",
VLOOKUP($A19,納品書まとめ!$A$1:$BQ$100,COLUMN()+48,FALSE),"")</f>
        <v/>
      </c>
      <c r="K19" t="str">
        <f>IF($A19&lt;&gt;"",
VLOOKUP($A19,納品書まとめ!$A$1:$BQ$100,COLUMN()+48,FALSE),"")</f>
        <v/>
      </c>
      <c r="L19" t="str">
        <f>IF($A19&lt;&gt;"",
VLOOKUP($A19,納品書まとめ!$A$1:$BQ$100,COLUMN()+48,FALSE),"")</f>
        <v/>
      </c>
      <c r="M19" t="str">
        <f>IF($A19&lt;&gt;"",
VLOOKUP($A19,納品書まとめ!$A$1:$BQ$100,COLUMN()+48,FALSE),"")</f>
        <v/>
      </c>
      <c r="N19" t="str">
        <f>IF($A19&lt;&gt;"",
VLOOKUP($A19,納品書まとめ!$A$1:$BQ$100,COLUMN()+48,FALSE),"")</f>
        <v/>
      </c>
      <c r="O19" t="str">
        <f>IF($A19&lt;&gt;"",
VLOOKUP($A19,納品書まとめ!$A$1:$BQ$100,COLUMN()+48,FALSE),"")</f>
        <v/>
      </c>
      <c r="P19" t="str">
        <f>IF($A19&lt;&gt;"",
VLOOKUP($A19,納品書まとめ!$A$1:$BQ$100,COLUMN()+48,FALSE),"")</f>
        <v/>
      </c>
      <c r="Q19" t="str">
        <f>IF($A19&lt;&gt;"",
VLOOKUP($A19,納品書まとめ!$A$1:$BQ$100,COLUMN()+48,FALSE),"")</f>
        <v/>
      </c>
      <c r="R19" t="str">
        <f>IF($A19&lt;&gt;"",
VLOOKUP($A19,納品書まとめ!$A$1:$BQ$100,COLUMN()+48,FALSE),"")</f>
        <v/>
      </c>
      <c r="S19" t="str">
        <f>IF($A19&lt;&gt;"",
VLOOKUP($A19,納品書まとめ!$A$1:$BQ$100,COLUMN()+48,FALSE),"")</f>
        <v/>
      </c>
      <c r="T19" t="str">
        <f>IF($A19&lt;&gt;"",
VLOOKUP($A19,納品書まとめ!$A$1:$BQ$100,COLUMN()+48,FALSE),"")</f>
        <v/>
      </c>
      <c r="U19" t="str">
        <f>IF($A19&lt;&gt;"",
VLOOKUP($A19,納品書まとめ!$A$1:$BQ$100,COLUMN()+48,FALSE),"")</f>
        <v/>
      </c>
      <c r="V19" t="str">
        <f>IF($A19&lt;&gt;"",
VLOOKUP($A19,納品書まとめ!$A$1:$AQ$100,COLUMN(),FALSE),"")</f>
        <v/>
      </c>
    </row>
    <row r="20" spans="1:22" x14ac:dyDescent="0.45">
      <c r="A20" t="str">
        <f t="array" ref="A20">IFERROR(INDEX(納品書まとめ!$A$1:$A$100, SMALL(IF(ISNUMBER(SEARCH("web", 納品書まとめ!$C$1:$C$100)), ROW(納品書まとめ!$C$1:$C$100)), ROW(A20))), "")</f>
        <v/>
      </c>
      <c r="B20" t="str">
        <f>IF($A20&lt;&gt;"",
VLOOKUP($A20,納品書まとめ!$A$1:$AB$100,COLUMN(),FALSE),"")</f>
        <v/>
      </c>
      <c r="C20" t="str">
        <f t="array" ref="C20">IFERROR(INDEX(納品書まとめ!$C$1:$C$100, SMALL(IF(ISNUMBER(SEARCH("web", 納品書まとめ!$C$1:$C$100)), ROW(納品書まとめ!$C$1:$C$100)), ROW(C20))), "")</f>
        <v/>
      </c>
      <c r="D20" t="str">
        <f>IF($A20&lt;&gt;"",
VLOOKUP($A20,納品書まとめ!$A$1:$BQ$100,COLUMN()+48,FALSE),"")</f>
        <v/>
      </c>
      <c r="E20" t="str">
        <f>IF($A20&lt;&gt;"",
VLOOKUP($A20,納品書まとめ!$A$1:$BQ$100,COLUMN()+48,FALSE),"")</f>
        <v/>
      </c>
      <c r="F20" t="str">
        <f>IF($A20&lt;&gt;"",
VLOOKUP($A20,納品書まとめ!$A$1:$BQ$100,COLUMN()+48,FALSE),"")</f>
        <v/>
      </c>
      <c r="G20" t="str">
        <f>IF($A20&lt;&gt;"",
VLOOKUP($A20,納品書まとめ!$A$1:$BQ$100,COLUMN()+48,FALSE),"")</f>
        <v/>
      </c>
      <c r="H20" t="str">
        <f>IF($A20&lt;&gt;"",
VLOOKUP($A20,納品書まとめ!$A$1:$BQ$100,COLUMN()+48,FALSE),"")</f>
        <v/>
      </c>
      <c r="I20" t="str">
        <f>IF($A20&lt;&gt;"",
VLOOKUP($A20,納品書まとめ!$A$1:$BQ$100,COLUMN()+48,FALSE),"")</f>
        <v/>
      </c>
      <c r="J20" t="str">
        <f>IF($A20&lt;&gt;"",
VLOOKUP($A20,納品書まとめ!$A$1:$BQ$100,COLUMN()+48,FALSE),"")</f>
        <v/>
      </c>
      <c r="K20" t="str">
        <f>IF($A20&lt;&gt;"",
VLOOKUP($A20,納品書まとめ!$A$1:$BQ$100,COLUMN()+48,FALSE),"")</f>
        <v/>
      </c>
      <c r="L20" t="str">
        <f>IF($A20&lt;&gt;"",
VLOOKUP($A20,納品書まとめ!$A$1:$BQ$100,COLUMN()+48,FALSE),"")</f>
        <v/>
      </c>
      <c r="M20" t="str">
        <f>IF($A20&lt;&gt;"",
VLOOKUP($A20,納品書まとめ!$A$1:$BQ$100,COLUMN()+48,FALSE),"")</f>
        <v/>
      </c>
      <c r="N20" t="str">
        <f>IF($A20&lt;&gt;"",
VLOOKUP($A20,納品書まとめ!$A$1:$BQ$100,COLUMN()+48,FALSE),"")</f>
        <v/>
      </c>
      <c r="O20" t="str">
        <f>IF($A20&lt;&gt;"",
VLOOKUP($A20,納品書まとめ!$A$1:$BQ$100,COLUMN()+48,FALSE),"")</f>
        <v/>
      </c>
      <c r="P20" t="str">
        <f>IF($A20&lt;&gt;"",
VLOOKUP($A20,納品書まとめ!$A$1:$BQ$100,COLUMN()+48,FALSE),"")</f>
        <v/>
      </c>
      <c r="Q20" t="str">
        <f>IF($A20&lt;&gt;"",
VLOOKUP($A20,納品書まとめ!$A$1:$BQ$100,COLUMN()+48,FALSE),"")</f>
        <v/>
      </c>
      <c r="R20" t="str">
        <f>IF($A20&lt;&gt;"",
VLOOKUP($A20,納品書まとめ!$A$1:$BQ$100,COLUMN()+48,FALSE),"")</f>
        <v/>
      </c>
      <c r="S20" t="str">
        <f>IF($A20&lt;&gt;"",
VLOOKUP($A20,納品書まとめ!$A$1:$BQ$100,COLUMN()+48,FALSE),"")</f>
        <v/>
      </c>
      <c r="T20" t="str">
        <f>IF($A20&lt;&gt;"",
VLOOKUP($A20,納品書まとめ!$A$1:$BQ$100,COLUMN()+48,FALSE),"")</f>
        <v/>
      </c>
      <c r="U20" t="str">
        <f>IF($A20&lt;&gt;"",
VLOOKUP($A20,納品書まとめ!$A$1:$BQ$100,COLUMN()+48,FALSE),"")</f>
        <v/>
      </c>
      <c r="V20" t="str">
        <f>IF($A20&lt;&gt;"",
VLOOKUP($A20,納品書まとめ!$A$1:$AQ$100,COLUMN(),FALSE),"")</f>
        <v/>
      </c>
    </row>
    <row r="21" spans="1:22" x14ac:dyDescent="0.45">
      <c r="A21" t="str">
        <f t="array" ref="A21">IFERROR(INDEX(納品書まとめ!$A$1:$A$100, SMALL(IF(ISNUMBER(SEARCH("web", 納品書まとめ!$C$1:$C$100)), ROW(納品書まとめ!$C$1:$C$100)), ROW(A21))), "")</f>
        <v/>
      </c>
      <c r="B21" t="str">
        <f>IF($A21&lt;&gt;"",
VLOOKUP($A21,納品書まとめ!$A$1:$AB$100,COLUMN(),FALSE),"")</f>
        <v/>
      </c>
      <c r="C21" t="str">
        <f t="array" ref="C21">IFERROR(INDEX(納品書まとめ!$C$1:$C$100, SMALL(IF(ISNUMBER(SEARCH("web", 納品書まとめ!$C$1:$C$100)), ROW(納品書まとめ!$C$1:$C$100)), ROW(C21))), "")</f>
        <v/>
      </c>
      <c r="D21" t="str">
        <f>IF($A21&lt;&gt;"",
VLOOKUP($A21,納品書まとめ!$A$1:$BQ$100,COLUMN()+48,FALSE),"")</f>
        <v/>
      </c>
      <c r="E21" t="str">
        <f>IF($A21&lt;&gt;"",
VLOOKUP($A21,納品書まとめ!$A$1:$BQ$100,COLUMN()+48,FALSE),"")</f>
        <v/>
      </c>
      <c r="F21" t="str">
        <f>IF($A21&lt;&gt;"",
VLOOKUP($A21,納品書まとめ!$A$1:$BQ$100,COLUMN()+48,FALSE),"")</f>
        <v/>
      </c>
      <c r="G21" t="str">
        <f>IF($A21&lt;&gt;"",
VLOOKUP($A21,納品書まとめ!$A$1:$BQ$100,COLUMN()+48,FALSE),"")</f>
        <v/>
      </c>
      <c r="H21" t="str">
        <f>IF($A21&lt;&gt;"",
VLOOKUP($A21,納品書まとめ!$A$1:$BQ$100,COLUMN()+48,FALSE),"")</f>
        <v/>
      </c>
      <c r="I21" t="str">
        <f>IF($A21&lt;&gt;"",
VLOOKUP($A21,納品書まとめ!$A$1:$BQ$100,COLUMN()+48,FALSE),"")</f>
        <v/>
      </c>
      <c r="J21" t="str">
        <f>IF($A21&lt;&gt;"",
VLOOKUP($A21,納品書まとめ!$A$1:$BQ$100,COLUMN()+48,FALSE),"")</f>
        <v/>
      </c>
      <c r="K21" t="str">
        <f>IF($A21&lt;&gt;"",
VLOOKUP($A21,納品書まとめ!$A$1:$BQ$100,COLUMN()+48,FALSE),"")</f>
        <v/>
      </c>
      <c r="L21" t="str">
        <f>IF($A21&lt;&gt;"",
VLOOKUP($A21,納品書まとめ!$A$1:$BQ$100,COLUMN()+48,FALSE),"")</f>
        <v/>
      </c>
      <c r="M21" t="str">
        <f>IF($A21&lt;&gt;"",
VLOOKUP($A21,納品書まとめ!$A$1:$BQ$100,COLUMN()+48,FALSE),"")</f>
        <v/>
      </c>
      <c r="N21" t="str">
        <f>IF($A21&lt;&gt;"",
VLOOKUP($A21,納品書まとめ!$A$1:$BQ$100,COLUMN()+48,FALSE),"")</f>
        <v/>
      </c>
      <c r="O21" t="str">
        <f>IF($A21&lt;&gt;"",
VLOOKUP($A21,納品書まとめ!$A$1:$BQ$100,COLUMN()+48,FALSE),"")</f>
        <v/>
      </c>
      <c r="P21" t="str">
        <f>IF($A21&lt;&gt;"",
VLOOKUP($A21,納品書まとめ!$A$1:$BQ$100,COLUMN()+48,FALSE),"")</f>
        <v/>
      </c>
      <c r="Q21" t="str">
        <f>IF($A21&lt;&gt;"",
VLOOKUP($A21,納品書まとめ!$A$1:$BQ$100,COLUMN()+48,FALSE),"")</f>
        <v/>
      </c>
      <c r="R21" t="str">
        <f>IF($A21&lt;&gt;"",
VLOOKUP($A21,納品書まとめ!$A$1:$BQ$100,COLUMN()+48,FALSE),"")</f>
        <v/>
      </c>
      <c r="S21" t="str">
        <f>IF($A21&lt;&gt;"",
VLOOKUP($A21,納品書まとめ!$A$1:$BQ$100,COLUMN()+48,FALSE),"")</f>
        <v/>
      </c>
      <c r="T21" t="str">
        <f>IF($A21&lt;&gt;"",
VLOOKUP($A21,納品書まとめ!$A$1:$BQ$100,COLUMN()+48,FALSE),"")</f>
        <v/>
      </c>
      <c r="U21" t="str">
        <f>IF($A21&lt;&gt;"",
VLOOKUP($A21,納品書まとめ!$A$1:$BQ$100,COLUMN()+48,FALSE),"")</f>
        <v/>
      </c>
      <c r="V21" t="str">
        <f>IF($A21&lt;&gt;"",
VLOOKUP($A21,納品書まとめ!$A$1:$AQ$100,COLUMN(),FALSE),"")</f>
        <v/>
      </c>
    </row>
    <row r="22" spans="1:22" x14ac:dyDescent="0.45">
      <c r="A22" t="str">
        <f t="array" ref="A22">IFERROR(INDEX(納品書まとめ!$A$1:$A$100, SMALL(IF(ISNUMBER(SEARCH("web", 納品書まとめ!$C$1:$C$100)), ROW(納品書まとめ!$C$1:$C$100)), ROW(A22))), "")</f>
        <v/>
      </c>
      <c r="B22" t="str">
        <f>IF($A22&lt;&gt;"",
VLOOKUP($A22,納品書まとめ!$A$1:$AB$100,COLUMN(),FALSE),"")</f>
        <v/>
      </c>
      <c r="C22" t="str">
        <f t="array" ref="C22">IFERROR(INDEX(納品書まとめ!$C$1:$C$100, SMALL(IF(ISNUMBER(SEARCH("web", 納品書まとめ!$C$1:$C$100)), ROW(納品書まとめ!$C$1:$C$100)), ROW(C22))), "")</f>
        <v/>
      </c>
      <c r="D22" t="str">
        <f>IF($A22&lt;&gt;"",
VLOOKUP($A22,納品書まとめ!$A$1:$BQ$100,COLUMN()+48,FALSE),"")</f>
        <v/>
      </c>
      <c r="E22" t="str">
        <f>IF($A22&lt;&gt;"",
VLOOKUP($A22,納品書まとめ!$A$1:$BQ$100,COLUMN()+48,FALSE),"")</f>
        <v/>
      </c>
      <c r="F22" t="str">
        <f>IF($A22&lt;&gt;"",
VLOOKUP($A22,納品書まとめ!$A$1:$BQ$100,COLUMN()+48,FALSE),"")</f>
        <v/>
      </c>
      <c r="G22" t="str">
        <f>IF($A22&lt;&gt;"",
VLOOKUP($A22,納品書まとめ!$A$1:$BQ$100,COLUMN()+48,FALSE),"")</f>
        <v/>
      </c>
      <c r="H22" t="str">
        <f>IF($A22&lt;&gt;"",
VLOOKUP($A22,納品書まとめ!$A$1:$BQ$100,COLUMN()+48,FALSE),"")</f>
        <v/>
      </c>
      <c r="I22" t="str">
        <f>IF($A22&lt;&gt;"",
VLOOKUP($A22,納品書まとめ!$A$1:$BQ$100,COLUMN()+48,FALSE),"")</f>
        <v/>
      </c>
      <c r="J22" t="str">
        <f>IF($A22&lt;&gt;"",
VLOOKUP($A22,納品書まとめ!$A$1:$BQ$100,COLUMN()+48,FALSE),"")</f>
        <v/>
      </c>
      <c r="K22" t="str">
        <f>IF($A22&lt;&gt;"",
VLOOKUP($A22,納品書まとめ!$A$1:$BQ$100,COLUMN()+48,FALSE),"")</f>
        <v/>
      </c>
      <c r="L22" t="str">
        <f>IF($A22&lt;&gt;"",
VLOOKUP($A22,納品書まとめ!$A$1:$BQ$100,COLUMN()+48,FALSE),"")</f>
        <v/>
      </c>
      <c r="M22" t="str">
        <f>IF($A22&lt;&gt;"",
VLOOKUP($A22,納品書まとめ!$A$1:$BQ$100,COLUMN()+48,FALSE),"")</f>
        <v/>
      </c>
      <c r="N22" t="str">
        <f>IF($A22&lt;&gt;"",
VLOOKUP($A22,納品書まとめ!$A$1:$BQ$100,COLUMN()+48,FALSE),"")</f>
        <v/>
      </c>
      <c r="O22" t="str">
        <f>IF($A22&lt;&gt;"",
VLOOKUP($A22,納品書まとめ!$A$1:$BQ$100,COLUMN()+48,FALSE),"")</f>
        <v/>
      </c>
      <c r="P22" t="str">
        <f>IF($A22&lt;&gt;"",
VLOOKUP($A22,納品書まとめ!$A$1:$BQ$100,COLUMN()+48,FALSE),"")</f>
        <v/>
      </c>
      <c r="Q22" t="str">
        <f>IF($A22&lt;&gt;"",
VLOOKUP($A22,納品書まとめ!$A$1:$BQ$100,COLUMN()+48,FALSE),"")</f>
        <v/>
      </c>
      <c r="R22" t="str">
        <f>IF($A22&lt;&gt;"",
VLOOKUP($A22,納品書まとめ!$A$1:$BQ$100,COLUMN()+48,FALSE),"")</f>
        <v/>
      </c>
      <c r="S22" t="str">
        <f>IF($A22&lt;&gt;"",
VLOOKUP($A22,納品書まとめ!$A$1:$BQ$100,COLUMN()+48,FALSE),"")</f>
        <v/>
      </c>
      <c r="T22" t="str">
        <f>IF($A22&lt;&gt;"",
VLOOKUP($A22,納品書まとめ!$A$1:$BQ$100,COLUMN()+48,FALSE),"")</f>
        <v/>
      </c>
      <c r="U22" t="str">
        <f>IF($A22&lt;&gt;"",
VLOOKUP($A22,納品書まとめ!$A$1:$BQ$100,COLUMN()+48,FALSE),"")</f>
        <v/>
      </c>
      <c r="V22" t="str">
        <f>IF($A22&lt;&gt;"",
VLOOKUP($A22,納品書まとめ!$A$1:$AQ$100,COLUMN(),FALSE),"")</f>
        <v/>
      </c>
    </row>
    <row r="23" spans="1:22" x14ac:dyDescent="0.45">
      <c r="A23" t="str">
        <f t="array" ref="A23">IFERROR(INDEX(納品書まとめ!$A$1:$A$100, SMALL(IF(ISNUMBER(SEARCH("web", 納品書まとめ!$C$1:$C$100)), ROW(納品書まとめ!$C$1:$C$100)), ROW(A23))), "")</f>
        <v/>
      </c>
      <c r="B23" t="str">
        <f>IF($A23&lt;&gt;"",
VLOOKUP($A23,納品書まとめ!$A$1:$AB$100,COLUMN(),FALSE),"")</f>
        <v/>
      </c>
      <c r="C23" t="str">
        <f t="array" ref="C23">IFERROR(INDEX(納品書まとめ!$C$1:$C$100, SMALL(IF(ISNUMBER(SEARCH("web", 納品書まとめ!$C$1:$C$100)), ROW(納品書まとめ!$C$1:$C$100)), ROW(C23))), "")</f>
        <v/>
      </c>
      <c r="D23" t="str">
        <f>IF($A23&lt;&gt;"",
VLOOKUP($A23,納品書まとめ!$A$1:$BQ$100,COLUMN()+48,FALSE),"")</f>
        <v/>
      </c>
      <c r="E23" t="str">
        <f>IF($A23&lt;&gt;"",
VLOOKUP($A23,納品書まとめ!$A$1:$BQ$100,COLUMN()+48,FALSE),"")</f>
        <v/>
      </c>
      <c r="F23" t="str">
        <f>IF($A23&lt;&gt;"",
VLOOKUP($A23,納品書まとめ!$A$1:$BQ$100,COLUMN()+48,FALSE),"")</f>
        <v/>
      </c>
      <c r="G23" t="str">
        <f>IF($A23&lt;&gt;"",
VLOOKUP($A23,納品書まとめ!$A$1:$BQ$100,COLUMN()+48,FALSE),"")</f>
        <v/>
      </c>
      <c r="H23" t="str">
        <f>IF($A23&lt;&gt;"",
VLOOKUP($A23,納品書まとめ!$A$1:$BQ$100,COLUMN()+48,FALSE),"")</f>
        <v/>
      </c>
      <c r="I23" t="str">
        <f>IF($A23&lt;&gt;"",
VLOOKUP($A23,納品書まとめ!$A$1:$BQ$100,COLUMN()+48,FALSE),"")</f>
        <v/>
      </c>
      <c r="J23" t="str">
        <f>IF($A23&lt;&gt;"",
VLOOKUP($A23,納品書まとめ!$A$1:$BQ$100,COLUMN()+48,FALSE),"")</f>
        <v/>
      </c>
      <c r="K23" t="str">
        <f>IF($A23&lt;&gt;"",
VLOOKUP($A23,納品書まとめ!$A$1:$BQ$100,COLUMN()+48,FALSE),"")</f>
        <v/>
      </c>
      <c r="L23" t="str">
        <f>IF($A23&lt;&gt;"",
VLOOKUP($A23,納品書まとめ!$A$1:$BQ$100,COLUMN()+48,FALSE),"")</f>
        <v/>
      </c>
      <c r="M23" t="str">
        <f>IF($A23&lt;&gt;"",
VLOOKUP($A23,納品書まとめ!$A$1:$BQ$100,COLUMN()+48,FALSE),"")</f>
        <v/>
      </c>
      <c r="N23" t="str">
        <f>IF($A23&lt;&gt;"",
VLOOKUP($A23,納品書まとめ!$A$1:$BQ$100,COLUMN()+48,FALSE),"")</f>
        <v/>
      </c>
      <c r="O23" t="str">
        <f>IF($A23&lt;&gt;"",
VLOOKUP($A23,納品書まとめ!$A$1:$BQ$100,COLUMN()+48,FALSE),"")</f>
        <v/>
      </c>
      <c r="P23" t="str">
        <f>IF($A23&lt;&gt;"",
VLOOKUP($A23,納品書まとめ!$A$1:$BQ$100,COLUMN()+48,FALSE),"")</f>
        <v/>
      </c>
      <c r="Q23" t="str">
        <f>IF($A23&lt;&gt;"",
VLOOKUP($A23,納品書まとめ!$A$1:$BQ$100,COLUMN()+48,FALSE),"")</f>
        <v/>
      </c>
      <c r="R23" t="str">
        <f>IF($A23&lt;&gt;"",
VLOOKUP($A23,納品書まとめ!$A$1:$BQ$100,COLUMN()+48,FALSE),"")</f>
        <v/>
      </c>
      <c r="S23" t="str">
        <f>IF($A23&lt;&gt;"",
VLOOKUP($A23,納品書まとめ!$A$1:$BQ$100,COLUMN()+48,FALSE),"")</f>
        <v/>
      </c>
      <c r="T23" t="str">
        <f>IF($A23&lt;&gt;"",
VLOOKUP($A23,納品書まとめ!$A$1:$BQ$100,COLUMN()+48,FALSE),"")</f>
        <v/>
      </c>
      <c r="U23" t="str">
        <f>IF($A23&lt;&gt;"",
VLOOKUP($A23,納品書まとめ!$A$1:$BQ$100,COLUMN()+48,FALSE),"")</f>
        <v/>
      </c>
      <c r="V23" t="str">
        <f>IF($A23&lt;&gt;"",
VLOOKUP($A23,納品書まとめ!$A$1:$AQ$100,COLUMN(),FALSE),"")</f>
        <v/>
      </c>
    </row>
    <row r="24" spans="1:22" x14ac:dyDescent="0.45">
      <c r="A24" t="str">
        <f t="array" ref="A24">IFERROR(INDEX(納品書まとめ!$A$1:$A$100, SMALL(IF(ISNUMBER(SEARCH("web", 納品書まとめ!$C$1:$C$100)), ROW(納品書まとめ!$C$1:$C$100)), ROW(A24))), "")</f>
        <v/>
      </c>
      <c r="B24" t="str">
        <f>IF($A24&lt;&gt;"",
VLOOKUP($A24,納品書まとめ!$A$1:$AB$100,COLUMN(),FALSE),"")</f>
        <v/>
      </c>
      <c r="C24" t="str">
        <f t="array" ref="C24">IFERROR(INDEX(納品書まとめ!$C$1:$C$100, SMALL(IF(ISNUMBER(SEARCH("web", 納品書まとめ!$C$1:$C$100)), ROW(納品書まとめ!$C$1:$C$100)), ROW(C24))), "")</f>
        <v/>
      </c>
      <c r="D24" t="str">
        <f>IF($A24&lt;&gt;"",
VLOOKUP($A24,納品書まとめ!$A$1:$BQ$100,COLUMN()+48,FALSE),"")</f>
        <v/>
      </c>
      <c r="E24" t="str">
        <f>IF($A24&lt;&gt;"",
VLOOKUP($A24,納品書まとめ!$A$1:$BQ$100,COLUMN()+48,FALSE),"")</f>
        <v/>
      </c>
      <c r="F24" t="str">
        <f>IF($A24&lt;&gt;"",
VLOOKUP($A24,納品書まとめ!$A$1:$BQ$100,COLUMN()+48,FALSE),"")</f>
        <v/>
      </c>
      <c r="G24" t="str">
        <f>IF($A24&lt;&gt;"",
VLOOKUP($A24,納品書まとめ!$A$1:$BQ$100,COLUMN()+48,FALSE),"")</f>
        <v/>
      </c>
      <c r="H24" t="str">
        <f>IF($A24&lt;&gt;"",
VLOOKUP($A24,納品書まとめ!$A$1:$BQ$100,COLUMN()+48,FALSE),"")</f>
        <v/>
      </c>
      <c r="I24" t="str">
        <f>IF($A24&lt;&gt;"",
VLOOKUP($A24,納品書まとめ!$A$1:$BQ$100,COLUMN()+48,FALSE),"")</f>
        <v/>
      </c>
      <c r="J24" t="str">
        <f>IF($A24&lt;&gt;"",
VLOOKUP($A24,納品書まとめ!$A$1:$BQ$100,COLUMN()+48,FALSE),"")</f>
        <v/>
      </c>
      <c r="K24" t="str">
        <f>IF($A24&lt;&gt;"",
VLOOKUP($A24,納品書まとめ!$A$1:$BQ$100,COLUMN()+48,FALSE),"")</f>
        <v/>
      </c>
      <c r="L24" t="str">
        <f>IF($A24&lt;&gt;"",
VLOOKUP($A24,納品書まとめ!$A$1:$BQ$100,COLUMN()+48,FALSE),"")</f>
        <v/>
      </c>
      <c r="M24" t="str">
        <f>IF($A24&lt;&gt;"",
VLOOKUP($A24,納品書まとめ!$A$1:$BQ$100,COLUMN()+48,FALSE),"")</f>
        <v/>
      </c>
      <c r="N24" t="str">
        <f>IF($A24&lt;&gt;"",
VLOOKUP($A24,納品書まとめ!$A$1:$BQ$100,COLUMN()+48,FALSE),"")</f>
        <v/>
      </c>
      <c r="O24" t="str">
        <f>IF($A24&lt;&gt;"",
VLOOKUP($A24,納品書まとめ!$A$1:$BQ$100,COLUMN()+48,FALSE),"")</f>
        <v/>
      </c>
      <c r="P24" t="str">
        <f>IF($A24&lt;&gt;"",
VLOOKUP($A24,納品書まとめ!$A$1:$BQ$100,COLUMN()+48,FALSE),"")</f>
        <v/>
      </c>
      <c r="Q24" t="str">
        <f>IF($A24&lt;&gt;"",
VLOOKUP($A24,納品書まとめ!$A$1:$BQ$100,COLUMN()+48,FALSE),"")</f>
        <v/>
      </c>
      <c r="R24" t="str">
        <f>IF($A24&lt;&gt;"",
VLOOKUP($A24,納品書まとめ!$A$1:$BQ$100,COLUMN()+48,FALSE),"")</f>
        <v/>
      </c>
      <c r="S24" t="str">
        <f>IF($A24&lt;&gt;"",
VLOOKUP($A24,納品書まとめ!$A$1:$BQ$100,COLUMN()+48,FALSE),"")</f>
        <v/>
      </c>
      <c r="T24" t="str">
        <f>IF($A24&lt;&gt;"",
VLOOKUP($A24,納品書まとめ!$A$1:$BQ$100,COLUMN()+48,FALSE),"")</f>
        <v/>
      </c>
      <c r="U24" t="str">
        <f>IF($A24&lt;&gt;"",
VLOOKUP($A24,納品書まとめ!$A$1:$BQ$100,COLUMN()+48,FALSE),"")</f>
        <v/>
      </c>
      <c r="V24" t="str">
        <f>IF($A24&lt;&gt;"",
VLOOKUP($A24,納品書まとめ!$A$1:$AQ$100,COLUMN(),FALSE),"")</f>
        <v/>
      </c>
    </row>
    <row r="25" spans="1:22" x14ac:dyDescent="0.45">
      <c r="A25" t="str">
        <f t="array" ref="A25">IFERROR(INDEX(納品書まとめ!$A$1:$A$100, SMALL(IF(ISNUMBER(SEARCH("web", 納品書まとめ!$C$1:$C$100)), ROW(納品書まとめ!$C$1:$C$100)), ROW(A25))), "")</f>
        <v/>
      </c>
      <c r="B25" t="str">
        <f>IF($A25&lt;&gt;"",
VLOOKUP($A25,納品書まとめ!$A$1:$AB$100,COLUMN(),FALSE),"")</f>
        <v/>
      </c>
      <c r="C25" t="str">
        <f t="array" ref="C25">IFERROR(INDEX(納品書まとめ!$C$1:$C$100, SMALL(IF(ISNUMBER(SEARCH("web", 納品書まとめ!$C$1:$C$100)), ROW(納品書まとめ!$C$1:$C$100)), ROW(C25))), "")</f>
        <v/>
      </c>
      <c r="D25" t="str">
        <f>IF($A25&lt;&gt;"",
VLOOKUP($A25,納品書まとめ!$A$1:$BQ$100,COLUMN()+48,FALSE),"")</f>
        <v/>
      </c>
      <c r="E25" t="str">
        <f>IF($A25&lt;&gt;"",
VLOOKUP($A25,納品書まとめ!$A$1:$BQ$100,COLUMN()+48,FALSE),"")</f>
        <v/>
      </c>
      <c r="F25" t="str">
        <f>IF($A25&lt;&gt;"",
VLOOKUP($A25,納品書まとめ!$A$1:$BQ$100,COLUMN()+48,FALSE),"")</f>
        <v/>
      </c>
      <c r="G25" t="str">
        <f>IF($A25&lt;&gt;"",
VLOOKUP($A25,納品書まとめ!$A$1:$BQ$100,COLUMN()+48,FALSE),"")</f>
        <v/>
      </c>
      <c r="H25" t="str">
        <f>IF($A25&lt;&gt;"",
VLOOKUP($A25,納品書まとめ!$A$1:$BQ$100,COLUMN()+48,FALSE),"")</f>
        <v/>
      </c>
      <c r="I25" t="str">
        <f>IF($A25&lt;&gt;"",
VLOOKUP($A25,納品書まとめ!$A$1:$BQ$100,COLUMN()+48,FALSE),"")</f>
        <v/>
      </c>
      <c r="J25" t="str">
        <f>IF($A25&lt;&gt;"",
VLOOKUP($A25,納品書まとめ!$A$1:$BQ$100,COLUMN()+48,FALSE),"")</f>
        <v/>
      </c>
      <c r="K25" t="str">
        <f>IF($A25&lt;&gt;"",
VLOOKUP($A25,納品書まとめ!$A$1:$BQ$100,COLUMN()+48,FALSE),"")</f>
        <v/>
      </c>
      <c r="L25" t="str">
        <f>IF($A25&lt;&gt;"",
VLOOKUP($A25,納品書まとめ!$A$1:$BQ$100,COLUMN()+48,FALSE),"")</f>
        <v/>
      </c>
      <c r="M25" t="str">
        <f>IF($A25&lt;&gt;"",
VLOOKUP($A25,納品書まとめ!$A$1:$BQ$100,COLUMN()+48,FALSE),"")</f>
        <v/>
      </c>
      <c r="N25" t="str">
        <f>IF($A25&lt;&gt;"",
VLOOKUP($A25,納品書まとめ!$A$1:$BQ$100,COLUMN()+48,FALSE),"")</f>
        <v/>
      </c>
      <c r="O25" t="str">
        <f>IF($A25&lt;&gt;"",
VLOOKUP($A25,納品書まとめ!$A$1:$BQ$100,COLUMN()+48,FALSE),"")</f>
        <v/>
      </c>
      <c r="P25" t="str">
        <f>IF($A25&lt;&gt;"",
VLOOKUP($A25,納品書まとめ!$A$1:$BQ$100,COLUMN()+48,FALSE),"")</f>
        <v/>
      </c>
      <c r="Q25" t="str">
        <f>IF($A25&lt;&gt;"",
VLOOKUP($A25,納品書まとめ!$A$1:$BQ$100,COLUMN()+48,FALSE),"")</f>
        <v/>
      </c>
      <c r="R25" t="str">
        <f>IF($A25&lt;&gt;"",
VLOOKUP($A25,納品書まとめ!$A$1:$BQ$100,COLUMN()+48,FALSE),"")</f>
        <v/>
      </c>
      <c r="S25" t="str">
        <f>IF($A25&lt;&gt;"",
VLOOKUP($A25,納品書まとめ!$A$1:$BQ$100,COLUMN()+48,FALSE),"")</f>
        <v/>
      </c>
      <c r="T25" t="str">
        <f>IF($A25&lt;&gt;"",
VLOOKUP($A25,納品書まとめ!$A$1:$BQ$100,COLUMN()+48,FALSE),"")</f>
        <v/>
      </c>
      <c r="U25" t="str">
        <f>IF($A25&lt;&gt;"",
VLOOKUP($A25,納品書まとめ!$A$1:$BQ$100,COLUMN()+48,FALSE),"")</f>
        <v/>
      </c>
      <c r="V25" t="str">
        <f>IF($A25&lt;&gt;"",
VLOOKUP($A25,納品書まとめ!$A$1:$AQ$100,COLUMN(),FALSE),"")</f>
        <v/>
      </c>
    </row>
    <row r="26" spans="1:22" x14ac:dyDescent="0.45">
      <c r="A26" t="str">
        <f t="array" ref="A26">IFERROR(INDEX(納品書まとめ!$A$1:$A$100, SMALL(IF(ISNUMBER(SEARCH("web", 納品書まとめ!$C$1:$C$100)), ROW(納品書まとめ!$C$1:$C$100)), ROW(A26))), "")</f>
        <v/>
      </c>
      <c r="B26" t="str">
        <f>IF($A26&lt;&gt;"",
VLOOKUP($A26,納品書まとめ!$A$1:$AB$100,COLUMN(),FALSE),"")</f>
        <v/>
      </c>
      <c r="C26" t="str">
        <f t="array" ref="C26">IFERROR(INDEX(納品書まとめ!$C$1:$C$100, SMALL(IF(ISNUMBER(SEARCH("web", 納品書まとめ!$C$1:$C$100)), ROW(納品書まとめ!$C$1:$C$100)), ROW(C26))), "")</f>
        <v/>
      </c>
      <c r="D26" t="str">
        <f>IF($A26&lt;&gt;"",
VLOOKUP($A26,納品書まとめ!$A$1:$BQ$100,COLUMN()+48,FALSE),"")</f>
        <v/>
      </c>
      <c r="E26" t="str">
        <f>IF($A26&lt;&gt;"",
VLOOKUP($A26,納品書まとめ!$A$1:$BQ$100,COLUMN()+48,FALSE),"")</f>
        <v/>
      </c>
      <c r="F26" t="str">
        <f>IF($A26&lt;&gt;"",
VLOOKUP($A26,納品書まとめ!$A$1:$BQ$100,COLUMN()+48,FALSE),"")</f>
        <v/>
      </c>
      <c r="G26" t="str">
        <f>IF($A26&lt;&gt;"",
VLOOKUP($A26,納品書まとめ!$A$1:$BQ$100,COLUMN()+48,FALSE),"")</f>
        <v/>
      </c>
      <c r="H26" t="str">
        <f>IF($A26&lt;&gt;"",
VLOOKUP($A26,納品書まとめ!$A$1:$BQ$100,COLUMN()+48,FALSE),"")</f>
        <v/>
      </c>
      <c r="I26" t="str">
        <f>IF($A26&lt;&gt;"",
VLOOKUP($A26,納品書まとめ!$A$1:$BQ$100,COLUMN()+48,FALSE),"")</f>
        <v/>
      </c>
      <c r="J26" t="str">
        <f>IF($A26&lt;&gt;"",
VLOOKUP($A26,納品書まとめ!$A$1:$BQ$100,COLUMN()+48,FALSE),"")</f>
        <v/>
      </c>
      <c r="K26" t="str">
        <f>IF($A26&lt;&gt;"",
VLOOKUP($A26,納品書まとめ!$A$1:$BQ$100,COLUMN()+48,FALSE),"")</f>
        <v/>
      </c>
      <c r="L26" t="str">
        <f>IF($A26&lt;&gt;"",
VLOOKUP($A26,納品書まとめ!$A$1:$BQ$100,COLUMN()+48,FALSE),"")</f>
        <v/>
      </c>
      <c r="M26" t="str">
        <f>IF($A26&lt;&gt;"",
VLOOKUP($A26,納品書まとめ!$A$1:$BQ$100,COLUMN()+48,FALSE),"")</f>
        <v/>
      </c>
      <c r="N26" t="str">
        <f>IF($A26&lt;&gt;"",
VLOOKUP($A26,納品書まとめ!$A$1:$BQ$100,COLUMN()+48,FALSE),"")</f>
        <v/>
      </c>
      <c r="O26" t="str">
        <f>IF($A26&lt;&gt;"",
VLOOKUP($A26,納品書まとめ!$A$1:$BQ$100,COLUMN()+48,FALSE),"")</f>
        <v/>
      </c>
      <c r="P26" t="str">
        <f>IF($A26&lt;&gt;"",
VLOOKUP($A26,納品書まとめ!$A$1:$BQ$100,COLUMN()+48,FALSE),"")</f>
        <v/>
      </c>
      <c r="Q26" t="str">
        <f>IF($A26&lt;&gt;"",
VLOOKUP($A26,納品書まとめ!$A$1:$BQ$100,COLUMN()+48,FALSE),"")</f>
        <v/>
      </c>
      <c r="R26" t="str">
        <f>IF($A26&lt;&gt;"",
VLOOKUP($A26,納品書まとめ!$A$1:$BQ$100,COLUMN()+48,FALSE),"")</f>
        <v/>
      </c>
      <c r="S26" t="str">
        <f>IF($A26&lt;&gt;"",
VLOOKUP($A26,納品書まとめ!$A$1:$BQ$100,COLUMN()+48,FALSE),"")</f>
        <v/>
      </c>
      <c r="T26" t="str">
        <f>IF($A26&lt;&gt;"",
VLOOKUP($A26,納品書まとめ!$A$1:$BQ$100,COLUMN()+48,FALSE),"")</f>
        <v/>
      </c>
      <c r="U26" t="str">
        <f>IF($A26&lt;&gt;"",
VLOOKUP($A26,納品書まとめ!$A$1:$BQ$100,COLUMN()+48,FALSE),"")</f>
        <v/>
      </c>
      <c r="V26" t="str">
        <f>IF($A26&lt;&gt;"",
VLOOKUP($A26,納品書まとめ!$A$1:$AQ$100,COLUMN(),FALSE),"")</f>
        <v/>
      </c>
    </row>
    <row r="27" spans="1:22" x14ac:dyDescent="0.45">
      <c r="A27" t="str">
        <f t="array" ref="A27">IFERROR(INDEX(納品書まとめ!$A$1:$A$100, SMALL(IF(ISNUMBER(SEARCH("web", 納品書まとめ!$C$1:$C$100)), ROW(納品書まとめ!$C$1:$C$100)), ROW(A27))), "")</f>
        <v/>
      </c>
      <c r="B27" t="str">
        <f>IF($A27&lt;&gt;"",
VLOOKUP($A27,納品書まとめ!$A$1:$AB$100,COLUMN(),FALSE),"")</f>
        <v/>
      </c>
      <c r="C27" t="str">
        <f t="array" ref="C27">IFERROR(INDEX(納品書まとめ!$C$1:$C$100, SMALL(IF(ISNUMBER(SEARCH("web", 納品書まとめ!$C$1:$C$100)), ROW(納品書まとめ!$C$1:$C$100)), ROW(C27))), "")</f>
        <v/>
      </c>
      <c r="D27" t="str">
        <f>IF($A27&lt;&gt;"",
VLOOKUP($A27,納品書まとめ!$A$1:$BQ$100,COLUMN()+48,FALSE),"")</f>
        <v/>
      </c>
      <c r="E27" t="str">
        <f>IF($A27&lt;&gt;"",
VLOOKUP($A27,納品書まとめ!$A$1:$BQ$100,COLUMN()+48,FALSE),"")</f>
        <v/>
      </c>
      <c r="F27" t="str">
        <f>IF($A27&lt;&gt;"",
VLOOKUP($A27,納品書まとめ!$A$1:$BQ$100,COLUMN()+48,FALSE),"")</f>
        <v/>
      </c>
      <c r="G27" t="str">
        <f>IF($A27&lt;&gt;"",
VLOOKUP($A27,納品書まとめ!$A$1:$BQ$100,COLUMN()+48,FALSE),"")</f>
        <v/>
      </c>
      <c r="H27" t="str">
        <f>IF($A27&lt;&gt;"",
VLOOKUP($A27,納品書まとめ!$A$1:$BQ$100,COLUMN()+48,FALSE),"")</f>
        <v/>
      </c>
      <c r="I27" t="str">
        <f>IF($A27&lt;&gt;"",
VLOOKUP($A27,納品書まとめ!$A$1:$BQ$100,COLUMN()+48,FALSE),"")</f>
        <v/>
      </c>
      <c r="J27" t="str">
        <f>IF($A27&lt;&gt;"",
VLOOKUP($A27,納品書まとめ!$A$1:$BQ$100,COLUMN()+48,FALSE),"")</f>
        <v/>
      </c>
      <c r="K27" t="str">
        <f>IF($A27&lt;&gt;"",
VLOOKUP($A27,納品書まとめ!$A$1:$BQ$100,COLUMN()+48,FALSE),"")</f>
        <v/>
      </c>
      <c r="L27" t="str">
        <f>IF($A27&lt;&gt;"",
VLOOKUP($A27,納品書まとめ!$A$1:$BQ$100,COLUMN()+48,FALSE),"")</f>
        <v/>
      </c>
      <c r="M27" t="str">
        <f>IF($A27&lt;&gt;"",
VLOOKUP($A27,納品書まとめ!$A$1:$BQ$100,COLUMN()+48,FALSE),"")</f>
        <v/>
      </c>
      <c r="N27" t="str">
        <f>IF($A27&lt;&gt;"",
VLOOKUP($A27,納品書まとめ!$A$1:$BQ$100,COLUMN()+48,FALSE),"")</f>
        <v/>
      </c>
      <c r="O27" t="str">
        <f>IF($A27&lt;&gt;"",
VLOOKUP($A27,納品書まとめ!$A$1:$BQ$100,COLUMN()+48,FALSE),"")</f>
        <v/>
      </c>
      <c r="P27" t="str">
        <f>IF($A27&lt;&gt;"",
VLOOKUP($A27,納品書まとめ!$A$1:$BQ$100,COLUMN()+48,FALSE),"")</f>
        <v/>
      </c>
      <c r="Q27" t="str">
        <f>IF($A27&lt;&gt;"",
VLOOKUP($A27,納品書まとめ!$A$1:$BQ$100,COLUMN()+48,FALSE),"")</f>
        <v/>
      </c>
      <c r="R27" t="str">
        <f>IF($A27&lt;&gt;"",
VLOOKUP($A27,納品書まとめ!$A$1:$BQ$100,COLUMN()+48,FALSE),"")</f>
        <v/>
      </c>
      <c r="S27" t="str">
        <f>IF($A27&lt;&gt;"",
VLOOKUP($A27,納品書まとめ!$A$1:$BQ$100,COLUMN()+48,FALSE),"")</f>
        <v/>
      </c>
      <c r="T27" t="str">
        <f>IF($A27&lt;&gt;"",
VLOOKUP($A27,納品書まとめ!$A$1:$BQ$100,COLUMN()+48,FALSE),"")</f>
        <v/>
      </c>
      <c r="U27" t="str">
        <f>IF($A27&lt;&gt;"",
VLOOKUP($A27,納品書まとめ!$A$1:$BQ$100,COLUMN()+48,FALSE),"")</f>
        <v/>
      </c>
      <c r="V27" t="str">
        <f>IF($A27&lt;&gt;"",
VLOOKUP($A27,納品書まとめ!$A$1:$AQ$100,COLUMN(),FALSE),"")</f>
        <v/>
      </c>
    </row>
    <row r="28" spans="1:22" x14ac:dyDescent="0.45">
      <c r="A28" t="str">
        <f t="array" ref="A28">IFERROR(INDEX(納品書まとめ!$A$1:$A$100, SMALL(IF(ISNUMBER(SEARCH("web", 納品書まとめ!$C$1:$C$100)), ROW(納品書まとめ!$C$1:$C$100)), ROW(A28))), "")</f>
        <v/>
      </c>
      <c r="B28" t="str">
        <f>IF($A28&lt;&gt;"",
VLOOKUP($A28,納品書まとめ!$A$1:$AB$100,COLUMN(),FALSE),"")</f>
        <v/>
      </c>
      <c r="C28" t="str">
        <f t="array" ref="C28">IFERROR(INDEX(納品書まとめ!$C$1:$C$100, SMALL(IF(ISNUMBER(SEARCH("web", 納品書まとめ!$C$1:$C$100)), ROW(納品書まとめ!$C$1:$C$100)), ROW(C28))), "")</f>
        <v/>
      </c>
      <c r="D28" t="str">
        <f>IF($A28&lt;&gt;"",
VLOOKUP($A28,納品書まとめ!$A$1:$BQ$100,COLUMN()+48,FALSE),"")</f>
        <v/>
      </c>
      <c r="E28" t="str">
        <f>IF($A28&lt;&gt;"",
VLOOKUP($A28,納品書まとめ!$A$1:$BQ$100,COLUMN()+48,FALSE),"")</f>
        <v/>
      </c>
      <c r="F28" t="str">
        <f>IF($A28&lt;&gt;"",
VLOOKUP($A28,納品書まとめ!$A$1:$BQ$100,COLUMN()+48,FALSE),"")</f>
        <v/>
      </c>
      <c r="G28" t="str">
        <f>IF($A28&lt;&gt;"",
VLOOKUP($A28,納品書まとめ!$A$1:$BQ$100,COLUMN()+48,FALSE),"")</f>
        <v/>
      </c>
      <c r="H28" t="str">
        <f>IF($A28&lt;&gt;"",
VLOOKUP($A28,納品書まとめ!$A$1:$BQ$100,COLUMN()+48,FALSE),"")</f>
        <v/>
      </c>
      <c r="I28" t="str">
        <f>IF($A28&lt;&gt;"",
VLOOKUP($A28,納品書まとめ!$A$1:$BQ$100,COLUMN()+48,FALSE),"")</f>
        <v/>
      </c>
      <c r="J28" t="str">
        <f>IF($A28&lt;&gt;"",
VLOOKUP($A28,納品書まとめ!$A$1:$BQ$100,COLUMN()+48,FALSE),"")</f>
        <v/>
      </c>
      <c r="K28" t="str">
        <f>IF($A28&lt;&gt;"",
VLOOKUP($A28,納品書まとめ!$A$1:$BQ$100,COLUMN()+48,FALSE),"")</f>
        <v/>
      </c>
      <c r="L28" t="str">
        <f>IF($A28&lt;&gt;"",
VLOOKUP($A28,納品書まとめ!$A$1:$BQ$100,COLUMN()+48,FALSE),"")</f>
        <v/>
      </c>
      <c r="M28" t="str">
        <f>IF($A28&lt;&gt;"",
VLOOKUP($A28,納品書まとめ!$A$1:$BQ$100,COLUMN()+48,FALSE),"")</f>
        <v/>
      </c>
      <c r="N28" t="str">
        <f>IF($A28&lt;&gt;"",
VLOOKUP($A28,納品書まとめ!$A$1:$BQ$100,COLUMN()+48,FALSE),"")</f>
        <v/>
      </c>
      <c r="O28" t="str">
        <f>IF($A28&lt;&gt;"",
VLOOKUP($A28,納品書まとめ!$A$1:$BQ$100,COLUMN()+48,FALSE),"")</f>
        <v/>
      </c>
      <c r="P28" t="str">
        <f>IF($A28&lt;&gt;"",
VLOOKUP($A28,納品書まとめ!$A$1:$BQ$100,COLUMN()+48,FALSE),"")</f>
        <v/>
      </c>
      <c r="Q28" t="str">
        <f>IF($A28&lt;&gt;"",
VLOOKUP($A28,納品書まとめ!$A$1:$BQ$100,COLUMN()+48,FALSE),"")</f>
        <v/>
      </c>
      <c r="R28" t="str">
        <f>IF($A28&lt;&gt;"",
VLOOKUP($A28,納品書まとめ!$A$1:$BQ$100,COLUMN()+48,FALSE),"")</f>
        <v/>
      </c>
      <c r="S28" t="str">
        <f>IF($A28&lt;&gt;"",
VLOOKUP($A28,納品書まとめ!$A$1:$BQ$100,COLUMN()+48,FALSE),"")</f>
        <v/>
      </c>
      <c r="T28" t="str">
        <f>IF($A28&lt;&gt;"",
VLOOKUP($A28,納品書まとめ!$A$1:$BQ$100,COLUMN()+48,FALSE),"")</f>
        <v/>
      </c>
      <c r="U28" t="str">
        <f>IF($A28&lt;&gt;"",
VLOOKUP($A28,納品書まとめ!$A$1:$BQ$100,COLUMN()+48,FALSE),"")</f>
        <v/>
      </c>
      <c r="V28" t="str">
        <f>IF($A28&lt;&gt;"",
VLOOKUP($A28,納品書まとめ!$A$1:$AQ$100,COLUMN(),FALSE),"")</f>
        <v/>
      </c>
    </row>
    <row r="29" spans="1:22" x14ac:dyDescent="0.45">
      <c r="A29" t="str">
        <f t="array" ref="A29">IFERROR(INDEX(納品書まとめ!$A$1:$A$100, SMALL(IF(ISNUMBER(SEARCH("web", 納品書まとめ!$C$1:$C$100)), ROW(納品書まとめ!$C$1:$C$100)), ROW(A29))), "")</f>
        <v/>
      </c>
      <c r="B29" t="str">
        <f>IF($A29&lt;&gt;"",
VLOOKUP($A29,納品書まとめ!$A$1:$AB$100,COLUMN(),FALSE),"")</f>
        <v/>
      </c>
      <c r="C29" t="str">
        <f t="array" ref="C29">IFERROR(INDEX(納品書まとめ!$C$1:$C$100, SMALL(IF(ISNUMBER(SEARCH("web", 納品書まとめ!$C$1:$C$100)), ROW(納品書まとめ!$C$1:$C$100)), ROW(C29))), "")</f>
        <v/>
      </c>
      <c r="D29" t="str">
        <f>IF($A29&lt;&gt;"",
VLOOKUP($A29,納品書まとめ!$A$1:$BQ$100,COLUMN()+48,FALSE),"")</f>
        <v/>
      </c>
      <c r="E29" t="str">
        <f>IF($A29&lt;&gt;"",
VLOOKUP($A29,納品書まとめ!$A$1:$BQ$100,COLUMN()+48,FALSE),"")</f>
        <v/>
      </c>
      <c r="F29" t="str">
        <f>IF($A29&lt;&gt;"",
VLOOKUP($A29,納品書まとめ!$A$1:$BQ$100,COLUMN()+48,FALSE),"")</f>
        <v/>
      </c>
      <c r="G29" t="str">
        <f>IF($A29&lt;&gt;"",
VLOOKUP($A29,納品書まとめ!$A$1:$BQ$100,COLUMN()+48,FALSE),"")</f>
        <v/>
      </c>
      <c r="H29" t="str">
        <f>IF($A29&lt;&gt;"",
VLOOKUP($A29,納品書まとめ!$A$1:$BQ$100,COLUMN()+48,FALSE),"")</f>
        <v/>
      </c>
      <c r="I29" t="str">
        <f>IF($A29&lt;&gt;"",
VLOOKUP($A29,納品書まとめ!$A$1:$BQ$100,COLUMN()+48,FALSE),"")</f>
        <v/>
      </c>
      <c r="J29" t="str">
        <f>IF($A29&lt;&gt;"",
VLOOKUP($A29,納品書まとめ!$A$1:$BQ$100,COLUMN()+48,FALSE),"")</f>
        <v/>
      </c>
      <c r="K29" t="str">
        <f>IF($A29&lt;&gt;"",
VLOOKUP($A29,納品書まとめ!$A$1:$BQ$100,COLUMN()+48,FALSE),"")</f>
        <v/>
      </c>
      <c r="L29" t="str">
        <f>IF($A29&lt;&gt;"",
VLOOKUP($A29,納品書まとめ!$A$1:$BQ$100,COLUMN()+48,FALSE),"")</f>
        <v/>
      </c>
      <c r="M29" t="str">
        <f>IF($A29&lt;&gt;"",
VLOOKUP($A29,納品書まとめ!$A$1:$BQ$100,COLUMN()+48,FALSE),"")</f>
        <v/>
      </c>
      <c r="N29" t="str">
        <f>IF($A29&lt;&gt;"",
VLOOKUP($A29,納品書まとめ!$A$1:$BQ$100,COLUMN()+48,FALSE),"")</f>
        <v/>
      </c>
      <c r="O29" t="str">
        <f>IF($A29&lt;&gt;"",
VLOOKUP($A29,納品書まとめ!$A$1:$BQ$100,COLUMN()+48,FALSE),"")</f>
        <v/>
      </c>
      <c r="P29" t="str">
        <f>IF($A29&lt;&gt;"",
VLOOKUP($A29,納品書まとめ!$A$1:$BQ$100,COLUMN()+48,FALSE),"")</f>
        <v/>
      </c>
      <c r="Q29" t="str">
        <f>IF($A29&lt;&gt;"",
VLOOKUP($A29,納品書まとめ!$A$1:$BQ$100,COLUMN()+48,FALSE),"")</f>
        <v/>
      </c>
      <c r="R29" t="str">
        <f>IF($A29&lt;&gt;"",
VLOOKUP($A29,納品書まとめ!$A$1:$BQ$100,COLUMN()+48,FALSE),"")</f>
        <v/>
      </c>
      <c r="S29" t="str">
        <f>IF($A29&lt;&gt;"",
VLOOKUP($A29,納品書まとめ!$A$1:$BQ$100,COLUMN()+48,FALSE),"")</f>
        <v/>
      </c>
      <c r="T29" t="str">
        <f>IF($A29&lt;&gt;"",
VLOOKUP($A29,納品書まとめ!$A$1:$BQ$100,COLUMN()+48,FALSE),"")</f>
        <v/>
      </c>
      <c r="U29" t="str">
        <f>IF($A29&lt;&gt;"",
VLOOKUP($A29,納品書まとめ!$A$1:$BQ$100,COLUMN()+48,FALSE),"")</f>
        <v/>
      </c>
      <c r="V29" t="str">
        <f>IF($A29&lt;&gt;"",
VLOOKUP($A29,納品書まとめ!$A$1:$AQ$100,COLUMN(),FALSE),"")</f>
        <v/>
      </c>
    </row>
    <row r="30" spans="1:22" x14ac:dyDescent="0.45">
      <c r="A30" t="str">
        <f t="array" ref="A30">IFERROR(INDEX(納品書まとめ!$A$1:$A$100, SMALL(IF(ISNUMBER(SEARCH("web", 納品書まとめ!$C$1:$C$100)), ROW(納品書まとめ!$C$1:$C$100)), ROW(A30))), "")</f>
        <v/>
      </c>
      <c r="B30" t="str">
        <f>IF($A30&lt;&gt;"",
VLOOKUP($A30,納品書まとめ!$A$1:$AB$100,COLUMN(),FALSE),"")</f>
        <v/>
      </c>
      <c r="C30" t="str">
        <f t="array" ref="C30">IFERROR(INDEX(納品書まとめ!$C$1:$C$100, SMALL(IF(ISNUMBER(SEARCH("web", 納品書まとめ!$C$1:$C$100)), ROW(納品書まとめ!$C$1:$C$100)), ROW(C30))), "")</f>
        <v/>
      </c>
      <c r="D30" t="str">
        <f>IF($A30&lt;&gt;"",
VLOOKUP($A30,納品書まとめ!$A$1:$BQ$100,COLUMN()+48,FALSE),"")</f>
        <v/>
      </c>
      <c r="E30" t="str">
        <f>IF($A30&lt;&gt;"",
VLOOKUP($A30,納品書まとめ!$A$1:$BQ$100,COLUMN()+48,FALSE),"")</f>
        <v/>
      </c>
      <c r="F30" t="str">
        <f>IF($A30&lt;&gt;"",
VLOOKUP($A30,納品書まとめ!$A$1:$BQ$100,COLUMN()+48,FALSE),"")</f>
        <v/>
      </c>
      <c r="G30" t="str">
        <f>IF($A30&lt;&gt;"",
VLOOKUP($A30,納品書まとめ!$A$1:$BQ$100,COLUMN()+48,FALSE),"")</f>
        <v/>
      </c>
      <c r="H30" t="str">
        <f>IF($A30&lt;&gt;"",
VLOOKUP($A30,納品書まとめ!$A$1:$BQ$100,COLUMN()+48,FALSE),"")</f>
        <v/>
      </c>
      <c r="I30" t="str">
        <f>IF($A30&lt;&gt;"",
VLOOKUP($A30,納品書まとめ!$A$1:$BQ$100,COLUMN()+48,FALSE),"")</f>
        <v/>
      </c>
      <c r="J30" t="str">
        <f>IF($A30&lt;&gt;"",
VLOOKUP($A30,納品書まとめ!$A$1:$BQ$100,COLUMN()+48,FALSE),"")</f>
        <v/>
      </c>
      <c r="K30" t="str">
        <f>IF($A30&lt;&gt;"",
VLOOKUP($A30,納品書まとめ!$A$1:$BQ$100,COLUMN()+48,FALSE),"")</f>
        <v/>
      </c>
      <c r="L30" t="str">
        <f>IF($A30&lt;&gt;"",
VLOOKUP($A30,納品書まとめ!$A$1:$BQ$100,COLUMN()+48,FALSE),"")</f>
        <v/>
      </c>
      <c r="M30" t="str">
        <f>IF($A30&lt;&gt;"",
VLOOKUP($A30,納品書まとめ!$A$1:$BQ$100,COLUMN()+48,FALSE),"")</f>
        <v/>
      </c>
      <c r="N30" t="str">
        <f>IF($A30&lt;&gt;"",
VLOOKUP($A30,納品書まとめ!$A$1:$BQ$100,COLUMN()+48,FALSE),"")</f>
        <v/>
      </c>
      <c r="O30" t="str">
        <f>IF($A30&lt;&gt;"",
VLOOKUP($A30,納品書まとめ!$A$1:$BQ$100,COLUMN()+48,FALSE),"")</f>
        <v/>
      </c>
      <c r="P30" t="str">
        <f>IF($A30&lt;&gt;"",
VLOOKUP($A30,納品書まとめ!$A$1:$BQ$100,COLUMN()+48,FALSE),"")</f>
        <v/>
      </c>
      <c r="Q30" t="str">
        <f>IF($A30&lt;&gt;"",
VLOOKUP($A30,納品書まとめ!$A$1:$BQ$100,COLUMN()+48,FALSE),"")</f>
        <v/>
      </c>
      <c r="R30" t="str">
        <f>IF($A30&lt;&gt;"",
VLOOKUP($A30,納品書まとめ!$A$1:$BQ$100,COLUMN()+48,FALSE),"")</f>
        <v/>
      </c>
      <c r="S30" t="str">
        <f>IF($A30&lt;&gt;"",
VLOOKUP($A30,納品書まとめ!$A$1:$BQ$100,COLUMN()+48,FALSE),"")</f>
        <v/>
      </c>
      <c r="T30" t="str">
        <f>IF($A30&lt;&gt;"",
VLOOKUP($A30,納品書まとめ!$A$1:$BQ$100,COLUMN()+48,FALSE),"")</f>
        <v/>
      </c>
      <c r="U30" t="str">
        <f>IF($A30&lt;&gt;"",
VLOOKUP($A30,納品書まとめ!$A$1:$BQ$100,COLUMN()+48,FALSE),"")</f>
        <v/>
      </c>
      <c r="V30" t="str">
        <f>IF($A30&lt;&gt;"",
VLOOKUP($A30,納品書まとめ!$A$1:$AQ$100,COLUMN(),FALSE),"")</f>
        <v/>
      </c>
    </row>
    <row r="31" spans="1:22" x14ac:dyDescent="0.45">
      <c r="A31" t="str">
        <f t="array" ref="A31">IFERROR(INDEX(納品書まとめ!$A$1:$A$100, SMALL(IF(ISNUMBER(SEARCH("web", 納品書まとめ!$C$1:$C$100)), ROW(納品書まとめ!$C$1:$C$100)), ROW(A31))), "")</f>
        <v/>
      </c>
      <c r="B31" t="str">
        <f>IF($A31&lt;&gt;"",
VLOOKUP($A31,納品書まとめ!$A$1:$AB$100,COLUMN(),FALSE),"")</f>
        <v/>
      </c>
      <c r="C31" t="str">
        <f t="array" ref="C31">IFERROR(INDEX(納品書まとめ!$C$1:$C$100, SMALL(IF(ISNUMBER(SEARCH("web", 納品書まとめ!$C$1:$C$100)), ROW(納品書まとめ!$C$1:$C$100)), ROW(C31))), "")</f>
        <v/>
      </c>
      <c r="D31" t="str">
        <f>IF($A31&lt;&gt;"",
VLOOKUP($A31,納品書まとめ!$A$1:$BQ$100,COLUMN()+48,FALSE),"")</f>
        <v/>
      </c>
      <c r="E31" t="str">
        <f>IF($A31&lt;&gt;"",
VLOOKUP($A31,納品書まとめ!$A$1:$BQ$100,COLUMN()+48,FALSE),"")</f>
        <v/>
      </c>
      <c r="F31" t="str">
        <f>IF($A31&lt;&gt;"",
VLOOKUP($A31,納品書まとめ!$A$1:$BQ$100,COLUMN()+48,FALSE),"")</f>
        <v/>
      </c>
      <c r="G31" t="str">
        <f>IF($A31&lt;&gt;"",
VLOOKUP($A31,納品書まとめ!$A$1:$BQ$100,COLUMN()+48,FALSE),"")</f>
        <v/>
      </c>
      <c r="H31" t="str">
        <f>IF($A31&lt;&gt;"",
VLOOKUP($A31,納品書まとめ!$A$1:$BQ$100,COLUMN()+48,FALSE),"")</f>
        <v/>
      </c>
      <c r="I31" t="str">
        <f>IF($A31&lt;&gt;"",
VLOOKUP($A31,納品書まとめ!$A$1:$BQ$100,COLUMN()+48,FALSE),"")</f>
        <v/>
      </c>
      <c r="J31" t="str">
        <f>IF($A31&lt;&gt;"",
VLOOKUP($A31,納品書まとめ!$A$1:$BQ$100,COLUMN()+48,FALSE),"")</f>
        <v/>
      </c>
      <c r="K31" t="str">
        <f>IF($A31&lt;&gt;"",
VLOOKUP($A31,納品書まとめ!$A$1:$BQ$100,COLUMN()+48,FALSE),"")</f>
        <v/>
      </c>
      <c r="L31" t="str">
        <f>IF($A31&lt;&gt;"",
VLOOKUP($A31,納品書まとめ!$A$1:$BQ$100,COLUMN()+48,FALSE),"")</f>
        <v/>
      </c>
      <c r="M31" t="str">
        <f>IF($A31&lt;&gt;"",
VLOOKUP($A31,納品書まとめ!$A$1:$BQ$100,COLUMN()+48,FALSE),"")</f>
        <v/>
      </c>
      <c r="N31" t="str">
        <f>IF($A31&lt;&gt;"",
VLOOKUP($A31,納品書まとめ!$A$1:$BQ$100,COLUMN()+48,FALSE),"")</f>
        <v/>
      </c>
      <c r="O31" t="str">
        <f>IF($A31&lt;&gt;"",
VLOOKUP($A31,納品書まとめ!$A$1:$BQ$100,COLUMN()+48,FALSE),"")</f>
        <v/>
      </c>
      <c r="P31" t="str">
        <f>IF($A31&lt;&gt;"",
VLOOKUP($A31,納品書まとめ!$A$1:$BQ$100,COLUMN()+48,FALSE),"")</f>
        <v/>
      </c>
      <c r="Q31" t="str">
        <f>IF($A31&lt;&gt;"",
VLOOKUP($A31,納品書まとめ!$A$1:$BQ$100,COLUMN()+48,FALSE),"")</f>
        <v/>
      </c>
      <c r="R31" t="str">
        <f>IF($A31&lt;&gt;"",
VLOOKUP($A31,納品書まとめ!$A$1:$BQ$100,COLUMN()+48,FALSE),"")</f>
        <v/>
      </c>
      <c r="S31" t="str">
        <f>IF($A31&lt;&gt;"",
VLOOKUP($A31,納品書まとめ!$A$1:$BQ$100,COLUMN()+48,FALSE),"")</f>
        <v/>
      </c>
      <c r="T31" t="str">
        <f>IF($A31&lt;&gt;"",
VLOOKUP($A31,納品書まとめ!$A$1:$BQ$100,COLUMN()+48,FALSE),"")</f>
        <v/>
      </c>
      <c r="U31" t="str">
        <f>IF($A31&lt;&gt;"",
VLOOKUP($A31,納品書まとめ!$A$1:$BQ$100,COLUMN()+48,FALSE),"")</f>
        <v/>
      </c>
      <c r="V31" t="str">
        <f>IF($A31&lt;&gt;"",
VLOOKUP($A31,納品書まとめ!$A$1:$AQ$100,COLUMN(),FALSE),"")</f>
        <v/>
      </c>
    </row>
    <row r="32" spans="1:22" x14ac:dyDescent="0.45">
      <c r="A32" t="str">
        <f t="array" ref="A32">IFERROR(INDEX(納品書まとめ!$A$1:$A$100, SMALL(IF(ISNUMBER(SEARCH("web", 納品書まとめ!$C$1:$C$100)), ROW(納品書まとめ!$C$1:$C$100)), ROW(A32))), "")</f>
        <v/>
      </c>
      <c r="B32" t="str">
        <f>IF($A32&lt;&gt;"",
VLOOKUP($A32,納品書まとめ!$A$1:$AB$100,COLUMN(),FALSE),"")</f>
        <v/>
      </c>
      <c r="C32" t="str">
        <f t="array" ref="C32">IFERROR(INDEX(納品書まとめ!$C$1:$C$100, SMALL(IF(ISNUMBER(SEARCH("web", 納品書まとめ!$C$1:$C$100)), ROW(納品書まとめ!$C$1:$C$100)), ROW(C32))), "")</f>
        <v/>
      </c>
      <c r="D32" t="str">
        <f>IF($A32&lt;&gt;"",
VLOOKUP($A32,納品書まとめ!$A$1:$BQ$100,COLUMN()+48,FALSE),"")</f>
        <v/>
      </c>
      <c r="E32" t="str">
        <f>IF($A32&lt;&gt;"",
VLOOKUP($A32,納品書まとめ!$A$1:$BQ$100,COLUMN()+48,FALSE),"")</f>
        <v/>
      </c>
      <c r="F32" t="str">
        <f>IF($A32&lt;&gt;"",
VLOOKUP($A32,納品書まとめ!$A$1:$BQ$100,COLUMN()+48,FALSE),"")</f>
        <v/>
      </c>
      <c r="G32" t="str">
        <f>IF($A32&lt;&gt;"",
VLOOKUP($A32,納品書まとめ!$A$1:$BQ$100,COLUMN()+48,FALSE),"")</f>
        <v/>
      </c>
      <c r="H32" t="str">
        <f>IF($A32&lt;&gt;"",
VLOOKUP($A32,納品書まとめ!$A$1:$BQ$100,COLUMN()+48,FALSE),"")</f>
        <v/>
      </c>
      <c r="I32" t="str">
        <f>IF($A32&lt;&gt;"",
VLOOKUP($A32,納品書まとめ!$A$1:$BQ$100,COLUMN()+48,FALSE),"")</f>
        <v/>
      </c>
      <c r="J32" t="str">
        <f>IF($A32&lt;&gt;"",
VLOOKUP($A32,納品書まとめ!$A$1:$BQ$100,COLUMN()+48,FALSE),"")</f>
        <v/>
      </c>
      <c r="K32" t="str">
        <f>IF($A32&lt;&gt;"",
VLOOKUP($A32,納品書まとめ!$A$1:$BQ$100,COLUMN()+48,FALSE),"")</f>
        <v/>
      </c>
      <c r="L32" t="str">
        <f>IF($A32&lt;&gt;"",
VLOOKUP($A32,納品書まとめ!$A$1:$BQ$100,COLUMN()+48,FALSE),"")</f>
        <v/>
      </c>
      <c r="M32" t="str">
        <f>IF($A32&lt;&gt;"",
VLOOKUP($A32,納品書まとめ!$A$1:$BQ$100,COLUMN()+48,FALSE),"")</f>
        <v/>
      </c>
      <c r="N32" t="str">
        <f>IF($A32&lt;&gt;"",
VLOOKUP($A32,納品書まとめ!$A$1:$BQ$100,COLUMN()+48,FALSE),"")</f>
        <v/>
      </c>
      <c r="O32" t="str">
        <f>IF($A32&lt;&gt;"",
VLOOKUP($A32,納品書まとめ!$A$1:$BQ$100,COLUMN()+48,FALSE),"")</f>
        <v/>
      </c>
      <c r="P32" t="str">
        <f>IF($A32&lt;&gt;"",
VLOOKUP($A32,納品書まとめ!$A$1:$BQ$100,COLUMN()+48,FALSE),"")</f>
        <v/>
      </c>
      <c r="Q32" t="str">
        <f>IF($A32&lt;&gt;"",
VLOOKUP($A32,納品書まとめ!$A$1:$BQ$100,COLUMN()+48,FALSE),"")</f>
        <v/>
      </c>
      <c r="R32" t="str">
        <f>IF($A32&lt;&gt;"",
VLOOKUP($A32,納品書まとめ!$A$1:$BQ$100,COLUMN()+48,FALSE),"")</f>
        <v/>
      </c>
      <c r="S32" t="str">
        <f>IF($A32&lt;&gt;"",
VLOOKUP($A32,納品書まとめ!$A$1:$BQ$100,COLUMN()+48,FALSE),"")</f>
        <v/>
      </c>
      <c r="T32" t="str">
        <f>IF($A32&lt;&gt;"",
VLOOKUP($A32,納品書まとめ!$A$1:$BQ$100,COLUMN()+48,FALSE),"")</f>
        <v/>
      </c>
      <c r="U32" t="str">
        <f>IF($A32&lt;&gt;"",
VLOOKUP($A32,納品書まとめ!$A$1:$BQ$100,COLUMN()+48,FALSE),"")</f>
        <v/>
      </c>
      <c r="V32" t="str">
        <f>IF($A32&lt;&gt;"",
VLOOKUP($A32,納品書まとめ!$A$1:$AQ$100,COLUMN(),FALSE),"")</f>
        <v/>
      </c>
    </row>
    <row r="33" spans="1:22" x14ac:dyDescent="0.45">
      <c r="A33" t="str">
        <f t="array" ref="A33">IFERROR(INDEX(納品書まとめ!$A$1:$A$100, SMALL(IF(ISNUMBER(SEARCH("web", 納品書まとめ!$C$1:$C$100)), ROW(納品書まとめ!$C$1:$C$100)), ROW(A33))), "")</f>
        <v/>
      </c>
      <c r="B33" t="str">
        <f>IF($A33&lt;&gt;"",
VLOOKUP($A33,納品書まとめ!$A$1:$AB$100,COLUMN(),FALSE),"")</f>
        <v/>
      </c>
      <c r="C33" t="str">
        <f t="array" ref="C33">IFERROR(INDEX(納品書まとめ!$C$1:$C$100, SMALL(IF(ISNUMBER(SEARCH("web", 納品書まとめ!$C$1:$C$100)), ROW(納品書まとめ!$C$1:$C$100)), ROW(C33))), "")</f>
        <v/>
      </c>
      <c r="D33" t="str">
        <f>IF($A33&lt;&gt;"",
VLOOKUP($A33,納品書まとめ!$A$1:$BQ$100,COLUMN()+48,FALSE),"")</f>
        <v/>
      </c>
      <c r="E33" t="str">
        <f>IF($A33&lt;&gt;"",
VLOOKUP($A33,納品書まとめ!$A$1:$BQ$100,COLUMN()+48,FALSE),"")</f>
        <v/>
      </c>
      <c r="F33" t="str">
        <f>IF($A33&lt;&gt;"",
VLOOKUP($A33,納品書まとめ!$A$1:$BQ$100,COLUMN()+48,FALSE),"")</f>
        <v/>
      </c>
      <c r="G33" t="str">
        <f>IF($A33&lt;&gt;"",
VLOOKUP($A33,納品書まとめ!$A$1:$BQ$100,COLUMN()+48,FALSE),"")</f>
        <v/>
      </c>
      <c r="H33" t="str">
        <f>IF($A33&lt;&gt;"",
VLOOKUP($A33,納品書まとめ!$A$1:$BQ$100,COLUMN()+48,FALSE),"")</f>
        <v/>
      </c>
      <c r="I33" t="str">
        <f>IF($A33&lt;&gt;"",
VLOOKUP($A33,納品書まとめ!$A$1:$BQ$100,COLUMN()+48,FALSE),"")</f>
        <v/>
      </c>
      <c r="J33" t="str">
        <f>IF($A33&lt;&gt;"",
VLOOKUP($A33,納品書まとめ!$A$1:$BQ$100,COLUMN()+48,FALSE),"")</f>
        <v/>
      </c>
      <c r="K33" t="str">
        <f>IF($A33&lt;&gt;"",
VLOOKUP($A33,納品書まとめ!$A$1:$BQ$100,COLUMN()+48,FALSE),"")</f>
        <v/>
      </c>
      <c r="L33" t="str">
        <f>IF($A33&lt;&gt;"",
VLOOKUP($A33,納品書まとめ!$A$1:$BQ$100,COLUMN()+48,FALSE),"")</f>
        <v/>
      </c>
      <c r="M33" t="str">
        <f>IF($A33&lt;&gt;"",
VLOOKUP($A33,納品書まとめ!$A$1:$BQ$100,COLUMN()+48,FALSE),"")</f>
        <v/>
      </c>
      <c r="N33" t="str">
        <f>IF($A33&lt;&gt;"",
VLOOKUP($A33,納品書まとめ!$A$1:$BQ$100,COLUMN()+48,FALSE),"")</f>
        <v/>
      </c>
      <c r="O33" t="str">
        <f>IF($A33&lt;&gt;"",
VLOOKUP($A33,納品書まとめ!$A$1:$BQ$100,COLUMN()+48,FALSE),"")</f>
        <v/>
      </c>
      <c r="P33" t="str">
        <f>IF($A33&lt;&gt;"",
VLOOKUP($A33,納品書まとめ!$A$1:$BQ$100,COLUMN()+48,FALSE),"")</f>
        <v/>
      </c>
      <c r="Q33" t="str">
        <f>IF($A33&lt;&gt;"",
VLOOKUP($A33,納品書まとめ!$A$1:$BQ$100,COLUMN()+48,FALSE),"")</f>
        <v/>
      </c>
      <c r="R33" t="str">
        <f>IF($A33&lt;&gt;"",
VLOOKUP($A33,納品書まとめ!$A$1:$BQ$100,COLUMN()+48,FALSE),"")</f>
        <v/>
      </c>
      <c r="S33" t="str">
        <f>IF($A33&lt;&gt;"",
VLOOKUP($A33,納品書まとめ!$A$1:$BQ$100,COLUMN()+48,FALSE),"")</f>
        <v/>
      </c>
      <c r="T33" t="str">
        <f>IF($A33&lt;&gt;"",
VLOOKUP($A33,納品書まとめ!$A$1:$BQ$100,COLUMN()+48,FALSE),"")</f>
        <v/>
      </c>
      <c r="U33" t="str">
        <f>IF($A33&lt;&gt;"",
VLOOKUP($A33,納品書まとめ!$A$1:$BQ$100,COLUMN()+48,FALSE),"")</f>
        <v/>
      </c>
      <c r="V33" t="str">
        <f>IF($A33&lt;&gt;"",
VLOOKUP($A33,納品書まとめ!$A$1:$AQ$100,COLUMN(),FALSE),"")</f>
        <v/>
      </c>
    </row>
    <row r="34" spans="1:22" x14ac:dyDescent="0.45">
      <c r="A34" t="str">
        <f t="array" ref="A34">IFERROR(INDEX(納品書まとめ!$A$1:$A$100, SMALL(IF(ISNUMBER(SEARCH("web", 納品書まとめ!$C$1:$C$100)), ROW(納品書まとめ!$C$1:$C$100)), ROW(A34))), "")</f>
        <v/>
      </c>
      <c r="B34" t="str">
        <f>IF($A34&lt;&gt;"",
VLOOKUP($A34,納品書まとめ!$A$1:$AB$100,COLUMN(),FALSE),"")</f>
        <v/>
      </c>
      <c r="C34" t="str">
        <f t="array" ref="C34">IFERROR(INDEX(納品書まとめ!$C$1:$C$100, SMALL(IF(ISNUMBER(SEARCH("web", 納品書まとめ!$C$1:$C$100)), ROW(納品書まとめ!$C$1:$C$100)), ROW(C34))), "")</f>
        <v/>
      </c>
      <c r="D34" t="str">
        <f>IF($A34&lt;&gt;"",
VLOOKUP($A34,納品書まとめ!$A$1:$BQ$100,COLUMN()+48,FALSE),"")</f>
        <v/>
      </c>
      <c r="E34" t="str">
        <f>IF($A34&lt;&gt;"",
VLOOKUP($A34,納品書まとめ!$A$1:$BQ$100,COLUMN()+48,FALSE),"")</f>
        <v/>
      </c>
      <c r="F34" t="str">
        <f>IF($A34&lt;&gt;"",
VLOOKUP($A34,納品書まとめ!$A$1:$BQ$100,COLUMN()+48,FALSE),"")</f>
        <v/>
      </c>
      <c r="G34" t="str">
        <f>IF($A34&lt;&gt;"",
VLOOKUP($A34,納品書まとめ!$A$1:$BQ$100,COLUMN()+48,FALSE),"")</f>
        <v/>
      </c>
      <c r="H34" t="str">
        <f>IF($A34&lt;&gt;"",
VLOOKUP($A34,納品書まとめ!$A$1:$BQ$100,COLUMN()+48,FALSE),"")</f>
        <v/>
      </c>
      <c r="I34" t="str">
        <f>IF($A34&lt;&gt;"",
VLOOKUP($A34,納品書まとめ!$A$1:$BQ$100,COLUMN()+48,FALSE),"")</f>
        <v/>
      </c>
      <c r="J34" t="str">
        <f>IF($A34&lt;&gt;"",
VLOOKUP($A34,納品書まとめ!$A$1:$BQ$100,COLUMN()+48,FALSE),"")</f>
        <v/>
      </c>
      <c r="K34" t="str">
        <f>IF($A34&lt;&gt;"",
VLOOKUP($A34,納品書まとめ!$A$1:$BQ$100,COLUMN()+48,FALSE),"")</f>
        <v/>
      </c>
      <c r="L34" t="str">
        <f>IF($A34&lt;&gt;"",
VLOOKUP($A34,納品書まとめ!$A$1:$BQ$100,COLUMN()+48,FALSE),"")</f>
        <v/>
      </c>
      <c r="M34" t="str">
        <f>IF($A34&lt;&gt;"",
VLOOKUP($A34,納品書まとめ!$A$1:$BQ$100,COLUMN()+48,FALSE),"")</f>
        <v/>
      </c>
      <c r="N34" t="str">
        <f>IF($A34&lt;&gt;"",
VLOOKUP($A34,納品書まとめ!$A$1:$BQ$100,COLUMN()+48,FALSE),"")</f>
        <v/>
      </c>
      <c r="O34" t="str">
        <f>IF($A34&lt;&gt;"",
VLOOKUP($A34,納品書まとめ!$A$1:$BQ$100,COLUMN()+48,FALSE),"")</f>
        <v/>
      </c>
      <c r="P34" t="str">
        <f>IF($A34&lt;&gt;"",
VLOOKUP($A34,納品書まとめ!$A$1:$BQ$100,COLUMN()+48,FALSE),"")</f>
        <v/>
      </c>
      <c r="Q34" t="str">
        <f>IF($A34&lt;&gt;"",
VLOOKUP($A34,納品書まとめ!$A$1:$BQ$100,COLUMN()+48,FALSE),"")</f>
        <v/>
      </c>
      <c r="R34" t="str">
        <f>IF($A34&lt;&gt;"",
VLOOKUP($A34,納品書まとめ!$A$1:$BQ$100,COLUMN()+48,FALSE),"")</f>
        <v/>
      </c>
      <c r="S34" t="str">
        <f>IF($A34&lt;&gt;"",
VLOOKUP($A34,納品書まとめ!$A$1:$BQ$100,COLUMN()+48,FALSE),"")</f>
        <v/>
      </c>
      <c r="T34" t="str">
        <f>IF($A34&lt;&gt;"",
VLOOKUP($A34,納品書まとめ!$A$1:$BQ$100,COLUMN()+48,FALSE),"")</f>
        <v/>
      </c>
      <c r="U34" t="str">
        <f>IF($A34&lt;&gt;"",
VLOOKUP($A34,納品書まとめ!$A$1:$BQ$100,COLUMN()+48,FALSE),"")</f>
        <v/>
      </c>
      <c r="V34" t="str">
        <f>IF($A34&lt;&gt;"",
VLOOKUP($A34,納品書まとめ!$A$1:$AQ$100,COLUMN(),FALSE),"")</f>
        <v/>
      </c>
    </row>
    <row r="35" spans="1:22" x14ac:dyDescent="0.45">
      <c r="A35" t="str">
        <f t="array" ref="A35">IFERROR(INDEX(納品書まとめ!$A$1:$A$100, SMALL(IF(ISNUMBER(SEARCH("web", 納品書まとめ!$C$1:$C$100)), ROW(納品書まとめ!$C$1:$C$100)), ROW(A35))), "")</f>
        <v/>
      </c>
      <c r="B35" t="str">
        <f>IF($A35&lt;&gt;"",
VLOOKUP($A35,納品書まとめ!$A$1:$AB$100,COLUMN(),FALSE),"")</f>
        <v/>
      </c>
      <c r="C35" t="str">
        <f t="array" ref="C35">IFERROR(INDEX(納品書まとめ!$C$1:$C$100, SMALL(IF(ISNUMBER(SEARCH("web", 納品書まとめ!$C$1:$C$100)), ROW(納品書まとめ!$C$1:$C$100)), ROW(C35))), "")</f>
        <v/>
      </c>
      <c r="D35" t="str">
        <f>IF($A35&lt;&gt;"",
VLOOKUP($A35,納品書まとめ!$A$1:$BQ$100,COLUMN()+48,FALSE),"")</f>
        <v/>
      </c>
      <c r="E35" t="str">
        <f>IF($A35&lt;&gt;"",
VLOOKUP($A35,納品書まとめ!$A$1:$BQ$100,COLUMN()+48,FALSE),"")</f>
        <v/>
      </c>
      <c r="F35" t="str">
        <f>IF($A35&lt;&gt;"",
VLOOKUP($A35,納品書まとめ!$A$1:$BQ$100,COLUMN()+48,FALSE),"")</f>
        <v/>
      </c>
      <c r="G35" t="str">
        <f>IF($A35&lt;&gt;"",
VLOOKUP($A35,納品書まとめ!$A$1:$BQ$100,COLUMN()+48,FALSE),"")</f>
        <v/>
      </c>
      <c r="H35" t="str">
        <f>IF($A35&lt;&gt;"",
VLOOKUP($A35,納品書まとめ!$A$1:$BQ$100,COLUMN()+48,FALSE),"")</f>
        <v/>
      </c>
      <c r="I35" t="str">
        <f>IF($A35&lt;&gt;"",
VLOOKUP($A35,納品書まとめ!$A$1:$BQ$100,COLUMN()+48,FALSE),"")</f>
        <v/>
      </c>
      <c r="J35" t="str">
        <f>IF($A35&lt;&gt;"",
VLOOKUP($A35,納品書まとめ!$A$1:$BQ$100,COLUMN()+48,FALSE),"")</f>
        <v/>
      </c>
      <c r="K35" t="str">
        <f>IF($A35&lt;&gt;"",
VLOOKUP($A35,納品書まとめ!$A$1:$BQ$100,COLUMN()+48,FALSE),"")</f>
        <v/>
      </c>
      <c r="L35" t="str">
        <f>IF($A35&lt;&gt;"",
VLOOKUP($A35,納品書まとめ!$A$1:$BQ$100,COLUMN()+48,FALSE),"")</f>
        <v/>
      </c>
      <c r="M35" t="str">
        <f>IF($A35&lt;&gt;"",
VLOOKUP($A35,納品書まとめ!$A$1:$BQ$100,COLUMN()+48,FALSE),"")</f>
        <v/>
      </c>
      <c r="N35" t="str">
        <f>IF($A35&lt;&gt;"",
VLOOKUP($A35,納品書まとめ!$A$1:$BQ$100,COLUMN()+48,FALSE),"")</f>
        <v/>
      </c>
      <c r="O35" t="str">
        <f>IF($A35&lt;&gt;"",
VLOOKUP($A35,納品書まとめ!$A$1:$BQ$100,COLUMN()+48,FALSE),"")</f>
        <v/>
      </c>
      <c r="P35" t="str">
        <f>IF($A35&lt;&gt;"",
VLOOKUP($A35,納品書まとめ!$A$1:$BQ$100,COLUMN()+48,FALSE),"")</f>
        <v/>
      </c>
      <c r="Q35" t="str">
        <f>IF($A35&lt;&gt;"",
VLOOKUP($A35,納品書まとめ!$A$1:$BQ$100,COLUMN()+48,FALSE),"")</f>
        <v/>
      </c>
      <c r="R35" t="str">
        <f>IF($A35&lt;&gt;"",
VLOOKUP($A35,納品書まとめ!$A$1:$BQ$100,COLUMN()+48,FALSE),"")</f>
        <v/>
      </c>
      <c r="S35" t="str">
        <f>IF($A35&lt;&gt;"",
VLOOKUP($A35,納品書まとめ!$A$1:$BQ$100,COLUMN()+48,FALSE),"")</f>
        <v/>
      </c>
      <c r="T35" t="str">
        <f>IF($A35&lt;&gt;"",
VLOOKUP($A35,納品書まとめ!$A$1:$BQ$100,COLUMN()+48,FALSE),"")</f>
        <v/>
      </c>
      <c r="U35" t="str">
        <f>IF($A35&lt;&gt;"",
VLOOKUP($A35,納品書まとめ!$A$1:$BQ$100,COLUMN()+48,FALSE),"")</f>
        <v/>
      </c>
      <c r="V35" t="str">
        <f>IF($A35&lt;&gt;"",
VLOOKUP($A35,納品書まとめ!$A$1:$AQ$100,COLUMN(),FALSE),"")</f>
        <v/>
      </c>
    </row>
    <row r="36" spans="1:22" x14ac:dyDescent="0.45">
      <c r="A36" t="str">
        <f t="array" ref="A36">IFERROR(INDEX(納品書まとめ!$A$1:$A$100, SMALL(IF(ISNUMBER(SEARCH("web", 納品書まとめ!$C$1:$C$100)), ROW(納品書まとめ!$C$1:$C$100)), ROW(A36))), "")</f>
        <v/>
      </c>
      <c r="B36" t="str">
        <f>IF($A36&lt;&gt;"",
VLOOKUP($A36,納品書まとめ!$A$1:$AB$100,COLUMN(),FALSE),"")</f>
        <v/>
      </c>
      <c r="C36" t="str">
        <f t="array" ref="C36">IFERROR(INDEX(納品書まとめ!$C$1:$C$100, SMALL(IF(ISNUMBER(SEARCH("web", 納品書まとめ!$C$1:$C$100)), ROW(納品書まとめ!$C$1:$C$100)), ROW(C36))), "")</f>
        <v/>
      </c>
      <c r="D36" t="str">
        <f>IF($A36&lt;&gt;"",
VLOOKUP($A36,納品書まとめ!$A$1:$BQ$100,COLUMN()+48,FALSE),"")</f>
        <v/>
      </c>
      <c r="E36" t="str">
        <f>IF($A36&lt;&gt;"",
VLOOKUP($A36,納品書まとめ!$A$1:$BQ$100,COLUMN()+48,FALSE),"")</f>
        <v/>
      </c>
      <c r="F36" t="str">
        <f>IF($A36&lt;&gt;"",
VLOOKUP($A36,納品書まとめ!$A$1:$BQ$100,COLUMN()+48,FALSE),"")</f>
        <v/>
      </c>
      <c r="G36" t="str">
        <f>IF($A36&lt;&gt;"",
VLOOKUP($A36,納品書まとめ!$A$1:$BQ$100,COLUMN()+48,FALSE),"")</f>
        <v/>
      </c>
      <c r="H36" t="str">
        <f>IF($A36&lt;&gt;"",
VLOOKUP($A36,納品書まとめ!$A$1:$BQ$100,COLUMN()+48,FALSE),"")</f>
        <v/>
      </c>
      <c r="I36" t="str">
        <f>IF($A36&lt;&gt;"",
VLOOKUP($A36,納品書まとめ!$A$1:$BQ$100,COLUMN()+48,FALSE),"")</f>
        <v/>
      </c>
      <c r="J36" t="str">
        <f>IF($A36&lt;&gt;"",
VLOOKUP($A36,納品書まとめ!$A$1:$BQ$100,COLUMN()+48,FALSE),"")</f>
        <v/>
      </c>
      <c r="K36" t="str">
        <f>IF($A36&lt;&gt;"",
VLOOKUP($A36,納品書まとめ!$A$1:$BQ$100,COLUMN()+48,FALSE),"")</f>
        <v/>
      </c>
      <c r="L36" t="str">
        <f>IF($A36&lt;&gt;"",
VLOOKUP($A36,納品書まとめ!$A$1:$BQ$100,COLUMN()+48,FALSE),"")</f>
        <v/>
      </c>
      <c r="M36" t="str">
        <f>IF($A36&lt;&gt;"",
VLOOKUP($A36,納品書まとめ!$A$1:$BQ$100,COLUMN()+48,FALSE),"")</f>
        <v/>
      </c>
      <c r="N36" t="str">
        <f>IF($A36&lt;&gt;"",
VLOOKUP($A36,納品書まとめ!$A$1:$BQ$100,COLUMN()+48,FALSE),"")</f>
        <v/>
      </c>
      <c r="O36" t="str">
        <f>IF($A36&lt;&gt;"",
VLOOKUP($A36,納品書まとめ!$A$1:$BQ$100,COLUMN()+48,FALSE),"")</f>
        <v/>
      </c>
      <c r="P36" t="str">
        <f>IF($A36&lt;&gt;"",
VLOOKUP($A36,納品書まとめ!$A$1:$BQ$100,COLUMN()+48,FALSE),"")</f>
        <v/>
      </c>
      <c r="Q36" t="str">
        <f>IF($A36&lt;&gt;"",
VLOOKUP($A36,納品書まとめ!$A$1:$BQ$100,COLUMN()+48,FALSE),"")</f>
        <v/>
      </c>
      <c r="R36" t="str">
        <f>IF($A36&lt;&gt;"",
VLOOKUP($A36,納品書まとめ!$A$1:$BQ$100,COLUMN()+48,FALSE),"")</f>
        <v/>
      </c>
      <c r="S36" t="str">
        <f>IF($A36&lt;&gt;"",
VLOOKUP($A36,納品書まとめ!$A$1:$BQ$100,COLUMN()+48,FALSE),"")</f>
        <v/>
      </c>
      <c r="T36" t="str">
        <f>IF($A36&lt;&gt;"",
VLOOKUP($A36,納品書まとめ!$A$1:$BQ$100,COLUMN()+48,FALSE),"")</f>
        <v/>
      </c>
      <c r="U36" t="str">
        <f>IF($A36&lt;&gt;"",
VLOOKUP($A36,納品書まとめ!$A$1:$BQ$100,COLUMN()+48,FALSE),"")</f>
        <v/>
      </c>
      <c r="V36" t="str">
        <f>IF($A36&lt;&gt;"",
VLOOKUP($A36,納品書まとめ!$A$1:$AQ$100,COLUMN(),FALSE),"")</f>
        <v/>
      </c>
    </row>
    <row r="37" spans="1:22" x14ac:dyDescent="0.45">
      <c r="A37" t="str">
        <f t="array" ref="A37">IFERROR(INDEX(納品書まとめ!$A$1:$A$100, SMALL(IF(ISNUMBER(SEARCH("web", 納品書まとめ!$C$1:$C$100)), ROW(納品書まとめ!$C$1:$C$100)), ROW(A37))), "")</f>
        <v/>
      </c>
      <c r="B37" t="str">
        <f>IF($A37&lt;&gt;"",
VLOOKUP($A37,納品書まとめ!$A$1:$AB$100,COLUMN(),FALSE),"")</f>
        <v/>
      </c>
      <c r="C37" t="str">
        <f t="array" ref="C37">IFERROR(INDEX(納品書まとめ!$C$1:$C$100, SMALL(IF(ISNUMBER(SEARCH("web", 納品書まとめ!$C$1:$C$100)), ROW(納品書まとめ!$C$1:$C$100)), ROW(C37))), "")</f>
        <v/>
      </c>
      <c r="D37" t="str">
        <f>IF($A37&lt;&gt;"",
VLOOKUP($A37,納品書まとめ!$A$1:$BQ$100,COLUMN()+48,FALSE),"")</f>
        <v/>
      </c>
      <c r="E37" t="str">
        <f>IF($A37&lt;&gt;"",
VLOOKUP($A37,納品書まとめ!$A$1:$BQ$100,COLUMN()+48,FALSE),"")</f>
        <v/>
      </c>
      <c r="F37" t="str">
        <f>IF($A37&lt;&gt;"",
VLOOKUP($A37,納品書まとめ!$A$1:$BQ$100,COLUMN()+48,FALSE),"")</f>
        <v/>
      </c>
      <c r="G37" t="str">
        <f>IF($A37&lt;&gt;"",
VLOOKUP($A37,納品書まとめ!$A$1:$BQ$100,COLUMN()+48,FALSE),"")</f>
        <v/>
      </c>
      <c r="H37" t="str">
        <f>IF($A37&lt;&gt;"",
VLOOKUP($A37,納品書まとめ!$A$1:$BQ$100,COLUMN()+48,FALSE),"")</f>
        <v/>
      </c>
      <c r="I37" t="str">
        <f>IF($A37&lt;&gt;"",
VLOOKUP($A37,納品書まとめ!$A$1:$BQ$100,COLUMN()+48,FALSE),"")</f>
        <v/>
      </c>
      <c r="J37" t="str">
        <f>IF($A37&lt;&gt;"",
VLOOKUP($A37,納品書まとめ!$A$1:$BQ$100,COLUMN()+48,FALSE),"")</f>
        <v/>
      </c>
      <c r="K37" t="str">
        <f>IF($A37&lt;&gt;"",
VLOOKUP($A37,納品書まとめ!$A$1:$BQ$100,COLUMN()+48,FALSE),"")</f>
        <v/>
      </c>
      <c r="L37" t="str">
        <f>IF($A37&lt;&gt;"",
VLOOKUP($A37,納品書まとめ!$A$1:$BQ$100,COLUMN()+48,FALSE),"")</f>
        <v/>
      </c>
      <c r="M37" t="str">
        <f>IF($A37&lt;&gt;"",
VLOOKUP($A37,納品書まとめ!$A$1:$BQ$100,COLUMN()+48,FALSE),"")</f>
        <v/>
      </c>
      <c r="N37" t="str">
        <f>IF($A37&lt;&gt;"",
VLOOKUP($A37,納品書まとめ!$A$1:$BQ$100,COLUMN()+48,FALSE),"")</f>
        <v/>
      </c>
      <c r="O37" t="str">
        <f>IF($A37&lt;&gt;"",
VLOOKUP($A37,納品書まとめ!$A$1:$BQ$100,COLUMN()+48,FALSE),"")</f>
        <v/>
      </c>
      <c r="P37" t="str">
        <f>IF($A37&lt;&gt;"",
VLOOKUP($A37,納品書まとめ!$A$1:$BQ$100,COLUMN()+48,FALSE),"")</f>
        <v/>
      </c>
      <c r="Q37" t="str">
        <f>IF($A37&lt;&gt;"",
VLOOKUP($A37,納品書まとめ!$A$1:$BQ$100,COLUMN()+48,FALSE),"")</f>
        <v/>
      </c>
      <c r="R37" t="str">
        <f>IF($A37&lt;&gt;"",
VLOOKUP($A37,納品書まとめ!$A$1:$BQ$100,COLUMN()+48,FALSE),"")</f>
        <v/>
      </c>
      <c r="S37" t="str">
        <f>IF($A37&lt;&gt;"",
VLOOKUP($A37,納品書まとめ!$A$1:$BQ$100,COLUMN()+48,FALSE),"")</f>
        <v/>
      </c>
      <c r="T37" t="str">
        <f>IF($A37&lt;&gt;"",
VLOOKUP($A37,納品書まとめ!$A$1:$BQ$100,COLUMN()+48,FALSE),"")</f>
        <v/>
      </c>
      <c r="U37" t="str">
        <f>IF($A37&lt;&gt;"",
VLOOKUP($A37,納品書まとめ!$A$1:$BQ$100,COLUMN()+48,FALSE),"")</f>
        <v/>
      </c>
      <c r="V37" t="str">
        <f>IF($A37&lt;&gt;"",
VLOOKUP($A37,納品書まとめ!$A$1:$AQ$100,COLUMN(),FALSE),"")</f>
        <v/>
      </c>
    </row>
    <row r="38" spans="1:22" x14ac:dyDescent="0.45">
      <c r="A38" t="str">
        <f t="array" ref="A38">IFERROR(INDEX(納品書まとめ!$A$1:$A$100, SMALL(IF(ISNUMBER(SEARCH("web", 納品書まとめ!$C$1:$C$100)), ROW(納品書まとめ!$C$1:$C$100)), ROW(A38))), "")</f>
        <v/>
      </c>
      <c r="B38" t="str">
        <f>IF($A38&lt;&gt;"",
VLOOKUP($A38,納品書まとめ!$A$1:$AB$100,COLUMN(),FALSE),"")</f>
        <v/>
      </c>
      <c r="C38" t="str">
        <f t="array" ref="C38">IFERROR(INDEX(納品書まとめ!$C$1:$C$100, SMALL(IF(ISNUMBER(SEARCH("web", 納品書まとめ!$C$1:$C$100)), ROW(納品書まとめ!$C$1:$C$100)), ROW(C38))), "")</f>
        <v/>
      </c>
      <c r="D38" t="str">
        <f>IF($A38&lt;&gt;"",
VLOOKUP($A38,納品書まとめ!$A$1:$BQ$100,COLUMN()+48,FALSE),"")</f>
        <v/>
      </c>
      <c r="E38" t="str">
        <f>IF($A38&lt;&gt;"",
VLOOKUP($A38,納品書まとめ!$A$1:$BQ$100,COLUMN()+48,FALSE),"")</f>
        <v/>
      </c>
      <c r="F38" t="str">
        <f>IF($A38&lt;&gt;"",
VLOOKUP($A38,納品書まとめ!$A$1:$BQ$100,COLUMN()+48,FALSE),"")</f>
        <v/>
      </c>
      <c r="G38" t="str">
        <f>IF($A38&lt;&gt;"",
VLOOKUP($A38,納品書まとめ!$A$1:$BQ$100,COLUMN()+48,FALSE),"")</f>
        <v/>
      </c>
      <c r="H38" t="str">
        <f>IF($A38&lt;&gt;"",
VLOOKUP($A38,納品書まとめ!$A$1:$BQ$100,COLUMN()+48,FALSE),"")</f>
        <v/>
      </c>
      <c r="I38" t="str">
        <f>IF($A38&lt;&gt;"",
VLOOKUP($A38,納品書まとめ!$A$1:$BQ$100,COLUMN()+48,FALSE),"")</f>
        <v/>
      </c>
      <c r="J38" t="str">
        <f>IF($A38&lt;&gt;"",
VLOOKUP($A38,納品書まとめ!$A$1:$BQ$100,COLUMN()+48,FALSE),"")</f>
        <v/>
      </c>
      <c r="K38" t="str">
        <f>IF($A38&lt;&gt;"",
VLOOKUP($A38,納品書まとめ!$A$1:$BQ$100,COLUMN()+48,FALSE),"")</f>
        <v/>
      </c>
      <c r="L38" t="str">
        <f>IF($A38&lt;&gt;"",
VLOOKUP($A38,納品書まとめ!$A$1:$BQ$100,COLUMN()+48,FALSE),"")</f>
        <v/>
      </c>
      <c r="M38" t="str">
        <f>IF($A38&lt;&gt;"",
VLOOKUP($A38,納品書まとめ!$A$1:$BQ$100,COLUMN()+48,FALSE),"")</f>
        <v/>
      </c>
      <c r="N38" t="str">
        <f>IF($A38&lt;&gt;"",
VLOOKUP($A38,納品書まとめ!$A$1:$BQ$100,COLUMN()+48,FALSE),"")</f>
        <v/>
      </c>
      <c r="O38" t="str">
        <f>IF($A38&lt;&gt;"",
VLOOKUP($A38,納品書まとめ!$A$1:$BQ$100,COLUMN()+48,FALSE),"")</f>
        <v/>
      </c>
      <c r="P38" t="str">
        <f>IF($A38&lt;&gt;"",
VLOOKUP($A38,納品書まとめ!$A$1:$BQ$100,COLUMN()+48,FALSE),"")</f>
        <v/>
      </c>
      <c r="Q38" t="str">
        <f>IF($A38&lt;&gt;"",
VLOOKUP($A38,納品書まとめ!$A$1:$BQ$100,COLUMN()+48,FALSE),"")</f>
        <v/>
      </c>
      <c r="R38" t="str">
        <f>IF($A38&lt;&gt;"",
VLOOKUP($A38,納品書まとめ!$A$1:$BQ$100,COLUMN()+48,FALSE),"")</f>
        <v/>
      </c>
      <c r="S38" t="str">
        <f>IF($A38&lt;&gt;"",
VLOOKUP($A38,納品書まとめ!$A$1:$BQ$100,COLUMN()+48,FALSE),"")</f>
        <v/>
      </c>
      <c r="T38" t="str">
        <f>IF($A38&lt;&gt;"",
VLOOKUP($A38,納品書まとめ!$A$1:$BQ$100,COLUMN()+48,FALSE),"")</f>
        <v/>
      </c>
      <c r="U38" t="str">
        <f>IF($A38&lt;&gt;"",
VLOOKUP($A38,納品書まとめ!$A$1:$BQ$100,COLUMN()+48,FALSE),"")</f>
        <v/>
      </c>
      <c r="V38" t="str">
        <f>IF($A38&lt;&gt;"",
VLOOKUP($A38,納品書まとめ!$A$1:$AQ$100,COLUMN(),FALSE),"")</f>
        <v/>
      </c>
    </row>
    <row r="39" spans="1:22" x14ac:dyDescent="0.45">
      <c r="A39" t="str">
        <f t="array" ref="A39">IFERROR(INDEX(納品書まとめ!$A$1:$A$100, SMALL(IF(ISNUMBER(SEARCH("web", 納品書まとめ!$C$1:$C$100)), ROW(納品書まとめ!$C$1:$C$100)), ROW(A39))), "")</f>
        <v/>
      </c>
      <c r="B39" t="str">
        <f>IF($A39&lt;&gt;"",
VLOOKUP($A39,納品書まとめ!$A$1:$AB$100,COLUMN(),FALSE),"")</f>
        <v/>
      </c>
      <c r="C39" t="str">
        <f t="array" ref="C39">IFERROR(INDEX(納品書まとめ!$C$1:$C$100, SMALL(IF(ISNUMBER(SEARCH("web", 納品書まとめ!$C$1:$C$100)), ROW(納品書まとめ!$C$1:$C$100)), ROW(C39))), "")</f>
        <v/>
      </c>
      <c r="D39" t="str">
        <f>IF($A39&lt;&gt;"",
VLOOKUP($A39,納品書まとめ!$A$1:$BQ$100,COLUMN()+48,FALSE),"")</f>
        <v/>
      </c>
      <c r="E39" t="str">
        <f>IF($A39&lt;&gt;"",
VLOOKUP($A39,納品書まとめ!$A$1:$BQ$100,COLUMN()+48,FALSE),"")</f>
        <v/>
      </c>
      <c r="F39" t="str">
        <f>IF($A39&lt;&gt;"",
VLOOKUP($A39,納品書まとめ!$A$1:$BQ$100,COLUMN()+48,FALSE),"")</f>
        <v/>
      </c>
      <c r="G39" t="str">
        <f>IF($A39&lt;&gt;"",
VLOOKUP($A39,納品書まとめ!$A$1:$BQ$100,COLUMN()+48,FALSE),"")</f>
        <v/>
      </c>
      <c r="H39" t="str">
        <f>IF($A39&lt;&gt;"",
VLOOKUP($A39,納品書まとめ!$A$1:$BQ$100,COLUMN()+48,FALSE),"")</f>
        <v/>
      </c>
      <c r="I39" t="str">
        <f>IF($A39&lt;&gt;"",
VLOOKUP($A39,納品書まとめ!$A$1:$BQ$100,COLUMN()+48,FALSE),"")</f>
        <v/>
      </c>
      <c r="J39" t="str">
        <f>IF($A39&lt;&gt;"",
VLOOKUP($A39,納品書まとめ!$A$1:$BQ$100,COLUMN()+48,FALSE),"")</f>
        <v/>
      </c>
      <c r="K39" t="str">
        <f>IF($A39&lt;&gt;"",
VLOOKUP($A39,納品書まとめ!$A$1:$BQ$100,COLUMN()+48,FALSE),"")</f>
        <v/>
      </c>
      <c r="L39" t="str">
        <f>IF($A39&lt;&gt;"",
VLOOKUP($A39,納品書まとめ!$A$1:$BQ$100,COLUMN()+48,FALSE),"")</f>
        <v/>
      </c>
      <c r="M39" t="str">
        <f>IF($A39&lt;&gt;"",
VLOOKUP($A39,納品書まとめ!$A$1:$BQ$100,COLUMN()+48,FALSE),"")</f>
        <v/>
      </c>
      <c r="N39" t="str">
        <f>IF($A39&lt;&gt;"",
VLOOKUP($A39,納品書まとめ!$A$1:$BQ$100,COLUMN()+48,FALSE),"")</f>
        <v/>
      </c>
      <c r="O39" t="str">
        <f>IF($A39&lt;&gt;"",
VLOOKUP($A39,納品書まとめ!$A$1:$BQ$100,COLUMN()+48,FALSE),"")</f>
        <v/>
      </c>
      <c r="P39" t="str">
        <f>IF($A39&lt;&gt;"",
VLOOKUP($A39,納品書まとめ!$A$1:$BQ$100,COLUMN()+48,FALSE),"")</f>
        <v/>
      </c>
      <c r="Q39" t="str">
        <f>IF($A39&lt;&gt;"",
VLOOKUP($A39,納品書まとめ!$A$1:$BQ$100,COLUMN()+48,FALSE),"")</f>
        <v/>
      </c>
      <c r="R39" t="str">
        <f>IF($A39&lt;&gt;"",
VLOOKUP($A39,納品書まとめ!$A$1:$BQ$100,COLUMN()+48,FALSE),"")</f>
        <v/>
      </c>
      <c r="S39" t="str">
        <f>IF($A39&lt;&gt;"",
VLOOKUP($A39,納品書まとめ!$A$1:$BQ$100,COLUMN()+48,FALSE),"")</f>
        <v/>
      </c>
      <c r="T39" t="str">
        <f>IF($A39&lt;&gt;"",
VLOOKUP($A39,納品書まとめ!$A$1:$BQ$100,COLUMN()+48,FALSE),"")</f>
        <v/>
      </c>
      <c r="U39" t="str">
        <f>IF($A39&lt;&gt;"",
VLOOKUP($A39,納品書まとめ!$A$1:$BQ$100,COLUMN()+48,FALSE),"")</f>
        <v/>
      </c>
      <c r="V39" t="str">
        <f>IF($A39&lt;&gt;"",
VLOOKUP($A39,納品書まとめ!$A$1:$AQ$100,COLUMN(),FALSE),"")</f>
        <v/>
      </c>
    </row>
    <row r="40" spans="1:22" x14ac:dyDescent="0.45">
      <c r="A40" t="str">
        <f t="array" ref="A40">IFERROR(INDEX(納品書まとめ!$A$1:$A$100, SMALL(IF(ISNUMBER(SEARCH("web", 納品書まとめ!$C$1:$C$100)), ROW(納品書まとめ!$C$1:$C$100)), ROW(A40))), "")</f>
        <v/>
      </c>
      <c r="B40" t="str">
        <f>IF($A40&lt;&gt;"",
VLOOKUP($A40,納品書まとめ!$A$1:$AB$100,COLUMN(),FALSE),"")</f>
        <v/>
      </c>
      <c r="C40" t="str">
        <f t="array" ref="C40">IFERROR(INDEX(納品書まとめ!$C$1:$C$100, SMALL(IF(ISNUMBER(SEARCH("web", 納品書まとめ!$C$1:$C$100)), ROW(納品書まとめ!$C$1:$C$100)), ROW(C40))), "")</f>
        <v/>
      </c>
      <c r="D40" t="str">
        <f>IF($A40&lt;&gt;"",
VLOOKUP($A40,納品書まとめ!$A$1:$BQ$100,COLUMN()+48,FALSE),"")</f>
        <v/>
      </c>
      <c r="E40" t="str">
        <f>IF($A40&lt;&gt;"",
VLOOKUP($A40,納品書まとめ!$A$1:$BQ$100,COLUMN()+48,FALSE),"")</f>
        <v/>
      </c>
      <c r="F40" t="str">
        <f>IF($A40&lt;&gt;"",
VLOOKUP($A40,納品書まとめ!$A$1:$BQ$100,COLUMN()+48,FALSE),"")</f>
        <v/>
      </c>
      <c r="G40" t="str">
        <f>IF($A40&lt;&gt;"",
VLOOKUP($A40,納品書まとめ!$A$1:$BQ$100,COLUMN()+48,FALSE),"")</f>
        <v/>
      </c>
      <c r="H40" t="str">
        <f>IF($A40&lt;&gt;"",
VLOOKUP($A40,納品書まとめ!$A$1:$BQ$100,COLUMN()+48,FALSE),"")</f>
        <v/>
      </c>
      <c r="I40" t="str">
        <f>IF($A40&lt;&gt;"",
VLOOKUP($A40,納品書まとめ!$A$1:$BQ$100,COLUMN()+48,FALSE),"")</f>
        <v/>
      </c>
      <c r="J40" t="str">
        <f>IF($A40&lt;&gt;"",
VLOOKUP($A40,納品書まとめ!$A$1:$BQ$100,COLUMN()+48,FALSE),"")</f>
        <v/>
      </c>
      <c r="K40" t="str">
        <f>IF($A40&lt;&gt;"",
VLOOKUP($A40,納品書まとめ!$A$1:$BQ$100,COLUMN()+48,FALSE),"")</f>
        <v/>
      </c>
      <c r="L40" t="str">
        <f>IF($A40&lt;&gt;"",
VLOOKUP($A40,納品書まとめ!$A$1:$BQ$100,COLUMN()+48,FALSE),"")</f>
        <v/>
      </c>
      <c r="M40" t="str">
        <f>IF($A40&lt;&gt;"",
VLOOKUP($A40,納品書まとめ!$A$1:$BQ$100,COLUMN()+48,FALSE),"")</f>
        <v/>
      </c>
      <c r="N40" t="str">
        <f>IF($A40&lt;&gt;"",
VLOOKUP($A40,納品書まとめ!$A$1:$BQ$100,COLUMN()+48,FALSE),"")</f>
        <v/>
      </c>
      <c r="O40" t="str">
        <f>IF($A40&lt;&gt;"",
VLOOKUP($A40,納品書まとめ!$A$1:$BQ$100,COLUMN()+48,FALSE),"")</f>
        <v/>
      </c>
      <c r="P40" t="str">
        <f>IF($A40&lt;&gt;"",
VLOOKUP($A40,納品書まとめ!$A$1:$BQ$100,COLUMN()+48,FALSE),"")</f>
        <v/>
      </c>
      <c r="Q40" t="str">
        <f>IF($A40&lt;&gt;"",
VLOOKUP($A40,納品書まとめ!$A$1:$BQ$100,COLUMN()+48,FALSE),"")</f>
        <v/>
      </c>
      <c r="R40" t="str">
        <f>IF($A40&lt;&gt;"",
VLOOKUP($A40,納品書まとめ!$A$1:$BQ$100,COLUMN()+48,FALSE),"")</f>
        <v/>
      </c>
      <c r="S40" t="str">
        <f>IF($A40&lt;&gt;"",
VLOOKUP($A40,納品書まとめ!$A$1:$BQ$100,COLUMN()+48,FALSE),"")</f>
        <v/>
      </c>
      <c r="T40" t="str">
        <f>IF($A40&lt;&gt;"",
VLOOKUP($A40,納品書まとめ!$A$1:$BQ$100,COLUMN()+48,FALSE),"")</f>
        <v/>
      </c>
      <c r="U40" t="str">
        <f>IF($A40&lt;&gt;"",
VLOOKUP($A40,納品書まとめ!$A$1:$BQ$100,COLUMN()+48,FALSE),"")</f>
        <v/>
      </c>
      <c r="V40" t="str">
        <f>IF($A40&lt;&gt;"",
VLOOKUP($A40,納品書まとめ!$A$1:$AQ$100,COLUMN(),FALSE),"")</f>
        <v/>
      </c>
    </row>
    <row r="41" spans="1:22" x14ac:dyDescent="0.45">
      <c r="A41" t="str">
        <f t="array" ref="A41">IFERROR(INDEX(納品書まとめ!$A$1:$A$100, SMALL(IF(ISNUMBER(SEARCH("web", 納品書まとめ!$C$1:$C$100)), ROW(納品書まとめ!$C$1:$C$100)), ROW(A41))), "")</f>
        <v/>
      </c>
      <c r="B41" t="str">
        <f>IF($A41&lt;&gt;"",
VLOOKUP($A41,納品書まとめ!$A$1:$AB$100,COLUMN(),FALSE),"")</f>
        <v/>
      </c>
      <c r="C41" t="str">
        <f t="array" ref="C41">IFERROR(INDEX(納品書まとめ!$C$1:$C$100, SMALL(IF(ISNUMBER(SEARCH("web", 納品書まとめ!$C$1:$C$100)), ROW(納品書まとめ!$C$1:$C$100)), ROW(C41))), "")</f>
        <v/>
      </c>
      <c r="D41" t="str">
        <f>IF($A41&lt;&gt;"",
VLOOKUP($A41,納品書まとめ!$A$1:$BQ$100,COLUMN()+48,FALSE),"")</f>
        <v/>
      </c>
      <c r="E41" t="str">
        <f>IF($A41&lt;&gt;"",
VLOOKUP($A41,納品書まとめ!$A$1:$BQ$100,COLUMN()+48,FALSE),"")</f>
        <v/>
      </c>
      <c r="F41" t="str">
        <f>IF($A41&lt;&gt;"",
VLOOKUP($A41,納品書まとめ!$A$1:$BQ$100,COLUMN()+48,FALSE),"")</f>
        <v/>
      </c>
      <c r="G41" t="str">
        <f>IF($A41&lt;&gt;"",
VLOOKUP($A41,納品書まとめ!$A$1:$BQ$100,COLUMN()+48,FALSE),"")</f>
        <v/>
      </c>
      <c r="H41" t="str">
        <f>IF($A41&lt;&gt;"",
VLOOKUP($A41,納品書まとめ!$A$1:$BQ$100,COLUMN()+48,FALSE),"")</f>
        <v/>
      </c>
      <c r="I41" t="str">
        <f>IF($A41&lt;&gt;"",
VLOOKUP($A41,納品書まとめ!$A$1:$BQ$100,COLUMN()+48,FALSE),"")</f>
        <v/>
      </c>
      <c r="J41" t="str">
        <f>IF($A41&lt;&gt;"",
VLOOKUP($A41,納品書まとめ!$A$1:$BQ$100,COLUMN()+48,FALSE),"")</f>
        <v/>
      </c>
      <c r="K41" t="str">
        <f>IF($A41&lt;&gt;"",
VLOOKUP($A41,納品書まとめ!$A$1:$BQ$100,COLUMN()+48,FALSE),"")</f>
        <v/>
      </c>
      <c r="L41" t="str">
        <f>IF($A41&lt;&gt;"",
VLOOKUP($A41,納品書まとめ!$A$1:$BQ$100,COLUMN()+48,FALSE),"")</f>
        <v/>
      </c>
      <c r="M41" t="str">
        <f>IF($A41&lt;&gt;"",
VLOOKUP($A41,納品書まとめ!$A$1:$BQ$100,COLUMN()+48,FALSE),"")</f>
        <v/>
      </c>
      <c r="N41" t="str">
        <f>IF($A41&lt;&gt;"",
VLOOKUP($A41,納品書まとめ!$A$1:$BQ$100,COLUMN()+48,FALSE),"")</f>
        <v/>
      </c>
      <c r="O41" t="str">
        <f>IF($A41&lt;&gt;"",
VLOOKUP($A41,納品書まとめ!$A$1:$BQ$100,COLUMN()+48,FALSE),"")</f>
        <v/>
      </c>
      <c r="P41" t="str">
        <f>IF($A41&lt;&gt;"",
VLOOKUP($A41,納品書まとめ!$A$1:$BQ$100,COLUMN()+48,FALSE),"")</f>
        <v/>
      </c>
      <c r="Q41" t="str">
        <f>IF($A41&lt;&gt;"",
VLOOKUP($A41,納品書まとめ!$A$1:$BQ$100,COLUMN()+48,FALSE),"")</f>
        <v/>
      </c>
      <c r="R41" t="str">
        <f>IF($A41&lt;&gt;"",
VLOOKUP($A41,納品書まとめ!$A$1:$BQ$100,COLUMN()+48,FALSE),"")</f>
        <v/>
      </c>
      <c r="S41" t="str">
        <f>IF($A41&lt;&gt;"",
VLOOKUP($A41,納品書まとめ!$A$1:$BQ$100,COLUMN()+48,FALSE),"")</f>
        <v/>
      </c>
      <c r="T41" t="str">
        <f>IF($A41&lt;&gt;"",
VLOOKUP($A41,納品書まとめ!$A$1:$BQ$100,COLUMN()+48,FALSE),"")</f>
        <v/>
      </c>
      <c r="U41" t="str">
        <f>IF($A41&lt;&gt;"",
VLOOKUP($A41,納品書まとめ!$A$1:$BQ$100,COLUMN()+48,FALSE),"")</f>
        <v/>
      </c>
      <c r="V41" t="str">
        <f>IF($A41&lt;&gt;"",
VLOOKUP($A41,納品書まとめ!$A$1:$AQ$100,COLUMN(),FALSE),"")</f>
        <v/>
      </c>
    </row>
    <row r="42" spans="1:22" x14ac:dyDescent="0.45">
      <c r="A42" t="str">
        <f t="array" ref="A42">IFERROR(INDEX(納品書まとめ!$A$1:$A$100, SMALL(IF(ISNUMBER(SEARCH("web", 納品書まとめ!$C$1:$C$100)), ROW(納品書まとめ!$C$1:$C$100)), ROW(A42))), "")</f>
        <v/>
      </c>
      <c r="B42" t="str">
        <f>IF($A42&lt;&gt;"",
VLOOKUP($A42,納品書まとめ!$A$1:$AB$100,COLUMN(),FALSE),"")</f>
        <v/>
      </c>
      <c r="C42" t="str">
        <f t="array" ref="C42">IFERROR(INDEX(納品書まとめ!$C$1:$C$100, SMALL(IF(ISNUMBER(SEARCH("web", 納品書まとめ!$C$1:$C$100)), ROW(納品書まとめ!$C$1:$C$100)), ROW(C42))), "")</f>
        <v/>
      </c>
      <c r="D42" t="str">
        <f>IF($A42&lt;&gt;"",
VLOOKUP($A42,納品書まとめ!$A$1:$BQ$100,COLUMN()+48,FALSE),"")</f>
        <v/>
      </c>
      <c r="E42" t="str">
        <f>IF($A42&lt;&gt;"",
VLOOKUP($A42,納品書まとめ!$A$1:$BQ$100,COLUMN()+48,FALSE),"")</f>
        <v/>
      </c>
      <c r="F42" t="str">
        <f>IF($A42&lt;&gt;"",
VLOOKUP($A42,納品書まとめ!$A$1:$BQ$100,COLUMN()+48,FALSE),"")</f>
        <v/>
      </c>
      <c r="G42" t="str">
        <f>IF($A42&lt;&gt;"",
VLOOKUP($A42,納品書まとめ!$A$1:$BQ$100,COLUMN()+48,FALSE),"")</f>
        <v/>
      </c>
      <c r="H42" t="str">
        <f>IF($A42&lt;&gt;"",
VLOOKUP($A42,納品書まとめ!$A$1:$BQ$100,COLUMN()+48,FALSE),"")</f>
        <v/>
      </c>
      <c r="I42" t="str">
        <f>IF($A42&lt;&gt;"",
VLOOKUP($A42,納品書まとめ!$A$1:$BQ$100,COLUMN()+48,FALSE),"")</f>
        <v/>
      </c>
      <c r="J42" t="str">
        <f>IF($A42&lt;&gt;"",
VLOOKUP($A42,納品書まとめ!$A$1:$BQ$100,COLUMN()+48,FALSE),"")</f>
        <v/>
      </c>
      <c r="K42" t="str">
        <f>IF($A42&lt;&gt;"",
VLOOKUP($A42,納品書まとめ!$A$1:$BQ$100,COLUMN()+48,FALSE),"")</f>
        <v/>
      </c>
      <c r="L42" t="str">
        <f>IF($A42&lt;&gt;"",
VLOOKUP($A42,納品書まとめ!$A$1:$BQ$100,COLUMN()+48,FALSE),"")</f>
        <v/>
      </c>
      <c r="M42" t="str">
        <f>IF($A42&lt;&gt;"",
VLOOKUP($A42,納品書まとめ!$A$1:$BQ$100,COLUMN()+48,FALSE),"")</f>
        <v/>
      </c>
      <c r="N42" t="str">
        <f>IF($A42&lt;&gt;"",
VLOOKUP($A42,納品書まとめ!$A$1:$BQ$100,COLUMN()+48,FALSE),"")</f>
        <v/>
      </c>
      <c r="O42" t="str">
        <f>IF($A42&lt;&gt;"",
VLOOKUP($A42,納品書まとめ!$A$1:$BQ$100,COLUMN()+48,FALSE),"")</f>
        <v/>
      </c>
      <c r="P42" t="str">
        <f>IF($A42&lt;&gt;"",
VLOOKUP($A42,納品書まとめ!$A$1:$BQ$100,COLUMN()+48,FALSE),"")</f>
        <v/>
      </c>
      <c r="Q42" t="str">
        <f>IF($A42&lt;&gt;"",
VLOOKUP($A42,納品書まとめ!$A$1:$BQ$100,COLUMN()+48,FALSE),"")</f>
        <v/>
      </c>
      <c r="R42" t="str">
        <f>IF($A42&lt;&gt;"",
VLOOKUP($A42,納品書まとめ!$A$1:$BQ$100,COLUMN()+48,FALSE),"")</f>
        <v/>
      </c>
      <c r="S42" t="str">
        <f>IF($A42&lt;&gt;"",
VLOOKUP($A42,納品書まとめ!$A$1:$BQ$100,COLUMN()+48,FALSE),"")</f>
        <v/>
      </c>
      <c r="T42" t="str">
        <f>IF($A42&lt;&gt;"",
VLOOKUP($A42,納品書まとめ!$A$1:$BQ$100,COLUMN()+48,FALSE),"")</f>
        <v/>
      </c>
      <c r="U42" t="str">
        <f>IF($A42&lt;&gt;"",
VLOOKUP($A42,納品書まとめ!$A$1:$BQ$100,COLUMN()+48,FALSE),"")</f>
        <v/>
      </c>
      <c r="V42" t="str">
        <f>IF($A42&lt;&gt;"",
VLOOKUP($A42,納品書まとめ!$A$1:$AQ$100,COLUMN(),FALSE),"")</f>
        <v/>
      </c>
    </row>
    <row r="43" spans="1:22" x14ac:dyDescent="0.45">
      <c r="A43" t="str">
        <f t="array" ref="A43">IFERROR(INDEX(納品書まとめ!$A$1:$A$100, SMALL(IF(ISNUMBER(SEARCH("web", 納品書まとめ!$C$1:$C$100)), ROW(納品書まとめ!$C$1:$C$100)), ROW(A43))), "")</f>
        <v/>
      </c>
      <c r="B43" t="str">
        <f>IF($A43&lt;&gt;"",
VLOOKUP($A43,納品書まとめ!$A$1:$AB$100,COLUMN(),FALSE),"")</f>
        <v/>
      </c>
      <c r="C43" t="str">
        <f t="array" ref="C43">IFERROR(INDEX(納品書まとめ!$C$1:$C$100, SMALL(IF(ISNUMBER(SEARCH("web", 納品書まとめ!$C$1:$C$100)), ROW(納品書まとめ!$C$1:$C$100)), ROW(C43))), "")</f>
        <v/>
      </c>
      <c r="D43" t="str">
        <f>IF($A43&lt;&gt;"",
VLOOKUP($A43,納品書まとめ!$A$1:$BQ$100,COLUMN()+48,FALSE),"")</f>
        <v/>
      </c>
      <c r="E43" t="str">
        <f>IF($A43&lt;&gt;"",
VLOOKUP($A43,納品書まとめ!$A$1:$BQ$100,COLUMN()+48,FALSE),"")</f>
        <v/>
      </c>
      <c r="F43" t="str">
        <f>IF($A43&lt;&gt;"",
VLOOKUP($A43,納品書まとめ!$A$1:$BQ$100,COLUMN()+48,FALSE),"")</f>
        <v/>
      </c>
      <c r="G43" t="str">
        <f>IF($A43&lt;&gt;"",
VLOOKUP($A43,納品書まとめ!$A$1:$BQ$100,COLUMN()+48,FALSE),"")</f>
        <v/>
      </c>
      <c r="H43" t="str">
        <f>IF($A43&lt;&gt;"",
VLOOKUP($A43,納品書まとめ!$A$1:$BQ$100,COLUMN()+48,FALSE),"")</f>
        <v/>
      </c>
      <c r="I43" t="str">
        <f>IF($A43&lt;&gt;"",
VLOOKUP($A43,納品書まとめ!$A$1:$BQ$100,COLUMN()+48,FALSE),"")</f>
        <v/>
      </c>
      <c r="J43" t="str">
        <f>IF($A43&lt;&gt;"",
VLOOKUP($A43,納品書まとめ!$A$1:$BQ$100,COLUMN()+48,FALSE),"")</f>
        <v/>
      </c>
      <c r="K43" t="str">
        <f>IF($A43&lt;&gt;"",
VLOOKUP($A43,納品書まとめ!$A$1:$BQ$100,COLUMN()+48,FALSE),"")</f>
        <v/>
      </c>
      <c r="L43" t="str">
        <f>IF($A43&lt;&gt;"",
VLOOKUP($A43,納品書まとめ!$A$1:$BQ$100,COLUMN()+48,FALSE),"")</f>
        <v/>
      </c>
      <c r="M43" t="str">
        <f>IF($A43&lt;&gt;"",
VLOOKUP($A43,納品書まとめ!$A$1:$BQ$100,COLUMN()+48,FALSE),"")</f>
        <v/>
      </c>
      <c r="N43" t="str">
        <f>IF($A43&lt;&gt;"",
VLOOKUP($A43,納品書まとめ!$A$1:$BQ$100,COLUMN()+48,FALSE),"")</f>
        <v/>
      </c>
      <c r="O43" t="str">
        <f>IF($A43&lt;&gt;"",
VLOOKUP($A43,納品書まとめ!$A$1:$BQ$100,COLUMN()+48,FALSE),"")</f>
        <v/>
      </c>
      <c r="P43" t="str">
        <f>IF($A43&lt;&gt;"",
VLOOKUP($A43,納品書まとめ!$A$1:$BQ$100,COLUMN()+48,FALSE),"")</f>
        <v/>
      </c>
      <c r="Q43" t="str">
        <f>IF($A43&lt;&gt;"",
VLOOKUP($A43,納品書まとめ!$A$1:$BQ$100,COLUMN()+48,FALSE),"")</f>
        <v/>
      </c>
      <c r="R43" t="str">
        <f>IF($A43&lt;&gt;"",
VLOOKUP($A43,納品書まとめ!$A$1:$BQ$100,COLUMN()+48,FALSE),"")</f>
        <v/>
      </c>
      <c r="S43" t="str">
        <f>IF($A43&lt;&gt;"",
VLOOKUP($A43,納品書まとめ!$A$1:$BQ$100,COLUMN()+48,FALSE),"")</f>
        <v/>
      </c>
      <c r="T43" t="str">
        <f>IF($A43&lt;&gt;"",
VLOOKUP($A43,納品書まとめ!$A$1:$BQ$100,COLUMN()+48,FALSE),"")</f>
        <v/>
      </c>
      <c r="U43" t="str">
        <f>IF($A43&lt;&gt;"",
VLOOKUP($A43,納品書まとめ!$A$1:$BQ$100,COLUMN()+48,FALSE),"")</f>
        <v/>
      </c>
      <c r="V43" t="str">
        <f>IF($A43&lt;&gt;"",
VLOOKUP($A43,納品書まとめ!$A$1:$AQ$100,COLUMN(),FALSE),"")</f>
        <v/>
      </c>
    </row>
    <row r="44" spans="1:22" x14ac:dyDescent="0.45">
      <c r="A44" t="str">
        <f t="array" ref="A44">IFERROR(INDEX(納品書まとめ!$A$1:$A$100, SMALL(IF(ISNUMBER(SEARCH("web", 納品書まとめ!$C$1:$C$100)), ROW(納品書まとめ!$C$1:$C$100)), ROW(A44))), "")</f>
        <v/>
      </c>
      <c r="B44" t="str">
        <f>IF($A44&lt;&gt;"",
VLOOKUP($A44,納品書まとめ!$A$1:$AB$100,COLUMN(),FALSE),"")</f>
        <v/>
      </c>
      <c r="C44" t="str">
        <f t="array" ref="C44">IFERROR(INDEX(納品書まとめ!$C$1:$C$100, SMALL(IF(ISNUMBER(SEARCH("web", 納品書まとめ!$C$1:$C$100)), ROW(納品書まとめ!$C$1:$C$100)), ROW(C44))), "")</f>
        <v/>
      </c>
      <c r="D44" t="str">
        <f>IF($A44&lt;&gt;"",
VLOOKUP($A44,納品書まとめ!$A$1:$BQ$100,COLUMN()+48,FALSE),"")</f>
        <v/>
      </c>
      <c r="E44" t="str">
        <f>IF($A44&lt;&gt;"",
VLOOKUP($A44,納品書まとめ!$A$1:$BQ$100,COLUMN()+48,FALSE),"")</f>
        <v/>
      </c>
      <c r="F44" t="str">
        <f>IF($A44&lt;&gt;"",
VLOOKUP($A44,納品書まとめ!$A$1:$BQ$100,COLUMN()+48,FALSE),"")</f>
        <v/>
      </c>
      <c r="G44" t="str">
        <f>IF($A44&lt;&gt;"",
VLOOKUP($A44,納品書まとめ!$A$1:$BQ$100,COLUMN()+48,FALSE),"")</f>
        <v/>
      </c>
      <c r="H44" t="str">
        <f>IF($A44&lt;&gt;"",
VLOOKUP($A44,納品書まとめ!$A$1:$BQ$100,COLUMN()+48,FALSE),"")</f>
        <v/>
      </c>
      <c r="I44" t="str">
        <f>IF($A44&lt;&gt;"",
VLOOKUP($A44,納品書まとめ!$A$1:$BQ$100,COLUMN()+48,FALSE),"")</f>
        <v/>
      </c>
      <c r="J44" t="str">
        <f>IF($A44&lt;&gt;"",
VLOOKUP($A44,納品書まとめ!$A$1:$BQ$100,COLUMN()+48,FALSE),"")</f>
        <v/>
      </c>
      <c r="K44" t="str">
        <f>IF($A44&lt;&gt;"",
VLOOKUP($A44,納品書まとめ!$A$1:$BQ$100,COLUMN()+48,FALSE),"")</f>
        <v/>
      </c>
      <c r="L44" t="str">
        <f>IF($A44&lt;&gt;"",
VLOOKUP($A44,納品書まとめ!$A$1:$BQ$100,COLUMN()+48,FALSE),"")</f>
        <v/>
      </c>
      <c r="M44" t="str">
        <f>IF($A44&lt;&gt;"",
VLOOKUP($A44,納品書まとめ!$A$1:$BQ$100,COLUMN()+48,FALSE),"")</f>
        <v/>
      </c>
      <c r="N44" t="str">
        <f>IF($A44&lt;&gt;"",
VLOOKUP($A44,納品書まとめ!$A$1:$BQ$100,COLUMN()+48,FALSE),"")</f>
        <v/>
      </c>
      <c r="O44" t="str">
        <f>IF($A44&lt;&gt;"",
VLOOKUP($A44,納品書まとめ!$A$1:$BQ$100,COLUMN()+48,FALSE),"")</f>
        <v/>
      </c>
      <c r="P44" t="str">
        <f>IF($A44&lt;&gt;"",
VLOOKUP($A44,納品書まとめ!$A$1:$BQ$100,COLUMN()+48,FALSE),"")</f>
        <v/>
      </c>
      <c r="Q44" t="str">
        <f>IF($A44&lt;&gt;"",
VLOOKUP($A44,納品書まとめ!$A$1:$BQ$100,COLUMN()+48,FALSE),"")</f>
        <v/>
      </c>
      <c r="R44" t="str">
        <f>IF($A44&lt;&gt;"",
VLOOKUP($A44,納品書まとめ!$A$1:$BQ$100,COLUMN()+48,FALSE),"")</f>
        <v/>
      </c>
      <c r="S44" t="str">
        <f>IF($A44&lt;&gt;"",
VLOOKUP($A44,納品書まとめ!$A$1:$BQ$100,COLUMN()+48,FALSE),"")</f>
        <v/>
      </c>
      <c r="T44" t="str">
        <f>IF($A44&lt;&gt;"",
VLOOKUP($A44,納品書まとめ!$A$1:$BQ$100,COLUMN()+48,FALSE),"")</f>
        <v/>
      </c>
      <c r="U44" t="str">
        <f>IF($A44&lt;&gt;"",
VLOOKUP($A44,納品書まとめ!$A$1:$BQ$100,COLUMN()+48,FALSE),"")</f>
        <v/>
      </c>
      <c r="V44" t="str">
        <f>IF($A44&lt;&gt;"",
VLOOKUP($A44,納品書まとめ!$A$1:$AQ$100,COLUMN(),FALSE),"")</f>
        <v/>
      </c>
    </row>
    <row r="45" spans="1:22" x14ac:dyDescent="0.45">
      <c r="A45" t="str">
        <f t="array" ref="A45">IFERROR(INDEX(納品書まとめ!$A$1:$A$100, SMALL(IF(ISNUMBER(SEARCH("web", 納品書まとめ!$C$1:$C$100)), ROW(納品書まとめ!$C$1:$C$100)), ROW(A45))), "")</f>
        <v/>
      </c>
      <c r="B45" t="str">
        <f>IF($A45&lt;&gt;"",
VLOOKUP($A45,納品書まとめ!$A$1:$AB$100,COLUMN(),FALSE),"")</f>
        <v/>
      </c>
      <c r="C45" t="str">
        <f t="array" ref="C45">IFERROR(INDEX(納品書まとめ!$C$1:$C$100, SMALL(IF(ISNUMBER(SEARCH("web", 納品書まとめ!$C$1:$C$100)), ROW(納品書まとめ!$C$1:$C$100)), ROW(C45))), "")</f>
        <v/>
      </c>
      <c r="D45" t="str">
        <f>IF($A45&lt;&gt;"",
VLOOKUP($A45,納品書まとめ!$A$1:$BQ$100,COLUMN()+48,FALSE),"")</f>
        <v/>
      </c>
      <c r="E45" t="str">
        <f>IF($A45&lt;&gt;"",
VLOOKUP($A45,納品書まとめ!$A$1:$BQ$100,COLUMN()+48,FALSE),"")</f>
        <v/>
      </c>
      <c r="F45" t="str">
        <f>IF($A45&lt;&gt;"",
VLOOKUP($A45,納品書まとめ!$A$1:$BQ$100,COLUMN()+48,FALSE),"")</f>
        <v/>
      </c>
      <c r="G45" t="str">
        <f>IF($A45&lt;&gt;"",
VLOOKUP($A45,納品書まとめ!$A$1:$BQ$100,COLUMN()+48,FALSE),"")</f>
        <v/>
      </c>
      <c r="H45" t="str">
        <f>IF($A45&lt;&gt;"",
VLOOKUP($A45,納品書まとめ!$A$1:$BQ$100,COLUMN()+48,FALSE),"")</f>
        <v/>
      </c>
      <c r="I45" t="str">
        <f>IF($A45&lt;&gt;"",
VLOOKUP($A45,納品書まとめ!$A$1:$BQ$100,COLUMN()+48,FALSE),"")</f>
        <v/>
      </c>
      <c r="J45" t="str">
        <f>IF($A45&lt;&gt;"",
VLOOKUP($A45,納品書まとめ!$A$1:$BQ$100,COLUMN()+48,FALSE),"")</f>
        <v/>
      </c>
      <c r="K45" t="str">
        <f>IF($A45&lt;&gt;"",
VLOOKUP($A45,納品書まとめ!$A$1:$BQ$100,COLUMN()+48,FALSE),"")</f>
        <v/>
      </c>
      <c r="L45" t="str">
        <f>IF($A45&lt;&gt;"",
VLOOKUP($A45,納品書まとめ!$A$1:$BQ$100,COLUMN()+48,FALSE),"")</f>
        <v/>
      </c>
      <c r="M45" t="str">
        <f>IF($A45&lt;&gt;"",
VLOOKUP($A45,納品書まとめ!$A$1:$BQ$100,COLUMN()+48,FALSE),"")</f>
        <v/>
      </c>
      <c r="N45" t="str">
        <f>IF($A45&lt;&gt;"",
VLOOKUP($A45,納品書まとめ!$A$1:$BQ$100,COLUMN()+48,FALSE),"")</f>
        <v/>
      </c>
      <c r="O45" t="str">
        <f>IF($A45&lt;&gt;"",
VLOOKUP($A45,納品書まとめ!$A$1:$BQ$100,COLUMN()+48,FALSE),"")</f>
        <v/>
      </c>
      <c r="P45" t="str">
        <f>IF($A45&lt;&gt;"",
VLOOKUP($A45,納品書まとめ!$A$1:$BQ$100,COLUMN()+48,FALSE),"")</f>
        <v/>
      </c>
      <c r="Q45" t="str">
        <f>IF($A45&lt;&gt;"",
VLOOKUP($A45,納品書まとめ!$A$1:$BQ$100,COLUMN()+48,FALSE),"")</f>
        <v/>
      </c>
      <c r="R45" t="str">
        <f>IF($A45&lt;&gt;"",
VLOOKUP($A45,納品書まとめ!$A$1:$BQ$100,COLUMN()+48,FALSE),"")</f>
        <v/>
      </c>
      <c r="S45" t="str">
        <f>IF($A45&lt;&gt;"",
VLOOKUP($A45,納品書まとめ!$A$1:$BQ$100,COLUMN()+48,FALSE),"")</f>
        <v/>
      </c>
      <c r="T45" t="str">
        <f>IF($A45&lt;&gt;"",
VLOOKUP($A45,納品書まとめ!$A$1:$BQ$100,COLUMN()+48,FALSE),"")</f>
        <v/>
      </c>
      <c r="U45" t="str">
        <f>IF($A45&lt;&gt;"",
VLOOKUP($A45,納品書まとめ!$A$1:$BQ$100,COLUMN()+48,FALSE),"")</f>
        <v/>
      </c>
      <c r="V45" t="str">
        <f>IF($A45&lt;&gt;"",
VLOOKUP($A45,納品書まとめ!$A$1:$AQ$100,COLUMN(),FALSE),"")</f>
        <v/>
      </c>
    </row>
    <row r="46" spans="1:22" x14ac:dyDescent="0.45">
      <c r="A46" t="str">
        <f t="array" ref="A46">IFERROR(INDEX(納品書まとめ!$A$1:$A$100, SMALL(IF(ISNUMBER(SEARCH("web", 納品書まとめ!$C$1:$C$100)), ROW(納品書まとめ!$C$1:$C$100)), ROW(A46))), "")</f>
        <v/>
      </c>
      <c r="B46" t="str">
        <f>IF($A46&lt;&gt;"",
VLOOKUP($A46,納品書まとめ!$A$1:$AB$100,COLUMN(),FALSE),"")</f>
        <v/>
      </c>
      <c r="C46" t="str">
        <f t="array" ref="C46">IFERROR(INDEX(納品書まとめ!$C$1:$C$100, SMALL(IF(ISNUMBER(SEARCH("web", 納品書まとめ!$C$1:$C$100)), ROW(納品書まとめ!$C$1:$C$100)), ROW(C46))), "")</f>
        <v/>
      </c>
      <c r="D46" t="str">
        <f>IF($A46&lt;&gt;"",
VLOOKUP($A46,納品書まとめ!$A$1:$BQ$100,COLUMN()+48,FALSE),"")</f>
        <v/>
      </c>
      <c r="E46" t="str">
        <f>IF($A46&lt;&gt;"",
VLOOKUP($A46,納品書まとめ!$A$1:$BQ$100,COLUMN()+48,FALSE),"")</f>
        <v/>
      </c>
      <c r="F46" t="str">
        <f>IF($A46&lt;&gt;"",
VLOOKUP($A46,納品書まとめ!$A$1:$BQ$100,COLUMN()+48,FALSE),"")</f>
        <v/>
      </c>
      <c r="G46" t="str">
        <f>IF($A46&lt;&gt;"",
VLOOKUP($A46,納品書まとめ!$A$1:$BQ$100,COLUMN()+48,FALSE),"")</f>
        <v/>
      </c>
      <c r="H46" t="str">
        <f>IF($A46&lt;&gt;"",
VLOOKUP($A46,納品書まとめ!$A$1:$BQ$100,COLUMN()+48,FALSE),"")</f>
        <v/>
      </c>
      <c r="I46" t="str">
        <f>IF($A46&lt;&gt;"",
VLOOKUP($A46,納品書まとめ!$A$1:$BQ$100,COLUMN()+48,FALSE),"")</f>
        <v/>
      </c>
      <c r="J46" t="str">
        <f>IF($A46&lt;&gt;"",
VLOOKUP($A46,納品書まとめ!$A$1:$BQ$100,COLUMN()+48,FALSE),"")</f>
        <v/>
      </c>
      <c r="K46" t="str">
        <f>IF($A46&lt;&gt;"",
VLOOKUP($A46,納品書まとめ!$A$1:$BQ$100,COLUMN()+48,FALSE),"")</f>
        <v/>
      </c>
      <c r="L46" t="str">
        <f>IF($A46&lt;&gt;"",
VLOOKUP($A46,納品書まとめ!$A$1:$BQ$100,COLUMN()+48,FALSE),"")</f>
        <v/>
      </c>
      <c r="M46" t="str">
        <f>IF($A46&lt;&gt;"",
VLOOKUP($A46,納品書まとめ!$A$1:$BQ$100,COLUMN()+48,FALSE),"")</f>
        <v/>
      </c>
      <c r="N46" t="str">
        <f>IF($A46&lt;&gt;"",
VLOOKUP($A46,納品書まとめ!$A$1:$BQ$100,COLUMN()+48,FALSE),"")</f>
        <v/>
      </c>
      <c r="O46" t="str">
        <f>IF($A46&lt;&gt;"",
VLOOKUP($A46,納品書まとめ!$A$1:$BQ$100,COLUMN()+48,FALSE),"")</f>
        <v/>
      </c>
      <c r="P46" t="str">
        <f>IF($A46&lt;&gt;"",
VLOOKUP($A46,納品書まとめ!$A$1:$BQ$100,COLUMN()+48,FALSE),"")</f>
        <v/>
      </c>
      <c r="Q46" t="str">
        <f>IF($A46&lt;&gt;"",
VLOOKUP($A46,納品書まとめ!$A$1:$BQ$100,COLUMN()+48,FALSE),"")</f>
        <v/>
      </c>
      <c r="R46" t="str">
        <f>IF($A46&lt;&gt;"",
VLOOKUP($A46,納品書まとめ!$A$1:$BQ$100,COLUMN()+48,FALSE),"")</f>
        <v/>
      </c>
      <c r="S46" t="str">
        <f>IF($A46&lt;&gt;"",
VLOOKUP($A46,納品書まとめ!$A$1:$BQ$100,COLUMN()+48,FALSE),"")</f>
        <v/>
      </c>
      <c r="T46" t="str">
        <f>IF($A46&lt;&gt;"",
VLOOKUP($A46,納品書まとめ!$A$1:$BQ$100,COLUMN()+48,FALSE),"")</f>
        <v/>
      </c>
      <c r="U46" t="str">
        <f>IF($A46&lt;&gt;"",
VLOOKUP($A46,納品書まとめ!$A$1:$BQ$100,COLUMN()+48,FALSE),"")</f>
        <v/>
      </c>
      <c r="V46" t="str">
        <f>IF($A46&lt;&gt;"",
VLOOKUP($A46,納品書まとめ!$A$1:$AQ$100,COLUMN(),FALSE),"")</f>
        <v/>
      </c>
    </row>
    <row r="47" spans="1:22" x14ac:dyDescent="0.45">
      <c r="A47" t="str">
        <f t="array" ref="A47">IFERROR(INDEX(納品書まとめ!$A$1:$A$100, SMALL(IF(ISNUMBER(SEARCH("web", 納品書まとめ!$C$1:$C$100)), ROW(納品書まとめ!$C$1:$C$100)), ROW(A47))), "")</f>
        <v/>
      </c>
      <c r="B47" t="str">
        <f>IF($A47&lt;&gt;"",
VLOOKUP($A47,納品書まとめ!$A$1:$AB$100,COLUMN(),FALSE),"")</f>
        <v/>
      </c>
      <c r="C47" t="str">
        <f t="array" ref="C47">IFERROR(INDEX(納品書まとめ!$C$1:$C$100, SMALL(IF(ISNUMBER(SEARCH("web", 納品書まとめ!$C$1:$C$100)), ROW(納品書まとめ!$C$1:$C$100)), ROW(C47))), "")</f>
        <v/>
      </c>
      <c r="D47" t="str">
        <f>IF($A47&lt;&gt;"",
VLOOKUP($A47,納品書まとめ!$A$1:$BQ$100,COLUMN()+48,FALSE),"")</f>
        <v/>
      </c>
      <c r="E47" t="str">
        <f>IF($A47&lt;&gt;"",
VLOOKUP($A47,納品書まとめ!$A$1:$BQ$100,COLUMN()+48,FALSE),"")</f>
        <v/>
      </c>
      <c r="F47" t="str">
        <f>IF($A47&lt;&gt;"",
VLOOKUP($A47,納品書まとめ!$A$1:$BQ$100,COLUMN()+48,FALSE),"")</f>
        <v/>
      </c>
      <c r="G47" t="str">
        <f>IF($A47&lt;&gt;"",
VLOOKUP($A47,納品書まとめ!$A$1:$BQ$100,COLUMN()+48,FALSE),"")</f>
        <v/>
      </c>
      <c r="H47" t="str">
        <f>IF($A47&lt;&gt;"",
VLOOKUP($A47,納品書まとめ!$A$1:$BQ$100,COLUMN()+48,FALSE),"")</f>
        <v/>
      </c>
      <c r="I47" t="str">
        <f>IF($A47&lt;&gt;"",
VLOOKUP($A47,納品書まとめ!$A$1:$BQ$100,COLUMN()+48,FALSE),"")</f>
        <v/>
      </c>
      <c r="J47" t="str">
        <f>IF($A47&lt;&gt;"",
VLOOKUP($A47,納品書まとめ!$A$1:$BQ$100,COLUMN()+48,FALSE),"")</f>
        <v/>
      </c>
      <c r="K47" t="str">
        <f>IF($A47&lt;&gt;"",
VLOOKUP($A47,納品書まとめ!$A$1:$BQ$100,COLUMN()+48,FALSE),"")</f>
        <v/>
      </c>
      <c r="L47" t="str">
        <f>IF($A47&lt;&gt;"",
VLOOKUP($A47,納品書まとめ!$A$1:$BQ$100,COLUMN()+48,FALSE),"")</f>
        <v/>
      </c>
      <c r="M47" t="str">
        <f>IF($A47&lt;&gt;"",
VLOOKUP($A47,納品書まとめ!$A$1:$BQ$100,COLUMN()+48,FALSE),"")</f>
        <v/>
      </c>
      <c r="N47" t="str">
        <f>IF($A47&lt;&gt;"",
VLOOKUP($A47,納品書まとめ!$A$1:$BQ$100,COLUMN()+48,FALSE),"")</f>
        <v/>
      </c>
      <c r="O47" t="str">
        <f>IF($A47&lt;&gt;"",
VLOOKUP($A47,納品書まとめ!$A$1:$BQ$100,COLUMN()+48,FALSE),"")</f>
        <v/>
      </c>
      <c r="P47" t="str">
        <f>IF($A47&lt;&gt;"",
VLOOKUP($A47,納品書まとめ!$A$1:$BQ$100,COLUMN()+48,FALSE),"")</f>
        <v/>
      </c>
      <c r="Q47" t="str">
        <f>IF($A47&lt;&gt;"",
VLOOKUP($A47,納品書まとめ!$A$1:$BQ$100,COLUMN()+48,FALSE),"")</f>
        <v/>
      </c>
      <c r="R47" t="str">
        <f>IF($A47&lt;&gt;"",
VLOOKUP($A47,納品書まとめ!$A$1:$BQ$100,COLUMN()+48,FALSE),"")</f>
        <v/>
      </c>
      <c r="S47" t="str">
        <f>IF($A47&lt;&gt;"",
VLOOKUP($A47,納品書まとめ!$A$1:$BQ$100,COLUMN()+48,FALSE),"")</f>
        <v/>
      </c>
      <c r="T47" t="str">
        <f>IF($A47&lt;&gt;"",
VLOOKUP($A47,納品書まとめ!$A$1:$BQ$100,COLUMN()+48,FALSE),"")</f>
        <v/>
      </c>
      <c r="U47" t="str">
        <f>IF($A47&lt;&gt;"",
VLOOKUP($A47,納品書まとめ!$A$1:$BQ$100,COLUMN()+48,FALSE),"")</f>
        <v/>
      </c>
      <c r="V47" t="str">
        <f>IF($A47&lt;&gt;"",
VLOOKUP($A47,納品書まとめ!$A$1:$AQ$100,COLUMN(),FALSE),"")</f>
        <v/>
      </c>
    </row>
    <row r="48" spans="1:22" x14ac:dyDescent="0.45">
      <c r="A48" t="str">
        <f t="array" ref="A48">IFERROR(INDEX(納品書まとめ!$A$1:$A$100, SMALL(IF(ISNUMBER(SEARCH("web", 納品書まとめ!$C$1:$C$100)), ROW(納品書まとめ!$C$1:$C$100)), ROW(A48))), "")</f>
        <v/>
      </c>
      <c r="B48" t="str">
        <f>IF($A48&lt;&gt;"",
VLOOKUP($A48,納品書まとめ!$A$1:$AB$100,COLUMN(),FALSE),"")</f>
        <v/>
      </c>
      <c r="C48" t="str">
        <f t="array" ref="C48">IFERROR(INDEX(納品書まとめ!$C$1:$C$100, SMALL(IF(ISNUMBER(SEARCH("web", 納品書まとめ!$C$1:$C$100)), ROW(納品書まとめ!$C$1:$C$100)), ROW(C48))), "")</f>
        <v/>
      </c>
      <c r="D48" t="str">
        <f>IF($A48&lt;&gt;"",
VLOOKUP($A48,納品書まとめ!$A$1:$BQ$100,COLUMN()+48,FALSE),"")</f>
        <v/>
      </c>
      <c r="E48" t="str">
        <f>IF($A48&lt;&gt;"",
VLOOKUP($A48,納品書まとめ!$A$1:$BQ$100,COLUMN()+48,FALSE),"")</f>
        <v/>
      </c>
      <c r="F48" t="str">
        <f>IF($A48&lt;&gt;"",
VLOOKUP($A48,納品書まとめ!$A$1:$BQ$100,COLUMN()+48,FALSE),"")</f>
        <v/>
      </c>
      <c r="G48" t="str">
        <f>IF($A48&lt;&gt;"",
VLOOKUP($A48,納品書まとめ!$A$1:$BQ$100,COLUMN()+48,FALSE),"")</f>
        <v/>
      </c>
      <c r="H48" t="str">
        <f>IF($A48&lt;&gt;"",
VLOOKUP($A48,納品書まとめ!$A$1:$BQ$100,COLUMN()+48,FALSE),"")</f>
        <v/>
      </c>
      <c r="I48" t="str">
        <f>IF($A48&lt;&gt;"",
VLOOKUP($A48,納品書まとめ!$A$1:$BQ$100,COLUMN()+48,FALSE),"")</f>
        <v/>
      </c>
      <c r="J48" t="str">
        <f>IF($A48&lt;&gt;"",
VLOOKUP($A48,納品書まとめ!$A$1:$BQ$100,COLUMN()+48,FALSE),"")</f>
        <v/>
      </c>
      <c r="K48" t="str">
        <f>IF($A48&lt;&gt;"",
VLOOKUP($A48,納品書まとめ!$A$1:$BQ$100,COLUMN()+48,FALSE),"")</f>
        <v/>
      </c>
      <c r="L48" t="str">
        <f>IF($A48&lt;&gt;"",
VLOOKUP($A48,納品書まとめ!$A$1:$BQ$100,COLUMN()+48,FALSE),"")</f>
        <v/>
      </c>
      <c r="M48" t="str">
        <f>IF($A48&lt;&gt;"",
VLOOKUP($A48,納品書まとめ!$A$1:$BQ$100,COLUMN()+48,FALSE),"")</f>
        <v/>
      </c>
      <c r="N48" t="str">
        <f>IF($A48&lt;&gt;"",
VLOOKUP($A48,納品書まとめ!$A$1:$BQ$100,COLUMN()+48,FALSE),"")</f>
        <v/>
      </c>
      <c r="O48" t="str">
        <f>IF($A48&lt;&gt;"",
VLOOKUP($A48,納品書まとめ!$A$1:$BQ$100,COLUMN()+48,FALSE),"")</f>
        <v/>
      </c>
      <c r="P48" t="str">
        <f>IF($A48&lt;&gt;"",
VLOOKUP($A48,納品書まとめ!$A$1:$BQ$100,COLUMN()+48,FALSE),"")</f>
        <v/>
      </c>
      <c r="Q48" t="str">
        <f>IF($A48&lt;&gt;"",
VLOOKUP($A48,納品書まとめ!$A$1:$BQ$100,COLUMN()+48,FALSE),"")</f>
        <v/>
      </c>
      <c r="R48" t="str">
        <f>IF($A48&lt;&gt;"",
VLOOKUP($A48,納品書まとめ!$A$1:$BQ$100,COLUMN()+48,FALSE),"")</f>
        <v/>
      </c>
      <c r="S48" t="str">
        <f>IF($A48&lt;&gt;"",
VLOOKUP($A48,納品書まとめ!$A$1:$BQ$100,COLUMN()+48,FALSE),"")</f>
        <v/>
      </c>
      <c r="T48" t="str">
        <f>IF($A48&lt;&gt;"",
VLOOKUP($A48,納品書まとめ!$A$1:$BQ$100,COLUMN()+48,FALSE),"")</f>
        <v/>
      </c>
      <c r="U48" t="str">
        <f>IF($A48&lt;&gt;"",
VLOOKUP($A48,納品書まとめ!$A$1:$BQ$100,COLUMN()+48,FALSE),"")</f>
        <v/>
      </c>
      <c r="V48" t="str">
        <f>IF($A48&lt;&gt;"",
VLOOKUP($A48,納品書まとめ!$A$1:$AQ$100,COLUMN(),FALSE),"")</f>
        <v/>
      </c>
    </row>
    <row r="49" spans="1:22" x14ac:dyDescent="0.45">
      <c r="A49" t="str">
        <f t="array" ref="A49">IFERROR(INDEX(納品書まとめ!$A$1:$A$100, SMALL(IF(ISNUMBER(SEARCH("web", 納品書まとめ!$C$1:$C$100)), ROW(納品書まとめ!$C$1:$C$100)), ROW(A49))), "")</f>
        <v/>
      </c>
      <c r="B49" t="str">
        <f>IF($A49&lt;&gt;"",
VLOOKUP($A49,納品書まとめ!$A$1:$AB$100,COLUMN(),FALSE),"")</f>
        <v/>
      </c>
      <c r="C49" t="str">
        <f t="array" ref="C49">IFERROR(INDEX(納品書まとめ!$C$1:$C$100, SMALL(IF(ISNUMBER(SEARCH("web", 納品書まとめ!$C$1:$C$100)), ROW(納品書まとめ!$C$1:$C$100)), ROW(C49))), "")</f>
        <v/>
      </c>
      <c r="D49" t="str">
        <f>IF($A49&lt;&gt;"",
VLOOKUP($A49,納品書まとめ!$A$1:$BQ$100,COLUMN()+48,FALSE),"")</f>
        <v/>
      </c>
      <c r="E49" t="str">
        <f>IF($A49&lt;&gt;"",
VLOOKUP($A49,納品書まとめ!$A$1:$BQ$100,COLUMN()+48,FALSE),"")</f>
        <v/>
      </c>
      <c r="F49" t="str">
        <f>IF($A49&lt;&gt;"",
VLOOKUP($A49,納品書まとめ!$A$1:$BQ$100,COLUMN()+48,FALSE),"")</f>
        <v/>
      </c>
      <c r="G49" t="str">
        <f>IF($A49&lt;&gt;"",
VLOOKUP($A49,納品書まとめ!$A$1:$BQ$100,COLUMN()+48,FALSE),"")</f>
        <v/>
      </c>
      <c r="H49" t="str">
        <f>IF($A49&lt;&gt;"",
VLOOKUP($A49,納品書まとめ!$A$1:$BQ$100,COLUMN()+48,FALSE),"")</f>
        <v/>
      </c>
      <c r="I49" t="str">
        <f>IF($A49&lt;&gt;"",
VLOOKUP($A49,納品書まとめ!$A$1:$BQ$100,COLUMN()+48,FALSE),"")</f>
        <v/>
      </c>
      <c r="J49" t="str">
        <f>IF($A49&lt;&gt;"",
VLOOKUP($A49,納品書まとめ!$A$1:$BQ$100,COLUMN()+48,FALSE),"")</f>
        <v/>
      </c>
      <c r="K49" t="str">
        <f>IF($A49&lt;&gt;"",
VLOOKUP($A49,納品書まとめ!$A$1:$BQ$100,COLUMN()+48,FALSE),"")</f>
        <v/>
      </c>
      <c r="L49" t="str">
        <f>IF($A49&lt;&gt;"",
VLOOKUP($A49,納品書まとめ!$A$1:$BQ$100,COLUMN()+48,FALSE),"")</f>
        <v/>
      </c>
      <c r="M49" t="str">
        <f>IF($A49&lt;&gt;"",
VLOOKUP($A49,納品書まとめ!$A$1:$BQ$100,COLUMN()+48,FALSE),"")</f>
        <v/>
      </c>
      <c r="N49" t="str">
        <f>IF($A49&lt;&gt;"",
VLOOKUP($A49,納品書まとめ!$A$1:$BQ$100,COLUMN()+48,FALSE),"")</f>
        <v/>
      </c>
      <c r="O49" t="str">
        <f>IF($A49&lt;&gt;"",
VLOOKUP($A49,納品書まとめ!$A$1:$BQ$100,COLUMN()+48,FALSE),"")</f>
        <v/>
      </c>
      <c r="P49" t="str">
        <f>IF($A49&lt;&gt;"",
VLOOKUP($A49,納品書まとめ!$A$1:$BQ$100,COLUMN()+48,FALSE),"")</f>
        <v/>
      </c>
      <c r="Q49" t="str">
        <f>IF($A49&lt;&gt;"",
VLOOKUP($A49,納品書まとめ!$A$1:$BQ$100,COLUMN()+48,FALSE),"")</f>
        <v/>
      </c>
      <c r="R49" t="str">
        <f>IF($A49&lt;&gt;"",
VLOOKUP($A49,納品書まとめ!$A$1:$BQ$100,COLUMN()+48,FALSE),"")</f>
        <v/>
      </c>
      <c r="S49" t="str">
        <f>IF($A49&lt;&gt;"",
VLOOKUP($A49,納品書まとめ!$A$1:$BQ$100,COLUMN()+48,FALSE),"")</f>
        <v/>
      </c>
      <c r="T49" t="str">
        <f>IF($A49&lt;&gt;"",
VLOOKUP($A49,納品書まとめ!$A$1:$BQ$100,COLUMN()+48,FALSE),"")</f>
        <v/>
      </c>
      <c r="U49" t="str">
        <f>IF($A49&lt;&gt;"",
VLOOKUP($A49,納品書まとめ!$A$1:$BQ$100,COLUMN()+48,FALSE),"")</f>
        <v/>
      </c>
      <c r="V49" t="str">
        <f>IF($A49&lt;&gt;"",
VLOOKUP($A49,納品書まとめ!$A$1:$AQ$100,COLUMN(),FALSE),"")</f>
        <v/>
      </c>
    </row>
    <row r="50" spans="1:22" x14ac:dyDescent="0.45">
      <c r="A50" t="str">
        <f t="array" ref="A50">IFERROR(INDEX(納品書まとめ!$A$1:$A$100, SMALL(IF(ISNUMBER(SEARCH("web", 納品書まとめ!$C$1:$C$100)), ROW(納品書まとめ!$C$1:$C$100)), ROW(A50))), "")</f>
        <v/>
      </c>
      <c r="B50" t="str">
        <f>IF($A50&lt;&gt;"",
VLOOKUP($A50,納品書まとめ!$A$1:$AB$100,COLUMN(),FALSE),"")</f>
        <v/>
      </c>
      <c r="C50" t="str">
        <f t="array" ref="C50">IFERROR(INDEX(納品書まとめ!$C$1:$C$100, SMALL(IF(ISNUMBER(SEARCH("web", 納品書まとめ!$C$1:$C$100)), ROW(納品書まとめ!$C$1:$C$100)), ROW(C50))), "")</f>
        <v/>
      </c>
      <c r="D50" t="str">
        <f>IF($A50&lt;&gt;"",
VLOOKUP($A50,納品書まとめ!$A$1:$BQ$100,COLUMN()+48,FALSE),"")</f>
        <v/>
      </c>
      <c r="E50" t="str">
        <f>IF($A50&lt;&gt;"",
VLOOKUP($A50,納品書まとめ!$A$1:$BQ$100,COLUMN()+48,FALSE),"")</f>
        <v/>
      </c>
      <c r="F50" t="str">
        <f>IF($A50&lt;&gt;"",
VLOOKUP($A50,納品書まとめ!$A$1:$BQ$100,COLUMN()+48,FALSE),"")</f>
        <v/>
      </c>
      <c r="G50" t="str">
        <f>IF($A50&lt;&gt;"",
VLOOKUP($A50,納品書まとめ!$A$1:$BQ$100,COLUMN()+48,FALSE),"")</f>
        <v/>
      </c>
      <c r="H50" t="str">
        <f>IF($A50&lt;&gt;"",
VLOOKUP($A50,納品書まとめ!$A$1:$BQ$100,COLUMN()+48,FALSE),"")</f>
        <v/>
      </c>
      <c r="I50" t="str">
        <f>IF($A50&lt;&gt;"",
VLOOKUP($A50,納品書まとめ!$A$1:$BQ$100,COLUMN()+48,FALSE),"")</f>
        <v/>
      </c>
      <c r="J50" t="str">
        <f>IF($A50&lt;&gt;"",
VLOOKUP($A50,納品書まとめ!$A$1:$BQ$100,COLUMN()+48,FALSE),"")</f>
        <v/>
      </c>
      <c r="K50" t="str">
        <f>IF($A50&lt;&gt;"",
VLOOKUP($A50,納品書まとめ!$A$1:$BQ$100,COLUMN()+48,FALSE),"")</f>
        <v/>
      </c>
      <c r="L50" t="str">
        <f>IF($A50&lt;&gt;"",
VLOOKUP($A50,納品書まとめ!$A$1:$BQ$100,COLUMN()+48,FALSE),"")</f>
        <v/>
      </c>
      <c r="M50" t="str">
        <f>IF($A50&lt;&gt;"",
VLOOKUP($A50,納品書まとめ!$A$1:$BQ$100,COLUMN()+48,FALSE),"")</f>
        <v/>
      </c>
      <c r="N50" t="str">
        <f>IF($A50&lt;&gt;"",
VLOOKUP($A50,納品書まとめ!$A$1:$BQ$100,COLUMN()+48,FALSE),"")</f>
        <v/>
      </c>
      <c r="O50" t="str">
        <f>IF($A50&lt;&gt;"",
VLOOKUP($A50,納品書まとめ!$A$1:$BQ$100,COLUMN()+48,FALSE),"")</f>
        <v/>
      </c>
      <c r="P50" t="str">
        <f>IF($A50&lt;&gt;"",
VLOOKUP($A50,納品書まとめ!$A$1:$BQ$100,COLUMN()+48,FALSE),"")</f>
        <v/>
      </c>
      <c r="Q50" t="str">
        <f>IF($A50&lt;&gt;"",
VLOOKUP($A50,納品書まとめ!$A$1:$BQ$100,COLUMN()+48,FALSE),"")</f>
        <v/>
      </c>
      <c r="R50" t="str">
        <f>IF($A50&lt;&gt;"",
VLOOKUP($A50,納品書まとめ!$A$1:$BQ$100,COLUMN()+48,FALSE),"")</f>
        <v/>
      </c>
      <c r="S50" t="str">
        <f>IF($A50&lt;&gt;"",
VLOOKUP($A50,納品書まとめ!$A$1:$BQ$100,COLUMN()+48,FALSE),"")</f>
        <v/>
      </c>
      <c r="T50" t="str">
        <f>IF($A50&lt;&gt;"",
VLOOKUP($A50,納品書まとめ!$A$1:$BQ$100,COLUMN()+48,FALSE),"")</f>
        <v/>
      </c>
      <c r="U50" t="str">
        <f>IF($A50&lt;&gt;"",
VLOOKUP($A50,納品書まとめ!$A$1:$BQ$100,COLUMN()+48,FALSE),"")</f>
        <v/>
      </c>
      <c r="V50" t="str">
        <f>IF($A50&lt;&gt;"",
VLOOKUP($A50,納品書まとめ!$A$1:$AQ$100,COLUMN(),FALSE),"")</f>
        <v/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M49"/>
  <sheetViews>
    <sheetView tabSelected="1" zoomScale="88" zoomScaleNormal="88" workbookViewId="0">
      <selection activeCell="A2" sqref="A2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1" customWidth="1"/>
    <col min="25" max="25" width="5.09765625" style="1" customWidth="1"/>
    <col min="27" max="28" width="11" style="1" customWidth="1"/>
    <col min="30" max="31" width="8.69921875" style="1" customWidth="1"/>
    <col min="32" max="33" width="0.796875" style="1" customWidth="1"/>
    <col min="34" max="34" width="14" style="1" customWidth="1"/>
    <col min="36" max="36" width="5.09765625" style="1" customWidth="1"/>
    <col min="38" max="39" width="11" style="1" customWidth="1"/>
    <col min="41" max="42" width="8.69921875" style="1" customWidth="1"/>
    <col min="43" max="44" width="0.796875" style="1" customWidth="1"/>
    <col min="45" max="45" width="14" style="1" customWidth="1"/>
    <col min="47" max="47" width="5.09765625" style="1" customWidth="1"/>
    <col min="49" max="50" width="11" style="1" customWidth="1"/>
    <col min="52" max="53" width="8.69921875" style="1" customWidth="1"/>
    <col min="54" max="55" width="0.796875" style="1" customWidth="1"/>
    <col min="56" max="56" width="14" style="1" customWidth="1"/>
    <col min="58" max="58" width="5.09765625" style="1" customWidth="1"/>
    <col min="60" max="61" width="11" style="1" customWidth="1"/>
    <col min="63" max="64" width="8.69921875" style="1" customWidth="1"/>
    <col min="65" max="66" width="0.796875" style="1" customWidth="1"/>
    <col min="67" max="67" width="14" style="1" customWidth="1"/>
    <col min="69" max="69" width="5.09765625" style="1" customWidth="1"/>
    <col min="71" max="72" width="11" style="1" customWidth="1"/>
    <col min="74" max="75" width="8.69921875" style="1" customWidth="1"/>
    <col min="76" max="77" width="0.796875" style="1" customWidth="1"/>
    <col min="78" max="78" width="14" style="1" customWidth="1"/>
    <col min="80" max="80" width="5.09765625" style="1" customWidth="1"/>
    <col min="82" max="83" width="11" style="1" customWidth="1"/>
    <col min="85" max="86" width="8.69921875" style="1" customWidth="1"/>
    <col min="87" max="88" width="0.796875" style="1" customWidth="1"/>
    <col min="89" max="89" width="14" style="1" customWidth="1"/>
    <col min="91" max="91" width="5.09765625" style="1" customWidth="1"/>
    <col min="93" max="94" width="11" style="1" customWidth="1"/>
    <col min="96" max="97" width="8.69921875" style="1" customWidth="1"/>
    <col min="98" max="99" width="0.796875" style="1" customWidth="1"/>
    <col min="100" max="100" width="14" style="1" customWidth="1"/>
    <col min="102" max="102" width="5.09765625" style="1" customWidth="1"/>
    <col min="104" max="105" width="11" style="1" customWidth="1"/>
    <col min="107" max="108" width="8.69921875" style="1" customWidth="1"/>
    <col min="109" max="110" width="0.79687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1" width="0.796875" style="1" customWidth="1"/>
    <col min="122" max="122" width="14" style="1" customWidth="1"/>
    <col min="124" max="124" width="5.09765625" style="1" customWidth="1"/>
    <col min="126" max="127" width="11" style="1" customWidth="1"/>
    <col min="129" max="130" width="8.69921875" style="1" customWidth="1"/>
    <col min="131" max="132" width="0.796875" style="1" customWidth="1"/>
    <col min="133" max="133" width="14" style="1" customWidth="1"/>
    <col min="135" max="135" width="5.09765625" style="1" customWidth="1"/>
    <col min="137" max="138" width="11" style="1" customWidth="1"/>
    <col min="140" max="141" width="8.69921875" style="1" customWidth="1"/>
    <col min="142" max="143" width="0.796875" style="1" customWidth="1"/>
    <col min="144" max="144" width="14" style="1" customWidth="1"/>
    <col min="146" max="146" width="5.09765625" style="1" customWidth="1"/>
    <col min="148" max="149" width="11" style="1" customWidth="1"/>
    <col min="151" max="152" width="8.69921875" style="1" customWidth="1"/>
    <col min="153" max="154" width="0.796875" style="1" customWidth="1"/>
    <col min="155" max="155" width="14" style="1" customWidth="1"/>
    <col min="157" max="157" width="5.09765625" style="1" customWidth="1"/>
    <col min="159" max="160" width="11" style="1" customWidth="1"/>
    <col min="162" max="163" width="8.69921875" style="1" customWidth="1"/>
    <col min="164" max="165" width="0.796875" style="1" customWidth="1"/>
    <col min="166" max="166" width="14" style="1" customWidth="1"/>
    <col min="168" max="168" width="5.09765625" style="1" customWidth="1"/>
    <col min="170" max="171" width="11" style="1" customWidth="1"/>
    <col min="173" max="174" width="8.69921875" style="1" customWidth="1"/>
    <col min="175" max="176" width="0.796875" style="1" customWidth="1"/>
    <col min="177" max="177" width="14" style="1" customWidth="1"/>
    <col min="179" max="179" width="5.09765625" style="1" customWidth="1"/>
    <col min="181" max="182" width="11" style="1" customWidth="1"/>
    <col min="184" max="185" width="8.69921875" style="1" customWidth="1"/>
    <col min="186" max="187" width="0.796875" style="1" customWidth="1"/>
    <col min="188" max="188" width="14" style="1" customWidth="1"/>
    <col min="190" max="190" width="5.09765625" style="1" customWidth="1"/>
    <col min="192" max="193" width="11" style="1" customWidth="1"/>
    <col min="195" max="196" width="8.69921875" style="1" customWidth="1"/>
    <col min="197" max="198" width="0.796875" style="1" customWidth="1"/>
    <col min="199" max="199" width="14" style="1" customWidth="1"/>
    <col min="201" max="201" width="5.09765625" style="1" customWidth="1"/>
    <col min="203" max="204" width="11" style="1" customWidth="1"/>
    <col min="206" max="207" width="8.69921875" style="1" customWidth="1"/>
    <col min="208" max="209" width="0.796875" style="1" customWidth="1"/>
    <col min="210" max="210" width="14" style="1" customWidth="1"/>
    <col min="212" max="212" width="5.09765625" style="1" customWidth="1"/>
    <col min="214" max="215" width="11" style="1" customWidth="1"/>
    <col min="217" max="218" width="8.69921875" style="1" customWidth="1"/>
    <col min="219" max="220" width="0.79687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1" width="0.796875" style="1" customWidth="1"/>
    <col min="232" max="232" width="14" style="1" customWidth="1"/>
    <col min="234" max="234" width="5.09765625" style="1" customWidth="1"/>
    <col min="236" max="237" width="11" style="1" customWidth="1"/>
    <col min="239" max="240" width="8.69921875" style="1" customWidth="1"/>
    <col min="241" max="242" width="0.796875" style="1" customWidth="1"/>
    <col min="243" max="243" width="14" style="1" customWidth="1"/>
    <col min="245" max="245" width="5.09765625" style="1" customWidth="1"/>
    <col min="247" max="248" width="11" style="1" customWidth="1"/>
    <col min="250" max="251" width="8.69921875" style="1" customWidth="1"/>
    <col min="252" max="253" width="0.796875" style="1" customWidth="1"/>
    <col min="254" max="254" width="14" style="1" customWidth="1"/>
    <col min="256" max="256" width="5.09765625" style="1" customWidth="1"/>
    <col min="258" max="259" width="11" style="1" customWidth="1"/>
    <col min="261" max="262" width="8.69921875" style="1" customWidth="1"/>
    <col min="263" max="264" width="0.796875" style="1" customWidth="1"/>
    <col min="265" max="265" width="14" style="1" customWidth="1"/>
    <col min="267" max="267" width="5.09765625" style="1" customWidth="1"/>
    <col min="269" max="270" width="11" style="1" customWidth="1"/>
    <col min="272" max="273" width="8.69921875" style="1" customWidth="1"/>
    <col min="274" max="275" width="0.796875" style="1" customWidth="1"/>
    <col min="276" max="276" width="14" style="1" customWidth="1"/>
    <col min="278" max="278" width="5.09765625" style="1" customWidth="1"/>
    <col min="280" max="281" width="11" style="1" customWidth="1"/>
    <col min="283" max="284" width="8.69921875" style="1" customWidth="1"/>
    <col min="285" max="286" width="0.796875" style="1" customWidth="1"/>
    <col min="287" max="287" width="14" style="1" customWidth="1"/>
    <col min="289" max="289" width="5.09765625" style="1" customWidth="1"/>
    <col min="291" max="292" width="11" style="1" customWidth="1"/>
    <col min="294" max="295" width="8.69921875" style="1" customWidth="1"/>
    <col min="296" max="297" width="0.796875" style="1" customWidth="1"/>
    <col min="298" max="298" width="14" style="1" customWidth="1"/>
    <col min="300" max="300" width="5.09765625" style="1" customWidth="1"/>
    <col min="302" max="303" width="11" style="1" customWidth="1"/>
    <col min="305" max="306" width="8.69921875" style="1" customWidth="1"/>
    <col min="307" max="308" width="0.796875" style="1" customWidth="1"/>
    <col min="309" max="309" width="14" style="1" customWidth="1"/>
    <col min="311" max="311" width="5.09765625" style="1" customWidth="1"/>
    <col min="313" max="314" width="11" style="1" customWidth="1"/>
    <col min="316" max="317" width="8.69921875" style="1" customWidth="1"/>
    <col min="318" max="319" width="0.796875" style="1" customWidth="1"/>
    <col min="320" max="320" width="14" style="1" customWidth="1"/>
    <col min="322" max="322" width="5.09765625" style="1" customWidth="1"/>
    <col min="324" max="325" width="11" style="1" customWidth="1"/>
    <col min="327" max="328" width="8.69921875" style="1" customWidth="1"/>
    <col min="329" max="330" width="0.79687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1" width="0.796875" style="1" customWidth="1"/>
    <col min="342" max="342" width="14" style="1" customWidth="1"/>
    <col min="344" max="344" width="5.09765625" style="1" customWidth="1"/>
    <col min="346" max="347" width="11" style="1" customWidth="1"/>
    <col min="349" max="350" width="8.69921875" style="1" customWidth="1"/>
    <col min="351" max="352" width="0.796875" style="1" customWidth="1"/>
    <col min="353" max="353" width="14" style="1" customWidth="1"/>
    <col min="355" max="355" width="5.09765625" style="1" customWidth="1"/>
    <col min="357" max="358" width="11" style="1" customWidth="1"/>
    <col min="360" max="361" width="8.69921875" style="1" customWidth="1"/>
    <col min="362" max="363" width="0.796875" style="1" customWidth="1"/>
    <col min="364" max="364" width="14" style="1" customWidth="1"/>
    <col min="366" max="366" width="5.09765625" style="1" customWidth="1"/>
    <col min="368" max="369" width="11" style="1" customWidth="1"/>
    <col min="371" max="372" width="8.69921875" style="1" customWidth="1"/>
    <col min="373" max="374" width="0.796875" style="1" customWidth="1"/>
    <col min="375" max="375" width="14" style="1" customWidth="1"/>
    <col min="377" max="377" width="5.09765625" style="1" customWidth="1"/>
    <col min="379" max="380" width="11" style="1" customWidth="1"/>
    <col min="382" max="383" width="8.69921875" style="1" customWidth="1"/>
    <col min="384" max="385" width="0.796875" style="1" customWidth="1"/>
    <col min="386" max="386" width="14" style="1" customWidth="1"/>
    <col min="388" max="388" width="5.09765625" style="1" customWidth="1"/>
    <col min="390" max="391" width="11" style="1" customWidth="1"/>
    <col min="393" max="394" width="8.69921875" style="1" customWidth="1"/>
    <col min="395" max="396" width="0.796875" style="1" customWidth="1"/>
    <col min="397" max="397" width="14" style="1" customWidth="1"/>
    <col min="399" max="399" width="5.09765625" style="1" customWidth="1"/>
    <col min="401" max="402" width="11" style="1" customWidth="1"/>
    <col min="404" max="405" width="8.69921875" style="1" customWidth="1"/>
    <col min="406" max="407" width="0.796875" style="1" customWidth="1"/>
    <col min="408" max="408" width="14" style="1" customWidth="1"/>
    <col min="410" max="410" width="5.09765625" style="1" customWidth="1"/>
    <col min="412" max="413" width="11" style="1" customWidth="1"/>
    <col min="415" max="416" width="8.69921875" style="1" customWidth="1"/>
    <col min="417" max="418" width="0.796875" style="1" customWidth="1"/>
    <col min="419" max="419" width="14" style="1" customWidth="1"/>
    <col min="421" max="421" width="5.09765625" style="1" customWidth="1"/>
    <col min="423" max="424" width="11" style="1" customWidth="1"/>
    <col min="426" max="427" width="8.69921875" style="1" customWidth="1"/>
    <col min="428" max="429" width="0.796875" style="1" customWidth="1"/>
    <col min="430" max="430" width="14" style="1" customWidth="1"/>
    <col min="432" max="432" width="5.09765625" style="1" customWidth="1"/>
    <col min="434" max="435" width="11" style="1" customWidth="1"/>
    <col min="437" max="438" width="8.69921875" style="1" customWidth="1"/>
    <col min="439" max="440" width="0.79687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1" width="0.796875" style="1" customWidth="1"/>
    <col min="452" max="452" width="14" style="1" customWidth="1"/>
    <col min="454" max="454" width="5.09765625" style="1" customWidth="1"/>
    <col min="456" max="457" width="11" style="1" customWidth="1"/>
    <col min="459" max="460" width="8.69921875" style="1" customWidth="1"/>
    <col min="461" max="462" width="0.796875" style="1" customWidth="1"/>
    <col min="463" max="463" width="14" style="1" customWidth="1"/>
    <col min="465" max="465" width="5.09765625" style="1" customWidth="1"/>
    <col min="467" max="468" width="11" style="1" customWidth="1"/>
    <col min="470" max="471" width="8.69921875" style="1" customWidth="1"/>
    <col min="472" max="473" width="0.796875" style="1" customWidth="1"/>
    <col min="474" max="474" width="14" style="1" customWidth="1"/>
    <col min="476" max="476" width="5.09765625" style="1" customWidth="1"/>
    <col min="478" max="479" width="11" style="1" customWidth="1"/>
    <col min="481" max="482" width="8.69921875" style="1" customWidth="1"/>
    <col min="483" max="484" width="0.796875" style="1" customWidth="1"/>
    <col min="485" max="485" width="14" style="1" customWidth="1"/>
    <col min="487" max="487" width="5.09765625" style="1" customWidth="1"/>
    <col min="489" max="490" width="11" style="1" customWidth="1"/>
    <col min="492" max="493" width="8.69921875" style="1" customWidth="1"/>
    <col min="494" max="495" width="0.796875" style="1" customWidth="1"/>
    <col min="496" max="496" width="14" style="1" customWidth="1"/>
    <col min="498" max="498" width="5.09765625" style="1" customWidth="1"/>
    <col min="500" max="501" width="11" style="1" customWidth="1"/>
    <col min="503" max="504" width="8.69921875" style="1" customWidth="1"/>
    <col min="505" max="506" width="0.796875" style="1" customWidth="1"/>
    <col min="507" max="507" width="14" style="1" customWidth="1"/>
    <col min="509" max="509" width="5.09765625" style="1" customWidth="1"/>
    <col min="511" max="512" width="11" style="1" customWidth="1"/>
    <col min="514" max="515" width="8.69921875" style="1" customWidth="1"/>
    <col min="516" max="517" width="0.796875" style="1" customWidth="1"/>
    <col min="518" max="518" width="14" style="1" customWidth="1"/>
    <col min="520" max="520" width="5.09765625" style="1" customWidth="1"/>
    <col min="522" max="523" width="11" style="1" customWidth="1"/>
    <col min="525" max="526" width="8.69921875" style="1" customWidth="1"/>
    <col min="527" max="528" width="0.796875" style="1" customWidth="1"/>
    <col min="529" max="529" width="14" style="1" customWidth="1"/>
    <col min="531" max="531" width="5.09765625" style="1" customWidth="1"/>
    <col min="533" max="534" width="11" style="1" customWidth="1"/>
    <col min="536" max="537" width="8.69921875" style="1" customWidth="1"/>
    <col min="538" max="539" width="0.796875" style="1" customWidth="1"/>
    <col min="540" max="540" width="14" style="1" customWidth="1"/>
    <col min="542" max="542" width="5.09765625" style="1" customWidth="1"/>
    <col min="544" max="545" width="11" style="1" customWidth="1"/>
    <col min="547" max="548" width="8.69921875" style="1" customWidth="1"/>
    <col min="549" max="550" width="0.79687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1" width="0.796875" style="1" customWidth="1"/>
    <col min="562" max="562" width="14" style="1" customWidth="1"/>
    <col min="564" max="564" width="5.09765625" style="1" customWidth="1"/>
    <col min="566" max="567" width="11" style="1" customWidth="1"/>
    <col min="569" max="570" width="8.69921875" style="1" customWidth="1"/>
    <col min="571" max="572" width="0.796875" style="1" customWidth="1"/>
    <col min="573" max="573" width="14" style="1" customWidth="1"/>
    <col min="575" max="575" width="5.09765625" style="1" customWidth="1"/>
    <col min="577" max="578" width="11" style="1" customWidth="1"/>
    <col min="580" max="581" width="8.69921875" style="1" customWidth="1"/>
    <col min="582" max="583" width="0.796875" style="1" customWidth="1"/>
    <col min="584" max="584" width="14" style="1" customWidth="1"/>
    <col min="586" max="586" width="5.09765625" style="1" customWidth="1"/>
    <col min="588" max="589" width="11" style="1" customWidth="1"/>
    <col min="591" max="592" width="8.69921875" style="1" customWidth="1"/>
    <col min="593" max="594" width="0.796875" style="1" customWidth="1"/>
    <col min="595" max="595" width="14" style="1" customWidth="1"/>
    <col min="597" max="597" width="5.09765625" style="1" customWidth="1"/>
    <col min="599" max="600" width="11" style="1" customWidth="1"/>
    <col min="602" max="603" width="8.69921875" style="1" customWidth="1"/>
    <col min="604" max="605" width="0.796875" style="1" customWidth="1"/>
    <col min="606" max="606" width="14" style="1" customWidth="1"/>
    <col min="608" max="608" width="5.09765625" style="1" customWidth="1"/>
    <col min="610" max="611" width="11" style="1" customWidth="1"/>
    <col min="613" max="614" width="8.69921875" style="1" customWidth="1"/>
    <col min="615" max="616" width="0.796875" style="1" customWidth="1"/>
    <col min="617" max="617" width="14" style="1" customWidth="1"/>
    <col min="619" max="619" width="5.09765625" style="1" customWidth="1"/>
    <col min="621" max="622" width="11" style="1" customWidth="1"/>
    <col min="624" max="625" width="8.69921875" style="1" customWidth="1"/>
    <col min="626" max="627" width="0.796875" style="1" customWidth="1"/>
    <col min="628" max="628" width="14" style="1" customWidth="1"/>
    <col min="630" max="630" width="5.09765625" style="1" customWidth="1"/>
    <col min="632" max="633" width="11" style="1" customWidth="1"/>
    <col min="635" max="636" width="8.69921875" style="1" customWidth="1"/>
    <col min="637" max="638" width="0.796875" style="1" customWidth="1"/>
    <col min="639" max="639" width="14" style="1" customWidth="1"/>
    <col min="641" max="641" width="5.09765625" style="1" customWidth="1"/>
    <col min="643" max="644" width="11" style="1" customWidth="1"/>
    <col min="646" max="647" width="8.69921875" style="1" customWidth="1"/>
    <col min="648" max="649" width="0.796875" style="1" customWidth="1"/>
    <col min="650" max="650" width="14" style="1" customWidth="1"/>
    <col min="652" max="652" width="5.09765625" style="1" customWidth="1"/>
    <col min="654" max="655" width="11" style="1" customWidth="1"/>
    <col min="657" max="658" width="8.69921875" style="1" customWidth="1"/>
    <col min="659" max="660" width="0.79687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1" width="0.796875" style="1" customWidth="1"/>
    <col min="672" max="672" width="14" style="1" customWidth="1"/>
    <col min="674" max="674" width="5.09765625" style="1" customWidth="1"/>
    <col min="676" max="677" width="11" style="1" customWidth="1"/>
    <col min="679" max="680" width="8.69921875" style="1" customWidth="1"/>
    <col min="681" max="682" width="0.796875" style="1" customWidth="1"/>
    <col min="683" max="683" width="14" style="1" customWidth="1"/>
    <col min="685" max="685" width="5.09765625" style="1" customWidth="1"/>
    <col min="687" max="688" width="11" style="1" customWidth="1"/>
    <col min="690" max="691" width="8.69921875" style="1" customWidth="1"/>
    <col min="692" max="693" width="0.796875" style="1" customWidth="1"/>
    <col min="694" max="694" width="14" style="1" customWidth="1"/>
    <col min="696" max="696" width="5.09765625" style="1" customWidth="1"/>
    <col min="698" max="699" width="11" style="1" customWidth="1"/>
    <col min="701" max="702" width="8.69921875" style="1" customWidth="1"/>
    <col min="703" max="704" width="0.796875" style="1" customWidth="1"/>
    <col min="705" max="705" width="14" style="1" customWidth="1"/>
    <col min="707" max="707" width="5.09765625" style="1" customWidth="1"/>
    <col min="709" max="710" width="11" style="1" customWidth="1"/>
    <col min="712" max="713" width="8.69921875" style="1" customWidth="1"/>
    <col min="714" max="715" width="0.796875" style="1" customWidth="1"/>
  </cols>
  <sheetData>
    <row r="1" spans="1:715" x14ac:dyDescent="0.45">
      <c r="A1" t="s">
        <v>3466</v>
      </c>
      <c r="B1" t="str">
        <f ca="1">IFERROR(IF(COUNTIF(A2,"■"),
OFFSET(納品書まとめ!$A$1,I2-1,0),OFFSET(webまとめ!$A$1,I1-1,0)),"")</f>
        <v/>
      </c>
      <c r="D1" s="82" t="s">
        <v>3467</v>
      </c>
      <c r="E1" s="80"/>
      <c r="F1" s="80"/>
      <c r="G1" s="81"/>
      <c r="I1" s="41">
        <v>1</v>
      </c>
      <c r="J1" s="41"/>
      <c r="L1" t="s">
        <v>3466</v>
      </c>
      <c r="M1" t="str">
        <f ca="1">IFERROR(IF(COUNTIF(L2,"■"),
OFFSET(納品書まとめ!$A$1,T2-1,0),OFFSET(webまとめ!$A$1,T1-1,0)),"")</f>
        <v/>
      </c>
      <c r="O1" s="85" t="s">
        <v>3467</v>
      </c>
      <c r="P1" s="86"/>
      <c r="Q1" s="86"/>
      <c r="R1" s="87"/>
      <c r="S1" s="57" t="str">
        <f ca="1">IFERROR(
IF(AND(VALUE(OFFSET(webまとめ!$A$1,I26+1-1,0))&gt;29999,VALUE(OFFSET(webまとめ!$A$1,I26+1-1,0))&lt;39999),
IF(AND(VALUE(OFFSET(webまとめ!$A$1,I26+1,0))&gt;29999,VALUE(OFFSET(webまとめ!$A$1,I26+1-1,0))&lt;39999),
IF(AND(VALUE(OFFSET(webまとめ!$A$1,I26+2,0))&gt;29999,VALUE(OFFSET(webまとめ!$A$1,I26+2,0))&lt;39999),
IF(AND(VALUE(OFFSET(webまとめ!$A$1,I26+3,0))&gt;29999,VALUE(OFFSET(webまとめ!$A$1,I26+3,0))&lt;39999),
IF(AND(VALUE(OFFSET(webまとめ!$A$1,I26+4,0))&gt;29999,VALUE(OFFSET(webまとめ!$A$1,I26+4,0))&lt;39999),
IF(AND(VALUE(OFFSET(webまとめ!$A$1,I26+5,0))&gt;29999,VALUE(OFFSET(webまとめ!$A$1,I26+5,0))&lt;39999),
IF(AND(VALUE(OFFSET(webまとめ!$A$1,I26+6,0))&gt;29999,VALUE(OFFSET(webまとめ!$A$1,I26+6,0))&lt;39999),I26+8,I26+7),I26+6),I26+5),I26+4),I26+3),I26+2),I26+1),"")</f>
        <v/>
      </c>
      <c r="T1" s="57" t="str">
        <f ca="1">IFERROR(
S1+IF(OFFSET(webまとめ!$A$1,S1-1,2)&lt;&gt;"",0,1),"")</f>
        <v/>
      </c>
      <c r="U1" s="41"/>
      <c r="W1" t="s">
        <v>3466</v>
      </c>
      <c r="X1" t="str">
        <f ca="1">IFERROR(IF(COUNTIF(W2,"■"),
OFFSET(納品書まとめ!$A$1,AE2-1,0),OFFSET(webまとめ!$A$1,AE1-1,0)),"")</f>
        <v/>
      </c>
      <c r="Z1" s="85" t="s">
        <v>3467</v>
      </c>
      <c r="AA1" s="86"/>
      <c r="AB1" s="86"/>
      <c r="AC1" s="87"/>
      <c r="AD1" s="57" t="str">
        <f ca="1">IFERROR(
IF(AND(VALUE(OFFSET(webまとめ!$A$1,T26+1-1,0))&gt;29999,VALUE(OFFSET(webまとめ!$A$1,T26+1-1,0))&lt;39999),
IF(AND(VALUE(OFFSET(webまとめ!$A$1,T26+1,0))&gt;29999,VALUE(OFFSET(webまとめ!$A$1,T26+1-1,0))&lt;39999),
IF(AND(VALUE(OFFSET(webまとめ!$A$1,T26+2,0))&gt;29999,VALUE(OFFSET(webまとめ!$A$1,T26+2,0))&lt;39999),
IF(AND(VALUE(OFFSET(webまとめ!$A$1,T26+3,0))&gt;29999,VALUE(OFFSET(webまとめ!$A$1,T26+3,0))&lt;39999),
IF(AND(VALUE(OFFSET(webまとめ!$A$1,T26+4,0))&gt;29999,VALUE(OFFSET(webまとめ!$A$1,T26+4,0))&lt;39999),
IF(AND(VALUE(OFFSET(webまとめ!$A$1,T26+5,0))&gt;29999,VALUE(OFFSET(webまとめ!$A$1,T26+5,0))&lt;39999),
IF(AND(VALUE(OFFSET(webまとめ!$A$1,T26+6,0))&gt;29999,VALUE(OFFSET(webまとめ!$A$1,T26+6,0))&lt;39999),T26+8,T26+7),T26+6),T26+5),T26+4),T26+3),T26+2),T26+1),"")</f>
        <v/>
      </c>
      <c r="AE1" s="57" t="str">
        <f ca="1">IFERROR(
AD1+IF(OFFSET(webまとめ!$A$1,AD1-1,2)&lt;&gt;"",0,1),"")</f>
        <v/>
      </c>
      <c r="AF1" s="41"/>
      <c r="AH1" t="s">
        <v>3466</v>
      </c>
      <c r="AI1" t="str">
        <f ca="1">IFERROR(IF(COUNTIF(AH2,"■"),
OFFSET(納品書まとめ!$A$1,AP2-1,0),OFFSET(webまとめ!$A$1,AP1-1,0)),"")</f>
        <v/>
      </c>
      <c r="AK1" s="85" t="s">
        <v>3467</v>
      </c>
      <c r="AL1" s="86"/>
      <c r="AM1" s="86"/>
      <c r="AN1" s="87"/>
      <c r="AO1" s="57" t="str">
        <f ca="1">IFERROR(
IF(AND(VALUE(OFFSET(webまとめ!$A$1,AE26+1-1,0))&gt;29999,VALUE(OFFSET(webまとめ!$A$1,AE26+1-1,0))&lt;39999),
IF(AND(VALUE(OFFSET(webまとめ!$A$1,AE26+1,0))&gt;29999,VALUE(OFFSET(webまとめ!$A$1,AE26+1-1,0))&lt;39999),
IF(AND(VALUE(OFFSET(webまとめ!$A$1,AE26+2,0))&gt;29999,VALUE(OFFSET(webまとめ!$A$1,AE26+2,0))&lt;39999),
IF(AND(VALUE(OFFSET(webまとめ!$A$1,AE26+3,0))&gt;29999,VALUE(OFFSET(webまとめ!$A$1,AE26+3,0))&lt;39999),
IF(AND(VALUE(OFFSET(webまとめ!$A$1,AE26+4,0))&gt;29999,VALUE(OFFSET(webまとめ!$A$1,AE26+4,0))&lt;39999),
IF(AND(VALUE(OFFSET(webまとめ!$A$1,AE26+5,0))&gt;29999,VALUE(OFFSET(webまとめ!$A$1,AE26+5,0))&lt;39999),
IF(AND(VALUE(OFFSET(webまとめ!$A$1,AE26+6,0))&gt;29999,VALUE(OFFSET(webまとめ!$A$1,AE26+6,0))&lt;39999),AE26+8,AE26+7),AE26+6),AE26+5),AE26+4),AE26+3),AE26+2),AE26+1),"")</f>
        <v/>
      </c>
      <c r="AP1" s="57" t="str">
        <f ca="1">IFERROR(
AO1+IF(OFFSET(webまとめ!$A$1,AO1-1,2)&lt;&gt;"",0,1),"")</f>
        <v/>
      </c>
      <c r="AQ1" s="41"/>
      <c r="AS1" t="s">
        <v>3466</v>
      </c>
      <c r="AT1" t="str">
        <f ca="1">IFERROR(IF(COUNTIF(AS2,"■"),
OFFSET(納品書まとめ!$A$1,BA2-1,0),OFFSET(webまとめ!$A$1,BA1-1,0)),"")</f>
        <v/>
      </c>
      <c r="AV1" s="85" t="s">
        <v>3467</v>
      </c>
      <c r="AW1" s="86"/>
      <c r="AX1" s="86"/>
      <c r="AY1" s="87"/>
      <c r="AZ1" s="57" t="str">
        <f ca="1">IFERROR(
IF(AND(VALUE(OFFSET(webまとめ!$A$1,AP26+1-1,0))&gt;29999,VALUE(OFFSET(webまとめ!$A$1,AP26+1-1,0))&lt;39999),
IF(AND(VALUE(OFFSET(webまとめ!$A$1,AP26+1,0))&gt;29999,VALUE(OFFSET(webまとめ!$A$1,AP26+1-1,0))&lt;39999),
IF(AND(VALUE(OFFSET(webまとめ!$A$1,AP26+2,0))&gt;29999,VALUE(OFFSET(webまとめ!$A$1,AP26+2,0))&lt;39999),
IF(AND(VALUE(OFFSET(webまとめ!$A$1,AP26+3,0))&gt;29999,VALUE(OFFSET(webまとめ!$A$1,AP26+3,0))&lt;39999),
IF(AND(VALUE(OFFSET(webまとめ!$A$1,AP26+4,0))&gt;29999,VALUE(OFFSET(webまとめ!$A$1,AP26+4,0))&lt;39999),
IF(AND(VALUE(OFFSET(webまとめ!$A$1,AP26+5,0))&gt;29999,VALUE(OFFSET(webまとめ!$A$1,AP26+5,0))&lt;39999),
IF(AND(VALUE(OFFSET(webまとめ!$A$1,AP26+6,0))&gt;29999,VALUE(OFFSET(webまとめ!$A$1,AP26+6,0))&lt;39999),AP26+8,AP26+7),AP26+6),AP26+5),AP26+4),AP26+3),AP26+2),AP26+1),"")</f>
        <v/>
      </c>
      <c r="BA1" s="57" t="str">
        <f ca="1">IFERROR(
AZ1+IF(OFFSET(webまとめ!$A$1,AZ1-1,2)&lt;&gt;"",0,1),"")</f>
        <v/>
      </c>
      <c r="BB1" s="41"/>
      <c r="BD1" t="s">
        <v>3466</v>
      </c>
      <c r="BE1" t="str">
        <f ca="1">IFERROR(IF(COUNTIF(BD2,"■"),
OFFSET(納品書まとめ!$A$1,BL2-1,0),OFFSET(webまとめ!$A$1,BL1-1,0)),"")</f>
        <v/>
      </c>
      <c r="BG1" s="85" t="s">
        <v>3467</v>
      </c>
      <c r="BH1" s="86"/>
      <c r="BI1" s="86"/>
      <c r="BJ1" s="87"/>
      <c r="BK1" s="57" t="str">
        <f ca="1">IFERROR(
IF(AND(VALUE(OFFSET(webまとめ!$A$1,BA26+1-1,0))&gt;29999,VALUE(OFFSET(webまとめ!$A$1,BA26+1-1,0))&lt;39999),
IF(AND(VALUE(OFFSET(webまとめ!$A$1,BA26+1,0))&gt;29999,VALUE(OFFSET(webまとめ!$A$1,BA26+1-1,0))&lt;39999),
IF(AND(VALUE(OFFSET(webまとめ!$A$1,BA26+2,0))&gt;29999,VALUE(OFFSET(webまとめ!$A$1,BA26+2,0))&lt;39999),
IF(AND(VALUE(OFFSET(webまとめ!$A$1,BA26+3,0))&gt;29999,VALUE(OFFSET(webまとめ!$A$1,BA26+3,0))&lt;39999),
IF(AND(VALUE(OFFSET(webまとめ!$A$1,BA26+4,0))&gt;29999,VALUE(OFFSET(webまとめ!$A$1,BA26+4,0))&lt;39999),
IF(AND(VALUE(OFFSET(webまとめ!$A$1,BA26+5,0))&gt;29999,VALUE(OFFSET(webまとめ!$A$1,BA26+5,0))&lt;39999),
IF(AND(VALUE(OFFSET(webまとめ!$A$1,BA26+6,0))&gt;29999,VALUE(OFFSET(webまとめ!$A$1,BA26+6,0))&lt;39999),BA26+8,BA26+7),BA26+6),BA26+5),BA26+4),BA26+3),BA26+2),BA26+1),"")</f>
        <v/>
      </c>
      <c r="BL1" s="57" t="str">
        <f ca="1">IFERROR(
BK1+IF(OFFSET(webまとめ!$A$1,BK1-1,2)&lt;&gt;"",0,1),"")</f>
        <v/>
      </c>
      <c r="BM1" s="41"/>
      <c r="BO1" t="s">
        <v>3466</v>
      </c>
      <c r="BP1" t="str">
        <f ca="1">IFERROR(IF(COUNTIF(BO2,"■"),
OFFSET(納品書まとめ!$A$1,BW2-1,0),OFFSET(webまとめ!$A$1,BW1-1,0)),"")</f>
        <v/>
      </c>
      <c r="BR1" s="85" t="s">
        <v>3467</v>
      </c>
      <c r="BS1" s="86"/>
      <c r="BT1" s="86"/>
      <c r="BU1" s="87"/>
      <c r="BV1" s="57" t="str">
        <f ca="1">IFERROR(
IF(AND(VALUE(OFFSET(webまとめ!$A$1,BL26+1-1,0))&gt;29999,VALUE(OFFSET(webまとめ!$A$1,BL26+1-1,0))&lt;39999),
IF(AND(VALUE(OFFSET(webまとめ!$A$1,BL26+1,0))&gt;29999,VALUE(OFFSET(webまとめ!$A$1,BL26+1-1,0))&lt;39999),
IF(AND(VALUE(OFFSET(webまとめ!$A$1,BL26+2,0))&gt;29999,VALUE(OFFSET(webまとめ!$A$1,BL26+2,0))&lt;39999),
IF(AND(VALUE(OFFSET(webまとめ!$A$1,BL26+3,0))&gt;29999,VALUE(OFFSET(webまとめ!$A$1,BL26+3,0))&lt;39999),
IF(AND(VALUE(OFFSET(webまとめ!$A$1,BL26+4,0))&gt;29999,VALUE(OFFSET(webまとめ!$A$1,BL26+4,0))&lt;39999),
IF(AND(VALUE(OFFSET(webまとめ!$A$1,BL26+5,0))&gt;29999,VALUE(OFFSET(webまとめ!$A$1,BL26+5,0))&lt;39999),
IF(AND(VALUE(OFFSET(webまとめ!$A$1,BL26+6,0))&gt;29999,VALUE(OFFSET(webまとめ!$A$1,BL26+6,0))&lt;39999),BL26+8,BL26+7),BL26+6),BL26+5),BL26+4),BL26+3),BL26+2),BL26+1),"")</f>
        <v/>
      </c>
      <c r="BW1" s="57" t="str">
        <f ca="1">IFERROR(
BV1+IF(OFFSET(webまとめ!$A$1,BV1-1,2)&lt;&gt;"",0,1),"")</f>
        <v/>
      </c>
      <c r="BX1" s="41"/>
      <c r="BZ1" t="s">
        <v>3466</v>
      </c>
      <c r="CA1" t="str">
        <f ca="1">IFERROR(IF(COUNTIF(BZ2,"■"),
OFFSET(納品書まとめ!$A$1,CH2-1,0),OFFSET(webまとめ!$A$1,CH1-1,0)),"")</f>
        <v/>
      </c>
      <c r="CC1" s="85" t="s">
        <v>3467</v>
      </c>
      <c r="CD1" s="86"/>
      <c r="CE1" s="86"/>
      <c r="CF1" s="87"/>
      <c r="CG1" s="57" t="str">
        <f ca="1">IFERROR(
IF(AND(VALUE(OFFSET(webまとめ!$A$1,BW26+1-1,0))&gt;29999,VALUE(OFFSET(webまとめ!$A$1,BW26+1-1,0))&lt;39999),
IF(AND(VALUE(OFFSET(webまとめ!$A$1,BW26+1,0))&gt;29999,VALUE(OFFSET(webまとめ!$A$1,BW26+1-1,0))&lt;39999),
IF(AND(VALUE(OFFSET(webまとめ!$A$1,BW26+2,0))&gt;29999,VALUE(OFFSET(webまとめ!$A$1,BW26+2,0))&lt;39999),
IF(AND(VALUE(OFFSET(webまとめ!$A$1,BW26+3,0))&gt;29999,VALUE(OFFSET(webまとめ!$A$1,BW26+3,0))&lt;39999),
IF(AND(VALUE(OFFSET(webまとめ!$A$1,BW26+4,0))&gt;29999,VALUE(OFFSET(webまとめ!$A$1,BW26+4,0))&lt;39999),
IF(AND(VALUE(OFFSET(webまとめ!$A$1,BW26+5,0))&gt;29999,VALUE(OFFSET(webまとめ!$A$1,BW26+5,0))&lt;39999),
IF(AND(VALUE(OFFSET(webまとめ!$A$1,BW26+6,0))&gt;29999,VALUE(OFFSET(webまとめ!$A$1,BW26+6,0))&lt;39999),BW26+8,BW26+7),BW26+6),BW26+5),BW26+4),BW26+3),BW26+2),BW26+1),"")</f>
        <v/>
      </c>
      <c r="CH1" s="57" t="str">
        <f ca="1">IFERROR(
CG1+IF(OFFSET(webまとめ!$A$1,CG1-1,2)&lt;&gt;"",0,1),"")</f>
        <v/>
      </c>
      <c r="CI1" s="41"/>
      <c r="CK1" t="s">
        <v>3466</v>
      </c>
      <c r="CL1" t="str">
        <f ca="1">IFERROR(IF(COUNTIF(CK2,"■"),
OFFSET(納品書まとめ!$A$1,CS2-1,0),OFFSET(webまとめ!$A$1,CS1-1,0)),"")</f>
        <v/>
      </c>
      <c r="CN1" s="85" t="s">
        <v>3467</v>
      </c>
      <c r="CO1" s="86"/>
      <c r="CP1" s="86"/>
      <c r="CQ1" s="87"/>
      <c r="CR1" s="57" t="str">
        <f ca="1">IFERROR(
IF(AND(VALUE(OFFSET(webまとめ!$A$1,CH26+1-1,0))&gt;29999,VALUE(OFFSET(webまとめ!$A$1,CH26+1-1,0))&lt;39999),
IF(AND(VALUE(OFFSET(webまとめ!$A$1,CH26+1,0))&gt;29999,VALUE(OFFSET(webまとめ!$A$1,CH26+1-1,0))&lt;39999),
IF(AND(VALUE(OFFSET(webまとめ!$A$1,CH26+2,0))&gt;29999,VALUE(OFFSET(webまとめ!$A$1,CH26+2,0))&lt;39999),
IF(AND(VALUE(OFFSET(webまとめ!$A$1,CH26+3,0))&gt;29999,VALUE(OFFSET(webまとめ!$A$1,CH26+3,0))&lt;39999),
IF(AND(VALUE(OFFSET(webまとめ!$A$1,CH26+4,0))&gt;29999,VALUE(OFFSET(webまとめ!$A$1,CH26+4,0))&lt;39999),
IF(AND(VALUE(OFFSET(webまとめ!$A$1,CH26+5,0))&gt;29999,VALUE(OFFSET(webまとめ!$A$1,CH26+5,0))&lt;39999),
IF(AND(VALUE(OFFSET(webまとめ!$A$1,CH26+6,0))&gt;29999,VALUE(OFFSET(webまとめ!$A$1,CH26+6,0))&lt;39999),CH26+8,CH26+7),CH26+6),CH26+5),CH26+4),CH26+3),CH26+2),CH26+1),"")</f>
        <v/>
      </c>
      <c r="CS1" s="57" t="str">
        <f ca="1">IFERROR(
CR1+IF(OFFSET(webまとめ!$A$1,CR1-1,2)&lt;&gt;"",0,1),"")</f>
        <v/>
      </c>
      <c r="CT1" s="41"/>
      <c r="CV1" t="s">
        <v>3466</v>
      </c>
      <c r="CW1" t="str">
        <f ca="1">IFERROR(IF(COUNTIF(CV2,"■"),
OFFSET(納品書まとめ!$A$1,DD2-1,0),OFFSET(webまとめ!$A$1,DD1-1,0)),"")</f>
        <v/>
      </c>
      <c r="CY1" s="85" t="s">
        <v>3467</v>
      </c>
      <c r="CZ1" s="86"/>
      <c r="DA1" s="86"/>
      <c r="DB1" s="87"/>
      <c r="DC1" s="57" t="str">
        <f ca="1">IFERROR(
IF(AND(VALUE(OFFSET(webまとめ!$A$1,CS26+1-1,0))&gt;29999,VALUE(OFFSET(webまとめ!$A$1,CS26+1-1,0))&lt;39999),
IF(AND(VALUE(OFFSET(webまとめ!$A$1,CS26+1,0))&gt;29999,VALUE(OFFSET(webまとめ!$A$1,CS26+1-1,0))&lt;39999),
IF(AND(VALUE(OFFSET(webまとめ!$A$1,CS26+2,0))&gt;29999,VALUE(OFFSET(webまとめ!$A$1,CS26+2,0))&lt;39999),
IF(AND(VALUE(OFFSET(webまとめ!$A$1,CS26+3,0))&gt;29999,VALUE(OFFSET(webまとめ!$A$1,CS26+3,0))&lt;39999),
IF(AND(VALUE(OFFSET(webまとめ!$A$1,CS26+4,0))&gt;29999,VALUE(OFFSET(webまとめ!$A$1,CS26+4,0))&lt;39999),
IF(AND(VALUE(OFFSET(webまとめ!$A$1,CS26+5,0))&gt;29999,VALUE(OFFSET(webまとめ!$A$1,CS26+5,0))&lt;39999),
IF(AND(VALUE(OFFSET(webまとめ!$A$1,CS26+6,0))&gt;29999,VALUE(OFFSET(webまとめ!$A$1,CS26+6,0))&lt;39999),CS26+8,CS26+7),CS26+6),CS26+5),CS26+4),CS26+3),CS26+2),CS26+1),"")</f>
        <v/>
      </c>
      <c r="DD1" s="57" t="str">
        <f ca="1">IFERROR(
DC1+IF(OFFSET(webまとめ!$A$1,DC1-1,2)&lt;&gt;"",0,1),"")</f>
        <v/>
      </c>
      <c r="DE1" s="41"/>
      <c r="DG1" t="s">
        <v>3466</v>
      </c>
      <c r="DH1" t="str">
        <f ca="1">IFERROR(IF(COUNTIF(DG2,"■"),
OFFSET(納品書まとめ!$A$1,DO2-1,0),OFFSET(webまとめ!$A$1,DO1-1,0)),"")</f>
        <v/>
      </c>
      <c r="DJ1" s="85" t="s">
        <v>3467</v>
      </c>
      <c r="DK1" s="86"/>
      <c r="DL1" s="86"/>
      <c r="DM1" s="87"/>
      <c r="DN1" s="57" t="str">
        <f ca="1">IFERROR(
IF(AND(VALUE(OFFSET(webまとめ!$A$1,DD26+1-1,0))&gt;29999,VALUE(OFFSET(webまとめ!$A$1,DD26+1-1,0))&lt;39999),
IF(AND(VALUE(OFFSET(webまとめ!$A$1,DD26+1,0))&gt;29999,VALUE(OFFSET(webまとめ!$A$1,DD26+1-1,0))&lt;39999),
IF(AND(VALUE(OFFSET(webまとめ!$A$1,DD26+2,0))&gt;29999,VALUE(OFFSET(webまとめ!$A$1,DD26+2,0))&lt;39999),
IF(AND(VALUE(OFFSET(webまとめ!$A$1,DD26+3,0))&gt;29999,VALUE(OFFSET(webまとめ!$A$1,DD26+3,0))&lt;39999),
IF(AND(VALUE(OFFSET(webまとめ!$A$1,DD26+4,0))&gt;29999,VALUE(OFFSET(webまとめ!$A$1,DD26+4,0))&lt;39999),
IF(AND(VALUE(OFFSET(webまとめ!$A$1,DD26+5,0))&gt;29999,VALUE(OFFSET(webまとめ!$A$1,DD26+5,0))&lt;39999),
IF(AND(VALUE(OFFSET(webまとめ!$A$1,DD26+6,0))&gt;29999,VALUE(OFFSET(webまとめ!$A$1,DD26+6,0))&lt;39999),DD26+8,DD26+7),DD26+6),DD26+5),DD26+4),DD26+3),DD26+2),DD26+1),"")</f>
        <v/>
      </c>
      <c r="DO1" s="57" t="str">
        <f ca="1">IFERROR(
DN1+IF(OFFSET(webまとめ!$A$1,DN1-1,2)&lt;&gt;"",0,1),"")</f>
        <v/>
      </c>
      <c r="DP1" s="41"/>
      <c r="DR1" t="s">
        <v>3466</v>
      </c>
      <c r="DS1" t="str">
        <f ca="1">IFERROR(IF(COUNTIF(DR2,"■"),
OFFSET(納品書まとめ!$A$1,DZ2-1,0),OFFSET(webまとめ!$A$1,DZ1-1,0)),"")</f>
        <v/>
      </c>
      <c r="DU1" s="85" t="s">
        <v>3467</v>
      </c>
      <c r="DV1" s="86"/>
      <c r="DW1" s="86"/>
      <c r="DX1" s="87"/>
      <c r="DY1" s="57" t="str">
        <f ca="1">IFERROR(
IF(AND(VALUE(OFFSET(webまとめ!$A$1,DO26+1-1,0))&gt;29999,VALUE(OFFSET(webまとめ!$A$1,DO26+1-1,0))&lt;39999),
IF(AND(VALUE(OFFSET(webまとめ!$A$1,DO26+1,0))&gt;29999,VALUE(OFFSET(webまとめ!$A$1,DO26+1-1,0))&lt;39999),
IF(AND(VALUE(OFFSET(webまとめ!$A$1,DO26+2,0))&gt;29999,VALUE(OFFSET(webまとめ!$A$1,DO26+2,0))&lt;39999),
IF(AND(VALUE(OFFSET(webまとめ!$A$1,DO26+3,0))&gt;29999,VALUE(OFFSET(webまとめ!$A$1,DO26+3,0))&lt;39999),
IF(AND(VALUE(OFFSET(webまとめ!$A$1,DO26+4,0))&gt;29999,VALUE(OFFSET(webまとめ!$A$1,DO26+4,0))&lt;39999),
IF(AND(VALUE(OFFSET(webまとめ!$A$1,DO26+5,0))&gt;29999,VALUE(OFFSET(webまとめ!$A$1,DO26+5,0))&lt;39999),
IF(AND(VALUE(OFFSET(webまとめ!$A$1,DO26+6,0))&gt;29999,VALUE(OFFSET(webまとめ!$A$1,DO26+6,0))&lt;39999),DO26+8,DO26+7),DO26+6),DO26+5),DO26+4),DO26+3),DO26+2),DO26+1),"")</f>
        <v/>
      </c>
      <c r="DZ1" s="57" t="str">
        <f ca="1">IFERROR(
DY1+IF(OFFSET(webまとめ!$A$1,DY1-1,2)&lt;&gt;"",0,1),"")</f>
        <v/>
      </c>
      <c r="EA1" s="41"/>
      <c r="EC1" t="s">
        <v>3466</v>
      </c>
      <c r="ED1" t="str">
        <f ca="1">IFERROR(IF(COUNTIF(EC2,"■"),
OFFSET(納品書まとめ!$A$1,EK2-1,0),OFFSET(webまとめ!$A$1,EK1-1,0)),"")</f>
        <v/>
      </c>
      <c r="EF1" s="85" t="s">
        <v>3467</v>
      </c>
      <c r="EG1" s="86"/>
      <c r="EH1" s="86"/>
      <c r="EI1" s="87"/>
      <c r="EJ1" s="57" t="str">
        <f ca="1">IFERROR(
IF(AND(VALUE(OFFSET(webまとめ!$A$1,DZ26+1-1,0))&gt;29999,VALUE(OFFSET(webまとめ!$A$1,DZ26+1-1,0))&lt;39999),
IF(AND(VALUE(OFFSET(webまとめ!$A$1,DZ26+1,0))&gt;29999,VALUE(OFFSET(webまとめ!$A$1,DZ26+1-1,0))&lt;39999),
IF(AND(VALUE(OFFSET(webまとめ!$A$1,DZ26+2,0))&gt;29999,VALUE(OFFSET(webまとめ!$A$1,DZ26+2,0))&lt;39999),
IF(AND(VALUE(OFFSET(webまとめ!$A$1,DZ26+3,0))&gt;29999,VALUE(OFFSET(webまとめ!$A$1,DZ26+3,0))&lt;39999),
IF(AND(VALUE(OFFSET(webまとめ!$A$1,DZ26+4,0))&gt;29999,VALUE(OFFSET(webまとめ!$A$1,DZ26+4,0))&lt;39999),
IF(AND(VALUE(OFFSET(webまとめ!$A$1,DZ26+5,0))&gt;29999,VALUE(OFFSET(webまとめ!$A$1,DZ26+5,0))&lt;39999),
IF(AND(VALUE(OFFSET(webまとめ!$A$1,DZ26+6,0))&gt;29999,VALUE(OFFSET(webまとめ!$A$1,DZ26+6,0))&lt;39999),DZ26+8,DZ26+7),DZ26+6),DZ26+5),DZ26+4),DZ26+3),DZ26+2),DZ26+1),"")</f>
        <v/>
      </c>
      <c r="EK1" s="57" t="str">
        <f ca="1">IFERROR(
EJ1+IF(OFFSET(webまとめ!$A$1,EJ1-1,2)&lt;&gt;"",0,1),"")</f>
        <v/>
      </c>
      <c r="EL1" s="41"/>
      <c r="EN1" t="s">
        <v>3466</v>
      </c>
      <c r="EO1" t="str">
        <f ca="1">IFERROR(IF(COUNTIF(EN2,"■"),
OFFSET(納品書まとめ!$A$1,EV2-1,0),OFFSET(webまとめ!$A$1,EV1-1,0)),"")</f>
        <v/>
      </c>
      <c r="EQ1" s="85" t="s">
        <v>3467</v>
      </c>
      <c r="ER1" s="86"/>
      <c r="ES1" s="86"/>
      <c r="ET1" s="87"/>
      <c r="EU1" s="57" t="str">
        <f ca="1">IFERROR(
IF(AND(VALUE(OFFSET(webまとめ!$A$1,EK26+1-1,0))&gt;29999,VALUE(OFFSET(webまとめ!$A$1,EK26+1-1,0))&lt;39999),
IF(AND(VALUE(OFFSET(webまとめ!$A$1,EK26+1,0))&gt;29999,VALUE(OFFSET(webまとめ!$A$1,EK26+1-1,0))&lt;39999),
IF(AND(VALUE(OFFSET(webまとめ!$A$1,EK26+2,0))&gt;29999,VALUE(OFFSET(webまとめ!$A$1,EK26+2,0))&lt;39999),
IF(AND(VALUE(OFFSET(webまとめ!$A$1,EK26+3,0))&gt;29999,VALUE(OFFSET(webまとめ!$A$1,EK26+3,0))&lt;39999),
IF(AND(VALUE(OFFSET(webまとめ!$A$1,EK26+4,0))&gt;29999,VALUE(OFFSET(webまとめ!$A$1,EK26+4,0))&lt;39999),
IF(AND(VALUE(OFFSET(webまとめ!$A$1,EK26+5,0))&gt;29999,VALUE(OFFSET(webまとめ!$A$1,EK26+5,0))&lt;39999),
IF(AND(VALUE(OFFSET(webまとめ!$A$1,EK26+6,0))&gt;29999,VALUE(OFFSET(webまとめ!$A$1,EK26+6,0))&lt;39999),EK26+8,EK26+7),EK26+6),EK26+5),EK26+4),EK26+3),EK26+2),EK26+1),"")</f>
        <v/>
      </c>
      <c r="EV1" s="57" t="str">
        <f ca="1">IFERROR(
EU1+IF(OFFSET(webまとめ!$A$1,EU1-1,2)&lt;&gt;"",0,1),"")</f>
        <v/>
      </c>
      <c r="EW1" s="41"/>
      <c r="EY1" t="s">
        <v>3466</v>
      </c>
      <c r="EZ1" t="str">
        <f ca="1">IFERROR(IF(COUNTIF(EY2,"■"),
OFFSET(納品書まとめ!$A$1,FG2-1,0),OFFSET(webまとめ!$A$1,FG1-1,0)),"")</f>
        <v/>
      </c>
      <c r="FB1" s="85" t="s">
        <v>3467</v>
      </c>
      <c r="FC1" s="86"/>
      <c r="FD1" s="86"/>
      <c r="FE1" s="87"/>
      <c r="FF1" s="57" t="str">
        <f ca="1">IFERROR(
IF(AND(VALUE(OFFSET(webまとめ!$A$1,EV26+1-1,0))&gt;29999,VALUE(OFFSET(webまとめ!$A$1,EV26+1-1,0))&lt;39999),
IF(AND(VALUE(OFFSET(webまとめ!$A$1,EV26+1,0))&gt;29999,VALUE(OFFSET(webまとめ!$A$1,EV26+1-1,0))&lt;39999),
IF(AND(VALUE(OFFSET(webまとめ!$A$1,EV26+2,0))&gt;29999,VALUE(OFFSET(webまとめ!$A$1,EV26+2,0))&lt;39999),
IF(AND(VALUE(OFFSET(webまとめ!$A$1,EV26+3,0))&gt;29999,VALUE(OFFSET(webまとめ!$A$1,EV26+3,0))&lt;39999),
IF(AND(VALUE(OFFSET(webまとめ!$A$1,EV26+4,0))&gt;29999,VALUE(OFFSET(webまとめ!$A$1,EV26+4,0))&lt;39999),
IF(AND(VALUE(OFFSET(webまとめ!$A$1,EV26+5,0))&gt;29999,VALUE(OFFSET(webまとめ!$A$1,EV26+5,0))&lt;39999),
IF(AND(VALUE(OFFSET(webまとめ!$A$1,EV26+6,0))&gt;29999,VALUE(OFFSET(webまとめ!$A$1,EV26+6,0))&lt;39999),EV26+8,EV26+7),EV26+6),EV26+5),EV26+4),EV26+3),EV26+2),EV26+1),"")</f>
        <v/>
      </c>
      <c r="FG1" s="57" t="str">
        <f ca="1">IFERROR(
FF1+IF(OFFSET(webまとめ!$A$1,FF1-1,2)&lt;&gt;"",0,1),"")</f>
        <v/>
      </c>
      <c r="FH1" s="41"/>
      <c r="FJ1" t="s">
        <v>3466</v>
      </c>
      <c r="FK1" t="str">
        <f ca="1">IFERROR(IF(COUNTIF(FJ2,"■"),
OFFSET(納品書まとめ!$A$1,FR2-1,0),OFFSET(webまとめ!$A$1,FR1-1,0)),"")</f>
        <v/>
      </c>
      <c r="FM1" s="85" t="s">
        <v>3467</v>
      </c>
      <c r="FN1" s="86"/>
      <c r="FO1" s="86"/>
      <c r="FP1" s="87"/>
      <c r="FQ1" s="57" t="str">
        <f ca="1">IFERROR(
IF(AND(VALUE(OFFSET(webまとめ!$A$1,FG26+1-1,0))&gt;29999,VALUE(OFFSET(webまとめ!$A$1,FG26+1-1,0))&lt;39999),
IF(AND(VALUE(OFFSET(webまとめ!$A$1,FG26+1,0))&gt;29999,VALUE(OFFSET(webまとめ!$A$1,FG26+1-1,0))&lt;39999),
IF(AND(VALUE(OFFSET(webまとめ!$A$1,FG26+2,0))&gt;29999,VALUE(OFFSET(webまとめ!$A$1,FG26+2,0))&lt;39999),
IF(AND(VALUE(OFFSET(webまとめ!$A$1,FG26+3,0))&gt;29999,VALUE(OFFSET(webまとめ!$A$1,FG26+3,0))&lt;39999),
IF(AND(VALUE(OFFSET(webまとめ!$A$1,FG26+4,0))&gt;29999,VALUE(OFFSET(webまとめ!$A$1,FG26+4,0))&lt;39999),
IF(AND(VALUE(OFFSET(webまとめ!$A$1,FG26+5,0))&gt;29999,VALUE(OFFSET(webまとめ!$A$1,FG26+5,0))&lt;39999),
IF(AND(VALUE(OFFSET(webまとめ!$A$1,FG26+6,0))&gt;29999,VALUE(OFFSET(webまとめ!$A$1,FG26+6,0))&lt;39999),FG26+8,FG26+7),FG26+6),FG26+5),FG26+4),FG26+3),FG26+2),FG26+1),"")</f>
        <v/>
      </c>
      <c r="FR1" s="57" t="str">
        <f ca="1">IFERROR(
FQ1+IF(OFFSET(webまとめ!$A$1,FQ1-1,2)&lt;&gt;"",0,1),"")</f>
        <v/>
      </c>
      <c r="FS1" s="41"/>
      <c r="FU1" t="s">
        <v>3466</v>
      </c>
      <c r="FV1" t="str">
        <f ca="1">IFERROR(IF(COUNTIF(FU2,"■"),
OFFSET(納品書まとめ!$A$1,GC2-1,0),OFFSET(webまとめ!$A$1,GC1-1,0)),"")</f>
        <v/>
      </c>
      <c r="FX1" s="85" t="s">
        <v>3467</v>
      </c>
      <c r="FY1" s="86"/>
      <c r="FZ1" s="86"/>
      <c r="GA1" s="87"/>
      <c r="GB1" s="57" t="str">
        <f ca="1">IFERROR(
IF(AND(VALUE(OFFSET(webまとめ!$A$1,FR26+1-1,0))&gt;29999,VALUE(OFFSET(webまとめ!$A$1,FR26+1-1,0))&lt;39999),
IF(AND(VALUE(OFFSET(webまとめ!$A$1,FR26+1,0))&gt;29999,VALUE(OFFSET(webまとめ!$A$1,FR26+1-1,0))&lt;39999),
IF(AND(VALUE(OFFSET(webまとめ!$A$1,FR26+2,0))&gt;29999,VALUE(OFFSET(webまとめ!$A$1,FR26+2,0))&lt;39999),
IF(AND(VALUE(OFFSET(webまとめ!$A$1,FR26+3,0))&gt;29999,VALUE(OFFSET(webまとめ!$A$1,FR26+3,0))&lt;39999),
IF(AND(VALUE(OFFSET(webまとめ!$A$1,FR26+4,0))&gt;29999,VALUE(OFFSET(webまとめ!$A$1,FR26+4,0))&lt;39999),
IF(AND(VALUE(OFFSET(webまとめ!$A$1,FR26+5,0))&gt;29999,VALUE(OFFSET(webまとめ!$A$1,FR26+5,0))&lt;39999),
IF(AND(VALUE(OFFSET(webまとめ!$A$1,FR26+6,0))&gt;29999,VALUE(OFFSET(webまとめ!$A$1,FR26+6,0))&lt;39999),FR26+8,FR26+7),FR26+6),FR26+5),FR26+4),FR26+3),FR26+2),FR26+1),"")</f>
        <v/>
      </c>
      <c r="GC1" s="57" t="str">
        <f ca="1">IFERROR(
GB1+IF(OFFSET(webまとめ!$A$1,GB1-1,2)&lt;&gt;"",0,1),"")</f>
        <v/>
      </c>
      <c r="GD1" s="41"/>
      <c r="GF1" t="s">
        <v>3466</v>
      </c>
      <c r="GG1" t="str">
        <f ca="1">IFERROR(IF(COUNTIF(GF2,"■"),
OFFSET(納品書まとめ!$A$1,GN2-1,0),OFFSET(webまとめ!$A$1,GN1-1,0)),"")</f>
        <v/>
      </c>
      <c r="GI1" s="85" t="s">
        <v>3467</v>
      </c>
      <c r="GJ1" s="86"/>
      <c r="GK1" s="86"/>
      <c r="GL1" s="87"/>
      <c r="GM1" s="57" t="str">
        <f ca="1">IFERROR(
IF(AND(VALUE(OFFSET(webまとめ!$A$1,GC26+1-1,0))&gt;29999,VALUE(OFFSET(webまとめ!$A$1,GC26+1-1,0))&lt;39999),
IF(AND(VALUE(OFFSET(webまとめ!$A$1,GC26+1,0))&gt;29999,VALUE(OFFSET(webまとめ!$A$1,GC26+1-1,0))&lt;39999),
IF(AND(VALUE(OFFSET(webまとめ!$A$1,GC26+2,0))&gt;29999,VALUE(OFFSET(webまとめ!$A$1,GC26+2,0))&lt;39999),
IF(AND(VALUE(OFFSET(webまとめ!$A$1,GC26+3,0))&gt;29999,VALUE(OFFSET(webまとめ!$A$1,GC26+3,0))&lt;39999),
IF(AND(VALUE(OFFSET(webまとめ!$A$1,GC26+4,0))&gt;29999,VALUE(OFFSET(webまとめ!$A$1,GC26+4,0))&lt;39999),
IF(AND(VALUE(OFFSET(webまとめ!$A$1,GC26+5,0))&gt;29999,VALUE(OFFSET(webまとめ!$A$1,GC26+5,0))&lt;39999),
IF(AND(VALUE(OFFSET(webまとめ!$A$1,GC26+6,0))&gt;29999,VALUE(OFFSET(webまとめ!$A$1,GC26+6,0))&lt;39999),GC26+8,GC26+7),GC26+6),GC26+5),GC26+4),GC26+3),GC26+2),GC26+1),"")</f>
        <v/>
      </c>
      <c r="GN1" s="57" t="str">
        <f ca="1">IFERROR(
GM1+IF(OFFSET(webまとめ!$A$1,GM1-1,2)&lt;&gt;"",0,1),"")</f>
        <v/>
      </c>
      <c r="GO1" s="41"/>
      <c r="GQ1" t="s">
        <v>3466</v>
      </c>
      <c r="GR1" t="str">
        <f ca="1">IFERROR(IF(COUNTIF(GQ2,"■"),
OFFSET(納品書まとめ!$A$1,GY2-1,0),OFFSET(webまとめ!$A$1,GY1-1,0)),"")</f>
        <v/>
      </c>
      <c r="GT1" s="85" t="s">
        <v>3467</v>
      </c>
      <c r="GU1" s="86"/>
      <c r="GV1" s="86"/>
      <c r="GW1" s="87"/>
      <c r="GX1" s="57" t="str">
        <f ca="1">IFERROR(
IF(AND(VALUE(OFFSET(webまとめ!$A$1,GN26+1-1,0))&gt;29999,VALUE(OFFSET(webまとめ!$A$1,GN26+1-1,0))&lt;39999),
IF(AND(VALUE(OFFSET(webまとめ!$A$1,GN26+1,0))&gt;29999,VALUE(OFFSET(webまとめ!$A$1,GN26+1-1,0))&lt;39999),
IF(AND(VALUE(OFFSET(webまとめ!$A$1,GN26+2,0))&gt;29999,VALUE(OFFSET(webまとめ!$A$1,GN26+2,0))&lt;39999),
IF(AND(VALUE(OFFSET(webまとめ!$A$1,GN26+3,0))&gt;29999,VALUE(OFFSET(webまとめ!$A$1,GN26+3,0))&lt;39999),
IF(AND(VALUE(OFFSET(webまとめ!$A$1,GN26+4,0))&gt;29999,VALUE(OFFSET(webまとめ!$A$1,GN26+4,0))&lt;39999),
IF(AND(VALUE(OFFSET(webまとめ!$A$1,GN26+5,0))&gt;29999,VALUE(OFFSET(webまとめ!$A$1,GN26+5,0))&lt;39999),
IF(AND(VALUE(OFFSET(webまとめ!$A$1,GN26+6,0))&gt;29999,VALUE(OFFSET(webまとめ!$A$1,GN26+6,0))&lt;39999),GN26+8,GN26+7),GN26+6),GN26+5),GN26+4),GN26+3),GN26+2),GN26+1),"")</f>
        <v/>
      </c>
      <c r="GY1" s="57" t="str">
        <f ca="1">IFERROR(
GX1+IF(OFFSET(webまとめ!$A$1,GX1-1,2)&lt;&gt;"",0,1),"")</f>
        <v/>
      </c>
      <c r="GZ1" s="41"/>
      <c r="HB1" t="s">
        <v>3466</v>
      </c>
      <c r="HC1" t="str">
        <f ca="1">IFERROR(IF(COUNTIF(HB2,"■"),
OFFSET(納品書まとめ!$A$1,HJ2-1,0),OFFSET(webまとめ!$A$1,HJ1-1,0)),"")</f>
        <v/>
      </c>
      <c r="HE1" s="85" t="s">
        <v>3467</v>
      </c>
      <c r="HF1" s="86"/>
      <c r="HG1" s="86"/>
      <c r="HH1" s="87"/>
      <c r="HI1" s="57" t="str">
        <f ca="1">IFERROR(
IF(AND(VALUE(OFFSET(webまとめ!$A$1,GY26+1-1,0))&gt;29999,VALUE(OFFSET(webまとめ!$A$1,GY26+1-1,0))&lt;39999),
IF(AND(VALUE(OFFSET(webまとめ!$A$1,GY26+1,0))&gt;29999,VALUE(OFFSET(webまとめ!$A$1,GY26+1-1,0))&lt;39999),
IF(AND(VALUE(OFFSET(webまとめ!$A$1,GY26+2,0))&gt;29999,VALUE(OFFSET(webまとめ!$A$1,GY26+2,0))&lt;39999),
IF(AND(VALUE(OFFSET(webまとめ!$A$1,GY26+3,0))&gt;29999,VALUE(OFFSET(webまとめ!$A$1,GY26+3,0))&lt;39999),
IF(AND(VALUE(OFFSET(webまとめ!$A$1,GY26+4,0))&gt;29999,VALUE(OFFSET(webまとめ!$A$1,GY26+4,0))&lt;39999),
IF(AND(VALUE(OFFSET(webまとめ!$A$1,GY26+5,0))&gt;29999,VALUE(OFFSET(webまとめ!$A$1,GY26+5,0))&lt;39999),
IF(AND(VALUE(OFFSET(webまとめ!$A$1,GY26+6,0))&gt;29999,VALUE(OFFSET(webまとめ!$A$1,GY26+6,0))&lt;39999),GY26+8,GY26+7),GY26+6),GY26+5),GY26+4),GY26+3),GY26+2),GY26+1),"")</f>
        <v/>
      </c>
      <c r="HJ1" s="57" t="str">
        <f ca="1">IFERROR(
HI1+IF(OFFSET(webまとめ!$A$1,HI1-1,2)&lt;&gt;"",0,1),"")</f>
        <v/>
      </c>
      <c r="HK1" s="41"/>
      <c r="HM1" t="s">
        <v>3466</v>
      </c>
      <c r="HN1" t="str">
        <f ca="1">IFERROR(IF(COUNTIF(HM2,"■"),
OFFSET(納品書まとめ!$A$1,HU2-1,0),OFFSET(webまとめ!$A$1,HU1-1,0)),"")</f>
        <v/>
      </c>
      <c r="HP1" s="85" t="s">
        <v>3467</v>
      </c>
      <c r="HQ1" s="86"/>
      <c r="HR1" s="86"/>
      <c r="HS1" s="87"/>
      <c r="HT1" s="57" t="str">
        <f ca="1">IFERROR(
IF(AND(VALUE(OFFSET(webまとめ!$A$1,HJ26+1-1,0))&gt;29999,VALUE(OFFSET(webまとめ!$A$1,HJ26+1-1,0))&lt;39999),
IF(AND(VALUE(OFFSET(webまとめ!$A$1,HJ26+1,0))&gt;29999,VALUE(OFFSET(webまとめ!$A$1,HJ26+1-1,0))&lt;39999),
IF(AND(VALUE(OFFSET(webまとめ!$A$1,HJ26+2,0))&gt;29999,VALUE(OFFSET(webまとめ!$A$1,HJ26+2,0))&lt;39999),
IF(AND(VALUE(OFFSET(webまとめ!$A$1,HJ26+3,0))&gt;29999,VALUE(OFFSET(webまとめ!$A$1,HJ26+3,0))&lt;39999),
IF(AND(VALUE(OFFSET(webまとめ!$A$1,HJ26+4,0))&gt;29999,VALUE(OFFSET(webまとめ!$A$1,HJ26+4,0))&lt;39999),
IF(AND(VALUE(OFFSET(webまとめ!$A$1,HJ26+5,0))&gt;29999,VALUE(OFFSET(webまとめ!$A$1,HJ26+5,0))&lt;39999),
IF(AND(VALUE(OFFSET(webまとめ!$A$1,HJ26+6,0))&gt;29999,VALUE(OFFSET(webまとめ!$A$1,HJ26+6,0))&lt;39999),HJ26+8,HJ26+7),HJ26+6),HJ26+5),HJ26+4),HJ26+3),HJ26+2),HJ26+1),"")</f>
        <v/>
      </c>
      <c r="HU1" s="57" t="str">
        <f ca="1">IFERROR(
HT1+IF(OFFSET(webまとめ!$A$1,HT1-1,2)&lt;&gt;"",0,1),"")</f>
        <v/>
      </c>
      <c r="HV1" s="41"/>
      <c r="HX1" t="s">
        <v>3466</v>
      </c>
      <c r="HY1" t="str">
        <f ca="1">IFERROR(IF(COUNTIF(HX2,"■"),
OFFSET(納品書まとめ!$A$1,IF2-1,0),OFFSET(webまとめ!$A$1,IF1-1,0)),"")</f>
        <v/>
      </c>
      <c r="IA1" s="85" t="s">
        <v>3467</v>
      </c>
      <c r="IB1" s="86"/>
      <c r="IC1" s="86"/>
      <c r="ID1" s="87"/>
      <c r="IE1" s="57" t="str">
        <f ca="1">IFERROR(
IF(AND(VALUE(OFFSET(webまとめ!$A$1,HU26+1-1,0))&gt;29999,VALUE(OFFSET(webまとめ!$A$1,HU26+1-1,0))&lt;39999),
IF(AND(VALUE(OFFSET(webまとめ!$A$1,HU26+1,0))&gt;29999,VALUE(OFFSET(webまとめ!$A$1,HU26+1-1,0))&lt;39999),
IF(AND(VALUE(OFFSET(webまとめ!$A$1,HU26+2,0))&gt;29999,VALUE(OFFSET(webまとめ!$A$1,HU26+2,0))&lt;39999),
IF(AND(VALUE(OFFSET(webまとめ!$A$1,HU26+3,0))&gt;29999,VALUE(OFFSET(webまとめ!$A$1,HU26+3,0))&lt;39999),
IF(AND(VALUE(OFFSET(webまとめ!$A$1,HU26+4,0))&gt;29999,VALUE(OFFSET(webまとめ!$A$1,HU26+4,0))&lt;39999),
IF(AND(VALUE(OFFSET(webまとめ!$A$1,HU26+5,0))&gt;29999,VALUE(OFFSET(webまとめ!$A$1,HU26+5,0))&lt;39999),
IF(AND(VALUE(OFFSET(webまとめ!$A$1,HU26+6,0))&gt;29999,VALUE(OFFSET(webまとめ!$A$1,HU26+6,0))&lt;39999),HU26+8,HU26+7),HU26+6),HU26+5),HU26+4),HU26+3),HU26+2),HU26+1),"")</f>
        <v/>
      </c>
      <c r="IF1" s="57" t="str">
        <f ca="1">IFERROR(
IE1+IF(OFFSET(webまとめ!$A$1,IE1-1,2)&lt;&gt;"",0,1),"")</f>
        <v/>
      </c>
      <c r="IG1" s="41"/>
      <c r="II1" t="s">
        <v>3466</v>
      </c>
      <c r="IJ1" t="str">
        <f ca="1">IFERROR(IF(COUNTIF(II2,"■"),
OFFSET(納品書まとめ!$A$1,IQ2-1,0),OFFSET(webまとめ!$A$1,IQ1-1,0)),"")</f>
        <v/>
      </c>
      <c r="IL1" s="85" t="s">
        <v>3467</v>
      </c>
      <c r="IM1" s="86"/>
      <c r="IN1" s="86"/>
      <c r="IO1" s="87"/>
      <c r="IP1" s="57" t="str">
        <f ca="1">IFERROR(
IF(AND(VALUE(OFFSET(webまとめ!$A$1,IF26+1-1,0))&gt;29999,VALUE(OFFSET(webまとめ!$A$1,IF26+1-1,0))&lt;39999),
IF(AND(VALUE(OFFSET(webまとめ!$A$1,IF26+1,0))&gt;29999,VALUE(OFFSET(webまとめ!$A$1,IF26+1-1,0))&lt;39999),
IF(AND(VALUE(OFFSET(webまとめ!$A$1,IF26+2,0))&gt;29999,VALUE(OFFSET(webまとめ!$A$1,IF26+2,0))&lt;39999),
IF(AND(VALUE(OFFSET(webまとめ!$A$1,IF26+3,0))&gt;29999,VALUE(OFFSET(webまとめ!$A$1,IF26+3,0))&lt;39999),
IF(AND(VALUE(OFFSET(webまとめ!$A$1,IF26+4,0))&gt;29999,VALUE(OFFSET(webまとめ!$A$1,IF26+4,0))&lt;39999),
IF(AND(VALUE(OFFSET(webまとめ!$A$1,IF26+5,0))&gt;29999,VALUE(OFFSET(webまとめ!$A$1,IF26+5,0))&lt;39999),
IF(AND(VALUE(OFFSET(webまとめ!$A$1,IF26+6,0))&gt;29999,VALUE(OFFSET(webまとめ!$A$1,IF26+6,0))&lt;39999),IF26+8,IF26+7),IF26+6),IF26+5),IF26+4),IF26+3),IF26+2),IF26+1),"")</f>
        <v/>
      </c>
      <c r="IQ1" s="57" t="str">
        <f ca="1">IFERROR(
IP1+IF(OFFSET(webまとめ!$A$1,IP1-1,2)&lt;&gt;"",0,1),"")</f>
        <v/>
      </c>
      <c r="IR1" s="41"/>
      <c r="IT1" t="s">
        <v>3466</v>
      </c>
      <c r="IU1" t="str">
        <f ca="1">IFERROR(IF(COUNTIF(IT2,"■"),
OFFSET(納品書まとめ!$A$1,JB2-1,0),OFFSET(webまとめ!$A$1,JB1-1,0)),"")</f>
        <v/>
      </c>
      <c r="IW1" s="85" t="s">
        <v>3467</v>
      </c>
      <c r="IX1" s="86"/>
      <c r="IY1" s="86"/>
      <c r="IZ1" s="87"/>
      <c r="JA1" s="57" t="str">
        <f ca="1">IFERROR(
IF(AND(VALUE(OFFSET(webまとめ!$A$1,IQ26+1-1,0))&gt;29999,VALUE(OFFSET(webまとめ!$A$1,IQ26+1-1,0))&lt;39999),
IF(AND(VALUE(OFFSET(webまとめ!$A$1,IQ26+1,0))&gt;29999,VALUE(OFFSET(webまとめ!$A$1,IQ26+1-1,0))&lt;39999),
IF(AND(VALUE(OFFSET(webまとめ!$A$1,IQ26+2,0))&gt;29999,VALUE(OFFSET(webまとめ!$A$1,IQ26+2,0))&lt;39999),
IF(AND(VALUE(OFFSET(webまとめ!$A$1,IQ26+3,0))&gt;29999,VALUE(OFFSET(webまとめ!$A$1,IQ26+3,0))&lt;39999),
IF(AND(VALUE(OFFSET(webまとめ!$A$1,IQ26+4,0))&gt;29999,VALUE(OFFSET(webまとめ!$A$1,IQ26+4,0))&lt;39999),
IF(AND(VALUE(OFFSET(webまとめ!$A$1,IQ26+5,0))&gt;29999,VALUE(OFFSET(webまとめ!$A$1,IQ26+5,0))&lt;39999),
IF(AND(VALUE(OFFSET(webまとめ!$A$1,IQ26+6,0))&gt;29999,VALUE(OFFSET(webまとめ!$A$1,IQ26+6,0))&lt;39999),IQ26+8,IQ26+7),IQ26+6),IQ26+5),IQ26+4),IQ26+3),IQ26+2),IQ26+1),"")</f>
        <v/>
      </c>
      <c r="JB1" s="57" t="str">
        <f ca="1">IFERROR(
JA1+IF(OFFSET(webまとめ!$A$1,JA1-1,2)&lt;&gt;"",0,1),"")</f>
        <v/>
      </c>
      <c r="JC1" s="41"/>
      <c r="JE1" t="s">
        <v>3466</v>
      </c>
      <c r="JF1" t="str">
        <f ca="1">IFERROR(IF(COUNTIF(JE2,"■"),
OFFSET(納品書まとめ!$A$1,JM2-1,0),OFFSET(webまとめ!$A$1,JM1-1,0)),"")</f>
        <v/>
      </c>
      <c r="JH1" s="85" t="s">
        <v>3467</v>
      </c>
      <c r="JI1" s="86"/>
      <c r="JJ1" s="86"/>
      <c r="JK1" s="87"/>
      <c r="JL1" s="57" t="str">
        <f ca="1">IFERROR(
IF(AND(VALUE(OFFSET(webまとめ!$A$1,JB26+1-1,0))&gt;29999,VALUE(OFFSET(webまとめ!$A$1,JB26+1-1,0))&lt;39999),
IF(AND(VALUE(OFFSET(webまとめ!$A$1,JB26+1,0))&gt;29999,VALUE(OFFSET(webまとめ!$A$1,JB26+1-1,0))&lt;39999),
IF(AND(VALUE(OFFSET(webまとめ!$A$1,JB26+2,0))&gt;29999,VALUE(OFFSET(webまとめ!$A$1,JB26+2,0))&lt;39999),
IF(AND(VALUE(OFFSET(webまとめ!$A$1,JB26+3,0))&gt;29999,VALUE(OFFSET(webまとめ!$A$1,JB26+3,0))&lt;39999),
IF(AND(VALUE(OFFSET(webまとめ!$A$1,JB26+4,0))&gt;29999,VALUE(OFFSET(webまとめ!$A$1,JB26+4,0))&lt;39999),
IF(AND(VALUE(OFFSET(webまとめ!$A$1,JB26+5,0))&gt;29999,VALUE(OFFSET(webまとめ!$A$1,JB26+5,0))&lt;39999),
IF(AND(VALUE(OFFSET(webまとめ!$A$1,JB26+6,0))&gt;29999,VALUE(OFFSET(webまとめ!$A$1,JB26+6,0))&lt;39999),JB26+8,JB26+7),JB26+6),JB26+5),JB26+4),JB26+3),JB26+2),JB26+1),"")</f>
        <v/>
      </c>
      <c r="JM1" s="57" t="str">
        <f ca="1">IFERROR(
JL1+IF(OFFSET(webまとめ!$A$1,JL1-1,2)&lt;&gt;"",0,1),"")</f>
        <v/>
      </c>
      <c r="JN1" s="41"/>
      <c r="JP1" t="s">
        <v>3466</v>
      </c>
      <c r="JQ1" t="str">
        <f ca="1">IFERROR(IF(COUNTIF(JP2,"■"),
OFFSET(納品書まとめ!$A$1,JX2-1,0),OFFSET(webまとめ!$A$1,JX1-1,0)),"")</f>
        <v/>
      </c>
      <c r="JS1" s="85" t="s">
        <v>3467</v>
      </c>
      <c r="JT1" s="86"/>
      <c r="JU1" s="86"/>
      <c r="JV1" s="87"/>
      <c r="JW1" s="57" t="str">
        <f ca="1">IFERROR(
IF(AND(VALUE(OFFSET(webまとめ!$A$1,JM26+1-1,0))&gt;29999,VALUE(OFFSET(webまとめ!$A$1,JM26+1-1,0))&lt;39999),
IF(AND(VALUE(OFFSET(webまとめ!$A$1,JM26+1,0))&gt;29999,VALUE(OFFSET(webまとめ!$A$1,JM26+1-1,0))&lt;39999),
IF(AND(VALUE(OFFSET(webまとめ!$A$1,JM26+2,0))&gt;29999,VALUE(OFFSET(webまとめ!$A$1,JM26+2,0))&lt;39999),
IF(AND(VALUE(OFFSET(webまとめ!$A$1,JM26+3,0))&gt;29999,VALUE(OFFSET(webまとめ!$A$1,JM26+3,0))&lt;39999),
IF(AND(VALUE(OFFSET(webまとめ!$A$1,JM26+4,0))&gt;29999,VALUE(OFFSET(webまとめ!$A$1,JM26+4,0))&lt;39999),
IF(AND(VALUE(OFFSET(webまとめ!$A$1,JM26+5,0))&gt;29999,VALUE(OFFSET(webまとめ!$A$1,JM26+5,0))&lt;39999),
IF(AND(VALUE(OFFSET(webまとめ!$A$1,JM26+6,0))&gt;29999,VALUE(OFFSET(webまとめ!$A$1,JM26+6,0))&lt;39999),JM26+8,JM26+7),JM26+6),JM26+5),JM26+4),JM26+3),JM26+2),JM26+1),"")</f>
        <v/>
      </c>
      <c r="JX1" s="57" t="str">
        <f ca="1">IFERROR(
JW1+IF(OFFSET(webまとめ!$A$1,JW1-1,2)&lt;&gt;"",0,1),"")</f>
        <v/>
      </c>
      <c r="JY1" s="41"/>
      <c r="KA1" t="s">
        <v>3466</v>
      </c>
      <c r="KB1" t="str">
        <f ca="1">IFERROR(IF(COUNTIF(KA2,"■"),
OFFSET(納品書まとめ!$A$1,KI2-1,0),OFFSET(webまとめ!$A$1,KI1-1,0)),"")</f>
        <v/>
      </c>
      <c r="KD1" s="85" t="s">
        <v>3467</v>
      </c>
      <c r="KE1" s="86"/>
      <c r="KF1" s="86"/>
      <c r="KG1" s="87"/>
      <c r="KH1" s="57" t="str">
        <f ca="1">IFERROR(
IF(AND(VALUE(OFFSET(webまとめ!$A$1,JX26+1-1,0))&gt;29999,VALUE(OFFSET(webまとめ!$A$1,JX26+1-1,0))&lt;39999),
IF(AND(VALUE(OFFSET(webまとめ!$A$1,JX26+1,0))&gt;29999,VALUE(OFFSET(webまとめ!$A$1,JX26+1-1,0))&lt;39999),
IF(AND(VALUE(OFFSET(webまとめ!$A$1,JX26+2,0))&gt;29999,VALUE(OFFSET(webまとめ!$A$1,JX26+2,0))&lt;39999),
IF(AND(VALUE(OFFSET(webまとめ!$A$1,JX26+3,0))&gt;29999,VALUE(OFFSET(webまとめ!$A$1,JX26+3,0))&lt;39999),
IF(AND(VALUE(OFFSET(webまとめ!$A$1,JX26+4,0))&gt;29999,VALUE(OFFSET(webまとめ!$A$1,JX26+4,0))&lt;39999),
IF(AND(VALUE(OFFSET(webまとめ!$A$1,JX26+5,0))&gt;29999,VALUE(OFFSET(webまとめ!$A$1,JX26+5,0))&lt;39999),
IF(AND(VALUE(OFFSET(webまとめ!$A$1,JX26+6,0))&gt;29999,VALUE(OFFSET(webまとめ!$A$1,JX26+6,0))&lt;39999),JX26+8,JX26+7),JX26+6),JX26+5),JX26+4),JX26+3),JX26+2),JX26+1),"")</f>
        <v/>
      </c>
      <c r="KI1" s="57" t="str">
        <f ca="1">IFERROR(
KH1+IF(OFFSET(webまとめ!$A$1,KH1-1,2)&lt;&gt;"",0,1),"")</f>
        <v/>
      </c>
      <c r="KJ1" s="41"/>
      <c r="KL1" t="s">
        <v>3466</v>
      </c>
      <c r="KM1" t="str">
        <f ca="1">IFERROR(IF(COUNTIF(KL2,"■"),
OFFSET(納品書まとめ!$A$1,KT2-1,0),OFFSET(webまとめ!$A$1,KT1-1,0)),"")</f>
        <v/>
      </c>
      <c r="KO1" s="85" t="s">
        <v>3467</v>
      </c>
      <c r="KP1" s="86"/>
      <c r="KQ1" s="86"/>
      <c r="KR1" s="87"/>
      <c r="KS1" s="57" t="str">
        <f ca="1">IFERROR(
IF(AND(VALUE(OFFSET(webまとめ!$A$1,KI26+1-1,0))&gt;29999,VALUE(OFFSET(webまとめ!$A$1,KI26+1-1,0))&lt;39999),
IF(AND(VALUE(OFFSET(webまとめ!$A$1,KI26+1,0))&gt;29999,VALUE(OFFSET(webまとめ!$A$1,KI26+1-1,0))&lt;39999),
IF(AND(VALUE(OFFSET(webまとめ!$A$1,KI26+2,0))&gt;29999,VALUE(OFFSET(webまとめ!$A$1,KI26+2,0))&lt;39999),
IF(AND(VALUE(OFFSET(webまとめ!$A$1,KI26+3,0))&gt;29999,VALUE(OFFSET(webまとめ!$A$1,KI26+3,0))&lt;39999),
IF(AND(VALUE(OFFSET(webまとめ!$A$1,KI26+4,0))&gt;29999,VALUE(OFFSET(webまとめ!$A$1,KI26+4,0))&lt;39999),
IF(AND(VALUE(OFFSET(webまとめ!$A$1,KI26+5,0))&gt;29999,VALUE(OFFSET(webまとめ!$A$1,KI26+5,0))&lt;39999),
IF(AND(VALUE(OFFSET(webまとめ!$A$1,KI26+6,0))&gt;29999,VALUE(OFFSET(webまとめ!$A$1,KI26+6,0))&lt;39999),KI26+8,KI26+7),KI26+6),KI26+5),KI26+4),KI26+3),KI26+2),KI26+1),"")</f>
        <v/>
      </c>
      <c r="KT1" s="57" t="str">
        <f ca="1">IFERROR(
KS1+IF(OFFSET(webまとめ!$A$1,KS1-1,2)&lt;&gt;"",0,1),"")</f>
        <v/>
      </c>
      <c r="KU1" s="41"/>
      <c r="KW1" t="s">
        <v>3466</v>
      </c>
      <c r="KX1" t="str">
        <f ca="1">IFERROR(IF(COUNTIF(KW2,"■"),
OFFSET(納品書まとめ!$A$1,LE2-1,0),OFFSET(webまとめ!$A$1,LE1-1,0)),"")</f>
        <v/>
      </c>
      <c r="KZ1" s="85" t="s">
        <v>3467</v>
      </c>
      <c r="LA1" s="86"/>
      <c r="LB1" s="86"/>
      <c r="LC1" s="87"/>
      <c r="LD1" s="57" t="str">
        <f ca="1">IFERROR(
IF(AND(VALUE(OFFSET(webまとめ!$A$1,KT26+1-1,0))&gt;29999,VALUE(OFFSET(webまとめ!$A$1,KT26+1-1,0))&lt;39999),
IF(AND(VALUE(OFFSET(webまとめ!$A$1,KT26+1,0))&gt;29999,VALUE(OFFSET(webまとめ!$A$1,KT26+1-1,0))&lt;39999),
IF(AND(VALUE(OFFSET(webまとめ!$A$1,KT26+2,0))&gt;29999,VALUE(OFFSET(webまとめ!$A$1,KT26+2,0))&lt;39999),
IF(AND(VALUE(OFFSET(webまとめ!$A$1,KT26+3,0))&gt;29999,VALUE(OFFSET(webまとめ!$A$1,KT26+3,0))&lt;39999),
IF(AND(VALUE(OFFSET(webまとめ!$A$1,KT26+4,0))&gt;29999,VALUE(OFFSET(webまとめ!$A$1,KT26+4,0))&lt;39999),
IF(AND(VALUE(OFFSET(webまとめ!$A$1,KT26+5,0))&gt;29999,VALUE(OFFSET(webまとめ!$A$1,KT26+5,0))&lt;39999),
IF(AND(VALUE(OFFSET(webまとめ!$A$1,KT26+6,0))&gt;29999,VALUE(OFFSET(webまとめ!$A$1,KT26+6,0))&lt;39999),KT26+8,KT26+7),KT26+6),KT26+5),KT26+4),KT26+3),KT26+2),KT26+1),"")</f>
        <v/>
      </c>
      <c r="LE1" s="57" t="str">
        <f ca="1">IFERROR(
LD1+IF(OFFSET(webまとめ!$A$1,LD1-1,2)&lt;&gt;"",0,1),"")</f>
        <v/>
      </c>
      <c r="LF1" s="41"/>
      <c r="LH1" t="s">
        <v>3466</v>
      </c>
      <c r="LI1" t="str">
        <f ca="1">IFERROR(IF(COUNTIF(LH2,"■"),
OFFSET(納品書まとめ!$A$1,LP2-1,0),OFFSET(webまとめ!$A$1,LP1-1,0)),"")</f>
        <v/>
      </c>
      <c r="LK1" s="85" t="s">
        <v>3467</v>
      </c>
      <c r="LL1" s="86"/>
      <c r="LM1" s="86"/>
      <c r="LN1" s="87"/>
      <c r="LO1" s="57" t="str">
        <f ca="1">IFERROR(
IF(AND(VALUE(OFFSET(webまとめ!$A$1,LE26+1-1,0))&gt;29999,VALUE(OFFSET(webまとめ!$A$1,LE26+1-1,0))&lt;39999),
IF(AND(VALUE(OFFSET(webまとめ!$A$1,LE26+1,0))&gt;29999,VALUE(OFFSET(webまとめ!$A$1,LE26+1-1,0))&lt;39999),
IF(AND(VALUE(OFFSET(webまとめ!$A$1,LE26+2,0))&gt;29999,VALUE(OFFSET(webまとめ!$A$1,LE26+2,0))&lt;39999),
IF(AND(VALUE(OFFSET(webまとめ!$A$1,LE26+3,0))&gt;29999,VALUE(OFFSET(webまとめ!$A$1,LE26+3,0))&lt;39999),
IF(AND(VALUE(OFFSET(webまとめ!$A$1,LE26+4,0))&gt;29999,VALUE(OFFSET(webまとめ!$A$1,LE26+4,0))&lt;39999),
IF(AND(VALUE(OFFSET(webまとめ!$A$1,LE26+5,0))&gt;29999,VALUE(OFFSET(webまとめ!$A$1,LE26+5,0))&lt;39999),
IF(AND(VALUE(OFFSET(webまとめ!$A$1,LE26+6,0))&gt;29999,VALUE(OFFSET(webまとめ!$A$1,LE26+6,0))&lt;39999),LE26+8,LE26+7),LE26+6),LE26+5),LE26+4),LE26+3),LE26+2),LE26+1),"")</f>
        <v/>
      </c>
      <c r="LP1" s="57" t="str">
        <f ca="1">IFERROR(
LO1+IF(OFFSET(webまとめ!$A$1,LO1-1,2)&lt;&gt;"",0,1),"")</f>
        <v/>
      </c>
      <c r="LQ1" s="41"/>
      <c r="LS1" t="s">
        <v>3466</v>
      </c>
      <c r="LT1" t="str">
        <f ca="1">IFERROR(IF(COUNTIF(LS2,"■"),
OFFSET(納品書まとめ!$A$1,MA2-1,0),OFFSET(webまとめ!$A$1,MA1-1,0)),"")</f>
        <v/>
      </c>
      <c r="LV1" s="85" t="s">
        <v>3467</v>
      </c>
      <c r="LW1" s="86"/>
      <c r="LX1" s="86"/>
      <c r="LY1" s="87"/>
      <c r="LZ1" s="57" t="str">
        <f ca="1">IFERROR(
IF(AND(VALUE(OFFSET(webまとめ!$A$1,LP26+1-1,0))&gt;29999,VALUE(OFFSET(webまとめ!$A$1,LP26+1-1,0))&lt;39999),
IF(AND(VALUE(OFFSET(webまとめ!$A$1,LP26+1,0))&gt;29999,VALUE(OFFSET(webまとめ!$A$1,LP26+1-1,0))&lt;39999),
IF(AND(VALUE(OFFSET(webまとめ!$A$1,LP26+2,0))&gt;29999,VALUE(OFFSET(webまとめ!$A$1,LP26+2,0))&lt;39999),
IF(AND(VALUE(OFFSET(webまとめ!$A$1,LP26+3,0))&gt;29999,VALUE(OFFSET(webまとめ!$A$1,LP26+3,0))&lt;39999),
IF(AND(VALUE(OFFSET(webまとめ!$A$1,LP26+4,0))&gt;29999,VALUE(OFFSET(webまとめ!$A$1,LP26+4,0))&lt;39999),
IF(AND(VALUE(OFFSET(webまとめ!$A$1,LP26+5,0))&gt;29999,VALUE(OFFSET(webまとめ!$A$1,LP26+5,0))&lt;39999),
IF(AND(VALUE(OFFSET(webまとめ!$A$1,LP26+6,0))&gt;29999,VALUE(OFFSET(webまとめ!$A$1,LP26+6,0))&lt;39999),LP26+8,LP26+7),LP26+6),LP26+5),LP26+4),LP26+3),LP26+2),LP26+1),"")</f>
        <v/>
      </c>
      <c r="MA1" s="57" t="str">
        <f ca="1">IFERROR(
LZ1+IF(OFFSET(webまとめ!$A$1,LZ1-1,2)&lt;&gt;"",0,1),"")</f>
        <v/>
      </c>
      <c r="MB1" s="41"/>
      <c r="MD1" t="s">
        <v>3466</v>
      </c>
      <c r="ME1" t="str">
        <f ca="1">IFERROR(IF(COUNTIF(MD2,"■"),
OFFSET(納品書まとめ!$A$1,ML2-1,0),OFFSET(webまとめ!$A$1,ML1-1,0)),"")</f>
        <v/>
      </c>
      <c r="MG1" s="85" t="s">
        <v>3467</v>
      </c>
      <c r="MH1" s="86"/>
      <c r="MI1" s="86"/>
      <c r="MJ1" s="87"/>
      <c r="MK1" s="57" t="str">
        <f ca="1">IFERROR(
IF(AND(VALUE(OFFSET(webまとめ!$A$1,MA26+1-1,0))&gt;29999,VALUE(OFFSET(webまとめ!$A$1,MA26+1-1,0))&lt;39999),
IF(AND(VALUE(OFFSET(webまとめ!$A$1,MA26+1,0))&gt;29999,VALUE(OFFSET(webまとめ!$A$1,MA26+1-1,0))&lt;39999),
IF(AND(VALUE(OFFSET(webまとめ!$A$1,MA26+2,0))&gt;29999,VALUE(OFFSET(webまとめ!$A$1,MA26+2,0))&lt;39999),
IF(AND(VALUE(OFFSET(webまとめ!$A$1,MA26+3,0))&gt;29999,VALUE(OFFSET(webまとめ!$A$1,MA26+3,0))&lt;39999),
IF(AND(VALUE(OFFSET(webまとめ!$A$1,MA26+4,0))&gt;29999,VALUE(OFFSET(webまとめ!$A$1,MA26+4,0))&lt;39999),
IF(AND(VALUE(OFFSET(webまとめ!$A$1,MA26+5,0))&gt;29999,VALUE(OFFSET(webまとめ!$A$1,MA26+5,0))&lt;39999),
IF(AND(VALUE(OFFSET(webまとめ!$A$1,MA26+6,0))&gt;29999,VALUE(OFFSET(webまとめ!$A$1,MA26+6,0))&lt;39999),MA26+8,MA26+7),MA26+6),MA26+5),MA26+4),MA26+3),MA26+2),MA26+1),"")</f>
        <v/>
      </c>
      <c r="ML1" s="57" t="str">
        <f ca="1">IFERROR(
MK1+IF(OFFSET(webまとめ!$A$1,MK1-1,2)&lt;&gt;"",0,1),"")</f>
        <v/>
      </c>
      <c r="MM1" s="41"/>
      <c r="MO1" t="s">
        <v>3466</v>
      </c>
      <c r="MP1" t="str">
        <f ca="1">IFERROR(IF(COUNTIF(MO2,"■"),
OFFSET(納品書まとめ!$A$1,MW2-1,0),OFFSET(webまとめ!$A$1,MW1-1,0)),"")</f>
        <v/>
      </c>
      <c r="MR1" s="85" t="s">
        <v>3467</v>
      </c>
      <c r="MS1" s="86"/>
      <c r="MT1" s="86"/>
      <c r="MU1" s="87"/>
      <c r="MV1" s="57" t="str">
        <f ca="1">IFERROR(
IF(AND(VALUE(OFFSET(webまとめ!$A$1,ML26+1-1,0))&gt;29999,VALUE(OFFSET(webまとめ!$A$1,ML26+1-1,0))&lt;39999),
IF(AND(VALUE(OFFSET(webまとめ!$A$1,ML26+1,0))&gt;29999,VALUE(OFFSET(webまとめ!$A$1,ML26+1-1,0))&lt;39999),
IF(AND(VALUE(OFFSET(webまとめ!$A$1,ML26+2,0))&gt;29999,VALUE(OFFSET(webまとめ!$A$1,ML26+2,0))&lt;39999),
IF(AND(VALUE(OFFSET(webまとめ!$A$1,ML26+3,0))&gt;29999,VALUE(OFFSET(webまとめ!$A$1,ML26+3,0))&lt;39999),
IF(AND(VALUE(OFFSET(webまとめ!$A$1,ML26+4,0))&gt;29999,VALUE(OFFSET(webまとめ!$A$1,ML26+4,0))&lt;39999),
IF(AND(VALUE(OFFSET(webまとめ!$A$1,ML26+5,0))&gt;29999,VALUE(OFFSET(webまとめ!$A$1,ML26+5,0))&lt;39999),
IF(AND(VALUE(OFFSET(webまとめ!$A$1,ML26+6,0))&gt;29999,VALUE(OFFSET(webまとめ!$A$1,ML26+6,0))&lt;39999),ML26+8,ML26+7),ML26+6),ML26+5),ML26+4),ML26+3),ML26+2),ML26+1),"")</f>
        <v/>
      </c>
      <c r="MW1" s="57" t="str">
        <f ca="1">IFERROR(
MV1+IF(OFFSET(webまとめ!$A$1,MV1-1,2)&lt;&gt;"",0,1),"")</f>
        <v/>
      </c>
      <c r="MX1" s="41"/>
      <c r="MZ1" t="s">
        <v>3466</v>
      </c>
      <c r="NA1" t="str">
        <f ca="1">IFERROR(IF(COUNTIF(MZ2,"■"),
OFFSET(納品書まとめ!$A$1,NH2-1,0),OFFSET(webまとめ!$A$1,NH1-1,0)),"")</f>
        <v/>
      </c>
      <c r="NC1" s="85" t="s">
        <v>3467</v>
      </c>
      <c r="ND1" s="86"/>
      <c r="NE1" s="86"/>
      <c r="NF1" s="87"/>
      <c r="NG1" s="57" t="str">
        <f ca="1">IFERROR(
IF(AND(VALUE(OFFSET(webまとめ!$A$1,MW26+1-1,0))&gt;29999,VALUE(OFFSET(webまとめ!$A$1,MW26+1-1,0))&lt;39999),
IF(AND(VALUE(OFFSET(webまとめ!$A$1,MW26+1,0))&gt;29999,VALUE(OFFSET(webまとめ!$A$1,MW26+1-1,0))&lt;39999),
IF(AND(VALUE(OFFSET(webまとめ!$A$1,MW26+2,0))&gt;29999,VALUE(OFFSET(webまとめ!$A$1,MW26+2,0))&lt;39999),
IF(AND(VALUE(OFFSET(webまとめ!$A$1,MW26+3,0))&gt;29999,VALUE(OFFSET(webまとめ!$A$1,MW26+3,0))&lt;39999),
IF(AND(VALUE(OFFSET(webまとめ!$A$1,MW26+4,0))&gt;29999,VALUE(OFFSET(webまとめ!$A$1,MW26+4,0))&lt;39999),
IF(AND(VALUE(OFFSET(webまとめ!$A$1,MW26+5,0))&gt;29999,VALUE(OFFSET(webまとめ!$A$1,MW26+5,0))&lt;39999),
IF(AND(VALUE(OFFSET(webまとめ!$A$1,MW26+6,0))&gt;29999,VALUE(OFFSET(webまとめ!$A$1,MW26+6,0))&lt;39999),MW26+8,MW26+7),MW26+6),MW26+5),MW26+4),MW26+3),MW26+2),MW26+1),"")</f>
        <v/>
      </c>
      <c r="NH1" s="57" t="str">
        <f ca="1">IFERROR(
NG1+IF(OFFSET(webまとめ!$A$1,NG1-1,2)&lt;&gt;"",0,1),"")</f>
        <v/>
      </c>
      <c r="NI1" s="41"/>
      <c r="NK1" t="s">
        <v>3466</v>
      </c>
      <c r="NL1" t="str">
        <f ca="1">IFERROR(IF(COUNTIF(NK2,"■"),
OFFSET(納品書まとめ!$A$1,NS2-1,0),OFFSET(webまとめ!$A$1,NS1-1,0)),"")</f>
        <v/>
      </c>
      <c r="NN1" s="85" t="s">
        <v>3467</v>
      </c>
      <c r="NO1" s="86"/>
      <c r="NP1" s="86"/>
      <c r="NQ1" s="87"/>
      <c r="NR1" s="57" t="str">
        <f ca="1">IFERROR(
IF(AND(VALUE(OFFSET(webまとめ!$A$1,NH26+1-1,0))&gt;29999,VALUE(OFFSET(webまとめ!$A$1,NH26+1-1,0))&lt;39999),
IF(AND(VALUE(OFFSET(webまとめ!$A$1,NH26+1,0))&gt;29999,VALUE(OFFSET(webまとめ!$A$1,NH26+1-1,0))&lt;39999),
IF(AND(VALUE(OFFSET(webまとめ!$A$1,NH26+2,0))&gt;29999,VALUE(OFFSET(webまとめ!$A$1,NH26+2,0))&lt;39999),
IF(AND(VALUE(OFFSET(webまとめ!$A$1,NH26+3,0))&gt;29999,VALUE(OFFSET(webまとめ!$A$1,NH26+3,0))&lt;39999),
IF(AND(VALUE(OFFSET(webまとめ!$A$1,NH26+4,0))&gt;29999,VALUE(OFFSET(webまとめ!$A$1,NH26+4,0))&lt;39999),
IF(AND(VALUE(OFFSET(webまとめ!$A$1,NH26+5,0))&gt;29999,VALUE(OFFSET(webまとめ!$A$1,NH26+5,0))&lt;39999),
IF(AND(VALUE(OFFSET(webまとめ!$A$1,NH26+6,0))&gt;29999,VALUE(OFFSET(webまとめ!$A$1,NH26+6,0))&lt;39999),NH26+8,NH26+7),NH26+6),NH26+5),NH26+4),NH26+3),NH26+2),NH26+1),"")</f>
        <v/>
      </c>
      <c r="NS1" s="57" t="str">
        <f ca="1">IFERROR(
NR1+IF(OFFSET(webまとめ!$A$1,NR1-1,2)&lt;&gt;"",0,1),"")</f>
        <v/>
      </c>
      <c r="NT1" s="41"/>
      <c r="NV1" t="s">
        <v>3466</v>
      </c>
      <c r="NW1" t="str">
        <f ca="1">IFERROR(IF(COUNTIF(NV2,"■"),
OFFSET(納品書まとめ!$A$1,OD2-1,0),OFFSET(webまとめ!$A$1,OD1-1,0)),"")</f>
        <v/>
      </c>
      <c r="NY1" s="85" t="s">
        <v>3467</v>
      </c>
      <c r="NZ1" s="86"/>
      <c r="OA1" s="86"/>
      <c r="OB1" s="87"/>
      <c r="OC1" s="57" t="str">
        <f ca="1">IFERROR(
IF(AND(VALUE(OFFSET(webまとめ!$A$1,NS26+1-1,0))&gt;29999,VALUE(OFFSET(webまとめ!$A$1,NS26+1-1,0))&lt;39999),
IF(AND(VALUE(OFFSET(webまとめ!$A$1,NS26+1,0))&gt;29999,VALUE(OFFSET(webまとめ!$A$1,NS26+1-1,0))&lt;39999),
IF(AND(VALUE(OFFSET(webまとめ!$A$1,NS26+2,0))&gt;29999,VALUE(OFFSET(webまとめ!$A$1,NS26+2,0))&lt;39999),
IF(AND(VALUE(OFFSET(webまとめ!$A$1,NS26+3,0))&gt;29999,VALUE(OFFSET(webまとめ!$A$1,NS26+3,0))&lt;39999),
IF(AND(VALUE(OFFSET(webまとめ!$A$1,NS26+4,0))&gt;29999,VALUE(OFFSET(webまとめ!$A$1,NS26+4,0))&lt;39999),
IF(AND(VALUE(OFFSET(webまとめ!$A$1,NS26+5,0))&gt;29999,VALUE(OFFSET(webまとめ!$A$1,NS26+5,0))&lt;39999),
IF(AND(VALUE(OFFSET(webまとめ!$A$1,NS26+6,0))&gt;29999,VALUE(OFFSET(webまとめ!$A$1,NS26+6,0))&lt;39999),NS26+8,NS26+7),NS26+6),NS26+5),NS26+4),NS26+3),NS26+2),NS26+1),"")</f>
        <v/>
      </c>
      <c r="OD1" s="57" t="str">
        <f ca="1">IFERROR(
OC1+IF(OFFSET(webまとめ!$A$1,OC1-1,2)&lt;&gt;"",0,1),"")</f>
        <v/>
      </c>
      <c r="OE1" s="41"/>
      <c r="OG1" t="s">
        <v>3466</v>
      </c>
      <c r="OH1" t="str">
        <f ca="1">IFERROR(IF(COUNTIF(OG2,"■"),
OFFSET(納品書まとめ!$A$1,OO2-1,0),OFFSET(webまとめ!$A$1,OO1-1,0)),"")</f>
        <v/>
      </c>
      <c r="OJ1" s="85" t="s">
        <v>3467</v>
      </c>
      <c r="OK1" s="86"/>
      <c r="OL1" s="86"/>
      <c r="OM1" s="87"/>
      <c r="ON1" s="57" t="str">
        <f ca="1">IFERROR(
IF(AND(VALUE(OFFSET(webまとめ!$A$1,OD26+1-1,0))&gt;29999,VALUE(OFFSET(webまとめ!$A$1,OD26+1-1,0))&lt;39999),
IF(AND(VALUE(OFFSET(webまとめ!$A$1,OD26+1,0))&gt;29999,VALUE(OFFSET(webまとめ!$A$1,OD26+1-1,0))&lt;39999),
IF(AND(VALUE(OFFSET(webまとめ!$A$1,OD26+2,0))&gt;29999,VALUE(OFFSET(webまとめ!$A$1,OD26+2,0))&lt;39999),
IF(AND(VALUE(OFFSET(webまとめ!$A$1,OD26+3,0))&gt;29999,VALUE(OFFSET(webまとめ!$A$1,OD26+3,0))&lt;39999),
IF(AND(VALUE(OFFSET(webまとめ!$A$1,OD26+4,0))&gt;29999,VALUE(OFFSET(webまとめ!$A$1,OD26+4,0))&lt;39999),
IF(AND(VALUE(OFFSET(webまとめ!$A$1,OD26+5,0))&gt;29999,VALUE(OFFSET(webまとめ!$A$1,OD26+5,0))&lt;39999),
IF(AND(VALUE(OFFSET(webまとめ!$A$1,OD26+6,0))&gt;29999,VALUE(OFFSET(webまとめ!$A$1,OD26+6,0))&lt;39999),OD26+8,OD26+7),OD26+6),OD26+5),OD26+4),OD26+3),OD26+2),OD26+1),"")</f>
        <v/>
      </c>
      <c r="OO1" s="57" t="str">
        <f ca="1">IFERROR(
ON1+IF(OFFSET(webまとめ!$A$1,ON1-1,2)&lt;&gt;"",0,1),"")</f>
        <v/>
      </c>
      <c r="OP1" s="41"/>
      <c r="OR1" t="s">
        <v>3466</v>
      </c>
      <c r="OS1" t="str">
        <f ca="1">IFERROR(IF(COUNTIF(OR2,"■"),
OFFSET(納品書まとめ!$A$1,OZ2-1,0),OFFSET(webまとめ!$A$1,OZ1-1,0)),"")</f>
        <v/>
      </c>
      <c r="OU1" s="85" t="s">
        <v>3467</v>
      </c>
      <c r="OV1" s="86"/>
      <c r="OW1" s="86"/>
      <c r="OX1" s="87"/>
      <c r="OY1" s="57" t="str">
        <f ca="1">IFERROR(
IF(AND(VALUE(OFFSET(webまとめ!$A$1,OO26+1-1,0))&gt;29999,VALUE(OFFSET(webまとめ!$A$1,OO26+1-1,0))&lt;39999),
IF(AND(VALUE(OFFSET(webまとめ!$A$1,OO26+1,0))&gt;29999,VALUE(OFFSET(webまとめ!$A$1,OO26+1-1,0))&lt;39999),
IF(AND(VALUE(OFFSET(webまとめ!$A$1,OO26+2,0))&gt;29999,VALUE(OFFSET(webまとめ!$A$1,OO26+2,0))&lt;39999),
IF(AND(VALUE(OFFSET(webまとめ!$A$1,OO26+3,0))&gt;29999,VALUE(OFFSET(webまとめ!$A$1,OO26+3,0))&lt;39999),
IF(AND(VALUE(OFFSET(webまとめ!$A$1,OO26+4,0))&gt;29999,VALUE(OFFSET(webまとめ!$A$1,OO26+4,0))&lt;39999),
IF(AND(VALUE(OFFSET(webまとめ!$A$1,OO26+5,0))&gt;29999,VALUE(OFFSET(webまとめ!$A$1,OO26+5,0))&lt;39999),
IF(AND(VALUE(OFFSET(webまとめ!$A$1,OO26+6,0))&gt;29999,VALUE(OFFSET(webまとめ!$A$1,OO26+6,0))&lt;39999),OO26+8,OO26+7),OO26+6),OO26+5),OO26+4),OO26+3),OO26+2),OO26+1),"")</f>
        <v/>
      </c>
      <c r="OZ1" s="57" t="str">
        <f ca="1">IFERROR(
OY1+IF(OFFSET(webまとめ!$A$1,OY1-1,2)&lt;&gt;"",0,1),"")</f>
        <v/>
      </c>
      <c r="PA1" s="41"/>
      <c r="PC1" t="s">
        <v>3466</v>
      </c>
      <c r="PD1" t="str">
        <f ca="1">IFERROR(IF(COUNTIF(PC2,"■"),
OFFSET(納品書まとめ!$A$1,PK2-1,0),OFFSET(webまとめ!$A$1,PK1-1,0)),"")</f>
        <v/>
      </c>
      <c r="PF1" s="85" t="s">
        <v>3467</v>
      </c>
      <c r="PG1" s="86"/>
      <c r="PH1" s="86"/>
      <c r="PI1" s="87"/>
      <c r="PJ1" s="57" t="str">
        <f ca="1">IFERROR(
IF(AND(VALUE(OFFSET(webまとめ!$A$1,OZ26+1-1,0))&gt;29999,VALUE(OFFSET(webまとめ!$A$1,OZ26+1-1,0))&lt;39999),
IF(AND(VALUE(OFFSET(webまとめ!$A$1,OZ26+1,0))&gt;29999,VALUE(OFFSET(webまとめ!$A$1,OZ26+1-1,0))&lt;39999),
IF(AND(VALUE(OFFSET(webまとめ!$A$1,OZ26+2,0))&gt;29999,VALUE(OFFSET(webまとめ!$A$1,OZ26+2,0))&lt;39999),
IF(AND(VALUE(OFFSET(webまとめ!$A$1,OZ26+3,0))&gt;29999,VALUE(OFFSET(webまとめ!$A$1,OZ26+3,0))&lt;39999),
IF(AND(VALUE(OFFSET(webまとめ!$A$1,OZ26+4,0))&gt;29999,VALUE(OFFSET(webまとめ!$A$1,OZ26+4,0))&lt;39999),
IF(AND(VALUE(OFFSET(webまとめ!$A$1,OZ26+5,0))&gt;29999,VALUE(OFFSET(webまとめ!$A$1,OZ26+5,0))&lt;39999),
IF(AND(VALUE(OFFSET(webまとめ!$A$1,OZ26+6,0))&gt;29999,VALUE(OFFSET(webまとめ!$A$1,OZ26+6,0))&lt;39999),OZ26+8,OZ26+7),OZ26+6),OZ26+5),OZ26+4),OZ26+3),OZ26+2),OZ26+1),"")</f>
        <v/>
      </c>
      <c r="PK1" s="57" t="str">
        <f ca="1">IFERROR(
PJ1+IF(OFFSET(webまとめ!$A$1,PJ1-1,2)&lt;&gt;"",0,1),"")</f>
        <v/>
      </c>
      <c r="PL1" s="41"/>
      <c r="PN1" t="s">
        <v>3466</v>
      </c>
      <c r="PO1" t="str">
        <f ca="1">IFERROR(IF(COUNTIF(PN2,"■"),
OFFSET(納品書まとめ!$A$1,PV2-1,0),OFFSET(webまとめ!$A$1,PV1-1,0)),"")</f>
        <v/>
      </c>
      <c r="PQ1" s="85" t="s">
        <v>3467</v>
      </c>
      <c r="PR1" s="86"/>
      <c r="PS1" s="86"/>
      <c r="PT1" s="87"/>
      <c r="PU1" s="57" t="str">
        <f ca="1">IFERROR(
IF(AND(VALUE(OFFSET(webまとめ!$A$1,PK26+1-1,0))&gt;29999,VALUE(OFFSET(webまとめ!$A$1,PK26+1-1,0))&lt;39999),
IF(AND(VALUE(OFFSET(webまとめ!$A$1,PK26+1,0))&gt;29999,VALUE(OFFSET(webまとめ!$A$1,PK26+1-1,0))&lt;39999),
IF(AND(VALUE(OFFSET(webまとめ!$A$1,PK26+2,0))&gt;29999,VALUE(OFFSET(webまとめ!$A$1,PK26+2,0))&lt;39999),
IF(AND(VALUE(OFFSET(webまとめ!$A$1,PK26+3,0))&gt;29999,VALUE(OFFSET(webまとめ!$A$1,PK26+3,0))&lt;39999),
IF(AND(VALUE(OFFSET(webまとめ!$A$1,PK26+4,0))&gt;29999,VALUE(OFFSET(webまとめ!$A$1,PK26+4,0))&lt;39999),
IF(AND(VALUE(OFFSET(webまとめ!$A$1,PK26+5,0))&gt;29999,VALUE(OFFSET(webまとめ!$A$1,PK26+5,0))&lt;39999),
IF(AND(VALUE(OFFSET(webまとめ!$A$1,PK26+6,0))&gt;29999,VALUE(OFFSET(webまとめ!$A$1,PK26+6,0))&lt;39999),PK26+8,PK26+7),PK26+6),PK26+5),PK26+4),PK26+3),PK26+2),PK26+1),"")</f>
        <v/>
      </c>
      <c r="PV1" s="57" t="str">
        <f ca="1">IFERROR(
PU1+IF(OFFSET(webまとめ!$A$1,PU1-1,2)&lt;&gt;"",0,1),"")</f>
        <v/>
      </c>
      <c r="PW1" s="41"/>
      <c r="PY1" t="s">
        <v>3466</v>
      </c>
      <c r="PZ1" t="str">
        <f ca="1">IFERROR(IF(COUNTIF(PY2,"■"),
OFFSET(納品書まとめ!$A$1,QG2-1,0),OFFSET(webまとめ!$A$1,QG1-1,0)),"")</f>
        <v/>
      </c>
      <c r="QB1" s="85" t="s">
        <v>3467</v>
      </c>
      <c r="QC1" s="86"/>
      <c r="QD1" s="86"/>
      <c r="QE1" s="87"/>
      <c r="QF1" s="57" t="str">
        <f ca="1">IFERROR(
IF(AND(VALUE(OFFSET(webまとめ!$A$1,PV26+1-1,0))&gt;29999,VALUE(OFFSET(webまとめ!$A$1,PV26+1-1,0))&lt;39999),
IF(AND(VALUE(OFFSET(webまとめ!$A$1,PV26+1,0))&gt;29999,VALUE(OFFSET(webまとめ!$A$1,PV26+1-1,0))&lt;39999),
IF(AND(VALUE(OFFSET(webまとめ!$A$1,PV26+2,0))&gt;29999,VALUE(OFFSET(webまとめ!$A$1,PV26+2,0))&lt;39999),
IF(AND(VALUE(OFFSET(webまとめ!$A$1,PV26+3,0))&gt;29999,VALUE(OFFSET(webまとめ!$A$1,PV26+3,0))&lt;39999),
IF(AND(VALUE(OFFSET(webまとめ!$A$1,PV26+4,0))&gt;29999,VALUE(OFFSET(webまとめ!$A$1,PV26+4,0))&lt;39999),
IF(AND(VALUE(OFFSET(webまとめ!$A$1,PV26+5,0))&gt;29999,VALUE(OFFSET(webまとめ!$A$1,PV26+5,0))&lt;39999),
IF(AND(VALUE(OFFSET(webまとめ!$A$1,PV26+6,0))&gt;29999,VALUE(OFFSET(webまとめ!$A$1,PV26+6,0))&lt;39999),PV26+8,PV26+7),PV26+6),PV26+5),PV26+4),PV26+3),PV26+2),PV26+1),"")</f>
        <v/>
      </c>
      <c r="QG1" s="57" t="str">
        <f ca="1">IFERROR(
QF1+IF(OFFSET(webまとめ!$A$1,QF1-1,2)&lt;&gt;"",0,1),"")</f>
        <v/>
      </c>
      <c r="QH1" s="41"/>
      <c r="QJ1" t="s">
        <v>3466</v>
      </c>
      <c r="QK1" t="str">
        <f ca="1">IFERROR(IF(COUNTIF(QJ2,"■"),
OFFSET(納品書まとめ!$A$1,QR2-1,0),OFFSET(webまとめ!$A$1,QR1-1,0)),"")</f>
        <v/>
      </c>
      <c r="QM1" s="85" t="s">
        <v>3467</v>
      </c>
      <c r="QN1" s="86"/>
      <c r="QO1" s="86"/>
      <c r="QP1" s="87"/>
      <c r="QQ1" s="57" t="str">
        <f ca="1">IFERROR(
IF(AND(VALUE(OFFSET(webまとめ!$A$1,QG26+1-1,0))&gt;29999,VALUE(OFFSET(webまとめ!$A$1,QG26+1-1,0))&lt;39999),
IF(AND(VALUE(OFFSET(webまとめ!$A$1,QG26+1,0))&gt;29999,VALUE(OFFSET(webまとめ!$A$1,QG26+1-1,0))&lt;39999),
IF(AND(VALUE(OFFSET(webまとめ!$A$1,QG26+2,0))&gt;29999,VALUE(OFFSET(webまとめ!$A$1,QG26+2,0))&lt;39999),
IF(AND(VALUE(OFFSET(webまとめ!$A$1,QG26+3,0))&gt;29999,VALUE(OFFSET(webまとめ!$A$1,QG26+3,0))&lt;39999),
IF(AND(VALUE(OFFSET(webまとめ!$A$1,QG26+4,0))&gt;29999,VALUE(OFFSET(webまとめ!$A$1,QG26+4,0))&lt;39999),
IF(AND(VALUE(OFFSET(webまとめ!$A$1,QG26+5,0))&gt;29999,VALUE(OFFSET(webまとめ!$A$1,QG26+5,0))&lt;39999),
IF(AND(VALUE(OFFSET(webまとめ!$A$1,QG26+6,0))&gt;29999,VALUE(OFFSET(webまとめ!$A$1,QG26+6,0))&lt;39999),QG26+8,QG26+7),QG26+6),QG26+5),QG26+4),QG26+3),QG26+2),QG26+1),"")</f>
        <v/>
      </c>
      <c r="QR1" s="57" t="str">
        <f ca="1">IFERROR(
QQ1+IF(OFFSET(webまとめ!$A$1,QQ1-1,2)&lt;&gt;"",0,1),"")</f>
        <v/>
      </c>
      <c r="QS1" s="41"/>
      <c r="QU1" t="s">
        <v>3466</v>
      </c>
      <c r="QV1" t="str">
        <f ca="1">IFERROR(IF(COUNTIF(QU2,"■"),
OFFSET(納品書まとめ!$A$1,RC2-1,0),OFFSET(webまとめ!$A$1,RC1-1,0)),"")</f>
        <v/>
      </c>
      <c r="QX1" s="85" t="s">
        <v>3467</v>
      </c>
      <c r="QY1" s="86"/>
      <c r="QZ1" s="86"/>
      <c r="RA1" s="87"/>
      <c r="RB1" s="57" t="str">
        <f ca="1">IFERROR(
IF(AND(VALUE(OFFSET(webまとめ!$A$1,QR26+1-1,0))&gt;29999,VALUE(OFFSET(webまとめ!$A$1,QR26+1-1,0))&lt;39999),
IF(AND(VALUE(OFFSET(webまとめ!$A$1,QR26+1,0))&gt;29999,VALUE(OFFSET(webまとめ!$A$1,QR26+1-1,0))&lt;39999),
IF(AND(VALUE(OFFSET(webまとめ!$A$1,QR26+2,0))&gt;29999,VALUE(OFFSET(webまとめ!$A$1,QR26+2,0))&lt;39999),
IF(AND(VALUE(OFFSET(webまとめ!$A$1,QR26+3,0))&gt;29999,VALUE(OFFSET(webまとめ!$A$1,QR26+3,0))&lt;39999),
IF(AND(VALUE(OFFSET(webまとめ!$A$1,QR26+4,0))&gt;29999,VALUE(OFFSET(webまとめ!$A$1,QR26+4,0))&lt;39999),
IF(AND(VALUE(OFFSET(webまとめ!$A$1,QR26+5,0))&gt;29999,VALUE(OFFSET(webまとめ!$A$1,QR26+5,0))&lt;39999),
IF(AND(VALUE(OFFSET(webまとめ!$A$1,QR26+6,0))&gt;29999,VALUE(OFFSET(webまとめ!$A$1,QR26+6,0))&lt;39999),QR26+8,QR26+7),QR26+6),QR26+5),QR26+4),QR26+3),QR26+2),QR26+1),"")</f>
        <v/>
      </c>
      <c r="RC1" s="57" t="str">
        <f ca="1">IFERROR(
RB1+IF(OFFSET(webまとめ!$A$1,RB1-1,2)&lt;&gt;"",0,1),"")</f>
        <v/>
      </c>
      <c r="RD1" s="41"/>
      <c r="RF1" t="s">
        <v>3466</v>
      </c>
      <c r="RG1" t="str">
        <f ca="1">IFERROR(IF(COUNTIF(RF2,"■"),
OFFSET(納品書まとめ!$A$1,RN2-1,0),OFFSET(webまとめ!$A$1,RN1-1,0)),"")</f>
        <v/>
      </c>
      <c r="RI1" s="85" t="s">
        <v>3467</v>
      </c>
      <c r="RJ1" s="86"/>
      <c r="RK1" s="86"/>
      <c r="RL1" s="87"/>
      <c r="RM1" s="57" t="str">
        <f ca="1">IFERROR(
IF(AND(VALUE(OFFSET(webまとめ!$A$1,RC26+1-1,0))&gt;29999,VALUE(OFFSET(webまとめ!$A$1,RC26+1-1,0))&lt;39999),
IF(AND(VALUE(OFFSET(webまとめ!$A$1,RC26+1,0))&gt;29999,VALUE(OFFSET(webまとめ!$A$1,RC26+1-1,0))&lt;39999),
IF(AND(VALUE(OFFSET(webまとめ!$A$1,RC26+2,0))&gt;29999,VALUE(OFFSET(webまとめ!$A$1,RC26+2,0))&lt;39999),
IF(AND(VALUE(OFFSET(webまとめ!$A$1,RC26+3,0))&gt;29999,VALUE(OFFSET(webまとめ!$A$1,RC26+3,0))&lt;39999),
IF(AND(VALUE(OFFSET(webまとめ!$A$1,RC26+4,0))&gt;29999,VALUE(OFFSET(webまとめ!$A$1,RC26+4,0))&lt;39999),
IF(AND(VALUE(OFFSET(webまとめ!$A$1,RC26+5,0))&gt;29999,VALUE(OFFSET(webまとめ!$A$1,RC26+5,0))&lt;39999),
IF(AND(VALUE(OFFSET(webまとめ!$A$1,RC26+6,0))&gt;29999,VALUE(OFFSET(webまとめ!$A$1,RC26+6,0))&lt;39999),RC26+8,RC26+7),RC26+6),RC26+5),RC26+4),RC26+3),RC26+2),RC26+1),"")</f>
        <v/>
      </c>
      <c r="RN1" s="57" t="str">
        <f ca="1">IFERROR(
RM1+IF(OFFSET(webまとめ!$A$1,RM1-1,2)&lt;&gt;"",0,1),"")</f>
        <v/>
      </c>
      <c r="RO1" s="41"/>
      <c r="RQ1" t="s">
        <v>3482</v>
      </c>
      <c r="RR1" t="str">
        <f ca="1">IFERROR(IF(COUNTIF(RQ2,"■"),
OFFSET(納品書まとめ!$A$1,RY2-1,0),OFFSET(webまとめ!$A$1,RY1-1,0)),"")</f>
        <v/>
      </c>
      <c r="RT1" s="85" t="s">
        <v>3467</v>
      </c>
      <c r="RU1" s="86"/>
      <c r="RV1" s="86"/>
      <c r="RW1" s="87"/>
      <c r="RX1" s="57" t="str">
        <f ca="1">IFERROR(
IF(AND(VALUE(OFFSET(webまとめ!$A$1,RN26+1-1,0))&gt;29999,VALUE(OFFSET(webまとめ!$A$1,RN26+1-1,0))&lt;39999),
IF(AND(VALUE(OFFSET(webまとめ!$A$1,RN26+1,0))&gt;29999,VALUE(OFFSET(webまとめ!$A$1,RN26+1-1,0))&lt;39999),
IF(AND(VALUE(OFFSET(webまとめ!$A$1,RN26+2,0))&gt;29999,VALUE(OFFSET(webまとめ!$A$1,RN26+2,0))&lt;39999),
IF(AND(VALUE(OFFSET(webまとめ!$A$1,RN26+3,0))&gt;29999,VALUE(OFFSET(webまとめ!$A$1,RN26+3,0))&lt;39999),
IF(AND(VALUE(OFFSET(webまとめ!$A$1,RN26+4,0))&gt;29999,VALUE(OFFSET(webまとめ!$A$1,RN26+4,0))&lt;39999),
IF(AND(VALUE(OFFSET(webまとめ!$A$1,RN26+5,0))&gt;29999,VALUE(OFFSET(webまとめ!$A$1,RN26+5,0))&lt;39999),
IF(AND(VALUE(OFFSET(webまとめ!$A$1,RN26+6,0))&gt;29999,VALUE(OFFSET(webまとめ!$A$1,RN26+6,0))&lt;39999),RN26+8,RN26+7),RN26+6),RN26+5),RN26+4),RN26+3),RN26+2),RN26+1),"")</f>
        <v/>
      </c>
      <c r="RY1" s="57" t="str">
        <f ca="1">IFERROR(
RX1+IF(OFFSET(webまとめ!$A$1,RX1-1,2)&lt;&gt;"",0,1),"")</f>
        <v/>
      </c>
      <c r="RZ1" s="41"/>
      <c r="SB1" t="s">
        <v>3466</v>
      </c>
      <c r="SC1" t="str">
        <f ca="1">IFERROR(IF(COUNTIF(SB2,"■"),
OFFSET(納品書まとめ!$A$1,SJ2-1,0),OFFSET(webまとめ!$A$1,SJ1-1,0)),"")</f>
        <v/>
      </c>
      <c r="SE1" s="85" t="s">
        <v>3467</v>
      </c>
      <c r="SF1" s="86"/>
      <c r="SG1" s="86"/>
      <c r="SH1" s="87"/>
      <c r="SI1" s="57" t="str">
        <f ca="1">IFERROR(
IF(AND(VALUE(OFFSET(webまとめ!$A$1,RY26+1-1,0))&gt;29999,VALUE(OFFSET(webまとめ!$A$1,RY26+1-1,0))&lt;39999),
IF(AND(VALUE(OFFSET(webまとめ!$A$1,RY26+1,0))&gt;29999,VALUE(OFFSET(webまとめ!$A$1,RY26+1-1,0))&lt;39999),
IF(AND(VALUE(OFFSET(webまとめ!$A$1,RY26+2,0))&gt;29999,VALUE(OFFSET(webまとめ!$A$1,RY26+2,0))&lt;39999),
IF(AND(VALUE(OFFSET(webまとめ!$A$1,RY26+3,0))&gt;29999,VALUE(OFFSET(webまとめ!$A$1,RY26+3,0))&lt;39999),
IF(AND(VALUE(OFFSET(webまとめ!$A$1,RY26+4,0))&gt;29999,VALUE(OFFSET(webまとめ!$A$1,RY26+4,0))&lt;39999),
IF(AND(VALUE(OFFSET(webまとめ!$A$1,RY26+5,0))&gt;29999,VALUE(OFFSET(webまとめ!$A$1,RY26+5,0))&lt;39999),
IF(AND(VALUE(OFFSET(webまとめ!$A$1,RY26+6,0))&gt;29999,VALUE(OFFSET(webまとめ!$A$1,RY26+6,0))&lt;39999),RY26+8,RY26+7),RY26+6),RY26+5),RY26+4),RY26+3),RY26+2),RY26+1),"")</f>
        <v/>
      </c>
      <c r="SJ1" s="57" t="str">
        <f ca="1">IFERROR(
SI1+IF(OFFSET(webまとめ!$A$1,SI1-1,2)&lt;&gt;"",0,1),"")</f>
        <v/>
      </c>
      <c r="SK1" s="41"/>
      <c r="SM1" t="s">
        <v>3466</v>
      </c>
      <c r="SN1" t="str">
        <f ca="1">IFERROR(IF(COUNTIF(SM2,"■"),
OFFSET(納品書まとめ!$A$1,SU2-1,0),OFFSET(webまとめ!$A$1,SU1-1,0)),"")</f>
        <v/>
      </c>
      <c r="SP1" s="85" t="s">
        <v>3467</v>
      </c>
      <c r="SQ1" s="86"/>
      <c r="SR1" s="86"/>
      <c r="SS1" s="87"/>
      <c r="ST1" s="57" t="str">
        <f ca="1">IFERROR(
IF(AND(VALUE(OFFSET(webまとめ!$A$1,SJ26+1-1,0))&gt;29999,VALUE(OFFSET(webまとめ!$A$1,SJ26+1-1,0))&lt;39999),
IF(AND(VALUE(OFFSET(webまとめ!$A$1,SJ26+1,0))&gt;29999,VALUE(OFFSET(webまとめ!$A$1,SJ26+1-1,0))&lt;39999),
IF(AND(VALUE(OFFSET(webまとめ!$A$1,SJ26+2,0))&gt;29999,VALUE(OFFSET(webまとめ!$A$1,SJ26+2,0))&lt;39999),
IF(AND(VALUE(OFFSET(webまとめ!$A$1,SJ26+3,0))&gt;29999,VALUE(OFFSET(webまとめ!$A$1,SJ26+3,0))&lt;39999),
IF(AND(VALUE(OFFSET(webまとめ!$A$1,SJ26+4,0))&gt;29999,VALUE(OFFSET(webまとめ!$A$1,SJ26+4,0))&lt;39999),
IF(AND(VALUE(OFFSET(webまとめ!$A$1,SJ26+5,0))&gt;29999,VALUE(OFFSET(webまとめ!$A$1,SJ26+5,0))&lt;39999),
IF(AND(VALUE(OFFSET(webまとめ!$A$1,SJ26+6,0))&gt;29999,VALUE(OFFSET(webまとめ!$A$1,SJ26+6,0))&lt;39999),SJ26+8,SJ26+7),SJ26+6),SJ26+5),SJ26+4),SJ26+3),SJ26+2),SJ26+1),"")</f>
        <v/>
      </c>
      <c r="SU1" s="57" t="str">
        <f ca="1">IFERROR(
ST1+IF(OFFSET(webまとめ!$A$1,ST1-1,2)&lt;&gt;"",0,1),"")</f>
        <v/>
      </c>
      <c r="SV1" s="41"/>
      <c r="SX1" t="s">
        <v>3466</v>
      </c>
      <c r="SY1" t="str">
        <f ca="1">IFERROR(IF(COUNTIF(SX2,"■"),
OFFSET(納品書まとめ!$A$1,TF2-1,0),OFFSET(webまとめ!$A$1,TF1-1,0)),"")</f>
        <v/>
      </c>
      <c r="TA1" s="85" t="s">
        <v>3467</v>
      </c>
      <c r="TB1" s="86"/>
      <c r="TC1" s="86"/>
      <c r="TD1" s="87"/>
      <c r="TE1" s="57" t="str">
        <f ca="1">IFERROR(
IF(AND(VALUE(OFFSET(webまとめ!$A$1,SU26+1-1,0))&gt;29999,VALUE(OFFSET(webまとめ!$A$1,SU26+1-1,0))&lt;39999),
IF(AND(VALUE(OFFSET(webまとめ!$A$1,SU26+1,0))&gt;29999,VALUE(OFFSET(webまとめ!$A$1,SU26+1-1,0))&lt;39999),
IF(AND(VALUE(OFFSET(webまとめ!$A$1,SU26+2,0))&gt;29999,VALUE(OFFSET(webまとめ!$A$1,SU26+2,0))&lt;39999),
IF(AND(VALUE(OFFSET(webまとめ!$A$1,SU26+3,0))&gt;29999,VALUE(OFFSET(webまとめ!$A$1,SU26+3,0))&lt;39999),
IF(AND(VALUE(OFFSET(webまとめ!$A$1,SU26+4,0))&gt;29999,VALUE(OFFSET(webまとめ!$A$1,SU26+4,0))&lt;39999),
IF(AND(VALUE(OFFSET(webまとめ!$A$1,SU26+5,0))&gt;29999,VALUE(OFFSET(webまとめ!$A$1,SU26+5,0))&lt;39999),
IF(AND(VALUE(OFFSET(webまとめ!$A$1,SU26+6,0))&gt;29999,VALUE(OFFSET(webまとめ!$A$1,SU26+6,0))&lt;39999),SU26+8,SU26+7),SU26+6),SU26+5),SU26+4),SU26+3),SU26+2),SU26+1),"")</f>
        <v/>
      </c>
      <c r="TF1" s="57" t="str">
        <f ca="1">IFERROR(
TE1+IF(OFFSET(webまとめ!$A$1,TE1-1,2)&lt;&gt;"",0,1),"")</f>
        <v/>
      </c>
      <c r="TG1" s="41"/>
      <c r="TI1" t="s">
        <v>3466</v>
      </c>
      <c r="TJ1" t="str">
        <f ca="1">IFERROR(IF(COUNTIF(TI2,"■"),
OFFSET(納品書まとめ!$A$1,TQ2-1,0),OFFSET(webまとめ!$A$1,TQ1-1,0)),"")</f>
        <v/>
      </c>
      <c r="TL1" s="85" t="s">
        <v>3467</v>
      </c>
      <c r="TM1" s="86"/>
      <c r="TN1" s="86"/>
      <c r="TO1" s="87"/>
      <c r="TP1" s="57" t="str">
        <f ca="1">IFERROR(
IF(AND(VALUE(OFFSET(webまとめ!$A$1,TF26+1-1,0))&gt;29999,VALUE(OFFSET(webまとめ!$A$1,TF26+1-1,0))&lt;39999),
IF(AND(VALUE(OFFSET(webまとめ!$A$1,TF26+1,0))&gt;29999,VALUE(OFFSET(webまとめ!$A$1,TF26+1-1,0))&lt;39999),
IF(AND(VALUE(OFFSET(webまとめ!$A$1,TF26+2,0))&gt;29999,VALUE(OFFSET(webまとめ!$A$1,TF26+2,0))&lt;39999),
IF(AND(VALUE(OFFSET(webまとめ!$A$1,TF26+3,0))&gt;29999,VALUE(OFFSET(webまとめ!$A$1,TF26+3,0))&lt;39999),
IF(AND(VALUE(OFFSET(webまとめ!$A$1,TF26+4,0))&gt;29999,VALUE(OFFSET(webまとめ!$A$1,TF26+4,0))&lt;39999),
IF(AND(VALUE(OFFSET(webまとめ!$A$1,TF26+5,0))&gt;29999,VALUE(OFFSET(webまとめ!$A$1,TF26+5,0))&lt;39999),
IF(AND(VALUE(OFFSET(webまとめ!$A$1,TF26+6,0))&gt;29999,VALUE(OFFSET(webまとめ!$A$1,TF26+6,0))&lt;39999),TF26+8,TF26+7),TF26+6),TF26+5),TF26+4),TF26+3),TF26+2),TF26+1),"")</f>
        <v/>
      </c>
      <c r="TQ1" s="57" t="str">
        <f ca="1">IFERROR(
TP1+IF(OFFSET(webまとめ!$A$1,TP1-1,2)&lt;&gt;"",0,1),"")</f>
        <v/>
      </c>
      <c r="TR1" s="41"/>
      <c r="TT1" t="s">
        <v>3466</v>
      </c>
      <c r="TU1" t="str">
        <f ca="1">IFERROR(IF(COUNTIF(TT2,"■"),
OFFSET(納品書まとめ!$A$1,UB2-1,0),OFFSET(webまとめ!$A$1,UB1-1,0)),"")</f>
        <v/>
      </c>
      <c r="TW1" s="85" t="s">
        <v>3467</v>
      </c>
      <c r="TX1" s="86"/>
      <c r="TY1" s="86"/>
      <c r="TZ1" s="87"/>
      <c r="UA1" s="57" t="str">
        <f ca="1">IFERROR(
IF(AND(VALUE(OFFSET(webまとめ!$A$1,TQ26+1-1,0))&gt;29999,VALUE(OFFSET(webまとめ!$A$1,TQ26+1-1,0))&lt;39999),
IF(AND(VALUE(OFFSET(webまとめ!$A$1,TQ26+1,0))&gt;29999,VALUE(OFFSET(webまとめ!$A$1,TQ26+1-1,0))&lt;39999),
IF(AND(VALUE(OFFSET(webまとめ!$A$1,TQ26+2,0))&gt;29999,VALUE(OFFSET(webまとめ!$A$1,TQ26+2,0))&lt;39999),
IF(AND(VALUE(OFFSET(webまとめ!$A$1,TQ26+3,0))&gt;29999,VALUE(OFFSET(webまとめ!$A$1,TQ26+3,0))&lt;39999),
IF(AND(VALUE(OFFSET(webまとめ!$A$1,TQ26+4,0))&gt;29999,VALUE(OFFSET(webまとめ!$A$1,TQ26+4,0))&lt;39999),
IF(AND(VALUE(OFFSET(webまとめ!$A$1,TQ26+5,0))&gt;29999,VALUE(OFFSET(webまとめ!$A$1,TQ26+5,0))&lt;39999),
IF(AND(VALUE(OFFSET(webまとめ!$A$1,TQ26+6,0))&gt;29999,VALUE(OFFSET(webまとめ!$A$1,TQ26+6,0))&lt;39999),TQ26+8,TQ26+7),TQ26+6),TQ26+5),TQ26+4),TQ26+3),TQ26+2),TQ26+1),"")</f>
        <v/>
      </c>
      <c r="UB1" s="57" t="str">
        <f ca="1">IFERROR(
UA1+IF(OFFSET(webまとめ!$A$1,UA1-1,2)&lt;&gt;"",0,1),"")</f>
        <v/>
      </c>
      <c r="UC1" s="41"/>
      <c r="UE1" t="s">
        <v>3466</v>
      </c>
      <c r="UF1" t="str">
        <f ca="1">IFERROR(IF(COUNTIF(UE2,"■"),
OFFSET(納品書まとめ!$A$1,UM2-1,0),OFFSET(webまとめ!$A$1,UM1-1,0)),"")</f>
        <v/>
      </c>
      <c r="UH1" s="85" t="s">
        <v>3467</v>
      </c>
      <c r="UI1" s="86"/>
      <c r="UJ1" s="86"/>
      <c r="UK1" s="87"/>
      <c r="UL1" s="57" t="str">
        <f ca="1">IFERROR(
IF(AND(VALUE(OFFSET(webまとめ!$A$1,UB26+1-1,0))&gt;29999,VALUE(OFFSET(webまとめ!$A$1,UB26+1-1,0))&lt;39999),
IF(AND(VALUE(OFFSET(webまとめ!$A$1,UB26+1,0))&gt;29999,VALUE(OFFSET(webまとめ!$A$1,UB26+1-1,0))&lt;39999),
IF(AND(VALUE(OFFSET(webまとめ!$A$1,UB26+2,0))&gt;29999,VALUE(OFFSET(webまとめ!$A$1,UB26+2,0))&lt;39999),
IF(AND(VALUE(OFFSET(webまとめ!$A$1,UB26+3,0))&gt;29999,VALUE(OFFSET(webまとめ!$A$1,UB26+3,0))&lt;39999),
IF(AND(VALUE(OFFSET(webまとめ!$A$1,UB26+4,0))&gt;29999,VALUE(OFFSET(webまとめ!$A$1,UB26+4,0))&lt;39999),
IF(AND(VALUE(OFFSET(webまとめ!$A$1,UB26+5,0))&gt;29999,VALUE(OFFSET(webまとめ!$A$1,UB26+5,0))&lt;39999),
IF(AND(VALUE(OFFSET(webまとめ!$A$1,UB26+6,0))&gt;29999,VALUE(OFFSET(webまとめ!$A$1,UB26+6,0))&lt;39999),UB26+8,UB26+7),UB26+6),UB26+5),UB26+4),UB26+3),UB26+2),UB26+1),"")</f>
        <v/>
      </c>
      <c r="UM1" s="57" t="str">
        <f ca="1">IFERROR(
UL1+IF(OFFSET(webまとめ!$A$1,UL1-1,2)&lt;&gt;"",0,1),"")</f>
        <v/>
      </c>
      <c r="UN1" s="41"/>
      <c r="UP1" t="s">
        <v>3466</v>
      </c>
      <c r="UQ1" t="str">
        <f ca="1">IFERROR(IF(COUNTIF(UP2,"■"),
OFFSET(納品書まとめ!$A$1,UX2-1,0),OFFSET(webまとめ!$A$1,UX1-1,0)),"")</f>
        <v/>
      </c>
      <c r="US1" s="85" t="s">
        <v>3467</v>
      </c>
      <c r="UT1" s="86"/>
      <c r="UU1" s="86"/>
      <c r="UV1" s="87"/>
      <c r="UW1" s="57" t="str">
        <f ca="1">IFERROR(
IF(AND(VALUE(OFFSET(webまとめ!$A$1,UM26+1-1,0))&gt;29999,VALUE(OFFSET(webまとめ!$A$1,UM26+1-1,0))&lt;39999),
IF(AND(VALUE(OFFSET(webまとめ!$A$1,UM26+1,0))&gt;29999,VALUE(OFFSET(webまとめ!$A$1,UM26+1-1,0))&lt;39999),
IF(AND(VALUE(OFFSET(webまとめ!$A$1,UM26+2,0))&gt;29999,VALUE(OFFSET(webまとめ!$A$1,UM26+2,0))&lt;39999),
IF(AND(VALUE(OFFSET(webまとめ!$A$1,UM26+3,0))&gt;29999,VALUE(OFFSET(webまとめ!$A$1,UM26+3,0))&lt;39999),
IF(AND(VALUE(OFFSET(webまとめ!$A$1,UM26+4,0))&gt;29999,VALUE(OFFSET(webまとめ!$A$1,UM26+4,0))&lt;39999),
IF(AND(VALUE(OFFSET(webまとめ!$A$1,UM26+5,0))&gt;29999,VALUE(OFFSET(webまとめ!$A$1,UM26+5,0))&lt;39999),
IF(AND(VALUE(OFFSET(webまとめ!$A$1,UM26+6,0))&gt;29999,VALUE(OFFSET(webまとめ!$A$1,UM26+6,0))&lt;39999),UM26+8,UM26+7),UM26+6),UM26+5),UM26+4),UM26+3),UM26+2),UM26+1),"")</f>
        <v/>
      </c>
      <c r="UX1" s="57" t="str">
        <f ca="1">IFERROR(
UW1+IF(OFFSET(webまとめ!$A$1,UW1-1,2)&lt;&gt;"",0,1),"")</f>
        <v/>
      </c>
      <c r="UY1" s="41"/>
      <c r="VA1" t="s">
        <v>3466</v>
      </c>
      <c r="VB1" t="str">
        <f ca="1">IFERROR(IF(COUNTIF(VA2,"■"),
OFFSET(納品書まとめ!$A$1,VI2-1,0),OFFSET(webまとめ!$A$1,VI1-1,0)),"")</f>
        <v/>
      </c>
      <c r="VD1" s="85" t="s">
        <v>3467</v>
      </c>
      <c r="VE1" s="86"/>
      <c r="VF1" s="86"/>
      <c r="VG1" s="87"/>
      <c r="VH1" s="57" t="str">
        <f ca="1">IFERROR(
IF(AND(VALUE(OFFSET(webまとめ!$A$1,UX26+1-1,0))&gt;29999,VALUE(OFFSET(webまとめ!$A$1,UX26+1-1,0))&lt;39999),
IF(AND(VALUE(OFFSET(webまとめ!$A$1,UX26+1,0))&gt;29999,VALUE(OFFSET(webまとめ!$A$1,UX26+1-1,0))&lt;39999),
IF(AND(VALUE(OFFSET(webまとめ!$A$1,UX26+2,0))&gt;29999,VALUE(OFFSET(webまとめ!$A$1,UX26+2,0))&lt;39999),
IF(AND(VALUE(OFFSET(webまとめ!$A$1,UX26+3,0))&gt;29999,VALUE(OFFSET(webまとめ!$A$1,UX26+3,0))&lt;39999),
IF(AND(VALUE(OFFSET(webまとめ!$A$1,UX26+4,0))&gt;29999,VALUE(OFFSET(webまとめ!$A$1,UX26+4,0))&lt;39999),
IF(AND(VALUE(OFFSET(webまとめ!$A$1,UX26+5,0))&gt;29999,VALUE(OFFSET(webまとめ!$A$1,UX26+5,0))&lt;39999),
IF(AND(VALUE(OFFSET(webまとめ!$A$1,UX26+6,0))&gt;29999,VALUE(OFFSET(webまとめ!$A$1,UX26+6,0))&lt;39999),UX26+8,UX26+7),UX26+6),UX26+5),UX26+4),UX26+3),UX26+2),UX26+1),"")</f>
        <v/>
      </c>
      <c r="VI1" s="57" t="str">
        <f ca="1">IFERROR(
VH1+IF(OFFSET(webまとめ!$A$1,VH1-1,2)&lt;&gt;"",0,1),"")</f>
        <v/>
      </c>
      <c r="VJ1" s="41"/>
      <c r="VL1" t="s">
        <v>3466</v>
      </c>
      <c r="VM1" t="str">
        <f ca="1">IFERROR(IF(COUNTIF(VL2,"■"),
OFFSET(納品書まとめ!$A$1,VT2-1,0),OFFSET(webまとめ!$A$1,VT1-1,0)),"")</f>
        <v/>
      </c>
      <c r="VO1" s="85" t="s">
        <v>3467</v>
      </c>
      <c r="VP1" s="86"/>
      <c r="VQ1" s="86"/>
      <c r="VR1" s="87"/>
      <c r="VS1" s="57" t="str">
        <f ca="1">IFERROR(
IF(AND(VALUE(OFFSET(webまとめ!$A$1,VI26+1-1,0))&gt;29999,VALUE(OFFSET(webまとめ!$A$1,VI26+1-1,0))&lt;39999),
IF(AND(VALUE(OFFSET(webまとめ!$A$1,VI26+1,0))&gt;29999,VALUE(OFFSET(webまとめ!$A$1,VI26+1-1,0))&lt;39999),
IF(AND(VALUE(OFFSET(webまとめ!$A$1,VI26+2,0))&gt;29999,VALUE(OFFSET(webまとめ!$A$1,VI26+2,0))&lt;39999),
IF(AND(VALUE(OFFSET(webまとめ!$A$1,VI26+3,0))&gt;29999,VALUE(OFFSET(webまとめ!$A$1,VI26+3,0))&lt;39999),
IF(AND(VALUE(OFFSET(webまとめ!$A$1,VI26+4,0))&gt;29999,VALUE(OFFSET(webまとめ!$A$1,VI26+4,0))&lt;39999),
IF(AND(VALUE(OFFSET(webまとめ!$A$1,VI26+5,0))&gt;29999,VALUE(OFFSET(webまとめ!$A$1,VI26+5,0))&lt;39999),
IF(AND(VALUE(OFFSET(webまとめ!$A$1,VI26+6,0))&gt;29999,VALUE(OFFSET(webまとめ!$A$1,VI26+6,0))&lt;39999),VI26+8,VI26+7),VI26+6),VI26+5),VI26+4),VI26+3),VI26+2),VI26+1),"")</f>
        <v/>
      </c>
      <c r="VT1" s="57" t="str">
        <f ca="1">IFERROR(
VS1+IF(OFFSET(webまとめ!$A$1,VS1-1,2)&lt;&gt;"",0,1),"")</f>
        <v/>
      </c>
      <c r="VU1" s="41"/>
      <c r="VW1" t="s">
        <v>3482</v>
      </c>
      <c r="VX1" t="str">
        <f ca="1">IFERROR(IF(COUNTIF(VW2,"■"),
OFFSET(納品書まとめ!$A$1,WE2-1,0),OFFSET(webまとめ!$A$1,WE1-1,0)),"")</f>
        <v/>
      </c>
      <c r="VZ1" s="85" t="s">
        <v>3467</v>
      </c>
      <c r="WA1" s="86"/>
      <c r="WB1" s="86"/>
      <c r="WC1" s="87"/>
      <c r="WD1" s="57" t="str">
        <f ca="1">IFERROR(
IF(AND(VALUE(OFFSET(webまとめ!$A$1,VT26+1-1,0))&gt;29999,VALUE(OFFSET(webまとめ!$A$1,VT26+1-1,0))&lt;39999),
IF(AND(VALUE(OFFSET(webまとめ!$A$1,VT26+1,0))&gt;29999,VALUE(OFFSET(webまとめ!$A$1,VT26+1-1,0))&lt;39999),
IF(AND(VALUE(OFFSET(webまとめ!$A$1,VT26+2,0))&gt;29999,VALUE(OFFSET(webまとめ!$A$1,VT26+2,0))&lt;39999),
IF(AND(VALUE(OFFSET(webまとめ!$A$1,VT26+3,0))&gt;29999,VALUE(OFFSET(webまとめ!$A$1,VT26+3,0))&lt;39999),
IF(AND(VALUE(OFFSET(webまとめ!$A$1,VT26+4,0))&gt;29999,VALUE(OFFSET(webまとめ!$A$1,VT26+4,0))&lt;39999),
IF(AND(VALUE(OFFSET(webまとめ!$A$1,VT26+5,0))&gt;29999,VALUE(OFFSET(webまとめ!$A$1,VT26+5,0))&lt;39999),
IF(AND(VALUE(OFFSET(webまとめ!$A$1,VT26+6,0))&gt;29999,VALUE(OFFSET(webまとめ!$A$1,VT26+6,0))&lt;39999),VT26+8,VT26+7),VT26+6),VT26+5),VT26+4),VT26+3),VT26+2),VT26+1),"")</f>
        <v/>
      </c>
      <c r="WE1" s="57" t="str">
        <f ca="1">IFERROR(
WD1+IF(OFFSET(webまとめ!$A$1,WD1-1,2)&lt;&gt;"",0,1),"")</f>
        <v/>
      </c>
      <c r="WF1" s="41"/>
      <c r="WH1" t="s">
        <v>3466</v>
      </c>
      <c r="WI1" t="str">
        <f ca="1">IFERROR(IF(COUNTIF(WH2,"■"),
OFFSET(納品書まとめ!$A$1,WP2-1,0),OFFSET(webまとめ!$A$1,WP1-1,0)),"")</f>
        <v/>
      </c>
      <c r="WK1" s="85" t="s">
        <v>3467</v>
      </c>
      <c r="WL1" s="86"/>
      <c r="WM1" s="86"/>
      <c r="WN1" s="87"/>
      <c r="WO1" s="57" t="str">
        <f ca="1">IFERROR(
IF(AND(VALUE(OFFSET(webまとめ!$A$1,WE26+1-1,0))&gt;29999,VALUE(OFFSET(webまとめ!$A$1,WE26+1-1,0))&lt;39999),
IF(AND(VALUE(OFFSET(webまとめ!$A$1,WE26+1,0))&gt;29999,VALUE(OFFSET(webまとめ!$A$1,WE26+1-1,0))&lt;39999),
IF(AND(VALUE(OFFSET(webまとめ!$A$1,WE26+2,0))&gt;29999,VALUE(OFFSET(webまとめ!$A$1,WE26+2,0))&lt;39999),
IF(AND(VALUE(OFFSET(webまとめ!$A$1,WE26+3,0))&gt;29999,VALUE(OFFSET(webまとめ!$A$1,WE26+3,0))&lt;39999),
IF(AND(VALUE(OFFSET(webまとめ!$A$1,WE26+4,0))&gt;29999,VALUE(OFFSET(webまとめ!$A$1,WE26+4,0))&lt;39999),
IF(AND(VALUE(OFFSET(webまとめ!$A$1,WE26+5,0))&gt;29999,VALUE(OFFSET(webまとめ!$A$1,WE26+5,0))&lt;39999),
IF(AND(VALUE(OFFSET(webまとめ!$A$1,WE26+6,0))&gt;29999,VALUE(OFFSET(webまとめ!$A$1,WE26+6,0))&lt;39999),WE26+8,WE26+7),WE26+6),WE26+5),WE26+4),WE26+3),WE26+2),WE26+1),"")</f>
        <v/>
      </c>
      <c r="WP1" s="57" t="str">
        <f ca="1">IFERROR(
WO1+IF(OFFSET(webまとめ!$A$1,WO1-1,2)&lt;&gt;"",0,1),"")</f>
        <v/>
      </c>
      <c r="WQ1" s="41"/>
      <c r="WS1" t="s">
        <v>3466</v>
      </c>
      <c r="WT1" t="str">
        <f ca="1">IFERROR(IF(COUNTIF(WS2,"■"),
OFFSET(納品書まとめ!$A$1,XA2-1,0),OFFSET(webまとめ!$A$1,XA1-1,0)),"")</f>
        <v/>
      </c>
      <c r="WV1" s="85" t="s">
        <v>3467</v>
      </c>
      <c r="WW1" s="86"/>
      <c r="WX1" s="86"/>
      <c r="WY1" s="87"/>
      <c r="WZ1" s="57" t="str">
        <f ca="1">IFERROR(
IF(AND(VALUE(OFFSET(webまとめ!$A$1,WP26+1-1,0))&gt;29999,VALUE(OFFSET(webまとめ!$A$1,WP26+1-1,0))&lt;39999),
IF(AND(VALUE(OFFSET(webまとめ!$A$1,WP26+1,0))&gt;29999,VALUE(OFFSET(webまとめ!$A$1,WP26+1-1,0))&lt;39999),
IF(AND(VALUE(OFFSET(webまとめ!$A$1,WP26+2,0))&gt;29999,VALUE(OFFSET(webまとめ!$A$1,WP26+2,0))&lt;39999),
IF(AND(VALUE(OFFSET(webまとめ!$A$1,WP26+3,0))&gt;29999,VALUE(OFFSET(webまとめ!$A$1,WP26+3,0))&lt;39999),
IF(AND(VALUE(OFFSET(webまとめ!$A$1,WP26+4,0))&gt;29999,VALUE(OFFSET(webまとめ!$A$1,WP26+4,0))&lt;39999),
IF(AND(VALUE(OFFSET(webまとめ!$A$1,WP26+5,0))&gt;29999,VALUE(OFFSET(webまとめ!$A$1,WP26+5,0))&lt;39999),
IF(AND(VALUE(OFFSET(webまとめ!$A$1,WP26+6,0))&gt;29999,VALUE(OFFSET(webまとめ!$A$1,WP26+6,0))&lt;39999),WP26+8,WP26+7),WP26+6),WP26+5),WP26+4),WP26+3),WP26+2),WP26+1),"")</f>
        <v/>
      </c>
      <c r="XA1" s="57" t="str">
        <f ca="1">IFERROR(
WZ1+IF(OFFSET(webまとめ!$A$1,WZ1-1,2)&lt;&gt;"",0,1),"")</f>
        <v/>
      </c>
      <c r="XB1" s="41"/>
      <c r="XD1" t="s">
        <v>3466</v>
      </c>
      <c r="XE1" t="str">
        <f ca="1">IFERROR(IF(COUNTIF(XD2,"■"),
OFFSET(納品書まとめ!$A$1,XL2-1,0),OFFSET(webまとめ!$A$1,XL1-1,0)),"")</f>
        <v/>
      </c>
      <c r="XG1" s="85" t="s">
        <v>3467</v>
      </c>
      <c r="XH1" s="86"/>
      <c r="XI1" s="86"/>
      <c r="XJ1" s="87"/>
      <c r="XK1" s="57" t="str">
        <f ca="1">IFERROR(
IF(AND(VALUE(OFFSET(webまとめ!$A$1,XA26+1-1,0))&gt;29999,VALUE(OFFSET(webまとめ!$A$1,XA26+1-1,0))&lt;39999),
IF(AND(VALUE(OFFSET(webまとめ!$A$1,XA26+1,0))&gt;29999,VALUE(OFFSET(webまとめ!$A$1,XA26+1-1,0))&lt;39999),
IF(AND(VALUE(OFFSET(webまとめ!$A$1,XA26+2,0))&gt;29999,VALUE(OFFSET(webまとめ!$A$1,XA26+2,0))&lt;39999),
IF(AND(VALUE(OFFSET(webまとめ!$A$1,XA26+3,0))&gt;29999,VALUE(OFFSET(webまとめ!$A$1,XA26+3,0))&lt;39999),
IF(AND(VALUE(OFFSET(webまとめ!$A$1,XA26+4,0))&gt;29999,VALUE(OFFSET(webまとめ!$A$1,XA26+4,0))&lt;39999),
IF(AND(VALUE(OFFSET(webまとめ!$A$1,XA26+5,0))&gt;29999,VALUE(OFFSET(webまとめ!$A$1,XA26+5,0))&lt;39999),
IF(AND(VALUE(OFFSET(webまとめ!$A$1,XA26+6,0))&gt;29999,VALUE(OFFSET(webまとめ!$A$1,XA26+6,0))&lt;39999),XA26+8,XA26+7),XA26+6),XA26+5),XA26+4),XA26+3),XA26+2),XA26+1),"")</f>
        <v/>
      </c>
      <c r="XL1" s="57" t="str">
        <f ca="1">IFERROR(
XK1+IF(OFFSET(webまとめ!$A$1,XK1-1,2)&lt;&gt;"",0,1),"")</f>
        <v/>
      </c>
      <c r="XM1" s="41"/>
      <c r="XO1" t="s">
        <v>3466</v>
      </c>
      <c r="XP1" t="str">
        <f ca="1">IFERROR(IF(COUNTIF(XO2,"■"),
OFFSET(納品書まとめ!$A$1,XW2-1,0),OFFSET(webまとめ!$A$1,XW1-1,0)),"")</f>
        <v/>
      </c>
      <c r="XR1" s="85" t="s">
        <v>3467</v>
      </c>
      <c r="XS1" s="86"/>
      <c r="XT1" s="86"/>
      <c r="XU1" s="87"/>
      <c r="XV1" s="57" t="str">
        <f ca="1">IFERROR(
IF(AND(VALUE(OFFSET(webまとめ!$A$1,XL26+1-1,0))&gt;29999,VALUE(OFFSET(webまとめ!$A$1,XL26+1-1,0))&lt;39999),
IF(AND(VALUE(OFFSET(webまとめ!$A$1,XL26+1,0))&gt;29999,VALUE(OFFSET(webまとめ!$A$1,XL26+1-1,0))&lt;39999),
IF(AND(VALUE(OFFSET(webまとめ!$A$1,XL26+2,0))&gt;29999,VALUE(OFFSET(webまとめ!$A$1,XL26+2,0))&lt;39999),
IF(AND(VALUE(OFFSET(webまとめ!$A$1,XL26+3,0))&gt;29999,VALUE(OFFSET(webまとめ!$A$1,XL26+3,0))&lt;39999),
IF(AND(VALUE(OFFSET(webまとめ!$A$1,XL26+4,0))&gt;29999,VALUE(OFFSET(webまとめ!$A$1,XL26+4,0))&lt;39999),
IF(AND(VALUE(OFFSET(webまとめ!$A$1,XL26+5,0))&gt;29999,VALUE(OFFSET(webまとめ!$A$1,XL26+5,0))&lt;39999),
IF(AND(VALUE(OFFSET(webまとめ!$A$1,XL26+6,0))&gt;29999,VALUE(OFFSET(webまとめ!$A$1,XL26+6,0))&lt;39999),XL26+8,XL26+7),XL26+6),XL26+5),XL26+4),XL26+3),XL26+2),XL26+1),"")</f>
        <v/>
      </c>
      <c r="XW1" s="57" t="str">
        <f ca="1">IFERROR(
XV1+IF(OFFSET(webまとめ!$A$1,XV1-1,2)&lt;&gt;"",0,1),"")</f>
        <v/>
      </c>
      <c r="XX1" s="41"/>
      <c r="XZ1" t="s">
        <v>3466</v>
      </c>
      <c r="YA1" t="str">
        <f ca="1">IFERROR(IF(COUNTIF(XZ2,"■"),
OFFSET(納品書まとめ!$A$1,YH2-1,0),OFFSET(webまとめ!$A$1,YH1-1,0)),"")</f>
        <v/>
      </c>
      <c r="YC1" s="85" t="s">
        <v>3467</v>
      </c>
      <c r="YD1" s="86"/>
      <c r="YE1" s="86"/>
      <c r="YF1" s="87"/>
      <c r="YG1" s="57" t="str">
        <f ca="1">IFERROR(
IF(AND(VALUE(OFFSET(webまとめ!$A$1,XW26+1-1,0))&gt;29999,VALUE(OFFSET(webまとめ!$A$1,XW26+1-1,0))&lt;39999),
IF(AND(VALUE(OFFSET(webまとめ!$A$1,XW26+1,0))&gt;29999,VALUE(OFFSET(webまとめ!$A$1,XW26+1-1,0))&lt;39999),
IF(AND(VALUE(OFFSET(webまとめ!$A$1,XW26+2,0))&gt;29999,VALUE(OFFSET(webまとめ!$A$1,XW26+2,0))&lt;39999),
IF(AND(VALUE(OFFSET(webまとめ!$A$1,XW26+3,0))&gt;29999,VALUE(OFFSET(webまとめ!$A$1,XW26+3,0))&lt;39999),
IF(AND(VALUE(OFFSET(webまとめ!$A$1,XW26+4,0))&gt;29999,VALUE(OFFSET(webまとめ!$A$1,XW26+4,0))&lt;39999),
IF(AND(VALUE(OFFSET(webまとめ!$A$1,XW26+5,0))&gt;29999,VALUE(OFFSET(webまとめ!$A$1,XW26+5,0))&lt;39999),
IF(AND(VALUE(OFFSET(webまとめ!$A$1,XW26+6,0))&gt;29999,VALUE(OFFSET(webまとめ!$A$1,XW26+6,0))&lt;39999),XW26+8,XW26+7),XW26+6),XW26+5),XW26+4),XW26+3),XW26+2),XW26+1),"")</f>
        <v/>
      </c>
      <c r="YH1" s="57" t="str">
        <f ca="1">IFERROR(
YG1+IF(OFFSET(webまとめ!$A$1,YG1-1,2)&lt;&gt;"",0,1),"")</f>
        <v/>
      </c>
      <c r="YI1" s="41"/>
      <c r="YK1" t="s">
        <v>3466</v>
      </c>
      <c r="YL1" t="str">
        <f ca="1">IFERROR(IF(COUNTIF(YK2,"■"),
OFFSET(納品書まとめ!$A$1,YS2-1,0),OFFSET(webまとめ!$A$1,YS1-1,0)),"")</f>
        <v/>
      </c>
      <c r="YN1" s="85" t="s">
        <v>3467</v>
      </c>
      <c r="YO1" s="86"/>
      <c r="YP1" s="86"/>
      <c r="YQ1" s="87"/>
      <c r="YR1" s="57" t="str">
        <f ca="1">IFERROR(
IF(AND(VALUE(OFFSET(webまとめ!$A$1,YH26+1-1,0))&gt;29999,VALUE(OFFSET(webまとめ!$A$1,YH26+1-1,0))&lt;39999),
IF(AND(VALUE(OFFSET(webまとめ!$A$1,YH26+1,0))&gt;29999,VALUE(OFFSET(webまとめ!$A$1,YH26+1-1,0))&lt;39999),
IF(AND(VALUE(OFFSET(webまとめ!$A$1,YH26+2,0))&gt;29999,VALUE(OFFSET(webまとめ!$A$1,YH26+2,0))&lt;39999),
IF(AND(VALUE(OFFSET(webまとめ!$A$1,YH26+3,0))&gt;29999,VALUE(OFFSET(webまとめ!$A$1,YH26+3,0))&lt;39999),
IF(AND(VALUE(OFFSET(webまとめ!$A$1,YH26+4,0))&gt;29999,VALUE(OFFSET(webまとめ!$A$1,YH26+4,0))&lt;39999),
IF(AND(VALUE(OFFSET(webまとめ!$A$1,YH26+5,0))&gt;29999,VALUE(OFFSET(webまとめ!$A$1,YH26+5,0))&lt;39999),
IF(AND(VALUE(OFFSET(webまとめ!$A$1,YH26+6,0))&gt;29999,VALUE(OFFSET(webまとめ!$A$1,YH26+6,0))&lt;39999),YH26+8,YH26+7),YH26+6),YH26+5),YH26+4),YH26+3),YH26+2),YH26+1),"")</f>
        <v/>
      </c>
      <c r="YS1" s="57" t="str">
        <f ca="1">IFERROR(
YR1+IF(OFFSET(webまとめ!$A$1,YR1-1,2)&lt;&gt;"",0,1),"")</f>
        <v/>
      </c>
      <c r="YT1" s="41"/>
      <c r="YV1" t="s">
        <v>3466</v>
      </c>
      <c r="YW1" t="str">
        <f ca="1">IFERROR(IF(COUNTIF(YV2,"■"),
OFFSET(納品書まとめ!$A$1,ZD2-1,0),OFFSET(webまとめ!$A$1,ZD1-1,0)),"")</f>
        <v/>
      </c>
      <c r="YY1" s="85" t="s">
        <v>3467</v>
      </c>
      <c r="YZ1" s="86"/>
      <c r="ZA1" s="86"/>
      <c r="ZB1" s="87"/>
      <c r="ZC1" s="57" t="str">
        <f ca="1">IFERROR(
IF(AND(VALUE(OFFSET(webまとめ!$A$1,YS26+1-1,0))&gt;29999,VALUE(OFFSET(webまとめ!$A$1,YS26+1-1,0))&lt;39999),
IF(AND(VALUE(OFFSET(webまとめ!$A$1,YS26+1,0))&gt;29999,VALUE(OFFSET(webまとめ!$A$1,YS26+1-1,0))&lt;39999),
IF(AND(VALUE(OFFSET(webまとめ!$A$1,YS26+2,0))&gt;29999,VALUE(OFFSET(webまとめ!$A$1,YS26+2,0))&lt;39999),
IF(AND(VALUE(OFFSET(webまとめ!$A$1,YS26+3,0))&gt;29999,VALUE(OFFSET(webまとめ!$A$1,YS26+3,0))&lt;39999),
IF(AND(VALUE(OFFSET(webまとめ!$A$1,YS26+4,0))&gt;29999,VALUE(OFFSET(webまとめ!$A$1,YS26+4,0))&lt;39999),
IF(AND(VALUE(OFFSET(webまとめ!$A$1,YS26+5,0))&gt;29999,VALUE(OFFSET(webまとめ!$A$1,YS26+5,0))&lt;39999),
IF(AND(VALUE(OFFSET(webまとめ!$A$1,YS26+6,0))&gt;29999,VALUE(OFFSET(webまとめ!$A$1,YS26+6,0))&lt;39999),YS26+8,YS26+7),YS26+6),YS26+5),YS26+4),YS26+3),YS26+2),YS26+1),"")</f>
        <v/>
      </c>
      <c r="ZD1" s="57" t="str">
        <f ca="1">IFERROR(
ZC1+IF(OFFSET(webまとめ!$A$1,ZC1-1,2)&lt;&gt;"",0,1),"")</f>
        <v/>
      </c>
      <c r="ZE1" s="41"/>
      <c r="ZG1" t="s">
        <v>3466</v>
      </c>
      <c r="ZH1" t="str">
        <f ca="1">IFERROR(IF(COUNTIF(ZG2,"■"),
OFFSET(納品書まとめ!$A$1,ZO2-1,0),OFFSET(webまとめ!$A$1,ZO1-1,0)),"")</f>
        <v/>
      </c>
      <c r="ZJ1" s="85" t="s">
        <v>3467</v>
      </c>
      <c r="ZK1" s="86"/>
      <c r="ZL1" s="86"/>
      <c r="ZM1" s="87"/>
      <c r="ZN1" s="57" t="str">
        <f ca="1">IFERROR(
IF(AND(VALUE(OFFSET(webまとめ!$A$1,ZD26+1-1,0))&gt;29999,VALUE(OFFSET(webまとめ!$A$1,ZD26+1-1,0))&lt;39999),
IF(AND(VALUE(OFFSET(webまとめ!$A$1,ZD26+1,0))&gt;29999,VALUE(OFFSET(webまとめ!$A$1,ZD26+1-1,0))&lt;39999),
IF(AND(VALUE(OFFSET(webまとめ!$A$1,ZD26+2,0))&gt;29999,VALUE(OFFSET(webまとめ!$A$1,ZD26+2,0))&lt;39999),
IF(AND(VALUE(OFFSET(webまとめ!$A$1,ZD26+3,0))&gt;29999,VALUE(OFFSET(webまとめ!$A$1,ZD26+3,0))&lt;39999),
IF(AND(VALUE(OFFSET(webまとめ!$A$1,ZD26+4,0))&gt;29999,VALUE(OFFSET(webまとめ!$A$1,ZD26+4,0))&lt;39999),
IF(AND(VALUE(OFFSET(webまとめ!$A$1,ZD26+5,0))&gt;29999,VALUE(OFFSET(webまとめ!$A$1,ZD26+5,0))&lt;39999),
IF(AND(VALUE(OFFSET(webまとめ!$A$1,ZD26+6,0))&gt;29999,VALUE(OFFSET(webまとめ!$A$1,ZD26+6,0))&lt;39999),ZD26+8,ZD26+7),ZD26+6),ZD26+5),ZD26+4),ZD26+3),ZD26+2),ZD26+1),"")</f>
        <v/>
      </c>
      <c r="ZO1" s="57" t="str">
        <f ca="1">IFERROR(
ZN1+IF(OFFSET(webまとめ!$A$1,ZN1-1,2)&lt;&gt;"",0,1),"")</f>
        <v/>
      </c>
      <c r="ZP1" s="41"/>
      <c r="ZR1" t="s">
        <v>3466</v>
      </c>
      <c r="ZS1" t="str">
        <f ca="1">IFERROR(IF(COUNTIF(ZR2,"■"),
OFFSET(納品書まとめ!$A$1,ZZ2-1,0),OFFSET(webまとめ!$A$1,ZZ1-1,0)),"")</f>
        <v/>
      </c>
      <c r="ZU1" s="85" t="s">
        <v>3467</v>
      </c>
      <c r="ZV1" s="86"/>
      <c r="ZW1" s="86"/>
      <c r="ZX1" s="87"/>
      <c r="ZY1" s="57" t="str">
        <f ca="1">IFERROR(
IF(AND(VALUE(OFFSET(webまとめ!$A$1,ZO26+1-1,0))&gt;29999,VALUE(OFFSET(webまとめ!$A$1,ZO26+1-1,0))&lt;39999),
IF(AND(VALUE(OFFSET(webまとめ!$A$1,ZO26+1,0))&gt;29999,VALUE(OFFSET(webまとめ!$A$1,ZO26+1-1,0))&lt;39999),
IF(AND(VALUE(OFFSET(webまとめ!$A$1,ZO26+2,0))&gt;29999,VALUE(OFFSET(webまとめ!$A$1,ZO26+2,0))&lt;39999),
IF(AND(VALUE(OFFSET(webまとめ!$A$1,ZO26+3,0))&gt;29999,VALUE(OFFSET(webまとめ!$A$1,ZO26+3,0))&lt;39999),
IF(AND(VALUE(OFFSET(webまとめ!$A$1,ZO26+4,0))&gt;29999,VALUE(OFFSET(webまとめ!$A$1,ZO26+4,0))&lt;39999),
IF(AND(VALUE(OFFSET(webまとめ!$A$1,ZO26+5,0))&gt;29999,VALUE(OFFSET(webまとめ!$A$1,ZO26+5,0))&lt;39999),
IF(AND(VALUE(OFFSET(webまとめ!$A$1,ZO26+6,0))&gt;29999,VALUE(OFFSET(webまとめ!$A$1,ZO26+6,0))&lt;39999),ZO26+8,ZO26+7),ZO26+6),ZO26+5),ZO26+4),ZO26+3),ZO26+2),ZO26+1),"")</f>
        <v/>
      </c>
      <c r="ZZ1" s="57" t="str">
        <f ca="1">IFERROR(
ZY1+IF(OFFSET(webまとめ!$A$1,ZY1-1,2)&lt;&gt;"",0,1),"")</f>
        <v/>
      </c>
      <c r="AAA1" s="41"/>
      <c r="AAC1" t="s">
        <v>3482</v>
      </c>
      <c r="AAD1" t="str">
        <f ca="1">IFERROR(IF(COUNTIF(AAC2,"■"),
OFFSET(納品書まとめ!$A$1,AAK2-1,0),OFFSET(webまとめ!$A$1,AAK1-1,0)),"")</f>
        <v/>
      </c>
      <c r="AAF1" s="85" t="s">
        <v>3467</v>
      </c>
      <c r="AAG1" s="86"/>
      <c r="AAH1" s="86"/>
      <c r="AAI1" s="87"/>
      <c r="AAJ1" s="57" t="str">
        <f ca="1">IFERROR(
IF(AND(VALUE(OFFSET(webまとめ!$A$1,ZZ26+1-1,0))&gt;29999,VALUE(OFFSET(webまとめ!$A$1,ZZ26+1-1,0))&lt;39999),
IF(AND(VALUE(OFFSET(webまとめ!$A$1,ZZ26+1,0))&gt;29999,VALUE(OFFSET(webまとめ!$A$1,ZZ26+1-1,0))&lt;39999),
IF(AND(VALUE(OFFSET(webまとめ!$A$1,ZZ26+2,0))&gt;29999,VALUE(OFFSET(webまとめ!$A$1,ZZ26+2,0))&lt;39999),
IF(AND(VALUE(OFFSET(webまとめ!$A$1,ZZ26+3,0))&gt;29999,VALUE(OFFSET(webまとめ!$A$1,ZZ26+3,0))&lt;39999),
IF(AND(VALUE(OFFSET(webまとめ!$A$1,ZZ26+4,0))&gt;29999,VALUE(OFFSET(webまとめ!$A$1,ZZ26+4,0))&lt;39999),
IF(AND(VALUE(OFFSET(webまとめ!$A$1,ZZ26+5,0))&gt;29999,VALUE(OFFSET(webまとめ!$A$1,ZZ26+5,0))&lt;39999),
IF(AND(VALUE(OFFSET(webまとめ!$A$1,ZZ26+6,0))&gt;29999,VALUE(OFFSET(webまとめ!$A$1,ZZ26+6,0))&lt;39999),ZZ26+8,ZZ26+7),ZZ26+6),ZZ26+5),ZZ26+4),ZZ26+3),ZZ26+2),ZZ26+1),"")</f>
        <v/>
      </c>
      <c r="AAK1" s="57" t="str">
        <f ca="1">IFERROR(
AAJ1+IF(OFFSET(webまとめ!$A$1,AAJ1-1,2)&lt;&gt;"",0,1),"")</f>
        <v/>
      </c>
      <c r="AAL1" s="41"/>
    </row>
    <row r="2" spans="1:715" x14ac:dyDescent="0.45">
      <c r="A2" s="41" t="str">
        <f t="array" aca="1" ref="A2" ca="1">IF(OR(I1=SUMPRODUCT((webまとめ!$A$1:$A$50&lt;&gt;"") * 1),I26=SUMPRODUCT((webまとめ!$A$1:$A$50&lt;&gt;"") * 1)),"■","")</f>
        <v/>
      </c>
      <c r="E2" s="83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80"/>
      <c r="G2" s="80"/>
      <c r="I2" s="41">
        <v>1</v>
      </c>
      <c r="L2" s="41" t="str">
        <f t="array" aca="1" ref="L2" ca="1">IF(COUNTIF(A2,"■"),"■",
IF(OR(I1=SUMPRODUCT((webまとめ!$A$1:$A$50&lt;&gt;"") * 1),I26=SUMPRODUCT((webまとめ!$A$1:$A$50&lt;&gt;"") * 1)),"■",""))</f>
        <v/>
      </c>
      <c r="M2" s="56">
        <f ca="1">IF(AND(A2="",L2="■"),1,0)</f>
        <v>0</v>
      </c>
      <c r="P2" s="47" t="e">
        <f>E2</f>
        <v>#VALUE!</v>
      </c>
      <c r="Q2" s="42"/>
      <c r="R2" s="84" t="str">
        <f ca="1">IF(L2="■",
IF(M2=1,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IF(COUNTIF(OFFSET(納品書まとめ!$A$1,I2,2),"*web*"),
IF(COUNTIF(OFFSET(納品書まとめ!$A$1,I2+1,2),"*web*"),
IF(COUNTIF(OFFSET(納品書まとめ!$A$1,I2+2,2),"*web*"),
IF(COUNTIF(OFFSET(納品書まとめ!$A$1,I2+3,2),"*web*"),
IF(COUNTIF(OFFSET(納品書まとめ!$A$1,I2+4,2),"*web*"),
6,5),4),3),2),1)),"")</f>
        <v/>
      </c>
      <c r="S2" s="57" t="str">
        <f ca="1">IF(L2="■",
IF(M2=1,R2,
IF(R2&lt;&gt;1,
IFERROR(
IF(AND(VALUE(OFFSET(納品書まとめ!$A$1,I2+R2-1,0))&gt;29999,VALUE(OFFSET(納品書まとめ!$A$1,I2+R2-1,0))&lt;39999),
IF(AND(VALUE(OFFSET(納品書まとめ!$A$1,I2+R2,0))&gt;29999,VALUE(OFFSET(納品書まとめ!$A$1,I2+R2,0))&lt;39999),
IF(AND(VALUE(OFFSET(納品書まとめ!$A$1,I2+R2+1,0))&gt;29999,VALUE(OFFSET(納品書まとめ!$A$1,I2+R2+1,0))&lt;39999),
IF(AND(VALUE(OFFSET(納品書まとめ!$A$1,I2+R2+2,0))&gt;29999,VALUE(OFFSET(納品書まとめ!$A$1,I2+R2+2,0))&lt;39999),
IF(AND(VALUE(OFFSET(納品書まとめ!$A$1,I2+R2+2+2,0))&gt;29999,VALUE(OFFSET(納品書まとめ!$A$1,I2+R2+2+2,0))&lt;39999),
IF(AND(VALUE(OFFSET(納品書まとめ!$A$1,I2+R2+2+3,0))&gt;29999,VALUE(OFFSET(納品書まとめ!$A$1,I2+R2+3,0))&lt;39999),
IF(AND(VALUE(OFFSET(納品書まとめ!$A$1,I2+R2+2+4,0))&gt;29999,VALUE(OFFSET(納品書まとめ!$A$1,I2+R2+2+4,0))&lt;39999),I2+R2+7,I2+R2+6),I2+R2+5),I2+R2+4),I2+R2+3),I2+R2+2),I2+R2+1),I2+R2),""),
IFERROR(
IF(AND(VALUE(OFFSET(納品書まとめ!$A$1,I2+1-1,0))&gt;29999,VALUE(OFFSET(納品書まとめ!$A$1,I2+1-1,0))&lt;39999),
IF(AND(VALUE(OFFSET(納品書まとめ!$A$1,I2+1,0))&gt;29999,VALUE(OFFSET(納品書まとめ!$A$1,I2+1-1,0))&lt;39999),
IF(AND(VALUE(OFFSET(納品書まとめ!$A$1,I2+2,0))&gt;29999,VALUE(OFFSET(納品書まとめ!$A$1,I2+2,0))&lt;39999),
IF(AND(VALUE(OFFSET(納品書まとめ!$A$1,I2+3,0))&gt;29999,VALUE(OFFSET(納品書まとめ!$A$1,I2+3,0))&lt;39999),
IF(AND(VALUE(OFFSET(納品書まとめ!$A$1,I2+4,0))&gt;29999,VALUE(OFFSET(納品書まとめ!$A$1,I2+4,0))&lt;39999),
IF(AND(VALUE(OFFSET(納品書まとめ!$A$1,I2+5,0))&gt;29999,VALUE(OFFSET(納品書まとめ!$A$1,I2+5,0))&lt;39999),
IF(AND(VALUE(OFFSET(納品書まとめ!$A$1,I2+6,0))&gt;29999,VALUE(OFFSET(納品書まとめ!$A$1,I2+6,0))&lt;39999),I2+8,I2+7),I2+6),I2+5),I2+4),I2+3),I2+2),I2+1),""))),"")</f>
        <v/>
      </c>
      <c r="T2" s="57" t="str">
        <f ca="1">IFERROR(
S2+IF(OFFSET(納品書まとめ!$A$1,S2-1,2)&lt;&gt;"",0,1),"")</f>
        <v/>
      </c>
      <c r="W2" s="41" t="str">
        <f t="array" aca="1" ref="W2" ca="1">IF(COUNTIF(L2,"■"),"■",
IF(OR(T1=SUMPRODUCT((webまとめ!$A$1:$A$50&lt;&gt;"") * 1),T26=SUMPRODUCT((webまとめ!$A$1:$A$50&lt;&gt;"") * 1)),"■",""))</f>
        <v/>
      </c>
      <c r="X2" s="56">
        <f ca="1">IF(AND(L2="",W2="■"),1,0)</f>
        <v>0</v>
      </c>
      <c r="AA2" s="47" t="e">
        <f>P2</f>
        <v>#VALUE!</v>
      </c>
      <c r="AB2" s="42"/>
      <c r="AC2" s="84" t="str">
        <f ca="1">IF(W2="■",
IF(X2=1,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IF(COUNTIF(OFFSET(納品書まとめ!$A$1,T2,2),"*web*"),
IF(COUNTIF(OFFSET(納品書まとめ!$A$1,T2+1,2),"*web*"),
IF(COUNTIF(OFFSET(納品書まとめ!$A$1,T2+2,2),"*web*"),
IF(COUNTIF(OFFSET(納品書まとめ!$A$1,T2+3,2),"*web*"),
IF(COUNTIF(OFFSET(納品書まとめ!$A$1,T2+4,2),"*web*"),
6,5),4),3),2),1)),"")</f>
        <v/>
      </c>
      <c r="AD2" s="57" t="str">
        <f ca="1">IF(W2="■",
IF(X2=1,AC2,
IF(AC2&lt;&gt;1,
IFERROR(
IF(AND(VALUE(OFFSET(納品書まとめ!$A$1,T2+AC2-1,0))&gt;29999,VALUE(OFFSET(納品書まとめ!$A$1,T2+AC2-1,0))&lt;39999),
IF(AND(VALUE(OFFSET(納品書まとめ!$A$1,T2+AC2,0))&gt;29999,VALUE(OFFSET(納品書まとめ!$A$1,T2+AC2,0))&lt;39999),
IF(AND(VALUE(OFFSET(納品書まとめ!$A$1,T2+AC2+1,0))&gt;29999,VALUE(OFFSET(納品書まとめ!$A$1,T2+AC2+1,0))&lt;39999),
IF(AND(VALUE(OFFSET(納品書まとめ!$A$1,T2+AC2+2,0))&gt;29999,VALUE(OFFSET(納品書まとめ!$A$1,T2+AC2+2,0))&lt;39999),
IF(AND(VALUE(OFFSET(納品書まとめ!$A$1,T2+AC2+2+2,0))&gt;29999,VALUE(OFFSET(納品書まとめ!$A$1,T2+AC2+2+2,0))&lt;39999),
IF(AND(VALUE(OFFSET(納品書まとめ!$A$1,T2+AC2+2+3,0))&gt;29999,VALUE(OFFSET(納品書まとめ!$A$1,T2+AC2+3,0))&lt;39999),
IF(AND(VALUE(OFFSET(納品書まとめ!$A$1,T2+AC2+2+4,0))&gt;29999,VALUE(OFFSET(納品書まとめ!$A$1,T2+AC2+2+4,0))&lt;39999),T2+AC2+7,T2+AC2+6),T2+AC2+5),T2+AC2+4),T2+AC2+3),T2+AC2+2),T2+AC2+1),T2+AC2),""),
IFERROR(
IF(AND(VALUE(OFFSET(納品書まとめ!$A$1,T2+1-1,0))&gt;29999,VALUE(OFFSET(納品書まとめ!$A$1,T2+1-1,0))&lt;39999),
IF(AND(VALUE(OFFSET(納品書まとめ!$A$1,T2+1,0))&gt;29999,VALUE(OFFSET(納品書まとめ!$A$1,T2+1-1,0))&lt;39999),
IF(AND(VALUE(OFFSET(納品書まとめ!$A$1,T2+2,0))&gt;29999,VALUE(OFFSET(納品書まとめ!$A$1,T2+2,0))&lt;39999),
IF(AND(VALUE(OFFSET(納品書まとめ!$A$1,T2+3,0))&gt;29999,VALUE(OFFSET(納品書まとめ!$A$1,T2+3,0))&lt;39999),
IF(AND(VALUE(OFFSET(納品書まとめ!$A$1,T2+4,0))&gt;29999,VALUE(OFFSET(納品書まとめ!$A$1,T2+4,0))&lt;39999),
IF(AND(VALUE(OFFSET(納品書まとめ!$A$1,T2+5,0))&gt;29999,VALUE(OFFSET(納品書まとめ!$A$1,T2+5,0))&lt;39999),
IF(AND(VALUE(OFFSET(納品書まとめ!$A$1,T2+6,0))&gt;29999,VALUE(OFFSET(納品書まとめ!$A$1,T2+6,0))&lt;39999),T2+8,T2+7),T2+6),T2+5),T2+4),T2+3),T2+2),T2+1),""))),"")</f>
        <v/>
      </c>
      <c r="AE2" s="57" t="str">
        <f ca="1">IFERROR(
AD2+IF(OFFSET(納品書まとめ!$A$1,AD2-1,2)&lt;&gt;"",0,1),"")</f>
        <v/>
      </c>
      <c r="AH2" s="41" t="str">
        <f t="array" aca="1" ref="AH2" ca="1">IF(COUNTIF(W2,"■"),"■",
IF(OR(AE1=SUMPRODUCT((webまとめ!$A$1:$A$50&lt;&gt;"") * 1),AE26=SUMPRODUCT((webまとめ!$A$1:$A$50&lt;&gt;"") * 1)),"■",""))</f>
        <v/>
      </c>
      <c r="AI2" s="56">
        <f ca="1">IF(AND(W2="",AH2="■"),1,0)</f>
        <v>0</v>
      </c>
      <c r="AL2" s="47" t="e">
        <f>AA2</f>
        <v>#VALUE!</v>
      </c>
      <c r="AM2" s="42"/>
      <c r="AN2" s="84" t="str">
        <f ca="1">IF(AH2="■",
IF(AI2=1,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IF(COUNTIF(OFFSET(納品書まとめ!$A$1,AE2,2),"*web*"),
IF(COUNTIF(OFFSET(納品書まとめ!$A$1,AE2+1,2),"*web*"),
IF(COUNTIF(OFFSET(納品書まとめ!$A$1,AE2+2,2),"*web*"),
IF(COUNTIF(OFFSET(納品書まとめ!$A$1,AE2+3,2),"*web*"),
IF(COUNTIF(OFFSET(納品書まとめ!$A$1,AE2+4,2),"*web*"),
6,5),4),3),2),1)),"")</f>
        <v/>
      </c>
      <c r="AO2" s="57" t="str">
        <f ca="1">IF(AH2="■",
IF(AI2=1,AN2,
IF(AN2&lt;&gt;1,
IFERROR(
IF(AND(VALUE(OFFSET(納品書まとめ!$A$1,AE2+AN2-1,0))&gt;29999,VALUE(OFFSET(納品書まとめ!$A$1,AE2+AN2-1,0))&lt;39999),
IF(AND(VALUE(OFFSET(納品書まとめ!$A$1,AE2+AN2,0))&gt;29999,VALUE(OFFSET(納品書まとめ!$A$1,AE2+AN2,0))&lt;39999),
IF(AND(VALUE(OFFSET(納品書まとめ!$A$1,AE2+AN2+1,0))&gt;29999,VALUE(OFFSET(納品書まとめ!$A$1,AE2+AN2+1,0))&lt;39999),
IF(AND(VALUE(OFFSET(納品書まとめ!$A$1,AE2+AN2+2,0))&gt;29999,VALUE(OFFSET(納品書まとめ!$A$1,AE2+AN2+2,0))&lt;39999),
IF(AND(VALUE(OFFSET(納品書まとめ!$A$1,AE2+AN2+2+2,0))&gt;29999,VALUE(OFFSET(納品書まとめ!$A$1,AE2+AN2+2+2,0))&lt;39999),
IF(AND(VALUE(OFFSET(納品書まとめ!$A$1,AE2+AN2+2+3,0))&gt;29999,VALUE(OFFSET(納品書まとめ!$A$1,AE2+AN2+3,0))&lt;39999),
IF(AND(VALUE(OFFSET(納品書まとめ!$A$1,AE2+AN2+2+4,0))&gt;29999,VALUE(OFFSET(納品書まとめ!$A$1,AE2+AN2+2+4,0))&lt;39999),AE2+AN2+7,AE2+AN2+6),AE2+AN2+5),AE2+AN2+4),AE2+AN2+3),AE2+AN2+2),AE2+AN2+1),AE2+AN2),""),
IFERROR(
IF(AND(VALUE(OFFSET(納品書まとめ!$A$1,AE2+1-1,0))&gt;29999,VALUE(OFFSET(納品書まとめ!$A$1,AE2+1-1,0))&lt;39999),
IF(AND(VALUE(OFFSET(納品書まとめ!$A$1,AE2+1,0))&gt;29999,VALUE(OFFSET(納品書まとめ!$A$1,AE2+1-1,0))&lt;39999),
IF(AND(VALUE(OFFSET(納品書まとめ!$A$1,AE2+2,0))&gt;29999,VALUE(OFFSET(納品書まとめ!$A$1,AE2+2,0))&lt;39999),
IF(AND(VALUE(OFFSET(納品書まとめ!$A$1,AE2+3,0))&gt;29999,VALUE(OFFSET(納品書まとめ!$A$1,AE2+3,0))&lt;39999),
IF(AND(VALUE(OFFSET(納品書まとめ!$A$1,AE2+4,0))&gt;29999,VALUE(OFFSET(納品書まとめ!$A$1,AE2+4,0))&lt;39999),
IF(AND(VALUE(OFFSET(納品書まとめ!$A$1,AE2+5,0))&gt;29999,VALUE(OFFSET(納品書まとめ!$A$1,AE2+5,0))&lt;39999),
IF(AND(VALUE(OFFSET(納品書まとめ!$A$1,AE2+6,0))&gt;29999,VALUE(OFFSET(納品書まとめ!$A$1,AE2+6,0))&lt;39999),AE2+8,AE2+7),AE2+6),AE2+5),AE2+4),AE2+3),AE2+2),AE2+1),""))),"")</f>
        <v/>
      </c>
      <c r="AP2" s="57" t="str">
        <f ca="1">IFERROR(
AO2+IF(OFFSET(納品書まとめ!$A$1,AO2-1,2)&lt;&gt;"",0,1),"")</f>
        <v/>
      </c>
      <c r="AS2" s="41" t="str">
        <f t="array" aca="1" ref="AS2" ca="1">IF(COUNTIF(AH2,"■"),"■",
IF(OR(AP1=SUMPRODUCT((webまとめ!$A$1:$A$50&lt;&gt;"") * 1),AP26=SUMPRODUCT((webまとめ!$A$1:$A$50&lt;&gt;"") * 1)),"■",""))</f>
        <v/>
      </c>
      <c r="AT2" s="56">
        <f ca="1">IF(AND(AH2="",AS2="■"),1,0)</f>
        <v>0</v>
      </c>
      <c r="AW2" s="47" t="e">
        <f>AL2</f>
        <v>#VALUE!</v>
      </c>
      <c r="AX2" s="42"/>
      <c r="AY2" s="84" t="str">
        <f ca="1">IF(AS2="■",
IF(AT2=1,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IF(COUNTIF(OFFSET(納品書まとめ!$A$1,AP2,2),"*web*"),
IF(COUNTIF(OFFSET(納品書まとめ!$A$1,AP2+1,2),"*web*"),
IF(COUNTIF(OFFSET(納品書まとめ!$A$1,AP2+2,2),"*web*"),
IF(COUNTIF(OFFSET(納品書まとめ!$A$1,AP2+3,2),"*web*"),
IF(COUNTIF(OFFSET(納品書まとめ!$A$1,AP2+4,2),"*web*"),
6,5),4),3),2),1)),"")</f>
        <v/>
      </c>
      <c r="AZ2" s="57" t="str">
        <f ca="1">IF(AS2="■",
IF(AT2=1,AY2,
IF(AY2&lt;&gt;1,
IFERROR(
IF(AND(VALUE(OFFSET(納品書まとめ!$A$1,AP2+AY2-1,0))&gt;29999,VALUE(OFFSET(納品書まとめ!$A$1,AP2+AY2-1,0))&lt;39999),
IF(AND(VALUE(OFFSET(納品書まとめ!$A$1,AP2+AY2,0))&gt;29999,VALUE(OFFSET(納品書まとめ!$A$1,AP2+AY2,0))&lt;39999),
IF(AND(VALUE(OFFSET(納品書まとめ!$A$1,AP2+AY2+1,0))&gt;29999,VALUE(OFFSET(納品書まとめ!$A$1,AP2+AY2+1,0))&lt;39999),
IF(AND(VALUE(OFFSET(納品書まとめ!$A$1,AP2+AY2+2,0))&gt;29999,VALUE(OFFSET(納品書まとめ!$A$1,AP2+AY2+2,0))&lt;39999),
IF(AND(VALUE(OFFSET(納品書まとめ!$A$1,AP2+AY2+2+2,0))&gt;29999,VALUE(OFFSET(納品書まとめ!$A$1,AP2+AY2+2+2,0))&lt;39999),
IF(AND(VALUE(OFFSET(納品書まとめ!$A$1,AP2+AY2+2+3,0))&gt;29999,VALUE(OFFSET(納品書まとめ!$A$1,AP2+AY2+3,0))&lt;39999),
IF(AND(VALUE(OFFSET(納品書まとめ!$A$1,AP2+AY2+2+4,0))&gt;29999,VALUE(OFFSET(納品書まとめ!$A$1,AP2+AY2+2+4,0))&lt;39999),AP2+AY2+7,AP2+AY2+6),AP2+AY2+5),AP2+AY2+4),AP2+AY2+3),AP2+AY2+2),AP2+AY2+1),AP2+AY2),""),
IFERROR(
IF(AND(VALUE(OFFSET(納品書まとめ!$A$1,AP2+1-1,0))&gt;29999,VALUE(OFFSET(納品書まとめ!$A$1,AP2+1-1,0))&lt;39999),
IF(AND(VALUE(OFFSET(納品書まとめ!$A$1,AP2+1,0))&gt;29999,VALUE(OFFSET(納品書まとめ!$A$1,AP2+1-1,0))&lt;39999),
IF(AND(VALUE(OFFSET(納品書まとめ!$A$1,AP2+2,0))&gt;29999,VALUE(OFFSET(納品書まとめ!$A$1,AP2+2,0))&lt;39999),
IF(AND(VALUE(OFFSET(納品書まとめ!$A$1,AP2+3,0))&gt;29999,VALUE(OFFSET(納品書まとめ!$A$1,AP2+3,0))&lt;39999),
IF(AND(VALUE(OFFSET(納品書まとめ!$A$1,AP2+4,0))&gt;29999,VALUE(OFFSET(納品書まとめ!$A$1,AP2+4,0))&lt;39999),
IF(AND(VALUE(OFFSET(納品書まとめ!$A$1,AP2+5,0))&gt;29999,VALUE(OFFSET(納品書まとめ!$A$1,AP2+5,0))&lt;39999),
IF(AND(VALUE(OFFSET(納品書まとめ!$A$1,AP2+6,0))&gt;29999,VALUE(OFFSET(納品書まとめ!$A$1,AP2+6,0))&lt;39999),AP2+8,AP2+7),AP2+6),AP2+5),AP2+4),AP2+3),AP2+2),AP2+1),""))),"")</f>
        <v/>
      </c>
      <c r="BA2" s="57" t="str">
        <f ca="1">IFERROR(
AZ2+IF(OFFSET(納品書まとめ!$A$1,AZ2-1,2)&lt;&gt;"",0,1),"")</f>
        <v/>
      </c>
      <c r="BD2" s="41" t="str">
        <f t="array" aca="1" ref="BD2" ca="1">IF(COUNTIF(AS2,"■"),"■",
IF(OR(BA1=SUMPRODUCT((webまとめ!$A$1:$A$50&lt;&gt;"") * 1),BA26=SUMPRODUCT((webまとめ!$A$1:$A$50&lt;&gt;"") * 1)),"■",""))</f>
        <v/>
      </c>
      <c r="BE2" s="56">
        <f ca="1">IF(AND(AS2="",BD2="■"),1,0)</f>
        <v>0</v>
      </c>
      <c r="BH2" s="47" t="e">
        <f>AW2</f>
        <v>#VALUE!</v>
      </c>
      <c r="BI2" s="42"/>
      <c r="BJ2" s="84" t="str">
        <f ca="1">IF(BD2="■",
IF(BE2=1,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IF(COUNTIF(OFFSET(納品書まとめ!$A$1,BA2,2),"*web*"),
IF(COUNTIF(OFFSET(納品書まとめ!$A$1,BA2+1,2),"*web*"),
IF(COUNTIF(OFFSET(納品書まとめ!$A$1,BA2+2,2),"*web*"),
IF(COUNTIF(OFFSET(納品書まとめ!$A$1,BA2+3,2),"*web*"),
IF(COUNTIF(OFFSET(納品書まとめ!$A$1,BA2+4,2),"*web*"),
6,5),4),3),2),1)),"")</f>
        <v/>
      </c>
      <c r="BK2" s="57" t="str">
        <f ca="1">IF(BD2="■",
IF(BE2=1,BJ2,
IF(BJ2&lt;&gt;1,
IFERROR(
IF(AND(VALUE(OFFSET(納品書まとめ!$A$1,BA2+BJ2-1,0))&gt;29999,VALUE(OFFSET(納品書まとめ!$A$1,BA2+BJ2-1,0))&lt;39999),
IF(AND(VALUE(OFFSET(納品書まとめ!$A$1,BA2+BJ2,0))&gt;29999,VALUE(OFFSET(納品書まとめ!$A$1,BA2+BJ2,0))&lt;39999),
IF(AND(VALUE(OFFSET(納品書まとめ!$A$1,BA2+BJ2+1,0))&gt;29999,VALUE(OFFSET(納品書まとめ!$A$1,BA2+BJ2+1,0))&lt;39999),
IF(AND(VALUE(OFFSET(納品書まとめ!$A$1,BA2+BJ2+2,0))&gt;29999,VALUE(OFFSET(納品書まとめ!$A$1,BA2+BJ2+2,0))&lt;39999),
IF(AND(VALUE(OFFSET(納品書まとめ!$A$1,BA2+BJ2+2+2,0))&gt;29999,VALUE(OFFSET(納品書まとめ!$A$1,BA2+BJ2+2+2,0))&lt;39999),
IF(AND(VALUE(OFFSET(納品書まとめ!$A$1,BA2+BJ2+2+3,0))&gt;29999,VALUE(OFFSET(納品書まとめ!$A$1,BA2+BJ2+3,0))&lt;39999),
IF(AND(VALUE(OFFSET(納品書まとめ!$A$1,BA2+BJ2+2+4,0))&gt;29999,VALUE(OFFSET(納品書まとめ!$A$1,BA2+BJ2+2+4,0))&lt;39999),BA2+BJ2+7,BA2+BJ2+6),BA2+BJ2+5),BA2+BJ2+4),BA2+BJ2+3),BA2+BJ2+2),BA2+BJ2+1),BA2+BJ2),""),
IFERROR(
IF(AND(VALUE(OFFSET(納品書まとめ!$A$1,BA2+1-1,0))&gt;29999,VALUE(OFFSET(納品書まとめ!$A$1,BA2+1-1,0))&lt;39999),
IF(AND(VALUE(OFFSET(納品書まとめ!$A$1,BA2+1,0))&gt;29999,VALUE(OFFSET(納品書まとめ!$A$1,BA2+1-1,0))&lt;39999),
IF(AND(VALUE(OFFSET(納品書まとめ!$A$1,BA2+2,0))&gt;29999,VALUE(OFFSET(納品書まとめ!$A$1,BA2+2,0))&lt;39999),
IF(AND(VALUE(OFFSET(納品書まとめ!$A$1,BA2+3,0))&gt;29999,VALUE(OFFSET(納品書まとめ!$A$1,BA2+3,0))&lt;39999),
IF(AND(VALUE(OFFSET(納品書まとめ!$A$1,BA2+4,0))&gt;29999,VALUE(OFFSET(納品書まとめ!$A$1,BA2+4,0))&lt;39999),
IF(AND(VALUE(OFFSET(納品書まとめ!$A$1,BA2+5,0))&gt;29999,VALUE(OFFSET(納品書まとめ!$A$1,BA2+5,0))&lt;39999),
IF(AND(VALUE(OFFSET(納品書まとめ!$A$1,BA2+6,0))&gt;29999,VALUE(OFFSET(納品書まとめ!$A$1,BA2+6,0))&lt;39999),BA2+8,BA2+7),BA2+6),BA2+5),BA2+4),BA2+3),BA2+2),BA2+1),""))),"")</f>
        <v/>
      </c>
      <c r="BL2" s="57" t="str">
        <f ca="1">IFERROR(
BK2+IF(OFFSET(納品書まとめ!$A$1,BK2-1,2)&lt;&gt;"",0,1),"")</f>
        <v/>
      </c>
      <c r="BO2" s="41" t="str">
        <f t="array" aca="1" ref="BO2" ca="1">IF(COUNTIF(BD2,"■"),"■",
IF(OR(BL1=SUMPRODUCT((webまとめ!$A$1:$A$50&lt;&gt;"") * 1),BL26=SUMPRODUCT((webまとめ!$A$1:$A$50&lt;&gt;"") * 1)),"■",""))</f>
        <v/>
      </c>
      <c r="BP2" s="56">
        <f ca="1">IF(AND(BD2="",BO2="■"),1,0)</f>
        <v>0</v>
      </c>
      <c r="BS2" s="47" t="e">
        <f>BH2</f>
        <v>#VALUE!</v>
      </c>
      <c r="BT2" s="42"/>
      <c r="BU2" s="84" t="str">
        <f ca="1">IF(BO2="■",
IF(BP2=1,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IF(COUNTIF(OFFSET(納品書まとめ!$A$1,BL2,2),"*web*"),
IF(COUNTIF(OFFSET(納品書まとめ!$A$1,BL2+1,2),"*web*"),
IF(COUNTIF(OFFSET(納品書まとめ!$A$1,BL2+2,2),"*web*"),
IF(COUNTIF(OFFSET(納品書まとめ!$A$1,BL2+3,2),"*web*"),
IF(COUNTIF(OFFSET(納品書まとめ!$A$1,BL2+4,2),"*web*"),
6,5),4),3),2),1)),"")</f>
        <v/>
      </c>
      <c r="BV2" s="57" t="str">
        <f ca="1">IF(BO2="■",
IF(BP2=1,BU2,
IF(BU2&lt;&gt;1,
IFERROR(
IF(AND(VALUE(OFFSET(納品書まとめ!$A$1,BL2+BU2-1,0))&gt;29999,VALUE(OFFSET(納品書まとめ!$A$1,BL2+BU2-1,0))&lt;39999),
IF(AND(VALUE(OFFSET(納品書まとめ!$A$1,BL2+BU2,0))&gt;29999,VALUE(OFFSET(納品書まとめ!$A$1,BL2+BU2,0))&lt;39999),
IF(AND(VALUE(OFFSET(納品書まとめ!$A$1,BL2+BU2+1,0))&gt;29999,VALUE(OFFSET(納品書まとめ!$A$1,BL2+BU2+1,0))&lt;39999),
IF(AND(VALUE(OFFSET(納品書まとめ!$A$1,BL2+BU2+2,0))&gt;29999,VALUE(OFFSET(納品書まとめ!$A$1,BL2+BU2+2,0))&lt;39999),
IF(AND(VALUE(OFFSET(納品書まとめ!$A$1,BL2+BU2+2+2,0))&gt;29999,VALUE(OFFSET(納品書まとめ!$A$1,BL2+BU2+2+2,0))&lt;39999),
IF(AND(VALUE(OFFSET(納品書まとめ!$A$1,BL2+BU2+2+3,0))&gt;29999,VALUE(OFFSET(納品書まとめ!$A$1,BL2+BU2+3,0))&lt;39999),
IF(AND(VALUE(OFFSET(納品書まとめ!$A$1,BL2+BU2+2+4,0))&gt;29999,VALUE(OFFSET(納品書まとめ!$A$1,BL2+BU2+2+4,0))&lt;39999),BL2+BU2+7,BL2+BU2+6),BL2+BU2+5),BL2+BU2+4),BL2+BU2+3),BL2+BU2+2),BL2+BU2+1),BL2+BU2),""),
IFERROR(
IF(AND(VALUE(OFFSET(納品書まとめ!$A$1,BL2+1-1,0))&gt;29999,VALUE(OFFSET(納品書まとめ!$A$1,BL2+1-1,0))&lt;39999),
IF(AND(VALUE(OFFSET(納品書まとめ!$A$1,BL2+1,0))&gt;29999,VALUE(OFFSET(納品書まとめ!$A$1,BL2+1-1,0))&lt;39999),
IF(AND(VALUE(OFFSET(納品書まとめ!$A$1,BL2+2,0))&gt;29999,VALUE(OFFSET(納品書まとめ!$A$1,BL2+2,0))&lt;39999),
IF(AND(VALUE(OFFSET(納品書まとめ!$A$1,BL2+3,0))&gt;29999,VALUE(OFFSET(納品書まとめ!$A$1,BL2+3,0))&lt;39999),
IF(AND(VALUE(OFFSET(納品書まとめ!$A$1,BL2+4,0))&gt;29999,VALUE(OFFSET(納品書まとめ!$A$1,BL2+4,0))&lt;39999),
IF(AND(VALUE(OFFSET(納品書まとめ!$A$1,BL2+5,0))&gt;29999,VALUE(OFFSET(納品書まとめ!$A$1,BL2+5,0))&lt;39999),
IF(AND(VALUE(OFFSET(納品書まとめ!$A$1,BL2+6,0))&gt;29999,VALUE(OFFSET(納品書まとめ!$A$1,BL2+6,0))&lt;39999),BL2+8,BL2+7),BL2+6),BL2+5),BL2+4),BL2+3),BL2+2),BL2+1),""))),"")</f>
        <v/>
      </c>
      <c r="BW2" s="57" t="str">
        <f ca="1">IFERROR(
BV2+IF(OFFSET(納品書まとめ!$A$1,BV2-1,2)&lt;&gt;"",0,1),"")</f>
        <v/>
      </c>
      <c r="BZ2" s="41" t="str">
        <f t="array" aca="1" ref="BZ2" ca="1">IF(COUNTIF(BO2,"■"),"■",
IF(OR(BW1=SUMPRODUCT((webまとめ!$A$1:$A$50&lt;&gt;"") * 1),BW26=SUMPRODUCT((webまとめ!$A$1:$A$50&lt;&gt;"") * 1)),"■",""))</f>
        <v/>
      </c>
      <c r="CA2" s="56">
        <f ca="1">IF(AND(BO2="",BZ2="■"),1,0)</f>
        <v>0</v>
      </c>
      <c r="CD2" s="47" t="e">
        <f>BS2</f>
        <v>#VALUE!</v>
      </c>
      <c r="CE2" s="42"/>
      <c r="CF2" s="84" t="str">
        <f ca="1">IF(BZ2="■",
IF(CA2=1,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IF(COUNTIF(OFFSET(納品書まとめ!$A$1,BW2,2),"*web*"),
IF(COUNTIF(OFFSET(納品書まとめ!$A$1,BW2+1,2),"*web*"),
IF(COUNTIF(OFFSET(納品書まとめ!$A$1,BW2+2,2),"*web*"),
IF(COUNTIF(OFFSET(納品書まとめ!$A$1,BW2+3,2),"*web*"),
IF(COUNTIF(OFFSET(納品書まとめ!$A$1,BW2+4,2),"*web*"),
6,5),4),3),2),1)),"")</f>
        <v/>
      </c>
      <c r="CG2" s="57" t="str">
        <f ca="1">IF(BZ2="■",
IF(CA2=1,CF2,
IF(CF2&lt;&gt;1,
IFERROR(
IF(AND(VALUE(OFFSET(納品書まとめ!$A$1,BW2+CF2-1,0))&gt;29999,VALUE(OFFSET(納品書まとめ!$A$1,BW2+CF2-1,0))&lt;39999),
IF(AND(VALUE(OFFSET(納品書まとめ!$A$1,BW2+CF2,0))&gt;29999,VALUE(OFFSET(納品書まとめ!$A$1,BW2+CF2,0))&lt;39999),
IF(AND(VALUE(OFFSET(納品書まとめ!$A$1,BW2+CF2+1,0))&gt;29999,VALUE(OFFSET(納品書まとめ!$A$1,BW2+CF2+1,0))&lt;39999),
IF(AND(VALUE(OFFSET(納品書まとめ!$A$1,BW2+CF2+2,0))&gt;29999,VALUE(OFFSET(納品書まとめ!$A$1,BW2+CF2+2,0))&lt;39999),
IF(AND(VALUE(OFFSET(納品書まとめ!$A$1,BW2+CF2+2+2,0))&gt;29999,VALUE(OFFSET(納品書まとめ!$A$1,BW2+CF2+2+2,0))&lt;39999),
IF(AND(VALUE(OFFSET(納品書まとめ!$A$1,BW2+CF2+2+3,0))&gt;29999,VALUE(OFFSET(納品書まとめ!$A$1,BW2+CF2+3,0))&lt;39999),
IF(AND(VALUE(OFFSET(納品書まとめ!$A$1,BW2+CF2+2+4,0))&gt;29999,VALUE(OFFSET(納品書まとめ!$A$1,BW2+CF2+2+4,0))&lt;39999),BW2+CF2+7,BW2+CF2+6),BW2+CF2+5),BW2+CF2+4),BW2+CF2+3),BW2+CF2+2),BW2+CF2+1),BW2+CF2),""),
IFERROR(
IF(AND(VALUE(OFFSET(納品書まとめ!$A$1,BW2+1-1,0))&gt;29999,VALUE(OFFSET(納品書まとめ!$A$1,BW2+1-1,0))&lt;39999),
IF(AND(VALUE(OFFSET(納品書まとめ!$A$1,BW2+1,0))&gt;29999,VALUE(OFFSET(納品書まとめ!$A$1,BW2+1-1,0))&lt;39999),
IF(AND(VALUE(OFFSET(納品書まとめ!$A$1,BW2+2,0))&gt;29999,VALUE(OFFSET(納品書まとめ!$A$1,BW2+2,0))&lt;39999),
IF(AND(VALUE(OFFSET(納品書まとめ!$A$1,BW2+3,0))&gt;29999,VALUE(OFFSET(納品書まとめ!$A$1,BW2+3,0))&lt;39999),
IF(AND(VALUE(OFFSET(納品書まとめ!$A$1,BW2+4,0))&gt;29999,VALUE(OFFSET(納品書まとめ!$A$1,BW2+4,0))&lt;39999),
IF(AND(VALUE(OFFSET(納品書まとめ!$A$1,BW2+5,0))&gt;29999,VALUE(OFFSET(納品書まとめ!$A$1,BW2+5,0))&lt;39999),
IF(AND(VALUE(OFFSET(納品書まとめ!$A$1,BW2+6,0))&gt;29999,VALUE(OFFSET(納品書まとめ!$A$1,BW2+6,0))&lt;39999),BW2+8,BW2+7),BW2+6),BW2+5),BW2+4),BW2+3),BW2+2),BW2+1),""))),"")</f>
        <v/>
      </c>
      <c r="CH2" s="57" t="str">
        <f ca="1">IFERROR(
CG2+IF(OFFSET(納品書まとめ!$A$1,CG2-1,2)&lt;&gt;"",0,1),"")</f>
        <v/>
      </c>
      <c r="CK2" s="41" t="str">
        <f t="array" aca="1" ref="CK2" ca="1">IF(COUNTIF(BZ2,"■"),"■",
IF(OR(CH1=SUMPRODUCT((webまとめ!$A$1:$A$50&lt;&gt;"") * 1),CH26=SUMPRODUCT((webまとめ!$A$1:$A$50&lt;&gt;"") * 1)),"■",""))</f>
        <v/>
      </c>
      <c r="CL2" s="56">
        <f ca="1">IF(AND(BZ2="",CK2="■"),1,0)</f>
        <v>0</v>
      </c>
      <c r="CO2" s="47" t="e">
        <f>CD2</f>
        <v>#VALUE!</v>
      </c>
      <c r="CP2" s="42"/>
      <c r="CQ2" s="84" t="str">
        <f ca="1">IF(CK2="■",
IF(CL2=1,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IF(COUNTIF(OFFSET(納品書まとめ!$A$1,CH2,2),"*web*"),
IF(COUNTIF(OFFSET(納品書まとめ!$A$1,CH2+1,2),"*web*"),
IF(COUNTIF(OFFSET(納品書まとめ!$A$1,CH2+2,2),"*web*"),
IF(COUNTIF(OFFSET(納品書まとめ!$A$1,CH2+3,2),"*web*"),
IF(COUNTIF(OFFSET(納品書まとめ!$A$1,CH2+4,2),"*web*"),
6,5),4),3),2),1)),"")</f>
        <v/>
      </c>
      <c r="CR2" s="57" t="str">
        <f ca="1">IF(CK2="■",
IF(CL2=1,CQ2,
IF(CQ2&lt;&gt;1,
IFERROR(
IF(AND(VALUE(OFFSET(納品書まとめ!$A$1,CH2+CQ2-1,0))&gt;29999,VALUE(OFFSET(納品書まとめ!$A$1,CH2+CQ2-1,0))&lt;39999),
IF(AND(VALUE(OFFSET(納品書まとめ!$A$1,CH2+CQ2,0))&gt;29999,VALUE(OFFSET(納品書まとめ!$A$1,CH2+CQ2,0))&lt;39999),
IF(AND(VALUE(OFFSET(納品書まとめ!$A$1,CH2+CQ2+1,0))&gt;29999,VALUE(OFFSET(納品書まとめ!$A$1,CH2+CQ2+1,0))&lt;39999),
IF(AND(VALUE(OFFSET(納品書まとめ!$A$1,CH2+CQ2+2,0))&gt;29999,VALUE(OFFSET(納品書まとめ!$A$1,CH2+CQ2+2,0))&lt;39999),
IF(AND(VALUE(OFFSET(納品書まとめ!$A$1,CH2+CQ2+2+2,0))&gt;29999,VALUE(OFFSET(納品書まとめ!$A$1,CH2+CQ2+2+2,0))&lt;39999),
IF(AND(VALUE(OFFSET(納品書まとめ!$A$1,CH2+CQ2+2+3,0))&gt;29999,VALUE(OFFSET(納品書まとめ!$A$1,CH2+CQ2+3,0))&lt;39999),
IF(AND(VALUE(OFFSET(納品書まとめ!$A$1,CH2+CQ2+2+4,0))&gt;29999,VALUE(OFFSET(納品書まとめ!$A$1,CH2+CQ2+2+4,0))&lt;39999),CH2+CQ2+7,CH2+CQ2+6),CH2+CQ2+5),CH2+CQ2+4),CH2+CQ2+3),CH2+CQ2+2),CH2+CQ2+1),CH2+CQ2),""),
IFERROR(
IF(AND(VALUE(OFFSET(納品書まとめ!$A$1,CH2+1-1,0))&gt;29999,VALUE(OFFSET(納品書まとめ!$A$1,CH2+1-1,0))&lt;39999),
IF(AND(VALUE(OFFSET(納品書まとめ!$A$1,CH2+1,0))&gt;29999,VALUE(OFFSET(納品書まとめ!$A$1,CH2+1-1,0))&lt;39999),
IF(AND(VALUE(OFFSET(納品書まとめ!$A$1,CH2+2,0))&gt;29999,VALUE(OFFSET(納品書まとめ!$A$1,CH2+2,0))&lt;39999),
IF(AND(VALUE(OFFSET(納品書まとめ!$A$1,CH2+3,0))&gt;29999,VALUE(OFFSET(納品書まとめ!$A$1,CH2+3,0))&lt;39999),
IF(AND(VALUE(OFFSET(納品書まとめ!$A$1,CH2+4,0))&gt;29999,VALUE(OFFSET(納品書まとめ!$A$1,CH2+4,0))&lt;39999),
IF(AND(VALUE(OFFSET(納品書まとめ!$A$1,CH2+5,0))&gt;29999,VALUE(OFFSET(納品書まとめ!$A$1,CH2+5,0))&lt;39999),
IF(AND(VALUE(OFFSET(納品書まとめ!$A$1,CH2+6,0))&gt;29999,VALUE(OFFSET(納品書まとめ!$A$1,CH2+6,0))&lt;39999),CH2+8,CH2+7),CH2+6),CH2+5),CH2+4),CH2+3),CH2+2),CH2+1),""))),"")</f>
        <v/>
      </c>
      <c r="CS2" s="57" t="str">
        <f ca="1">IFERROR(
CR2+IF(OFFSET(納品書まとめ!$A$1,CR2-1,2)&lt;&gt;"",0,1),"")</f>
        <v/>
      </c>
      <c r="CV2" s="41" t="str">
        <f t="array" aca="1" ref="CV2" ca="1">IF(COUNTIF(CK2,"■"),"■",
IF(OR(CS1=SUMPRODUCT((webまとめ!$A$1:$A$50&lt;&gt;"") * 1),CS26=SUMPRODUCT((webまとめ!$A$1:$A$50&lt;&gt;"") * 1)),"■",""))</f>
        <v/>
      </c>
      <c r="CW2" s="56">
        <f ca="1">IF(AND(CK2="",CV2="■"),1,0)</f>
        <v>0</v>
      </c>
      <c r="CZ2" s="47" t="e">
        <f>CO2</f>
        <v>#VALUE!</v>
      </c>
      <c r="DA2" s="42"/>
      <c r="DB2" s="84" t="str">
        <f ca="1">IF(CV2="■",
IF(CW2=1,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IF(COUNTIF(OFFSET(納品書まとめ!$A$1,CS2,2),"*web*"),
IF(COUNTIF(OFFSET(納品書まとめ!$A$1,CS2+1,2),"*web*"),
IF(COUNTIF(OFFSET(納品書まとめ!$A$1,CS2+2,2),"*web*"),
IF(COUNTIF(OFFSET(納品書まとめ!$A$1,CS2+3,2),"*web*"),
IF(COUNTIF(OFFSET(納品書まとめ!$A$1,CS2+4,2),"*web*"),
6,5),4),3),2),1)),"")</f>
        <v/>
      </c>
      <c r="DC2" s="57" t="str">
        <f ca="1">IF(CV2="■",
IF(CW2=1,DB2,
IF(DB2&lt;&gt;1,
IFERROR(
IF(AND(VALUE(OFFSET(納品書まとめ!$A$1,CS2+DB2-1,0))&gt;29999,VALUE(OFFSET(納品書まとめ!$A$1,CS2+DB2-1,0))&lt;39999),
IF(AND(VALUE(OFFSET(納品書まとめ!$A$1,CS2+DB2,0))&gt;29999,VALUE(OFFSET(納品書まとめ!$A$1,CS2+DB2,0))&lt;39999),
IF(AND(VALUE(OFFSET(納品書まとめ!$A$1,CS2+DB2+1,0))&gt;29999,VALUE(OFFSET(納品書まとめ!$A$1,CS2+DB2+1,0))&lt;39999),
IF(AND(VALUE(OFFSET(納品書まとめ!$A$1,CS2+DB2+2,0))&gt;29999,VALUE(OFFSET(納品書まとめ!$A$1,CS2+DB2+2,0))&lt;39999),
IF(AND(VALUE(OFFSET(納品書まとめ!$A$1,CS2+DB2+2+2,0))&gt;29999,VALUE(OFFSET(納品書まとめ!$A$1,CS2+DB2+2+2,0))&lt;39999),
IF(AND(VALUE(OFFSET(納品書まとめ!$A$1,CS2+DB2+2+3,0))&gt;29999,VALUE(OFFSET(納品書まとめ!$A$1,CS2+DB2+3,0))&lt;39999),
IF(AND(VALUE(OFFSET(納品書まとめ!$A$1,CS2+DB2+2+4,0))&gt;29999,VALUE(OFFSET(納品書まとめ!$A$1,CS2+DB2+2+4,0))&lt;39999),CS2+DB2+7,CS2+DB2+6),CS2+DB2+5),CS2+DB2+4),CS2+DB2+3),CS2+DB2+2),CS2+DB2+1),CS2+DB2),""),
IFERROR(
IF(AND(VALUE(OFFSET(納品書まとめ!$A$1,CS2+1-1,0))&gt;29999,VALUE(OFFSET(納品書まとめ!$A$1,CS2+1-1,0))&lt;39999),
IF(AND(VALUE(OFFSET(納品書まとめ!$A$1,CS2+1,0))&gt;29999,VALUE(OFFSET(納品書まとめ!$A$1,CS2+1-1,0))&lt;39999),
IF(AND(VALUE(OFFSET(納品書まとめ!$A$1,CS2+2,0))&gt;29999,VALUE(OFFSET(納品書まとめ!$A$1,CS2+2,0))&lt;39999),
IF(AND(VALUE(OFFSET(納品書まとめ!$A$1,CS2+3,0))&gt;29999,VALUE(OFFSET(納品書まとめ!$A$1,CS2+3,0))&lt;39999),
IF(AND(VALUE(OFFSET(納品書まとめ!$A$1,CS2+4,0))&gt;29999,VALUE(OFFSET(納品書まとめ!$A$1,CS2+4,0))&lt;39999),
IF(AND(VALUE(OFFSET(納品書まとめ!$A$1,CS2+5,0))&gt;29999,VALUE(OFFSET(納品書まとめ!$A$1,CS2+5,0))&lt;39999),
IF(AND(VALUE(OFFSET(納品書まとめ!$A$1,CS2+6,0))&gt;29999,VALUE(OFFSET(納品書まとめ!$A$1,CS2+6,0))&lt;39999),CS2+8,CS2+7),CS2+6),CS2+5),CS2+4),CS2+3),CS2+2),CS2+1),""))),"")</f>
        <v/>
      </c>
      <c r="DD2" s="57" t="str">
        <f ca="1">IFERROR(
DC2+IF(OFFSET(納品書まとめ!$A$1,DC2-1,2)&lt;&gt;"",0,1),"")</f>
        <v/>
      </c>
      <c r="DG2" s="41" t="str">
        <f t="array" aca="1" ref="DG2" ca="1">IF(COUNTIF(CV2,"■"),"■",
IF(OR(DD1=SUMPRODUCT((webまとめ!$A$1:$A$50&lt;&gt;"") * 1),DD26=SUMPRODUCT((webまとめ!$A$1:$A$50&lt;&gt;"") * 1)),"■",""))</f>
        <v/>
      </c>
      <c r="DH2" s="56">
        <f ca="1">IF(AND(CV2="",DG2="■"),1,0)</f>
        <v>0</v>
      </c>
      <c r="DK2" s="47" t="e">
        <f>CZ2</f>
        <v>#VALUE!</v>
      </c>
      <c r="DL2" s="42"/>
      <c r="DM2" s="84" t="str">
        <f ca="1">IF(DG2="■",
IF(DH2=1,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IF(COUNTIF(OFFSET(納品書まとめ!$A$1,DD2,2),"*web*"),
IF(COUNTIF(OFFSET(納品書まとめ!$A$1,DD2+1,2),"*web*"),
IF(COUNTIF(OFFSET(納品書まとめ!$A$1,DD2+2,2),"*web*"),
IF(COUNTIF(OFFSET(納品書まとめ!$A$1,DD2+3,2),"*web*"),
IF(COUNTIF(OFFSET(納品書まとめ!$A$1,DD2+4,2),"*web*"),
6,5),4),3),2),1)),"")</f>
        <v/>
      </c>
      <c r="DN2" s="57" t="str">
        <f ca="1">IF(DG2="■",
IF(DH2=1,DM2,
IF(DM2&lt;&gt;1,
IFERROR(
IF(AND(VALUE(OFFSET(納品書まとめ!$A$1,DD2+DM2-1,0))&gt;29999,VALUE(OFFSET(納品書まとめ!$A$1,DD2+DM2-1,0))&lt;39999),
IF(AND(VALUE(OFFSET(納品書まとめ!$A$1,DD2+DM2,0))&gt;29999,VALUE(OFFSET(納品書まとめ!$A$1,DD2+DM2,0))&lt;39999),
IF(AND(VALUE(OFFSET(納品書まとめ!$A$1,DD2+DM2+1,0))&gt;29999,VALUE(OFFSET(納品書まとめ!$A$1,DD2+DM2+1,0))&lt;39999),
IF(AND(VALUE(OFFSET(納品書まとめ!$A$1,DD2+DM2+2,0))&gt;29999,VALUE(OFFSET(納品書まとめ!$A$1,DD2+DM2+2,0))&lt;39999),
IF(AND(VALUE(OFFSET(納品書まとめ!$A$1,DD2+DM2+2+2,0))&gt;29999,VALUE(OFFSET(納品書まとめ!$A$1,DD2+DM2+2+2,0))&lt;39999),
IF(AND(VALUE(OFFSET(納品書まとめ!$A$1,DD2+DM2+2+3,0))&gt;29999,VALUE(OFFSET(納品書まとめ!$A$1,DD2+DM2+3,0))&lt;39999),
IF(AND(VALUE(OFFSET(納品書まとめ!$A$1,DD2+DM2+2+4,0))&gt;29999,VALUE(OFFSET(納品書まとめ!$A$1,DD2+DM2+2+4,0))&lt;39999),DD2+DM2+7,DD2+DM2+6),DD2+DM2+5),DD2+DM2+4),DD2+DM2+3),DD2+DM2+2),DD2+DM2+1),DD2+DM2),""),
IFERROR(
IF(AND(VALUE(OFFSET(納品書まとめ!$A$1,DD2+1-1,0))&gt;29999,VALUE(OFFSET(納品書まとめ!$A$1,DD2+1-1,0))&lt;39999),
IF(AND(VALUE(OFFSET(納品書まとめ!$A$1,DD2+1,0))&gt;29999,VALUE(OFFSET(納品書まとめ!$A$1,DD2+1-1,0))&lt;39999),
IF(AND(VALUE(OFFSET(納品書まとめ!$A$1,DD2+2,0))&gt;29999,VALUE(OFFSET(納品書まとめ!$A$1,DD2+2,0))&lt;39999),
IF(AND(VALUE(OFFSET(納品書まとめ!$A$1,DD2+3,0))&gt;29999,VALUE(OFFSET(納品書まとめ!$A$1,DD2+3,0))&lt;39999),
IF(AND(VALUE(OFFSET(納品書まとめ!$A$1,DD2+4,0))&gt;29999,VALUE(OFFSET(納品書まとめ!$A$1,DD2+4,0))&lt;39999),
IF(AND(VALUE(OFFSET(納品書まとめ!$A$1,DD2+5,0))&gt;29999,VALUE(OFFSET(納品書まとめ!$A$1,DD2+5,0))&lt;39999),
IF(AND(VALUE(OFFSET(納品書まとめ!$A$1,DD2+6,0))&gt;29999,VALUE(OFFSET(納品書まとめ!$A$1,DD2+6,0))&lt;39999),DD2+8,DD2+7),DD2+6),DD2+5),DD2+4),DD2+3),DD2+2),DD2+1),""))),"")</f>
        <v/>
      </c>
      <c r="DO2" s="57" t="str">
        <f ca="1">IFERROR(
DN2+IF(OFFSET(納品書まとめ!$A$1,DN2-1,2)&lt;&gt;"",0,1),"")</f>
        <v/>
      </c>
      <c r="DR2" s="41" t="str">
        <f t="array" aca="1" ref="DR2" ca="1">IF(COUNTIF(DG2,"■"),"■",
IF(OR(DO1=SUMPRODUCT((webまとめ!$A$1:$A$50&lt;&gt;"") * 1),DO26=SUMPRODUCT((webまとめ!$A$1:$A$50&lt;&gt;"") * 1)),"■",""))</f>
        <v/>
      </c>
      <c r="DS2" s="56">
        <f ca="1">IF(AND(DG2="",DR2="■"),1,0)</f>
        <v>0</v>
      </c>
      <c r="DV2" s="47" t="e">
        <f>DK2</f>
        <v>#VALUE!</v>
      </c>
      <c r="DW2" s="42"/>
      <c r="DX2" s="84" t="str">
        <f ca="1">IF(DR2="■",
IF(DS2=1,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IF(COUNTIF(OFFSET(納品書まとめ!$A$1,DO2,2),"*web*"),
IF(COUNTIF(OFFSET(納品書まとめ!$A$1,DO2+1,2),"*web*"),
IF(COUNTIF(OFFSET(納品書まとめ!$A$1,DO2+2,2),"*web*"),
IF(COUNTIF(OFFSET(納品書まとめ!$A$1,DO2+3,2),"*web*"),
IF(COUNTIF(OFFSET(納品書まとめ!$A$1,DO2+4,2),"*web*"),
6,5),4),3),2),1)),"")</f>
        <v/>
      </c>
      <c r="DY2" s="57" t="str">
        <f ca="1">IF(DR2="■",
IF(DS2=1,DX2,
IF(DX2&lt;&gt;1,
IFERROR(
IF(AND(VALUE(OFFSET(納品書まとめ!$A$1,DO2+DX2-1,0))&gt;29999,VALUE(OFFSET(納品書まとめ!$A$1,DO2+DX2-1,0))&lt;39999),
IF(AND(VALUE(OFFSET(納品書まとめ!$A$1,DO2+DX2,0))&gt;29999,VALUE(OFFSET(納品書まとめ!$A$1,DO2+DX2,0))&lt;39999),
IF(AND(VALUE(OFFSET(納品書まとめ!$A$1,DO2+DX2+1,0))&gt;29999,VALUE(OFFSET(納品書まとめ!$A$1,DO2+DX2+1,0))&lt;39999),
IF(AND(VALUE(OFFSET(納品書まとめ!$A$1,DO2+DX2+2,0))&gt;29999,VALUE(OFFSET(納品書まとめ!$A$1,DO2+DX2+2,0))&lt;39999),
IF(AND(VALUE(OFFSET(納品書まとめ!$A$1,DO2+DX2+2+2,0))&gt;29999,VALUE(OFFSET(納品書まとめ!$A$1,DO2+DX2+2+2,0))&lt;39999),
IF(AND(VALUE(OFFSET(納品書まとめ!$A$1,DO2+DX2+2+3,0))&gt;29999,VALUE(OFFSET(納品書まとめ!$A$1,DO2+DX2+3,0))&lt;39999),
IF(AND(VALUE(OFFSET(納品書まとめ!$A$1,DO2+DX2+2+4,0))&gt;29999,VALUE(OFFSET(納品書まとめ!$A$1,DO2+DX2+2+4,0))&lt;39999),DO2+DX2+7,DO2+DX2+6),DO2+DX2+5),DO2+DX2+4),DO2+DX2+3),DO2+DX2+2),DO2+DX2+1),DO2+DX2),""),
IFERROR(
IF(AND(VALUE(OFFSET(納品書まとめ!$A$1,DO2+1-1,0))&gt;29999,VALUE(OFFSET(納品書まとめ!$A$1,DO2+1-1,0))&lt;39999),
IF(AND(VALUE(OFFSET(納品書まとめ!$A$1,DO2+1,0))&gt;29999,VALUE(OFFSET(納品書まとめ!$A$1,DO2+1-1,0))&lt;39999),
IF(AND(VALUE(OFFSET(納品書まとめ!$A$1,DO2+2,0))&gt;29999,VALUE(OFFSET(納品書まとめ!$A$1,DO2+2,0))&lt;39999),
IF(AND(VALUE(OFFSET(納品書まとめ!$A$1,DO2+3,0))&gt;29999,VALUE(OFFSET(納品書まとめ!$A$1,DO2+3,0))&lt;39999),
IF(AND(VALUE(OFFSET(納品書まとめ!$A$1,DO2+4,0))&gt;29999,VALUE(OFFSET(納品書まとめ!$A$1,DO2+4,0))&lt;39999),
IF(AND(VALUE(OFFSET(納品書まとめ!$A$1,DO2+5,0))&gt;29999,VALUE(OFFSET(納品書まとめ!$A$1,DO2+5,0))&lt;39999),
IF(AND(VALUE(OFFSET(納品書まとめ!$A$1,DO2+6,0))&gt;29999,VALUE(OFFSET(納品書まとめ!$A$1,DO2+6,0))&lt;39999),DO2+8,DO2+7),DO2+6),DO2+5),DO2+4),DO2+3),DO2+2),DO2+1),""))),"")</f>
        <v/>
      </c>
      <c r="DZ2" s="57" t="str">
        <f ca="1">IFERROR(
DY2+IF(OFFSET(納品書まとめ!$A$1,DY2-1,2)&lt;&gt;"",0,1),"")</f>
        <v/>
      </c>
      <c r="EC2" s="41" t="str">
        <f t="array" aca="1" ref="EC2" ca="1">IF(COUNTIF(DR2,"■"),"■",
IF(OR(DZ1=SUMPRODUCT((webまとめ!$A$1:$A$50&lt;&gt;"") * 1),DZ26=SUMPRODUCT((webまとめ!$A$1:$A$50&lt;&gt;"") * 1)),"■",""))</f>
        <v/>
      </c>
      <c r="ED2" s="56">
        <f ca="1">IF(AND(DR2="",EC2="■"),1,0)</f>
        <v>0</v>
      </c>
      <c r="EG2" s="47" t="e">
        <f>DV2</f>
        <v>#VALUE!</v>
      </c>
      <c r="EH2" s="42"/>
      <c r="EI2" s="84" t="str">
        <f ca="1">IF(EC2="■",
IF(ED2=1,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IF(COUNTIF(OFFSET(納品書まとめ!$A$1,DZ2,2),"*web*"),
IF(COUNTIF(OFFSET(納品書まとめ!$A$1,DZ2+1,2),"*web*"),
IF(COUNTIF(OFFSET(納品書まとめ!$A$1,DZ2+2,2),"*web*"),
IF(COUNTIF(OFFSET(納品書まとめ!$A$1,DZ2+3,2),"*web*"),
IF(COUNTIF(OFFSET(納品書まとめ!$A$1,DZ2+4,2),"*web*"),
6,5),4),3),2),1)),"")</f>
        <v/>
      </c>
      <c r="EJ2" s="57" t="str">
        <f ca="1">IF(EC2="■",
IF(ED2=1,EI2,
IF(EI2&lt;&gt;1,
IFERROR(
IF(AND(VALUE(OFFSET(納品書まとめ!$A$1,DZ2+EI2-1,0))&gt;29999,VALUE(OFFSET(納品書まとめ!$A$1,DZ2+EI2-1,0))&lt;39999),
IF(AND(VALUE(OFFSET(納品書まとめ!$A$1,DZ2+EI2,0))&gt;29999,VALUE(OFFSET(納品書まとめ!$A$1,DZ2+EI2,0))&lt;39999),
IF(AND(VALUE(OFFSET(納品書まとめ!$A$1,DZ2+EI2+1,0))&gt;29999,VALUE(OFFSET(納品書まとめ!$A$1,DZ2+EI2+1,0))&lt;39999),
IF(AND(VALUE(OFFSET(納品書まとめ!$A$1,DZ2+EI2+2,0))&gt;29999,VALUE(OFFSET(納品書まとめ!$A$1,DZ2+EI2+2,0))&lt;39999),
IF(AND(VALUE(OFFSET(納品書まとめ!$A$1,DZ2+EI2+2+2,0))&gt;29999,VALUE(OFFSET(納品書まとめ!$A$1,DZ2+EI2+2+2,0))&lt;39999),
IF(AND(VALUE(OFFSET(納品書まとめ!$A$1,DZ2+EI2+2+3,0))&gt;29999,VALUE(OFFSET(納品書まとめ!$A$1,DZ2+EI2+3,0))&lt;39999),
IF(AND(VALUE(OFFSET(納品書まとめ!$A$1,DZ2+EI2+2+4,0))&gt;29999,VALUE(OFFSET(納品書まとめ!$A$1,DZ2+EI2+2+4,0))&lt;39999),DZ2+EI2+7,DZ2+EI2+6),DZ2+EI2+5),DZ2+EI2+4),DZ2+EI2+3),DZ2+EI2+2),DZ2+EI2+1),DZ2+EI2),""),
IFERROR(
IF(AND(VALUE(OFFSET(納品書まとめ!$A$1,DZ2+1-1,0))&gt;29999,VALUE(OFFSET(納品書まとめ!$A$1,DZ2+1-1,0))&lt;39999),
IF(AND(VALUE(OFFSET(納品書まとめ!$A$1,DZ2+1,0))&gt;29999,VALUE(OFFSET(納品書まとめ!$A$1,DZ2+1-1,0))&lt;39999),
IF(AND(VALUE(OFFSET(納品書まとめ!$A$1,DZ2+2,0))&gt;29999,VALUE(OFFSET(納品書まとめ!$A$1,DZ2+2,0))&lt;39999),
IF(AND(VALUE(OFFSET(納品書まとめ!$A$1,DZ2+3,0))&gt;29999,VALUE(OFFSET(納品書まとめ!$A$1,DZ2+3,0))&lt;39999),
IF(AND(VALUE(OFFSET(納品書まとめ!$A$1,DZ2+4,0))&gt;29999,VALUE(OFFSET(納品書まとめ!$A$1,DZ2+4,0))&lt;39999),
IF(AND(VALUE(OFFSET(納品書まとめ!$A$1,DZ2+5,0))&gt;29999,VALUE(OFFSET(納品書まとめ!$A$1,DZ2+5,0))&lt;39999),
IF(AND(VALUE(OFFSET(納品書まとめ!$A$1,DZ2+6,0))&gt;29999,VALUE(OFFSET(納品書まとめ!$A$1,DZ2+6,0))&lt;39999),DZ2+8,DZ2+7),DZ2+6),DZ2+5),DZ2+4),DZ2+3),DZ2+2),DZ2+1),""))),"")</f>
        <v/>
      </c>
      <c r="EK2" s="57" t="str">
        <f ca="1">IFERROR(
EJ2+IF(OFFSET(納品書まとめ!$A$1,EJ2-1,2)&lt;&gt;"",0,1),"")</f>
        <v/>
      </c>
      <c r="EN2" s="41" t="str">
        <f t="array" aca="1" ref="EN2" ca="1">IF(COUNTIF(EC2,"■"),"■",
IF(OR(EK1=SUMPRODUCT((webまとめ!$A$1:$A$50&lt;&gt;"") * 1),EK26=SUMPRODUCT((webまとめ!$A$1:$A$50&lt;&gt;"") * 1)),"■",""))</f>
        <v/>
      </c>
      <c r="EO2" s="56">
        <f ca="1">IF(AND(EC2="",EN2="■"),1,0)</f>
        <v>0</v>
      </c>
      <c r="ER2" s="47" t="e">
        <f>EG2</f>
        <v>#VALUE!</v>
      </c>
      <c r="ES2" s="42"/>
      <c r="ET2" s="84" t="str">
        <f ca="1">IF(EN2="■",
IF(EO2=1,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IF(COUNTIF(OFFSET(納品書まとめ!$A$1,EK2,2),"*web*"),
IF(COUNTIF(OFFSET(納品書まとめ!$A$1,EK2+1,2),"*web*"),
IF(COUNTIF(OFFSET(納品書まとめ!$A$1,EK2+2,2),"*web*"),
IF(COUNTIF(OFFSET(納品書まとめ!$A$1,EK2+3,2),"*web*"),
IF(COUNTIF(OFFSET(納品書まとめ!$A$1,EK2+4,2),"*web*"),
6,5),4),3),2),1)),"")</f>
        <v/>
      </c>
      <c r="EU2" s="57" t="str">
        <f ca="1">IF(EN2="■",
IF(EO2=1,ET2,
IF(ET2&lt;&gt;1,
IFERROR(
IF(AND(VALUE(OFFSET(納品書まとめ!$A$1,EK2+ET2-1,0))&gt;29999,VALUE(OFFSET(納品書まとめ!$A$1,EK2+ET2-1,0))&lt;39999),
IF(AND(VALUE(OFFSET(納品書まとめ!$A$1,EK2+ET2,0))&gt;29999,VALUE(OFFSET(納品書まとめ!$A$1,EK2+ET2,0))&lt;39999),
IF(AND(VALUE(OFFSET(納品書まとめ!$A$1,EK2+ET2+1,0))&gt;29999,VALUE(OFFSET(納品書まとめ!$A$1,EK2+ET2+1,0))&lt;39999),
IF(AND(VALUE(OFFSET(納品書まとめ!$A$1,EK2+ET2+2,0))&gt;29999,VALUE(OFFSET(納品書まとめ!$A$1,EK2+ET2+2,0))&lt;39999),
IF(AND(VALUE(OFFSET(納品書まとめ!$A$1,EK2+ET2+2+2,0))&gt;29999,VALUE(OFFSET(納品書まとめ!$A$1,EK2+ET2+2+2,0))&lt;39999),
IF(AND(VALUE(OFFSET(納品書まとめ!$A$1,EK2+ET2+2+3,0))&gt;29999,VALUE(OFFSET(納品書まとめ!$A$1,EK2+ET2+3,0))&lt;39999),
IF(AND(VALUE(OFFSET(納品書まとめ!$A$1,EK2+ET2+2+4,0))&gt;29999,VALUE(OFFSET(納品書まとめ!$A$1,EK2+ET2+2+4,0))&lt;39999),EK2+ET2+7,EK2+ET2+6),EK2+ET2+5),EK2+ET2+4),EK2+ET2+3),EK2+ET2+2),EK2+ET2+1),EK2+ET2),""),
IFERROR(
IF(AND(VALUE(OFFSET(納品書まとめ!$A$1,EK2+1-1,0))&gt;29999,VALUE(OFFSET(納品書まとめ!$A$1,EK2+1-1,0))&lt;39999),
IF(AND(VALUE(OFFSET(納品書まとめ!$A$1,EK2+1,0))&gt;29999,VALUE(OFFSET(納品書まとめ!$A$1,EK2+1-1,0))&lt;39999),
IF(AND(VALUE(OFFSET(納品書まとめ!$A$1,EK2+2,0))&gt;29999,VALUE(OFFSET(納品書まとめ!$A$1,EK2+2,0))&lt;39999),
IF(AND(VALUE(OFFSET(納品書まとめ!$A$1,EK2+3,0))&gt;29999,VALUE(OFFSET(納品書まとめ!$A$1,EK2+3,0))&lt;39999),
IF(AND(VALUE(OFFSET(納品書まとめ!$A$1,EK2+4,0))&gt;29999,VALUE(OFFSET(納品書まとめ!$A$1,EK2+4,0))&lt;39999),
IF(AND(VALUE(OFFSET(納品書まとめ!$A$1,EK2+5,0))&gt;29999,VALUE(OFFSET(納品書まとめ!$A$1,EK2+5,0))&lt;39999),
IF(AND(VALUE(OFFSET(納品書まとめ!$A$1,EK2+6,0))&gt;29999,VALUE(OFFSET(納品書まとめ!$A$1,EK2+6,0))&lt;39999),EK2+8,EK2+7),EK2+6),EK2+5),EK2+4),EK2+3),EK2+2),EK2+1),""))),"")</f>
        <v/>
      </c>
      <c r="EV2" s="57" t="str">
        <f ca="1">IFERROR(
EU2+IF(OFFSET(納品書まとめ!$A$1,EU2-1,2)&lt;&gt;"",0,1),"")</f>
        <v/>
      </c>
      <c r="EY2" s="41" t="str">
        <f t="array" aca="1" ref="EY2" ca="1">IF(COUNTIF(EN2,"■"),"■",
IF(OR(EV1=SUMPRODUCT((webまとめ!$A$1:$A$50&lt;&gt;"") * 1),EV26=SUMPRODUCT((webまとめ!$A$1:$A$50&lt;&gt;"") * 1)),"■",""))</f>
        <v/>
      </c>
      <c r="EZ2" s="56">
        <f ca="1">IF(AND(EN2="",EY2="■"),1,0)</f>
        <v>0</v>
      </c>
      <c r="FC2" s="47" t="e">
        <f>ER2</f>
        <v>#VALUE!</v>
      </c>
      <c r="FD2" s="42"/>
      <c r="FE2" s="84" t="str">
        <f ca="1">IF(EY2="■",
IF(EZ2=1,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IF(COUNTIF(OFFSET(納品書まとめ!$A$1,EV2,2),"*web*"),
IF(COUNTIF(OFFSET(納品書まとめ!$A$1,EV2+1,2),"*web*"),
IF(COUNTIF(OFFSET(納品書まとめ!$A$1,EV2+2,2),"*web*"),
IF(COUNTIF(OFFSET(納品書まとめ!$A$1,EV2+3,2),"*web*"),
IF(COUNTIF(OFFSET(納品書まとめ!$A$1,EV2+4,2),"*web*"),
6,5),4),3),2),1)),"")</f>
        <v/>
      </c>
      <c r="FF2" s="57" t="str">
        <f ca="1">IF(EY2="■",
IF(EZ2=1,FE2,
IF(FE2&lt;&gt;1,
IFERROR(
IF(AND(VALUE(OFFSET(納品書まとめ!$A$1,EV2+FE2-1,0))&gt;29999,VALUE(OFFSET(納品書まとめ!$A$1,EV2+FE2-1,0))&lt;39999),
IF(AND(VALUE(OFFSET(納品書まとめ!$A$1,EV2+FE2,0))&gt;29999,VALUE(OFFSET(納品書まとめ!$A$1,EV2+FE2,0))&lt;39999),
IF(AND(VALUE(OFFSET(納品書まとめ!$A$1,EV2+FE2+1,0))&gt;29999,VALUE(OFFSET(納品書まとめ!$A$1,EV2+FE2+1,0))&lt;39999),
IF(AND(VALUE(OFFSET(納品書まとめ!$A$1,EV2+FE2+2,0))&gt;29999,VALUE(OFFSET(納品書まとめ!$A$1,EV2+FE2+2,0))&lt;39999),
IF(AND(VALUE(OFFSET(納品書まとめ!$A$1,EV2+FE2+2+2,0))&gt;29999,VALUE(OFFSET(納品書まとめ!$A$1,EV2+FE2+2+2,0))&lt;39999),
IF(AND(VALUE(OFFSET(納品書まとめ!$A$1,EV2+FE2+2+3,0))&gt;29999,VALUE(OFFSET(納品書まとめ!$A$1,EV2+FE2+3,0))&lt;39999),
IF(AND(VALUE(OFFSET(納品書まとめ!$A$1,EV2+FE2+2+4,0))&gt;29999,VALUE(OFFSET(納品書まとめ!$A$1,EV2+FE2+2+4,0))&lt;39999),EV2+FE2+7,EV2+FE2+6),EV2+FE2+5),EV2+FE2+4),EV2+FE2+3),EV2+FE2+2),EV2+FE2+1),EV2+FE2),""),
IFERROR(
IF(AND(VALUE(OFFSET(納品書まとめ!$A$1,EV2+1-1,0))&gt;29999,VALUE(OFFSET(納品書まとめ!$A$1,EV2+1-1,0))&lt;39999),
IF(AND(VALUE(OFFSET(納品書まとめ!$A$1,EV2+1,0))&gt;29999,VALUE(OFFSET(納品書まとめ!$A$1,EV2+1-1,0))&lt;39999),
IF(AND(VALUE(OFFSET(納品書まとめ!$A$1,EV2+2,0))&gt;29999,VALUE(OFFSET(納品書まとめ!$A$1,EV2+2,0))&lt;39999),
IF(AND(VALUE(OFFSET(納品書まとめ!$A$1,EV2+3,0))&gt;29999,VALUE(OFFSET(納品書まとめ!$A$1,EV2+3,0))&lt;39999),
IF(AND(VALUE(OFFSET(納品書まとめ!$A$1,EV2+4,0))&gt;29999,VALUE(OFFSET(納品書まとめ!$A$1,EV2+4,0))&lt;39999),
IF(AND(VALUE(OFFSET(納品書まとめ!$A$1,EV2+5,0))&gt;29999,VALUE(OFFSET(納品書まとめ!$A$1,EV2+5,0))&lt;39999),
IF(AND(VALUE(OFFSET(納品書まとめ!$A$1,EV2+6,0))&gt;29999,VALUE(OFFSET(納品書まとめ!$A$1,EV2+6,0))&lt;39999),EV2+8,EV2+7),EV2+6),EV2+5),EV2+4),EV2+3),EV2+2),EV2+1),""))),"")</f>
        <v/>
      </c>
      <c r="FG2" s="57" t="str">
        <f ca="1">IFERROR(
FF2+IF(OFFSET(納品書まとめ!$A$1,FF2-1,2)&lt;&gt;"",0,1),"")</f>
        <v/>
      </c>
      <c r="FJ2" s="41" t="str">
        <f t="array" aca="1" ref="FJ2" ca="1">IF(COUNTIF(EY2,"■"),"■",
IF(OR(FG1=SUMPRODUCT((webまとめ!$A$1:$A$50&lt;&gt;"") * 1),FG26=SUMPRODUCT((webまとめ!$A$1:$A$50&lt;&gt;"") * 1)),"■",""))</f>
        <v/>
      </c>
      <c r="FK2" s="56">
        <f ca="1">IF(AND(EY2="",FJ2="■"),1,0)</f>
        <v>0</v>
      </c>
      <c r="FN2" s="47" t="e">
        <f>FC2</f>
        <v>#VALUE!</v>
      </c>
      <c r="FO2" s="42"/>
      <c r="FP2" s="84" t="str">
        <f ca="1">IF(FJ2="■",
IF(FK2=1,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IF(COUNTIF(OFFSET(納品書まとめ!$A$1,FG2,2),"*web*"),
IF(COUNTIF(OFFSET(納品書まとめ!$A$1,FG2+1,2),"*web*"),
IF(COUNTIF(OFFSET(納品書まとめ!$A$1,FG2+2,2),"*web*"),
IF(COUNTIF(OFFSET(納品書まとめ!$A$1,FG2+3,2),"*web*"),
IF(COUNTIF(OFFSET(納品書まとめ!$A$1,FG2+4,2),"*web*"),
6,5),4),3),2),1)),"")</f>
        <v/>
      </c>
      <c r="FQ2" s="57" t="str">
        <f ca="1">IF(FJ2="■",
IF(FK2=1,FP2,
IF(FP2&lt;&gt;1,
IFERROR(
IF(AND(VALUE(OFFSET(納品書まとめ!$A$1,FG2+FP2-1,0))&gt;29999,VALUE(OFFSET(納品書まとめ!$A$1,FG2+FP2-1,0))&lt;39999),
IF(AND(VALUE(OFFSET(納品書まとめ!$A$1,FG2+FP2,0))&gt;29999,VALUE(OFFSET(納品書まとめ!$A$1,FG2+FP2,0))&lt;39999),
IF(AND(VALUE(OFFSET(納品書まとめ!$A$1,FG2+FP2+1,0))&gt;29999,VALUE(OFFSET(納品書まとめ!$A$1,FG2+FP2+1,0))&lt;39999),
IF(AND(VALUE(OFFSET(納品書まとめ!$A$1,FG2+FP2+2,0))&gt;29999,VALUE(OFFSET(納品書まとめ!$A$1,FG2+FP2+2,0))&lt;39999),
IF(AND(VALUE(OFFSET(納品書まとめ!$A$1,FG2+FP2+2+2,0))&gt;29999,VALUE(OFFSET(納品書まとめ!$A$1,FG2+FP2+2+2,0))&lt;39999),
IF(AND(VALUE(OFFSET(納品書まとめ!$A$1,FG2+FP2+2+3,0))&gt;29999,VALUE(OFFSET(納品書まとめ!$A$1,FG2+FP2+3,0))&lt;39999),
IF(AND(VALUE(OFFSET(納品書まとめ!$A$1,FG2+FP2+2+4,0))&gt;29999,VALUE(OFFSET(納品書まとめ!$A$1,FG2+FP2+2+4,0))&lt;39999),FG2+FP2+7,FG2+FP2+6),FG2+FP2+5),FG2+FP2+4),FG2+FP2+3),FG2+FP2+2),FG2+FP2+1),FG2+FP2),""),
IFERROR(
IF(AND(VALUE(OFFSET(納品書まとめ!$A$1,FG2+1-1,0))&gt;29999,VALUE(OFFSET(納品書まとめ!$A$1,FG2+1-1,0))&lt;39999),
IF(AND(VALUE(OFFSET(納品書まとめ!$A$1,FG2+1,0))&gt;29999,VALUE(OFFSET(納品書まとめ!$A$1,FG2+1-1,0))&lt;39999),
IF(AND(VALUE(OFFSET(納品書まとめ!$A$1,FG2+2,0))&gt;29999,VALUE(OFFSET(納品書まとめ!$A$1,FG2+2,0))&lt;39999),
IF(AND(VALUE(OFFSET(納品書まとめ!$A$1,FG2+3,0))&gt;29999,VALUE(OFFSET(納品書まとめ!$A$1,FG2+3,0))&lt;39999),
IF(AND(VALUE(OFFSET(納品書まとめ!$A$1,FG2+4,0))&gt;29999,VALUE(OFFSET(納品書まとめ!$A$1,FG2+4,0))&lt;39999),
IF(AND(VALUE(OFFSET(納品書まとめ!$A$1,FG2+5,0))&gt;29999,VALUE(OFFSET(納品書まとめ!$A$1,FG2+5,0))&lt;39999),
IF(AND(VALUE(OFFSET(納品書まとめ!$A$1,FG2+6,0))&gt;29999,VALUE(OFFSET(納品書まとめ!$A$1,FG2+6,0))&lt;39999),FG2+8,FG2+7),FG2+6),FG2+5),FG2+4),FG2+3),FG2+2),FG2+1),""))),"")</f>
        <v/>
      </c>
      <c r="FR2" s="57" t="str">
        <f ca="1">IFERROR(
FQ2+IF(OFFSET(納品書まとめ!$A$1,FQ2-1,2)&lt;&gt;"",0,1),"")</f>
        <v/>
      </c>
      <c r="FU2" s="41" t="str">
        <f t="array" aca="1" ref="FU2" ca="1">IF(COUNTIF(FJ2,"■"),"■",
IF(OR(FR1=SUMPRODUCT((webまとめ!$A$1:$A$50&lt;&gt;"") * 1),FR26=SUMPRODUCT((webまとめ!$A$1:$A$50&lt;&gt;"") * 1)),"■",""))</f>
        <v/>
      </c>
      <c r="FV2" s="56">
        <f ca="1">IF(AND(FJ2="",FU2="■"),1,0)</f>
        <v>0</v>
      </c>
      <c r="FY2" s="47" t="e">
        <f>FN2</f>
        <v>#VALUE!</v>
      </c>
      <c r="FZ2" s="42"/>
      <c r="GA2" s="84" t="str">
        <f ca="1">IF(FU2="■",
IF(FV2=1,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IF(COUNTIF(OFFSET(納品書まとめ!$A$1,FR2,2),"*web*"),
IF(COUNTIF(OFFSET(納品書まとめ!$A$1,FR2+1,2),"*web*"),
IF(COUNTIF(OFFSET(納品書まとめ!$A$1,FR2+2,2),"*web*"),
IF(COUNTIF(OFFSET(納品書まとめ!$A$1,FR2+3,2),"*web*"),
IF(COUNTIF(OFFSET(納品書まとめ!$A$1,FR2+4,2),"*web*"),
6,5),4),3),2),1)),"")</f>
        <v/>
      </c>
      <c r="GB2" s="57" t="str">
        <f ca="1">IF(FU2="■",
IF(FV2=1,GA2,
IF(GA2&lt;&gt;1,
IFERROR(
IF(AND(VALUE(OFFSET(納品書まとめ!$A$1,FR2+GA2-1,0))&gt;29999,VALUE(OFFSET(納品書まとめ!$A$1,FR2+GA2-1,0))&lt;39999),
IF(AND(VALUE(OFFSET(納品書まとめ!$A$1,FR2+GA2,0))&gt;29999,VALUE(OFFSET(納品書まとめ!$A$1,FR2+GA2,0))&lt;39999),
IF(AND(VALUE(OFFSET(納品書まとめ!$A$1,FR2+GA2+1,0))&gt;29999,VALUE(OFFSET(納品書まとめ!$A$1,FR2+GA2+1,0))&lt;39999),
IF(AND(VALUE(OFFSET(納品書まとめ!$A$1,FR2+GA2+2,0))&gt;29999,VALUE(OFFSET(納品書まとめ!$A$1,FR2+GA2+2,0))&lt;39999),
IF(AND(VALUE(OFFSET(納品書まとめ!$A$1,FR2+GA2+2+2,0))&gt;29999,VALUE(OFFSET(納品書まとめ!$A$1,FR2+GA2+2+2,0))&lt;39999),
IF(AND(VALUE(OFFSET(納品書まとめ!$A$1,FR2+GA2+2+3,0))&gt;29999,VALUE(OFFSET(納品書まとめ!$A$1,FR2+GA2+3,0))&lt;39999),
IF(AND(VALUE(OFFSET(納品書まとめ!$A$1,FR2+GA2+2+4,0))&gt;29999,VALUE(OFFSET(納品書まとめ!$A$1,FR2+GA2+2+4,0))&lt;39999),FR2+GA2+7,FR2+GA2+6),FR2+GA2+5),FR2+GA2+4),FR2+GA2+3),FR2+GA2+2),FR2+GA2+1),FR2+GA2),""),
IFERROR(
IF(AND(VALUE(OFFSET(納品書まとめ!$A$1,FR2+1-1,0))&gt;29999,VALUE(OFFSET(納品書まとめ!$A$1,FR2+1-1,0))&lt;39999),
IF(AND(VALUE(OFFSET(納品書まとめ!$A$1,FR2+1,0))&gt;29999,VALUE(OFFSET(納品書まとめ!$A$1,FR2+1-1,0))&lt;39999),
IF(AND(VALUE(OFFSET(納品書まとめ!$A$1,FR2+2,0))&gt;29999,VALUE(OFFSET(納品書まとめ!$A$1,FR2+2,0))&lt;39999),
IF(AND(VALUE(OFFSET(納品書まとめ!$A$1,FR2+3,0))&gt;29999,VALUE(OFFSET(納品書まとめ!$A$1,FR2+3,0))&lt;39999),
IF(AND(VALUE(OFFSET(納品書まとめ!$A$1,FR2+4,0))&gt;29999,VALUE(OFFSET(納品書まとめ!$A$1,FR2+4,0))&lt;39999),
IF(AND(VALUE(OFFSET(納品書まとめ!$A$1,FR2+5,0))&gt;29999,VALUE(OFFSET(納品書まとめ!$A$1,FR2+5,0))&lt;39999),
IF(AND(VALUE(OFFSET(納品書まとめ!$A$1,FR2+6,0))&gt;29999,VALUE(OFFSET(納品書まとめ!$A$1,FR2+6,0))&lt;39999),FR2+8,FR2+7),FR2+6),FR2+5),FR2+4),FR2+3),FR2+2),FR2+1),""))),"")</f>
        <v/>
      </c>
      <c r="GC2" s="57" t="str">
        <f ca="1">IFERROR(
GB2+IF(OFFSET(納品書まとめ!$A$1,GB2-1,2)&lt;&gt;"",0,1),"")</f>
        <v/>
      </c>
      <c r="GF2" s="41" t="str">
        <f t="array" aca="1" ref="GF2" ca="1">IF(COUNTIF(FU2,"■"),"■",
IF(OR(GC1=SUMPRODUCT((webまとめ!$A$1:$A$50&lt;&gt;"") * 1),GC26=SUMPRODUCT((webまとめ!$A$1:$A$50&lt;&gt;"") * 1)),"■",""))</f>
        <v/>
      </c>
      <c r="GG2" s="56">
        <f ca="1">IF(AND(FU2="",GF2="■"),1,0)</f>
        <v>0</v>
      </c>
      <c r="GJ2" s="47" t="e">
        <f>FY2</f>
        <v>#VALUE!</v>
      </c>
      <c r="GK2" s="42"/>
      <c r="GL2" s="84" t="str">
        <f ca="1">IF(GF2="■",
IF(GG2=1,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IF(COUNTIF(OFFSET(納品書まとめ!$A$1,GC2,2),"*web*"),
IF(COUNTIF(OFFSET(納品書まとめ!$A$1,GC2+1,2),"*web*"),
IF(COUNTIF(OFFSET(納品書まとめ!$A$1,GC2+2,2),"*web*"),
IF(COUNTIF(OFFSET(納品書まとめ!$A$1,GC2+3,2),"*web*"),
IF(COUNTIF(OFFSET(納品書まとめ!$A$1,GC2+4,2),"*web*"),
6,5),4),3),2),1)),"")</f>
        <v/>
      </c>
      <c r="GM2" s="57" t="str">
        <f ca="1">IF(GF2="■",
IF(GG2=1,GL2,
IF(GL2&lt;&gt;1,
IFERROR(
IF(AND(VALUE(OFFSET(納品書まとめ!$A$1,GC2+GL2-1,0))&gt;29999,VALUE(OFFSET(納品書まとめ!$A$1,GC2+GL2-1,0))&lt;39999),
IF(AND(VALUE(OFFSET(納品書まとめ!$A$1,GC2+GL2,0))&gt;29999,VALUE(OFFSET(納品書まとめ!$A$1,GC2+GL2,0))&lt;39999),
IF(AND(VALUE(OFFSET(納品書まとめ!$A$1,GC2+GL2+1,0))&gt;29999,VALUE(OFFSET(納品書まとめ!$A$1,GC2+GL2+1,0))&lt;39999),
IF(AND(VALUE(OFFSET(納品書まとめ!$A$1,GC2+GL2+2,0))&gt;29999,VALUE(OFFSET(納品書まとめ!$A$1,GC2+GL2+2,0))&lt;39999),
IF(AND(VALUE(OFFSET(納品書まとめ!$A$1,GC2+GL2+2+2,0))&gt;29999,VALUE(OFFSET(納品書まとめ!$A$1,GC2+GL2+2+2,0))&lt;39999),
IF(AND(VALUE(OFFSET(納品書まとめ!$A$1,GC2+GL2+2+3,0))&gt;29999,VALUE(OFFSET(納品書まとめ!$A$1,GC2+GL2+3,0))&lt;39999),
IF(AND(VALUE(OFFSET(納品書まとめ!$A$1,GC2+GL2+2+4,0))&gt;29999,VALUE(OFFSET(納品書まとめ!$A$1,GC2+GL2+2+4,0))&lt;39999),GC2+GL2+7,GC2+GL2+6),GC2+GL2+5),GC2+GL2+4),GC2+GL2+3),GC2+GL2+2),GC2+GL2+1),GC2+GL2),""),
IFERROR(
IF(AND(VALUE(OFFSET(納品書まとめ!$A$1,GC2+1-1,0))&gt;29999,VALUE(OFFSET(納品書まとめ!$A$1,GC2+1-1,0))&lt;39999),
IF(AND(VALUE(OFFSET(納品書まとめ!$A$1,GC2+1,0))&gt;29999,VALUE(OFFSET(納品書まとめ!$A$1,GC2+1-1,0))&lt;39999),
IF(AND(VALUE(OFFSET(納品書まとめ!$A$1,GC2+2,0))&gt;29999,VALUE(OFFSET(納品書まとめ!$A$1,GC2+2,0))&lt;39999),
IF(AND(VALUE(OFFSET(納品書まとめ!$A$1,GC2+3,0))&gt;29999,VALUE(OFFSET(納品書まとめ!$A$1,GC2+3,0))&lt;39999),
IF(AND(VALUE(OFFSET(納品書まとめ!$A$1,GC2+4,0))&gt;29999,VALUE(OFFSET(納品書まとめ!$A$1,GC2+4,0))&lt;39999),
IF(AND(VALUE(OFFSET(納品書まとめ!$A$1,GC2+5,0))&gt;29999,VALUE(OFFSET(納品書まとめ!$A$1,GC2+5,0))&lt;39999),
IF(AND(VALUE(OFFSET(納品書まとめ!$A$1,GC2+6,0))&gt;29999,VALUE(OFFSET(納品書まとめ!$A$1,GC2+6,0))&lt;39999),GC2+8,GC2+7),GC2+6),GC2+5),GC2+4),GC2+3),GC2+2),GC2+1),""))),"")</f>
        <v/>
      </c>
      <c r="GN2" s="57" t="str">
        <f ca="1">IFERROR(
GM2+IF(OFFSET(納品書まとめ!$A$1,GM2-1,2)&lt;&gt;"",0,1),"")</f>
        <v/>
      </c>
      <c r="GQ2" s="41" t="str">
        <f t="array" aca="1" ref="GQ2" ca="1">IF(COUNTIF(GF2,"■"),"■",
IF(OR(GN1=SUMPRODUCT((webまとめ!$A$1:$A$50&lt;&gt;"") * 1),GN26=SUMPRODUCT((webまとめ!$A$1:$A$50&lt;&gt;"") * 1)),"■",""))</f>
        <v/>
      </c>
      <c r="GR2" s="56">
        <f ca="1">IF(AND(GF2="",GQ2="■"),1,0)</f>
        <v>0</v>
      </c>
      <c r="GU2" s="47" t="e">
        <f>GJ2</f>
        <v>#VALUE!</v>
      </c>
      <c r="GV2" s="42"/>
      <c r="GW2" s="84" t="str">
        <f ca="1">IF(GQ2="■",
IF(GR2=1,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IF(COUNTIF(OFFSET(納品書まとめ!$A$1,GN2,2),"*web*"),
IF(COUNTIF(OFFSET(納品書まとめ!$A$1,GN2+1,2),"*web*"),
IF(COUNTIF(OFFSET(納品書まとめ!$A$1,GN2+2,2),"*web*"),
IF(COUNTIF(OFFSET(納品書まとめ!$A$1,GN2+3,2),"*web*"),
IF(COUNTIF(OFFSET(納品書まとめ!$A$1,GN2+4,2),"*web*"),
6,5),4),3),2),1)),"")</f>
        <v/>
      </c>
      <c r="GX2" s="57" t="str">
        <f ca="1">IF(GQ2="■",
IF(GR2=1,GW2,
IF(GW2&lt;&gt;1,
IFERROR(
IF(AND(VALUE(OFFSET(納品書まとめ!$A$1,GN2+GW2-1,0))&gt;29999,VALUE(OFFSET(納品書まとめ!$A$1,GN2+GW2-1,0))&lt;39999),
IF(AND(VALUE(OFFSET(納品書まとめ!$A$1,GN2+GW2,0))&gt;29999,VALUE(OFFSET(納品書まとめ!$A$1,GN2+GW2,0))&lt;39999),
IF(AND(VALUE(OFFSET(納品書まとめ!$A$1,GN2+GW2+1,0))&gt;29999,VALUE(OFFSET(納品書まとめ!$A$1,GN2+GW2+1,0))&lt;39999),
IF(AND(VALUE(OFFSET(納品書まとめ!$A$1,GN2+GW2+2,0))&gt;29999,VALUE(OFFSET(納品書まとめ!$A$1,GN2+GW2+2,0))&lt;39999),
IF(AND(VALUE(OFFSET(納品書まとめ!$A$1,GN2+GW2+2+2,0))&gt;29999,VALUE(OFFSET(納品書まとめ!$A$1,GN2+GW2+2+2,0))&lt;39999),
IF(AND(VALUE(OFFSET(納品書まとめ!$A$1,GN2+GW2+2+3,0))&gt;29999,VALUE(OFFSET(納品書まとめ!$A$1,GN2+GW2+3,0))&lt;39999),
IF(AND(VALUE(OFFSET(納品書まとめ!$A$1,GN2+GW2+2+4,0))&gt;29999,VALUE(OFFSET(納品書まとめ!$A$1,GN2+GW2+2+4,0))&lt;39999),GN2+GW2+7,GN2+GW2+6),GN2+GW2+5),GN2+GW2+4),GN2+GW2+3),GN2+GW2+2),GN2+GW2+1),GN2+GW2),""),
IFERROR(
IF(AND(VALUE(OFFSET(納品書まとめ!$A$1,GN2+1-1,0))&gt;29999,VALUE(OFFSET(納品書まとめ!$A$1,GN2+1-1,0))&lt;39999),
IF(AND(VALUE(OFFSET(納品書まとめ!$A$1,GN2+1,0))&gt;29999,VALUE(OFFSET(納品書まとめ!$A$1,GN2+1-1,0))&lt;39999),
IF(AND(VALUE(OFFSET(納品書まとめ!$A$1,GN2+2,0))&gt;29999,VALUE(OFFSET(納品書まとめ!$A$1,GN2+2,0))&lt;39999),
IF(AND(VALUE(OFFSET(納品書まとめ!$A$1,GN2+3,0))&gt;29999,VALUE(OFFSET(納品書まとめ!$A$1,GN2+3,0))&lt;39999),
IF(AND(VALUE(OFFSET(納品書まとめ!$A$1,GN2+4,0))&gt;29999,VALUE(OFFSET(納品書まとめ!$A$1,GN2+4,0))&lt;39999),
IF(AND(VALUE(OFFSET(納品書まとめ!$A$1,GN2+5,0))&gt;29999,VALUE(OFFSET(納品書まとめ!$A$1,GN2+5,0))&lt;39999),
IF(AND(VALUE(OFFSET(納品書まとめ!$A$1,GN2+6,0))&gt;29999,VALUE(OFFSET(納品書まとめ!$A$1,GN2+6,0))&lt;39999),GN2+8,GN2+7),GN2+6),GN2+5),GN2+4),GN2+3),GN2+2),GN2+1),""))),"")</f>
        <v/>
      </c>
      <c r="GY2" s="57" t="str">
        <f ca="1">IFERROR(
GX2+IF(OFFSET(納品書まとめ!$A$1,GX2-1,2)&lt;&gt;"",0,1),"")</f>
        <v/>
      </c>
      <c r="HB2" s="41" t="str">
        <f t="array" aca="1" ref="HB2" ca="1">IF(COUNTIF(GQ2,"■"),"■",
IF(OR(GY1=SUMPRODUCT((webまとめ!$A$1:$A$50&lt;&gt;"") * 1),GY26=SUMPRODUCT((webまとめ!$A$1:$A$50&lt;&gt;"") * 1)),"■",""))</f>
        <v/>
      </c>
      <c r="HC2" s="56">
        <f ca="1">IF(AND(GQ2="",HB2="■"),1,0)</f>
        <v>0</v>
      </c>
      <c r="HF2" s="47" t="e">
        <f>GU2</f>
        <v>#VALUE!</v>
      </c>
      <c r="HG2" s="42"/>
      <c r="HH2" s="84" t="str">
        <f ca="1">IF(HB2="■",
IF(HC2=1,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IF(COUNTIF(OFFSET(納品書まとめ!$A$1,GY2,2),"*web*"),
IF(COUNTIF(OFFSET(納品書まとめ!$A$1,GY2+1,2),"*web*"),
IF(COUNTIF(OFFSET(納品書まとめ!$A$1,GY2+2,2),"*web*"),
IF(COUNTIF(OFFSET(納品書まとめ!$A$1,GY2+3,2),"*web*"),
IF(COUNTIF(OFFSET(納品書まとめ!$A$1,GY2+4,2),"*web*"),
6,5),4),3),2),1)),"")</f>
        <v/>
      </c>
      <c r="HI2" s="57" t="str">
        <f ca="1">IF(HB2="■",
IF(HC2=1,HH2,
IF(HH2&lt;&gt;1,
IFERROR(
IF(AND(VALUE(OFFSET(納品書まとめ!$A$1,GY2+HH2-1,0))&gt;29999,VALUE(OFFSET(納品書まとめ!$A$1,GY2+HH2-1,0))&lt;39999),
IF(AND(VALUE(OFFSET(納品書まとめ!$A$1,GY2+HH2,0))&gt;29999,VALUE(OFFSET(納品書まとめ!$A$1,GY2+HH2,0))&lt;39999),
IF(AND(VALUE(OFFSET(納品書まとめ!$A$1,GY2+HH2+1,0))&gt;29999,VALUE(OFFSET(納品書まとめ!$A$1,GY2+HH2+1,0))&lt;39999),
IF(AND(VALUE(OFFSET(納品書まとめ!$A$1,GY2+HH2+2,0))&gt;29999,VALUE(OFFSET(納品書まとめ!$A$1,GY2+HH2+2,0))&lt;39999),
IF(AND(VALUE(OFFSET(納品書まとめ!$A$1,GY2+HH2+2+2,0))&gt;29999,VALUE(OFFSET(納品書まとめ!$A$1,GY2+HH2+2+2,0))&lt;39999),
IF(AND(VALUE(OFFSET(納品書まとめ!$A$1,GY2+HH2+2+3,0))&gt;29999,VALUE(OFFSET(納品書まとめ!$A$1,GY2+HH2+3,0))&lt;39999),
IF(AND(VALUE(OFFSET(納品書まとめ!$A$1,GY2+HH2+2+4,0))&gt;29999,VALUE(OFFSET(納品書まとめ!$A$1,GY2+HH2+2+4,0))&lt;39999),GY2+HH2+7,GY2+HH2+6),GY2+HH2+5),GY2+HH2+4),GY2+HH2+3),GY2+HH2+2),GY2+HH2+1),GY2+HH2),""),
IFERROR(
IF(AND(VALUE(OFFSET(納品書まとめ!$A$1,GY2+1-1,0))&gt;29999,VALUE(OFFSET(納品書まとめ!$A$1,GY2+1-1,0))&lt;39999),
IF(AND(VALUE(OFFSET(納品書まとめ!$A$1,GY2+1,0))&gt;29999,VALUE(OFFSET(納品書まとめ!$A$1,GY2+1-1,0))&lt;39999),
IF(AND(VALUE(OFFSET(納品書まとめ!$A$1,GY2+2,0))&gt;29999,VALUE(OFFSET(納品書まとめ!$A$1,GY2+2,0))&lt;39999),
IF(AND(VALUE(OFFSET(納品書まとめ!$A$1,GY2+3,0))&gt;29999,VALUE(OFFSET(納品書まとめ!$A$1,GY2+3,0))&lt;39999),
IF(AND(VALUE(OFFSET(納品書まとめ!$A$1,GY2+4,0))&gt;29999,VALUE(OFFSET(納品書まとめ!$A$1,GY2+4,0))&lt;39999),
IF(AND(VALUE(OFFSET(納品書まとめ!$A$1,GY2+5,0))&gt;29999,VALUE(OFFSET(納品書まとめ!$A$1,GY2+5,0))&lt;39999),
IF(AND(VALUE(OFFSET(納品書まとめ!$A$1,GY2+6,0))&gt;29999,VALUE(OFFSET(納品書まとめ!$A$1,GY2+6,0))&lt;39999),GY2+8,GY2+7),GY2+6),GY2+5),GY2+4),GY2+3),GY2+2),GY2+1),""))),"")</f>
        <v/>
      </c>
      <c r="HJ2" s="57" t="str">
        <f ca="1">IFERROR(
HI2+IF(OFFSET(納品書まとめ!$A$1,HI2-1,2)&lt;&gt;"",0,1),"")</f>
        <v/>
      </c>
      <c r="HM2" s="41" t="str">
        <f t="array" aca="1" ref="HM2" ca="1">IF(COUNTIF(HB2,"■"),"■",
IF(OR(HJ1=SUMPRODUCT((webまとめ!$A$1:$A$50&lt;&gt;"") * 1),HJ26=SUMPRODUCT((webまとめ!$A$1:$A$50&lt;&gt;"") * 1)),"■",""))</f>
        <v/>
      </c>
      <c r="HN2" s="56">
        <f ca="1">IF(AND(HB2="",HM2="■"),1,0)</f>
        <v>0</v>
      </c>
      <c r="HQ2" s="47" t="e">
        <f>HF2</f>
        <v>#VALUE!</v>
      </c>
      <c r="HR2" s="42"/>
      <c r="HS2" s="84" t="str">
        <f ca="1">IF(HM2="■",
IF(HN2=1,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IF(COUNTIF(OFFSET(納品書まとめ!$A$1,HJ2,2),"*web*"),
IF(COUNTIF(OFFSET(納品書まとめ!$A$1,HJ2+1,2),"*web*"),
IF(COUNTIF(OFFSET(納品書まとめ!$A$1,HJ2+2,2),"*web*"),
IF(COUNTIF(OFFSET(納品書まとめ!$A$1,HJ2+3,2),"*web*"),
IF(COUNTIF(OFFSET(納品書まとめ!$A$1,HJ2+4,2),"*web*"),
6,5),4),3),2),1)),"")</f>
        <v/>
      </c>
      <c r="HT2" s="57" t="str">
        <f ca="1">IF(HM2="■",
IF(HN2=1,HS2,
IF(HS2&lt;&gt;1,
IFERROR(
IF(AND(VALUE(OFFSET(納品書まとめ!$A$1,HJ2+HS2-1,0))&gt;29999,VALUE(OFFSET(納品書まとめ!$A$1,HJ2+HS2-1,0))&lt;39999),
IF(AND(VALUE(OFFSET(納品書まとめ!$A$1,HJ2+HS2,0))&gt;29999,VALUE(OFFSET(納品書まとめ!$A$1,HJ2+HS2,0))&lt;39999),
IF(AND(VALUE(OFFSET(納品書まとめ!$A$1,HJ2+HS2+1,0))&gt;29999,VALUE(OFFSET(納品書まとめ!$A$1,HJ2+HS2+1,0))&lt;39999),
IF(AND(VALUE(OFFSET(納品書まとめ!$A$1,HJ2+HS2+2,0))&gt;29999,VALUE(OFFSET(納品書まとめ!$A$1,HJ2+HS2+2,0))&lt;39999),
IF(AND(VALUE(OFFSET(納品書まとめ!$A$1,HJ2+HS2+2+2,0))&gt;29999,VALUE(OFFSET(納品書まとめ!$A$1,HJ2+HS2+2+2,0))&lt;39999),
IF(AND(VALUE(OFFSET(納品書まとめ!$A$1,HJ2+HS2+2+3,0))&gt;29999,VALUE(OFFSET(納品書まとめ!$A$1,HJ2+HS2+3,0))&lt;39999),
IF(AND(VALUE(OFFSET(納品書まとめ!$A$1,HJ2+HS2+2+4,0))&gt;29999,VALUE(OFFSET(納品書まとめ!$A$1,HJ2+HS2+2+4,0))&lt;39999),HJ2+HS2+7,HJ2+HS2+6),HJ2+HS2+5),HJ2+HS2+4),HJ2+HS2+3),HJ2+HS2+2),HJ2+HS2+1),HJ2+HS2),""),
IFERROR(
IF(AND(VALUE(OFFSET(納品書まとめ!$A$1,HJ2+1-1,0))&gt;29999,VALUE(OFFSET(納品書まとめ!$A$1,HJ2+1-1,0))&lt;39999),
IF(AND(VALUE(OFFSET(納品書まとめ!$A$1,HJ2+1,0))&gt;29999,VALUE(OFFSET(納品書まとめ!$A$1,HJ2+1-1,0))&lt;39999),
IF(AND(VALUE(OFFSET(納品書まとめ!$A$1,HJ2+2,0))&gt;29999,VALUE(OFFSET(納品書まとめ!$A$1,HJ2+2,0))&lt;39999),
IF(AND(VALUE(OFFSET(納品書まとめ!$A$1,HJ2+3,0))&gt;29999,VALUE(OFFSET(納品書まとめ!$A$1,HJ2+3,0))&lt;39999),
IF(AND(VALUE(OFFSET(納品書まとめ!$A$1,HJ2+4,0))&gt;29999,VALUE(OFFSET(納品書まとめ!$A$1,HJ2+4,0))&lt;39999),
IF(AND(VALUE(OFFSET(納品書まとめ!$A$1,HJ2+5,0))&gt;29999,VALUE(OFFSET(納品書まとめ!$A$1,HJ2+5,0))&lt;39999),
IF(AND(VALUE(OFFSET(納品書まとめ!$A$1,HJ2+6,0))&gt;29999,VALUE(OFFSET(納品書まとめ!$A$1,HJ2+6,0))&lt;39999),HJ2+8,HJ2+7),HJ2+6),HJ2+5),HJ2+4),HJ2+3),HJ2+2),HJ2+1),""))),"")</f>
        <v/>
      </c>
      <c r="HU2" s="57" t="str">
        <f ca="1">IFERROR(
HT2+IF(OFFSET(納品書まとめ!$A$1,HT2-1,2)&lt;&gt;"",0,1),"")</f>
        <v/>
      </c>
      <c r="HX2" s="41" t="str">
        <f t="array" aca="1" ref="HX2" ca="1">IF(COUNTIF(HM2,"■"),"■",
IF(OR(HU1=SUMPRODUCT((webまとめ!$A$1:$A$50&lt;&gt;"") * 1),HU26=SUMPRODUCT((webまとめ!$A$1:$A$50&lt;&gt;"") * 1)),"■",""))</f>
        <v/>
      </c>
      <c r="HY2" s="56">
        <f ca="1">IF(AND(HM2="",HX2="■"),1,0)</f>
        <v>0</v>
      </c>
      <c r="IB2" s="47" t="e">
        <f>HQ2</f>
        <v>#VALUE!</v>
      </c>
      <c r="IC2" s="42"/>
      <c r="ID2" s="84" t="str">
        <f ca="1">IF(HX2="■",
IF(HY2=1,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IF(COUNTIF(OFFSET(納品書まとめ!$A$1,HU2,2),"*web*"),
IF(COUNTIF(OFFSET(納品書まとめ!$A$1,HU2+1,2),"*web*"),
IF(COUNTIF(OFFSET(納品書まとめ!$A$1,HU2+2,2),"*web*"),
IF(COUNTIF(OFFSET(納品書まとめ!$A$1,HU2+3,2),"*web*"),
IF(COUNTIF(OFFSET(納品書まとめ!$A$1,HU2+4,2),"*web*"),
6,5),4),3),2),1)),"")</f>
        <v/>
      </c>
      <c r="IE2" s="57" t="str">
        <f ca="1">IF(HX2="■",
IF(HY2=1,ID2,
IF(ID2&lt;&gt;1,
IFERROR(
IF(AND(VALUE(OFFSET(納品書まとめ!$A$1,HU2+ID2-1,0))&gt;29999,VALUE(OFFSET(納品書まとめ!$A$1,HU2+ID2-1,0))&lt;39999),
IF(AND(VALUE(OFFSET(納品書まとめ!$A$1,HU2+ID2,0))&gt;29999,VALUE(OFFSET(納品書まとめ!$A$1,HU2+ID2,0))&lt;39999),
IF(AND(VALUE(OFFSET(納品書まとめ!$A$1,HU2+ID2+1,0))&gt;29999,VALUE(OFFSET(納品書まとめ!$A$1,HU2+ID2+1,0))&lt;39999),
IF(AND(VALUE(OFFSET(納品書まとめ!$A$1,HU2+ID2+2,0))&gt;29999,VALUE(OFFSET(納品書まとめ!$A$1,HU2+ID2+2,0))&lt;39999),
IF(AND(VALUE(OFFSET(納品書まとめ!$A$1,HU2+ID2+2+2,0))&gt;29999,VALUE(OFFSET(納品書まとめ!$A$1,HU2+ID2+2+2,0))&lt;39999),
IF(AND(VALUE(OFFSET(納品書まとめ!$A$1,HU2+ID2+2+3,0))&gt;29999,VALUE(OFFSET(納品書まとめ!$A$1,HU2+ID2+3,0))&lt;39999),
IF(AND(VALUE(OFFSET(納品書まとめ!$A$1,HU2+ID2+2+4,0))&gt;29999,VALUE(OFFSET(納品書まとめ!$A$1,HU2+ID2+2+4,0))&lt;39999),HU2+ID2+7,HU2+ID2+6),HU2+ID2+5),HU2+ID2+4),HU2+ID2+3),HU2+ID2+2),HU2+ID2+1),HU2+ID2),""),
IFERROR(
IF(AND(VALUE(OFFSET(納品書まとめ!$A$1,HU2+1-1,0))&gt;29999,VALUE(OFFSET(納品書まとめ!$A$1,HU2+1-1,0))&lt;39999),
IF(AND(VALUE(OFFSET(納品書まとめ!$A$1,HU2+1,0))&gt;29999,VALUE(OFFSET(納品書まとめ!$A$1,HU2+1-1,0))&lt;39999),
IF(AND(VALUE(OFFSET(納品書まとめ!$A$1,HU2+2,0))&gt;29999,VALUE(OFFSET(納品書まとめ!$A$1,HU2+2,0))&lt;39999),
IF(AND(VALUE(OFFSET(納品書まとめ!$A$1,HU2+3,0))&gt;29999,VALUE(OFFSET(納品書まとめ!$A$1,HU2+3,0))&lt;39999),
IF(AND(VALUE(OFFSET(納品書まとめ!$A$1,HU2+4,0))&gt;29999,VALUE(OFFSET(納品書まとめ!$A$1,HU2+4,0))&lt;39999),
IF(AND(VALUE(OFFSET(納品書まとめ!$A$1,HU2+5,0))&gt;29999,VALUE(OFFSET(納品書まとめ!$A$1,HU2+5,0))&lt;39999),
IF(AND(VALUE(OFFSET(納品書まとめ!$A$1,HU2+6,0))&gt;29999,VALUE(OFFSET(納品書まとめ!$A$1,HU2+6,0))&lt;39999),HU2+8,HU2+7),HU2+6),HU2+5),HU2+4),HU2+3),HU2+2),HU2+1),""))),"")</f>
        <v/>
      </c>
      <c r="IF2" s="57" t="str">
        <f ca="1">IFERROR(
IE2+IF(OFFSET(納品書まとめ!$A$1,IE2-1,2)&lt;&gt;"",0,1),"")</f>
        <v/>
      </c>
      <c r="II2" s="41" t="str">
        <f t="array" aca="1" ref="II2" ca="1">IF(COUNTIF(HX2,"■"),"■",
IF(OR(IF1=SUMPRODUCT((webまとめ!$A$1:$A$50&lt;&gt;"") * 1),IF26=SUMPRODUCT((webまとめ!$A$1:$A$50&lt;&gt;"") * 1)),"■",""))</f>
        <v/>
      </c>
      <c r="IJ2" s="56">
        <f ca="1">IF(AND(HX2="",II2="■"),1,0)</f>
        <v>0</v>
      </c>
      <c r="IM2" s="47" t="e">
        <f>IB2</f>
        <v>#VALUE!</v>
      </c>
      <c r="IN2" s="42"/>
      <c r="IO2" s="84" t="str">
        <f ca="1">IF(II2="■",
IF(IJ2=1,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IF(COUNTIF(OFFSET(納品書まとめ!$A$1,IF2,2),"*web*"),
IF(COUNTIF(OFFSET(納品書まとめ!$A$1,IF2+1,2),"*web*"),
IF(COUNTIF(OFFSET(納品書まとめ!$A$1,IF2+2,2),"*web*"),
IF(COUNTIF(OFFSET(納品書まとめ!$A$1,IF2+3,2),"*web*"),
IF(COUNTIF(OFFSET(納品書まとめ!$A$1,IF2+4,2),"*web*"),
6,5),4),3),2),1)),"")</f>
        <v/>
      </c>
      <c r="IP2" s="57" t="str">
        <f ca="1">IF(II2="■",
IF(IJ2=1,IO2,
IF(IO2&lt;&gt;1,
IFERROR(
IF(AND(VALUE(OFFSET(納品書まとめ!$A$1,IF2+IO2-1,0))&gt;29999,VALUE(OFFSET(納品書まとめ!$A$1,IF2+IO2-1,0))&lt;39999),
IF(AND(VALUE(OFFSET(納品書まとめ!$A$1,IF2+IO2,0))&gt;29999,VALUE(OFFSET(納品書まとめ!$A$1,IF2+IO2,0))&lt;39999),
IF(AND(VALUE(OFFSET(納品書まとめ!$A$1,IF2+IO2+1,0))&gt;29999,VALUE(OFFSET(納品書まとめ!$A$1,IF2+IO2+1,0))&lt;39999),
IF(AND(VALUE(OFFSET(納品書まとめ!$A$1,IF2+IO2+2,0))&gt;29999,VALUE(OFFSET(納品書まとめ!$A$1,IF2+IO2+2,0))&lt;39999),
IF(AND(VALUE(OFFSET(納品書まとめ!$A$1,IF2+IO2+2+2,0))&gt;29999,VALUE(OFFSET(納品書まとめ!$A$1,IF2+IO2+2+2,0))&lt;39999),
IF(AND(VALUE(OFFSET(納品書まとめ!$A$1,IF2+IO2+2+3,0))&gt;29999,VALUE(OFFSET(納品書まとめ!$A$1,IF2+IO2+3,0))&lt;39999),
IF(AND(VALUE(OFFSET(納品書まとめ!$A$1,IF2+IO2+2+4,0))&gt;29999,VALUE(OFFSET(納品書まとめ!$A$1,IF2+IO2+2+4,0))&lt;39999),IF2+IO2+7,IF2+IO2+6),IF2+IO2+5),IF2+IO2+4),IF2+IO2+3),IF2+IO2+2),IF2+IO2+1),IF2+IO2),""),
IFERROR(
IF(AND(VALUE(OFFSET(納品書まとめ!$A$1,IF2+1-1,0))&gt;29999,VALUE(OFFSET(納品書まとめ!$A$1,IF2+1-1,0))&lt;39999),
IF(AND(VALUE(OFFSET(納品書まとめ!$A$1,IF2+1,0))&gt;29999,VALUE(OFFSET(納品書まとめ!$A$1,IF2+1-1,0))&lt;39999),
IF(AND(VALUE(OFFSET(納品書まとめ!$A$1,IF2+2,0))&gt;29999,VALUE(OFFSET(納品書まとめ!$A$1,IF2+2,0))&lt;39999),
IF(AND(VALUE(OFFSET(納品書まとめ!$A$1,IF2+3,0))&gt;29999,VALUE(OFFSET(納品書まとめ!$A$1,IF2+3,0))&lt;39999),
IF(AND(VALUE(OFFSET(納品書まとめ!$A$1,IF2+4,0))&gt;29999,VALUE(OFFSET(納品書まとめ!$A$1,IF2+4,0))&lt;39999),
IF(AND(VALUE(OFFSET(納品書まとめ!$A$1,IF2+5,0))&gt;29999,VALUE(OFFSET(納品書まとめ!$A$1,IF2+5,0))&lt;39999),
IF(AND(VALUE(OFFSET(納品書まとめ!$A$1,IF2+6,0))&gt;29999,VALUE(OFFSET(納品書まとめ!$A$1,IF2+6,0))&lt;39999),IF2+8,IF2+7),IF2+6),IF2+5),IF2+4),IF2+3),IF2+2),IF2+1),""))),"")</f>
        <v/>
      </c>
      <c r="IQ2" s="57" t="str">
        <f ca="1">IFERROR(
IP2+IF(OFFSET(納品書まとめ!$A$1,IP2-1,2)&lt;&gt;"",0,1),"")</f>
        <v/>
      </c>
      <c r="IT2" s="41" t="str">
        <f t="array" aca="1" ref="IT2" ca="1">IF(COUNTIF(II2,"■"),"■",
IF(OR(IQ1=SUMPRODUCT((webまとめ!$A$1:$A$50&lt;&gt;"") * 1),IQ26=SUMPRODUCT((webまとめ!$A$1:$A$50&lt;&gt;"") * 1)),"■",""))</f>
        <v/>
      </c>
      <c r="IU2" s="56">
        <f ca="1">IF(AND(II2="",IT2="■"),1,0)</f>
        <v>0</v>
      </c>
      <c r="IX2" s="47" t="e">
        <f>IM2</f>
        <v>#VALUE!</v>
      </c>
      <c r="IY2" s="42"/>
      <c r="IZ2" s="84" t="str">
        <f ca="1">IF(IT2="■",
IF(IU2=1,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IF(COUNTIF(OFFSET(納品書まとめ!$A$1,IQ2,2),"*web*"),
IF(COUNTIF(OFFSET(納品書まとめ!$A$1,IQ2+1,2),"*web*"),
IF(COUNTIF(OFFSET(納品書まとめ!$A$1,IQ2+2,2),"*web*"),
IF(COUNTIF(OFFSET(納品書まとめ!$A$1,IQ2+3,2),"*web*"),
IF(COUNTIF(OFFSET(納品書まとめ!$A$1,IQ2+4,2),"*web*"),
6,5),4),3),2),1)),"")</f>
        <v/>
      </c>
      <c r="JA2" s="57" t="str">
        <f ca="1">IF(IT2="■",
IF(IU2=1,IZ2,
IF(IZ2&lt;&gt;1,
IFERROR(
IF(AND(VALUE(OFFSET(納品書まとめ!$A$1,IQ2+IZ2-1,0))&gt;29999,VALUE(OFFSET(納品書まとめ!$A$1,IQ2+IZ2-1,0))&lt;39999),
IF(AND(VALUE(OFFSET(納品書まとめ!$A$1,IQ2+IZ2,0))&gt;29999,VALUE(OFFSET(納品書まとめ!$A$1,IQ2+IZ2,0))&lt;39999),
IF(AND(VALUE(OFFSET(納品書まとめ!$A$1,IQ2+IZ2+1,0))&gt;29999,VALUE(OFFSET(納品書まとめ!$A$1,IQ2+IZ2+1,0))&lt;39999),
IF(AND(VALUE(OFFSET(納品書まとめ!$A$1,IQ2+IZ2+2,0))&gt;29999,VALUE(OFFSET(納品書まとめ!$A$1,IQ2+IZ2+2,0))&lt;39999),
IF(AND(VALUE(OFFSET(納品書まとめ!$A$1,IQ2+IZ2+2+2,0))&gt;29999,VALUE(OFFSET(納品書まとめ!$A$1,IQ2+IZ2+2+2,0))&lt;39999),
IF(AND(VALUE(OFFSET(納品書まとめ!$A$1,IQ2+IZ2+2+3,0))&gt;29999,VALUE(OFFSET(納品書まとめ!$A$1,IQ2+IZ2+3,0))&lt;39999),
IF(AND(VALUE(OFFSET(納品書まとめ!$A$1,IQ2+IZ2+2+4,0))&gt;29999,VALUE(OFFSET(納品書まとめ!$A$1,IQ2+IZ2+2+4,0))&lt;39999),IQ2+IZ2+7,IQ2+IZ2+6),IQ2+IZ2+5),IQ2+IZ2+4),IQ2+IZ2+3),IQ2+IZ2+2),IQ2+IZ2+1),IQ2+IZ2),""),
IFERROR(
IF(AND(VALUE(OFFSET(納品書まとめ!$A$1,IQ2+1-1,0))&gt;29999,VALUE(OFFSET(納品書まとめ!$A$1,IQ2+1-1,0))&lt;39999),
IF(AND(VALUE(OFFSET(納品書まとめ!$A$1,IQ2+1,0))&gt;29999,VALUE(OFFSET(納品書まとめ!$A$1,IQ2+1-1,0))&lt;39999),
IF(AND(VALUE(OFFSET(納品書まとめ!$A$1,IQ2+2,0))&gt;29999,VALUE(OFFSET(納品書まとめ!$A$1,IQ2+2,0))&lt;39999),
IF(AND(VALUE(OFFSET(納品書まとめ!$A$1,IQ2+3,0))&gt;29999,VALUE(OFFSET(納品書まとめ!$A$1,IQ2+3,0))&lt;39999),
IF(AND(VALUE(OFFSET(納品書まとめ!$A$1,IQ2+4,0))&gt;29999,VALUE(OFFSET(納品書まとめ!$A$1,IQ2+4,0))&lt;39999),
IF(AND(VALUE(OFFSET(納品書まとめ!$A$1,IQ2+5,0))&gt;29999,VALUE(OFFSET(納品書まとめ!$A$1,IQ2+5,0))&lt;39999),
IF(AND(VALUE(OFFSET(納品書まとめ!$A$1,IQ2+6,0))&gt;29999,VALUE(OFFSET(納品書まとめ!$A$1,IQ2+6,0))&lt;39999),IQ2+8,IQ2+7),IQ2+6),IQ2+5),IQ2+4),IQ2+3),IQ2+2),IQ2+1),""))),"")</f>
        <v/>
      </c>
      <c r="JB2" s="57" t="str">
        <f ca="1">IFERROR(
JA2+IF(OFFSET(納品書まとめ!$A$1,JA2-1,2)&lt;&gt;"",0,1),"")</f>
        <v/>
      </c>
      <c r="JE2" s="41" t="str">
        <f t="array" aca="1" ref="JE2" ca="1">IF(COUNTIF(IT2,"■"),"■",
IF(OR(JB1=SUMPRODUCT((webまとめ!$A$1:$A$50&lt;&gt;"") * 1),JB26=SUMPRODUCT((webまとめ!$A$1:$A$50&lt;&gt;"") * 1)),"■",""))</f>
        <v/>
      </c>
      <c r="JF2" s="56">
        <f ca="1">IF(AND(IT2="",JE2="■"),1,0)</f>
        <v>0</v>
      </c>
      <c r="JI2" s="47" t="e">
        <f>IX2</f>
        <v>#VALUE!</v>
      </c>
      <c r="JJ2" s="42"/>
      <c r="JK2" s="84" t="str">
        <f ca="1">IF(JE2="■",
IF(JF2=1,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IF(COUNTIF(OFFSET(納品書まとめ!$A$1,JB2,2),"*web*"),
IF(COUNTIF(OFFSET(納品書まとめ!$A$1,JB2+1,2),"*web*"),
IF(COUNTIF(OFFSET(納品書まとめ!$A$1,JB2+2,2),"*web*"),
IF(COUNTIF(OFFSET(納品書まとめ!$A$1,JB2+3,2),"*web*"),
IF(COUNTIF(OFFSET(納品書まとめ!$A$1,JB2+4,2),"*web*"),
6,5),4),3),2),1)),"")</f>
        <v/>
      </c>
      <c r="JL2" s="57" t="str">
        <f ca="1">IF(JE2="■",
IF(JF2=1,JK2,
IF(JK2&lt;&gt;1,
IFERROR(
IF(AND(VALUE(OFFSET(納品書まとめ!$A$1,JB2+JK2-1,0))&gt;29999,VALUE(OFFSET(納品書まとめ!$A$1,JB2+JK2-1,0))&lt;39999),
IF(AND(VALUE(OFFSET(納品書まとめ!$A$1,JB2+JK2,0))&gt;29999,VALUE(OFFSET(納品書まとめ!$A$1,JB2+JK2,0))&lt;39999),
IF(AND(VALUE(OFFSET(納品書まとめ!$A$1,JB2+JK2+1,0))&gt;29999,VALUE(OFFSET(納品書まとめ!$A$1,JB2+JK2+1,0))&lt;39999),
IF(AND(VALUE(OFFSET(納品書まとめ!$A$1,JB2+JK2+2,0))&gt;29999,VALUE(OFFSET(納品書まとめ!$A$1,JB2+JK2+2,0))&lt;39999),
IF(AND(VALUE(OFFSET(納品書まとめ!$A$1,JB2+JK2+2+2,0))&gt;29999,VALUE(OFFSET(納品書まとめ!$A$1,JB2+JK2+2+2,0))&lt;39999),
IF(AND(VALUE(OFFSET(納品書まとめ!$A$1,JB2+JK2+2+3,0))&gt;29999,VALUE(OFFSET(納品書まとめ!$A$1,JB2+JK2+3,0))&lt;39999),
IF(AND(VALUE(OFFSET(納品書まとめ!$A$1,JB2+JK2+2+4,0))&gt;29999,VALUE(OFFSET(納品書まとめ!$A$1,JB2+JK2+2+4,0))&lt;39999),JB2+JK2+7,JB2+JK2+6),JB2+JK2+5),JB2+JK2+4),JB2+JK2+3),JB2+JK2+2),JB2+JK2+1),JB2+JK2),""),
IFERROR(
IF(AND(VALUE(OFFSET(納品書まとめ!$A$1,JB2+1-1,0))&gt;29999,VALUE(OFFSET(納品書まとめ!$A$1,JB2+1-1,0))&lt;39999),
IF(AND(VALUE(OFFSET(納品書まとめ!$A$1,JB2+1,0))&gt;29999,VALUE(OFFSET(納品書まとめ!$A$1,JB2+1-1,0))&lt;39999),
IF(AND(VALUE(OFFSET(納品書まとめ!$A$1,JB2+2,0))&gt;29999,VALUE(OFFSET(納品書まとめ!$A$1,JB2+2,0))&lt;39999),
IF(AND(VALUE(OFFSET(納品書まとめ!$A$1,JB2+3,0))&gt;29999,VALUE(OFFSET(納品書まとめ!$A$1,JB2+3,0))&lt;39999),
IF(AND(VALUE(OFFSET(納品書まとめ!$A$1,JB2+4,0))&gt;29999,VALUE(OFFSET(納品書まとめ!$A$1,JB2+4,0))&lt;39999),
IF(AND(VALUE(OFFSET(納品書まとめ!$A$1,JB2+5,0))&gt;29999,VALUE(OFFSET(納品書まとめ!$A$1,JB2+5,0))&lt;39999),
IF(AND(VALUE(OFFSET(納品書まとめ!$A$1,JB2+6,0))&gt;29999,VALUE(OFFSET(納品書まとめ!$A$1,JB2+6,0))&lt;39999),JB2+8,JB2+7),JB2+6),JB2+5),JB2+4),JB2+3),JB2+2),JB2+1),""))),"")</f>
        <v/>
      </c>
      <c r="JM2" s="57" t="str">
        <f ca="1">IFERROR(
JL2+IF(OFFSET(納品書まとめ!$A$1,JL2-1,2)&lt;&gt;"",0,1),"")</f>
        <v/>
      </c>
      <c r="JP2" s="41" t="str">
        <f t="array" aca="1" ref="JP2" ca="1">IF(COUNTIF(JE2,"■"),"■",
IF(OR(JM1=SUMPRODUCT((webまとめ!$A$1:$A$50&lt;&gt;"") * 1),JM26=SUMPRODUCT((webまとめ!$A$1:$A$50&lt;&gt;"") * 1)),"■",""))</f>
        <v/>
      </c>
      <c r="JQ2" s="56">
        <f ca="1">IF(AND(JE2="",JP2="■"),1,0)</f>
        <v>0</v>
      </c>
      <c r="JT2" s="47" t="e">
        <f>JI2</f>
        <v>#VALUE!</v>
      </c>
      <c r="JU2" s="42"/>
      <c r="JV2" s="84" t="str">
        <f ca="1">IF(JP2="■",
IF(JQ2=1,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IF(COUNTIF(OFFSET(納品書まとめ!$A$1,JM2,2),"*web*"),
IF(COUNTIF(OFFSET(納品書まとめ!$A$1,JM2+1,2),"*web*"),
IF(COUNTIF(OFFSET(納品書まとめ!$A$1,JM2+2,2),"*web*"),
IF(COUNTIF(OFFSET(納品書まとめ!$A$1,JM2+3,2),"*web*"),
IF(COUNTIF(OFFSET(納品書まとめ!$A$1,JM2+4,2),"*web*"),
6,5),4),3),2),1)),"")</f>
        <v/>
      </c>
      <c r="JW2" s="57" t="str">
        <f ca="1">IF(JP2="■",
IF(JQ2=1,JV2,
IF(JV2&lt;&gt;1,
IFERROR(
IF(AND(VALUE(OFFSET(納品書まとめ!$A$1,JM2+JV2-1,0))&gt;29999,VALUE(OFFSET(納品書まとめ!$A$1,JM2+JV2-1,0))&lt;39999),
IF(AND(VALUE(OFFSET(納品書まとめ!$A$1,JM2+JV2,0))&gt;29999,VALUE(OFFSET(納品書まとめ!$A$1,JM2+JV2,0))&lt;39999),
IF(AND(VALUE(OFFSET(納品書まとめ!$A$1,JM2+JV2+1,0))&gt;29999,VALUE(OFFSET(納品書まとめ!$A$1,JM2+JV2+1,0))&lt;39999),
IF(AND(VALUE(OFFSET(納品書まとめ!$A$1,JM2+JV2+2,0))&gt;29999,VALUE(OFFSET(納品書まとめ!$A$1,JM2+JV2+2,0))&lt;39999),
IF(AND(VALUE(OFFSET(納品書まとめ!$A$1,JM2+JV2+2+2,0))&gt;29999,VALUE(OFFSET(納品書まとめ!$A$1,JM2+JV2+2+2,0))&lt;39999),
IF(AND(VALUE(OFFSET(納品書まとめ!$A$1,JM2+JV2+2+3,0))&gt;29999,VALUE(OFFSET(納品書まとめ!$A$1,JM2+JV2+3,0))&lt;39999),
IF(AND(VALUE(OFFSET(納品書まとめ!$A$1,JM2+JV2+2+4,0))&gt;29999,VALUE(OFFSET(納品書まとめ!$A$1,JM2+JV2+2+4,0))&lt;39999),JM2+JV2+7,JM2+JV2+6),JM2+JV2+5),JM2+JV2+4),JM2+JV2+3),JM2+JV2+2),JM2+JV2+1),JM2+JV2),""),
IFERROR(
IF(AND(VALUE(OFFSET(納品書まとめ!$A$1,JM2+1-1,0))&gt;29999,VALUE(OFFSET(納品書まとめ!$A$1,JM2+1-1,0))&lt;39999),
IF(AND(VALUE(OFFSET(納品書まとめ!$A$1,JM2+1,0))&gt;29999,VALUE(OFFSET(納品書まとめ!$A$1,JM2+1-1,0))&lt;39999),
IF(AND(VALUE(OFFSET(納品書まとめ!$A$1,JM2+2,0))&gt;29999,VALUE(OFFSET(納品書まとめ!$A$1,JM2+2,0))&lt;39999),
IF(AND(VALUE(OFFSET(納品書まとめ!$A$1,JM2+3,0))&gt;29999,VALUE(OFFSET(納品書まとめ!$A$1,JM2+3,0))&lt;39999),
IF(AND(VALUE(OFFSET(納品書まとめ!$A$1,JM2+4,0))&gt;29999,VALUE(OFFSET(納品書まとめ!$A$1,JM2+4,0))&lt;39999),
IF(AND(VALUE(OFFSET(納品書まとめ!$A$1,JM2+5,0))&gt;29999,VALUE(OFFSET(納品書まとめ!$A$1,JM2+5,0))&lt;39999),
IF(AND(VALUE(OFFSET(納品書まとめ!$A$1,JM2+6,0))&gt;29999,VALUE(OFFSET(納品書まとめ!$A$1,JM2+6,0))&lt;39999),JM2+8,JM2+7),JM2+6),JM2+5),JM2+4),JM2+3),JM2+2),JM2+1),""))),"")</f>
        <v/>
      </c>
      <c r="JX2" s="57" t="str">
        <f ca="1">IFERROR(
JW2+IF(OFFSET(納品書まとめ!$A$1,JW2-1,2)&lt;&gt;"",0,1),"")</f>
        <v/>
      </c>
      <c r="KA2" s="41" t="str">
        <f t="array" aca="1" ref="KA2" ca="1">IF(COUNTIF(JP2,"■"),"■",
IF(OR(JX1=SUMPRODUCT((webまとめ!$A$1:$A$50&lt;&gt;"") * 1),JX26=SUMPRODUCT((webまとめ!$A$1:$A$50&lt;&gt;"") * 1)),"■",""))</f>
        <v/>
      </c>
      <c r="KB2" s="56">
        <f ca="1">IF(AND(JP2="",KA2="■"),1,0)</f>
        <v>0</v>
      </c>
      <c r="KE2" s="47" t="e">
        <f>JT2</f>
        <v>#VALUE!</v>
      </c>
      <c r="KF2" s="42"/>
      <c r="KG2" s="84" t="str">
        <f ca="1">IF(KA2="■",
IF(KB2=1,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IF(COUNTIF(OFFSET(納品書まとめ!$A$1,JX2,2),"*web*"),
IF(COUNTIF(OFFSET(納品書まとめ!$A$1,JX2+1,2),"*web*"),
IF(COUNTIF(OFFSET(納品書まとめ!$A$1,JX2+2,2),"*web*"),
IF(COUNTIF(OFFSET(納品書まとめ!$A$1,JX2+3,2),"*web*"),
IF(COUNTIF(OFFSET(納品書まとめ!$A$1,JX2+4,2),"*web*"),
6,5),4),3),2),1)),"")</f>
        <v/>
      </c>
      <c r="KH2" s="57" t="str">
        <f ca="1">IF(KA2="■",
IF(KB2=1,KG2,
IF(KG2&lt;&gt;1,
IFERROR(
IF(AND(VALUE(OFFSET(納品書まとめ!$A$1,JX2+KG2-1,0))&gt;29999,VALUE(OFFSET(納品書まとめ!$A$1,JX2+KG2-1,0))&lt;39999),
IF(AND(VALUE(OFFSET(納品書まとめ!$A$1,JX2+KG2,0))&gt;29999,VALUE(OFFSET(納品書まとめ!$A$1,JX2+KG2,0))&lt;39999),
IF(AND(VALUE(OFFSET(納品書まとめ!$A$1,JX2+KG2+1,0))&gt;29999,VALUE(OFFSET(納品書まとめ!$A$1,JX2+KG2+1,0))&lt;39999),
IF(AND(VALUE(OFFSET(納品書まとめ!$A$1,JX2+KG2+2,0))&gt;29999,VALUE(OFFSET(納品書まとめ!$A$1,JX2+KG2+2,0))&lt;39999),
IF(AND(VALUE(OFFSET(納品書まとめ!$A$1,JX2+KG2+2+2,0))&gt;29999,VALUE(OFFSET(納品書まとめ!$A$1,JX2+KG2+2+2,0))&lt;39999),
IF(AND(VALUE(OFFSET(納品書まとめ!$A$1,JX2+KG2+2+3,0))&gt;29999,VALUE(OFFSET(納品書まとめ!$A$1,JX2+KG2+3,0))&lt;39999),
IF(AND(VALUE(OFFSET(納品書まとめ!$A$1,JX2+KG2+2+4,0))&gt;29999,VALUE(OFFSET(納品書まとめ!$A$1,JX2+KG2+2+4,0))&lt;39999),JX2+KG2+7,JX2+KG2+6),JX2+KG2+5),JX2+KG2+4),JX2+KG2+3),JX2+KG2+2),JX2+KG2+1),JX2+KG2),""),
IFERROR(
IF(AND(VALUE(OFFSET(納品書まとめ!$A$1,JX2+1-1,0))&gt;29999,VALUE(OFFSET(納品書まとめ!$A$1,JX2+1-1,0))&lt;39999),
IF(AND(VALUE(OFFSET(納品書まとめ!$A$1,JX2+1,0))&gt;29999,VALUE(OFFSET(納品書まとめ!$A$1,JX2+1-1,0))&lt;39999),
IF(AND(VALUE(OFFSET(納品書まとめ!$A$1,JX2+2,0))&gt;29999,VALUE(OFFSET(納品書まとめ!$A$1,JX2+2,0))&lt;39999),
IF(AND(VALUE(OFFSET(納品書まとめ!$A$1,JX2+3,0))&gt;29999,VALUE(OFFSET(納品書まとめ!$A$1,JX2+3,0))&lt;39999),
IF(AND(VALUE(OFFSET(納品書まとめ!$A$1,JX2+4,0))&gt;29999,VALUE(OFFSET(納品書まとめ!$A$1,JX2+4,0))&lt;39999),
IF(AND(VALUE(OFFSET(納品書まとめ!$A$1,JX2+5,0))&gt;29999,VALUE(OFFSET(納品書まとめ!$A$1,JX2+5,0))&lt;39999),
IF(AND(VALUE(OFFSET(納品書まとめ!$A$1,JX2+6,0))&gt;29999,VALUE(OFFSET(納品書まとめ!$A$1,JX2+6,0))&lt;39999),JX2+8,JX2+7),JX2+6),JX2+5),JX2+4),JX2+3),JX2+2),JX2+1),""))),"")</f>
        <v/>
      </c>
      <c r="KI2" s="57" t="str">
        <f ca="1">IFERROR(
KH2+IF(OFFSET(納品書まとめ!$A$1,KH2-1,2)&lt;&gt;"",0,1),"")</f>
        <v/>
      </c>
      <c r="KL2" s="41" t="str">
        <f t="array" aca="1" ref="KL2" ca="1">IF(COUNTIF(KA2,"■"),"■",
IF(OR(KI1=SUMPRODUCT((webまとめ!$A$1:$A$50&lt;&gt;"") * 1),KI26=SUMPRODUCT((webまとめ!$A$1:$A$50&lt;&gt;"") * 1)),"■",""))</f>
        <v/>
      </c>
      <c r="KM2" s="56">
        <f ca="1">IF(AND(KA2="",KL2="■"),1,0)</f>
        <v>0</v>
      </c>
      <c r="KP2" s="47" t="e">
        <f>KE2</f>
        <v>#VALUE!</v>
      </c>
      <c r="KQ2" s="42"/>
      <c r="KR2" s="84" t="str">
        <f ca="1">IF(KL2="■",
IF(KM2=1,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IF(COUNTIF(OFFSET(納品書まとめ!$A$1,KI2,2),"*web*"),
IF(COUNTIF(OFFSET(納品書まとめ!$A$1,KI2+1,2),"*web*"),
IF(COUNTIF(OFFSET(納品書まとめ!$A$1,KI2+2,2),"*web*"),
IF(COUNTIF(OFFSET(納品書まとめ!$A$1,KI2+3,2),"*web*"),
IF(COUNTIF(OFFSET(納品書まとめ!$A$1,KI2+4,2),"*web*"),
6,5),4),3),2),1)),"")</f>
        <v/>
      </c>
      <c r="KS2" s="57" t="str">
        <f ca="1">IF(KL2="■",
IF(KM2=1,KR2,
IF(KR2&lt;&gt;1,
IFERROR(
IF(AND(VALUE(OFFSET(納品書まとめ!$A$1,KI2+KR2-1,0))&gt;29999,VALUE(OFFSET(納品書まとめ!$A$1,KI2+KR2-1,0))&lt;39999),
IF(AND(VALUE(OFFSET(納品書まとめ!$A$1,KI2+KR2,0))&gt;29999,VALUE(OFFSET(納品書まとめ!$A$1,KI2+KR2,0))&lt;39999),
IF(AND(VALUE(OFFSET(納品書まとめ!$A$1,KI2+KR2+1,0))&gt;29999,VALUE(OFFSET(納品書まとめ!$A$1,KI2+KR2+1,0))&lt;39999),
IF(AND(VALUE(OFFSET(納品書まとめ!$A$1,KI2+KR2+2,0))&gt;29999,VALUE(OFFSET(納品書まとめ!$A$1,KI2+KR2+2,0))&lt;39999),
IF(AND(VALUE(OFFSET(納品書まとめ!$A$1,KI2+KR2+2+2,0))&gt;29999,VALUE(OFFSET(納品書まとめ!$A$1,KI2+KR2+2+2,0))&lt;39999),
IF(AND(VALUE(OFFSET(納品書まとめ!$A$1,KI2+KR2+2+3,0))&gt;29999,VALUE(OFFSET(納品書まとめ!$A$1,KI2+KR2+3,0))&lt;39999),
IF(AND(VALUE(OFFSET(納品書まとめ!$A$1,KI2+KR2+2+4,0))&gt;29999,VALUE(OFFSET(納品書まとめ!$A$1,KI2+KR2+2+4,0))&lt;39999),KI2+KR2+7,KI2+KR2+6),KI2+KR2+5),KI2+KR2+4),KI2+KR2+3),KI2+KR2+2),KI2+KR2+1),KI2+KR2),""),
IFERROR(
IF(AND(VALUE(OFFSET(納品書まとめ!$A$1,KI2+1-1,0))&gt;29999,VALUE(OFFSET(納品書まとめ!$A$1,KI2+1-1,0))&lt;39999),
IF(AND(VALUE(OFFSET(納品書まとめ!$A$1,KI2+1,0))&gt;29999,VALUE(OFFSET(納品書まとめ!$A$1,KI2+1-1,0))&lt;39999),
IF(AND(VALUE(OFFSET(納品書まとめ!$A$1,KI2+2,0))&gt;29999,VALUE(OFFSET(納品書まとめ!$A$1,KI2+2,0))&lt;39999),
IF(AND(VALUE(OFFSET(納品書まとめ!$A$1,KI2+3,0))&gt;29999,VALUE(OFFSET(納品書まとめ!$A$1,KI2+3,0))&lt;39999),
IF(AND(VALUE(OFFSET(納品書まとめ!$A$1,KI2+4,0))&gt;29999,VALUE(OFFSET(納品書まとめ!$A$1,KI2+4,0))&lt;39999),
IF(AND(VALUE(OFFSET(納品書まとめ!$A$1,KI2+5,0))&gt;29999,VALUE(OFFSET(納品書まとめ!$A$1,KI2+5,0))&lt;39999),
IF(AND(VALUE(OFFSET(納品書まとめ!$A$1,KI2+6,0))&gt;29999,VALUE(OFFSET(納品書まとめ!$A$1,KI2+6,0))&lt;39999),KI2+8,KI2+7),KI2+6),KI2+5),KI2+4),KI2+3),KI2+2),KI2+1),""))),"")</f>
        <v/>
      </c>
      <c r="KT2" s="57" t="str">
        <f ca="1">IFERROR(
KS2+IF(OFFSET(納品書まとめ!$A$1,KS2-1,2)&lt;&gt;"",0,1),"")</f>
        <v/>
      </c>
      <c r="KW2" s="41" t="str">
        <f t="array" aca="1" ref="KW2" ca="1">IF(COUNTIF(KL2,"■"),"■",
IF(OR(KT1=SUMPRODUCT((webまとめ!$A$1:$A$50&lt;&gt;"") * 1),KT26=SUMPRODUCT((webまとめ!$A$1:$A$50&lt;&gt;"") * 1)),"■",""))</f>
        <v/>
      </c>
      <c r="KX2" s="56">
        <f ca="1">IF(AND(KL2="",KW2="■"),1,0)</f>
        <v>0</v>
      </c>
      <c r="LA2" s="47" t="e">
        <f>KP2</f>
        <v>#VALUE!</v>
      </c>
      <c r="LB2" s="42"/>
      <c r="LC2" s="84" t="str">
        <f ca="1">IF(KW2="■",
IF(KX2=1,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IF(COUNTIF(OFFSET(納品書まとめ!$A$1,KT2,2),"*web*"),
IF(COUNTIF(OFFSET(納品書まとめ!$A$1,KT2+1,2),"*web*"),
IF(COUNTIF(OFFSET(納品書まとめ!$A$1,KT2+2,2),"*web*"),
IF(COUNTIF(OFFSET(納品書まとめ!$A$1,KT2+3,2),"*web*"),
IF(COUNTIF(OFFSET(納品書まとめ!$A$1,KT2+4,2),"*web*"),
6,5),4),3),2),1)),"")</f>
        <v/>
      </c>
      <c r="LD2" s="57" t="str">
        <f ca="1">IF(KW2="■",
IF(KX2=1,LC2,
IF(LC2&lt;&gt;1,
IFERROR(
IF(AND(VALUE(OFFSET(納品書まとめ!$A$1,KT2+LC2-1,0))&gt;29999,VALUE(OFFSET(納品書まとめ!$A$1,KT2+LC2-1,0))&lt;39999),
IF(AND(VALUE(OFFSET(納品書まとめ!$A$1,KT2+LC2,0))&gt;29999,VALUE(OFFSET(納品書まとめ!$A$1,KT2+LC2,0))&lt;39999),
IF(AND(VALUE(OFFSET(納品書まとめ!$A$1,KT2+LC2+1,0))&gt;29999,VALUE(OFFSET(納品書まとめ!$A$1,KT2+LC2+1,0))&lt;39999),
IF(AND(VALUE(OFFSET(納品書まとめ!$A$1,KT2+LC2+2,0))&gt;29999,VALUE(OFFSET(納品書まとめ!$A$1,KT2+LC2+2,0))&lt;39999),
IF(AND(VALUE(OFFSET(納品書まとめ!$A$1,KT2+LC2+2+2,0))&gt;29999,VALUE(OFFSET(納品書まとめ!$A$1,KT2+LC2+2+2,0))&lt;39999),
IF(AND(VALUE(OFFSET(納品書まとめ!$A$1,KT2+LC2+2+3,0))&gt;29999,VALUE(OFFSET(納品書まとめ!$A$1,KT2+LC2+3,0))&lt;39999),
IF(AND(VALUE(OFFSET(納品書まとめ!$A$1,KT2+LC2+2+4,0))&gt;29999,VALUE(OFFSET(納品書まとめ!$A$1,KT2+LC2+2+4,0))&lt;39999),KT2+LC2+7,KT2+LC2+6),KT2+LC2+5),KT2+LC2+4),KT2+LC2+3),KT2+LC2+2),KT2+LC2+1),KT2+LC2),""),
IFERROR(
IF(AND(VALUE(OFFSET(納品書まとめ!$A$1,KT2+1-1,0))&gt;29999,VALUE(OFFSET(納品書まとめ!$A$1,KT2+1-1,0))&lt;39999),
IF(AND(VALUE(OFFSET(納品書まとめ!$A$1,KT2+1,0))&gt;29999,VALUE(OFFSET(納品書まとめ!$A$1,KT2+1-1,0))&lt;39999),
IF(AND(VALUE(OFFSET(納品書まとめ!$A$1,KT2+2,0))&gt;29999,VALUE(OFFSET(納品書まとめ!$A$1,KT2+2,0))&lt;39999),
IF(AND(VALUE(OFFSET(納品書まとめ!$A$1,KT2+3,0))&gt;29999,VALUE(OFFSET(納品書まとめ!$A$1,KT2+3,0))&lt;39999),
IF(AND(VALUE(OFFSET(納品書まとめ!$A$1,KT2+4,0))&gt;29999,VALUE(OFFSET(納品書まとめ!$A$1,KT2+4,0))&lt;39999),
IF(AND(VALUE(OFFSET(納品書まとめ!$A$1,KT2+5,0))&gt;29999,VALUE(OFFSET(納品書まとめ!$A$1,KT2+5,0))&lt;39999),
IF(AND(VALUE(OFFSET(納品書まとめ!$A$1,KT2+6,0))&gt;29999,VALUE(OFFSET(納品書まとめ!$A$1,KT2+6,0))&lt;39999),KT2+8,KT2+7),KT2+6),KT2+5),KT2+4),KT2+3),KT2+2),KT2+1),""))),"")</f>
        <v/>
      </c>
      <c r="LE2" s="57" t="str">
        <f ca="1">IFERROR(
LD2+IF(OFFSET(納品書まとめ!$A$1,LD2-1,2)&lt;&gt;"",0,1),"")</f>
        <v/>
      </c>
      <c r="LH2" s="41" t="str">
        <f t="array" aca="1" ref="LH2" ca="1">IF(COUNTIF(KW2,"■"),"■",
IF(OR(LE1=SUMPRODUCT((webまとめ!$A$1:$A$50&lt;&gt;"") * 1),LE26=SUMPRODUCT((webまとめ!$A$1:$A$50&lt;&gt;"") * 1)),"■",""))</f>
        <v/>
      </c>
      <c r="LI2" s="56">
        <f ca="1">IF(AND(KW2="",LH2="■"),1,0)</f>
        <v>0</v>
      </c>
      <c r="LL2" s="47" t="e">
        <f>LA2</f>
        <v>#VALUE!</v>
      </c>
      <c r="LM2" s="42"/>
      <c r="LN2" s="84" t="str">
        <f ca="1">IF(LH2="■",
IF(LI2=1,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IF(COUNTIF(OFFSET(納品書まとめ!$A$1,LE2,2),"*web*"),
IF(COUNTIF(OFFSET(納品書まとめ!$A$1,LE2+1,2),"*web*"),
IF(COUNTIF(OFFSET(納品書まとめ!$A$1,LE2+2,2),"*web*"),
IF(COUNTIF(OFFSET(納品書まとめ!$A$1,LE2+3,2),"*web*"),
IF(COUNTIF(OFFSET(納品書まとめ!$A$1,LE2+4,2),"*web*"),
6,5),4),3),2),1)),"")</f>
        <v/>
      </c>
      <c r="LO2" s="57" t="str">
        <f ca="1">IF(LH2="■",
IF(LI2=1,LN2,
IF(LN2&lt;&gt;1,
IFERROR(
IF(AND(VALUE(OFFSET(納品書まとめ!$A$1,LE2+LN2-1,0))&gt;29999,VALUE(OFFSET(納品書まとめ!$A$1,LE2+LN2-1,0))&lt;39999),
IF(AND(VALUE(OFFSET(納品書まとめ!$A$1,LE2+LN2,0))&gt;29999,VALUE(OFFSET(納品書まとめ!$A$1,LE2+LN2,0))&lt;39999),
IF(AND(VALUE(OFFSET(納品書まとめ!$A$1,LE2+LN2+1,0))&gt;29999,VALUE(OFFSET(納品書まとめ!$A$1,LE2+LN2+1,0))&lt;39999),
IF(AND(VALUE(OFFSET(納品書まとめ!$A$1,LE2+LN2+2,0))&gt;29999,VALUE(OFFSET(納品書まとめ!$A$1,LE2+LN2+2,0))&lt;39999),
IF(AND(VALUE(OFFSET(納品書まとめ!$A$1,LE2+LN2+2+2,0))&gt;29999,VALUE(OFFSET(納品書まとめ!$A$1,LE2+LN2+2+2,0))&lt;39999),
IF(AND(VALUE(OFFSET(納品書まとめ!$A$1,LE2+LN2+2+3,0))&gt;29999,VALUE(OFFSET(納品書まとめ!$A$1,LE2+LN2+3,0))&lt;39999),
IF(AND(VALUE(OFFSET(納品書まとめ!$A$1,LE2+LN2+2+4,0))&gt;29999,VALUE(OFFSET(納品書まとめ!$A$1,LE2+LN2+2+4,0))&lt;39999),LE2+LN2+7,LE2+LN2+6),LE2+LN2+5),LE2+LN2+4),LE2+LN2+3),LE2+LN2+2),LE2+LN2+1),LE2+LN2),""),
IFERROR(
IF(AND(VALUE(OFFSET(納品書まとめ!$A$1,LE2+1-1,0))&gt;29999,VALUE(OFFSET(納品書まとめ!$A$1,LE2+1-1,0))&lt;39999),
IF(AND(VALUE(OFFSET(納品書まとめ!$A$1,LE2+1,0))&gt;29999,VALUE(OFFSET(納品書まとめ!$A$1,LE2+1-1,0))&lt;39999),
IF(AND(VALUE(OFFSET(納品書まとめ!$A$1,LE2+2,0))&gt;29999,VALUE(OFFSET(納品書まとめ!$A$1,LE2+2,0))&lt;39999),
IF(AND(VALUE(OFFSET(納品書まとめ!$A$1,LE2+3,0))&gt;29999,VALUE(OFFSET(納品書まとめ!$A$1,LE2+3,0))&lt;39999),
IF(AND(VALUE(OFFSET(納品書まとめ!$A$1,LE2+4,0))&gt;29999,VALUE(OFFSET(納品書まとめ!$A$1,LE2+4,0))&lt;39999),
IF(AND(VALUE(OFFSET(納品書まとめ!$A$1,LE2+5,0))&gt;29999,VALUE(OFFSET(納品書まとめ!$A$1,LE2+5,0))&lt;39999),
IF(AND(VALUE(OFFSET(納品書まとめ!$A$1,LE2+6,0))&gt;29999,VALUE(OFFSET(納品書まとめ!$A$1,LE2+6,0))&lt;39999),LE2+8,LE2+7),LE2+6),LE2+5),LE2+4),LE2+3),LE2+2),LE2+1),""))),"")</f>
        <v/>
      </c>
      <c r="LP2" s="57" t="str">
        <f ca="1">IFERROR(
LO2+IF(OFFSET(納品書まとめ!$A$1,LO2-1,2)&lt;&gt;"",0,1),"")</f>
        <v/>
      </c>
      <c r="LS2" s="41" t="str">
        <f t="array" aca="1" ref="LS2" ca="1">IF(COUNTIF(LH2,"■"),"■",
IF(OR(LP1=SUMPRODUCT((webまとめ!$A$1:$A$50&lt;&gt;"") * 1),LP26=SUMPRODUCT((webまとめ!$A$1:$A$50&lt;&gt;"") * 1)),"■",""))</f>
        <v/>
      </c>
      <c r="LT2" s="56">
        <f ca="1">IF(AND(LH2="",LS2="■"),1,0)</f>
        <v>0</v>
      </c>
      <c r="LW2" s="47" t="e">
        <f>LL2</f>
        <v>#VALUE!</v>
      </c>
      <c r="LX2" s="42"/>
      <c r="LY2" s="84" t="str">
        <f ca="1">IF(LS2="■",
IF(LT2=1,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IF(COUNTIF(OFFSET(納品書まとめ!$A$1,LP2,2),"*web*"),
IF(COUNTIF(OFFSET(納品書まとめ!$A$1,LP2+1,2),"*web*"),
IF(COUNTIF(OFFSET(納品書まとめ!$A$1,LP2+2,2),"*web*"),
IF(COUNTIF(OFFSET(納品書まとめ!$A$1,LP2+3,2),"*web*"),
IF(COUNTIF(OFFSET(納品書まとめ!$A$1,LP2+4,2),"*web*"),
6,5),4),3),2),1)),"")</f>
        <v/>
      </c>
      <c r="LZ2" s="57" t="str">
        <f ca="1">IF(LS2="■",
IF(LT2=1,LY2,
IF(LY2&lt;&gt;1,
IFERROR(
IF(AND(VALUE(OFFSET(納品書まとめ!$A$1,LP2+LY2-1,0))&gt;29999,VALUE(OFFSET(納品書まとめ!$A$1,LP2+LY2-1,0))&lt;39999),
IF(AND(VALUE(OFFSET(納品書まとめ!$A$1,LP2+LY2,0))&gt;29999,VALUE(OFFSET(納品書まとめ!$A$1,LP2+LY2,0))&lt;39999),
IF(AND(VALUE(OFFSET(納品書まとめ!$A$1,LP2+LY2+1,0))&gt;29999,VALUE(OFFSET(納品書まとめ!$A$1,LP2+LY2+1,0))&lt;39999),
IF(AND(VALUE(OFFSET(納品書まとめ!$A$1,LP2+LY2+2,0))&gt;29999,VALUE(OFFSET(納品書まとめ!$A$1,LP2+LY2+2,0))&lt;39999),
IF(AND(VALUE(OFFSET(納品書まとめ!$A$1,LP2+LY2+2+2,0))&gt;29999,VALUE(OFFSET(納品書まとめ!$A$1,LP2+LY2+2+2,0))&lt;39999),
IF(AND(VALUE(OFFSET(納品書まとめ!$A$1,LP2+LY2+2+3,0))&gt;29999,VALUE(OFFSET(納品書まとめ!$A$1,LP2+LY2+3,0))&lt;39999),
IF(AND(VALUE(OFFSET(納品書まとめ!$A$1,LP2+LY2+2+4,0))&gt;29999,VALUE(OFFSET(納品書まとめ!$A$1,LP2+LY2+2+4,0))&lt;39999),LP2+LY2+7,LP2+LY2+6),LP2+LY2+5),LP2+LY2+4),LP2+LY2+3),LP2+LY2+2),LP2+LY2+1),LP2+LY2),""),
IFERROR(
IF(AND(VALUE(OFFSET(納品書まとめ!$A$1,LP2+1-1,0))&gt;29999,VALUE(OFFSET(納品書まとめ!$A$1,LP2+1-1,0))&lt;39999),
IF(AND(VALUE(OFFSET(納品書まとめ!$A$1,LP2+1,0))&gt;29999,VALUE(OFFSET(納品書まとめ!$A$1,LP2+1-1,0))&lt;39999),
IF(AND(VALUE(OFFSET(納品書まとめ!$A$1,LP2+2,0))&gt;29999,VALUE(OFFSET(納品書まとめ!$A$1,LP2+2,0))&lt;39999),
IF(AND(VALUE(OFFSET(納品書まとめ!$A$1,LP2+3,0))&gt;29999,VALUE(OFFSET(納品書まとめ!$A$1,LP2+3,0))&lt;39999),
IF(AND(VALUE(OFFSET(納品書まとめ!$A$1,LP2+4,0))&gt;29999,VALUE(OFFSET(納品書まとめ!$A$1,LP2+4,0))&lt;39999),
IF(AND(VALUE(OFFSET(納品書まとめ!$A$1,LP2+5,0))&gt;29999,VALUE(OFFSET(納品書まとめ!$A$1,LP2+5,0))&lt;39999),
IF(AND(VALUE(OFFSET(納品書まとめ!$A$1,LP2+6,0))&gt;29999,VALUE(OFFSET(納品書まとめ!$A$1,LP2+6,0))&lt;39999),LP2+8,LP2+7),LP2+6),LP2+5),LP2+4),LP2+3),LP2+2),LP2+1),""))),"")</f>
        <v/>
      </c>
      <c r="MA2" s="57" t="str">
        <f ca="1">IFERROR(
LZ2+IF(OFFSET(納品書まとめ!$A$1,LZ2-1,2)&lt;&gt;"",0,1),"")</f>
        <v/>
      </c>
      <c r="MD2" s="41" t="str">
        <f t="array" aca="1" ref="MD2" ca="1">IF(COUNTIF(LS2,"■"),"■",
IF(OR(MA1=SUMPRODUCT((webまとめ!$A$1:$A$50&lt;&gt;"") * 1),MA26=SUMPRODUCT((webまとめ!$A$1:$A$50&lt;&gt;"") * 1)),"■",""))</f>
        <v/>
      </c>
      <c r="ME2" s="56">
        <f ca="1">IF(AND(LS2="",MD2="■"),1,0)</f>
        <v>0</v>
      </c>
      <c r="MH2" s="47" t="e">
        <f>LW2</f>
        <v>#VALUE!</v>
      </c>
      <c r="MI2" s="42"/>
      <c r="MJ2" s="84" t="str">
        <f ca="1">IF(MD2="■",
IF(ME2=1,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IF(COUNTIF(OFFSET(納品書まとめ!$A$1,MA2,2),"*web*"),
IF(COUNTIF(OFFSET(納品書まとめ!$A$1,MA2+1,2),"*web*"),
IF(COUNTIF(OFFSET(納品書まとめ!$A$1,MA2+2,2),"*web*"),
IF(COUNTIF(OFFSET(納品書まとめ!$A$1,MA2+3,2),"*web*"),
IF(COUNTIF(OFFSET(納品書まとめ!$A$1,MA2+4,2),"*web*"),
6,5),4),3),2),1)),"")</f>
        <v/>
      </c>
      <c r="MK2" s="57" t="str">
        <f ca="1">IF(MD2="■",
IF(ME2=1,MJ2,
IF(MJ2&lt;&gt;1,
IFERROR(
IF(AND(VALUE(OFFSET(納品書まとめ!$A$1,MA2+MJ2-1,0))&gt;29999,VALUE(OFFSET(納品書まとめ!$A$1,MA2+MJ2-1,0))&lt;39999),
IF(AND(VALUE(OFFSET(納品書まとめ!$A$1,MA2+MJ2,0))&gt;29999,VALUE(OFFSET(納品書まとめ!$A$1,MA2+MJ2,0))&lt;39999),
IF(AND(VALUE(OFFSET(納品書まとめ!$A$1,MA2+MJ2+1,0))&gt;29999,VALUE(OFFSET(納品書まとめ!$A$1,MA2+MJ2+1,0))&lt;39999),
IF(AND(VALUE(OFFSET(納品書まとめ!$A$1,MA2+MJ2+2,0))&gt;29999,VALUE(OFFSET(納品書まとめ!$A$1,MA2+MJ2+2,0))&lt;39999),
IF(AND(VALUE(OFFSET(納品書まとめ!$A$1,MA2+MJ2+2+2,0))&gt;29999,VALUE(OFFSET(納品書まとめ!$A$1,MA2+MJ2+2+2,0))&lt;39999),
IF(AND(VALUE(OFFSET(納品書まとめ!$A$1,MA2+MJ2+2+3,0))&gt;29999,VALUE(OFFSET(納品書まとめ!$A$1,MA2+MJ2+3,0))&lt;39999),
IF(AND(VALUE(OFFSET(納品書まとめ!$A$1,MA2+MJ2+2+4,0))&gt;29999,VALUE(OFFSET(納品書まとめ!$A$1,MA2+MJ2+2+4,0))&lt;39999),MA2+MJ2+7,MA2+MJ2+6),MA2+MJ2+5),MA2+MJ2+4),MA2+MJ2+3),MA2+MJ2+2),MA2+MJ2+1),MA2+MJ2),""),
IFERROR(
IF(AND(VALUE(OFFSET(納品書まとめ!$A$1,MA2+1-1,0))&gt;29999,VALUE(OFFSET(納品書まとめ!$A$1,MA2+1-1,0))&lt;39999),
IF(AND(VALUE(OFFSET(納品書まとめ!$A$1,MA2+1,0))&gt;29999,VALUE(OFFSET(納品書まとめ!$A$1,MA2+1-1,0))&lt;39999),
IF(AND(VALUE(OFFSET(納品書まとめ!$A$1,MA2+2,0))&gt;29999,VALUE(OFFSET(納品書まとめ!$A$1,MA2+2,0))&lt;39999),
IF(AND(VALUE(OFFSET(納品書まとめ!$A$1,MA2+3,0))&gt;29999,VALUE(OFFSET(納品書まとめ!$A$1,MA2+3,0))&lt;39999),
IF(AND(VALUE(OFFSET(納品書まとめ!$A$1,MA2+4,0))&gt;29999,VALUE(OFFSET(納品書まとめ!$A$1,MA2+4,0))&lt;39999),
IF(AND(VALUE(OFFSET(納品書まとめ!$A$1,MA2+5,0))&gt;29999,VALUE(OFFSET(納品書まとめ!$A$1,MA2+5,0))&lt;39999),
IF(AND(VALUE(OFFSET(納品書まとめ!$A$1,MA2+6,0))&gt;29999,VALUE(OFFSET(納品書まとめ!$A$1,MA2+6,0))&lt;39999),MA2+8,MA2+7),MA2+6),MA2+5),MA2+4),MA2+3),MA2+2),MA2+1),""))),"")</f>
        <v/>
      </c>
      <c r="ML2" s="57" t="str">
        <f ca="1">IFERROR(
MK2+IF(OFFSET(納品書まとめ!$A$1,MK2-1,2)&lt;&gt;"",0,1),"")</f>
        <v/>
      </c>
      <c r="MO2" s="41" t="str">
        <f t="array" aca="1" ref="MO2" ca="1">IF(COUNTIF(MD2,"■"),"■",
IF(OR(ML1=SUMPRODUCT((webまとめ!$A$1:$A$50&lt;&gt;"") * 1),ML26=SUMPRODUCT((webまとめ!$A$1:$A$50&lt;&gt;"") * 1)),"■",""))</f>
        <v/>
      </c>
      <c r="MP2" s="56">
        <f ca="1">IF(AND(MD2="",MO2="■"),1,0)</f>
        <v>0</v>
      </c>
      <c r="MS2" s="47" t="e">
        <f>MH2</f>
        <v>#VALUE!</v>
      </c>
      <c r="MT2" s="42"/>
      <c r="MU2" s="84" t="str">
        <f ca="1">IF(MO2="■",
IF(MP2=1,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IF(COUNTIF(OFFSET(納品書まとめ!$A$1,ML2,2),"*web*"),
IF(COUNTIF(OFFSET(納品書まとめ!$A$1,ML2+1,2),"*web*"),
IF(COUNTIF(OFFSET(納品書まとめ!$A$1,ML2+2,2),"*web*"),
IF(COUNTIF(OFFSET(納品書まとめ!$A$1,ML2+3,2),"*web*"),
IF(COUNTIF(OFFSET(納品書まとめ!$A$1,ML2+4,2),"*web*"),
6,5),4),3),2),1)),"")</f>
        <v/>
      </c>
      <c r="MV2" s="57" t="str">
        <f ca="1">IF(MO2="■",
IF(MP2=1,MU2,
IF(MU2&lt;&gt;1,
IFERROR(
IF(AND(VALUE(OFFSET(納品書まとめ!$A$1,ML2+MU2-1,0))&gt;29999,VALUE(OFFSET(納品書まとめ!$A$1,ML2+MU2-1,0))&lt;39999),
IF(AND(VALUE(OFFSET(納品書まとめ!$A$1,ML2+MU2,0))&gt;29999,VALUE(OFFSET(納品書まとめ!$A$1,ML2+MU2,0))&lt;39999),
IF(AND(VALUE(OFFSET(納品書まとめ!$A$1,ML2+MU2+1,0))&gt;29999,VALUE(OFFSET(納品書まとめ!$A$1,ML2+MU2+1,0))&lt;39999),
IF(AND(VALUE(OFFSET(納品書まとめ!$A$1,ML2+MU2+2,0))&gt;29999,VALUE(OFFSET(納品書まとめ!$A$1,ML2+MU2+2,0))&lt;39999),
IF(AND(VALUE(OFFSET(納品書まとめ!$A$1,ML2+MU2+2+2,0))&gt;29999,VALUE(OFFSET(納品書まとめ!$A$1,ML2+MU2+2+2,0))&lt;39999),
IF(AND(VALUE(OFFSET(納品書まとめ!$A$1,ML2+MU2+2+3,0))&gt;29999,VALUE(OFFSET(納品書まとめ!$A$1,ML2+MU2+3,0))&lt;39999),
IF(AND(VALUE(OFFSET(納品書まとめ!$A$1,ML2+MU2+2+4,0))&gt;29999,VALUE(OFFSET(納品書まとめ!$A$1,ML2+MU2+2+4,0))&lt;39999),ML2+MU2+7,ML2+MU2+6),ML2+MU2+5),ML2+MU2+4),ML2+MU2+3),ML2+MU2+2),ML2+MU2+1),ML2+MU2),""),
IFERROR(
IF(AND(VALUE(OFFSET(納品書まとめ!$A$1,ML2+1-1,0))&gt;29999,VALUE(OFFSET(納品書まとめ!$A$1,ML2+1-1,0))&lt;39999),
IF(AND(VALUE(OFFSET(納品書まとめ!$A$1,ML2+1,0))&gt;29999,VALUE(OFFSET(納品書まとめ!$A$1,ML2+1-1,0))&lt;39999),
IF(AND(VALUE(OFFSET(納品書まとめ!$A$1,ML2+2,0))&gt;29999,VALUE(OFFSET(納品書まとめ!$A$1,ML2+2,0))&lt;39999),
IF(AND(VALUE(OFFSET(納品書まとめ!$A$1,ML2+3,0))&gt;29999,VALUE(OFFSET(納品書まとめ!$A$1,ML2+3,0))&lt;39999),
IF(AND(VALUE(OFFSET(納品書まとめ!$A$1,ML2+4,0))&gt;29999,VALUE(OFFSET(納品書まとめ!$A$1,ML2+4,0))&lt;39999),
IF(AND(VALUE(OFFSET(納品書まとめ!$A$1,ML2+5,0))&gt;29999,VALUE(OFFSET(納品書まとめ!$A$1,ML2+5,0))&lt;39999),
IF(AND(VALUE(OFFSET(納品書まとめ!$A$1,ML2+6,0))&gt;29999,VALUE(OFFSET(納品書まとめ!$A$1,ML2+6,0))&lt;39999),ML2+8,ML2+7),ML2+6),ML2+5),ML2+4),ML2+3),ML2+2),ML2+1),""))),"")</f>
        <v/>
      </c>
      <c r="MW2" s="57" t="str">
        <f ca="1">IFERROR(
MV2+IF(OFFSET(納品書まとめ!$A$1,MV2-1,2)&lt;&gt;"",0,1),"")</f>
        <v/>
      </c>
      <c r="MZ2" s="41" t="str">
        <f t="array" aca="1" ref="MZ2" ca="1">IF(COUNTIF(MO2,"■"),"■",
IF(OR(MW1=SUMPRODUCT((webまとめ!$A$1:$A$50&lt;&gt;"") * 1),MW26=SUMPRODUCT((webまとめ!$A$1:$A$50&lt;&gt;"") * 1)),"■",""))</f>
        <v/>
      </c>
      <c r="NA2" s="56">
        <f ca="1">IF(AND(MO2="",MZ2="■"),1,0)</f>
        <v>0</v>
      </c>
      <c r="ND2" s="47" t="e">
        <f>MS2</f>
        <v>#VALUE!</v>
      </c>
      <c r="NE2" s="42"/>
      <c r="NF2" s="84" t="str">
        <f ca="1">IF(MZ2="■",
IF(NA2=1,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IF(COUNTIF(OFFSET(納品書まとめ!$A$1,MW2,2),"*web*"),
IF(COUNTIF(OFFSET(納品書まとめ!$A$1,MW2+1,2),"*web*"),
IF(COUNTIF(OFFSET(納品書まとめ!$A$1,MW2+2,2),"*web*"),
IF(COUNTIF(OFFSET(納品書まとめ!$A$1,MW2+3,2),"*web*"),
IF(COUNTIF(OFFSET(納品書まとめ!$A$1,MW2+4,2),"*web*"),
6,5),4),3),2),1)),"")</f>
        <v/>
      </c>
      <c r="NG2" s="57" t="str">
        <f ca="1">IF(MZ2="■",
IF(NA2=1,NF2,
IF(NF2&lt;&gt;1,
IFERROR(
IF(AND(VALUE(OFFSET(納品書まとめ!$A$1,MW2+NF2-1,0))&gt;29999,VALUE(OFFSET(納品書まとめ!$A$1,MW2+NF2-1,0))&lt;39999),
IF(AND(VALUE(OFFSET(納品書まとめ!$A$1,MW2+NF2,0))&gt;29999,VALUE(OFFSET(納品書まとめ!$A$1,MW2+NF2,0))&lt;39999),
IF(AND(VALUE(OFFSET(納品書まとめ!$A$1,MW2+NF2+1,0))&gt;29999,VALUE(OFFSET(納品書まとめ!$A$1,MW2+NF2+1,0))&lt;39999),
IF(AND(VALUE(OFFSET(納品書まとめ!$A$1,MW2+NF2+2,0))&gt;29999,VALUE(OFFSET(納品書まとめ!$A$1,MW2+NF2+2,0))&lt;39999),
IF(AND(VALUE(OFFSET(納品書まとめ!$A$1,MW2+NF2+2+2,0))&gt;29999,VALUE(OFFSET(納品書まとめ!$A$1,MW2+NF2+2+2,0))&lt;39999),
IF(AND(VALUE(OFFSET(納品書まとめ!$A$1,MW2+NF2+2+3,0))&gt;29999,VALUE(OFFSET(納品書まとめ!$A$1,MW2+NF2+3,0))&lt;39999),
IF(AND(VALUE(OFFSET(納品書まとめ!$A$1,MW2+NF2+2+4,0))&gt;29999,VALUE(OFFSET(納品書まとめ!$A$1,MW2+NF2+2+4,0))&lt;39999),MW2+NF2+7,MW2+NF2+6),MW2+NF2+5),MW2+NF2+4),MW2+NF2+3),MW2+NF2+2),MW2+NF2+1),MW2+NF2),""),
IFERROR(
IF(AND(VALUE(OFFSET(納品書まとめ!$A$1,MW2+1-1,0))&gt;29999,VALUE(OFFSET(納品書まとめ!$A$1,MW2+1-1,0))&lt;39999),
IF(AND(VALUE(OFFSET(納品書まとめ!$A$1,MW2+1,0))&gt;29999,VALUE(OFFSET(納品書まとめ!$A$1,MW2+1-1,0))&lt;39999),
IF(AND(VALUE(OFFSET(納品書まとめ!$A$1,MW2+2,0))&gt;29999,VALUE(OFFSET(納品書まとめ!$A$1,MW2+2,0))&lt;39999),
IF(AND(VALUE(OFFSET(納品書まとめ!$A$1,MW2+3,0))&gt;29999,VALUE(OFFSET(納品書まとめ!$A$1,MW2+3,0))&lt;39999),
IF(AND(VALUE(OFFSET(納品書まとめ!$A$1,MW2+4,0))&gt;29999,VALUE(OFFSET(納品書まとめ!$A$1,MW2+4,0))&lt;39999),
IF(AND(VALUE(OFFSET(納品書まとめ!$A$1,MW2+5,0))&gt;29999,VALUE(OFFSET(納品書まとめ!$A$1,MW2+5,0))&lt;39999),
IF(AND(VALUE(OFFSET(納品書まとめ!$A$1,MW2+6,0))&gt;29999,VALUE(OFFSET(納品書まとめ!$A$1,MW2+6,0))&lt;39999),MW2+8,MW2+7),MW2+6),MW2+5),MW2+4),MW2+3),MW2+2),MW2+1),""))),"")</f>
        <v/>
      </c>
      <c r="NH2" s="57" t="str">
        <f ca="1">IFERROR(
NG2+IF(OFFSET(納品書まとめ!$A$1,NG2-1,2)&lt;&gt;"",0,1),"")</f>
        <v/>
      </c>
      <c r="NK2" s="41" t="str">
        <f t="array" aca="1" ref="NK2" ca="1">IF(COUNTIF(MZ2,"■"),"■",
IF(OR(NH1=SUMPRODUCT((webまとめ!$A$1:$A$50&lt;&gt;"") * 1),NH26=SUMPRODUCT((webまとめ!$A$1:$A$50&lt;&gt;"") * 1)),"■",""))</f>
        <v/>
      </c>
      <c r="NL2" s="56">
        <f ca="1">IF(AND(MZ2="",NK2="■"),1,0)</f>
        <v>0</v>
      </c>
      <c r="NO2" s="47" t="e">
        <f>ND2</f>
        <v>#VALUE!</v>
      </c>
      <c r="NP2" s="42"/>
      <c r="NQ2" s="84" t="str">
        <f ca="1">IF(NK2="■",
IF(NL2=1,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IF(COUNTIF(OFFSET(納品書まとめ!$A$1,NH2,2),"*web*"),
IF(COUNTIF(OFFSET(納品書まとめ!$A$1,NH2+1,2),"*web*"),
IF(COUNTIF(OFFSET(納品書まとめ!$A$1,NH2+2,2),"*web*"),
IF(COUNTIF(OFFSET(納品書まとめ!$A$1,NH2+3,2),"*web*"),
IF(COUNTIF(OFFSET(納品書まとめ!$A$1,NH2+4,2),"*web*"),
6,5),4),3),2),1)),"")</f>
        <v/>
      </c>
      <c r="NR2" s="57" t="str">
        <f ca="1">IF(NK2="■",
IF(NL2=1,NQ2,
IF(NQ2&lt;&gt;1,
IFERROR(
IF(AND(VALUE(OFFSET(納品書まとめ!$A$1,NH2+NQ2-1,0))&gt;29999,VALUE(OFFSET(納品書まとめ!$A$1,NH2+NQ2-1,0))&lt;39999),
IF(AND(VALUE(OFFSET(納品書まとめ!$A$1,NH2+NQ2,0))&gt;29999,VALUE(OFFSET(納品書まとめ!$A$1,NH2+NQ2,0))&lt;39999),
IF(AND(VALUE(OFFSET(納品書まとめ!$A$1,NH2+NQ2+1,0))&gt;29999,VALUE(OFFSET(納品書まとめ!$A$1,NH2+NQ2+1,0))&lt;39999),
IF(AND(VALUE(OFFSET(納品書まとめ!$A$1,NH2+NQ2+2,0))&gt;29999,VALUE(OFFSET(納品書まとめ!$A$1,NH2+NQ2+2,0))&lt;39999),
IF(AND(VALUE(OFFSET(納品書まとめ!$A$1,NH2+NQ2+2+2,0))&gt;29999,VALUE(OFFSET(納品書まとめ!$A$1,NH2+NQ2+2+2,0))&lt;39999),
IF(AND(VALUE(OFFSET(納品書まとめ!$A$1,NH2+NQ2+2+3,0))&gt;29999,VALUE(OFFSET(納品書まとめ!$A$1,NH2+NQ2+3,0))&lt;39999),
IF(AND(VALUE(OFFSET(納品書まとめ!$A$1,NH2+NQ2+2+4,0))&gt;29999,VALUE(OFFSET(納品書まとめ!$A$1,NH2+NQ2+2+4,0))&lt;39999),NH2+NQ2+7,NH2+NQ2+6),NH2+NQ2+5),NH2+NQ2+4),NH2+NQ2+3),NH2+NQ2+2),NH2+NQ2+1),NH2+NQ2),""),
IFERROR(
IF(AND(VALUE(OFFSET(納品書まとめ!$A$1,NH2+1-1,0))&gt;29999,VALUE(OFFSET(納品書まとめ!$A$1,NH2+1-1,0))&lt;39999),
IF(AND(VALUE(OFFSET(納品書まとめ!$A$1,NH2+1,0))&gt;29999,VALUE(OFFSET(納品書まとめ!$A$1,NH2+1-1,0))&lt;39999),
IF(AND(VALUE(OFFSET(納品書まとめ!$A$1,NH2+2,0))&gt;29999,VALUE(OFFSET(納品書まとめ!$A$1,NH2+2,0))&lt;39999),
IF(AND(VALUE(OFFSET(納品書まとめ!$A$1,NH2+3,0))&gt;29999,VALUE(OFFSET(納品書まとめ!$A$1,NH2+3,0))&lt;39999),
IF(AND(VALUE(OFFSET(納品書まとめ!$A$1,NH2+4,0))&gt;29999,VALUE(OFFSET(納品書まとめ!$A$1,NH2+4,0))&lt;39999),
IF(AND(VALUE(OFFSET(納品書まとめ!$A$1,NH2+5,0))&gt;29999,VALUE(OFFSET(納品書まとめ!$A$1,NH2+5,0))&lt;39999),
IF(AND(VALUE(OFFSET(納品書まとめ!$A$1,NH2+6,0))&gt;29999,VALUE(OFFSET(納品書まとめ!$A$1,NH2+6,0))&lt;39999),NH2+8,NH2+7),NH2+6),NH2+5),NH2+4),NH2+3),NH2+2),NH2+1),""))),"")</f>
        <v/>
      </c>
      <c r="NS2" s="57" t="str">
        <f ca="1">IFERROR(
NR2+IF(OFFSET(納品書まとめ!$A$1,NR2-1,2)&lt;&gt;"",0,1),"")</f>
        <v/>
      </c>
      <c r="NV2" s="41" t="str">
        <f t="array" aca="1" ref="NV2" ca="1">IF(COUNTIF(NK2,"■"),"■",
IF(OR(NS1=SUMPRODUCT((webまとめ!$A$1:$A$50&lt;&gt;"") * 1),NS26=SUMPRODUCT((webまとめ!$A$1:$A$50&lt;&gt;"") * 1)),"■",""))</f>
        <v/>
      </c>
      <c r="NW2" s="56">
        <f ca="1">IF(AND(NK2="",NV2="■"),1,0)</f>
        <v>0</v>
      </c>
      <c r="NZ2" s="47" t="e">
        <f>NO2</f>
        <v>#VALUE!</v>
      </c>
      <c r="OA2" s="42"/>
      <c r="OB2" s="84" t="str">
        <f ca="1">IF(NV2="■",
IF(NW2=1,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IF(COUNTIF(OFFSET(納品書まとめ!$A$1,NS2,2),"*web*"),
IF(COUNTIF(OFFSET(納品書まとめ!$A$1,NS2+1,2),"*web*"),
IF(COUNTIF(OFFSET(納品書まとめ!$A$1,NS2+2,2),"*web*"),
IF(COUNTIF(OFFSET(納品書まとめ!$A$1,NS2+3,2),"*web*"),
IF(COUNTIF(OFFSET(納品書まとめ!$A$1,NS2+4,2),"*web*"),
6,5),4),3),2),1)),"")</f>
        <v/>
      </c>
      <c r="OC2" s="57" t="str">
        <f ca="1">IF(NV2="■",
IF(NW2=1,OB2,
IF(OB2&lt;&gt;1,
IFERROR(
IF(AND(VALUE(OFFSET(納品書まとめ!$A$1,NS2+OB2-1,0))&gt;29999,VALUE(OFFSET(納品書まとめ!$A$1,NS2+OB2-1,0))&lt;39999),
IF(AND(VALUE(OFFSET(納品書まとめ!$A$1,NS2+OB2,0))&gt;29999,VALUE(OFFSET(納品書まとめ!$A$1,NS2+OB2,0))&lt;39999),
IF(AND(VALUE(OFFSET(納品書まとめ!$A$1,NS2+OB2+1,0))&gt;29999,VALUE(OFFSET(納品書まとめ!$A$1,NS2+OB2+1,0))&lt;39999),
IF(AND(VALUE(OFFSET(納品書まとめ!$A$1,NS2+OB2+2,0))&gt;29999,VALUE(OFFSET(納品書まとめ!$A$1,NS2+OB2+2,0))&lt;39999),
IF(AND(VALUE(OFFSET(納品書まとめ!$A$1,NS2+OB2+2+2,0))&gt;29999,VALUE(OFFSET(納品書まとめ!$A$1,NS2+OB2+2+2,0))&lt;39999),
IF(AND(VALUE(OFFSET(納品書まとめ!$A$1,NS2+OB2+2+3,0))&gt;29999,VALUE(OFFSET(納品書まとめ!$A$1,NS2+OB2+3,0))&lt;39999),
IF(AND(VALUE(OFFSET(納品書まとめ!$A$1,NS2+OB2+2+4,0))&gt;29999,VALUE(OFFSET(納品書まとめ!$A$1,NS2+OB2+2+4,0))&lt;39999),NS2+OB2+7,NS2+OB2+6),NS2+OB2+5),NS2+OB2+4),NS2+OB2+3),NS2+OB2+2),NS2+OB2+1),NS2+OB2),""),
IFERROR(
IF(AND(VALUE(OFFSET(納品書まとめ!$A$1,NS2+1-1,0))&gt;29999,VALUE(OFFSET(納品書まとめ!$A$1,NS2+1-1,0))&lt;39999),
IF(AND(VALUE(OFFSET(納品書まとめ!$A$1,NS2+1,0))&gt;29999,VALUE(OFFSET(納品書まとめ!$A$1,NS2+1-1,0))&lt;39999),
IF(AND(VALUE(OFFSET(納品書まとめ!$A$1,NS2+2,0))&gt;29999,VALUE(OFFSET(納品書まとめ!$A$1,NS2+2,0))&lt;39999),
IF(AND(VALUE(OFFSET(納品書まとめ!$A$1,NS2+3,0))&gt;29999,VALUE(OFFSET(納品書まとめ!$A$1,NS2+3,0))&lt;39999),
IF(AND(VALUE(OFFSET(納品書まとめ!$A$1,NS2+4,0))&gt;29999,VALUE(OFFSET(納品書まとめ!$A$1,NS2+4,0))&lt;39999),
IF(AND(VALUE(OFFSET(納品書まとめ!$A$1,NS2+5,0))&gt;29999,VALUE(OFFSET(納品書まとめ!$A$1,NS2+5,0))&lt;39999),
IF(AND(VALUE(OFFSET(納品書まとめ!$A$1,NS2+6,0))&gt;29999,VALUE(OFFSET(納品書まとめ!$A$1,NS2+6,0))&lt;39999),NS2+8,NS2+7),NS2+6),NS2+5),NS2+4),NS2+3),NS2+2),NS2+1),""))),"")</f>
        <v/>
      </c>
      <c r="OD2" s="57" t="str">
        <f ca="1">IFERROR(
OC2+IF(OFFSET(納品書まとめ!$A$1,OC2-1,2)&lt;&gt;"",0,1),"")</f>
        <v/>
      </c>
      <c r="OG2" s="41" t="str">
        <f t="array" aca="1" ref="OG2" ca="1">IF(COUNTIF(NV2,"■"),"■",
IF(OR(OD1=SUMPRODUCT((webまとめ!$A$1:$A$50&lt;&gt;"") * 1),OD26=SUMPRODUCT((webまとめ!$A$1:$A$50&lt;&gt;"") * 1)),"■",""))</f>
        <v/>
      </c>
      <c r="OH2" s="56">
        <f ca="1">IF(AND(NV2="",OG2="■"),1,0)</f>
        <v>0</v>
      </c>
      <c r="OK2" s="47" t="e">
        <f>NZ2</f>
        <v>#VALUE!</v>
      </c>
      <c r="OL2" s="42"/>
      <c r="OM2" s="84" t="str">
        <f ca="1">IF(OG2="■",
IF(OH2=1,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IF(COUNTIF(OFFSET(納品書まとめ!$A$1,OD2,2),"*web*"),
IF(COUNTIF(OFFSET(納品書まとめ!$A$1,OD2+1,2),"*web*"),
IF(COUNTIF(OFFSET(納品書まとめ!$A$1,OD2+2,2),"*web*"),
IF(COUNTIF(OFFSET(納品書まとめ!$A$1,OD2+3,2),"*web*"),
IF(COUNTIF(OFFSET(納品書まとめ!$A$1,OD2+4,2),"*web*"),
6,5),4),3),2),1)),"")</f>
        <v/>
      </c>
      <c r="ON2" s="57" t="str">
        <f ca="1">IF(OG2="■",
IF(OH2=1,OM2,
IF(OM2&lt;&gt;1,
IFERROR(
IF(AND(VALUE(OFFSET(納品書まとめ!$A$1,OD2+OM2-1,0))&gt;29999,VALUE(OFFSET(納品書まとめ!$A$1,OD2+OM2-1,0))&lt;39999),
IF(AND(VALUE(OFFSET(納品書まとめ!$A$1,OD2+OM2,0))&gt;29999,VALUE(OFFSET(納品書まとめ!$A$1,OD2+OM2,0))&lt;39999),
IF(AND(VALUE(OFFSET(納品書まとめ!$A$1,OD2+OM2+1,0))&gt;29999,VALUE(OFFSET(納品書まとめ!$A$1,OD2+OM2+1,0))&lt;39999),
IF(AND(VALUE(OFFSET(納品書まとめ!$A$1,OD2+OM2+2,0))&gt;29999,VALUE(OFFSET(納品書まとめ!$A$1,OD2+OM2+2,0))&lt;39999),
IF(AND(VALUE(OFFSET(納品書まとめ!$A$1,OD2+OM2+2+2,0))&gt;29999,VALUE(OFFSET(納品書まとめ!$A$1,OD2+OM2+2+2,0))&lt;39999),
IF(AND(VALUE(OFFSET(納品書まとめ!$A$1,OD2+OM2+2+3,0))&gt;29999,VALUE(OFFSET(納品書まとめ!$A$1,OD2+OM2+3,0))&lt;39999),
IF(AND(VALUE(OFFSET(納品書まとめ!$A$1,OD2+OM2+2+4,0))&gt;29999,VALUE(OFFSET(納品書まとめ!$A$1,OD2+OM2+2+4,0))&lt;39999),OD2+OM2+7,OD2+OM2+6),OD2+OM2+5),OD2+OM2+4),OD2+OM2+3),OD2+OM2+2),OD2+OM2+1),OD2+OM2),""),
IFERROR(
IF(AND(VALUE(OFFSET(納品書まとめ!$A$1,OD2+1-1,0))&gt;29999,VALUE(OFFSET(納品書まとめ!$A$1,OD2+1-1,0))&lt;39999),
IF(AND(VALUE(OFFSET(納品書まとめ!$A$1,OD2+1,0))&gt;29999,VALUE(OFFSET(納品書まとめ!$A$1,OD2+1-1,0))&lt;39999),
IF(AND(VALUE(OFFSET(納品書まとめ!$A$1,OD2+2,0))&gt;29999,VALUE(OFFSET(納品書まとめ!$A$1,OD2+2,0))&lt;39999),
IF(AND(VALUE(OFFSET(納品書まとめ!$A$1,OD2+3,0))&gt;29999,VALUE(OFFSET(納品書まとめ!$A$1,OD2+3,0))&lt;39999),
IF(AND(VALUE(OFFSET(納品書まとめ!$A$1,OD2+4,0))&gt;29999,VALUE(OFFSET(納品書まとめ!$A$1,OD2+4,0))&lt;39999),
IF(AND(VALUE(OFFSET(納品書まとめ!$A$1,OD2+5,0))&gt;29999,VALUE(OFFSET(納品書まとめ!$A$1,OD2+5,0))&lt;39999),
IF(AND(VALUE(OFFSET(納品書まとめ!$A$1,OD2+6,0))&gt;29999,VALUE(OFFSET(納品書まとめ!$A$1,OD2+6,0))&lt;39999),OD2+8,OD2+7),OD2+6),OD2+5),OD2+4),OD2+3),OD2+2),OD2+1),""))),"")</f>
        <v/>
      </c>
      <c r="OO2" s="57" t="str">
        <f ca="1">IFERROR(
ON2+IF(OFFSET(納品書まとめ!$A$1,ON2-1,2)&lt;&gt;"",0,1),"")</f>
        <v/>
      </c>
      <c r="OR2" s="41" t="str">
        <f t="array" aca="1" ref="OR2" ca="1">IF(COUNTIF(OG2,"■"),"■",
IF(OR(OO1=SUMPRODUCT((webまとめ!$A$1:$A$50&lt;&gt;"") * 1),OO26=SUMPRODUCT((webまとめ!$A$1:$A$50&lt;&gt;"") * 1)),"■",""))</f>
        <v/>
      </c>
      <c r="OS2" s="56">
        <f ca="1">IF(AND(OG2="",OR2="■"),1,0)</f>
        <v>0</v>
      </c>
      <c r="OV2" s="47" t="e">
        <f>OK2</f>
        <v>#VALUE!</v>
      </c>
      <c r="OW2" s="42"/>
      <c r="OX2" s="84" t="str">
        <f ca="1">IF(OR2="■",
IF(OS2=1,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IF(COUNTIF(OFFSET(納品書まとめ!$A$1,OO2,2),"*web*"),
IF(COUNTIF(OFFSET(納品書まとめ!$A$1,OO2+1,2),"*web*"),
IF(COUNTIF(OFFSET(納品書まとめ!$A$1,OO2+2,2),"*web*"),
IF(COUNTIF(OFFSET(納品書まとめ!$A$1,OO2+3,2),"*web*"),
IF(COUNTIF(OFFSET(納品書まとめ!$A$1,OO2+4,2),"*web*"),
6,5),4),3),2),1)),"")</f>
        <v/>
      </c>
      <c r="OY2" s="57" t="str">
        <f ca="1">IF(OR2="■",
IF(OS2=1,OX2,
IF(OX2&lt;&gt;1,
IFERROR(
IF(AND(VALUE(OFFSET(納品書まとめ!$A$1,OO2+OX2-1,0))&gt;29999,VALUE(OFFSET(納品書まとめ!$A$1,OO2+OX2-1,0))&lt;39999),
IF(AND(VALUE(OFFSET(納品書まとめ!$A$1,OO2+OX2,0))&gt;29999,VALUE(OFFSET(納品書まとめ!$A$1,OO2+OX2,0))&lt;39999),
IF(AND(VALUE(OFFSET(納品書まとめ!$A$1,OO2+OX2+1,0))&gt;29999,VALUE(OFFSET(納品書まとめ!$A$1,OO2+OX2+1,0))&lt;39999),
IF(AND(VALUE(OFFSET(納品書まとめ!$A$1,OO2+OX2+2,0))&gt;29999,VALUE(OFFSET(納品書まとめ!$A$1,OO2+OX2+2,0))&lt;39999),
IF(AND(VALUE(OFFSET(納品書まとめ!$A$1,OO2+OX2+2+2,0))&gt;29999,VALUE(OFFSET(納品書まとめ!$A$1,OO2+OX2+2+2,0))&lt;39999),
IF(AND(VALUE(OFFSET(納品書まとめ!$A$1,OO2+OX2+2+3,0))&gt;29999,VALUE(OFFSET(納品書まとめ!$A$1,OO2+OX2+3,0))&lt;39999),
IF(AND(VALUE(OFFSET(納品書まとめ!$A$1,OO2+OX2+2+4,0))&gt;29999,VALUE(OFFSET(納品書まとめ!$A$1,OO2+OX2+2+4,0))&lt;39999),OO2+OX2+7,OO2+OX2+6),OO2+OX2+5),OO2+OX2+4),OO2+OX2+3),OO2+OX2+2),OO2+OX2+1),OO2+OX2),""),
IFERROR(
IF(AND(VALUE(OFFSET(納品書まとめ!$A$1,OO2+1-1,0))&gt;29999,VALUE(OFFSET(納品書まとめ!$A$1,OO2+1-1,0))&lt;39999),
IF(AND(VALUE(OFFSET(納品書まとめ!$A$1,OO2+1,0))&gt;29999,VALUE(OFFSET(納品書まとめ!$A$1,OO2+1-1,0))&lt;39999),
IF(AND(VALUE(OFFSET(納品書まとめ!$A$1,OO2+2,0))&gt;29999,VALUE(OFFSET(納品書まとめ!$A$1,OO2+2,0))&lt;39999),
IF(AND(VALUE(OFFSET(納品書まとめ!$A$1,OO2+3,0))&gt;29999,VALUE(OFFSET(納品書まとめ!$A$1,OO2+3,0))&lt;39999),
IF(AND(VALUE(OFFSET(納品書まとめ!$A$1,OO2+4,0))&gt;29999,VALUE(OFFSET(納品書まとめ!$A$1,OO2+4,0))&lt;39999),
IF(AND(VALUE(OFFSET(納品書まとめ!$A$1,OO2+5,0))&gt;29999,VALUE(OFFSET(納品書まとめ!$A$1,OO2+5,0))&lt;39999),
IF(AND(VALUE(OFFSET(納品書まとめ!$A$1,OO2+6,0))&gt;29999,VALUE(OFFSET(納品書まとめ!$A$1,OO2+6,0))&lt;39999),OO2+8,OO2+7),OO2+6),OO2+5),OO2+4),OO2+3),OO2+2),OO2+1),""))),"")</f>
        <v/>
      </c>
      <c r="OZ2" s="57" t="str">
        <f ca="1">IFERROR(
OY2+IF(OFFSET(納品書まとめ!$A$1,OY2-1,2)&lt;&gt;"",0,1),"")</f>
        <v/>
      </c>
      <c r="PC2" s="41" t="str">
        <f t="array" aca="1" ref="PC2" ca="1">IF(COUNTIF(OR2,"■"),"■",
IF(OR(OZ1=SUMPRODUCT((webまとめ!$A$1:$A$50&lt;&gt;"") * 1),OZ26=SUMPRODUCT((webまとめ!$A$1:$A$50&lt;&gt;"") * 1)),"■",""))</f>
        <v/>
      </c>
      <c r="PD2" s="56">
        <f ca="1">IF(AND(OR2="",PC2="■"),1,0)</f>
        <v>0</v>
      </c>
      <c r="PG2" s="47" t="e">
        <f>OV2</f>
        <v>#VALUE!</v>
      </c>
      <c r="PH2" s="42"/>
      <c r="PI2" s="84" t="str">
        <f ca="1">IF(PC2="■",
IF(PD2=1,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IF(COUNTIF(OFFSET(納品書まとめ!$A$1,OZ2,2),"*web*"),
IF(COUNTIF(OFFSET(納品書まとめ!$A$1,OZ2+1,2),"*web*"),
IF(COUNTIF(OFFSET(納品書まとめ!$A$1,OZ2+2,2),"*web*"),
IF(COUNTIF(OFFSET(納品書まとめ!$A$1,OZ2+3,2),"*web*"),
IF(COUNTIF(OFFSET(納品書まとめ!$A$1,OZ2+4,2),"*web*"),
6,5),4),3),2),1)),"")</f>
        <v/>
      </c>
      <c r="PJ2" s="57" t="str">
        <f ca="1">IF(PC2="■",
IF(PD2=1,PI2,
IF(PI2&lt;&gt;1,
IFERROR(
IF(AND(VALUE(OFFSET(納品書まとめ!$A$1,OZ2+PI2-1,0))&gt;29999,VALUE(OFFSET(納品書まとめ!$A$1,OZ2+PI2-1,0))&lt;39999),
IF(AND(VALUE(OFFSET(納品書まとめ!$A$1,OZ2+PI2,0))&gt;29999,VALUE(OFFSET(納品書まとめ!$A$1,OZ2+PI2,0))&lt;39999),
IF(AND(VALUE(OFFSET(納品書まとめ!$A$1,OZ2+PI2+1,0))&gt;29999,VALUE(OFFSET(納品書まとめ!$A$1,OZ2+PI2+1,0))&lt;39999),
IF(AND(VALUE(OFFSET(納品書まとめ!$A$1,OZ2+PI2+2,0))&gt;29999,VALUE(OFFSET(納品書まとめ!$A$1,OZ2+PI2+2,0))&lt;39999),
IF(AND(VALUE(OFFSET(納品書まとめ!$A$1,OZ2+PI2+2+2,0))&gt;29999,VALUE(OFFSET(納品書まとめ!$A$1,OZ2+PI2+2+2,0))&lt;39999),
IF(AND(VALUE(OFFSET(納品書まとめ!$A$1,OZ2+PI2+2+3,0))&gt;29999,VALUE(OFFSET(納品書まとめ!$A$1,OZ2+PI2+3,0))&lt;39999),
IF(AND(VALUE(OFFSET(納品書まとめ!$A$1,OZ2+PI2+2+4,0))&gt;29999,VALUE(OFFSET(納品書まとめ!$A$1,OZ2+PI2+2+4,0))&lt;39999),OZ2+PI2+7,OZ2+PI2+6),OZ2+PI2+5),OZ2+PI2+4),OZ2+PI2+3),OZ2+PI2+2),OZ2+PI2+1),OZ2+PI2),""),
IFERROR(
IF(AND(VALUE(OFFSET(納品書まとめ!$A$1,OZ2+1-1,0))&gt;29999,VALUE(OFFSET(納品書まとめ!$A$1,OZ2+1-1,0))&lt;39999),
IF(AND(VALUE(OFFSET(納品書まとめ!$A$1,OZ2+1,0))&gt;29999,VALUE(OFFSET(納品書まとめ!$A$1,OZ2+1-1,0))&lt;39999),
IF(AND(VALUE(OFFSET(納品書まとめ!$A$1,OZ2+2,0))&gt;29999,VALUE(OFFSET(納品書まとめ!$A$1,OZ2+2,0))&lt;39999),
IF(AND(VALUE(OFFSET(納品書まとめ!$A$1,OZ2+3,0))&gt;29999,VALUE(OFFSET(納品書まとめ!$A$1,OZ2+3,0))&lt;39999),
IF(AND(VALUE(OFFSET(納品書まとめ!$A$1,OZ2+4,0))&gt;29999,VALUE(OFFSET(納品書まとめ!$A$1,OZ2+4,0))&lt;39999),
IF(AND(VALUE(OFFSET(納品書まとめ!$A$1,OZ2+5,0))&gt;29999,VALUE(OFFSET(納品書まとめ!$A$1,OZ2+5,0))&lt;39999),
IF(AND(VALUE(OFFSET(納品書まとめ!$A$1,OZ2+6,0))&gt;29999,VALUE(OFFSET(納品書まとめ!$A$1,OZ2+6,0))&lt;39999),OZ2+8,OZ2+7),OZ2+6),OZ2+5),OZ2+4),OZ2+3),OZ2+2),OZ2+1),""))),"")</f>
        <v/>
      </c>
      <c r="PK2" s="57" t="str">
        <f ca="1">IFERROR(
PJ2+IF(OFFSET(納品書まとめ!$A$1,PJ2-1,2)&lt;&gt;"",0,1),"")</f>
        <v/>
      </c>
      <c r="PN2" s="41" t="str">
        <f t="array" aca="1" ref="PN2" ca="1">IF(COUNTIF(PC2,"■"),"■",
IF(OR(PK1=SUMPRODUCT((webまとめ!$A$1:$A$50&lt;&gt;"") * 1),PK26=SUMPRODUCT((webまとめ!$A$1:$A$50&lt;&gt;"") * 1)),"■",""))</f>
        <v/>
      </c>
      <c r="PO2" s="56">
        <f ca="1">IF(AND(PC2="",PN2="■"),1,0)</f>
        <v>0</v>
      </c>
      <c r="PR2" s="47" t="e">
        <f>PG2</f>
        <v>#VALUE!</v>
      </c>
      <c r="PS2" s="42"/>
      <c r="PT2" s="84" t="str">
        <f ca="1">IF(PN2="■",
IF(PO2=1,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IF(COUNTIF(OFFSET(納品書まとめ!$A$1,PK2,2),"*web*"),
IF(COUNTIF(OFFSET(納品書まとめ!$A$1,PK2+1,2),"*web*"),
IF(COUNTIF(OFFSET(納品書まとめ!$A$1,PK2+2,2),"*web*"),
IF(COUNTIF(OFFSET(納品書まとめ!$A$1,PK2+3,2),"*web*"),
IF(COUNTIF(OFFSET(納品書まとめ!$A$1,PK2+4,2),"*web*"),
6,5),4),3),2),1)),"")</f>
        <v/>
      </c>
      <c r="PU2" s="57" t="str">
        <f ca="1">IF(PN2="■",
IF(PO2=1,PT2,
IF(PT2&lt;&gt;1,
IFERROR(
IF(AND(VALUE(OFFSET(納品書まとめ!$A$1,PK2+PT2-1,0))&gt;29999,VALUE(OFFSET(納品書まとめ!$A$1,PK2+PT2-1,0))&lt;39999),
IF(AND(VALUE(OFFSET(納品書まとめ!$A$1,PK2+PT2,0))&gt;29999,VALUE(OFFSET(納品書まとめ!$A$1,PK2+PT2,0))&lt;39999),
IF(AND(VALUE(OFFSET(納品書まとめ!$A$1,PK2+PT2+1,0))&gt;29999,VALUE(OFFSET(納品書まとめ!$A$1,PK2+PT2+1,0))&lt;39999),
IF(AND(VALUE(OFFSET(納品書まとめ!$A$1,PK2+PT2+2,0))&gt;29999,VALUE(OFFSET(納品書まとめ!$A$1,PK2+PT2+2,0))&lt;39999),
IF(AND(VALUE(OFFSET(納品書まとめ!$A$1,PK2+PT2+2+2,0))&gt;29999,VALUE(OFFSET(納品書まとめ!$A$1,PK2+PT2+2+2,0))&lt;39999),
IF(AND(VALUE(OFFSET(納品書まとめ!$A$1,PK2+PT2+2+3,0))&gt;29999,VALUE(OFFSET(納品書まとめ!$A$1,PK2+PT2+3,0))&lt;39999),
IF(AND(VALUE(OFFSET(納品書まとめ!$A$1,PK2+PT2+2+4,0))&gt;29999,VALUE(OFFSET(納品書まとめ!$A$1,PK2+PT2+2+4,0))&lt;39999),PK2+PT2+7,PK2+PT2+6),PK2+PT2+5),PK2+PT2+4),PK2+PT2+3),PK2+PT2+2),PK2+PT2+1),PK2+PT2),""),
IFERROR(
IF(AND(VALUE(OFFSET(納品書まとめ!$A$1,PK2+1-1,0))&gt;29999,VALUE(OFFSET(納品書まとめ!$A$1,PK2+1-1,0))&lt;39999),
IF(AND(VALUE(OFFSET(納品書まとめ!$A$1,PK2+1,0))&gt;29999,VALUE(OFFSET(納品書まとめ!$A$1,PK2+1-1,0))&lt;39999),
IF(AND(VALUE(OFFSET(納品書まとめ!$A$1,PK2+2,0))&gt;29999,VALUE(OFFSET(納品書まとめ!$A$1,PK2+2,0))&lt;39999),
IF(AND(VALUE(OFFSET(納品書まとめ!$A$1,PK2+3,0))&gt;29999,VALUE(OFFSET(納品書まとめ!$A$1,PK2+3,0))&lt;39999),
IF(AND(VALUE(OFFSET(納品書まとめ!$A$1,PK2+4,0))&gt;29999,VALUE(OFFSET(納品書まとめ!$A$1,PK2+4,0))&lt;39999),
IF(AND(VALUE(OFFSET(納品書まとめ!$A$1,PK2+5,0))&gt;29999,VALUE(OFFSET(納品書まとめ!$A$1,PK2+5,0))&lt;39999),
IF(AND(VALUE(OFFSET(納品書まとめ!$A$1,PK2+6,0))&gt;29999,VALUE(OFFSET(納品書まとめ!$A$1,PK2+6,0))&lt;39999),PK2+8,PK2+7),PK2+6),PK2+5),PK2+4),PK2+3),PK2+2),PK2+1),""))),"")</f>
        <v/>
      </c>
      <c r="PV2" s="57" t="str">
        <f ca="1">IFERROR(
PU2+IF(OFFSET(納品書まとめ!$A$1,PU2-1,2)&lt;&gt;"",0,1),"")</f>
        <v/>
      </c>
      <c r="PY2" s="41" t="str">
        <f t="array" aca="1" ref="PY2" ca="1">IF(COUNTIF(PN2,"■"),"■",
IF(OR(PV1=SUMPRODUCT((webまとめ!$A$1:$A$50&lt;&gt;"") * 1),PV26=SUMPRODUCT((webまとめ!$A$1:$A$50&lt;&gt;"") * 1)),"■",""))</f>
        <v/>
      </c>
      <c r="PZ2" s="56">
        <f ca="1">IF(AND(PN2="",PY2="■"),1,0)</f>
        <v>0</v>
      </c>
      <c r="QC2" s="47" t="e">
        <f>PR2</f>
        <v>#VALUE!</v>
      </c>
      <c r="QD2" s="42"/>
      <c r="QE2" s="84" t="str">
        <f ca="1">IF(PY2="■",
IF(PZ2=1,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IF(COUNTIF(OFFSET(納品書まとめ!$A$1,PV2,2),"*web*"),
IF(COUNTIF(OFFSET(納品書まとめ!$A$1,PV2+1,2),"*web*"),
IF(COUNTIF(OFFSET(納品書まとめ!$A$1,PV2+2,2),"*web*"),
IF(COUNTIF(OFFSET(納品書まとめ!$A$1,PV2+3,2),"*web*"),
IF(COUNTIF(OFFSET(納品書まとめ!$A$1,PV2+4,2),"*web*"),
6,5),4),3),2),1)),"")</f>
        <v/>
      </c>
      <c r="QF2" s="57" t="str">
        <f ca="1">IF(PY2="■",
IF(PZ2=1,QE2,
IF(QE2&lt;&gt;1,
IFERROR(
IF(AND(VALUE(OFFSET(納品書まとめ!$A$1,PV2+QE2-1,0))&gt;29999,VALUE(OFFSET(納品書まとめ!$A$1,PV2+QE2-1,0))&lt;39999),
IF(AND(VALUE(OFFSET(納品書まとめ!$A$1,PV2+QE2,0))&gt;29999,VALUE(OFFSET(納品書まとめ!$A$1,PV2+QE2,0))&lt;39999),
IF(AND(VALUE(OFFSET(納品書まとめ!$A$1,PV2+QE2+1,0))&gt;29999,VALUE(OFFSET(納品書まとめ!$A$1,PV2+QE2+1,0))&lt;39999),
IF(AND(VALUE(OFFSET(納品書まとめ!$A$1,PV2+QE2+2,0))&gt;29999,VALUE(OFFSET(納品書まとめ!$A$1,PV2+QE2+2,0))&lt;39999),
IF(AND(VALUE(OFFSET(納品書まとめ!$A$1,PV2+QE2+2+2,0))&gt;29999,VALUE(OFFSET(納品書まとめ!$A$1,PV2+QE2+2+2,0))&lt;39999),
IF(AND(VALUE(OFFSET(納品書まとめ!$A$1,PV2+QE2+2+3,0))&gt;29999,VALUE(OFFSET(納品書まとめ!$A$1,PV2+QE2+3,0))&lt;39999),
IF(AND(VALUE(OFFSET(納品書まとめ!$A$1,PV2+QE2+2+4,0))&gt;29999,VALUE(OFFSET(納品書まとめ!$A$1,PV2+QE2+2+4,0))&lt;39999),PV2+QE2+7,PV2+QE2+6),PV2+QE2+5),PV2+QE2+4),PV2+QE2+3),PV2+QE2+2),PV2+QE2+1),PV2+QE2),""),
IFERROR(
IF(AND(VALUE(OFFSET(納品書まとめ!$A$1,PV2+1-1,0))&gt;29999,VALUE(OFFSET(納品書まとめ!$A$1,PV2+1-1,0))&lt;39999),
IF(AND(VALUE(OFFSET(納品書まとめ!$A$1,PV2+1,0))&gt;29999,VALUE(OFFSET(納品書まとめ!$A$1,PV2+1-1,0))&lt;39999),
IF(AND(VALUE(OFFSET(納品書まとめ!$A$1,PV2+2,0))&gt;29999,VALUE(OFFSET(納品書まとめ!$A$1,PV2+2,0))&lt;39999),
IF(AND(VALUE(OFFSET(納品書まとめ!$A$1,PV2+3,0))&gt;29999,VALUE(OFFSET(納品書まとめ!$A$1,PV2+3,0))&lt;39999),
IF(AND(VALUE(OFFSET(納品書まとめ!$A$1,PV2+4,0))&gt;29999,VALUE(OFFSET(納品書まとめ!$A$1,PV2+4,0))&lt;39999),
IF(AND(VALUE(OFFSET(納品書まとめ!$A$1,PV2+5,0))&gt;29999,VALUE(OFFSET(納品書まとめ!$A$1,PV2+5,0))&lt;39999),
IF(AND(VALUE(OFFSET(納品書まとめ!$A$1,PV2+6,0))&gt;29999,VALUE(OFFSET(納品書まとめ!$A$1,PV2+6,0))&lt;39999),PV2+8,PV2+7),PV2+6),PV2+5),PV2+4),PV2+3),PV2+2),PV2+1),""))),"")</f>
        <v/>
      </c>
      <c r="QG2" s="57" t="str">
        <f ca="1">IFERROR(
QF2+IF(OFFSET(納品書まとめ!$A$1,QF2-1,2)&lt;&gt;"",0,1),"")</f>
        <v/>
      </c>
      <c r="QJ2" s="41" t="str">
        <f t="array" aca="1" ref="QJ2" ca="1">IF(COUNTIF(PY2,"■"),"■",
IF(OR(QG1=SUMPRODUCT((webまとめ!$A$1:$A$50&lt;&gt;"") * 1),QG26=SUMPRODUCT((webまとめ!$A$1:$A$50&lt;&gt;"") * 1)),"■",""))</f>
        <v/>
      </c>
      <c r="QK2" s="56">
        <f ca="1">IF(AND(PY2="",QJ2="■"),1,0)</f>
        <v>0</v>
      </c>
      <c r="QN2" s="47" t="e">
        <f>QC2</f>
        <v>#VALUE!</v>
      </c>
      <c r="QO2" s="42"/>
      <c r="QP2" s="84" t="str">
        <f ca="1">IF(QJ2="■",
IF(QK2=1,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IF(COUNTIF(OFFSET(納品書まとめ!$A$1,QG2,2),"*web*"),
IF(COUNTIF(OFFSET(納品書まとめ!$A$1,QG2+1,2),"*web*"),
IF(COUNTIF(OFFSET(納品書まとめ!$A$1,QG2+2,2),"*web*"),
IF(COUNTIF(OFFSET(納品書まとめ!$A$1,QG2+3,2),"*web*"),
IF(COUNTIF(OFFSET(納品書まとめ!$A$1,QG2+4,2),"*web*"),
6,5),4),3),2),1)),"")</f>
        <v/>
      </c>
      <c r="QQ2" s="57" t="str">
        <f ca="1">IF(QJ2="■",
IF(QK2=1,QP2,
IF(QP2&lt;&gt;1,
IFERROR(
IF(AND(VALUE(OFFSET(納品書まとめ!$A$1,QG2+QP2-1,0))&gt;29999,VALUE(OFFSET(納品書まとめ!$A$1,QG2+QP2-1,0))&lt;39999),
IF(AND(VALUE(OFFSET(納品書まとめ!$A$1,QG2+QP2,0))&gt;29999,VALUE(OFFSET(納品書まとめ!$A$1,QG2+QP2,0))&lt;39999),
IF(AND(VALUE(OFFSET(納品書まとめ!$A$1,QG2+QP2+1,0))&gt;29999,VALUE(OFFSET(納品書まとめ!$A$1,QG2+QP2+1,0))&lt;39999),
IF(AND(VALUE(OFFSET(納品書まとめ!$A$1,QG2+QP2+2,0))&gt;29999,VALUE(OFFSET(納品書まとめ!$A$1,QG2+QP2+2,0))&lt;39999),
IF(AND(VALUE(OFFSET(納品書まとめ!$A$1,QG2+QP2+2+2,0))&gt;29999,VALUE(OFFSET(納品書まとめ!$A$1,QG2+QP2+2+2,0))&lt;39999),
IF(AND(VALUE(OFFSET(納品書まとめ!$A$1,QG2+QP2+2+3,0))&gt;29999,VALUE(OFFSET(納品書まとめ!$A$1,QG2+QP2+3,0))&lt;39999),
IF(AND(VALUE(OFFSET(納品書まとめ!$A$1,QG2+QP2+2+4,0))&gt;29999,VALUE(OFFSET(納品書まとめ!$A$1,QG2+QP2+2+4,0))&lt;39999),QG2+QP2+7,QG2+QP2+6),QG2+QP2+5),QG2+QP2+4),QG2+QP2+3),QG2+QP2+2),QG2+QP2+1),QG2+QP2),""),
IFERROR(
IF(AND(VALUE(OFFSET(納品書まとめ!$A$1,QG2+1-1,0))&gt;29999,VALUE(OFFSET(納品書まとめ!$A$1,QG2+1-1,0))&lt;39999),
IF(AND(VALUE(OFFSET(納品書まとめ!$A$1,QG2+1,0))&gt;29999,VALUE(OFFSET(納品書まとめ!$A$1,QG2+1-1,0))&lt;39999),
IF(AND(VALUE(OFFSET(納品書まとめ!$A$1,QG2+2,0))&gt;29999,VALUE(OFFSET(納品書まとめ!$A$1,QG2+2,0))&lt;39999),
IF(AND(VALUE(OFFSET(納品書まとめ!$A$1,QG2+3,0))&gt;29999,VALUE(OFFSET(納品書まとめ!$A$1,QG2+3,0))&lt;39999),
IF(AND(VALUE(OFFSET(納品書まとめ!$A$1,QG2+4,0))&gt;29999,VALUE(OFFSET(納品書まとめ!$A$1,QG2+4,0))&lt;39999),
IF(AND(VALUE(OFFSET(納品書まとめ!$A$1,QG2+5,0))&gt;29999,VALUE(OFFSET(納品書まとめ!$A$1,QG2+5,0))&lt;39999),
IF(AND(VALUE(OFFSET(納品書まとめ!$A$1,QG2+6,0))&gt;29999,VALUE(OFFSET(納品書まとめ!$A$1,QG2+6,0))&lt;39999),QG2+8,QG2+7),QG2+6),QG2+5),QG2+4),QG2+3),QG2+2),QG2+1),""))),"")</f>
        <v/>
      </c>
      <c r="QR2" s="57" t="str">
        <f ca="1">IFERROR(
QQ2+IF(OFFSET(納品書まとめ!$A$1,QQ2-1,2)&lt;&gt;"",0,1),"")</f>
        <v/>
      </c>
      <c r="QU2" s="41" t="str">
        <f t="array" aca="1" ref="QU2" ca="1">IF(COUNTIF(QJ2,"■"),"■",
IF(OR(QR1=SUMPRODUCT((webまとめ!$A$1:$A$50&lt;&gt;"") * 1),QR26=SUMPRODUCT((webまとめ!$A$1:$A$50&lt;&gt;"") * 1)),"■",""))</f>
        <v/>
      </c>
      <c r="QV2" s="56">
        <f ca="1">IF(AND(QJ2="",QU2="■"),1,0)</f>
        <v>0</v>
      </c>
      <c r="QY2" s="47" t="e">
        <f>QN2</f>
        <v>#VALUE!</v>
      </c>
      <c r="QZ2" s="42"/>
      <c r="RA2" s="84" t="str">
        <f ca="1">IF(QU2="■",
IF(QV2=1,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IF(COUNTIF(OFFSET(納品書まとめ!$A$1,QR2,2),"*web*"),
IF(COUNTIF(OFFSET(納品書まとめ!$A$1,QR2+1,2),"*web*"),
IF(COUNTIF(OFFSET(納品書まとめ!$A$1,QR2+2,2),"*web*"),
IF(COUNTIF(OFFSET(納品書まとめ!$A$1,QR2+3,2),"*web*"),
IF(COUNTIF(OFFSET(納品書まとめ!$A$1,QR2+4,2),"*web*"),
6,5),4),3),2),1)),"")</f>
        <v/>
      </c>
      <c r="RB2" s="57" t="str">
        <f ca="1">IF(QU2="■",
IF(QV2=1,RA2,
IF(RA2&lt;&gt;1,
IFERROR(
IF(AND(VALUE(OFFSET(納品書まとめ!$A$1,QR2+RA2-1,0))&gt;29999,VALUE(OFFSET(納品書まとめ!$A$1,QR2+RA2-1,0))&lt;39999),
IF(AND(VALUE(OFFSET(納品書まとめ!$A$1,QR2+RA2,0))&gt;29999,VALUE(OFFSET(納品書まとめ!$A$1,QR2+RA2,0))&lt;39999),
IF(AND(VALUE(OFFSET(納品書まとめ!$A$1,QR2+RA2+1,0))&gt;29999,VALUE(OFFSET(納品書まとめ!$A$1,QR2+RA2+1,0))&lt;39999),
IF(AND(VALUE(OFFSET(納品書まとめ!$A$1,QR2+RA2+2,0))&gt;29999,VALUE(OFFSET(納品書まとめ!$A$1,QR2+RA2+2,0))&lt;39999),
IF(AND(VALUE(OFFSET(納品書まとめ!$A$1,QR2+RA2+2+2,0))&gt;29999,VALUE(OFFSET(納品書まとめ!$A$1,QR2+RA2+2+2,0))&lt;39999),
IF(AND(VALUE(OFFSET(納品書まとめ!$A$1,QR2+RA2+2+3,0))&gt;29999,VALUE(OFFSET(納品書まとめ!$A$1,QR2+RA2+3,0))&lt;39999),
IF(AND(VALUE(OFFSET(納品書まとめ!$A$1,QR2+RA2+2+4,0))&gt;29999,VALUE(OFFSET(納品書まとめ!$A$1,QR2+RA2+2+4,0))&lt;39999),QR2+RA2+7,QR2+RA2+6),QR2+RA2+5),QR2+RA2+4),QR2+RA2+3),QR2+RA2+2),QR2+RA2+1),QR2+RA2),""),
IFERROR(
IF(AND(VALUE(OFFSET(納品書まとめ!$A$1,QR2+1-1,0))&gt;29999,VALUE(OFFSET(納品書まとめ!$A$1,QR2+1-1,0))&lt;39999),
IF(AND(VALUE(OFFSET(納品書まとめ!$A$1,QR2+1,0))&gt;29999,VALUE(OFFSET(納品書まとめ!$A$1,QR2+1-1,0))&lt;39999),
IF(AND(VALUE(OFFSET(納品書まとめ!$A$1,QR2+2,0))&gt;29999,VALUE(OFFSET(納品書まとめ!$A$1,QR2+2,0))&lt;39999),
IF(AND(VALUE(OFFSET(納品書まとめ!$A$1,QR2+3,0))&gt;29999,VALUE(OFFSET(納品書まとめ!$A$1,QR2+3,0))&lt;39999),
IF(AND(VALUE(OFFSET(納品書まとめ!$A$1,QR2+4,0))&gt;29999,VALUE(OFFSET(納品書まとめ!$A$1,QR2+4,0))&lt;39999),
IF(AND(VALUE(OFFSET(納品書まとめ!$A$1,QR2+5,0))&gt;29999,VALUE(OFFSET(納品書まとめ!$A$1,QR2+5,0))&lt;39999),
IF(AND(VALUE(OFFSET(納品書まとめ!$A$1,QR2+6,0))&gt;29999,VALUE(OFFSET(納品書まとめ!$A$1,QR2+6,0))&lt;39999),QR2+8,QR2+7),QR2+6),QR2+5),QR2+4),QR2+3),QR2+2),QR2+1),""))),"")</f>
        <v/>
      </c>
      <c r="RC2" s="57" t="str">
        <f ca="1">IFERROR(
RB2+IF(OFFSET(納品書まとめ!$A$1,RB2-1,2)&lt;&gt;"",0,1),"")</f>
        <v/>
      </c>
      <c r="RF2" s="41" t="str">
        <f t="array" aca="1" ref="RF2" ca="1">IF(COUNTIF(QU2,"■"),"■",
IF(OR(RC1=SUMPRODUCT((webまとめ!$A$1:$A$50&lt;&gt;"") * 1),RC26=SUMPRODUCT((webまとめ!$A$1:$A$50&lt;&gt;"") * 1)),"■",""))</f>
        <v/>
      </c>
      <c r="RG2" s="56">
        <f ca="1">IF(AND(QU2="",RF2="■"),1,0)</f>
        <v>0</v>
      </c>
      <c r="RJ2" s="47" t="e">
        <f>QY2</f>
        <v>#VALUE!</v>
      </c>
      <c r="RK2" s="42"/>
      <c r="RL2" s="84" t="str">
        <f ca="1">IF(RF2="■",
IF(RG2=1,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IF(COUNTIF(OFFSET(納品書まとめ!$A$1,RC2,2),"*web*"),
IF(COUNTIF(OFFSET(納品書まとめ!$A$1,RC2+1,2),"*web*"),
IF(COUNTIF(OFFSET(納品書まとめ!$A$1,RC2+2,2),"*web*"),
IF(COUNTIF(OFFSET(納品書まとめ!$A$1,RC2+3,2),"*web*"),
IF(COUNTIF(OFFSET(納品書まとめ!$A$1,RC2+4,2),"*web*"),
6,5),4),3),2),1)),"")</f>
        <v/>
      </c>
      <c r="RM2" s="57" t="str">
        <f ca="1">IF(RF2="■",
IF(RG2=1,RL2,
IF(RL2&lt;&gt;1,
IFERROR(
IF(AND(VALUE(OFFSET(納品書まとめ!$A$1,RC2+RL2-1,0))&gt;29999,VALUE(OFFSET(納品書まとめ!$A$1,RC2+RL2-1,0))&lt;39999),
IF(AND(VALUE(OFFSET(納品書まとめ!$A$1,RC2+RL2,0))&gt;29999,VALUE(OFFSET(納品書まとめ!$A$1,RC2+RL2,0))&lt;39999),
IF(AND(VALUE(OFFSET(納品書まとめ!$A$1,RC2+RL2+1,0))&gt;29999,VALUE(OFFSET(納品書まとめ!$A$1,RC2+RL2+1,0))&lt;39999),
IF(AND(VALUE(OFFSET(納品書まとめ!$A$1,RC2+RL2+2,0))&gt;29999,VALUE(OFFSET(納品書まとめ!$A$1,RC2+RL2+2,0))&lt;39999),
IF(AND(VALUE(OFFSET(納品書まとめ!$A$1,RC2+RL2+2+2,0))&gt;29999,VALUE(OFFSET(納品書まとめ!$A$1,RC2+RL2+2+2,0))&lt;39999),
IF(AND(VALUE(OFFSET(納品書まとめ!$A$1,RC2+RL2+2+3,0))&gt;29999,VALUE(OFFSET(納品書まとめ!$A$1,RC2+RL2+3,0))&lt;39999),
IF(AND(VALUE(OFFSET(納品書まとめ!$A$1,RC2+RL2+2+4,0))&gt;29999,VALUE(OFFSET(納品書まとめ!$A$1,RC2+RL2+2+4,0))&lt;39999),RC2+RL2+7,RC2+RL2+6),RC2+RL2+5),RC2+RL2+4),RC2+RL2+3),RC2+RL2+2),RC2+RL2+1),RC2+RL2),""),
IFERROR(
IF(AND(VALUE(OFFSET(納品書まとめ!$A$1,RC2+1-1,0))&gt;29999,VALUE(OFFSET(納品書まとめ!$A$1,RC2+1-1,0))&lt;39999),
IF(AND(VALUE(OFFSET(納品書まとめ!$A$1,RC2+1,0))&gt;29999,VALUE(OFFSET(納品書まとめ!$A$1,RC2+1-1,0))&lt;39999),
IF(AND(VALUE(OFFSET(納品書まとめ!$A$1,RC2+2,0))&gt;29999,VALUE(OFFSET(納品書まとめ!$A$1,RC2+2,0))&lt;39999),
IF(AND(VALUE(OFFSET(納品書まとめ!$A$1,RC2+3,0))&gt;29999,VALUE(OFFSET(納品書まとめ!$A$1,RC2+3,0))&lt;39999),
IF(AND(VALUE(OFFSET(納品書まとめ!$A$1,RC2+4,0))&gt;29999,VALUE(OFFSET(納品書まとめ!$A$1,RC2+4,0))&lt;39999),
IF(AND(VALUE(OFFSET(納品書まとめ!$A$1,RC2+5,0))&gt;29999,VALUE(OFFSET(納品書まとめ!$A$1,RC2+5,0))&lt;39999),
IF(AND(VALUE(OFFSET(納品書まとめ!$A$1,RC2+6,0))&gt;29999,VALUE(OFFSET(納品書まとめ!$A$1,RC2+6,0))&lt;39999),RC2+8,RC2+7),RC2+6),RC2+5),RC2+4),RC2+3),RC2+2),RC2+1),""))),"")</f>
        <v/>
      </c>
      <c r="RN2" s="57" t="str">
        <f ca="1">IFERROR(
RM2+IF(OFFSET(納品書まとめ!$A$1,RM2-1,2)&lt;&gt;"",0,1),"")</f>
        <v/>
      </c>
      <c r="RQ2" s="41" t="str">
        <f t="array" aca="1" ref="RQ2" ca="1">IF(COUNTIF(RF2,"■"),"■",
IF(OR(RN1=SUMPRODUCT((webまとめ!$A$1:$A$50&lt;&gt;"") * 1),RN26=SUMPRODUCT((webまとめ!$A$1:$A$50&lt;&gt;"") * 1)),"■",""))</f>
        <v/>
      </c>
      <c r="RR2" s="56">
        <f ca="1">IF(AND(RF2="",RQ2="■"),1,0)</f>
        <v>0</v>
      </c>
      <c r="RU2" s="47" t="e">
        <f>RJ2</f>
        <v>#VALUE!</v>
      </c>
      <c r="RV2" s="42"/>
      <c r="RW2" s="84" t="str">
        <f ca="1">IF(RQ2="■",
IF(RR2=1,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IF(COUNTIF(OFFSET(納品書まとめ!$A$1,RN2,2),"*web*"),
IF(COUNTIF(OFFSET(納品書まとめ!$A$1,RN2+1,2),"*web*"),
IF(COUNTIF(OFFSET(納品書まとめ!$A$1,RN2+2,2),"*web*"),
IF(COUNTIF(OFFSET(納品書まとめ!$A$1,RN2+3,2),"*web*"),
IF(COUNTIF(OFFSET(納品書まとめ!$A$1,RN2+4,2),"*web*"),
6,5),4),3),2),1)),"")</f>
        <v/>
      </c>
      <c r="RX2" s="57" t="str">
        <f ca="1">IF(RQ2="■",
IF(RR2=1,RW2,
IF(RW2&lt;&gt;1,
IFERROR(
IF(AND(VALUE(OFFSET(納品書まとめ!$A$1,RN2+RW2-1,0))&gt;29999,VALUE(OFFSET(納品書まとめ!$A$1,RN2+RW2-1,0))&lt;39999),
IF(AND(VALUE(OFFSET(納品書まとめ!$A$1,RN2+RW2,0))&gt;29999,VALUE(OFFSET(納品書まとめ!$A$1,RN2+RW2,0))&lt;39999),
IF(AND(VALUE(OFFSET(納品書まとめ!$A$1,RN2+RW2+1,0))&gt;29999,VALUE(OFFSET(納品書まとめ!$A$1,RN2+RW2+1,0))&lt;39999),
IF(AND(VALUE(OFFSET(納品書まとめ!$A$1,RN2+RW2+2,0))&gt;29999,VALUE(OFFSET(納品書まとめ!$A$1,RN2+RW2+2,0))&lt;39999),
IF(AND(VALUE(OFFSET(納品書まとめ!$A$1,RN2+RW2+2+2,0))&gt;29999,VALUE(OFFSET(納品書まとめ!$A$1,RN2+RW2+2+2,0))&lt;39999),
IF(AND(VALUE(OFFSET(納品書まとめ!$A$1,RN2+RW2+2+3,0))&gt;29999,VALUE(OFFSET(納品書まとめ!$A$1,RN2+RW2+3,0))&lt;39999),
IF(AND(VALUE(OFFSET(納品書まとめ!$A$1,RN2+RW2+2+4,0))&gt;29999,VALUE(OFFSET(納品書まとめ!$A$1,RN2+RW2+2+4,0))&lt;39999),RN2+RW2+7,RN2+RW2+6),RN2+RW2+5),RN2+RW2+4),RN2+RW2+3),RN2+RW2+2),RN2+RW2+1),RN2+RW2),""),
IFERROR(
IF(AND(VALUE(OFFSET(納品書まとめ!$A$1,RN2+1-1,0))&gt;29999,VALUE(OFFSET(納品書まとめ!$A$1,RN2+1-1,0))&lt;39999),
IF(AND(VALUE(OFFSET(納品書まとめ!$A$1,RN2+1,0))&gt;29999,VALUE(OFFSET(納品書まとめ!$A$1,RN2+1-1,0))&lt;39999),
IF(AND(VALUE(OFFSET(納品書まとめ!$A$1,RN2+2,0))&gt;29999,VALUE(OFFSET(納品書まとめ!$A$1,RN2+2,0))&lt;39999),
IF(AND(VALUE(OFFSET(納品書まとめ!$A$1,RN2+3,0))&gt;29999,VALUE(OFFSET(納品書まとめ!$A$1,RN2+3,0))&lt;39999),
IF(AND(VALUE(OFFSET(納品書まとめ!$A$1,RN2+4,0))&gt;29999,VALUE(OFFSET(納品書まとめ!$A$1,RN2+4,0))&lt;39999),
IF(AND(VALUE(OFFSET(納品書まとめ!$A$1,RN2+5,0))&gt;29999,VALUE(OFFSET(納品書まとめ!$A$1,RN2+5,0))&lt;39999),
IF(AND(VALUE(OFFSET(納品書まとめ!$A$1,RN2+6,0))&gt;29999,VALUE(OFFSET(納品書まとめ!$A$1,RN2+6,0))&lt;39999),RN2+8,RN2+7),RN2+6),RN2+5),RN2+4),RN2+3),RN2+2),RN2+1),""))),"")</f>
        <v/>
      </c>
      <c r="RY2" s="57" t="str">
        <f ca="1">IFERROR(
RX2+IF(OFFSET(納品書まとめ!$A$1,RX2-1,2)&lt;&gt;"",0,1),"")</f>
        <v/>
      </c>
      <c r="SB2" s="41" t="str">
        <f t="array" aca="1" ref="SB2" ca="1">IF(COUNTIF(RQ2,"■"),"■",
IF(OR(RY1=SUMPRODUCT((webまとめ!$A$1:$A$50&lt;&gt;"") * 1),RY26=SUMPRODUCT((webまとめ!$A$1:$A$50&lt;&gt;"") * 1)),"■",""))</f>
        <v/>
      </c>
      <c r="SC2" s="56">
        <f ca="1">IF(AND(RQ2="",SB2="■"),1,0)</f>
        <v>0</v>
      </c>
      <c r="SF2" s="47" t="e">
        <f>RU2</f>
        <v>#VALUE!</v>
      </c>
      <c r="SG2" s="42"/>
      <c r="SH2" s="84" t="str">
        <f ca="1">IF(SB2="■",
IF(SC2=1,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IF(COUNTIF(OFFSET(納品書まとめ!$A$1,RY2,2),"*web*"),
IF(COUNTIF(OFFSET(納品書まとめ!$A$1,RY2+1,2),"*web*"),
IF(COUNTIF(OFFSET(納品書まとめ!$A$1,RY2+2,2),"*web*"),
IF(COUNTIF(OFFSET(納品書まとめ!$A$1,RY2+3,2),"*web*"),
IF(COUNTIF(OFFSET(納品書まとめ!$A$1,RY2+4,2),"*web*"),
6,5),4),3),2),1)),"")</f>
        <v/>
      </c>
      <c r="SI2" s="57" t="str">
        <f ca="1">IF(SB2="■",
IF(SC2=1,SH2,
IF(SH2&lt;&gt;1,
IFERROR(
IF(AND(VALUE(OFFSET(納品書まとめ!$A$1,RY2+SH2-1,0))&gt;29999,VALUE(OFFSET(納品書まとめ!$A$1,RY2+SH2-1,0))&lt;39999),
IF(AND(VALUE(OFFSET(納品書まとめ!$A$1,RY2+SH2,0))&gt;29999,VALUE(OFFSET(納品書まとめ!$A$1,RY2+SH2,0))&lt;39999),
IF(AND(VALUE(OFFSET(納品書まとめ!$A$1,RY2+SH2+1,0))&gt;29999,VALUE(OFFSET(納品書まとめ!$A$1,RY2+SH2+1,0))&lt;39999),
IF(AND(VALUE(OFFSET(納品書まとめ!$A$1,RY2+SH2+2,0))&gt;29999,VALUE(OFFSET(納品書まとめ!$A$1,RY2+SH2+2,0))&lt;39999),
IF(AND(VALUE(OFFSET(納品書まとめ!$A$1,RY2+SH2+2+2,0))&gt;29999,VALUE(OFFSET(納品書まとめ!$A$1,RY2+SH2+2+2,0))&lt;39999),
IF(AND(VALUE(OFFSET(納品書まとめ!$A$1,RY2+SH2+2+3,0))&gt;29999,VALUE(OFFSET(納品書まとめ!$A$1,RY2+SH2+3,0))&lt;39999),
IF(AND(VALUE(OFFSET(納品書まとめ!$A$1,RY2+SH2+2+4,0))&gt;29999,VALUE(OFFSET(納品書まとめ!$A$1,RY2+SH2+2+4,0))&lt;39999),RY2+SH2+7,RY2+SH2+6),RY2+SH2+5),RY2+SH2+4),RY2+SH2+3),RY2+SH2+2),RY2+SH2+1),RY2+SH2),""),
IFERROR(
IF(AND(VALUE(OFFSET(納品書まとめ!$A$1,RY2+1-1,0))&gt;29999,VALUE(OFFSET(納品書まとめ!$A$1,RY2+1-1,0))&lt;39999),
IF(AND(VALUE(OFFSET(納品書まとめ!$A$1,RY2+1,0))&gt;29999,VALUE(OFFSET(納品書まとめ!$A$1,RY2+1-1,0))&lt;39999),
IF(AND(VALUE(OFFSET(納品書まとめ!$A$1,RY2+2,0))&gt;29999,VALUE(OFFSET(納品書まとめ!$A$1,RY2+2,0))&lt;39999),
IF(AND(VALUE(OFFSET(納品書まとめ!$A$1,RY2+3,0))&gt;29999,VALUE(OFFSET(納品書まとめ!$A$1,RY2+3,0))&lt;39999),
IF(AND(VALUE(OFFSET(納品書まとめ!$A$1,RY2+4,0))&gt;29999,VALUE(OFFSET(納品書まとめ!$A$1,RY2+4,0))&lt;39999),
IF(AND(VALUE(OFFSET(納品書まとめ!$A$1,RY2+5,0))&gt;29999,VALUE(OFFSET(納品書まとめ!$A$1,RY2+5,0))&lt;39999),
IF(AND(VALUE(OFFSET(納品書まとめ!$A$1,RY2+6,0))&gt;29999,VALUE(OFFSET(納品書まとめ!$A$1,RY2+6,0))&lt;39999),RY2+8,RY2+7),RY2+6),RY2+5),RY2+4),RY2+3),RY2+2),RY2+1),""))),"")</f>
        <v/>
      </c>
      <c r="SJ2" s="57" t="str">
        <f ca="1">IFERROR(
SI2+IF(OFFSET(納品書まとめ!$A$1,SI2-1,2)&lt;&gt;"",0,1),"")</f>
        <v/>
      </c>
      <c r="SM2" s="41" t="str">
        <f t="array" aca="1" ref="SM2" ca="1">IF(COUNTIF(SB2,"■"),"■",
IF(OR(SJ1=SUMPRODUCT((webまとめ!$A$1:$A$50&lt;&gt;"") * 1),SJ26=SUMPRODUCT((webまとめ!$A$1:$A$50&lt;&gt;"") * 1)),"■",""))</f>
        <v/>
      </c>
      <c r="SN2" s="56">
        <f ca="1">IF(AND(SB2="",SM2="■"),1,0)</f>
        <v>0</v>
      </c>
      <c r="SQ2" s="47" t="e">
        <f>SF2</f>
        <v>#VALUE!</v>
      </c>
      <c r="SR2" s="42"/>
      <c r="SS2" s="84" t="str">
        <f ca="1">IF(SM2="■",
IF(SN2=1,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IF(COUNTIF(OFFSET(納品書まとめ!$A$1,SJ2,2),"*web*"),
IF(COUNTIF(OFFSET(納品書まとめ!$A$1,SJ2+1,2),"*web*"),
IF(COUNTIF(OFFSET(納品書まとめ!$A$1,SJ2+2,2),"*web*"),
IF(COUNTIF(OFFSET(納品書まとめ!$A$1,SJ2+3,2),"*web*"),
IF(COUNTIF(OFFSET(納品書まとめ!$A$1,SJ2+4,2),"*web*"),
6,5),4),3),2),1)),"")</f>
        <v/>
      </c>
      <c r="ST2" s="57" t="str">
        <f ca="1">IF(SM2="■",
IF(SN2=1,SS2,
IF(SS2&lt;&gt;1,
IFERROR(
IF(AND(VALUE(OFFSET(納品書まとめ!$A$1,SJ2+SS2-1,0))&gt;29999,VALUE(OFFSET(納品書まとめ!$A$1,SJ2+SS2-1,0))&lt;39999),
IF(AND(VALUE(OFFSET(納品書まとめ!$A$1,SJ2+SS2,0))&gt;29999,VALUE(OFFSET(納品書まとめ!$A$1,SJ2+SS2,0))&lt;39999),
IF(AND(VALUE(OFFSET(納品書まとめ!$A$1,SJ2+SS2+1,0))&gt;29999,VALUE(OFFSET(納品書まとめ!$A$1,SJ2+SS2+1,0))&lt;39999),
IF(AND(VALUE(OFFSET(納品書まとめ!$A$1,SJ2+SS2+2,0))&gt;29999,VALUE(OFFSET(納品書まとめ!$A$1,SJ2+SS2+2,0))&lt;39999),
IF(AND(VALUE(OFFSET(納品書まとめ!$A$1,SJ2+SS2+2+2,0))&gt;29999,VALUE(OFFSET(納品書まとめ!$A$1,SJ2+SS2+2+2,0))&lt;39999),
IF(AND(VALUE(OFFSET(納品書まとめ!$A$1,SJ2+SS2+2+3,0))&gt;29999,VALUE(OFFSET(納品書まとめ!$A$1,SJ2+SS2+3,0))&lt;39999),
IF(AND(VALUE(OFFSET(納品書まとめ!$A$1,SJ2+SS2+2+4,0))&gt;29999,VALUE(OFFSET(納品書まとめ!$A$1,SJ2+SS2+2+4,0))&lt;39999),SJ2+SS2+7,SJ2+SS2+6),SJ2+SS2+5),SJ2+SS2+4),SJ2+SS2+3),SJ2+SS2+2),SJ2+SS2+1),SJ2+SS2),""),
IFERROR(
IF(AND(VALUE(OFFSET(納品書まとめ!$A$1,SJ2+1-1,0))&gt;29999,VALUE(OFFSET(納品書まとめ!$A$1,SJ2+1-1,0))&lt;39999),
IF(AND(VALUE(OFFSET(納品書まとめ!$A$1,SJ2+1,0))&gt;29999,VALUE(OFFSET(納品書まとめ!$A$1,SJ2+1-1,0))&lt;39999),
IF(AND(VALUE(OFFSET(納品書まとめ!$A$1,SJ2+2,0))&gt;29999,VALUE(OFFSET(納品書まとめ!$A$1,SJ2+2,0))&lt;39999),
IF(AND(VALUE(OFFSET(納品書まとめ!$A$1,SJ2+3,0))&gt;29999,VALUE(OFFSET(納品書まとめ!$A$1,SJ2+3,0))&lt;39999),
IF(AND(VALUE(OFFSET(納品書まとめ!$A$1,SJ2+4,0))&gt;29999,VALUE(OFFSET(納品書まとめ!$A$1,SJ2+4,0))&lt;39999),
IF(AND(VALUE(OFFSET(納品書まとめ!$A$1,SJ2+5,0))&gt;29999,VALUE(OFFSET(納品書まとめ!$A$1,SJ2+5,0))&lt;39999),
IF(AND(VALUE(OFFSET(納品書まとめ!$A$1,SJ2+6,0))&gt;29999,VALUE(OFFSET(納品書まとめ!$A$1,SJ2+6,0))&lt;39999),SJ2+8,SJ2+7),SJ2+6),SJ2+5),SJ2+4),SJ2+3),SJ2+2),SJ2+1),""))),"")</f>
        <v/>
      </c>
      <c r="SU2" s="57" t="str">
        <f ca="1">IFERROR(
ST2+IF(OFFSET(納品書まとめ!$A$1,ST2-1,2)&lt;&gt;"",0,1),"")</f>
        <v/>
      </c>
      <c r="SX2" s="41" t="str">
        <f t="array" aca="1" ref="SX2" ca="1">IF(COUNTIF(SM2,"■"),"■",
IF(OR(SU1=SUMPRODUCT((webまとめ!$A$1:$A$50&lt;&gt;"") * 1),SU26=SUMPRODUCT((webまとめ!$A$1:$A$50&lt;&gt;"") * 1)),"■",""))</f>
        <v/>
      </c>
      <c r="SY2" s="56">
        <f ca="1">IF(AND(SM2="",SX2="■"),1,0)</f>
        <v>0</v>
      </c>
      <c r="TB2" s="47" t="e">
        <f>SQ2</f>
        <v>#VALUE!</v>
      </c>
      <c r="TC2" s="42"/>
      <c r="TD2" s="84" t="str">
        <f ca="1">IF(SX2="■",
IF(SY2=1,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IF(COUNTIF(OFFSET(納品書まとめ!$A$1,SU2,2),"*web*"),
IF(COUNTIF(OFFSET(納品書まとめ!$A$1,SU2+1,2),"*web*"),
IF(COUNTIF(OFFSET(納品書まとめ!$A$1,SU2+2,2),"*web*"),
IF(COUNTIF(OFFSET(納品書まとめ!$A$1,SU2+3,2),"*web*"),
IF(COUNTIF(OFFSET(納品書まとめ!$A$1,SU2+4,2),"*web*"),
6,5),4),3),2),1)),"")</f>
        <v/>
      </c>
      <c r="TE2" s="57" t="str">
        <f ca="1">IF(SX2="■",
IF(SY2=1,TD2,
IF(TD2&lt;&gt;1,
IFERROR(
IF(AND(VALUE(OFFSET(納品書まとめ!$A$1,SU2+TD2-1,0))&gt;29999,VALUE(OFFSET(納品書まとめ!$A$1,SU2+TD2-1,0))&lt;39999),
IF(AND(VALUE(OFFSET(納品書まとめ!$A$1,SU2+TD2,0))&gt;29999,VALUE(OFFSET(納品書まとめ!$A$1,SU2+TD2,0))&lt;39999),
IF(AND(VALUE(OFFSET(納品書まとめ!$A$1,SU2+TD2+1,0))&gt;29999,VALUE(OFFSET(納品書まとめ!$A$1,SU2+TD2+1,0))&lt;39999),
IF(AND(VALUE(OFFSET(納品書まとめ!$A$1,SU2+TD2+2,0))&gt;29999,VALUE(OFFSET(納品書まとめ!$A$1,SU2+TD2+2,0))&lt;39999),
IF(AND(VALUE(OFFSET(納品書まとめ!$A$1,SU2+TD2+2+2,0))&gt;29999,VALUE(OFFSET(納品書まとめ!$A$1,SU2+TD2+2+2,0))&lt;39999),
IF(AND(VALUE(OFFSET(納品書まとめ!$A$1,SU2+TD2+2+3,0))&gt;29999,VALUE(OFFSET(納品書まとめ!$A$1,SU2+TD2+3,0))&lt;39999),
IF(AND(VALUE(OFFSET(納品書まとめ!$A$1,SU2+TD2+2+4,0))&gt;29999,VALUE(OFFSET(納品書まとめ!$A$1,SU2+TD2+2+4,0))&lt;39999),SU2+TD2+7,SU2+TD2+6),SU2+TD2+5),SU2+TD2+4),SU2+TD2+3),SU2+TD2+2),SU2+TD2+1),SU2+TD2),""),
IFERROR(
IF(AND(VALUE(OFFSET(納品書まとめ!$A$1,SU2+1-1,0))&gt;29999,VALUE(OFFSET(納品書まとめ!$A$1,SU2+1-1,0))&lt;39999),
IF(AND(VALUE(OFFSET(納品書まとめ!$A$1,SU2+1,0))&gt;29999,VALUE(OFFSET(納品書まとめ!$A$1,SU2+1-1,0))&lt;39999),
IF(AND(VALUE(OFFSET(納品書まとめ!$A$1,SU2+2,0))&gt;29999,VALUE(OFFSET(納品書まとめ!$A$1,SU2+2,0))&lt;39999),
IF(AND(VALUE(OFFSET(納品書まとめ!$A$1,SU2+3,0))&gt;29999,VALUE(OFFSET(納品書まとめ!$A$1,SU2+3,0))&lt;39999),
IF(AND(VALUE(OFFSET(納品書まとめ!$A$1,SU2+4,0))&gt;29999,VALUE(OFFSET(納品書まとめ!$A$1,SU2+4,0))&lt;39999),
IF(AND(VALUE(OFFSET(納品書まとめ!$A$1,SU2+5,0))&gt;29999,VALUE(OFFSET(納品書まとめ!$A$1,SU2+5,0))&lt;39999),
IF(AND(VALUE(OFFSET(納品書まとめ!$A$1,SU2+6,0))&gt;29999,VALUE(OFFSET(納品書まとめ!$A$1,SU2+6,0))&lt;39999),SU2+8,SU2+7),SU2+6),SU2+5),SU2+4),SU2+3),SU2+2),SU2+1),""))),"")</f>
        <v/>
      </c>
      <c r="TF2" s="57" t="str">
        <f ca="1">IFERROR(
TE2+IF(OFFSET(納品書まとめ!$A$1,TE2-1,2)&lt;&gt;"",0,1),"")</f>
        <v/>
      </c>
      <c r="TI2" s="41" t="str">
        <f t="array" aca="1" ref="TI2" ca="1">IF(COUNTIF(SX2,"■"),"■",
IF(OR(TF1=SUMPRODUCT((webまとめ!$A$1:$A$50&lt;&gt;"") * 1),TF26=SUMPRODUCT((webまとめ!$A$1:$A$50&lt;&gt;"") * 1)),"■",""))</f>
        <v/>
      </c>
      <c r="TJ2" s="56">
        <f ca="1">IF(AND(SX2="",TI2="■"),1,0)</f>
        <v>0</v>
      </c>
      <c r="TM2" s="47" t="e">
        <f>TB2</f>
        <v>#VALUE!</v>
      </c>
      <c r="TN2" s="42"/>
      <c r="TO2" s="84" t="str">
        <f ca="1">IF(TI2="■",
IF(TJ2=1,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IF(COUNTIF(OFFSET(納品書まとめ!$A$1,TF2,2),"*web*"),
IF(COUNTIF(OFFSET(納品書まとめ!$A$1,TF2+1,2),"*web*"),
IF(COUNTIF(OFFSET(納品書まとめ!$A$1,TF2+2,2),"*web*"),
IF(COUNTIF(OFFSET(納品書まとめ!$A$1,TF2+3,2),"*web*"),
IF(COUNTIF(OFFSET(納品書まとめ!$A$1,TF2+4,2),"*web*"),
6,5),4),3),2),1)),"")</f>
        <v/>
      </c>
      <c r="TP2" s="57" t="str">
        <f ca="1">IF(TI2="■",
IF(TJ2=1,TO2,
IF(TO2&lt;&gt;1,
IFERROR(
IF(AND(VALUE(OFFSET(納品書まとめ!$A$1,TF2+TO2-1,0))&gt;29999,VALUE(OFFSET(納品書まとめ!$A$1,TF2+TO2-1,0))&lt;39999),
IF(AND(VALUE(OFFSET(納品書まとめ!$A$1,TF2+TO2,0))&gt;29999,VALUE(OFFSET(納品書まとめ!$A$1,TF2+TO2,0))&lt;39999),
IF(AND(VALUE(OFFSET(納品書まとめ!$A$1,TF2+TO2+1,0))&gt;29999,VALUE(OFFSET(納品書まとめ!$A$1,TF2+TO2+1,0))&lt;39999),
IF(AND(VALUE(OFFSET(納品書まとめ!$A$1,TF2+TO2+2,0))&gt;29999,VALUE(OFFSET(納品書まとめ!$A$1,TF2+TO2+2,0))&lt;39999),
IF(AND(VALUE(OFFSET(納品書まとめ!$A$1,TF2+TO2+2+2,0))&gt;29999,VALUE(OFFSET(納品書まとめ!$A$1,TF2+TO2+2+2,0))&lt;39999),
IF(AND(VALUE(OFFSET(納品書まとめ!$A$1,TF2+TO2+2+3,0))&gt;29999,VALUE(OFFSET(納品書まとめ!$A$1,TF2+TO2+3,0))&lt;39999),
IF(AND(VALUE(OFFSET(納品書まとめ!$A$1,TF2+TO2+2+4,0))&gt;29999,VALUE(OFFSET(納品書まとめ!$A$1,TF2+TO2+2+4,0))&lt;39999),TF2+TO2+7,TF2+TO2+6),TF2+TO2+5),TF2+TO2+4),TF2+TO2+3),TF2+TO2+2),TF2+TO2+1),TF2+TO2),""),
IFERROR(
IF(AND(VALUE(OFFSET(納品書まとめ!$A$1,TF2+1-1,0))&gt;29999,VALUE(OFFSET(納品書まとめ!$A$1,TF2+1-1,0))&lt;39999),
IF(AND(VALUE(OFFSET(納品書まとめ!$A$1,TF2+1,0))&gt;29999,VALUE(OFFSET(納品書まとめ!$A$1,TF2+1-1,0))&lt;39999),
IF(AND(VALUE(OFFSET(納品書まとめ!$A$1,TF2+2,0))&gt;29999,VALUE(OFFSET(納品書まとめ!$A$1,TF2+2,0))&lt;39999),
IF(AND(VALUE(OFFSET(納品書まとめ!$A$1,TF2+3,0))&gt;29999,VALUE(OFFSET(納品書まとめ!$A$1,TF2+3,0))&lt;39999),
IF(AND(VALUE(OFFSET(納品書まとめ!$A$1,TF2+4,0))&gt;29999,VALUE(OFFSET(納品書まとめ!$A$1,TF2+4,0))&lt;39999),
IF(AND(VALUE(OFFSET(納品書まとめ!$A$1,TF2+5,0))&gt;29999,VALUE(OFFSET(納品書まとめ!$A$1,TF2+5,0))&lt;39999),
IF(AND(VALUE(OFFSET(納品書まとめ!$A$1,TF2+6,0))&gt;29999,VALUE(OFFSET(納品書まとめ!$A$1,TF2+6,0))&lt;39999),TF2+8,TF2+7),TF2+6),TF2+5),TF2+4),TF2+3),TF2+2),TF2+1),""))),"")</f>
        <v/>
      </c>
      <c r="TQ2" s="57" t="str">
        <f ca="1">IFERROR(
TP2+IF(OFFSET(納品書まとめ!$A$1,TP2-1,2)&lt;&gt;"",0,1),"")</f>
        <v/>
      </c>
      <c r="TT2" s="41" t="str">
        <f t="array" aca="1" ref="TT2" ca="1">IF(COUNTIF(TI2,"■"),"■",
IF(OR(TQ1=SUMPRODUCT((webまとめ!$A$1:$A$50&lt;&gt;"") * 1),TQ26=SUMPRODUCT((webまとめ!$A$1:$A$50&lt;&gt;"") * 1)),"■",""))</f>
        <v/>
      </c>
      <c r="TU2" s="56">
        <f ca="1">IF(AND(TI2="",TT2="■"),1,0)</f>
        <v>0</v>
      </c>
      <c r="TX2" s="47" t="e">
        <f>TM2</f>
        <v>#VALUE!</v>
      </c>
      <c r="TY2" s="42"/>
      <c r="TZ2" s="84" t="str">
        <f ca="1">IF(TT2="■",
IF(TU2=1,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IF(COUNTIF(OFFSET(納品書まとめ!$A$1,TQ2,2),"*web*"),
IF(COUNTIF(OFFSET(納品書まとめ!$A$1,TQ2+1,2),"*web*"),
IF(COUNTIF(OFFSET(納品書まとめ!$A$1,TQ2+2,2),"*web*"),
IF(COUNTIF(OFFSET(納品書まとめ!$A$1,TQ2+3,2),"*web*"),
IF(COUNTIF(OFFSET(納品書まとめ!$A$1,TQ2+4,2),"*web*"),
6,5),4),3),2),1)),"")</f>
        <v/>
      </c>
      <c r="UA2" s="57" t="str">
        <f ca="1">IF(TT2="■",
IF(TU2=1,TZ2,
IF(TZ2&lt;&gt;1,
IFERROR(
IF(AND(VALUE(OFFSET(納品書まとめ!$A$1,TQ2+TZ2-1,0))&gt;29999,VALUE(OFFSET(納品書まとめ!$A$1,TQ2+TZ2-1,0))&lt;39999),
IF(AND(VALUE(OFFSET(納品書まとめ!$A$1,TQ2+TZ2,0))&gt;29999,VALUE(OFFSET(納品書まとめ!$A$1,TQ2+TZ2,0))&lt;39999),
IF(AND(VALUE(OFFSET(納品書まとめ!$A$1,TQ2+TZ2+1,0))&gt;29999,VALUE(OFFSET(納品書まとめ!$A$1,TQ2+TZ2+1,0))&lt;39999),
IF(AND(VALUE(OFFSET(納品書まとめ!$A$1,TQ2+TZ2+2,0))&gt;29999,VALUE(OFFSET(納品書まとめ!$A$1,TQ2+TZ2+2,0))&lt;39999),
IF(AND(VALUE(OFFSET(納品書まとめ!$A$1,TQ2+TZ2+2+2,0))&gt;29999,VALUE(OFFSET(納品書まとめ!$A$1,TQ2+TZ2+2+2,0))&lt;39999),
IF(AND(VALUE(OFFSET(納品書まとめ!$A$1,TQ2+TZ2+2+3,0))&gt;29999,VALUE(OFFSET(納品書まとめ!$A$1,TQ2+TZ2+3,0))&lt;39999),
IF(AND(VALUE(OFFSET(納品書まとめ!$A$1,TQ2+TZ2+2+4,0))&gt;29999,VALUE(OFFSET(納品書まとめ!$A$1,TQ2+TZ2+2+4,0))&lt;39999),TQ2+TZ2+7,TQ2+TZ2+6),TQ2+TZ2+5),TQ2+TZ2+4),TQ2+TZ2+3),TQ2+TZ2+2),TQ2+TZ2+1),TQ2+TZ2),""),
IFERROR(
IF(AND(VALUE(OFFSET(納品書まとめ!$A$1,TQ2+1-1,0))&gt;29999,VALUE(OFFSET(納品書まとめ!$A$1,TQ2+1-1,0))&lt;39999),
IF(AND(VALUE(OFFSET(納品書まとめ!$A$1,TQ2+1,0))&gt;29999,VALUE(OFFSET(納品書まとめ!$A$1,TQ2+1-1,0))&lt;39999),
IF(AND(VALUE(OFFSET(納品書まとめ!$A$1,TQ2+2,0))&gt;29999,VALUE(OFFSET(納品書まとめ!$A$1,TQ2+2,0))&lt;39999),
IF(AND(VALUE(OFFSET(納品書まとめ!$A$1,TQ2+3,0))&gt;29999,VALUE(OFFSET(納品書まとめ!$A$1,TQ2+3,0))&lt;39999),
IF(AND(VALUE(OFFSET(納品書まとめ!$A$1,TQ2+4,0))&gt;29999,VALUE(OFFSET(納品書まとめ!$A$1,TQ2+4,0))&lt;39999),
IF(AND(VALUE(OFFSET(納品書まとめ!$A$1,TQ2+5,0))&gt;29999,VALUE(OFFSET(納品書まとめ!$A$1,TQ2+5,0))&lt;39999),
IF(AND(VALUE(OFFSET(納品書まとめ!$A$1,TQ2+6,0))&gt;29999,VALUE(OFFSET(納品書まとめ!$A$1,TQ2+6,0))&lt;39999),TQ2+8,TQ2+7),TQ2+6),TQ2+5),TQ2+4),TQ2+3),TQ2+2),TQ2+1),""))),"")</f>
        <v/>
      </c>
      <c r="UB2" s="57" t="str">
        <f ca="1">IFERROR(
UA2+IF(OFFSET(納品書まとめ!$A$1,UA2-1,2)&lt;&gt;"",0,1),"")</f>
        <v/>
      </c>
      <c r="UE2" s="41" t="str">
        <f t="array" aca="1" ref="UE2" ca="1">IF(COUNTIF(TT2,"■"),"■",
IF(OR(UB1=SUMPRODUCT((webまとめ!$A$1:$A$50&lt;&gt;"") * 1),UB26=SUMPRODUCT((webまとめ!$A$1:$A$50&lt;&gt;"") * 1)),"■",""))</f>
        <v/>
      </c>
      <c r="UF2" s="56">
        <f ca="1">IF(AND(TT2="",UE2="■"),1,0)</f>
        <v>0</v>
      </c>
      <c r="UI2" s="47" t="e">
        <f>TX2</f>
        <v>#VALUE!</v>
      </c>
      <c r="UJ2" s="42"/>
      <c r="UK2" s="84" t="str">
        <f ca="1">IF(UE2="■",
IF(UF2=1,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IF(COUNTIF(OFFSET(納品書まとめ!$A$1,UB2,2),"*web*"),
IF(COUNTIF(OFFSET(納品書まとめ!$A$1,UB2+1,2),"*web*"),
IF(COUNTIF(OFFSET(納品書まとめ!$A$1,UB2+2,2),"*web*"),
IF(COUNTIF(OFFSET(納品書まとめ!$A$1,UB2+3,2),"*web*"),
IF(COUNTIF(OFFSET(納品書まとめ!$A$1,UB2+4,2),"*web*"),
6,5),4),3),2),1)),"")</f>
        <v/>
      </c>
      <c r="UL2" s="57" t="str">
        <f ca="1">IF(UE2="■",
IF(UF2=1,UK2,
IF(UK2&lt;&gt;1,
IFERROR(
IF(AND(VALUE(OFFSET(納品書まとめ!$A$1,UB2+UK2-1,0))&gt;29999,VALUE(OFFSET(納品書まとめ!$A$1,UB2+UK2-1,0))&lt;39999),
IF(AND(VALUE(OFFSET(納品書まとめ!$A$1,UB2+UK2,0))&gt;29999,VALUE(OFFSET(納品書まとめ!$A$1,UB2+UK2,0))&lt;39999),
IF(AND(VALUE(OFFSET(納品書まとめ!$A$1,UB2+UK2+1,0))&gt;29999,VALUE(OFFSET(納品書まとめ!$A$1,UB2+UK2+1,0))&lt;39999),
IF(AND(VALUE(OFFSET(納品書まとめ!$A$1,UB2+UK2+2,0))&gt;29999,VALUE(OFFSET(納品書まとめ!$A$1,UB2+UK2+2,0))&lt;39999),
IF(AND(VALUE(OFFSET(納品書まとめ!$A$1,UB2+UK2+2+2,0))&gt;29999,VALUE(OFFSET(納品書まとめ!$A$1,UB2+UK2+2+2,0))&lt;39999),
IF(AND(VALUE(OFFSET(納品書まとめ!$A$1,UB2+UK2+2+3,0))&gt;29999,VALUE(OFFSET(納品書まとめ!$A$1,UB2+UK2+3,0))&lt;39999),
IF(AND(VALUE(OFFSET(納品書まとめ!$A$1,UB2+UK2+2+4,0))&gt;29999,VALUE(OFFSET(納品書まとめ!$A$1,UB2+UK2+2+4,0))&lt;39999),UB2+UK2+7,UB2+UK2+6),UB2+UK2+5),UB2+UK2+4),UB2+UK2+3),UB2+UK2+2),UB2+UK2+1),UB2+UK2),""),
IFERROR(
IF(AND(VALUE(OFFSET(納品書まとめ!$A$1,UB2+1-1,0))&gt;29999,VALUE(OFFSET(納品書まとめ!$A$1,UB2+1-1,0))&lt;39999),
IF(AND(VALUE(OFFSET(納品書まとめ!$A$1,UB2+1,0))&gt;29999,VALUE(OFFSET(納品書まとめ!$A$1,UB2+1-1,0))&lt;39999),
IF(AND(VALUE(OFFSET(納品書まとめ!$A$1,UB2+2,0))&gt;29999,VALUE(OFFSET(納品書まとめ!$A$1,UB2+2,0))&lt;39999),
IF(AND(VALUE(OFFSET(納品書まとめ!$A$1,UB2+3,0))&gt;29999,VALUE(OFFSET(納品書まとめ!$A$1,UB2+3,0))&lt;39999),
IF(AND(VALUE(OFFSET(納品書まとめ!$A$1,UB2+4,0))&gt;29999,VALUE(OFFSET(納品書まとめ!$A$1,UB2+4,0))&lt;39999),
IF(AND(VALUE(OFFSET(納品書まとめ!$A$1,UB2+5,0))&gt;29999,VALUE(OFFSET(納品書まとめ!$A$1,UB2+5,0))&lt;39999),
IF(AND(VALUE(OFFSET(納品書まとめ!$A$1,UB2+6,0))&gt;29999,VALUE(OFFSET(納品書まとめ!$A$1,UB2+6,0))&lt;39999),UB2+8,UB2+7),UB2+6),UB2+5),UB2+4),UB2+3),UB2+2),UB2+1),""))),"")</f>
        <v/>
      </c>
      <c r="UM2" s="57" t="str">
        <f ca="1">IFERROR(
UL2+IF(OFFSET(納品書まとめ!$A$1,UL2-1,2)&lt;&gt;"",0,1),"")</f>
        <v/>
      </c>
      <c r="UP2" s="41" t="str">
        <f t="array" aca="1" ref="UP2" ca="1">IF(COUNTIF(UE2,"■"),"■",
IF(OR(UM1=SUMPRODUCT((webまとめ!$A$1:$A$50&lt;&gt;"") * 1),UM26=SUMPRODUCT((webまとめ!$A$1:$A$50&lt;&gt;"") * 1)),"■",""))</f>
        <v/>
      </c>
      <c r="UQ2" s="56">
        <f ca="1">IF(AND(UE2="",UP2="■"),1,0)</f>
        <v>0</v>
      </c>
      <c r="UT2" s="47" t="e">
        <f>UI2</f>
        <v>#VALUE!</v>
      </c>
      <c r="UU2" s="42"/>
      <c r="UV2" s="84" t="str">
        <f ca="1">IF(UP2="■",
IF(UQ2=1,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IF(COUNTIF(OFFSET(納品書まとめ!$A$1,UM2,2),"*web*"),
IF(COUNTIF(OFFSET(納品書まとめ!$A$1,UM2+1,2),"*web*"),
IF(COUNTIF(OFFSET(納品書まとめ!$A$1,UM2+2,2),"*web*"),
IF(COUNTIF(OFFSET(納品書まとめ!$A$1,UM2+3,2),"*web*"),
IF(COUNTIF(OFFSET(納品書まとめ!$A$1,UM2+4,2),"*web*"),
6,5),4),3),2),1)),"")</f>
        <v/>
      </c>
      <c r="UW2" s="57" t="str">
        <f ca="1">IF(UP2="■",
IF(UQ2=1,UV2,
IF(UV2&lt;&gt;1,
IFERROR(
IF(AND(VALUE(OFFSET(納品書まとめ!$A$1,UM2+UV2-1,0))&gt;29999,VALUE(OFFSET(納品書まとめ!$A$1,UM2+UV2-1,0))&lt;39999),
IF(AND(VALUE(OFFSET(納品書まとめ!$A$1,UM2+UV2,0))&gt;29999,VALUE(OFFSET(納品書まとめ!$A$1,UM2+UV2,0))&lt;39999),
IF(AND(VALUE(OFFSET(納品書まとめ!$A$1,UM2+UV2+1,0))&gt;29999,VALUE(OFFSET(納品書まとめ!$A$1,UM2+UV2+1,0))&lt;39999),
IF(AND(VALUE(OFFSET(納品書まとめ!$A$1,UM2+UV2+2,0))&gt;29999,VALUE(OFFSET(納品書まとめ!$A$1,UM2+UV2+2,0))&lt;39999),
IF(AND(VALUE(OFFSET(納品書まとめ!$A$1,UM2+UV2+2+2,0))&gt;29999,VALUE(OFFSET(納品書まとめ!$A$1,UM2+UV2+2+2,0))&lt;39999),
IF(AND(VALUE(OFFSET(納品書まとめ!$A$1,UM2+UV2+2+3,0))&gt;29999,VALUE(OFFSET(納品書まとめ!$A$1,UM2+UV2+3,0))&lt;39999),
IF(AND(VALUE(OFFSET(納品書まとめ!$A$1,UM2+UV2+2+4,0))&gt;29999,VALUE(OFFSET(納品書まとめ!$A$1,UM2+UV2+2+4,0))&lt;39999),UM2+UV2+7,UM2+UV2+6),UM2+UV2+5),UM2+UV2+4),UM2+UV2+3),UM2+UV2+2),UM2+UV2+1),UM2+UV2),""),
IFERROR(
IF(AND(VALUE(OFFSET(納品書まとめ!$A$1,UM2+1-1,0))&gt;29999,VALUE(OFFSET(納品書まとめ!$A$1,UM2+1-1,0))&lt;39999),
IF(AND(VALUE(OFFSET(納品書まとめ!$A$1,UM2+1,0))&gt;29999,VALUE(OFFSET(納品書まとめ!$A$1,UM2+1-1,0))&lt;39999),
IF(AND(VALUE(OFFSET(納品書まとめ!$A$1,UM2+2,0))&gt;29999,VALUE(OFFSET(納品書まとめ!$A$1,UM2+2,0))&lt;39999),
IF(AND(VALUE(OFFSET(納品書まとめ!$A$1,UM2+3,0))&gt;29999,VALUE(OFFSET(納品書まとめ!$A$1,UM2+3,0))&lt;39999),
IF(AND(VALUE(OFFSET(納品書まとめ!$A$1,UM2+4,0))&gt;29999,VALUE(OFFSET(納品書まとめ!$A$1,UM2+4,0))&lt;39999),
IF(AND(VALUE(OFFSET(納品書まとめ!$A$1,UM2+5,0))&gt;29999,VALUE(OFFSET(納品書まとめ!$A$1,UM2+5,0))&lt;39999),
IF(AND(VALUE(OFFSET(納品書まとめ!$A$1,UM2+6,0))&gt;29999,VALUE(OFFSET(納品書まとめ!$A$1,UM2+6,0))&lt;39999),UM2+8,UM2+7),UM2+6),UM2+5),UM2+4),UM2+3),UM2+2),UM2+1),""))),"")</f>
        <v/>
      </c>
      <c r="UX2" s="57" t="str">
        <f ca="1">IFERROR(
UW2+IF(OFFSET(納品書まとめ!$A$1,UW2-1,2)&lt;&gt;"",0,1),"")</f>
        <v/>
      </c>
      <c r="VA2" s="41" t="str">
        <f t="array" aca="1" ref="VA2" ca="1">IF(COUNTIF(UP2,"■"),"■",
IF(OR(UX1=SUMPRODUCT((webまとめ!$A$1:$A$50&lt;&gt;"") * 1),UX26=SUMPRODUCT((webまとめ!$A$1:$A$50&lt;&gt;"") * 1)),"■",""))</f>
        <v/>
      </c>
      <c r="VB2" s="56">
        <f ca="1">IF(AND(UP2="",VA2="■"),1,0)</f>
        <v>0</v>
      </c>
      <c r="VE2" s="47" t="e">
        <f>UT2</f>
        <v>#VALUE!</v>
      </c>
      <c r="VF2" s="42"/>
      <c r="VG2" s="84" t="str">
        <f ca="1">IF(VA2="■",
IF(VB2=1,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IF(COUNTIF(OFFSET(納品書まとめ!$A$1,UX2,2),"*web*"),
IF(COUNTIF(OFFSET(納品書まとめ!$A$1,UX2+1,2),"*web*"),
IF(COUNTIF(OFFSET(納品書まとめ!$A$1,UX2+2,2),"*web*"),
IF(COUNTIF(OFFSET(納品書まとめ!$A$1,UX2+3,2),"*web*"),
IF(COUNTIF(OFFSET(納品書まとめ!$A$1,UX2+4,2),"*web*"),
6,5),4),3),2),1)),"")</f>
        <v/>
      </c>
      <c r="VH2" s="57" t="str">
        <f ca="1">IF(VA2="■",
IF(VB2=1,VG2,
IF(VG2&lt;&gt;1,
IFERROR(
IF(AND(VALUE(OFFSET(納品書まとめ!$A$1,UX2+VG2-1,0))&gt;29999,VALUE(OFFSET(納品書まとめ!$A$1,UX2+VG2-1,0))&lt;39999),
IF(AND(VALUE(OFFSET(納品書まとめ!$A$1,UX2+VG2,0))&gt;29999,VALUE(OFFSET(納品書まとめ!$A$1,UX2+VG2,0))&lt;39999),
IF(AND(VALUE(OFFSET(納品書まとめ!$A$1,UX2+VG2+1,0))&gt;29999,VALUE(OFFSET(納品書まとめ!$A$1,UX2+VG2+1,0))&lt;39999),
IF(AND(VALUE(OFFSET(納品書まとめ!$A$1,UX2+VG2+2,0))&gt;29999,VALUE(OFFSET(納品書まとめ!$A$1,UX2+VG2+2,0))&lt;39999),
IF(AND(VALUE(OFFSET(納品書まとめ!$A$1,UX2+VG2+2+2,0))&gt;29999,VALUE(OFFSET(納品書まとめ!$A$1,UX2+VG2+2+2,0))&lt;39999),
IF(AND(VALUE(OFFSET(納品書まとめ!$A$1,UX2+VG2+2+3,0))&gt;29999,VALUE(OFFSET(納品書まとめ!$A$1,UX2+VG2+3,0))&lt;39999),
IF(AND(VALUE(OFFSET(納品書まとめ!$A$1,UX2+VG2+2+4,0))&gt;29999,VALUE(OFFSET(納品書まとめ!$A$1,UX2+VG2+2+4,0))&lt;39999),UX2+VG2+7,UX2+VG2+6),UX2+VG2+5),UX2+VG2+4),UX2+VG2+3),UX2+VG2+2),UX2+VG2+1),UX2+VG2),""),
IFERROR(
IF(AND(VALUE(OFFSET(納品書まとめ!$A$1,UX2+1-1,0))&gt;29999,VALUE(OFFSET(納品書まとめ!$A$1,UX2+1-1,0))&lt;39999),
IF(AND(VALUE(OFFSET(納品書まとめ!$A$1,UX2+1,0))&gt;29999,VALUE(OFFSET(納品書まとめ!$A$1,UX2+1-1,0))&lt;39999),
IF(AND(VALUE(OFFSET(納品書まとめ!$A$1,UX2+2,0))&gt;29999,VALUE(OFFSET(納品書まとめ!$A$1,UX2+2,0))&lt;39999),
IF(AND(VALUE(OFFSET(納品書まとめ!$A$1,UX2+3,0))&gt;29999,VALUE(OFFSET(納品書まとめ!$A$1,UX2+3,0))&lt;39999),
IF(AND(VALUE(OFFSET(納品書まとめ!$A$1,UX2+4,0))&gt;29999,VALUE(OFFSET(納品書まとめ!$A$1,UX2+4,0))&lt;39999),
IF(AND(VALUE(OFFSET(納品書まとめ!$A$1,UX2+5,0))&gt;29999,VALUE(OFFSET(納品書まとめ!$A$1,UX2+5,0))&lt;39999),
IF(AND(VALUE(OFFSET(納品書まとめ!$A$1,UX2+6,0))&gt;29999,VALUE(OFFSET(納品書まとめ!$A$1,UX2+6,0))&lt;39999),UX2+8,UX2+7),UX2+6),UX2+5),UX2+4),UX2+3),UX2+2),UX2+1),""))),"")</f>
        <v/>
      </c>
      <c r="VI2" s="57" t="str">
        <f ca="1">IFERROR(
VH2+IF(OFFSET(納品書まとめ!$A$1,VH2-1,2)&lt;&gt;"",0,1),"")</f>
        <v/>
      </c>
      <c r="VL2" s="41" t="str">
        <f t="array" aca="1" ref="VL2" ca="1">IF(COUNTIF(VA2,"■"),"■",
IF(OR(VI1=SUMPRODUCT((webまとめ!$A$1:$A$50&lt;&gt;"") * 1),VI26=SUMPRODUCT((webまとめ!$A$1:$A$50&lt;&gt;"") * 1)),"■",""))</f>
        <v/>
      </c>
      <c r="VM2" s="56">
        <f ca="1">IF(AND(VA2="",VL2="■"),1,0)</f>
        <v>0</v>
      </c>
      <c r="VP2" s="47" t="e">
        <f>VE2</f>
        <v>#VALUE!</v>
      </c>
      <c r="VQ2" s="42"/>
      <c r="VR2" s="84" t="str">
        <f ca="1">IF(VL2="■",
IF(VM2=1,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IF(COUNTIF(OFFSET(納品書まとめ!$A$1,VI2,2),"*web*"),
IF(COUNTIF(OFFSET(納品書まとめ!$A$1,VI2+1,2),"*web*"),
IF(COUNTIF(OFFSET(納品書まとめ!$A$1,VI2+2,2),"*web*"),
IF(COUNTIF(OFFSET(納品書まとめ!$A$1,VI2+3,2),"*web*"),
IF(COUNTIF(OFFSET(納品書まとめ!$A$1,VI2+4,2),"*web*"),
6,5),4),3),2),1)),"")</f>
        <v/>
      </c>
      <c r="VS2" s="57" t="str">
        <f ca="1">IF(VL2="■",
IF(VM2=1,VR2,
IF(VR2&lt;&gt;1,
IFERROR(
IF(AND(VALUE(OFFSET(納品書まとめ!$A$1,VI2+VR2-1,0))&gt;29999,VALUE(OFFSET(納品書まとめ!$A$1,VI2+VR2-1,0))&lt;39999),
IF(AND(VALUE(OFFSET(納品書まとめ!$A$1,VI2+VR2,0))&gt;29999,VALUE(OFFSET(納品書まとめ!$A$1,VI2+VR2,0))&lt;39999),
IF(AND(VALUE(OFFSET(納品書まとめ!$A$1,VI2+VR2+1,0))&gt;29999,VALUE(OFFSET(納品書まとめ!$A$1,VI2+VR2+1,0))&lt;39999),
IF(AND(VALUE(OFFSET(納品書まとめ!$A$1,VI2+VR2+2,0))&gt;29999,VALUE(OFFSET(納品書まとめ!$A$1,VI2+VR2+2,0))&lt;39999),
IF(AND(VALUE(OFFSET(納品書まとめ!$A$1,VI2+VR2+2+2,0))&gt;29999,VALUE(OFFSET(納品書まとめ!$A$1,VI2+VR2+2+2,0))&lt;39999),
IF(AND(VALUE(OFFSET(納品書まとめ!$A$1,VI2+VR2+2+3,0))&gt;29999,VALUE(OFFSET(納品書まとめ!$A$1,VI2+VR2+3,0))&lt;39999),
IF(AND(VALUE(OFFSET(納品書まとめ!$A$1,VI2+VR2+2+4,0))&gt;29999,VALUE(OFFSET(納品書まとめ!$A$1,VI2+VR2+2+4,0))&lt;39999),VI2+VR2+7,VI2+VR2+6),VI2+VR2+5),VI2+VR2+4),VI2+VR2+3),VI2+VR2+2),VI2+VR2+1),VI2+VR2),""),
IFERROR(
IF(AND(VALUE(OFFSET(納品書まとめ!$A$1,VI2+1-1,0))&gt;29999,VALUE(OFFSET(納品書まとめ!$A$1,VI2+1-1,0))&lt;39999),
IF(AND(VALUE(OFFSET(納品書まとめ!$A$1,VI2+1,0))&gt;29999,VALUE(OFFSET(納品書まとめ!$A$1,VI2+1-1,0))&lt;39999),
IF(AND(VALUE(OFFSET(納品書まとめ!$A$1,VI2+2,0))&gt;29999,VALUE(OFFSET(納品書まとめ!$A$1,VI2+2,0))&lt;39999),
IF(AND(VALUE(OFFSET(納品書まとめ!$A$1,VI2+3,0))&gt;29999,VALUE(OFFSET(納品書まとめ!$A$1,VI2+3,0))&lt;39999),
IF(AND(VALUE(OFFSET(納品書まとめ!$A$1,VI2+4,0))&gt;29999,VALUE(OFFSET(納品書まとめ!$A$1,VI2+4,0))&lt;39999),
IF(AND(VALUE(OFFSET(納品書まとめ!$A$1,VI2+5,0))&gt;29999,VALUE(OFFSET(納品書まとめ!$A$1,VI2+5,0))&lt;39999),
IF(AND(VALUE(OFFSET(納品書まとめ!$A$1,VI2+6,0))&gt;29999,VALUE(OFFSET(納品書まとめ!$A$1,VI2+6,0))&lt;39999),VI2+8,VI2+7),VI2+6),VI2+5),VI2+4),VI2+3),VI2+2),VI2+1),""))),"")</f>
        <v/>
      </c>
      <c r="VT2" s="57" t="str">
        <f ca="1">IFERROR(
VS2+IF(OFFSET(納品書まとめ!$A$1,VS2-1,2)&lt;&gt;"",0,1),"")</f>
        <v/>
      </c>
      <c r="VW2" s="41" t="str">
        <f t="array" aca="1" ref="VW2" ca="1">IF(COUNTIF(VL2,"■"),"■",
IF(OR(VT1=SUMPRODUCT((webまとめ!$A$1:$A$50&lt;&gt;"") * 1),VT26=SUMPRODUCT((webまとめ!$A$1:$A$50&lt;&gt;"") * 1)),"■",""))</f>
        <v/>
      </c>
      <c r="VX2" s="56">
        <f ca="1">IF(AND(VL2="",VW2="■"),1,0)</f>
        <v>0</v>
      </c>
      <c r="WA2" s="47" t="e">
        <f>VP2</f>
        <v>#VALUE!</v>
      </c>
      <c r="WB2" s="42"/>
      <c r="WC2" s="84" t="str">
        <f ca="1">IF(VW2="■",
IF(VX2=1,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IF(COUNTIF(OFFSET(納品書まとめ!$A$1,VT2,2),"*web*"),
IF(COUNTIF(OFFSET(納品書まとめ!$A$1,VT2+1,2),"*web*"),
IF(COUNTIF(OFFSET(納品書まとめ!$A$1,VT2+2,2),"*web*"),
IF(COUNTIF(OFFSET(納品書まとめ!$A$1,VT2+3,2),"*web*"),
IF(COUNTIF(OFFSET(納品書まとめ!$A$1,VT2+4,2),"*web*"),
6,5),4),3),2),1)),"")</f>
        <v/>
      </c>
      <c r="WD2" s="57" t="str">
        <f ca="1">IF(VW2="■",
IF(VX2=1,WC2,
IF(WC2&lt;&gt;1,
IFERROR(
IF(AND(VALUE(OFFSET(納品書まとめ!$A$1,VT2+WC2-1,0))&gt;29999,VALUE(OFFSET(納品書まとめ!$A$1,VT2+WC2-1,0))&lt;39999),
IF(AND(VALUE(OFFSET(納品書まとめ!$A$1,VT2+WC2,0))&gt;29999,VALUE(OFFSET(納品書まとめ!$A$1,VT2+WC2,0))&lt;39999),
IF(AND(VALUE(OFFSET(納品書まとめ!$A$1,VT2+WC2+1,0))&gt;29999,VALUE(OFFSET(納品書まとめ!$A$1,VT2+WC2+1,0))&lt;39999),
IF(AND(VALUE(OFFSET(納品書まとめ!$A$1,VT2+WC2+2,0))&gt;29999,VALUE(OFFSET(納品書まとめ!$A$1,VT2+WC2+2,0))&lt;39999),
IF(AND(VALUE(OFFSET(納品書まとめ!$A$1,VT2+WC2+2+2,0))&gt;29999,VALUE(OFFSET(納品書まとめ!$A$1,VT2+WC2+2+2,0))&lt;39999),
IF(AND(VALUE(OFFSET(納品書まとめ!$A$1,VT2+WC2+2+3,0))&gt;29999,VALUE(OFFSET(納品書まとめ!$A$1,VT2+WC2+3,0))&lt;39999),
IF(AND(VALUE(OFFSET(納品書まとめ!$A$1,VT2+WC2+2+4,0))&gt;29999,VALUE(OFFSET(納品書まとめ!$A$1,VT2+WC2+2+4,0))&lt;39999),VT2+WC2+7,VT2+WC2+6),VT2+WC2+5),VT2+WC2+4),VT2+WC2+3),VT2+WC2+2),VT2+WC2+1),VT2+WC2),""),
IFERROR(
IF(AND(VALUE(OFFSET(納品書まとめ!$A$1,VT2+1-1,0))&gt;29999,VALUE(OFFSET(納品書まとめ!$A$1,VT2+1-1,0))&lt;39999),
IF(AND(VALUE(OFFSET(納品書まとめ!$A$1,VT2+1,0))&gt;29999,VALUE(OFFSET(納品書まとめ!$A$1,VT2+1-1,0))&lt;39999),
IF(AND(VALUE(OFFSET(納品書まとめ!$A$1,VT2+2,0))&gt;29999,VALUE(OFFSET(納品書まとめ!$A$1,VT2+2,0))&lt;39999),
IF(AND(VALUE(OFFSET(納品書まとめ!$A$1,VT2+3,0))&gt;29999,VALUE(OFFSET(納品書まとめ!$A$1,VT2+3,0))&lt;39999),
IF(AND(VALUE(OFFSET(納品書まとめ!$A$1,VT2+4,0))&gt;29999,VALUE(OFFSET(納品書まとめ!$A$1,VT2+4,0))&lt;39999),
IF(AND(VALUE(OFFSET(納品書まとめ!$A$1,VT2+5,0))&gt;29999,VALUE(OFFSET(納品書まとめ!$A$1,VT2+5,0))&lt;39999),
IF(AND(VALUE(OFFSET(納品書まとめ!$A$1,VT2+6,0))&gt;29999,VALUE(OFFSET(納品書まとめ!$A$1,VT2+6,0))&lt;39999),VT2+8,VT2+7),VT2+6),VT2+5),VT2+4),VT2+3),VT2+2),VT2+1),""))),"")</f>
        <v/>
      </c>
      <c r="WE2" s="57" t="str">
        <f ca="1">IFERROR(
WD2+IF(OFFSET(納品書まとめ!$A$1,WD2-1,2)&lt;&gt;"",0,1),"")</f>
        <v/>
      </c>
      <c r="WH2" s="41" t="str">
        <f t="array" aca="1" ref="WH2" ca="1">IF(COUNTIF(VW2,"■"),"■",
IF(OR(WE1=SUMPRODUCT((webまとめ!$A$1:$A$50&lt;&gt;"") * 1),WE26=SUMPRODUCT((webまとめ!$A$1:$A$50&lt;&gt;"") * 1)),"■",""))</f>
        <v/>
      </c>
      <c r="WI2" s="56">
        <f ca="1">IF(AND(VW2="",WH2="■"),1,0)</f>
        <v>0</v>
      </c>
      <c r="WL2" s="47" t="e">
        <f>WA2</f>
        <v>#VALUE!</v>
      </c>
      <c r="WM2" s="42"/>
      <c r="WN2" s="84" t="str">
        <f ca="1">IF(WH2="■",
IF(WI2=1,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IF(COUNTIF(OFFSET(納品書まとめ!$A$1,WE2,2),"*web*"),
IF(COUNTIF(OFFSET(納品書まとめ!$A$1,WE2+1,2),"*web*"),
IF(COUNTIF(OFFSET(納品書まとめ!$A$1,WE2+2,2),"*web*"),
IF(COUNTIF(OFFSET(納品書まとめ!$A$1,WE2+3,2),"*web*"),
IF(COUNTIF(OFFSET(納品書まとめ!$A$1,WE2+4,2),"*web*"),
6,5),4),3),2),1)),"")</f>
        <v/>
      </c>
      <c r="WO2" s="57" t="str">
        <f ca="1">IF(WH2="■",
IF(WI2=1,WN2,
IF(WN2&lt;&gt;1,
IFERROR(
IF(AND(VALUE(OFFSET(納品書まとめ!$A$1,WE2+WN2-1,0))&gt;29999,VALUE(OFFSET(納品書まとめ!$A$1,WE2+WN2-1,0))&lt;39999),
IF(AND(VALUE(OFFSET(納品書まとめ!$A$1,WE2+WN2,0))&gt;29999,VALUE(OFFSET(納品書まとめ!$A$1,WE2+WN2,0))&lt;39999),
IF(AND(VALUE(OFFSET(納品書まとめ!$A$1,WE2+WN2+1,0))&gt;29999,VALUE(OFFSET(納品書まとめ!$A$1,WE2+WN2+1,0))&lt;39999),
IF(AND(VALUE(OFFSET(納品書まとめ!$A$1,WE2+WN2+2,0))&gt;29999,VALUE(OFFSET(納品書まとめ!$A$1,WE2+WN2+2,0))&lt;39999),
IF(AND(VALUE(OFFSET(納品書まとめ!$A$1,WE2+WN2+2+2,0))&gt;29999,VALUE(OFFSET(納品書まとめ!$A$1,WE2+WN2+2+2,0))&lt;39999),
IF(AND(VALUE(OFFSET(納品書まとめ!$A$1,WE2+WN2+2+3,0))&gt;29999,VALUE(OFFSET(納品書まとめ!$A$1,WE2+WN2+3,0))&lt;39999),
IF(AND(VALUE(OFFSET(納品書まとめ!$A$1,WE2+WN2+2+4,0))&gt;29999,VALUE(OFFSET(納品書まとめ!$A$1,WE2+WN2+2+4,0))&lt;39999),WE2+WN2+7,WE2+WN2+6),WE2+WN2+5),WE2+WN2+4),WE2+WN2+3),WE2+WN2+2),WE2+WN2+1),WE2+WN2),""),
IFERROR(
IF(AND(VALUE(OFFSET(納品書まとめ!$A$1,WE2+1-1,0))&gt;29999,VALUE(OFFSET(納品書まとめ!$A$1,WE2+1-1,0))&lt;39999),
IF(AND(VALUE(OFFSET(納品書まとめ!$A$1,WE2+1,0))&gt;29999,VALUE(OFFSET(納品書まとめ!$A$1,WE2+1-1,0))&lt;39999),
IF(AND(VALUE(OFFSET(納品書まとめ!$A$1,WE2+2,0))&gt;29999,VALUE(OFFSET(納品書まとめ!$A$1,WE2+2,0))&lt;39999),
IF(AND(VALUE(OFFSET(納品書まとめ!$A$1,WE2+3,0))&gt;29999,VALUE(OFFSET(納品書まとめ!$A$1,WE2+3,0))&lt;39999),
IF(AND(VALUE(OFFSET(納品書まとめ!$A$1,WE2+4,0))&gt;29999,VALUE(OFFSET(納品書まとめ!$A$1,WE2+4,0))&lt;39999),
IF(AND(VALUE(OFFSET(納品書まとめ!$A$1,WE2+5,0))&gt;29999,VALUE(OFFSET(納品書まとめ!$A$1,WE2+5,0))&lt;39999),
IF(AND(VALUE(OFFSET(納品書まとめ!$A$1,WE2+6,0))&gt;29999,VALUE(OFFSET(納品書まとめ!$A$1,WE2+6,0))&lt;39999),WE2+8,WE2+7),WE2+6),WE2+5),WE2+4),WE2+3),WE2+2),WE2+1),""))),"")</f>
        <v/>
      </c>
      <c r="WP2" s="57" t="str">
        <f ca="1">IFERROR(
WO2+IF(OFFSET(納品書まとめ!$A$1,WO2-1,2)&lt;&gt;"",0,1),"")</f>
        <v/>
      </c>
      <c r="WS2" s="41" t="str">
        <f t="array" aca="1" ref="WS2" ca="1">IF(COUNTIF(WH2,"■"),"■",
IF(OR(WP1=SUMPRODUCT((webまとめ!$A$1:$A$50&lt;&gt;"") * 1),WP26=SUMPRODUCT((webまとめ!$A$1:$A$50&lt;&gt;"") * 1)),"■",""))</f>
        <v/>
      </c>
      <c r="WT2" s="56">
        <f ca="1">IF(AND(WH2="",WS2="■"),1,0)</f>
        <v>0</v>
      </c>
      <c r="WW2" s="47" t="e">
        <f>WL2</f>
        <v>#VALUE!</v>
      </c>
      <c r="WX2" s="42"/>
      <c r="WY2" s="84" t="str">
        <f ca="1">IF(WS2="■",
IF(WT2=1,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IF(COUNTIF(OFFSET(納品書まとめ!$A$1,WP2,2),"*web*"),
IF(COUNTIF(OFFSET(納品書まとめ!$A$1,WP2+1,2),"*web*"),
IF(COUNTIF(OFFSET(納品書まとめ!$A$1,WP2+2,2),"*web*"),
IF(COUNTIF(OFFSET(納品書まとめ!$A$1,WP2+3,2),"*web*"),
IF(COUNTIF(OFFSET(納品書まとめ!$A$1,WP2+4,2),"*web*"),
6,5),4),3),2),1)),"")</f>
        <v/>
      </c>
      <c r="WZ2" s="57" t="str">
        <f ca="1">IF(WS2="■",
IF(WT2=1,WY2,
IF(WY2&lt;&gt;1,
IFERROR(
IF(AND(VALUE(OFFSET(納品書まとめ!$A$1,WP2+WY2-1,0))&gt;29999,VALUE(OFFSET(納品書まとめ!$A$1,WP2+WY2-1,0))&lt;39999),
IF(AND(VALUE(OFFSET(納品書まとめ!$A$1,WP2+WY2,0))&gt;29999,VALUE(OFFSET(納品書まとめ!$A$1,WP2+WY2,0))&lt;39999),
IF(AND(VALUE(OFFSET(納品書まとめ!$A$1,WP2+WY2+1,0))&gt;29999,VALUE(OFFSET(納品書まとめ!$A$1,WP2+WY2+1,0))&lt;39999),
IF(AND(VALUE(OFFSET(納品書まとめ!$A$1,WP2+WY2+2,0))&gt;29999,VALUE(OFFSET(納品書まとめ!$A$1,WP2+WY2+2,0))&lt;39999),
IF(AND(VALUE(OFFSET(納品書まとめ!$A$1,WP2+WY2+2+2,0))&gt;29999,VALUE(OFFSET(納品書まとめ!$A$1,WP2+WY2+2+2,0))&lt;39999),
IF(AND(VALUE(OFFSET(納品書まとめ!$A$1,WP2+WY2+2+3,0))&gt;29999,VALUE(OFFSET(納品書まとめ!$A$1,WP2+WY2+3,0))&lt;39999),
IF(AND(VALUE(OFFSET(納品書まとめ!$A$1,WP2+WY2+2+4,0))&gt;29999,VALUE(OFFSET(納品書まとめ!$A$1,WP2+WY2+2+4,0))&lt;39999),WP2+WY2+7,WP2+WY2+6),WP2+WY2+5),WP2+WY2+4),WP2+WY2+3),WP2+WY2+2),WP2+WY2+1),WP2+WY2),""),
IFERROR(
IF(AND(VALUE(OFFSET(納品書まとめ!$A$1,WP2+1-1,0))&gt;29999,VALUE(OFFSET(納品書まとめ!$A$1,WP2+1-1,0))&lt;39999),
IF(AND(VALUE(OFFSET(納品書まとめ!$A$1,WP2+1,0))&gt;29999,VALUE(OFFSET(納品書まとめ!$A$1,WP2+1-1,0))&lt;39999),
IF(AND(VALUE(OFFSET(納品書まとめ!$A$1,WP2+2,0))&gt;29999,VALUE(OFFSET(納品書まとめ!$A$1,WP2+2,0))&lt;39999),
IF(AND(VALUE(OFFSET(納品書まとめ!$A$1,WP2+3,0))&gt;29999,VALUE(OFFSET(納品書まとめ!$A$1,WP2+3,0))&lt;39999),
IF(AND(VALUE(OFFSET(納品書まとめ!$A$1,WP2+4,0))&gt;29999,VALUE(OFFSET(納品書まとめ!$A$1,WP2+4,0))&lt;39999),
IF(AND(VALUE(OFFSET(納品書まとめ!$A$1,WP2+5,0))&gt;29999,VALUE(OFFSET(納品書まとめ!$A$1,WP2+5,0))&lt;39999),
IF(AND(VALUE(OFFSET(納品書まとめ!$A$1,WP2+6,0))&gt;29999,VALUE(OFFSET(納品書まとめ!$A$1,WP2+6,0))&lt;39999),WP2+8,WP2+7),WP2+6),WP2+5),WP2+4),WP2+3),WP2+2),WP2+1),""))),"")</f>
        <v/>
      </c>
      <c r="XA2" s="57" t="str">
        <f ca="1">IFERROR(
WZ2+IF(OFFSET(納品書まとめ!$A$1,WZ2-1,2)&lt;&gt;"",0,1),"")</f>
        <v/>
      </c>
      <c r="XD2" s="41" t="str">
        <f t="array" aca="1" ref="XD2" ca="1">IF(COUNTIF(WS2,"■"),"■",
IF(OR(XA1=SUMPRODUCT((webまとめ!$A$1:$A$50&lt;&gt;"") * 1),XA26=SUMPRODUCT((webまとめ!$A$1:$A$50&lt;&gt;"") * 1)),"■",""))</f>
        <v/>
      </c>
      <c r="XE2" s="56">
        <f ca="1">IF(AND(WS2="",XD2="■"),1,0)</f>
        <v>0</v>
      </c>
      <c r="XH2" s="47" t="e">
        <f>WW2</f>
        <v>#VALUE!</v>
      </c>
      <c r="XI2" s="42"/>
      <c r="XJ2" s="84" t="str">
        <f ca="1">IF(XD2="■",
IF(XE2=1,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IF(COUNTIF(OFFSET(納品書まとめ!$A$1,XA2,2),"*web*"),
IF(COUNTIF(OFFSET(納品書まとめ!$A$1,XA2+1,2),"*web*"),
IF(COUNTIF(OFFSET(納品書まとめ!$A$1,XA2+2,2),"*web*"),
IF(COUNTIF(OFFSET(納品書まとめ!$A$1,XA2+3,2),"*web*"),
IF(COUNTIF(OFFSET(納品書まとめ!$A$1,XA2+4,2),"*web*"),
6,5),4),3),2),1)),"")</f>
        <v/>
      </c>
      <c r="XK2" s="57" t="str">
        <f ca="1">IF(XD2="■",
IF(XE2=1,XJ2,
IF(XJ2&lt;&gt;1,
IFERROR(
IF(AND(VALUE(OFFSET(納品書まとめ!$A$1,XA2+XJ2-1,0))&gt;29999,VALUE(OFFSET(納品書まとめ!$A$1,XA2+XJ2-1,0))&lt;39999),
IF(AND(VALUE(OFFSET(納品書まとめ!$A$1,XA2+XJ2,0))&gt;29999,VALUE(OFFSET(納品書まとめ!$A$1,XA2+XJ2,0))&lt;39999),
IF(AND(VALUE(OFFSET(納品書まとめ!$A$1,XA2+XJ2+1,0))&gt;29999,VALUE(OFFSET(納品書まとめ!$A$1,XA2+XJ2+1,0))&lt;39999),
IF(AND(VALUE(OFFSET(納品書まとめ!$A$1,XA2+XJ2+2,0))&gt;29999,VALUE(OFFSET(納品書まとめ!$A$1,XA2+XJ2+2,0))&lt;39999),
IF(AND(VALUE(OFFSET(納品書まとめ!$A$1,XA2+XJ2+2+2,0))&gt;29999,VALUE(OFFSET(納品書まとめ!$A$1,XA2+XJ2+2+2,0))&lt;39999),
IF(AND(VALUE(OFFSET(納品書まとめ!$A$1,XA2+XJ2+2+3,0))&gt;29999,VALUE(OFFSET(納品書まとめ!$A$1,XA2+XJ2+3,0))&lt;39999),
IF(AND(VALUE(OFFSET(納品書まとめ!$A$1,XA2+XJ2+2+4,0))&gt;29999,VALUE(OFFSET(納品書まとめ!$A$1,XA2+XJ2+2+4,0))&lt;39999),XA2+XJ2+7,XA2+XJ2+6),XA2+XJ2+5),XA2+XJ2+4),XA2+XJ2+3),XA2+XJ2+2),XA2+XJ2+1),XA2+XJ2),""),
IFERROR(
IF(AND(VALUE(OFFSET(納品書まとめ!$A$1,XA2+1-1,0))&gt;29999,VALUE(OFFSET(納品書まとめ!$A$1,XA2+1-1,0))&lt;39999),
IF(AND(VALUE(OFFSET(納品書まとめ!$A$1,XA2+1,0))&gt;29999,VALUE(OFFSET(納品書まとめ!$A$1,XA2+1-1,0))&lt;39999),
IF(AND(VALUE(OFFSET(納品書まとめ!$A$1,XA2+2,0))&gt;29999,VALUE(OFFSET(納品書まとめ!$A$1,XA2+2,0))&lt;39999),
IF(AND(VALUE(OFFSET(納品書まとめ!$A$1,XA2+3,0))&gt;29999,VALUE(OFFSET(納品書まとめ!$A$1,XA2+3,0))&lt;39999),
IF(AND(VALUE(OFFSET(納品書まとめ!$A$1,XA2+4,0))&gt;29999,VALUE(OFFSET(納品書まとめ!$A$1,XA2+4,0))&lt;39999),
IF(AND(VALUE(OFFSET(納品書まとめ!$A$1,XA2+5,0))&gt;29999,VALUE(OFFSET(納品書まとめ!$A$1,XA2+5,0))&lt;39999),
IF(AND(VALUE(OFFSET(納品書まとめ!$A$1,XA2+6,0))&gt;29999,VALUE(OFFSET(納品書まとめ!$A$1,XA2+6,0))&lt;39999),XA2+8,XA2+7),XA2+6),XA2+5),XA2+4),XA2+3),XA2+2),XA2+1),""))),"")</f>
        <v/>
      </c>
      <c r="XL2" s="57" t="str">
        <f ca="1">IFERROR(
XK2+IF(OFFSET(納品書まとめ!$A$1,XK2-1,2)&lt;&gt;"",0,1),"")</f>
        <v/>
      </c>
      <c r="XO2" s="41" t="str">
        <f t="array" aca="1" ref="XO2" ca="1">IF(COUNTIF(XD2,"■"),"■",
IF(OR(XL1=SUMPRODUCT((webまとめ!$A$1:$A$50&lt;&gt;"") * 1),XL26=SUMPRODUCT((webまとめ!$A$1:$A$50&lt;&gt;"") * 1)),"■",""))</f>
        <v/>
      </c>
      <c r="XP2" s="56">
        <f ca="1">IF(AND(XD2="",XO2="■"),1,0)</f>
        <v>0</v>
      </c>
      <c r="XS2" s="47" t="e">
        <f>XH2</f>
        <v>#VALUE!</v>
      </c>
      <c r="XT2" s="42"/>
      <c r="XU2" s="84" t="str">
        <f ca="1">IF(XO2="■",
IF(XP2=1,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IF(COUNTIF(OFFSET(納品書まとめ!$A$1,XL2,2),"*web*"),
IF(COUNTIF(OFFSET(納品書まとめ!$A$1,XL2+1,2),"*web*"),
IF(COUNTIF(OFFSET(納品書まとめ!$A$1,XL2+2,2),"*web*"),
IF(COUNTIF(OFFSET(納品書まとめ!$A$1,XL2+3,2),"*web*"),
IF(COUNTIF(OFFSET(納品書まとめ!$A$1,XL2+4,2),"*web*"),
6,5),4),3),2),1)),"")</f>
        <v/>
      </c>
      <c r="XV2" s="57" t="str">
        <f ca="1">IF(XO2="■",
IF(XP2=1,XU2,
IF(XU2&lt;&gt;1,
IFERROR(
IF(AND(VALUE(OFFSET(納品書まとめ!$A$1,XL2+XU2-1,0))&gt;29999,VALUE(OFFSET(納品書まとめ!$A$1,XL2+XU2-1,0))&lt;39999),
IF(AND(VALUE(OFFSET(納品書まとめ!$A$1,XL2+XU2,0))&gt;29999,VALUE(OFFSET(納品書まとめ!$A$1,XL2+XU2,0))&lt;39999),
IF(AND(VALUE(OFFSET(納品書まとめ!$A$1,XL2+XU2+1,0))&gt;29999,VALUE(OFFSET(納品書まとめ!$A$1,XL2+XU2+1,0))&lt;39999),
IF(AND(VALUE(OFFSET(納品書まとめ!$A$1,XL2+XU2+2,0))&gt;29999,VALUE(OFFSET(納品書まとめ!$A$1,XL2+XU2+2,0))&lt;39999),
IF(AND(VALUE(OFFSET(納品書まとめ!$A$1,XL2+XU2+2+2,0))&gt;29999,VALUE(OFFSET(納品書まとめ!$A$1,XL2+XU2+2+2,0))&lt;39999),
IF(AND(VALUE(OFFSET(納品書まとめ!$A$1,XL2+XU2+2+3,0))&gt;29999,VALUE(OFFSET(納品書まとめ!$A$1,XL2+XU2+3,0))&lt;39999),
IF(AND(VALUE(OFFSET(納品書まとめ!$A$1,XL2+XU2+2+4,0))&gt;29999,VALUE(OFFSET(納品書まとめ!$A$1,XL2+XU2+2+4,0))&lt;39999),XL2+XU2+7,XL2+XU2+6),XL2+XU2+5),XL2+XU2+4),XL2+XU2+3),XL2+XU2+2),XL2+XU2+1),XL2+XU2),""),
IFERROR(
IF(AND(VALUE(OFFSET(納品書まとめ!$A$1,XL2+1-1,0))&gt;29999,VALUE(OFFSET(納品書まとめ!$A$1,XL2+1-1,0))&lt;39999),
IF(AND(VALUE(OFFSET(納品書まとめ!$A$1,XL2+1,0))&gt;29999,VALUE(OFFSET(納品書まとめ!$A$1,XL2+1-1,0))&lt;39999),
IF(AND(VALUE(OFFSET(納品書まとめ!$A$1,XL2+2,0))&gt;29999,VALUE(OFFSET(納品書まとめ!$A$1,XL2+2,0))&lt;39999),
IF(AND(VALUE(OFFSET(納品書まとめ!$A$1,XL2+3,0))&gt;29999,VALUE(OFFSET(納品書まとめ!$A$1,XL2+3,0))&lt;39999),
IF(AND(VALUE(OFFSET(納品書まとめ!$A$1,XL2+4,0))&gt;29999,VALUE(OFFSET(納品書まとめ!$A$1,XL2+4,0))&lt;39999),
IF(AND(VALUE(OFFSET(納品書まとめ!$A$1,XL2+5,0))&gt;29999,VALUE(OFFSET(納品書まとめ!$A$1,XL2+5,0))&lt;39999),
IF(AND(VALUE(OFFSET(納品書まとめ!$A$1,XL2+6,0))&gt;29999,VALUE(OFFSET(納品書まとめ!$A$1,XL2+6,0))&lt;39999),XL2+8,XL2+7),XL2+6),XL2+5),XL2+4),XL2+3),XL2+2),XL2+1),""))),"")</f>
        <v/>
      </c>
      <c r="XW2" s="57" t="str">
        <f ca="1">IFERROR(
XV2+IF(OFFSET(納品書まとめ!$A$1,XV2-1,2)&lt;&gt;"",0,1),"")</f>
        <v/>
      </c>
      <c r="XZ2" s="41" t="str">
        <f t="array" aca="1" ref="XZ2" ca="1">IF(COUNTIF(XO2,"■"),"■",
IF(OR(XW1=SUMPRODUCT((webまとめ!$A$1:$A$50&lt;&gt;"") * 1),XW26=SUMPRODUCT((webまとめ!$A$1:$A$50&lt;&gt;"") * 1)),"■",""))</f>
        <v/>
      </c>
      <c r="YA2" s="56">
        <f ca="1">IF(AND(XO2="",XZ2="■"),1,0)</f>
        <v>0</v>
      </c>
      <c r="YD2" s="47" t="e">
        <f>XS2</f>
        <v>#VALUE!</v>
      </c>
      <c r="YE2" s="42"/>
      <c r="YF2" s="84" t="str">
        <f ca="1">IF(XZ2="■",
IF(YA2=1,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IF(COUNTIF(OFFSET(納品書まとめ!$A$1,XW2,2),"*web*"),
IF(COUNTIF(OFFSET(納品書まとめ!$A$1,XW2+1,2),"*web*"),
IF(COUNTIF(OFFSET(納品書まとめ!$A$1,XW2+2,2),"*web*"),
IF(COUNTIF(OFFSET(納品書まとめ!$A$1,XW2+3,2),"*web*"),
IF(COUNTIF(OFFSET(納品書まとめ!$A$1,XW2+4,2),"*web*"),
6,5),4),3),2),1)),"")</f>
        <v/>
      </c>
      <c r="YG2" s="57" t="str">
        <f ca="1">IF(XZ2="■",
IF(YA2=1,YF2,
IF(YF2&lt;&gt;1,
IFERROR(
IF(AND(VALUE(OFFSET(納品書まとめ!$A$1,XW2+YF2-1,0))&gt;29999,VALUE(OFFSET(納品書まとめ!$A$1,XW2+YF2-1,0))&lt;39999),
IF(AND(VALUE(OFFSET(納品書まとめ!$A$1,XW2+YF2,0))&gt;29999,VALUE(OFFSET(納品書まとめ!$A$1,XW2+YF2,0))&lt;39999),
IF(AND(VALUE(OFFSET(納品書まとめ!$A$1,XW2+YF2+1,0))&gt;29999,VALUE(OFFSET(納品書まとめ!$A$1,XW2+YF2+1,0))&lt;39999),
IF(AND(VALUE(OFFSET(納品書まとめ!$A$1,XW2+YF2+2,0))&gt;29999,VALUE(OFFSET(納品書まとめ!$A$1,XW2+YF2+2,0))&lt;39999),
IF(AND(VALUE(OFFSET(納品書まとめ!$A$1,XW2+YF2+2+2,0))&gt;29999,VALUE(OFFSET(納品書まとめ!$A$1,XW2+YF2+2+2,0))&lt;39999),
IF(AND(VALUE(OFFSET(納品書まとめ!$A$1,XW2+YF2+2+3,0))&gt;29999,VALUE(OFFSET(納品書まとめ!$A$1,XW2+YF2+3,0))&lt;39999),
IF(AND(VALUE(OFFSET(納品書まとめ!$A$1,XW2+YF2+2+4,0))&gt;29999,VALUE(OFFSET(納品書まとめ!$A$1,XW2+YF2+2+4,0))&lt;39999),XW2+YF2+7,XW2+YF2+6),XW2+YF2+5),XW2+YF2+4),XW2+YF2+3),XW2+YF2+2),XW2+YF2+1),XW2+YF2),""),
IFERROR(
IF(AND(VALUE(OFFSET(納品書まとめ!$A$1,XW2+1-1,0))&gt;29999,VALUE(OFFSET(納品書まとめ!$A$1,XW2+1-1,0))&lt;39999),
IF(AND(VALUE(OFFSET(納品書まとめ!$A$1,XW2+1,0))&gt;29999,VALUE(OFFSET(納品書まとめ!$A$1,XW2+1-1,0))&lt;39999),
IF(AND(VALUE(OFFSET(納品書まとめ!$A$1,XW2+2,0))&gt;29999,VALUE(OFFSET(納品書まとめ!$A$1,XW2+2,0))&lt;39999),
IF(AND(VALUE(OFFSET(納品書まとめ!$A$1,XW2+3,0))&gt;29999,VALUE(OFFSET(納品書まとめ!$A$1,XW2+3,0))&lt;39999),
IF(AND(VALUE(OFFSET(納品書まとめ!$A$1,XW2+4,0))&gt;29999,VALUE(OFFSET(納品書まとめ!$A$1,XW2+4,0))&lt;39999),
IF(AND(VALUE(OFFSET(納品書まとめ!$A$1,XW2+5,0))&gt;29999,VALUE(OFFSET(納品書まとめ!$A$1,XW2+5,0))&lt;39999),
IF(AND(VALUE(OFFSET(納品書まとめ!$A$1,XW2+6,0))&gt;29999,VALUE(OFFSET(納品書まとめ!$A$1,XW2+6,0))&lt;39999),XW2+8,XW2+7),XW2+6),XW2+5),XW2+4),XW2+3),XW2+2),XW2+1),""))),"")</f>
        <v/>
      </c>
      <c r="YH2" s="57" t="str">
        <f ca="1">IFERROR(
YG2+IF(OFFSET(納品書まとめ!$A$1,YG2-1,2)&lt;&gt;"",0,1),"")</f>
        <v/>
      </c>
      <c r="YK2" s="41" t="str">
        <f t="array" aca="1" ref="YK2" ca="1">IF(COUNTIF(XZ2,"■"),"■",
IF(OR(YH1=SUMPRODUCT((webまとめ!$A$1:$A$50&lt;&gt;"") * 1),YH26=SUMPRODUCT((webまとめ!$A$1:$A$50&lt;&gt;"") * 1)),"■",""))</f>
        <v/>
      </c>
      <c r="YL2" s="56">
        <f ca="1">IF(AND(XZ2="",YK2="■"),1,0)</f>
        <v>0</v>
      </c>
      <c r="YO2" s="47" t="e">
        <f>YD2</f>
        <v>#VALUE!</v>
      </c>
      <c r="YP2" s="42"/>
      <c r="YQ2" s="84" t="str">
        <f ca="1">IF(YK2="■",
IF(YL2=1,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IF(COUNTIF(OFFSET(納品書まとめ!$A$1,YH2,2),"*web*"),
IF(COUNTIF(OFFSET(納品書まとめ!$A$1,YH2+1,2),"*web*"),
IF(COUNTIF(OFFSET(納品書まとめ!$A$1,YH2+2,2),"*web*"),
IF(COUNTIF(OFFSET(納品書まとめ!$A$1,YH2+3,2),"*web*"),
IF(COUNTIF(OFFSET(納品書まとめ!$A$1,YH2+4,2),"*web*"),
6,5),4),3),2),1)),"")</f>
        <v/>
      </c>
      <c r="YR2" s="57" t="str">
        <f ca="1">IF(YK2="■",
IF(YL2=1,YQ2,
IF(YQ2&lt;&gt;1,
IFERROR(
IF(AND(VALUE(OFFSET(納品書まとめ!$A$1,YH2+YQ2-1,0))&gt;29999,VALUE(OFFSET(納品書まとめ!$A$1,YH2+YQ2-1,0))&lt;39999),
IF(AND(VALUE(OFFSET(納品書まとめ!$A$1,YH2+YQ2,0))&gt;29999,VALUE(OFFSET(納品書まとめ!$A$1,YH2+YQ2,0))&lt;39999),
IF(AND(VALUE(OFFSET(納品書まとめ!$A$1,YH2+YQ2+1,0))&gt;29999,VALUE(OFFSET(納品書まとめ!$A$1,YH2+YQ2+1,0))&lt;39999),
IF(AND(VALUE(OFFSET(納品書まとめ!$A$1,YH2+YQ2+2,0))&gt;29999,VALUE(OFFSET(納品書まとめ!$A$1,YH2+YQ2+2,0))&lt;39999),
IF(AND(VALUE(OFFSET(納品書まとめ!$A$1,YH2+YQ2+2+2,0))&gt;29999,VALUE(OFFSET(納品書まとめ!$A$1,YH2+YQ2+2+2,0))&lt;39999),
IF(AND(VALUE(OFFSET(納品書まとめ!$A$1,YH2+YQ2+2+3,0))&gt;29999,VALUE(OFFSET(納品書まとめ!$A$1,YH2+YQ2+3,0))&lt;39999),
IF(AND(VALUE(OFFSET(納品書まとめ!$A$1,YH2+YQ2+2+4,0))&gt;29999,VALUE(OFFSET(納品書まとめ!$A$1,YH2+YQ2+2+4,0))&lt;39999),YH2+YQ2+7,YH2+YQ2+6),YH2+YQ2+5),YH2+YQ2+4),YH2+YQ2+3),YH2+YQ2+2),YH2+YQ2+1),YH2+YQ2),""),
IFERROR(
IF(AND(VALUE(OFFSET(納品書まとめ!$A$1,YH2+1-1,0))&gt;29999,VALUE(OFFSET(納品書まとめ!$A$1,YH2+1-1,0))&lt;39999),
IF(AND(VALUE(OFFSET(納品書まとめ!$A$1,YH2+1,0))&gt;29999,VALUE(OFFSET(納品書まとめ!$A$1,YH2+1-1,0))&lt;39999),
IF(AND(VALUE(OFFSET(納品書まとめ!$A$1,YH2+2,0))&gt;29999,VALUE(OFFSET(納品書まとめ!$A$1,YH2+2,0))&lt;39999),
IF(AND(VALUE(OFFSET(納品書まとめ!$A$1,YH2+3,0))&gt;29999,VALUE(OFFSET(納品書まとめ!$A$1,YH2+3,0))&lt;39999),
IF(AND(VALUE(OFFSET(納品書まとめ!$A$1,YH2+4,0))&gt;29999,VALUE(OFFSET(納品書まとめ!$A$1,YH2+4,0))&lt;39999),
IF(AND(VALUE(OFFSET(納品書まとめ!$A$1,YH2+5,0))&gt;29999,VALUE(OFFSET(納品書まとめ!$A$1,YH2+5,0))&lt;39999),
IF(AND(VALUE(OFFSET(納品書まとめ!$A$1,YH2+6,0))&gt;29999,VALUE(OFFSET(納品書まとめ!$A$1,YH2+6,0))&lt;39999),YH2+8,YH2+7),YH2+6),YH2+5),YH2+4),YH2+3),YH2+2),YH2+1),""))),"")</f>
        <v/>
      </c>
      <c r="YS2" s="57" t="str">
        <f ca="1">IFERROR(
YR2+IF(OFFSET(納品書まとめ!$A$1,YR2-1,2)&lt;&gt;"",0,1),"")</f>
        <v/>
      </c>
      <c r="YV2" s="41" t="str">
        <f t="array" aca="1" ref="YV2" ca="1">IF(COUNTIF(YK2,"■"),"■",
IF(OR(YS1=SUMPRODUCT((webまとめ!$A$1:$A$50&lt;&gt;"") * 1),YS26=SUMPRODUCT((webまとめ!$A$1:$A$50&lt;&gt;"") * 1)),"■",""))</f>
        <v/>
      </c>
      <c r="YW2" s="56">
        <f ca="1">IF(AND(YK2="",YV2="■"),1,0)</f>
        <v>0</v>
      </c>
      <c r="YZ2" s="47" t="e">
        <f>YO2</f>
        <v>#VALUE!</v>
      </c>
      <c r="ZA2" s="42"/>
      <c r="ZB2" s="84" t="str">
        <f ca="1">IF(YV2="■",
IF(YW2=1,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IF(COUNTIF(OFFSET(納品書まとめ!$A$1,YS2,2),"*web*"),
IF(COUNTIF(OFFSET(納品書まとめ!$A$1,YS2+1,2),"*web*"),
IF(COUNTIF(OFFSET(納品書まとめ!$A$1,YS2+2,2),"*web*"),
IF(COUNTIF(OFFSET(納品書まとめ!$A$1,YS2+3,2),"*web*"),
IF(COUNTIF(OFFSET(納品書まとめ!$A$1,YS2+4,2),"*web*"),
6,5),4),3),2),1)),"")</f>
        <v/>
      </c>
      <c r="ZC2" s="57" t="str">
        <f ca="1">IF(YV2="■",
IF(YW2=1,ZB2,
IF(ZB2&lt;&gt;1,
IFERROR(
IF(AND(VALUE(OFFSET(納品書まとめ!$A$1,YS2+ZB2-1,0))&gt;29999,VALUE(OFFSET(納品書まとめ!$A$1,YS2+ZB2-1,0))&lt;39999),
IF(AND(VALUE(OFFSET(納品書まとめ!$A$1,YS2+ZB2,0))&gt;29999,VALUE(OFFSET(納品書まとめ!$A$1,YS2+ZB2,0))&lt;39999),
IF(AND(VALUE(OFFSET(納品書まとめ!$A$1,YS2+ZB2+1,0))&gt;29999,VALUE(OFFSET(納品書まとめ!$A$1,YS2+ZB2+1,0))&lt;39999),
IF(AND(VALUE(OFFSET(納品書まとめ!$A$1,YS2+ZB2+2,0))&gt;29999,VALUE(OFFSET(納品書まとめ!$A$1,YS2+ZB2+2,0))&lt;39999),
IF(AND(VALUE(OFFSET(納品書まとめ!$A$1,YS2+ZB2+2+2,0))&gt;29999,VALUE(OFFSET(納品書まとめ!$A$1,YS2+ZB2+2+2,0))&lt;39999),
IF(AND(VALUE(OFFSET(納品書まとめ!$A$1,YS2+ZB2+2+3,0))&gt;29999,VALUE(OFFSET(納品書まとめ!$A$1,YS2+ZB2+3,0))&lt;39999),
IF(AND(VALUE(OFFSET(納品書まとめ!$A$1,YS2+ZB2+2+4,0))&gt;29999,VALUE(OFFSET(納品書まとめ!$A$1,YS2+ZB2+2+4,0))&lt;39999),YS2+ZB2+7,YS2+ZB2+6),YS2+ZB2+5),YS2+ZB2+4),YS2+ZB2+3),YS2+ZB2+2),YS2+ZB2+1),YS2+ZB2),""),
IFERROR(
IF(AND(VALUE(OFFSET(納品書まとめ!$A$1,YS2+1-1,0))&gt;29999,VALUE(OFFSET(納品書まとめ!$A$1,YS2+1-1,0))&lt;39999),
IF(AND(VALUE(OFFSET(納品書まとめ!$A$1,YS2+1,0))&gt;29999,VALUE(OFFSET(納品書まとめ!$A$1,YS2+1-1,0))&lt;39999),
IF(AND(VALUE(OFFSET(納品書まとめ!$A$1,YS2+2,0))&gt;29999,VALUE(OFFSET(納品書まとめ!$A$1,YS2+2,0))&lt;39999),
IF(AND(VALUE(OFFSET(納品書まとめ!$A$1,YS2+3,0))&gt;29999,VALUE(OFFSET(納品書まとめ!$A$1,YS2+3,0))&lt;39999),
IF(AND(VALUE(OFFSET(納品書まとめ!$A$1,YS2+4,0))&gt;29999,VALUE(OFFSET(納品書まとめ!$A$1,YS2+4,0))&lt;39999),
IF(AND(VALUE(OFFSET(納品書まとめ!$A$1,YS2+5,0))&gt;29999,VALUE(OFFSET(納品書まとめ!$A$1,YS2+5,0))&lt;39999),
IF(AND(VALUE(OFFSET(納品書まとめ!$A$1,YS2+6,0))&gt;29999,VALUE(OFFSET(納品書まとめ!$A$1,YS2+6,0))&lt;39999),YS2+8,YS2+7),YS2+6),YS2+5),YS2+4),YS2+3),YS2+2),YS2+1),""))),"")</f>
        <v/>
      </c>
      <c r="ZD2" s="57" t="str">
        <f ca="1">IFERROR(
ZC2+IF(OFFSET(納品書まとめ!$A$1,ZC2-1,2)&lt;&gt;"",0,1),"")</f>
        <v/>
      </c>
      <c r="ZG2" s="41" t="str">
        <f t="array" aca="1" ref="ZG2" ca="1">IF(COUNTIF(YV2,"■"),"■",
IF(OR(ZD1=SUMPRODUCT((webまとめ!$A$1:$A$50&lt;&gt;"") * 1),ZD26=SUMPRODUCT((webまとめ!$A$1:$A$50&lt;&gt;"") * 1)),"■",""))</f>
        <v/>
      </c>
      <c r="ZH2" s="56">
        <f ca="1">IF(AND(YV2="",ZG2="■"),1,0)</f>
        <v>0</v>
      </c>
      <c r="ZK2" s="47" t="e">
        <f>YZ2</f>
        <v>#VALUE!</v>
      </c>
      <c r="ZL2" s="42"/>
      <c r="ZM2" s="84" t="str">
        <f ca="1">IF(ZG2="■",
IF(ZH2=1,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IF(COUNTIF(OFFSET(納品書まとめ!$A$1,ZD2,2),"*web*"),
IF(COUNTIF(OFFSET(納品書まとめ!$A$1,ZD2+1,2),"*web*"),
IF(COUNTIF(OFFSET(納品書まとめ!$A$1,ZD2+2,2),"*web*"),
IF(COUNTIF(OFFSET(納品書まとめ!$A$1,ZD2+3,2),"*web*"),
IF(COUNTIF(OFFSET(納品書まとめ!$A$1,ZD2+4,2),"*web*"),
6,5),4),3),2),1)),"")</f>
        <v/>
      </c>
      <c r="ZN2" s="57" t="str">
        <f ca="1">IF(ZG2="■",
IF(ZH2=1,ZM2,
IF(ZM2&lt;&gt;1,
IFERROR(
IF(AND(VALUE(OFFSET(納品書まとめ!$A$1,ZD2+ZM2-1,0))&gt;29999,VALUE(OFFSET(納品書まとめ!$A$1,ZD2+ZM2-1,0))&lt;39999),
IF(AND(VALUE(OFFSET(納品書まとめ!$A$1,ZD2+ZM2,0))&gt;29999,VALUE(OFFSET(納品書まとめ!$A$1,ZD2+ZM2,0))&lt;39999),
IF(AND(VALUE(OFFSET(納品書まとめ!$A$1,ZD2+ZM2+1,0))&gt;29999,VALUE(OFFSET(納品書まとめ!$A$1,ZD2+ZM2+1,0))&lt;39999),
IF(AND(VALUE(OFFSET(納品書まとめ!$A$1,ZD2+ZM2+2,0))&gt;29999,VALUE(OFFSET(納品書まとめ!$A$1,ZD2+ZM2+2,0))&lt;39999),
IF(AND(VALUE(OFFSET(納品書まとめ!$A$1,ZD2+ZM2+2+2,0))&gt;29999,VALUE(OFFSET(納品書まとめ!$A$1,ZD2+ZM2+2+2,0))&lt;39999),
IF(AND(VALUE(OFFSET(納品書まとめ!$A$1,ZD2+ZM2+2+3,0))&gt;29999,VALUE(OFFSET(納品書まとめ!$A$1,ZD2+ZM2+3,0))&lt;39999),
IF(AND(VALUE(OFFSET(納品書まとめ!$A$1,ZD2+ZM2+2+4,0))&gt;29999,VALUE(OFFSET(納品書まとめ!$A$1,ZD2+ZM2+2+4,0))&lt;39999),ZD2+ZM2+7,ZD2+ZM2+6),ZD2+ZM2+5),ZD2+ZM2+4),ZD2+ZM2+3),ZD2+ZM2+2),ZD2+ZM2+1),ZD2+ZM2),""),
IFERROR(
IF(AND(VALUE(OFFSET(納品書まとめ!$A$1,ZD2+1-1,0))&gt;29999,VALUE(OFFSET(納品書まとめ!$A$1,ZD2+1-1,0))&lt;39999),
IF(AND(VALUE(OFFSET(納品書まとめ!$A$1,ZD2+1,0))&gt;29999,VALUE(OFFSET(納品書まとめ!$A$1,ZD2+1-1,0))&lt;39999),
IF(AND(VALUE(OFFSET(納品書まとめ!$A$1,ZD2+2,0))&gt;29999,VALUE(OFFSET(納品書まとめ!$A$1,ZD2+2,0))&lt;39999),
IF(AND(VALUE(OFFSET(納品書まとめ!$A$1,ZD2+3,0))&gt;29999,VALUE(OFFSET(納品書まとめ!$A$1,ZD2+3,0))&lt;39999),
IF(AND(VALUE(OFFSET(納品書まとめ!$A$1,ZD2+4,0))&gt;29999,VALUE(OFFSET(納品書まとめ!$A$1,ZD2+4,0))&lt;39999),
IF(AND(VALUE(OFFSET(納品書まとめ!$A$1,ZD2+5,0))&gt;29999,VALUE(OFFSET(納品書まとめ!$A$1,ZD2+5,0))&lt;39999),
IF(AND(VALUE(OFFSET(納品書まとめ!$A$1,ZD2+6,0))&gt;29999,VALUE(OFFSET(納品書まとめ!$A$1,ZD2+6,0))&lt;39999),ZD2+8,ZD2+7),ZD2+6),ZD2+5),ZD2+4),ZD2+3),ZD2+2),ZD2+1),""))),"")</f>
        <v/>
      </c>
      <c r="ZO2" s="57" t="str">
        <f ca="1">IFERROR(
ZN2+IF(OFFSET(納品書まとめ!$A$1,ZN2-1,2)&lt;&gt;"",0,1),"")</f>
        <v/>
      </c>
      <c r="ZR2" s="41" t="str">
        <f t="array" aca="1" ref="ZR2" ca="1">IF(COUNTIF(ZG2,"■"),"■",
IF(OR(ZO1=SUMPRODUCT((webまとめ!$A$1:$A$50&lt;&gt;"") * 1),ZO26=SUMPRODUCT((webまとめ!$A$1:$A$50&lt;&gt;"") * 1)),"■",""))</f>
        <v/>
      </c>
      <c r="ZS2" s="56">
        <f ca="1">IF(AND(ZG2="",ZR2="■"),1,0)</f>
        <v>0</v>
      </c>
      <c r="ZV2" s="47" t="e">
        <f>ZK2</f>
        <v>#VALUE!</v>
      </c>
      <c r="ZW2" s="42"/>
      <c r="ZX2" s="84" t="str">
        <f ca="1">IF(ZR2="■",
IF(ZS2=1,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IF(COUNTIF(OFFSET(納品書まとめ!$A$1,ZO2,2),"*web*"),
IF(COUNTIF(OFFSET(納品書まとめ!$A$1,ZO2+1,2),"*web*"),
IF(COUNTIF(OFFSET(納品書まとめ!$A$1,ZO2+2,2),"*web*"),
IF(COUNTIF(OFFSET(納品書まとめ!$A$1,ZO2+3,2),"*web*"),
IF(COUNTIF(OFFSET(納品書まとめ!$A$1,ZO2+4,2),"*web*"),
6,5),4),3),2),1)),"")</f>
        <v/>
      </c>
      <c r="ZY2" s="57" t="str">
        <f ca="1">IF(ZR2="■",
IF(ZS2=1,ZX2,
IF(ZX2&lt;&gt;1,
IFERROR(
IF(AND(VALUE(OFFSET(納品書まとめ!$A$1,ZO2+ZX2-1,0))&gt;29999,VALUE(OFFSET(納品書まとめ!$A$1,ZO2+ZX2-1,0))&lt;39999),
IF(AND(VALUE(OFFSET(納品書まとめ!$A$1,ZO2+ZX2,0))&gt;29999,VALUE(OFFSET(納品書まとめ!$A$1,ZO2+ZX2,0))&lt;39999),
IF(AND(VALUE(OFFSET(納品書まとめ!$A$1,ZO2+ZX2+1,0))&gt;29999,VALUE(OFFSET(納品書まとめ!$A$1,ZO2+ZX2+1,0))&lt;39999),
IF(AND(VALUE(OFFSET(納品書まとめ!$A$1,ZO2+ZX2+2,0))&gt;29999,VALUE(OFFSET(納品書まとめ!$A$1,ZO2+ZX2+2,0))&lt;39999),
IF(AND(VALUE(OFFSET(納品書まとめ!$A$1,ZO2+ZX2+2+2,0))&gt;29999,VALUE(OFFSET(納品書まとめ!$A$1,ZO2+ZX2+2+2,0))&lt;39999),
IF(AND(VALUE(OFFSET(納品書まとめ!$A$1,ZO2+ZX2+2+3,0))&gt;29999,VALUE(OFFSET(納品書まとめ!$A$1,ZO2+ZX2+3,0))&lt;39999),
IF(AND(VALUE(OFFSET(納品書まとめ!$A$1,ZO2+ZX2+2+4,0))&gt;29999,VALUE(OFFSET(納品書まとめ!$A$1,ZO2+ZX2+2+4,0))&lt;39999),ZO2+ZX2+7,ZO2+ZX2+6),ZO2+ZX2+5),ZO2+ZX2+4),ZO2+ZX2+3),ZO2+ZX2+2),ZO2+ZX2+1),ZO2+ZX2),""),
IFERROR(
IF(AND(VALUE(OFFSET(納品書まとめ!$A$1,ZO2+1-1,0))&gt;29999,VALUE(OFFSET(納品書まとめ!$A$1,ZO2+1-1,0))&lt;39999),
IF(AND(VALUE(OFFSET(納品書まとめ!$A$1,ZO2+1,0))&gt;29999,VALUE(OFFSET(納品書まとめ!$A$1,ZO2+1-1,0))&lt;39999),
IF(AND(VALUE(OFFSET(納品書まとめ!$A$1,ZO2+2,0))&gt;29999,VALUE(OFFSET(納品書まとめ!$A$1,ZO2+2,0))&lt;39999),
IF(AND(VALUE(OFFSET(納品書まとめ!$A$1,ZO2+3,0))&gt;29999,VALUE(OFFSET(納品書まとめ!$A$1,ZO2+3,0))&lt;39999),
IF(AND(VALUE(OFFSET(納品書まとめ!$A$1,ZO2+4,0))&gt;29999,VALUE(OFFSET(納品書まとめ!$A$1,ZO2+4,0))&lt;39999),
IF(AND(VALUE(OFFSET(納品書まとめ!$A$1,ZO2+5,0))&gt;29999,VALUE(OFFSET(納品書まとめ!$A$1,ZO2+5,0))&lt;39999),
IF(AND(VALUE(OFFSET(納品書まとめ!$A$1,ZO2+6,0))&gt;29999,VALUE(OFFSET(納品書まとめ!$A$1,ZO2+6,0))&lt;39999),ZO2+8,ZO2+7),ZO2+6),ZO2+5),ZO2+4),ZO2+3),ZO2+2),ZO2+1),""))),"")</f>
        <v/>
      </c>
      <c r="ZZ2" s="57" t="str">
        <f ca="1">IFERROR(
ZY2+IF(OFFSET(納品書まとめ!$A$1,ZY2-1,2)&lt;&gt;"",0,1),"")</f>
        <v/>
      </c>
      <c r="AAC2" s="41" t="str">
        <f t="array" aca="1" ref="AAC2" ca="1">IF(COUNTIF(ZR2,"■"),"■",
IF(OR(ZZ1=SUMPRODUCT((webまとめ!$A$1:$A$50&lt;&gt;"") * 1),ZZ26=SUMPRODUCT((webまとめ!$A$1:$A$50&lt;&gt;"") * 1)),"■",""))</f>
        <v/>
      </c>
      <c r="AAD2" s="56">
        <f ca="1">IF(AND(ZR2="",AAC2="■"),1,0)</f>
        <v>0</v>
      </c>
      <c r="AAG2" s="47" t="e">
        <f>ZV2</f>
        <v>#VALUE!</v>
      </c>
      <c r="AAH2" s="42"/>
      <c r="AAI2" s="84" t="str">
        <f ca="1">IF(AAC2="■",
IF(AAD2=1,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IF(COUNTIF(OFFSET(納品書まとめ!$A$1,ZZ2,2),"*web*"),
IF(COUNTIF(OFFSET(納品書まとめ!$A$1,ZZ2+1,2),"*web*"),
IF(COUNTIF(OFFSET(納品書まとめ!$A$1,ZZ2+2,2),"*web*"),
IF(COUNTIF(OFFSET(納品書まとめ!$A$1,ZZ2+3,2),"*web*"),
IF(COUNTIF(OFFSET(納品書まとめ!$A$1,ZZ2+4,2),"*web*"),
6,5),4),3),2),1)),"")</f>
        <v/>
      </c>
      <c r="AAJ2" s="57" t="str">
        <f ca="1">IF(AAC2="■",
IF(AAD2=1,AAI2,
IF(AAI2&lt;&gt;1,
IFERROR(
IF(AND(VALUE(OFFSET(納品書まとめ!$A$1,ZZ2+AAI2-1,0))&gt;29999,VALUE(OFFSET(納品書まとめ!$A$1,ZZ2+AAI2-1,0))&lt;39999),
IF(AND(VALUE(OFFSET(納品書まとめ!$A$1,ZZ2+AAI2,0))&gt;29999,VALUE(OFFSET(納品書まとめ!$A$1,ZZ2+AAI2,0))&lt;39999),
IF(AND(VALUE(OFFSET(納品書まとめ!$A$1,ZZ2+AAI2+1,0))&gt;29999,VALUE(OFFSET(納品書まとめ!$A$1,ZZ2+AAI2+1,0))&lt;39999),
IF(AND(VALUE(OFFSET(納品書まとめ!$A$1,ZZ2+AAI2+2,0))&gt;29999,VALUE(OFFSET(納品書まとめ!$A$1,ZZ2+AAI2+2,0))&lt;39999),
IF(AND(VALUE(OFFSET(納品書まとめ!$A$1,ZZ2+AAI2+2+2,0))&gt;29999,VALUE(OFFSET(納品書まとめ!$A$1,ZZ2+AAI2+2+2,0))&lt;39999),
IF(AND(VALUE(OFFSET(納品書まとめ!$A$1,ZZ2+AAI2+2+3,0))&gt;29999,VALUE(OFFSET(納品書まとめ!$A$1,ZZ2+AAI2+3,0))&lt;39999),
IF(AND(VALUE(OFFSET(納品書まとめ!$A$1,ZZ2+AAI2+2+4,0))&gt;29999,VALUE(OFFSET(納品書まとめ!$A$1,ZZ2+AAI2+2+4,0))&lt;39999),ZZ2+AAI2+7,ZZ2+AAI2+6),ZZ2+AAI2+5),ZZ2+AAI2+4),ZZ2+AAI2+3),ZZ2+AAI2+2),ZZ2+AAI2+1),ZZ2+AAI2),""),
IFERROR(
IF(AND(VALUE(OFFSET(納品書まとめ!$A$1,ZZ2+1-1,0))&gt;29999,VALUE(OFFSET(納品書まとめ!$A$1,ZZ2+1-1,0))&lt;39999),
IF(AND(VALUE(OFFSET(納品書まとめ!$A$1,ZZ2+1,0))&gt;29999,VALUE(OFFSET(納品書まとめ!$A$1,ZZ2+1-1,0))&lt;39999),
IF(AND(VALUE(OFFSET(納品書まとめ!$A$1,ZZ2+2,0))&gt;29999,VALUE(OFFSET(納品書まとめ!$A$1,ZZ2+2,0))&lt;39999),
IF(AND(VALUE(OFFSET(納品書まとめ!$A$1,ZZ2+3,0))&gt;29999,VALUE(OFFSET(納品書まとめ!$A$1,ZZ2+3,0))&lt;39999),
IF(AND(VALUE(OFFSET(納品書まとめ!$A$1,ZZ2+4,0))&gt;29999,VALUE(OFFSET(納品書まとめ!$A$1,ZZ2+4,0))&lt;39999),
IF(AND(VALUE(OFFSET(納品書まとめ!$A$1,ZZ2+5,0))&gt;29999,VALUE(OFFSET(納品書まとめ!$A$1,ZZ2+5,0))&lt;39999),
IF(AND(VALUE(OFFSET(納品書まとめ!$A$1,ZZ2+6,0))&gt;29999,VALUE(OFFSET(納品書まとめ!$A$1,ZZ2+6,0))&lt;39999),ZZ2+8,ZZ2+7),ZZ2+6),ZZ2+5),ZZ2+4),ZZ2+3),ZZ2+2),ZZ2+1),""))),"")</f>
        <v/>
      </c>
      <c r="AAK2" s="57" t="str">
        <f ca="1">IFERROR(
AAJ2+IF(OFFSET(納品書まとめ!$A$1,AAJ2-1,2)&lt;&gt;"",0,1),"")</f>
        <v/>
      </c>
    </row>
    <row r="3" spans="1:715" x14ac:dyDescent="0.45">
      <c r="A3" s="48" t="str">
        <f ca="1">IFERROR(
IF(A2="■",
OFFSET(納品書まとめ!$A$1,I2-1,1),OFFSET(webまとめ!$A$1,I1-1,1)),"")</f>
        <v/>
      </c>
      <c r="B3" s="48"/>
      <c r="C3" s="48"/>
      <c r="D3" s="48"/>
      <c r="E3" s="48" t="s">
        <v>3468</v>
      </c>
      <c r="F3" s="39" t="s">
        <v>3478</v>
      </c>
      <c r="G3" s="39"/>
      <c r="H3" s="58">
        <f ca="1">IF(COUNTIF(OFFSET(納品書まとめ!$A$1,I2-1,54),"*●*"),7,
IF(COUNTIF(OFFSET(納品書まとめ!$A$1,I2-1,55),"*●*"),8,
IF(COUNTIF(OFFSET(納品書まとめ!$A$1,I2-1,56),"*●*"),9,
IF(COUNTIF(OFFSET(納品書まとめ!$A$1,I2-1,57),"*●*"),10,
IF(COUNTIF(OFFSET(納品書まとめ!$A$1,I2-1,58),"*●*"),11,
IF(COUNTIF(OFFSET(納品書まとめ!$A$1,I2-1,59),"*●*"),12,
IF(COUNTIF(OFFSET(納品書まとめ!$A$1,I2-1,60),"*●*"),13,0)))))))</f>
        <v>0</v>
      </c>
      <c r="I3" s="57">
        <f ca="1">IF(COUNTIF(OFFSET(webまとめ!$A$1,I1-1,6),"*●*"),7,
IF(COUNTIF(OFFSET(webまとめ!$A$1,I1-1,7),"*●*"),8,
IF(COUNTIF(OFFSET(webまとめ!$A$1,I1-1,8),"*●*"),9,
IF(COUNTIF(OFFSET(webまとめ!$A$1,I1-1,9),"*●*"),10,
IF(COUNTIF(OFFSET(webまとめ!$A$1,I1-1,10),"*●*"),11,
IF(COUNTIF(OFFSET(webまとめ!$A$1,I1-1,11),"*●*"),12,
IF(COUNTIF(OFFSET(webまとめ!$A$1,I1-1,12),"*●*"),13,0)))))))</f>
        <v>0</v>
      </c>
      <c r="J3" s="39"/>
      <c r="K3" s="39"/>
      <c r="L3" s="48" t="str">
        <f ca="1">IFERROR(
IF(L2="■",
OFFSET(納品書まとめ!$A$1,T2-1,1),OFFSET(webまとめ!$A$1,T1-1,1)),"")</f>
        <v/>
      </c>
      <c r="M3" s="48"/>
      <c r="N3" s="48"/>
      <c r="O3" s="48"/>
      <c r="P3" s="48" t="s">
        <v>3468</v>
      </c>
      <c r="Q3" s="39" t="str">
        <f ca="1">IFERROR(
IF(L2="■",
IF(AND(VALUE(M1)&gt;39999,VALUE(M1)&lt;49999),
"ママミール スマイルぶろっこりー",
"ママミール"),
IF(AND(VALUE(OFFSET(webまとめ!$A$1,I26+1-1,0))&gt;39999,VALUE(OFFSET(webまとめ!$A$1,I26+1-1,0))&lt;49999),
"ママミール スマイルぶろっこりー",
"ママミール")),"")</f>
        <v/>
      </c>
      <c r="R3" s="58"/>
      <c r="S3" s="57"/>
      <c r="T3" s="57" t="e">
        <f ca="1">IF(COUNTIF(OFFSET(webまとめ!$A$1,T1-1,6),"*●*"),7,
IF(COUNTIF(OFFSET(webまとめ!$A$1,T1-1,7),"*●*"),8,
IF(COUNTIF(OFFSET(webまとめ!$A$1,T1-1,8),"*●*"),9,
IF(COUNTIF(OFFSET(webまとめ!$A$1,T1-1,9),"*●*"),10,
IF(COUNTIF(OFFSET(webまとめ!$A$1,T1-1,10),"*●*"),11,
IF(COUNTIF(OFFSET(webまとめ!$A$1,T1-1,11),"*●*"),12,
IF(COUNTIF(OFFSET(webまとめ!$A$1,T1-1,12),"*●*"),13,
IF(COUNTIF(OFFSET(webまとめ!$A$1,T1-1,13),"*●*"),14,
IF(COUNTIF(OFFSET(webまとめ!$A$1,T1-1,14),"*●*"),15,
IF(COUNTIF(OFFSET(webまとめ!$A$1,T1-1,15),"*●*"),16,0))))))))))</f>
        <v>#VALUE!</v>
      </c>
      <c r="U3" s="39"/>
      <c r="V3" s="39"/>
      <c r="W3" s="48" t="str">
        <f ca="1">IFERROR(
IF(W2="■",
OFFSET(納品書まとめ!$A$1,AE2-1,1),OFFSET(webまとめ!$A$1,AE1-1,1)),"")</f>
        <v/>
      </c>
      <c r="X3" s="48"/>
      <c r="Y3" s="48"/>
      <c r="Z3" s="48"/>
      <c r="AA3" s="48" t="s">
        <v>3468</v>
      </c>
      <c r="AB3" s="39" t="str">
        <f ca="1">IFERROR(
IF(W2="■",
IF(AND(VALUE(X1)&gt;39999,VALUE(X1)&lt;49999),
"ママミール スマイルぶろっこりー",
"ママミール"),
IF(AND(VALUE(OFFSET(webまとめ!$A$1,T26+1-1,0))&gt;39999,VALUE(OFFSET(webまとめ!$A$1,T26+1-1,0))&lt;49999),
"ママミール スマイルぶろっこりー",
"ママミール")),"")</f>
        <v/>
      </c>
      <c r="AC3" s="58"/>
      <c r="AD3" s="57"/>
      <c r="AE3" s="57" t="e">
        <f ca="1">IF(COUNTIF(OFFSET(webまとめ!$A$1,AE1-1,6),"*●*"),7,
IF(COUNTIF(OFFSET(webまとめ!$A$1,AE1-1,7),"*●*"),8,
IF(COUNTIF(OFFSET(webまとめ!$A$1,AE1-1,8),"*●*"),9,
IF(COUNTIF(OFFSET(webまとめ!$A$1,AE1-1,9),"*●*"),10,
IF(COUNTIF(OFFSET(webまとめ!$A$1,AE1-1,10),"*●*"),11,
IF(COUNTIF(OFFSET(webまとめ!$A$1,AE1-1,11),"*●*"),12,
IF(COUNTIF(OFFSET(webまとめ!$A$1,AE1-1,12),"*●*"),13,
IF(COUNTIF(OFFSET(webまとめ!$A$1,AE1-1,13),"*●*"),14,
IF(COUNTIF(OFFSET(webまとめ!$A$1,AE1-1,14),"*●*"),15,
IF(COUNTIF(OFFSET(webまとめ!$A$1,AE1-1,15),"*●*"),16,0))))))))))</f>
        <v>#VALUE!</v>
      </c>
      <c r="AF3" s="39"/>
      <c r="AG3" s="39"/>
      <c r="AH3" s="48" t="str">
        <f ca="1">IFERROR(
IF(AH2="■",
OFFSET(納品書まとめ!$A$1,AP2-1,1),OFFSET(webまとめ!$A$1,AP1-1,1)),"")</f>
        <v/>
      </c>
      <c r="AI3" s="48"/>
      <c r="AJ3" s="48"/>
      <c r="AK3" s="48"/>
      <c r="AL3" s="48" t="s">
        <v>3468</v>
      </c>
      <c r="AM3" s="39" t="str">
        <f ca="1">IFERROR(
IF(AH2="■",
IF(AND(VALUE(AI1)&gt;39999,VALUE(AI1)&lt;49999),
"ママミール スマイルぶろっこりー",
"ママミール"),
IF(AND(VALUE(OFFSET(webまとめ!$A$1,AE26+1-1,0))&gt;39999,VALUE(OFFSET(webまとめ!$A$1,AE26+1-1,0))&lt;49999),
"ママミール スマイルぶろっこりー",
"ママミール")),"")</f>
        <v/>
      </c>
      <c r="AN3" s="58"/>
      <c r="AO3" s="57"/>
      <c r="AP3" s="57" t="e">
        <f ca="1">IF(COUNTIF(OFFSET(webまとめ!$A$1,AP1-1,6),"*●*"),7,
IF(COUNTIF(OFFSET(webまとめ!$A$1,AP1-1,7),"*●*"),8,
IF(COUNTIF(OFFSET(webまとめ!$A$1,AP1-1,8),"*●*"),9,
IF(COUNTIF(OFFSET(webまとめ!$A$1,AP1-1,9),"*●*"),10,
IF(COUNTIF(OFFSET(webまとめ!$A$1,AP1-1,10),"*●*"),11,
IF(COUNTIF(OFFSET(webまとめ!$A$1,AP1-1,11),"*●*"),12,
IF(COUNTIF(OFFSET(webまとめ!$A$1,AP1-1,12),"*●*"),13,
IF(COUNTIF(OFFSET(webまとめ!$A$1,AP1-1,13),"*●*"),14,
IF(COUNTIF(OFFSET(webまとめ!$A$1,AP1-1,14),"*●*"),15,
IF(COUNTIF(OFFSET(webまとめ!$A$1,AP1-1,15),"*●*"),16,0))))))))))</f>
        <v>#VALUE!</v>
      </c>
      <c r="AQ3" s="39"/>
      <c r="AR3" s="39"/>
      <c r="AS3" s="48" t="str">
        <f ca="1">IFERROR(
IF(AS2="■",
OFFSET(納品書まとめ!$A$1,BA2-1,1),OFFSET(webまとめ!$A$1,BA1-1,1)),"")</f>
        <v/>
      </c>
      <c r="AT3" s="48"/>
      <c r="AU3" s="48"/>
      <c r="AV3" s="48"/>
      <c r="AW3" s="48" t="s">
        <v>3468</v>
      </c>
      <c r="AX3" s="39" t="str">
        <f ca="1">IFERROR(
IF(AS2="■",
IF(AND(VALUE(AT1)&gt;39999,VALUE(AT1)&lt;49999),
"ママミール スマイルぶろっこりー",
"ママミール"),
IF(AND(VALUE(OFFSET(webまとめ!$A$1,AP26+1-1,0))&gt;39999,VALUE(OFFSET(webまとめ!$A$1,AP26+1-1,0))&lt;49999),
"ママミール スマイルぶろっこりー",
"ママミール")),"")</f>
        <v/>
      </c>
      <c r="AY3" s="58"/>
      <c r="AZ3" s="57"/>
      <c r="BA3" s="57" t="e">
        <f ca="1">IF(COUNTIF(OFFSET(webまとめ!$A$1,BA1-1,6),"*●*"),7,
IF(COUNTIF(OFFSET(webまとめ!$A$1,BA1-1,7),"*●*"),8,
IF(COUNTIF(OFFSET(webまとめ!$A$1,BA1-1,8),"*●*"),9,
IF(COUNTIF(OFFSET(webまとめ!$A$1,BA1-1,9),"*●*"),10,
IF(COUNTIF(OFFSET(webまとめ!$A$1,BA1-1,10),"*●*"),11,
IF(COUNTIF(OFFSET(webまとめ!$A$1,BA1-1,11),"*●*"),12,
IF(COUNTIF(OFFSET(webまとめ!$A$1,BA1-1,12),"*●*"),13,
IF(COUNTIF(OFFSET(webまとめ!$A$1,BA1-1,13),"*●*"),14,
IF(COUNTIF(OFFSET(webまとめ!$A$1,BA1-1,14),"*●*"),15,
IF(COUNTIF(OFFSET(webまとめ!$A$1,BA1-1,15),"*●*"),16,0))))))))))</f>
        <v>#VALUE!</v>
      </c>
      <c r="BB3" s="39"/>
      <c r="BC3" s="39"/>
      <c r="BD3" s="48" t="str">
        <f ca="1">IFERROR(
IF(BD2="■",
OFFSET(納品書まとめ!$A$1,BL2-1,1),OFFSET(webまとめ!$A$1,BL1-1,1)),"")</f>
        <v/>
      </c>
      <c r="BE3" s="48"/>
      <c r="BF3" s="48"/>
      <c r="BG3" s="48"/>
      <c r="BH3" s="48" t="s">
        <v>3468</v>
      </c>
      <c r="BI3" s="39" t="str">
        <f ca="1">IFERROR(
IF(BD2="■",
IF(AND(VALUE(BE1)&gt;39999,VALUE(BE1)&lt;49999),
"ママミール スマイルぶろっこりー",
"ママミール"),
IF(AND(VALUE(OFFSET(webまとめ!$A$1,BA26+1-1,0))&gt;39999,VALUE(OFFSET(webまとめ!$A$1,BA26+1-1,0))&lt;49999),
"ママミール スマイルぶろっこりー",
"ママミール")),"")</f>
        <v/>
      </c>
      <c r="BJ3" s="58"/>
      <c r="BK3" s="57"/>
      <c r="BL3" s="57" t="e">
        <f ca="1">IF(COUNTIF(OFFSET(webまとめ!$A$1,BL1-1,6),"*●*"),7,
IF(COUNTIF(OFFSET(webまとめ!$A$1,BL1-1,7),"*●*"),8,
IF(COUNTIF(OFFSET(webまとめ!$A$1,BL1-1,8),"*●*"),9,
IF(COUNTIF(OFFSET(webまとめ!$A$1,BL1-1,9),"*●*"),10,
IF(COUNTIF(OFFSET(webまとめ!$A$1,BL1-1,10),"*●*"),11,
IF(COUNTIF(OFFSET(webまとめ!$A$1,BL1-1,11),"*●*"),12,
IF(COUNTIF(OFFSET(webまとめ!$A$1,BL1-1,12),"*●*"),13,
IF(COUNTIF(OFFSET(webまとめ!$A$1,BL1-1,13),"*●*"),14,
IF(COUNTIF(OFFSET(webまとめ!$A$1,BL1-1,14),"*●*"),15,
IF(COUNTIF(OFFSET(webまとめ!$A$1,BL1-1,15),"*●*"),16,0))))))))))</f>
        <v>#VALUE!</v>
      </c>
      <c r="BM3" s="39"/>
      <c r="BN3" s="39"/>
      <c r="BO3" s="48" t="str">
        <f ca="1">IFERROR(
IF(BO2="■",
OFFSET(納品書まとめ!$A$1,BW2-1,1),OFFSET(webまとめ!$A$1,BW1-1,1)),"")</f>
        <v/>
      </c>
      <c r="BP3" s="48"/>
      <c r="BQ3" s="48"/>
      <c r="BR3" s="48"/>
      <c r="BS3" s="48" t="s">
        <v>3468</v>
      </c>
      <c r="BT3" s="39" t="str">
        <f ca="1">IFERROR(
IF(BO2="■",
IF(AND(VALUE(BP1)&gt;39999,VALUE(BP1)&lt;49999),
"ママミール スマイルぶろっこりー",
"ママミール"),
IF(AND(VALUE(OFFSET(webまとめ!$A$1,BL26+1-1,0))&gt;39999,VALUE(OFFSET(webまとめ!$A$1,BL26+1-1,0))&lt;49999),
"ママミール スマイルぶろっこりー",
"ママミール")),"")</f>
        <v/>
      </c>
      <c r="BU3" s="58"/>
      <c r="BV3" s="57"/>
      <c r="BW3" s="57" t="e">
        <f ca="1">IF(COUNTIF(OFFSET(webまとめ!$A$1,BW1-1,6),"*●*"),7,
IF(COUNTIF(OFFSET(webまとめ!$A$1,BW1-1,7),"*●*"),8,
IF(COUNTIF(OFFSET(webまとめ!$A$1,BW1-1,8),"*●*"),9,
IF(COUNTIF(OFFSET(webまとめ!$A$1,BW1-1,9),"*●*"),10,
IF(COUNTIF(OFFSET(webまとめ!$A$1,BW1-1,10),"*●*"),11,
IF(COUNTIF(OFFSET(webまとめ!$A$1,BW1-1,11),"*●*"),12,
IF(COUNTIF(OFFSET(webまとめ!$A$1,BW1-1,12),"*●*"),13,
IF(COUNTIF(OFFSET(webまとめ!$A$1,BW1-1,13),"*●*"),14,
IF(COUNTIF(OFFSET(webまとめ!$A$1,BW1-1,14),"*●*"),15,
IF(COUNTIF(OFFSET(webまとめ!$A$1,BW1-1,15),"*●*"),16,0))))))))))</f>
        <v>#VALUE!</v>
      </c>
      <c r="BX3" s="39"/>
      <c r="BY3" s="39"/>
      <c r="BZ3" s="48" t="str">
        <f ca="1">IFERROR(
IF(BZ2="■",
OFFSET(納品書まとめ!$A$1,CH2-1,1),OFFSET(webまとめ!$A$1,CH1-1,1)),"")</f>
        <v/>
      </c>
      <c r="CA3" s="48"/>
      <c r="CB3" s="48"/>
      <c r="CC3" s="48"/>
      <c r="CD3" s="48" t="s">
        <v>3468</v>
      </c>
      <c r="CE3" s="39" t="str">
        <f ca="1">IFERROR(
IF(BZ2="■",
IF(AND(VALUE(CA1)&gt;39999,VALUE(CA1)&lt;49999),
"ママミール スマイルぶろっこりー",
"ママミール"),
IF(AND(VALUE(OFFSET(webまとめ!$A$1,BW26+1-1,0))&gt;39999,VALUE(OFFSET(webまとめ!$A$1,BW26+1-1,0))&lt;49999),
"ママミール スマイルぶろっこりー",
"ママミール")),"")</f>
        <v/>
      </c>
      <c r="CF3" s="58"/>
      <c r="CG3" s="57"/>
      <c r="CH3" s="57" t="e">
        <f ca="1">IF(COUNTIF(OFFSET(webまとめ!$A$1,CH1-1,6),"*●*"),7,
IF(COUNTIF(OFFSET(webまとめ!$A$1,CH1-1,7),"*●*"),8,
IF(COUNTIF(OFFSET(webまとめ!$A$1,CH1-1,8),"*●*"),9,
IF(COUNTIF(OFFSET(webまとめ!$A$1,CH1-1,9),"*●*"),10,
IF(COUNTIF(OFFSET(webまとめ!$A$1,CH1-1,10),"*●*"),11,
IF(COUNTIF(OFFSET(webまとめ!$A$1,CH1-1,11),"*●*"),12,
IF(COUNTIF(OFFSET(webまとめ!$A$1,CH1-1,12),"*●*"),13,
IF(COUNTIF(OFFSET(webまとめ!$A$1,CH1-1,13),"*●*"),14,
IF(COUNTIF(OFFSET(webまとめ!$A$1,CH1-1,14),"*●*"),15,
IF(COUNTIF(OFFSET(webまとめ!$A$1,CH1-1,15),"*●*"),16,0))))))))))</f>
        <v>#VALUE!</v>
      </c>
      <c r="CI3" s="39"/>
      <c r="CJ3" s="39"/>
      <c r="CK3" s="48" t="str">
        <f ca="1">IFERROR(
IF(CK2="■",
OFFSET(納品書まとめ!$A$1,CS2-1,1),OFFSET(webまとめ!$A$1,CS1-1,1)),"")</f>
        <v/>
      </c>
      <c r="CL3" s="48"/>
      <c r="CM3" s="48"/>
      <c r="CN3" s="48"/>
      <c r="CO3" s="48" t="s">
        <v>3468</v>
      </c>
      <c r="CP3" s="39" t="str">
        <f ca="1">IFERROR(
IF(CK2="■",
IF(AND(VALUE(CL1)&gt;39999,VALUE(CL1)&lt;49999),
"ママミール スマイルぶろっこりー",
"ママミール"),
IF(AND(VALUE(OFFSET(webまとめ!$A$1,CH26+1-1,0))&gt;39999,VALUE(OFFSET(webまとめ!$A$1,CH26+1-1,0))&lt;49999),
"ママミール スマイルぶろっこりー",
"ママミール")),"")</f>
        <v/>
      </c>
      <c r="CQ3" s="58"/>
      <c r="CR3" s="57"/>
      <c r="CS3" s="57" t="e">
        <f ca="1">IF(COUNTIF(OFFSET(webまとめ!$A$1,CS1-1,6),"*●*"),7,
IF(COUNTIF(OFFSET(webまとめ!$A$1,CS1-1,7),"*●*"),8,
IF(COUNTIF(OFFSET(webまとめ!$A$1,CS1-1,8),"*●*"),9,
IF(COUNTIF(OFFSET(webまとめ!$A$1,CS1-1,9),"*●*"),10,
IF(COUNTIF(OFFSET(webまとめ!$A$1,CS1-1,10),"*●*"),11,
IF(COUNTIF(OFFSET(webまとめ!$A$1,CS1-1,11),"*●*"),12,
IF(COUNTIF(OFFSET(webまとめ!$A$1,CS1-1,12),"*●*"),13,
IF(COUNTIF(OFFSET(webまとめ!$A$1,CS1-1,13),"*●*"),14,
IF(COUNTIF(OFFSET(webまとめ!$A$1,CS1-1,14),"*●*"),15,
IF(COUNTIF(OFFSET(webまとめ!$A$1,CS1-1,15),"*●*"),16,0))))))))))</f>
        <v>#VALUE!</v>
      </c>
      <c r="CT3" s="39"/>
      <c r="CU3" s="39"/>
      <c r="CV3" s="48" t="str">
        <f ca="1">IFERROR(
IF(CV2="■",
OFFSET(納品書まとめ!$A$1,DD2-1,1),OFFSET(webまとめ!$A$1,DD1-1,1)),"")</f>
        <v/>
      </c>
      <c r="CW3" s="48"/>
      <c r="CX3" s="48"/>
      <c r="CY3" s="48"/>
      <c r="CZ3" s="48" t="s">
        <v>3468</v>
      </c>
      <c r="DA3" s="39" t="str">
        <f ca="1">IFERROR(
IF(CV2="■",
IF(AND(VALUE(CW1)&gt;39999,VALUE(CW1)&lt;49999),
"ママミール スマイルぶろっこりー",
"ママミール"),
IF(AND(VALUE(OFFSET(webまとめ!$A$1,CS26+1-1,0))&gt;39999,VALUE(OFFSET(webまとめ!$A$1,CS26+1-1,0))&lt;49999),
"ママミール スマイルぶろっこりー",
"ママミール")),"")</f>
        <v/>
      </c>
      <c r="DB3" s="58"/>
      <c r="DC3" s="57"/>
      <c r="DD3" s="57" t="e">
        <f ca="1">IF(COUNTIF(OFFSET(webまとめ!$A$1,DD1-1,6),"*●*"),7,
IF(COUNTIF(OFFSET(webまとめ!$A$1,DD1-1,7),"*●*"),8,
IF(COUNTIF(OFFSET(webまとめ!$A$1,DD1-1,8),"*●*"),9,
IF(COUNTIF(OFFSET(webまとめ!$A$1,DD1-1,9),"*●*"),10,
IF(COUNTIF(OFFSET(webまとめ!$A$1,DD1-1,10),"*●*"),11,
IF(COUNTIF(OFFSET(webまとめ!$A$1,DD1-1,11),"*●*"),12,
IF(COUNTIF(OFFSET(webまとめ!$A$1,DD1-1,12),"*●*"),13,
IF(COUNTIF(OFFSET(webまとめ!$A$1,DD1-1,13),"*●*"),14,
IF(COUNTIF(OFFSET(webまとめ!$A$1,DD1-1,14),"*●*"),15,
IF(COUNTIF(OFFSET(webまとめ!$A$1,DD1-1,15),"*●*"),16,0))))))))))</f>
        <v>#VALUE!</v>
      </c>
      <c r="DE3" s="39"/>
      <c r="DF3" s="39"/>
      <c r="DG3" s="48" t="str">
        <f ca="1">IFERROR(
IF(DG2="■",
OFFSET(納品書まとめ!$A$1,DO2-1,1),OFFSET(webまとめ!$A$1,DO1-1,1)),"")</f>
        <v/>
      </c>
      <c r="DH3" s="48"/>
      <c r="DI3" s="48"/>
      <c r="DJ3" s="48"/>
      <c r="DK3" s="48" t="s">
        <v>3468</v>
      </c>
      <c r="DL3" s="39" t="str">
        <f ca="1">IFERROR(
IF(DG2="■",
IF(AND(VALUE(DH1)&gt;39999,VALUE(DH1)&lt;49999),
"ママミール スマイルぶろっこりー",
"ママミール"),
IF(AND(VALUE(OFFSET(webまとめ!$A$1,DD26+1-1,0))&gt;39999,VALUE(OFFSET(webまとめ!$A$1,DD26+1-1,0))&lt;49999),
"ママミール スマイルぶろっこりー",
"ママミール")),"")</f>
        <v/>
      </c>
      <c r="DM3" s="58"/>
      <c r="DN3" s="57"/>
      <c r="DO3" s="57" t="e">
        <f ca="1">IF(COUNTIF(OFFSET(webまとめ!$A$1,DO1-1,6),"*●*"),7,
IF(COUNTIF(OFFSET(webまとめ!$A$1,DO1-1,7),"*●*"),8,
IF(COUNTIF(OFFSET(webまとめ!$A$1,DO1-1,8),"*●*"),9,
IF(COUNTIF(OFFSET(webまとめ!$A$1,DO1-1,9),"*●*"),10,
IF(COUNTIF(OFFSET(webまとめ!$A$1,DO1-1,10),"*●*"),11,
IF(COUNTIF(OFFSET(webまとめ!$A$1,DO1-1,11),"*●*"),12,
IF(COUNTIF(OFFSET(webまとめ!$A$1,DO1-1,12),"*●*"),13,
IF(COUNTIF(OFFSET(webまとめ!$A$1,DO1-1,13),"*●*"),14,
IF(COUNTIF(OFFSET(webまとめ!$A$1,DO1-1,14),"*●*"),15,
IF(COUNTIF(OFFSET(webまとめ!$A$1,DO1-1,15),"*●*"),16,0))))))))))</f>
        <v>#VALUE!</v>
      </c>
      <c r="DP3" s="39"/>
      <c r="DQ3" s="39"/>
      <c r="DR3" s="48" t="str">
        <f ca="1">IFERROR(
IF(DR2="■",
OFFSET(納品書まとめ!$A$1,DZ2-1,1),OFFSET(webまとめ!$A$1,DZ1-1,1)),"")</f>
        <v/>
      </c>
      <c r="DS3" s="48"/>
      <c r="DT3" s="48"/>
      <c r="DU3" s="48"/>
      <c r="DV3" s="48" t="s">
        <v>3468</v>
      </c>
      <c r="DW3" s="39" t="str">
        <f ca="1">IFERROR(
IF(DR2="■",
IF(AND(VALUE(DS1)&gt;39999,VALUE(DS1)&lt;49999),
"ママミール スマイルぶろっこりー",
"ママミール"),
IF(AND(VALUE(OFFSET(webまとめ!$A$1,DO26+1-1,0))&gt;39999,VALUE(OFFSET(webまとめ!$A$1,DO26+1-1,0))&lt;49999),
"ママミール スマイルぶろっこりー",
"ママミール")),"")</f>
        <v/>
      </c>
      <c r="DX3" s="58"/>
      <c r="DY3" s="57"/>
      <c r="DZ3" s="57" t="e">
        <f ca="1">IF(COUNTIF(OFFSET(webまとめ!$A$1,DZ1-1,6),"*●*"),7,
IF(COUNTIF(OFFSET(webまとめ!$A$1,DZ1-1,7),"*●*"),8,
IF(COUNTIF(OFFSET(webまとめ!$A$1,DZ1-1,8),"*●*"),9,
IF(COUNTIF(OFFSET(webまとめ!$A$1,DZ1-1,9),"*●*"),10,
IF(COUNTIF(OFFSET(webまとめ!$A$1,DZ1-1,10),"*●*"),11,
IF(COUNTIF(OFFSET(webまとめ!$A$1,DZ1-1,11),"*●*"),12,
IF(COUNTIF(OFFSET(webまとめ!$A$1,DZ1-1,12),"*●*"),13,
IF(COUNTIF(OFFSET(webまとめ!$A$1,DZ1-1,13),"*●*"),14,
IF(COUNTIF(OFFSET(webまとめ!$A$1,DZ1-1,14),"*●*"),15,
IF(COUNTIF(OFFSET(webまとめ!$A$1,DZ1-1,15),"*●*"),16,0))))))))))</f>
        <v>#VALUE!</v>
      </c>
      <c r="EA3" s="39"/>
      <c r="EB3" s="39"/>
      <c r="EC3" s="48" t="str">
        <f ca="1">IFERROR(
IF(EC2="■",
OFFSET(納品書まとめ!$A$1,EK2-1,1),OFFSET(webまとめ!$A$1,EK1-1,1)),"")</f>
        <v/>
      </c>
      <c r="ED3" s="48"/>
      <c r="EE3" s="48"/>
      <c r="EF3" s="48"/>
      <c r="EG3" s="48" t="s">
        <v>3468</v>
      </c>
      <c r="EH3" s="39" t="str">
        <f ca="1">IFERROR(
IF(EC2="■",
IF(AND(VALUE(ED1)&gt;39999,VALUE(ED1)&lt;49999),
"ママミール スマイルぶろっこりー",
"ママミール"),
IF(AND(VALUE(OFFSET(webまとめ!$A$1,DZ26+1-1,0))&gt;39999,VALUE(OFFSET(webまとめ!$A$1,DZ26+1-1,0))&lt;49999),
"ママミール スマイルぶろっこりー",
"ママミール")),"")</f>
        <v/>
      </c>
      <c r="EI3" s="58"/>
      <c r="EJ3" s="57"/>
      <c r="EK3" s="57" t="e">
        <f ca="1">IF(COUNTIF(OFFSET(webまとめ!$A$1,EK1-1,6),"*●*"),7,
IF(COUNTIF(OFFSET(webまとめ!$A$1,EK1-1,7),"*●*"),8,
IF(COUNTIF(OFFSET(webまとめ!$A$1,EK1-1,8),"*●*"),9,
IF(COUNTIF(OFFSET(webまとめ!$A$1,EK1-1,9),"*●*"),10,
IF(COUNTIF(OFFSET(webまとめ!$A$1,EK1-1,10),"*●*"),11,
IF(COUNTIF(OFFSET(webまとめ!$A$1,EK1-1,11),"*●*"),12,
IF(COUNTIF(OFFSET(webまとめ!$A$1,EK1-1,12),"*●*"),13,
IF(COUNTIF(OFFSET(webまとめ!$A$1,EK1-1,13),"*●*"),14,
IF(COUNTIF(OFFSET(webまとめ!$A$1,EK1-1,14),"*●*"),15,
IF(COUNTIF(OFFSET(webまとめ!$A$1,EK1-1,15),"*●*"),16,0))))))))))</f>
        <v>#VALUE!</v>
      </c>
      <c r="EL3" s="39"/>
      <c r="EM3" s="39"/>
      <c r="EN3" s="48" t="str">
        <f ca="1">IFERROR(
IF(EN2="■",
OFFSET(納品書まとめ!$A$1,EV2-1,1),OFFSET(webまとめ!$A$1,EV1-1,1)),"")</f>
        <v/>
      </c>
      <c r="EO3" s="48"/>
      <c r="EP3" s="48"/>
      <c r="EQ3" s="48"/>
      <c r="ER3" s="48" t="s">
        <v>3468</v>
      </c>
      <c r="ES3" s="39" t="str">
        <f ca="1">IFERROR(
IF(EN2="■",
IF(AND(VALUE(EO1)&gt;39999,VALUE(EO1)&lt;49999),
"ママミール スマイルぶろっこりー",
"ママミール"),
IF(AND(VALUE(OFFSET(webまとめ!$A$1,EK26+1-1,0))&gt;39999,VALUE(OFFSET(webまとめ!$A$1,EK26+1-1,0))&lt;49999),
"ママミール スマイルぶろっこりー",
"ママミール")),"")</f>
        <v/>
      </c>
      <c r="ET3" s="58"/>
      <c r="EU3" s="57"/>
      <c r="EV3" s="57" t="e">
        <f ca="1">IF(COUNTIF(OFFSET(webまとめ!$A$1,EV1-1,6),"*●*"),7,
IF(COUNTIF(OFFSET(webまとめ!$A$1,EV1-1,7),"*●*"),8,
IF(COUNTIF(OFFSET(webまとめ!$A$1,EV1-1,8),"*●*"),9,
IF(COUNTIF(OFFSET(webまとめ!$A$1,EV1-1,9),"*●*"),10,
IF(COUNTIF(OFFSET(webまとめ!$A$1,EV1-1,10),"*●*"),11,
IF(COUNTIF(OFFSET(webまとめ!$A$1,EV1-1,11),"*●*"),12,
IF(COUNTIF(OFFSET(webまとめ!$A$1,EV1-1,12),"*●*"),13,
IF(COUNTIF(OFFSET(webまとめ!$A$1,EV1-1,13),"*●*"),14,
IF(COUNTIF(OFFSET(webまとめ!$A$1,EV1-1,14),"*●*"),15,
IF(COUNTIF(OFFSET(webまとめ!$A$1,EV1-1,15),"*●*"),16,0))))))))))</f>
        <v>#VALUE!</v>
      </c>
      <c r="EW3" s="39"/>
      <c r="EX3" s="39"/>
      <c r="EY3" s="48" t="str">
        <f ca="1">IFERROR(
IF(EY2="■",
OFFSET(納品書まとめ!$A$1,FG2-1,1),OFFSET(webまとめ!$A$1,FG1-1,1)),"")</f>
        <v/>
      </c>
      <c r="EZ3" s="48"/>
      <c r="FA3" s="48"/>
      <c r="FB3" s="48"/>
      <c r="FC3" s="48" t="s">
        <v>3468</v>
      </c>
      <c r="FD3" s="39" t="str">
        <f ca="1">IFERROR(
IF(EY2="■",
IF(AND(VALUE(EZ1)&gt;39999,VALUE(EZ1)&lt;49999),
"ママミール スマイルぶろっこりー",
"ママミール"),
IF(AND(VALUE(OFFSET(webまとめ!$A$1,EV26+1-1,0))&gt;39999,VALUE(OFFSET(webまとめ!$A$1,EV26+1-1,0))&lt;49999),
"ママミール スマイルぶろっこりー",
"ママミール")),"")</f>
        <v/>
      </c>
      <c r="FE3" s="58"/>
      <c r="FF3" s="57"/>
      <c r="FG3" s="57" t="e">
        <f ca="1">IF(COUNTIF(OFFSET(webまとめ!$A$1,FG1-1,6),"*●*"),7,
IF(COUNTIF(OFFSET(webまとめ!$A$1,FG1-1,7),"*●*"),8,
IF(COUNTIF(OFFSET(webまとめ!$A$1,FG1-1,8),"*●*"),9,
IF(COUNTIF(OFFSET(webまとめ!$A$1,FG1-1,9),"*●*"),10,
IF(COUNTIF(OFFSET(webまとめ!$A$1,FG1-1,10),"*●*"),11,
IF(COUNTIF(OFFSET(webまとめ!$A$1,FG1-1,11),"*●*"),12,
IF(COUNTIF(OFFSET(webまとめ!$A$1,FG1-1,12),"*●*"),13,
IF(COUNTIF(OFFSET(webまとめ!$A$1,FG1-1,13),"*●*"),14,
IF(COUNTIF(OFFSET(webまとめ!$A$1,FG1-1,14),"*●*"),15,
IF(COUNTIF(OFFSET(webまとめ!$A$1,FG1-1,15),"*●*"),16,0))))))))))</f>
        <v>#VALUE!</v>
      </c>
      <c r="FH3" s="39"/>
      <c r="FI3" s="39"/>
      <c r="FJ3" s="48" t="str">
        <f ca="1">IFERROR(
IF(FJ2="■",
OFFSET(納品書まとめ!$A$1,FR2-1,1),OFFSET(webまとめ!$A$1,FR1-1,1)),"")</f>
        <v/>
      </c>
      <c r="FK3" s="48"/>
      <c r="FL3" s="48"/>
      <c r="FM3" s="48"/>
      <c r="FN3" s="48" t="s">
        <v>3468</v>
      </c>
      <c r="FO3" s="39" t="str">
        <f ca="1">IFERROR(
IF(FJ2="■",
IF(AND(VALUE(FK1)&gt;39999,VALUE(FK1)&lt;49999),
"ママミール スマイルぶろっこりー",
"ママミール"),
IF(AND(VALUE(OFFSET(webまとめ!$A$1,FG26+1-1,0))&gt;39999,VALUE(OFFSET(webまとめ!$A$1,FG26+1-1,0))&lt;49999),
"ママミール スマイルぶろっこりー",
"ママミール")),"")</f>
        <v/>
      </c>
      <c r="FP3" s="58"/>
      <c r="FQ3" s="57"/>
      <c r="FR3" s="57" t="e">
        <f ca="1">IF(COUNTIF(OFFSET(webまとめ!$A$1,FR1-1,6),"*●*"),7,
IF(COUNTIF(OFFSET(webまとめ!$A$1,FR1-1,7),"*●*"),8,
IF(COUNTIF(OFFSET(webまとめ!$A$1,FR1-1,8),"*●*"),9,
IF(COUNTIF(OFFSET(webまとめ!$A$1,FR1-1,9),"*●*"),10,
IF(COUNTIF(OFFSET(webまとめ!$A$1,FR1-1,10),"*●*"),11,
IF(COUNTIF(OFFSET(webまとめ!$A$1,FR1-1,11),"*●*"),12,
IF(COUNTIF(OFFSET(webまとめ!$A$1,FR1-1,12),"*●*"),13,
IF(COUNTIF(OFFSET(webまとめ!$A$1,FR1-1,13),"*●*"),14,
IF(COUNTIF(OFFSET(webまとめ!$A$1,FR1-1,14),"*●*"),15,
IF(COUNTIF(OFFSET(webまとめ!$A$1,FR1-1,15),"*●*"),16,0))))))))))</f>
        <v>#VALUE!</v>
      </c>
      <c r="FS3" s="39"/>
      <c r="FT3" s="39"/>
      <c r="FU3" s="48" t="str">
        <f ca="1">IFERROR(
IF(FU2="■",
OFFSET(納品書まとめ!$A$1,GC2-1,1),OFFSET(webまとめ!$A$1,GC1-1,1)),"")</f>
        <v/>
      </c>
      <c r="FV3" s="48"/>
      <c r="FW3" s="48"/>
      <c r="FX3" s="48"/>
      <c r="FY3" s="48" t="s">
        <v>3468</v>
      </c>
      <c r="FZ3" s="39" t="str">
        <f ca="1">IFERROR(
IF(FU2="■",
IF(AND(VALUE(FV1)&gt;39999,VALUE(FV1)&lt;49999),
"ママミール スマイルぶろっこりー",
"ママミール"),
IF(AND(VALUE(OFFSET(webまとめ!$A$1,FR26+1-1,0))&gt;39999,VALUE(OFFSET(webまとめ!$A$1,FR26+1-1,0))&lt;49999),
"ママミール スマイルぶろっこりー",
"ママミール")),"")</f>
        <v/>
      </c>
      <c r="GA3" s="58"/>
      <c r="GB3" s="57"/>
      <c r="GC3" s="57" t="e">
        <f ca="1">IF(COUNTIF(OFFSET(webまとめ!$A$1,GC1-1,6),"*●*"),7,
IF(COUNTIF(OFFSET(webまとめ!$A$1,GC1-1,7),"*●*"),8,
IF(COUNTIF(OFFSET(webまとめ!$A$1,GC1-1,8),"*●*"),9,
IF(COUNTIF(OFFSET(webまとめ!$A$1,GC1-1,9),"*●*"),10,
IF(COUNTIF(OFFSET(webまとめ!$A$1,GC1-1,10),"*●*"),11,
IF(COUNTIF(OFFSET(webまとめ!$A$1,GC1-1,11),"*●*"),12,
IF(COUNTIF(OFFSET(webまとめ!$A$1,GC1-1,12),"*●*"),13,
IF(COUNTIF(OFFSET(webまとめ!$A$1,GC1-1,13),"*●*"),14,
IF(COUNTIF(OFFSET(webまとめ!$A$1,GC1-1,14),"*●*"),15,
IF(COUNTIF(OFFSET(webまとめ!$A$1,GC1-1,15),"*●*"),16,0))))))))))</f>
        <v>#VALUE!</v>
      </c>
      <c r="GD3" s="39"/>
      <c r="GE3" s="39"/>
      <c r="GF3" s="48" t="str">
        <f ca="1">IFERROR(
IF(GF2="■",
OFFSET(納品書まとめ!$A$1,GN2-1,1),OFFSET(webまとめ!$A$1,GN1-1,1)),"")</f>
        <v/>
      </c>
      <c r="GG3" s="48"/>
      <c r="GH3" s="48"/>
      <c r="GI3" s="48"/>
      <c r="GJ3" s="48" t="s">
        <v>3468</v>
      </c>
      <c r="GK3" s="39" t="str">
        <f ca="1">IFERROR(
IF(GF2="■",
IF(AND(VALUE(GG1)&gt;39999,VALUE(GG1)&lt;49999),
"ママミール スマイルぶろっこりー",
"ママミール"),
IF(AND(VALUE(OFFSET(webまとめ!$A$1,GC26+1-1,0))&gt;39999,VALUE(OFFSET(webまとめ!$A$1,GC26+1-1,0))&lt;49999),
"ママミール スマイルぶろっこりー",
"ママミール")),"")</f>
        <v/>
      </c>
      <c r="GL3" s="58"/>
      <c r="GM3" s="57"/>
      <c r="GN3" s="57" t="e">
        <f ca="1">IF(COUNTIF(OFFSET(webまとめ!$A$1,GN1-1,6),"*●*"),7,
IF(COUNTIF(OFFSET(webまとめ!$A$1,GN1-1,7),"*●*"),8,
IF(COUNTIF(OFFSET(webまとめ!$A$1,GN1-1,8),"*●*"),9,
IF(COUNTIF(OFFSET(webまとめ!$A$1,GN1-1,9),"*●*"),10,
IF(COUNTIF(OFFSET(webまとめ!$A$1,GN1-1,10),"*●*"),11,
IF(COUNTIF(OFFSET(webまとめ!$A$1,GN1-1,11),"*●*"),12,
IF(COUNTIF(OFFSET(webまとめ!$A$1,GN1-1,12),"*●*"),13,
IF(COUNTIF(OFFSET(webまとめ!$A$1,GN1-1,13),"*●*"),14,
IF(COUNTIF(OFFSET(webまとめ!$A$1,GN1-1,14),"*●*"),15,
IF(COUNTIF(OFFSET(webまとめ!$A$1,GN1-1,15),"*●*"),16,0))))))))))</f>
        <v>#VALUE!</v>
      </c>
      <c r="GO3" s="39"/>
      <c r="GP3" s="39"/>
      <c r="GQ3" s="48" t="str">
        <f ca="1">IFERROR(
IF(GQ2="■",
OFFSET(納品書まとめ!$A$1,GY2-1,1),OFFSET(webまとめ!$A$1,GY1-1,1)),"")</f>
        <v/>
      </c>
      <c r="GR3" s="48"/>
      <c r="GS3" s="48"/>
      <c r="GT3" s="48"/>
      <c r="GU3" s="48" t="s">
        <v>3468</v>
      </c>
      <c r="GV3" s="39" t="str">
        <f ca="1">IFERROR(
IF(GQ2="■",
IF(AND(VALUE(GR1)&gt;39999,VALUE(GR1)&lt;49999),
"ママミール スマイルぶろっこりー",
"ママミール"),
IF(AND(VALUE(OFFSET(webまとめ!$A$1,GN26+1-1,0))&gt;39999,VALUE(OFFSET(webまとめ!$A$1,GN26+1-1,0))&lt;49999),
"ママミール スマイルぶろっこりー",
"ママミール")),"")</f>
        <v/>
      </c>
      <c r="GW3" s="58"/>
      <c r="GX3" s="57"/>
      <c r="GY3" s="57" t="e">
        <f ca="1">IF(COUNTIF(OFFSET(webまとめ!$A$1,GY1-1,6),"*●*"),7,
IF(COUNTIF(OFFSET(webまとめ!$A$1,GY1-1,7),"*●*"),8,
IF(COUNTIF(OFFSET(webまとめ!$A$1,GY1-1,8),"*●*"),9,
IF(COUNTIF(OFFSET(webまとめ!$A$1,GY1-1,9),"*●*"),10,
IF(COUNTIF(OFFSET(webまとめ!$A$1,GY1-1,10),"*●*"),11,
IF(COUNTIF(OFFSET(webまとめ!$A$1,GY1-1,11),"*●*"),12,
IF(COUNTIF(OFFSET(webまとめ!$A$1,GY1-1,12),"*●*"),13,
IF(COUNTIF(OFFSET(webまとめ!$A$1,GY1-1,13),"*●*"),14,
IF(COUNTIF(OFFSET(webまとめ!$A$1,GY1-1,14),"*●*"),15,
IF(COUNTIF(OFFSET(webまとめ!$A$1,GY1-1,15),"*●*"),16,0))))))))))</f>
        <v>#VALUE!</v>
      </c>
      <c r="GZ3" s="39"/>
      <c r="HA3" s="39"/>
      <c r="HB3" s="48" t="str">
        <f ca="1">IFERROR(
IF(HB2="■",
OFFSET(納品書まとめ!$A$1,HJ2-1,1),OFFSET(webまとめ!$A$1,HJ1-1,1)),"")</f>
        <v/>
      </c>
      <c r="HC3" s="48"/>
      <c r="HD3" s="48"/>
      <c r="HE3" s="48"/>
      <c r="HF3" s="48" t="s">
        <v>3468</v>
      </c>
      <c r="HG3" s="39" t="str">
        <f ca="1">IFERROR(
IF(HB2="■",
IF(AND(VALUE(HC1)&gt;39999,VALUE(HC1)&lt;49999),
"ママミール スマイルぶろっこりー",
"ママミール"),
IF(AND(VALUE(OFFSET(webまとめ!$A$1,GY26+1-1,0))&gt;39999,VALUE(OFFSET(webまとめ!$A$1,GY26+1-1,0))&lt;49999),
"ママミール スマイルぶろっこりー",
"ママミール")),"")</f>
        <v/>
      </c>
      <c r="HH3" s="58"/>
      <c r="HI3" s="57"/>
      <c r="HJ3" s="57" t="e">
        <f ca="1">IF(COUNTIF(OFFSET(webまとめ!$A$1,HJ1-1,6),"*●*"),7,
IF(COUNTIF(OFFSET(webまとめ!$A$1,HJ1-1,7),"*●*"),8,
IF(COUNTIF(OFFSET(webまとめ!$A$1,HJ1-1,8),"*●*"),9,
IF(COUNTIF(OFFSET(webまとめ!$A$1,HJ1-1,9),"*●*"),10,
IF(COUNTIF(OFFSET(webまとめ!$A$1,HJ1-1,10),"*●*"),11,
IF(COUNTIF(OFFSET(webまとめ!$A$1,HJ1-1,11),"*●*"),12,
IF(COUNTIF(OFFSET(webまとめ!$A$1,HJ1-1,12),"*●*"),13,
IF(COUNTIF(OFFSET(webまとめ!$A$1,HJ1-1,13),"*●*"),14,
IF(COUNTIF(OFFSET(webまとめ!$A$1,HJ1-1,14),"*●*"),15,
IF(COUNTIF(OFFSET(webまとめ!$A$1,HJ1-1,15),"*●*"),16,0))))))))))</f>
        <v>#VALUE!</v>
      </c>
      <c r="HK3" s="39"/>
      <c r="HL3" s="39"/>
      <c r="HM3" s="48" t="str">
        <f ca="1">IFERROR(
IF(HM2="■",
OFFSET(納品書まとめ!$A$1,HU2-1,1),OFFSET(webまとめ!$A$1,HU1-1,1)),"")</f>
        <v/>
      </c>
      <c r="HN3" s="48"/>
      <c r="HO3" s="48"/>
      <c r="HP3" s="48"/>
      <c r="HQ3" s="48" t="s">
        <v>3468</v>
      </c>
      <c r="HR3" s="39" t="str">
        <f ca="1">IFERROR(
IF(HM2="■",
IF(AND(VALUE(HN1)&gt;39999,VALUE(HN1)&lt;49999),
"ママミール スマイルぶろっこりー",
"ママミール"),
IF(AND(VALUE(OFFSET(webまとめ!$A$1,HJ26+1-1,0))&gt;39999,VALUE(OFFSET(webまとめ!$A$1,HJ26+1-1,0))&lt;49999),
"ママミール スマイルぶろっこりー",
"ママミール")),"")</f>
        <v/>
      </c>
      <c r="HS3" s="58"/>
      <c r="HT3" s="57"/>
      <c r="HU3" s="57" t="e">
        <f ca="1">IF(COUNTIF(OFFSET(webまとめ!$A$1,HU1-1,6),"*●*"),7,
IF(COUNTIF(OFFSET(webまとめ!$A$1,HU1-1,7),"*●*"),8,
IF(COUNTIF(OFFSET(webまとめ!$A$1,HU1-1,8),"*●*"),9,
IF(COUNTIF(OFFSET(webまとめ!$A$1,HU1-1,9),"*●*"),10,
IF(COUNTIF(OFFSET(webまとめ!$A$1,HU1-1,10),"*●*"),11,
IF(COUNTIF(OFFSET(webまとめ!$A$1,HU1-1,11),"*●*"),12,
IF(COUNTIF(OFFSET(webまとめ!$A$1,HU1-1,12),"*●*"),13,
IF(COUNTIF(OFFSET(webまとめ!$A$1,HU1-1,13),"*●*"),14,
IF(COUNTIF(OFFSET(webまとめ!$A$1,HU1-1,14),"*●*"),15,
IF(COUNTIF(OFFSET(webまとめ!$A$1,HU1-1,15),"*●*"),16,0))))))))))</f>
        <v>#VALUE!</v>
      </c>
      <c r="HV3" s="39"/>
      <c r="HW3" s="39"/>
      <c r="HX3" s="48" t="str">
        <f ca="1">IFERROR(
IF(HX2="■",
OFFSET(納品書まとめ!$A$1,IF2-1,1),OFFSET(webまとめ!$A$1,IF1-1,1)),"")</f>
        <v/>
      </c>
      <c r="HY3" s="48"/>
      <c r="HZ3" s="48"/>
      <c r="IA3" s="48"/>
      <c r="IB3" s="48" t="s">
        <v>3468</v>
      </c>
      <c r="IC3" s="39" t="str">
        <f ca="1">IFERROR(
IF(HX2="■",
IF(AND(VALUE(HY1)&gt;39999,VALUE(HY1)&lt;49999),
"ママミール スマイルぶろっこりー",
"ママミール"),
IF(AND(VALUE(OFFSET(webまとめ!$A$1,HU26+1-1,0))&gt;39999,VALUE(OFFSET(webまとめ!$A$1,HU26+1-1,0))&lt;49999),
"ママミール スマイルぶろっこりー",
"ママミール")),"")</f>
        <v/>
      </c>
      <c r="ID3" s="58"/>
      <c r="IE3" s="57"/>
      <c r="IF3" s="57" t="e">
        <f ca="1">IF(COUNTIF(OFFSET(webまとめ!$A$1,IF1-1,6),"*●*"),7,
IF(COUNTIF(OFFSET(webまとめ!$A$1,IF1-1,7),"*●*"),8,
IF(COUNTIF(OFFSET(webまとめ!$A$1,IF1-1,8),"*●*"),9,
IF(COUNTIF(OFFSET(webまとめ!$A$1,IF1-1,9),"*●*"),10,
IF(COUNTIF(OFFSET(webまとめ!$A$1,IF1-1,10),"*●*"),11,
IF(COUNTIF(OFFSET(webまとめ!$A$1,IF1-1,11),"*●*"),12,
IF(COUNTIF(OFFSET(webまとめ!$A$1,IF1-1,12),"*●*"),13,
IF(COUNTIF(OFFSET(webまとめ!$A$1,IF1-1,13),"*●*"),14,
IF(COUNTIF(OFFSET(webまとめ!$A$1,IF1-1,14),"*●*"),15,
IF(COUNTIF(OFFSET(webまとめ!$A$1,IF1-1,15),"*●*"),16,0))))))))))</f>
        <v>#VALUE!</v>
      </c>
      <c r="IG3" s="39"/>
      <c r="IH3" s="39"/>
      <c r="II3" s="48" t="str">
        <f ca="1">IFERROR(
IF(II2="■",
OFFSET(納品書まとめ!$A$1,IQ2-1,1),OFFSET(webまとめ!$A$1,IQ1-1,1)),"")</f>
        <v/>
      </c>
      <c r="IJ3" s="48"/>
      <c r="IK3" s="48"/>
      <c r="IL3" s="48"/>
      <c r="IM3" s="48" t="s">
        <v>3468</v>
      </c>
      <c r="IN3" s="39" t="str">
        <f ca="1">IFERROR(
IF(II2="■",
IF(AND(VALUE(IJ1)&gt;39999,VALUE(IJ1)&lt;49999),
"ママミール スマイルぶろっこりー",
"ママミール"),
IF(AND(VALUE(OFFSET(webまとめ!$A$1,IF26+1-1,0))&gt;39999,VALUE(OFFSET(webまとめ!$A$1,IF26+1-1,0))&lt;49999),
"ママミール スマイルぶろっこりー",
"ママミール")),"")</f>
        <v/>
      </c>
      <c r="IO3" s="58"/>
      <c r="IP3" s="57"/>
      <c r="IQ3" s="57" t="e">
        <f ca="1">IF(COUNTIF(OFFSET(webまとめ!$A$1,IQ1-1,6),"*●*"),7,
IF(COUNTIF(OFFSET(webまとめ!$A$1,IQ1-1,7),"*●*"),8,
IF(COUNTIF(OFFSET(webまとめ!$A$1,IQ1-1,8),"*●*"),9,
IF(COUNTIF(OFFSET(webまとめ!$A$1,IQ1-1,9),"*●*"),10,
IF(COUNTIF(OFFSET(webまとめ!$A$1,IQ1-1,10),"*●*"),11,
IF(COUNTIF(OFFSET(webまとめ!$A$1,IQ1-1,11),"*●*"),12,
IF(COUNTIF(OFFSET(webまとめ!$A$1,IQ1-1,12),"*●*"),13,
IF(COUNTIF(OFFSET(webまとめ!$A$1,IQ1-1,13),"*●*"),14,
IF(COUNTIF(OFFSET(webまとめ!$A$1,IQ1-1,14),"*●*"),15,
IF(COUNTIF(OFFSET(webまとめ!$A$1,IQ1-1,15),"*●*"),16,0))))))))))</f>
        <v>#VALUE!</v>
      </c>
      <c r="IR3" s="39"/>
      <c r="IS3" s="39"/>
      <c r="IT3" s="48" t="str">
        <f ca="1">IFERROR(
IF(IT2="■",
OFFSET(納品書まとめ!$A$1,JB2-1,1),OFFSET(webまとめ!$A$1,JB1-1,1)),"")</f>
        <v/>
      </c>
      <c r="IU3" s="48"/>
      <c r="IV3" s="48"/>
      <c r="IW3" s="48"/>
      <c r="IX3" s="48" t="s">
        <v>3468</v>
      </c>
      <c r="IY3" s="39" t="str">
        <f ca="1">IFERROR(
IF(IT2="■",
IF(AND(VALUE(IU1)&gt;39999,VALUE(IU1)&lt;49999),
"ママミール スマイルぶろっこりー",
"ママミール"),
IF(AND(VALUE(OFFSET(webまとめ!$A$1,IQ26+1-1,0))&gt;39999,VALUE(OFFSET(webまとめ!$A$1,IQ26+1-1,0))&lt;49999),
"ママミール スマイルぶろっこりー",
"ママミール")),"")</f>
        <v/>
      </c>
      <c r="IZ3" s="58"/>
      <c r="JA3" s="57"/>
      <c r="JB3" s="57" t="e">
        <f ca="1">IF(COUNTIF(OFFSET(webまとめ!$A$1,JB1-1,6),"*●*"),7,
IF(COUNTIF(OFFSET(webまとめ!$A$1,JB1-1,7),"*●*"),8,
IF(COUNTIF(OFFSET(webまとめ!$A$1,JB1-1,8),"*●*"),9,
IF(COUNTIF(OFFSET(webまとめ!$A$1,JB1-1,9),"*●*"),10,
IF(COUNTIF(OFFSET(webまとめ!$A$1,JB1-1,10),"*●*"),11,
IF(COUNTIF(OFFSET(webまとめ!$A$1,JB1-1,11),"*●*"),12,
IF(COUNTIF(OFFSET(webまとめ!$A$1,JB1-1,12),"*●*"),13,
IF(COUNTIF(OFFSET(webまとめ!$A$1,JB1-1,13),"*●*"),14,
IF(COUNTIF(OFFSET(webまとめ!$A$1,JB1-1,14),"*●*"),15,
IF(COUNTIF(OFFSET(webまとめ!$A$1,JB1-1,15),"*●*"),16,0))))))))))</f>
        <v>#VALUE!</v>
      </c>
      <c r="JC3" s="39"/>
      <c r="JD3" s="39"/>
      <c r="JE3" s="48" t="str">
        <f ca="1">IFERROR(
IF(JE2="■",
OFFSET(納品書まとめ!$A$1,JM2-1,1),OFFSET(webまとめ!$A$1,JM1-1,1)),"")</f>
        <v/>
      </c>
      <c r="JF3" s="48"/>
      <c r="JG3" s="48"/>
      <c r="JH3" s="48"/>
      <c r="JI3" s="48" t="s">
        <v>3468</v>
      </c>
      <c r="JJ3" s="39" t="str">
        <f ca="1">IFERROR(
IF(JE2="■",
IF(AND(VALUE(JF1)&gt;39999,VALUE(JF1)&lt;49999),
"ママミール スマイルぶろっこりー",
"ママミール"),
IF(AND(VALUE(OFFSET(webまとめ!$A$1,JB26+1-1,0))&gt;39999,VALUE(OFFSET(webまとめ!$A$1,JB26+1-1,0))&lt;49999),
"ママミール スマイルぶろっこりー",
"ママミール")),"")</f>
        <v/>
      </c>
      <c r="JK3" s="58"/>
      <c r="JL3" s="57"/>
      <c r="JM3" s="57" t="e">
        <f ca="1">IF(COUNTIF(OFFSET(webまとめ!$A$1,JM1-1,6),"*●*"),7,
IF(COUNTIF(OFFSET(webまとめ!$A$1,JM1-1,7),"*●*"),8,
IF(COUNTIF(OFFSET(webまとめ!$A$1,JM1-1,8),"*●*"),9,
IF(COUNTIF(OFFSET(webまとめ!$A$1,JM1-1,9),"*●*"),10,
IF(COUNTIF(OFFSET(webまとめ!$A$1,JM1-1,10),"*●*"),11,
IF(COUNTIF(OFFSET(webまとめ!$A$1,JM1-1,11),"*●*"),12,
IF(COUNTIF(OFFSET(webまとめ!$A$1,JM1-1,12),"*●*"),13,
IF(COUNTIF(OFFSET(webまとめ!$A$1,JM1-1,13),"*●*"),14,
IF(COUNTIF(OFFSET(webまとめ!$A$1,JM1-1,14),"*●*"),15,
IF(COUNTIF(OFFSET(webまとめ!$A$1,JM1-1,15),"*●*"),16,0))))))))))</f>
        <v>#VALUE!</v>
      </c>
      <c r="JN3" s="39"/>
      <c r="JO3" s="39"/>
      <c r="JP3" s="48" t="str">
        <f ca="1">IFERROR(
IF(JP2="■",
OFFSET(納品書まとめ!$A$1,JX2-1,1),OFFSET(webまとめ!$A$1,JX1-1,1)),"")</f>
        <v/>
      </c>
      <c r="JQ3" s="48"/>
      <c r="JR3" s="48"/>
      <c r="JS3" s="48"/>
      <c r="JT3" s="48" t="s">
        <v>3468</v>
      </c>
      <c r="JU3" s="39" t="str">
        <f ca="1">IFERROR(
IF(JP2="■",
IF(AND(VALUE(JQ1)&gt;39999,VALUE(JQ1)&lt;49999),
"ママミール スマイルぶろっこりー",
"ママミール"),
IF(AND(VALUE(OFFSET(webまとめ!$A$1,JM26+1-1,0))&gt;39999,VALUE(OFFSET(webまとめ!$A$1,JM26+1-1,0))&lt;49999),
"ママミール スマイルぶろっこりー",
"ママミール")),"")</f>
        <v/>
      </c>
      <c r="JV3" s="58"/>
      <c r="JW3" s="57"/>
      <c r="JX3" s="57" t="e">
        <f ca="1">IF(COUNTIF(OFFSET(webまとめ!$A$1,JX1-1,6),"*●*"),7,
IF(COUNTIF(OFFSET(webまとめ!$A$1,JX1-1,7),"*●*"),8,
IF(COUNTIF(OFFSET(webまとめ!$A$1,JX1-1,8),"*●*"),9,
IF(COUNTIF(OFFSET(webまとめ!$A$1,JX1-1,9),"*●*"),10,
IF(COUNTIF(OFFSET(webまとめ!$A$1,JX1-1,10),"*●*"),11,
IF(COUNTIF(OFFSET(webまとめ!$A$1,JX1-1,11),"*●*"),12,
IF(COUNTIF(OFFSET(webまとめ!$A$1,JX1-1,12),"*●*"),13,
IF(COUNTIF(OFFSET(webまとめ!$A$1,JX1-1,13),"*●*"),14,
IF(COUNTIF(OFFSET(webまとめ!$A$1,JX1-1,14),"*●*"),15,
IF(COUNTIF(OFFSET(webまとめ!$A$1,JX1-1,15),"*●*"),16,0))))))))))</f>
        <v>#VALUE!</v>
      </c>
      <c r="JY3" s="39"/>
      <c r="JZ3" s="39"/>
      <c r="KA3" s="48" t="str">
        <f ca="1">IFERROR(
IF(KA2="■",
OFFSET(納品書まとめ!$A$1,KI2-1,1),OFFSET(webまとめ!$A$1,KI1-1,1)),"")</f>
        <v/>
      </c>
      <c r="KB3" s="48"/>
      <c r="KC3" s="48"/>
      <c r="KD3" s="48"/>
      <c r="KE3" s="48" t="s">
        <v>3468</v>
      </c>
      <c r="KF3" s="39" t="str">
        <f ca="1">IFERROR(
IF(KA2="■",
IF(AND(VALUE(KB1)&gt;39999,VALUE(KB1)&lt;49999),
"ママミール スマイルぶろっこりー",
"ママミール"),
IF(AND(VALUE(OFFSET(webまとめ!$A$1,JX26+1-1,0))&gt;39999,VALUE(OFFSET(webまとめ!$A$1,JX26+1-1,0))&lt;49999),
"ママミール スマイルぶろっこりー",
"ママミール")),"")</f>
        <v/>
      </c>
      <c r="KG3" s="58"/>
      <c r="KH3" s="57"/>
      <c r="KI3" s="57" t="e">
        <f ca="1">IF(COUNTIF(OFFSET(webまとめ!$A$1,KI1-1,6),"*●*"),7,
IF(COUNTIF(OFFSET(webまとめ!$A$1,KI1-1,7),"*●*"),8,
IF(COUNTIF(OFFSET(webまとめ!$A$1,KI1-1,8),"*●*"),9,
IF(COUNTIF(OFFSET(webまとめ!$A$1,KI1-1,9),"*●*"),10,
IF(COUNTIF(OFFSET(webまとめ!$A$1,KI1-1,10),"*●*"),11,
IF(COUNTIF(OFFSET(webまとめ!$A$1,KI1-1,11),"*●*"),12,
IF(COUNTIF(OFFSET(webまとめ!$A$1,KI1-1,12),"*●*"),13,
IF(COUNTIF(OFFSET(webまとめ!$A$1,KI1-1,13),"*●*"),14,
IF(COUNTIF(OFFSET(webまとめ!$A$1,KI1-1,14),"*●*"),15,
IF(COUNTIF(OFFSET(webまとめ!$A$1,KI1-1,15),"*●*"),16,0))))))))))</f>
        <v>#VALUE!</v>
      </c>
      <c r="KJ3" s="39"/>
      <c r="KK3" s="39"/>
      <c r="KL3" s="48" t="str">
        <f ca="1">IFERROR(
IF(KL2="■",
OFFSET(納品書まとめ!$A$1,KT2-1,1),OFFSET(webまとめ!$A$1,KT1-1,1)),"")</f>
        <v/>
      </c>
      <c r="KM3" s="48"/>
      <c r="KN3" s="48"/>
      <c r="KO3" s="48"/>
      <c r="KP3" s="48" t="s">
        <v>3468</v>
      </c>
      <c r="KQ3" s="39" t="str">
        <f ca="1">IFERROR(
IF(KL2="■",
IF(AND(VALUE(KM1)&gt;39999,VALUE(KM1)&lt;49999),
"ママミール スマイルぶろっこりー",
"ママミール"),
IF(AND(VALUE(OFFSET(webまとめ!$A$1,KI26+1-1,0))&gt;39999,VALUE(OFFSET(webまとめ!$A$1,KI26+1-1,0))&lt;49999),
"ママミール スマイルぶろっこりー",
"ママミール")),"")</f>
        <v/>
      </c>
      <c r="KR3" s="58"/>
      <c r="KS3" s="57"/>
      <c r="KT3" s="57" t="e">
        <f ca="1">IF(COUNTIF(OFFSET(webまとめ!$A$1,KT1-1,6),"*●*"),7,
IF(COUNTIF(OFFSET(webまとめ!$A$1,KT1-1,7),"*●*"),8,
IF(COUNTIF(OFFSET(webまとめ!$A$1,KT1-1,8),"*●*"),9,
IF(COUNTIF(OFFSET(webまとめ!$A$1,KT1-1,9),"*●*"),10,
IF(COUNTIF(OFFSET(webまとめ!$A$1,KT1-1,10),"*●*"),11,
IF(COUNTIF(OFFSET(webまとめ!$A$1,KT1-1,11),"*●*"),12,
IF(COUNTIF(OFFSET(webまとめ!$A$1,KT1-1,12),"*●*"),13,
IF(COUNTIF(OFFSET(webまとめ!$A$1,KT1-1,13),"*●*"),14,
IF(COUNTIF(OFFSET(webまとめ!$A$1,KT1-1,14),"*●*"),15,
IF(COUNTIF(OFFSET(webまとめ!$A$1,KT1-1,15),"*●*"),16,0))))))))))</f>
        <v>#VALUE!</v>
      </c>
      <c r="KU3" s="39"/>
      <c r="KV3" s="39"/>
      <c r="KW3" s="48" t="str">
        <f ca="1">IFERROR(
IF(KW2="■",
OFFSET(納品書まとめ!$A$1,LE2-1,1),OFFSET(webまとめ!$A$1,LE1-1,1)),"")</f>
        <v/>
      </c>
      <c r="KX3" s="48"/>
      <c r="KY3" s="48"/>
      <c r="KZ3" s="48"/>
      <c r="LA3" s="48" t="s">
        <v>3468</v>
      </c>
      <c r="LB3" s="39" t="str">
        <f ca="1">IFERROR(
IF(KW2="■",
IF(AND(VALUE(KX1)&gt;39999,VALUE(KX1)&lt;49999),
"ママミール スマイルぶろっこりー",
"ママミール"),
IF(AND(VALUE(OFFSET(webまとめ!$A$1,KT26+1-1,0))&gt;39999,VALUE(OFFSET(webまとめ!$A$1,KT26+1-1,0))&lt;49999),
"ママミール スマイルぶろっこりー",
"ママミール")),"")</f>
        <v/>
      </c>
      <c r="LC3" s="58"/>
      <c r="LD3" s="57"/>
      <c r="LE3" s="57" t="e">
        <f ca="1">IF(COUNTIF(OFFSET(webまとめ!$A$1,LE1-1,6),"*●*"),7,
IF(COUNTIF(OFFSET(webまとめ!$A$1,LE1-1,7),"*●*"),8,
IF(COUNTIF(OFFSET(webまとめ!$A$1,LE1-1,8),"*●*"),9,
IF(COUNTIF(OFFSET(webまとめ!$A$1,LE1-1,9),"*●*"),10,
IF(COUNTIF(OFFSET(webまとめ!$A$1,LE1-1,10),"*●*"),11,
IF(COUNTIF(OFFSET(webまとめ!$A$1,LE1-1,11),"*●*"),12,
IF(COUNTIF(OFFSET(webまとめ!$A$1,LE1-1,12),"*●*"),13,
IF(COUNTIF(OFFSET(webまとめ!$A$1,LE1-1,13),"*●*"),14,
IF(COUNTIF(OFFSET(webまとめ!$A$1,LE1-1,14),"*●*"),15,
IF(COUNTIF(OFFSET(webまとめ!$A$1,LE1-1,15),"*●*"),16,0))))))))))</f>
        <v>#VALUE!</v>
      </c>
      <c r="LF3" s="39"/>
      <c r="LG3" s="39"/>
      <c r="LH3" s="48" t="str">
        <f ca="1">IFERROR(
IF(LH2="■",
OFFSET(納品書まとめ!$A$1,LP2-1,1),OFFSET(webまとめ!$A$1,LP1-1,1)),"")</f>
        <v/>
      </c>
      <c r="LI3" s="48"/>
      <c r="LJ3" s="48"/>
      <c r="LK3" s="48"/>
      <c r="LL3" s="48" t="s">
        <v>3468</v>
      </c>
      <c r="LM3" s="39" t="str">
        <f ca="1">IFERROR(
IF(LH2="■",
IF(AND(VALUE(LI1)&gt;39999,VALUE(LI1)&lt;49999),
"ママミール スマイルぶろっこりー",
"ママミール"),
IF(AND(VALUE(OFFSET(webまとめ!$A$1,LE26+1-1,0))&gt;39999,VALUE(OFFSET(webまとめ!$A$1,LE26+1-1,0))&lt;49999),
"ママミール スマイルぶろっこりー",
"ママミール")),"")</f>
        <v/>
      </c>
      <c r="LN3" s="58"/>
      <c r="LO3" s="57"/>
      <c r="LP3" s="57" t="e">
        <f ca="1">IF(COUNTIF(OFFSET(webまとめ!$A$1,LP1-1,6),"*●*"),7,
IF(COUNTIF(OFFSET(webまとめ!$A$1,LP1-1,7),"*●*"),8,
IF(COUNTIF(OFFSET(webまとめ!$A$1,LP1-1,8),"*●*"),9,
IF(COUNTIF(OFFSET(webまとめ!$A$1,LP1-1,9),"*●*"),10,
IF(COUNTIF(OFFSET(webまとめ!$A$1,LP1-1,10),"*●*"),11,
IF(COUNTIF(OFFSET(webまとめ!$A$1,LP1-1,11),"*●*"),12,
IF(COUNTIF(OFFSET(webまとめ!$A$1,LP1-1,12),"*●*"),13,
IF(COUNTIF(OFFSET(webまとめ!$A$1,LP1-1,13),"*●*"),14,
IF(COUNTIF(OFFSET(webまとめ!$A$1,LP1-1,14),"*●*"),15,
IF(COUNTIF(OFFSET(webまとめ!$A$1,LP1-1,15),"*●*"),16,0))))))))))</f>
        <v>#VALUE!</v>
      </c>
      <c r="LQ3" s="39"/>
      <c r="LR3" s="39"/>
      <c r="LS3" s="48" t="str">
        <f ca="1">IFERROR(
IF(LS2="■",
OFFSET(納品書まとめ!$A$1,MA2-1,1),OFFSET(webまとめ!$A$1,MA1-1,1)),"")</f>
        <v/>
      </c>
      <c r="LT3" s="48"/>
      <c r="LU3" s="48"/>
      <c r="LV3" s="48"/>
      <c r="LW3" s="48" t="s">
        <v>3468</v>
      </c>
      <c r="LX3" s="39" t="str">
        <f ca="1">IFERROR(
IF(LS2="■",
IF(AND(VALUE(LT1)&gt;39999,VALUE(LT1)&lt;49999),
"ママミール スマイルぶろっこりー",
"ママミール"),
IF(AND(VALUE(OFFSET(webまとめ!$A$1,LP26+1-1,0))&gt;39999,VALUE(OFFSET(webまとめ!$A$1,LP26+1-1,0))&lt;49999),
"ママミール スマイルぶろっこりー",
"ママミール")),"")</f>
        <v/>
      </c>
      <c r="LY3" s="58"/>
      <c r="LZ3" s="57"/>
      <c r="MA3" s="57" t="e">
        <f ca="1">IF(COUNTIF(OFFSET(webまとめ!$A$1,MA1-1,6),"*●*"),7,
IF(COUNTIF(OFFSET(webまとめ!$A$1,MA1-1,7),"*●*"),8,
IF(COUNTIF(OFFSET(webまとめ!$A$1,MA1-1,8),"*●*"),9,
IF(COUNTIF(OFFSET(webまとめ!$A$1,MA1-1,9),"*●*"),10,
IF(COUNTIF(OFFSET(webまとめ!$A$1,MA1-1,10),"*●*"),11,
IF(COUNTIF(OFFSET(webまとめ!$A$1,MA1-1,11),"*●*"),12,
IF(COUNTIF(OFFSET(webまとめ!$A$1,MA1-1,12),"*●*"),13,
IF(COUNTIF(OFFSET(webまとめ!$A$1,MA1-1,13),"*●*"),14,
IF(COUNTIF(OFFSET(webまとめ!$A$1,MA1-1,14),"*●*"),15,
IF(COUNTIF(OFFSET(webまとめ!$A$1,MA1-1,15),"*●*"),16,0))))))))))</f>
        <v>#VALUE!</v>
      </c>
      <c r="MB3" s="39"/>
      <c r="MC3" s="39"/>
      <c r="MD3" s="48" t="str">
        <f ca="1">IFERROR(
IF(MD2="■",
OFFSET(納品書まとめ!$A$1,ML2-1,1),OFFSET(webまとめ!$A$1,ML1-1,1)),"")</f>
        <v/>
      </c>
      <c r="ME3" s="48"/>
      <c r="MF3" s="48"/>
      <c r="MG3" s="48"/>
      <c r="MH3" s="48" t="s">
        <v>3468</v>
      </c>
      <c r="MI3" s="39" t="str">
        <f ca="1">IFERROR(
IF(MD2="■",
IF(AND(VALUE(ME1)&gt;39999,VALUE(ME1)&lt;49999),
"ママミール スマイルぶろっこりー",
"ママミール"),
IF(AND(VALUE(OFFSET(webまとめ!$A$1,MA26+1-1,0))&gt;39999,VALUE(OFFSET(webまとめ!$A$1,MA26+1-1,0))&lt;49999),
"ママミール スマイルぶろっこりー",
"ママミール")),"")</f>
        <v/>
      </c>
      <c r="MJ3" s="58"/>
      <c r="MK3" s="57"/>
      <c r="ML3" s="57" t="e">
        <f ca="1">IF(COUNTIF(OFFSET(webまとめ!$A$1,ML1-1,6),"*●*"),7,
IF(COUNTIF(OFFSET(webまとめ!$A$1,ML1-1,7),"*●*"),8,
IF(COUNTIF(OFFSET(webまとめ!$A$1,ML1-1,8),"*●*"),9,
IF(COUNTIF(OFFSET(webまとめ!$A$1,ML1-1,9),"*●*"),10,
IF(COUNTIF(OFFSET(webまとめ!$A$1,ML1-1,10),"*●*"),11,
IF(COUNTIF(OFFSET(webまとめ!$A$1,ML1-1,11),"*●*"),12,
IF(COUNTIF(OFFSET(webまとめ!$A$1,ML1-1,12),"*●*"),13,
IF(COUNTIF(OFFSET(webまとめ!$A$1,ML1-1,13),"*●*"),14,
IF(COUNTIF(OFFSET(webまとめ!$A$1,ML1-1,14),"*●*"),15,
IF(COUNTIF(OFFSET(webまとめ!$A$1,ML1-1,15),"*●*"),16,0))))))))))</f>
        <v>#VALUE!</v>
      </c>
      <c r="MM3" s="39"/>
      <c r="MN3" s="39"/>
      <c r="MO3" s="48" t="str">
        <f ca="1">IFERROR(
IF(MO2="■",
OFFSET(納品書まとめ!$A$1,MW2-1,1),OFFSET(webまとめ!$A$1,MW1-1,1)),"")</f>
        <v/>
      </c>
      <c r="MP3" s="48"/>
      <c r="MQ3" s="48"/>
      <c r="MR3" s="48"/>
      <c r="MS3" s="48" t="s">
        <v>3468</v>
      </c>
      <c r="MT3" s="39" t="str">
        <f ca="1">IFERROR(
IF(MO2="■",
IF(AND(VALUE(MP1)&gt;39999,VALUE(MP1)&lt;49999),
"ママミール スマイルぶろっこりー",
"ママミール"),
IF(AND(VALUE(OFFSET(webまとめ!$A$1,ML26+1-1,0))&gt;39999,VALUE(OFFSET(webまとめ!$A$1,ML26+1-1,0))&lt;49999),
"ママミール スマイルぶろっこりー",
"ママミール")),"")</f>
        <v/>
      </c>
      <c r="MU3" s="58"/>
      <c r="MV3" s="57"/>
      <c r="MW3" s="57" t="e">
        <f ca="1">IF(COUNTIF(OFFSET(webまとめ!$A$1,MW1-1,6),"*●*"),7,
IF(COUNTIF(OFFSET(webまとめ!$A$1,MW1-1,7),"*●*"),8,
IF(COUNTIF(OFFSET(webまとめ!$A$1,MW1-1,8),"*●*"),9,
IF(COUNTIF(OFFSET(webまとめ!$A$1,MW1-1,9),"*●*"),10,
IF(COUNTIF(OFFSET(webまとめ!$A$1,MW1-1,10),"*●*"),11,
IF(COUNTIF(OFFSET(webまとめ!$A$1,MW1-1,11),"*●*"),12,
IF(COUNTIF(OFFSET(webまとめ!$A$1,MW1-1,12),"*●*"),13,
IF(COUNTIF(OFFSET(webまとめ!$A$1,MW1-1,13),"*●*"),14,
IF(COUNTIF(OFFSET(webまとめ!$A$1,MW1-1,14),"*●*"),15,
IF(COUNTIF(OFFSET(webまとめ!$A$1,MW1-1,15),"*●*"),16,0))))))))))</f>
        <v>#VALUE!</v>
      </c>
      <c r="MX3" s="39"/>
      <c r="MY3" s="39"/>
      <c r="MZ3" s="48" t="str">
        <f ca="1">IFERROR(
IF(MZ2="■",
OFFSET(納品書まとめ!$A$1,NH2-1,1),OFFSET(webまとめ!$A$1,NH1-1,1)),"")</f>
        <v/>
      </c>
      <c r="NA3" s="48"/>
      <c r="NB3" s="48"/>
      <c r="NC3" s="48"/>
      <c r="ND3" s="48" t="s">
        <v>3468</v>
      </c>
      <c r="NE3" s="39" t="str">
        <f ca="1">IFERROR(
IF(MZ2="■",
IF(AND(VALUE(NA1)&gt;39999,VALUE(NA1)&lt;49999),
"ママミール スマイルぶろっこりー",
"ママミール"),
IF(AND(VALUE(OFFSET(webまとめ!$A$1,MW26+1-1,0))&gt;39999,VALUE(OFFSET(webまとめ!$A$1,MW26+1-1,0))&lt;49999),
"ママミール スマイルぶろっこりー",
"ママミール")),"")</f>
        <v/>
      </c>
      <c r="NF3" s="58"/>
      <c r="NG3" s="57"/>
      <c r="NH3" s="57" t="e">
        <f ca="1">IF(COUNTIF(OFFSET(webまとめ!$A$1,NH1-1,6),"*●*"),7,
IF(COUNTIF(OFFSET(webまとめ!$A$1,NH1-1,7),"*●*"),8,
IF(COUNTIF(OFFSET(webまとめ!$A$1,NH1-1,8),"*●*"),9,
IF(COUNTIF(OFFSET(webまとめ!$A$1,NH1-1,9),"*●*"),10,
IF(COUNTIF(OFFSET(webまとめ!$A$1,NH1-1,10),"*●*"),11,
IF(COUNTIF(OFFSET(webまとめ!$A$1,NH1-1,11),"*●*"),12,
IF(COUNTIF(OFFSET(webまとめ!$A$1,NH1-1,12),"*●*"),13,
IF(COUNTIF(OFFSET(webまとめ!$A$1,NH1-1,13),"*●*"),14,
IF(COUNTIF(OFFSET(webまとめ!$A$1,NH1-1,14),"*●*"),15,
IF(COUNTIF(OFFSET(webまとめ!$A$1,NH1-1,15),"*●*"),16,0))))))))))</f>
        <v>#VALUE!</v>
      </c>
      <c r="NI3" s="39"/>
      <c r="NJ3" s="39"/>
      <c r="NK3" s="48" t="str">
        <f ca="1">IFERROR(
IF(NK2="■",
OFFSET(納品書まとめ!$A$1,NS2-1,1),OFFSET(webまとめ!$A$1,NS1-1,1)),"")</f>
        <v/>
      </c>
      <c r="NL3" s="48"/>
      <c r="NM3" s="48"/>
      <c r="NN3" s="48"/>
      <c r="NO3" s="48" t="s">
        <v>3468</v>
      </c>
      <c r="NP3" s="39" t="str">
        <f ca="1">IFERROR(
IF(NK2="■",
IF(AND(VALUE(NL1)&gt;39999,VALUE(NL1)&lt;49999),
"ママミール スマイルぶろっこりー",
"ママミール"),
IF(AND(VALUE(OFFSET(webまとめ!$A$1,NH26+1-1,0))&gt;39999,VALUE(OFFSET(webまとめ!$A$1,NH26+1-1,0))&lt;49999),
"ママミール スマイルぶろっこりー",
"ママミール")),"")</f>
        <v/>
      </c>
      <c r="NQ3" s="58"/>
      <c r="NR3" s="57"/>
      <c r="NS3" s="57" t="e">
        <f ca="1">IF(COUNTIF(OFFSET(webまとめ!$A$1,NS1-1,6),"*●*"),7,
IF(COUNTIF(OFFSET(webまとめ!$A$1,NS1-1,7),"*●*"),8,
IF(COUNTIF(OFFSET(webまとめ!$A$1,NS1-1,8),"*●*"),9,
IF(COUNTIF(OFFSET(webまとめ!$A$1,NS1-1,9),"*●*"),10,
IF(COUNTIF(OFFSET(webまとめ!$A$1,NS1-1,10),"*●*"),11,
IF(COUNTIF(OFFSET(webまとめ!$A$1,NS1-1,11),"*●*"),12,
IF(COUNTIF(OFFSET(webまとめ!$A$1,NS1-1,12),"*●*"),13,
IF(COUNTIF(OFFSET(webまとめ!$A$1,NS1-1,13),"*●*"),14,
IF(COUNTIF(OFFSET(webまとめ!$A$1,NS1-1,14),"*●*"),15,
IF(COUNTIF(OFFSET(webまとめ!$A$1,NS1-1,15),"*●*"),16,0))))))))))</f>
        <v>#VALUE!</v>
      </c>
      <c r="NT3" s="39"/>
      <c r="NU3" s="39"/>
      <c r="NV3" s="48" t="str">
        <f ca="1">IFERROR(
IF(NV2="■",
OFFSET(納品書まとめ!$A$1,OD2-1,1),OFFSET(webまとめ!$A$1,OD1-1,1)),"")</f>
        <v/>
      </c>
      <c r="NW3" s="48"/>
      <c r="NX3" s="48"/>
      <c r="NY3" s="48"/>
      <c r="NZ3" s="48" t="s">
        <v>3468</v>
      </c>
      <c r="OA3" s="39" t="str">
        <f ca="1">IFERROR(
IF(NV2="■",
IF(AND(VALUE(NW1)&gt;39999,VALUE(NW1)&lt;49999),
"ママミール スマイルぶろっこりー",
"ママミール"),
IF(AND(VALUE(OFFSET(webまとめ!$A$1,NS26+1-1,0))&gt;39999,VALUE(OFFSET(webまとめ!$A$1,NS26+1-1,0))&lt;49999),
"ママミール スマイルぶろっこりー",
"ママミール")),"")</f>
        <v/>
      </c>
      <c r="OB3" s="58"/>
      <c r="OC3" s="57"/>
      <c r="OD3" s="57" t="e">
        <f ca="1">IF(COUNTIF(OFFSET(webまとめ!$A$1,OD1-1,6),"*●*"),7,
IF(COUNTIF(OFFSET(webまとめ!$A$1,OD1-1,7),"*●*"),8,
IF(COUNTIF(OFFSET(webまとめ!$A$1,OD1-1,8),"*●*"),9,
IF(COUNTIF(OFFSET(webまとめ!$A$1,OD1-1,9),"*●*"),10,
IF(COUNTIF(OFFSET(webまとめ!$A$1,OD1-1,10),"*●*"),11,
IF(COUNTIF(OFFSET(webまとめ!$A$1,OD1-1,11),"*●*"),12,
IF(COUNTIF(OFFSET(webまとめ!$A$1,OD1-1,12),"*●*"),13,
IF(COUNTIF(OFFSET(webまとめ!$A$1,OD1-1,13),"*●*"),14,
IF(COUNTIF(OFFSET(webまとめ!$A$1,OD1-1,14),"*●*"),15,
IF(COUNTIF(OFFSET(webまとめ!$A$1,OD1-1,15),"*●*"),16,0))))))))))</f>
        <v>#VALUE!</v>
      </c>
      <c r="OE3" s="39"/>
      <c r="OF3" s="39"/>
      <c r="OG3" s="48" t="str">
        <f ca="1">IFERROR(
IF(OG2="■",
OFFSET(納品書まとめ!$A$1,OO2-1,1),OFFSET(webまとめ!$A$1,OO1-1,1)),"")</f>
        <v/>
      </c>
      <c r="OH3" s="48"/>
      <c r="OI3" s="48"/>
      <c r="OJ3" s="48"/>
      <c r="OK3" s="48" t="s">
        <v>3468</v>
      </c>
      <c r="OL3" s="39" t="str">
        <f ca="1">IFERROR(
IF(OG2="■",
IF(AND(VALUE(OH1)&gt;39999,VALUE(OH1)&lt;49999),
"ママミール スマイルぶろっこりー",
"ママミール"),
IF(AND(VALUE(OFFSET(webまとめ!$A$1,OD26+1-1,0))&gt;39999,VALUE(OFFSET(webまとめ!$A$1,OD26+1-1,0))&lt;49999),
"ママミール スマイルぶろっこりー",
"ママミール")),"")</f>
        <v/>
      </c>
      <c r="OM3" s="58"/>
      <c r="ON3" s="57"/>
      <c r="OO3" s="57" t="e">
        <f ca="1">IF(COUNTIF(OFFSET(webまとめ!$A$1,OO1-1,6),"*●*"),7,
IF(COUNTIF(OFFSET(webまとめ!$A$1,OO1-1,7),"*●*"),8,
IF(COUNTIF(OFFSET(webまとめ!$A$1,OO1-1,8),"*●*"),9,
IF(COUNTIF(OFFSET(webまとめ!$A$1,OO1-1,9),"*●*"),10,
IF(COUNTIF(OFFSET(webまとめ!$A$1,OO1-1,10),"*●*"),11,
IF(COUNTIF(OFFSET(webまとめ!$A$1,OO1-1,11),"*●*"),12,
IF(COUNTIF(OFFSET(webまとめ!$A$1,OO1-1,12),"*●*"),13,
IF(COUNTIF(OFFSET(webまとめ!$A$1,OO1-1,13),"*●*"),14,
IF(COUNTIF(OFFSET(webまとめ!$A$1,OO1-1,14),"*●*"),15,
IF(COUNTIF(OFFSET(webまとめ!$A$1,OO1-1,15),"*●*"),16,0))))))))))</f>
        <v>#VALUE!</v>
      </c>
      <c r="OP3" s="39"/>
      <c r="OQ3" s="39"/>
      <c r="OR3" s="48" t="str">
        <f ca="1">IFERROR(
IF(OR2="■",
OFFSET(納品書まとめ!$A$1,OZ2-1,1),OFFSET(webまとめ!$A$1,OZ1-1,1)),"")</f>
        <v/>
      </c>
      <c r="OS3" s="48"/>
      <c r="OT3" s="48"/>
      <c r="OU3" s="48"/>
      <c r="OV3" s="48" t="s">
        <v>3468</v>
      </c>
      <c r="OW3" s="39" t="str">
        <f ca="1">IFERROR(
IF(OR2="■",
IF(AND(VALUE(OS1)&gt;39999,VALUE(OS1)&lt;49999),
"ママミール スマイルぶろっこりー",
"ママミール"),
IF(AND(VALUE(OFFSET(webまとめ!$A$1,OO26+1-1,0))&gt;39999,VALUE(OFFSET(webまとめ!$A$1,OO26+1-1,0))&lt;49999),
"ママミール スマイルぶろっこりー",
"ママミール")),"")</f>
        <v/>
      </c>
      <c r="OX3" s="58"/>
      <c r="OY3" s="57"/>
      <c r="OZ3" s="57" t="e">
        <f ca="1">IF(COUNTIF(OFFSET(webまとめ!$A$1,OZ1-1,6),"*●*"),7,
IF(COUNTIF(OFFSET(webまとめ!$A$1,OZ1-1,7),"*●*"),8,
IF(COUNTIF(OFFSET(webまとめ!$A$1,OZ1-1,8),"*●*"),9,
IF(COUNTIF(OFFSET(webまとめ!$A$1,OZ1-1,9),"*●*"),10,
IF(COUNTIF(OFFSET(webまとめ!$A$1,OZ1-1,10),"*●*"),11,
IF(COUNTIF(OFFSET(webまとめ!$A$1,OZ1-1,11),"*●*"),12,
IF(COUNTIF(OFFSET(webまとめ!$A$1,OZ1-1,12),"*●*"),13,
IF(COUNTIF(OFFSET(webまとめ!$A$1,OZ1-1,13),"*●*"),14,
IF(COUNTIF(OFFSET(webまとめ!$A$1,OZ1-1,14),"*●*"),15,
IF(COUNTIF(OFFSET(webまとめ!$A$1,OZ1-1,15),"*●*"),16,0))))))))))</f>
        <v>#VALUE!</v>
      </c>
      <c r="PA3" s="39"/>
      <c r="PB3" s="39"/>
      <c r="PC3" s="48" t="str">
        <f ca="1">IFERROR(
IF(PC2="■",
OFFSET(納品書まとめ!$A$1,PK2-1,1),OFFSET(webまとめ!$A$1,PK1-1,1)),"")</f>
        <v/>
      </c>
      <c r="PD3" s="48"/>
      <c r="PE3" s="48"/>
      <c r="PF3" s="48"/>
      <c r="PG3" s="48" t="s">
        <v>3468</v>
      </c>
      <c r="PH3" s="39" t="str">
        <f ca="1">IFERROR(
IF(PC2="■",
IF(AND(VALUE(PD1)&gt;39999,VALUE(PD1)&lt;49999),
"ママミール スマイルぶろっこりー",
"ママミール"),
IF(AND(VALUE(OFFSET(webまとめ!$A$1,OZ26+1-1,0))&gt;39999,VALUE(OFFSET(webまとめ!$A$1,OZ26+1-1,0))&lt;49999),
"ママミール スマイルぶろっこりー",
"ママミール")),"")</f>
        <v/>
      </c>
      <c r="PI3" s="58"/>
      <c r="PJ3" s="57"/>
      <c r="PK3" s="57" t="e">
        <f ca="1">IF(COUNTIF(OFFSET(webまとめ!$A$1,PK1-1,6),"*●*"),7,
IF(COUNTIF(OFFSET(webまとめ!$A$1,PK1-1,7),"*●*"),8,
IF(COUNTIF(OFFSET(webまとめ!$A$1,PK1-1,8),"*●*"),9,
IF(COUNTIF(OFFSET(webまとめ!$A$1,PK1-1,9),"*●*"),10,
IF(COUNTIF(OFFSET(webまとめ!$A$1,PK1-1,10),"*●*"),11,
IF(COUNTIF(OFFSET(webまとめ!$A$1,PK1-1,11),"*●*"),12,
IF(COUNTIF(OFFSET(webまとめ!$A$1,PK1-1,12),"*●*"),13,
IF(COUNTIF(OFFSET(webまとめ!$A$1,PK1-1,13),"*●*"),14,
IF(COUNTIF(OFFSET(webまとめ!$A$1,PK1-1,14),"*●*"),15,
IF(COUNTIF(OFFSET(webまとめ!$A$1,PK1-1,15),"*●*"),16,0))))))))))</f>
        <v>#VALUE!</v>
      </c>
      <c r="PL3" s="39"/>
      <c r="PM3" s="39"/>
      <c r="PN3" s="48" t="str">
        <f ca="1">IFERROR(
IF(PN2="■",
OFFSET(納品書まとめ!$A$1,PV2-1,1),OFFSET(webまとめ!$A$1,PV1-1,1)),"")</f>
        <v/>
      </c>
      <c r="PO3" s="48"/>
      <c r="PP3" s="48"/>
      <c r="PQ3" s="48"/>
      <c r="PR3" s="48" t="s">
        <v>3468</v>
      </c>
      <c r="PS3" s="39" t="str">
        <f ca="1">IFERROR(
IF(PN2="■",
IF(AND(VALUE(PO1)&gt;39999,VALUE(PO1)&lt;49999),
"ママミール スマイルぶろっこりー",
"ママミール"),
IF(AND(VALUE(OFFSET(webまとめ!$A$1,PK26+1-1,0))&gt;39999,VALUE(OFFSET(webまとめ!$A$1,PK26+1-1,0))&lt;49999),
"ママミール スマイルぶろっこりー",
"ママミール")),"")</f>
        <v/>
      </c>
      <c r="PT3" s="58"/>
      <c r="PU3" s="57"/>
      <c r="PV3" s="57" t="e">
        <f ca="1">IF(COUNTIF(OFFSET(webまとめ!$A$1,PV1-1,6),"*●*"),7,
IF(COUNTIF(OFFSET(webまとめ!$A$1,PV1-1,7),"*●*"),8,
IF(COUNTIF(OFFSET(webまとめ!$A$1,PV1-1,8),"*●*"),9,
IF(COUNTIF(OFFSET(webまとめ!$A$1,PV1-1,9),"*●*"),10,
IF(COUNTIF(OFFSET(webまとめ!$A$1,PV1-1,10),"*●*"),11,
IF(COUNTIF(OFFSET(webまとめ!$A$1,PV1-1,11),"*●*"),12,
IF(COUNTIF(OFFSET(webまとめ!$A$1,PV1-1,12),"*●*"),13,
IF(COUNTIF(OFFSET(webまとめ!$A$1,PV1-1,13),"*●*"),14,
IF(COUNTIF(OFFSET(webまとめ!$A$1,PV1-1,14),"*●*"),15,
IF(COUNTIF(OFFSET(webまとめ!$A$1,PV1-1,15),"*●*"),16,0))))))))))</f>
        <v>#VALUE!</v>
      </c>
      <c r="PW3" s="39"/>
      <c r="PX3" s="39"/>
      <c r="PY3" s="48" t="str">
        <f ca="1">IFERROR(
IF(PY2="■",
OFFSET(納品書まとめ!$A$1,QG2-1,1),OFFSET(webまとめ!$A$1,QG1-1,1)),"")</f>
        <v/>
      </c>
      <c r="PZ3" s="48"/>
      <c r="QA3" s="48"/>
      <c r="QB3" s="48"/>
      <c r="QC3" s="48" t="s">
        <v>3468</v>
      </c>
      <c r="QD3" s="39" t="str">
        <f ca="1">IFERROR(
IF(PY2="■",
IF(AND(VALUE(PZ1)&gt;39999,VALUE(PZ1)&lt;49999),
"ママミール スマイルぶろっこりー",
"ママミール"),
IF(AND(VALUE(OFFSET(webまとめ!$A$1,PV26+1-1,0))&gt;39999,VALUE(OFFSET(webまとめ!$A$1,PV26+1-1,0))&lt;49999),
"ママミール スマイルぶろっこりー",
"ママミール")),"")</f>
        <v/>
      </c>
      <c r="QE3" s="58"/>
      <c r="QF3" s="57"/>
      <c r="QG3" s="57" t="e">
        <f ca="1">IF(COUNTIF(OFFSET(webまとめ!$A$1,QG1-1,6),"*●*"),7,
IF(COUNTIF(OFFSET(webまとめ!$A$1,QG1-1,7),"*●*"),8,
IF(COUNTIF(OFFSET(webまとめ!$A$1,QG1-1,8),"*●*"),9,
IF(COUNTIF(OFFSET(webまとめ!$A$1,QG1-1,9),"*●*"),10,
IF(COUNTIF(OFFSET(webまとめ!$A$1,QG1-1,10),"*●*"),11,
IF(COUNTIF(OFFSET(webまとめ!$A$1,QG1-1,11),"*●*"),12,
IF(COUNTIF(OFFSET(webまとめ!$A$1,QG1-1,12),"*●*"),13,
IF(COUNTIF(OFFSET(webまとめ!$A$1,QG1-1,13),"*●*"),14,
IF(COUNTIF(OFFSET(webまとめ!$A$1,QG1-1,14),"*●*"),15,
IF(COUNTIF(OFFSET(webまとめ!$A$1,QG1-1,15),"*●*"),16,0))))))))))</f>
        <v>#VALUE!</v>
      </c>
      <c r="QH3" s="39"/>
      <c r="QI3" s="39"/>
      <c r="QJ3" s="48" t="str">
        <f ca="1">IFERROR(
IF(QJ2="■",
OFFSET(納品書まとめ!$A$1,QR2-1,1),OFFSET(webまとめ!$A$1,QR1-1,1)),"")</f>
        <v/>
      </c>
      <c r="QK3" s="48"/>
      <c r="QL3" s="48"/>
      <c r="QM3" s="48"/>
      <c r="QN3" s="48" t="s">
        <v>3468</v>
      </c>
      <c r="QO3" s="39" t="str">
        <f ca="1">IFERROR(
IF(QJ2="■",
IF(AND(VALUE(QK1)&gt;39999,VALUE(QK1)&lt;49999),
"ママミール スマイルぶろっこりー",
"ママミール"),
IF(AND(VALUE(OFFSET(webまとめ!$A$1,QG26+1-1,0))&gt;39999,VALUE(OFFSET(webまとめ!$A$1,QG26+1-1,0))&lt;49999),
"ママミール スマイルぶろっこりー",
"ママミール")),"")</f>
        <v/>
      </c>
      <c r="QP3" s="58"/>
      <c r="QQ3" s="57"/>
      <c r="QR3" s="57" t="e">
        <f ca="1">IF(COUNTIF(OFFSET(webまとめ!$A$1,QR1-1,6),"*●*"),7,
IF(COUNTIF(OFFSET(webまとめ!$A$1,QR1-1,7),"*●*"),8,
IF(COUNTIF(OFFSET(webまとめ!$A$1,QR1-1,8),"*●*"),9,
IF(COUNTIF(OFFSET(webまとめ!$A$1,QR1-1,9),"*●*"),10,
IF(COUNTIF(OFFSET(webまとめ!$A$1,QR1-1,10),"*●*"),11,
IF(COUNTIF(OFFSET(webまとめ!$A$1,QR1-1,11),"*●*"),12,
IF(COUNTIF(OFFSET(webまとめ!$A$1,QR1-1,12),"*●*"),13,
IF(COUNTIF(OFFSET(webまとめ!$A$1,QR1-1,13),"*●*"),14,
IF(COUNTIF(OFFSET(webまとめ!$A$1,QR1-1,14),"*●*"),15,
IF(COUNTIF(OFFSET(webまとめ!$A$1,QR1-1,15),"*●*"),16,0))))))))))</f>
        <v>#VALUE!</v>
      </c>
      <c r="QS3" s="39"/>
      <c r="QT3" s="39"/>
      <c r="QU3" s="48" t="str">
        <f ca="1">IFERROR(
IF(QU2="■",
OFFSET(納品書まとめ!$A$1,RC2-1,1),OFFSET(webまとめ!$A$1,RC1-1,1)),"")</f>
        <v/>
      </c>
      <c r="QV3" s="48"/>
      <c r="QW3" s="48"/>
      <c r="QX3" s="48"/>
      <c r="QY3" s="48" t="s">
        <v>3468</v>
      </c>
      <c r="QZ3" s="39" t="str">
        <f ca="1">IFERROR(
IF(QU2="■",
IF(AND(VALUE(QV1)&gt;39999,VALUE(QV1)&lt;49999),
"ママミール スマイルぶろっこりー",
"ママミール"),
IF(AND(VALUE(OFFSET(webまとめ!$A$1,QR26+1-1,0))&gt;39999,VALUE(OFFSET(webまとめ!$A$1,QR26+1-1,0))&lt;49999),
"ママミール スマイルぶろっこりー",
"ママミール")),"")</f>
        <v/>
      </c>
      <c r="RA3" s="58"/>
      <c r="RB3" s="57"/>
      <c r="RC3" s="57" t="e">
        <f ca="1">IF(COUNTIF(OFFSET(webまとめ!$A$1,RC1-1,6),"*●*"),7,
IF(COUNTIF(OFFSET(webまとめ!$A$1,RC1-1,7),"*●*"),8,
IF(COUNTIF(OFFSET(webまとめ!$A$1,RC1-1,8),"*●*"),9,
IF(COUNTIF(OFFSET(webまとめ!$A$1,RC1-1,9),"*●*"),10,
IF(COUNTIF(OFFSET(webまとめ!$A$1,RC1-1,10),"*●*"),11,
IF(COUNTIF(OFFSET(webまとめ!$A$1,RC1-1,11),"*●*"),12,
IF(COUNTIF(OFFSET(webまとめ!$A$1,RC1-1,12),"*●*"),13,
IF(COUNTIF(OFFSET(webまとめ!$A$1,RC1-1,13),"*●*"),14,
IF(COUNTIF(OFFSET(webまとめ!$A$1,RC1-1,14),"*●*"),15,
IF(COUNTIF(OFFSET(webまとめ!$A$1,RC1-1,15),"*●*"),16,0))))))))))</f>
        <v>#VALUE!</v>
      </c>
      <c r="RD3" s="39"/>
      <c r="RE3" s="39"/>
      <c r="RF3" s="48" t="str">
        <f ca="1">IFERROR(
IF(RF2="■",
OFFSET(納品書まとめ!$A$1,RN2-1,1),OFFSET(webまとめ!$A$1,RN1-1,1)),"")</f>
        <v/>
      </c>
      <c r="RG3" s="48"/>
      <c r="RH3" s="48"/>
      <c r="RI3" s="48"/>
      <c r="RJ3" s="48" t="s">
        <v>3468</v>
      </c>
      <c r="RK3" s="39" t="str">
        <f ca="1">IFERROR(
IF(RF2="■",
IF(AND(VALUE(RG1)&gt;39999,VALUE(RG1)&lt;49999),
"ママミール スマイルぶろっこりー",
"ママミール"),
IF(AND(VALUE(OFFSET(webまとめ!$A$1,RC26+1-1,0))&gt;39999,VALUE(OFFSET(webまとめ!$A$1,RC26+1-1,0))&lt;49999),
"ママミール スマイルぶろっこりー",
"ママミール")),"")</f>
        <v/>
      </c>
      <c r="RL3" s="58"/>
      <c r="RM3" s="57"/>
      <c r="RN3" s="57" t="e">
        <f ca="1">IF(COUNTIF(OFFSET(webまとめ!$A$1,RN1-1,6),"*●*"),7,
IF(COUNTIF(OFFSET(webまとめ!$A$1,RN1-1,7),"*●*"),8,
IF(COUNTIF(OFFSET(webまとめ!$A$1,RN1-1,8),"*●*"),9,
IF(COUNTIF(OFFSET(webまとめ!$A$1,RN1-1,9),"*●*"),10,
IF(COUNTIF(OFFSET(webまとめ!$A$1,RN1-1,10),"*●*"),11,
IF(COUNTIF(OFFSET(webまとめ!$A$1,RN1-1,11),"*●*"),12,
IF(COUNTIF(OFFSET(webまとめ!$A$1,RN1-1,12),"*●*"),13,
IF(COUNTIF(OFFSET(webまとめ!$A$1,RN1-1,13),"*●*"),14,
IF(COUNTIF(OFFSET(webまとめ!$A$1,RN1-1,14),"*●*"),15,
IF(COUNTIF(OFFSET(webまとめ!$A$1,RN1-1,15),"*●*"),16,0))))))))))</f>
        <v>#VALUE!</v>
      </c>
      <c r="RO3" s="39"/>
      <c r="RP3" s="39"/>
      <c r="RQ3" s="48" t="str">
        <f ca="1">IFERROR(
IF(RQ2="■",
OFFSET(納品書まとめ!$A$1,RY2-1,1),OFFSET(webまとめ!$A$1,RY1-1,1)),"")</f>
        <v/>
      </c>
      <c r="RR3" s="48"/>
      <c r="RS3" s="48"/>
      <c r="RT3" s="48"/>
      <c r="RU3" s="48" t="s">
        <v>3468</v>
      </c>
      <c r="RV3" s="39" t="str">
        <f ca="1">IFERROR(
IF(RQ2="■",
IF(AND(VALUE(RR1)&gt;39999,VALUE(RR1)&lt;49999),
"ママミール スマイルぶろっこりー",
"ママミール"),
IF(AND(VALUE(OFFSET(webまとめ!$A$1,RN26+1-1,0))&gt;39999,VALUE(OFFSET(webまとめ!$A$1,RN26+1-1,0))&lt;49999),
"ママミール スマイルぶろっこりー",
"ママミール")),"")</f>
        <v/>
      </c>
      <c r="RW3" s="58"/>
      <c r="RX3" s="57"/>
      <c r="RY3" s="57" t="e">
        <f ca="1">IF(COUNTIF(OFFSET(webまとめ!$A$1,RY1-1,6),"*●*"),7,
IF(COUNTIF(OFFSET(webまとめ!$A$1,RY1-1,7),"*●*"),8,
IF(COUNTIF(OFFSET(webまとめ!$A$1,RY1-1,8),"*●*"),9,
IF(COUNTIF(OFFSET(webまとめ!$A$1,RY1-1,9),"*●*"),10,
IF(COUNTIF(OFFSET(webまとめ!$A$1,RY1-1,10),"*●*"),11,
IF(COUNTIF(OFFSET(webまとめ!$A$1,RY1-1,11),"*●*"),12,
IF(COUNTIF(OFFSET(webまとめ!$A$1,RY1-1,12),"*●*"),13,
IF(COUNTIF(OFFSET(webまとめ!$A$1,RY1-1,13),"*●*"),14,
IF(COUNTIF(OFFSET(webまとめ!$A$1,RY1-1,14),"*●*"),15,
IF(COUNTIF(OFFSET(webまとめ!$A$1,RY1-1,15),"*●*"),16,0))))))))))</f>
        <v>#VALUE!</v>
      </c>
      <c r="RZ3" s="39"/>
      <c r="SA3" s="39"/>
      <c r="SB3" s="48" t="str">
        <f ca="1">IFERROR(
IF(SB2="■",
OFFSET(納品書まとめ!$A$1,SJ2-1,1),OFFSET(webまとめ!$A$1,SJ1-1,1)),"")</f>
        <v/>
      </c>
      <c r="SC3" s="48"/>
      <c r="SD3" s="48"/>
      <c r="SE3" s="48"/>
      <c r="SF3" s="48" t="s">
        <v>3468</v>
      </c>
      <c r="SG3" s="39" t="str">
        <f ca="1">IFERROR(
IF(SB2="■",
IF(AND(VALUE(SC1)&gt;39999,VALUE(SC1)&lt;49999),
"ママミール スマイルぶろっこりー",
"ママミール"),
IF(AND(VALUE(OFFSET(webまとめ!$A$1,RY26+1-1,0))&gt;39999,VALUE(OFFSET(webまとめ!$A$1,RY26+1-1,0))&lt;49999),
"ママミール スマイルぶろっこりー",
"ママミール")),"")</f>
        <v/>
      </c>
      <c r="SH3" s="58"/>
      <c r="SI3" s="57"/>
      <c r="SJ3" s="57" t="e">
        <f ca="1">IF(COUNTIF(OFFSET(webまとめ!$A$1,SJ1-1,6),"*●*"),7,
IF(COUNTIF(OFFSET(webまとめ!$A$1,SJ1-1,7),"*●*"),8,
IF(COUNTIF(OFFSET(webまとめ!$A$1,SJ1-1,8),"*●*"),9,
IF(COUNTIF(OFFSET(webまとめ!$A$1,SJ1-1,9),"*●*"),10,
IF(COUNTIF(OFFSET(webまとめ!$A$1,SJ1-1,10),"*●*"),11,
IF(COUNTIF(OFFSET(webまとめ!$A$1,SJ1-1,11),"*●*"),12,
IF(COUNTIF(OFFSET(webまとめ!$A$1,SJ1-1,12),"*●*"),13,
IF(COUNTIF(OFFSET(webまとめ!$A$1,SJ1-1,13),"*●*"),14,
IF(COUNTIF(OFFSET(webまとめ!$A$1,SJ1-1,14),"*●*"),15,
IF(COUNTIF(OFFSET(webまとめ!$A$1,SJ1-1,15),"*●*"),16,0))))))))))</f>
        <v>#VALUE!</v>
      </c>
      <c r="SK3" s="39"/>
      <c r="SL3" s="39"/>
      <c r="SM3" s="48" t="str">
        <f ca="1">IFERROR(
IF(SM2="■",
OFFSET(納品書まとめ!$A$1,SU2-1,1),OFFSET(webまとめ!$A$1,SU1-1,1)),"")</f>
        <v/>
      </c>
      <c r="SN3" s="48"/>
      <c r="SO3" s="48"/>
      <c r="SP3" s="48"/>
      <c r="SQ3" s="48" t="s">
        <v>3468</v>
      </c>
      <c r="SR3" s="39" t="str">
        <f ca="1">IFERROR(
IF(SM2="■",
IF(AND(VALUE(SN1)&gt;39999,VALUE(SN1)&lt;49999),
"ママミール スマイルぶろっこりー",
"ママミール"),
IF(AND(VALUE(OFFSET(webまとめ!$A$1,SJ26+1-1,0))&gt;39999,VALUE(OFFSET(webまとめ!$A$1,SJ26+1-1,0))&lt;49999),
"ママミール スマイルぶろっこりー",
"ママミール")),"")</f>
        <v/>
      </c>
      <c r="SS3" s="58"/>
      <c r="ST3" s="57"/>
      <c r="SU3" s="57" t="e">
        <f ca="1">IF(COUNTIF(OFFSET(webまとめ!$A$1,SU1-1,6),"*●*"),7,
IF(COUNTIF(OFFSET(webまとめ!$A$1,SU1-1,7),"*●*"),8,
IF(COUNTIF(OFFSET(webまとめ!$A$1,SU1-1,8),"*●*"),9,
IF(COUNTIF(OFFSET(webまとめ!$A$1,SU1-1,9),"*●*"),10,
IF(COUNTIF(OFFSET(webまとめ!$A$1,SU1-1,10),"*●*"),11,
IF(COUNTIF(OFFSET(webまとめ!$A$1,SU1-1,11),"*●*"),12,
IF(COUNTIF(OFFSET(webまとめ!$A$1,SU1-1,12),"*●*"),13,
IF(COUNTIF(OFFSET(webまとめ!$A$1,SU1-1,13),"*●*"),14,
IF(COUNTIF(OFFSET(webまとめ!$A$1,SU1-1,14),"*●*"),15,
IF(COUNTIF(OFFSET(webまとめ!$A$1,SU1-1,15),"*●*"),16,0))))))))))</f>
        <v>#VALUE!</v>
      </c>
      <c r="SV3" s="39"/>
      <c r="SW3" s="39"/>
      <c r="SX3" s="48" t="str">
        <f ca="1">IFERROR(
IF(SX2="■",
OFFSET(納品書まとめ!$A$1,TF2-1,1),OFFSET(webまとめ!$A$1,TF1-1,1)),"")</f>
        <v/>
      </c>
      <c r="SY3" s="48"/>
      <c r="SZ3" s="48"/>
      <c r="TA3" s="48"/>
      <c r="TB3" s="48" t="s">
        <v>3468</v>
      </c>
      <c r="TC3" s="39" t="str">
        <f ca="1">IFERROR(
IF(SX2="■",
IF(AND(VALUE(SY1)&gt;39999,VALUE(SY1)&lt;49999),
"ママミール スマイルぶろっこりー",
"ママミール"),
IF(AND(VALUE(OFFSET(webまとめ!$A$1,SU26+1-1,0))&gt;39999,VALUE(OFFSET(webまとめ!$A$1,SU26+1-1,0))&lt;49999),
"ママミール スマイルぶろっこりー",
"ママミール")),"")</f>
        <v/>
      </c>
      <c r="TD3" s="58"/>
      <c r="TE3" s="57"/>
      <c r="TF3" s="57" t="e">
        <f ca="1">IF(COUNTIF(OFFSET(webまとめ!$A$1,TF1-1,6),"*●*"),7,
IF(COUNTIF(OFFSET(webまとめ!$A$1,TF1-1,7),"*●*"),8,
IF(COUNTIF(OFFSET(webまとめ!$A$1,TF1-1,8),"*●*"),9,
IF(COUNTIF(OFFSET(webまとめ!$A$1,TF1-1,9),"*●*"),10,
IF(COUNTIF(OFFSET(webまとめ!$A$1,TF1-1,10),"*●*"),11,
IF(COUNTIF(OFFSET(webまとめ!$A$1,TF1-1,11),"*●*"),12,
IF(COUNTIF(OFFSET(webまとめ!$A$1,TF1-1,12),"*●*"),13,
IF(COUNTIF(OFFSET(webまとめ!$A$1,TF1-1,13),"*●*"),14,
IF(COUNTIF(OFFSET(webまとめ!$A$1,TF1-1,14),"*●*"),15,
IF(COUNTIF(OFFSET(webまとめ!$A$1,TF1-1,15),"*●*"),16,0))))))))))</f>
        <v>#VALUE!</v>
      </c>
      <c r="TG3" s="39"/>
      <c r="TH3" s="39"/>
      <c r="TI3" s="48" t="str">
        <f ca="1">IFERROR(
IF(TI2="■",
OFFSET(納品書まとめ!$A$1,TQ2-1,1),OFFSET(webまとめ!$A$1,TQ1-1,1)),"")</f>
        <v/>
      </c>
      <c r="TJ3" s="48"/>
      <c r="TK3" s="48"/>
      <c r="TL3" s="48"/>
      <c r="TM3" s="48" t="s">
        <v>3468</v>
      </c>
      <c r="TN3" s="39" t="str">
        <f ca="1">IFERROR(
IF(TI2="■",
IF(AND(VALUE(TJ1)&gt;39999,VALUE(TJ1)&lt;49999),
"ママミール スマイルぶろっこりー",
"ママミール"),
IF(AND(VALUE(OFFSET(webまとめ!$A$1,TF26+1-1,0))&gt;39999,VALUE(OFFSET(webまとめ!$A$1,TF26+1-1,0))&lt;49999),
"ママミール スマイルぶろっこりー",
"ママミール")),"")</f>
        <v/>
      </c>
      <c r="TO3" s="58"/>
      <c r="TP3" s="57"/>
      <c r="TQ3" s="57" t="e">
        <f ca="1">IF(COUNTIF(OFFSET(webまとめ!$A$1,TQ1-1,6),"*●*"),7,
IF(COUNTIF(OFFSET(webまとめ!$A$1,TQ1-1,7),"*●*"),8,
IF(COUNTIF(OFFSET(webまとめ!$A$1,TQ1-1,8),"*●*"),9,
IF(COUNTIF(OFFSET(webまとめ!$A$1,TQ1-1,9),"*●*"),10,
IF(COUNTIF(OFFSET(webまとめ!$A$1,TQ1-1,10),"*●*"),11,
IF(COUNTIF(OFFSET(webまとめ!$A$1,TQ1-1,11),"*●*"),12,
IF(COUNTIF(OFFSET(webまとめ!$A$1,TQ1-1,12),"*●*"),13,
IF(COUNTIF(OFFSET(webまとめ!$A$1,TQ1-1,13),"*●*"),14,
IF(COUNTIF(OFFSET(webまとめ!$A$1,TQ1-1,14),"*●*"),15,
IF(COUNTIF(OFFSET(webまとめ!$A$1,TQ1-1,15),"*●*"),16,0))))))))))</f>
        <v>#VALUE!</v>
      </c>
      <c r="TR3" s="39"/>
      <c r="TS3" s="39"/>
      <c r="TT3" s="48" t="str">
        <f ca="1">IFERROR(
IF(TT2="■",
OFFSET(納品書まとめ!$A$1,UB2-1,1),OFFSET(webまとめ!$A$1,UB1-1,1)),"")</f>
        <v/>
      </c>
      <c r="TU3" s="48"/>
      <c r="TV3" s="48"/>
      <c r="TW3" s="48"/>
      <c r="TX3" s="48" t="s">
        <v>3468</v>
      </c>
      <c r="TY3" s="39" t="str">
        <f ca="1">IFERROR(
IF(TT2="■",
IF(AND(VALUE(TU1)&gt;39999,VALUE(TU1)&lt;49999),
"ママミール スマイルぶろっこりー",
"ママミール"),
IF(AND(VALUE(OFFSET(webまとめ!$A$1,TQ26+1-1,0))&gt;39999,VALUE(OFFSET(webまとめ!$A$1,TQ26+1-1,0))&lt;49999),
"ママミール スマイルぶろっこりー",
"ママミール")),"")</f>
        <v/>
      </c>
      <c r="TZ3" s="58"/>
      <c r="UA3" s="57"/>
      <c r="UB3" s="57" t="e">
        <f ca="1">IF(COUNTIF(OFFSET(webまとめ!$A$1,UB1-1,6),"*●*"),7,
IF(COUNTIF(OFFSET(webまとめ!$A$1,UB1-1,7),"*●*"),8,
IF(COUNTIF(OFFSET(webまとめ!$A$1,UB1-1,8),"*●*"),9,
IF(COUNTIF(OFFSET(webまとめ!$A$1,UB1-1,9),"*●*"),10,
IF(COUNTIF(OFFSET(webまとめ!$A$1,UB1-1,10),"*●*"),11,
IF(COUNTIF(OFFSET(webまとめ!$A$1,UB1-1,11),"*●*"),12,
IF(COUNTIF(OFFSET(webまとめ!$A$1,UB1-1,12),"*●*"),13,
IF(COUNTIF(OFFSET(webまとめ!$A$1,UB1-1,13),"*●*"),14,
IF(COUNTIF(OFFSET(webまとめ!$A$1,UB1-1,14),"*●*"),15,
IF(COUNTIF(OFFSET(webまとめ!$A$1,UB1-1,15),"*●*"),16,0))))))))))</f>
        <v>#VALUE!</v>
      </c>
      <c r="UC3" s="39"/>
      <c r="UD3" s="39"/>
      <c r="UE3" s="48" t="str">
        <f ca="1">IFERROR(
IF(UE2="■",
OFFSET(納品書まとめ!$A$1,UM2-1,1),OFFSET(webまとめ!$A$1,UM1-1,1)),"")</f>
        <v/>
      </c>
      <c r="UF3" s="48"/>
      <c r="UG3" s="48"/>
      <c r="UH3" s="48"/>
      <c r="UI3" s="48" t="s">
        <v>3468</v>
      </c>
      <c r="UJ3" s="39" t="str">
        <f ca="1">IFERROR(
IF(UE2="■",
IF(AND(VALUE(UF1)&gt;39999,VALUE(UF1)&lt;49999),
"ママミール スマイルぶろっこりー",
"ママミール"),
IF(AND(VALUE(OFFSET(webまとめ!$A$1,UB26+1-1,0))&gt;39999,VALUE(OFFSET(webまとめ!$A$1,UB26+1-1,0))&lt;49999),
"ママミール スマイルぶろっこりー",
"ママミール")),"")</f>
        <v/>
      </c>
      <c r="UK3" s="58"/>
      <c r="UL3" s="57"/>
      <c r="UM3" s="57" t="e">
        <f ca="1">IF(COUNTIF(OFFSET(webまとめ!$A$1,UM1-1,6),"*●*"),7,
IF(COUNTIF(OFFSET(webまとめ!$A$1,UM1-1,7),"*●*"),8,
IF(COUNTIF(OFFSET(webまとめ!$A$1,UM1-1,8),"*●*"),9,
IF(COUNTIF(OFFSET(webまとめ!$A$1,UM1-1,9),"*●*"),10,
IF(COUNTIF(OFFSET(webまとめ!$A$1,UM1-1,10),"*●*"),11,
IF(COUNTIF(OFFSET(webまとめ!$A$1,UM1-1,11),"*●*"),12,
IF(COUNTIF(OFFSET(webまとめ!$A$1,UM1-1,12),"*●*"),13,
IF(COUNTIF(OFFSET(webまとめ!$A$1,UM1-1,13),"*●*"),14,
IF(COUNTIF(OFFSET(webまとめ!$A$1,UM1-1,14),"*●*"),15,
IF(COUNTIF(OFFSET(webまとめ!$A$1,UM1-1,15),"*●*"),16,0))))))))))</f>
        <v>#VALUE!</v>
      </c>
      <c r="UN3" s="39"/>
      <c r="UO3" s="39"/>
      <c r="UP3" s="48" t="str">
        <f ca="1">IFERROR(
IF(UP2="■",
OFFSET(納品書まとめ!$A$1,UX2-1,1),OFFSET(webまとめ!$A$1,UX1-1,1)),"")</f>
        <v/>
      </c>
      <c r="UQ3" s="48"/>
      <c r="UR3" s="48"/>
      <c r="US3" s="48"/>
      <c r="UT3" s="48" t="s">
        <v>3468</v>
      </c>
      <c r="UU3" s="39" t="str">
        <f ca="1">IFERROR(
IF(UP2="■",
IF(AND(VALUE(UQ1)&gt;39999,VALUE(UQ1)&lt;49999),
"ママミール スマイルぶろっこりー",
"ママミール"),
IF(AND(VALUE(OFFSET(webまとめ!$A$1,UM26+1-1,0))&gt;39999,VALUE(OFFSET(webまとめ!$A$1,UM26+1-1,0))&lt;49999),
"ママミール スマイルぶろっこりー",
"ママミール")),"")</f>
        <v/>
      </c>
      <c r="UV3" s="58"/>
      <c r="UW3" s="57"/>
      <c r="UX3" s="57" t="e">
        <f ca="1">IF(COUNTIF(OFFSET(webまとめ!$A$1,UX1-1,6),"*●*"),7,
IF(COUNTIF(OFFSET(webまとめ!$A$1,UX1-1,7),"*●*"),8,
IF(COUNTIF(OFFSET(webまとめ!$A$1,UX1-1,8),"*●*"),9,
IF(COUNTIF(OFFSET(webまとめ!$A$1,UX1-1,9),"*●*"),10,
IF(COUNTIF(OFFSET(webまとめ!$A$1,UX1-1,10),"*●*"),11,
IF(COUNTIF(OFFSET(webまとめ!$A$1,UX1-1,11),"*●*"),12,
IF(COUNTIF(OFFSET(webまとめ!$A$1,UX1-1,12),"*●*"),13,
IF(COUNTIF(OFFSET(webまとめ!$A$1,UX1-1,13),"*●*"),14,
IF(COUNTIF(OFFSET(webまとめ!$A$1,UX1-1,14),"*●*"),15,
IF(COUNTIF(OFFSET(webまとめ!$A$1,UX1-1,15),"*●*"),16,0))))))))))</f>
        <v>#VALUE!</v>
      </c>
      <c r="UY3" s="39"/>
      <c r="UZ3" s="39"/>
      <c r="VA3" s="48" t="str">
        <f ca="1">IFERROR(
IF(VA2="■",
OFFSET(納品書まとめ!$A$1,VI2-1,1),OFFSET(webまとめ!$A$1,VI1-1,1)),"")</f>
        <v/>
      </c>
      <c r="VB3" s="48"/>
      <c r="VC3" s="48"/>
      <c r="VD3" s="48"/>
      <c r="VE3" s="48" t="s">
        <v>3468</v>
      </c>
      <c r="VF3" s="39" t="str">
        <f ca="1">IFERROR(
IF(VA2="■",
IF(AND(VALUE(VB1)&gt;39999,VALUE(VB1)&lt;49999),
"ママミール スマイルぶろっこりー",
"ママミール"),
IF(AND(VALUE(OFFSET(webまとめ!$A$1,UX26+1-1,0))&gt;39999,VALUE(OFFSET(webまとめ!$A$1,UX26+1-1,0))&lt;49999),
"ママミール スマイルぶろっこりー",
"ママミール")),"")</f>
        <v/>
      </c>
      <c r="VG3" s="58"/>
      <c r="VH3" s="57"/>
      <c r="VI3" s="57" t="e">
        <f ca="1">IF(COUNTIF(OFFSET(webまとめ!$A$1,VI1-1,6),"*●*"),7,
IF(COUNTIF(OFFSET(webまとめ!$A$1,VI1-1,7),"*●*"),8,
IF(COUNTIF(OFFSET(webまとめ!$A$1,VI1-1,8),"*●*"),9,
IF(COUNTIF(OFFSET(webまとめ!$A$1,VI1-1,9),"*●*"),10,
IF(COUNTIF(OFFSET(webまとめ!$A$1,VI1-1,10),"*●*"),11,
IF(COUNTIF(OFFSET(webまとめ!$A$1,VI1-1,11),"*●*"),12,
IF(COUNTIF(OFFSET(webまとめ!$A$1,VI1-1,12),"*●*"),13,
IF(COUNTIF(OFFSET(webまとめ!$A$1,VI1-1,13),"*●*"),14,
IF(COUNTIF(OFFSET(webまとめ!$A$1,VI1-1,14),"*●*"),15,
IF(COUNTIF(OFFSET(webまとめ!$A$1,VI1-1,15),"*●*"),16,0))))))))))</f>
        <v>#VALUE!</v>
      </c>
      <c r="VJ3" s="39"/>
      <c r="VK3" s="39"/>
      <c r="VL3" s="48" t="str">
        <f ca="1">IFERROR(
IF(VL2="■",
OFFSET(納品書まとめ!$A$1,VT2-1,1),OFFSET(webまとめ!$A$1,VT1-1,1)),"")</f>
        <v/>
      </c>
      <c r="VM3" s="48"/>
      <c r="VN3" s="48"/>
      <c r="VO3" s="48"/>
      <c r="VP3" s="48" t="s">
        <v>3468</v>
      </c>
      <c r="VQ3" s="39" t="str">
        <f ca="1">IFERROR(
IF(VL2="■",
IF(AND(VALUE(VM1)&gt;39999,VALUE(VM1)&lt;49999),
"ママミール スマイルぶろっこりー",
"ママミール"),
IF(AND(VALUE(OFFSET(webまとめ!$A$1,VI26+1-1,0))&gt;39999,VALUE(OFFSET(webまとめ!$A$1,VI26+1-1,0))&lt;49999),
"ママミール スマイルぶろっこりー",
"ママミール")),"")</f>
        <v/>
      </c>
      <c r="VR3" s="58"/>
      <c r="VS3" s="57"/>
      <c r="VT3" s="57" t="e">
        <f ca="1">IF(COUNTIF(OFFSET(webまとめ!$A$1,VT1-1,6),"*●*"),7,
IF(COUNTIF(OFFSET(webまとめ!$A$1,VT1-1,7),"*●*"),8,
IF(COUNTIF(OFFSET(webまとめ!$A$1,VT1-1,8),"*●*"),9,
IF(COUNTIF(OFFSET(webまとめ!$A$1,VT1-1,9),"*●*"),10,
IF(COUNTIF(OFFSET(webまとめ!$A$1,VT1-1,10),"*●*"),11,
IF(COUNTIF(OFFSET(webまとめ!$A$1,VT1-1,11),"*●*"),12,
IF(COUNTIF(OFFSET(webまとめ!$A$1,VT1-1,12),"*●*"),13,
IF(COUNTIF(OFFSET(webまとめ!$A$1,VT1-1,13),"*●*"),14,
IF(COUNTIF(OFFSET(webまとめ!$A$1,VT1-1,14),"*●*"),15,
IF(COUNTIF(OFFSET(webまとめ!$A$1,VT1-1,15),"*●*"),16,0))))))))))</f>
        <v>#VALUE!</v>
      </c>
      <c r="VU3" s="39"/>
      <c r="VV3" s="39"/>
      <c r="VW3" s="48" t="str">
        <f ca="1">IFERROR(
IF(VW2="■",
OFFSET(納品書まとめ!$A$1,WE2-1,1),OFFSET(webまとめ!$A$1,WE1-1,1)),"")</f>
        <v/>
      </c>
      <c r="VX3" s="48"/>
      <c r="VY3" s="48"/>
      <c r="VZ3" s="48"/>
      <c r="WA3" s="48" t="s">
        <v>3468</v>
      </c>
      <c r="WB3" s="39" t="str">
        <f ca="1">IFERROR(
IF(VW2="■",
IF(AND(VALUE(VX1)&gt;39999,VALUE(VX1)&lt;49999),
"ママミール スマイルぶろっこりー",
"ママミール"),
IF(AND(VALUE(OFFSET(webまとめ!$A$1,VT26+1-1,0))&gt;39999,VALUE(OFFSET(webまとめ!$A$1,VT26+1-1,0))&lt;49999),
"ママミール スマイルぶろっこりー",
"ママミール")),"")</f>
        <v/>
      </c>
      <c r="WC3" s="58"/>
      <c r="WD3" s="57"/>
      <c r="WE3" s="57" t="e">
        <f ca="1">IF(COUNTIF(OFFSET(webまとめ!$A$1,WE1-1,6),"*●*"),7,
IF(COUNTIF(OFFSET(webまとめ!$A$1,WE1-1,7),"*●*"),8,
IF(COUNTIF(OFFSET(webまとめ!$A$1,WE1-1,8),"*●*"),9,
IF(COUNTIF(OFFSET(webまとめ!$A$1,WE1-1,9),"*●*"),10,
IF(COUNTIF(OFFSET(webまとめ!$A$1,WE1-1,10),"*●*"),11,
IF(COUNTIF(OFFSET(webまとめ!$A$1,WE1-1,11),"*●*"),12,
IF(COUNTIF(OFFSET(webまとめ!$A$1,WE1-1,12),"*●*"),13,
IF(COUNTIF(OFFSET(webまとめ!$A$1,WE1-1,13),"*●*"),14,
IF(COUNTIF(OFFSET(webまとめ!$A$1,WE1-1,14),"*●*"),15,
IF(COUNTIF(OFFSET(webまとめ!$A$1,WE1-1,15),"*●*"),16,0))))))))))</f>
        <v>#VALUE!</v>
      </c>
      <c r="WF3" s="39"/>
      <c r="WG3" s="39"/>
      <c r="WH3" s="48" t="str">
        <f ca="1">IFERROR(
IF(WH2="■",
OFFSET(納品書まとめ!$A$1,WP2-1,1),OFFSET(webまとめ!$A$1,WP1-1,1)),"")</f>
        <v/>
      </c>
      <c r="WI3" s="48"/>
      <c r="WJ3" s="48"/>
      <c r="WK3" s="48"/>
      <c r="WL3" s="48" t="s">
        <v>3468</v>
      </c>
      <c r="WM3" s="39" t="str">
        <f ca="1">IFERROR(
IF(WH2="■",
IF(AND(VALUE(WI1)&gt;39999,VALUE(WI1)&lt;49999),
"ママミール スマイルぶろっこりー",
"ママミール"),
IF(AND(VALUE(OFFSET(webまとめ!$A$1,WE26+1-1,0))&gt;39999,VALUE(OFFSET(webまとめ!$A$1,WE26+1-1,0))&lt;49999),
"ママミール スマイルぶろっこりー",
"ママミール")),"")</f>
        <v/>
      </c>
      <c r="WN3" s="58"/>
      <c r="WO3" s="57"/>
      <c r="WP3" s="57" t="e">
        <f ca="1">IF(COUNTIF(OFFSET(webまとめ!$A$1,WP1-1,6),"*●*"),7,
IF(COUNTIF(OFFSET(webまとめ!$A$1,WP1-1,7),"*●*"),8,
IF(COUNTIF(OFFSET(webまとめ!$A$1,WP1-1,8),"*●*"),9,
IF(COUNTIF(OFFSET(webまとめ!$A$1,WP1-1,9),"*●*"),10,
IF(COUNTIF(OFFSET(webまとめ!$A$1,WP1-1,10),"*●*"),11,
IF(COUNTIF(OFFSET(webまとめ!$A$1,WP1-1,11),"*●*"),12,
IF(COUNTIF(OFFSET(webまとめ!$A$1,WP1-1,12),"*●*"),13,
IF(COUNTIF(OFFSET(webまとめ!$A$1,WP1-1,13),"*●*"),14,
IF(COUNTIF(OFFSET(webまとめ!$A$1,WP1-1,14),"*●*"),15,
IF(COUNTIF(OFFSET(webまとめ!$A$1,WP1-1,15),"*●*"),16,0))))))))))</f>
        <v>#VALUE!</v>
      </c>
      <c r="WQ3" s="39"/>
      <c r="WR3" s="39"/>
      <c r="WS3" s="48" t="str">
        <f ca="1">IFERROR(
IF(WS2="■",
OFFSET(納品書まとめ!$A$1,XA2-1,1),OFFSET(webまとめ!$A$1,XA1-1,1)),"")</f>
        <v/>
      </c>
      <c r="WT3" s="48"/>
      <c r="WU3" s="48"/>
      <c r="WV3" s="48"/>
      <c r="WW3" s="48" t="s">
        <v>3468</v>
      </c>
      <c r="WX3" s="39" t="str">
        <f ca="1">IFERROR(
IF(WS2="■",
IF(AND(VALUE(WT1)&gt;39999,VALUE(WT1)&lt;49999),
"ママミール スマイルぶろっこりー",
"ママミール"),
IF(AND(VALUE(OFFSET(webまとめ!$A$1,WP26+1-1,0))&gt;39999,VALUE(OFFSET(webまとめ!$A$1,WP26+1-1,0))&lt;49999),
"ママミール スマイルぶろっこりー",
"ママミール")),"")</f>
        <v/>
      </c>
      <c r="WY3" s="58"/>
      <c r="WZ3" s="57"/>
      <c r="XA3" s="57" t="e">
        <f ca="1">IF(COUNTIF(OFFSET(webまとめ!$A$1,XA1-1,6),"*●*"),7,
IF(COUNTIF(OFFSET(webまとめ!$A$1,XA1-1,7),"*●*"),8,
IF(COUNTIF(OFFSET(webまとめ!$A$1,XA1-1,8),"*●*"),9,
IF(COUNTIF(OFFSET(webまとめ!$A$1,XA1-1,9),"*●*"),10,
IF(COUNTIF(OFFSET(webまとめ!$A$1,XA1-1,10),"*●*"),11,
IF(COUNTIF(OFFSET(webまとめ!$A$1,XA1-1,11),"*●*"),12,
IF(COUNTIF(OFFSET(webまとめ!$A$1,XA1-1,12),"*●*"),13,
IF(COUNTIF(OFFSET(webまとめ!$A$1,XA1-1,13),"*●*"),14,
IF(COUNTIF(OFFSET(webまとめ!$A$1,XA1-1,14),"*●*"),15,
IF(COUNTIF(OFFSET(webまとめ!$A$1,XA1-1,15),"*●*"),16,0))))))))))</f>
        <v>#VALUE!</v>
      </c>
      <c r="XB3" s="39"/>
      <c r="XC3" s="39"/>
      <c r="XD3" s="48" t="str">
        <f ca="1">IFERROR(
IF(XD2="■",
OFFSET(納品書まとめ!$A$1,XL2-1,1),OFFSET(webまとめ!$A$1,XL1-1,1)),"")</f>
        <v/>
      </c>
      <c r="XE3" s="48"/>
      <c r="XF3" s="48"/>
      <c r="XG3" s="48"/>
      <c r="XH3" s="48" t="s">
        <v>3468</v>
      </c>
      <c r="XI3" s="39" t="str">
        <f ca="1">IFERROR(
IF(XD2="■",
IF(AND(VALUE(XE1)&gt;39999,VALUE(XE1)&lt;49999),
"ママミール スマイルぶろっこりー",
"ママミール"),
IF(AND(VALUE(OFFSET(webまとめ!$A$1,XA26+1-1,0))&gt;39999,VALUE(OFFSET(webまとめ!$A$1,XA26+1-1,0))&lt;49999),
"ママミール スマイルぶろっこりー",
"ママミール")),"")</f>
        <v/>
      </c>
      <c r="XJ3" s="58"/>
      <c r="XK3" s="57"/>
      <c r="XL3" s="57" t="e">
        <f ca="1">IF(COUNTIF(OFFSET(webまとめ!$A$1,XL1-1,6),"*●*"),7,
IF(COUNTIF(OFFSET(webまとめ!$A$1,XL1-1,7),"*●*"),8,
IF(COUNTIF(OFFSET(webまとめ!$A$1,XL1-1,8),"*●*"),9,
IF(COUNTIF(OFFSET(webまとめ!$A$1,XL1-1,9),"*●*"),10,
IF(COUNTIF(OFFSET(webまとめ!$A$1,XL1-1,10),"*●*"),11,
IF(COUNTIF(OFFSET(webまとめ!$A$1,XL1-1,11),"*●*"),12,
IF(COUNTIF(OFFSET(webまとめ!$A$1,XL1-1,12),"*●*"),13,
IF(COUNTIF(OFFSET(webまとめ!$A$1,XL1-1,13),"*●*"),14,
IF(COUNTIF(OFFSET(webまとめ!$A$1,XL1-1,14),"*●*"),15,
IF(COUNTIF(OFFSET(webまとめ!$A$1,XL1-1,15),"*●*"),16,0))))))))))</f>
        <v>#VALUE!</v>
      </c>
      <c r="XM3" s="39"/>
      <c r="XN3" s="39"/>
      <c r="XO3" s="48" t="str">
        <f ca="1">IFERROR(
IF(XO2="■",
OFFSET(納品書まとめ!$A$1,XW2-1,1),OFFSET(webまとめ!$A$1,XW1-1,1)),"")</f>
        <v/>
      </c>
      <c r="XP3" s="48"/>
      <c r="XQ3" s="48"/>
      <c r="XR3" s="48"/>
      <c r="XS3" s="48" t="s">
        <v>3468</v>
      </c>
      <c r="XT3" s="39" t="str">
        <f ca="1">IFERROR(
IF(XO2="■",
IF(AND(VALUE(XP1)&gt;39999,VALUE(XP1)&lt;49999),
"ママミール スマイルぶろっこりー",
"ママミール"),
IF(AND(VALUE(OFFSET(webまとめ!$A$1,XL26+1-1,0))&gt;39999,VALUE(OFFSET(webまとめ!$A$1,XL26+1-1,0))&lt;49999),
"ママミール スマイルぶろっこりー",
"ママミール")),"")</f>
        <v/>
      </c>
      <c r="XU3" s="58"/>
      <c r="XV3" s="57"/>
      <c r="XW3" s="57" t="e">
        <f ca="1">IF(COUNTIF(OFFSET(webまとめ!$A$1,XW1-1,6),"*●*"),7,
IF(COUNTIF(OFFSET(webまとめ!$A$1,XW1-1,7),"*●*"),8,
IF(COUNTIF(OFFSET(webまとめ!$A$1,XW1-1,8),"*●*"),9,
IF(COUNTIF(OFFSET(webまとめ!$A$1,XW1-1,9),"*●*"),10,
IF(COUNTIF(OFFSET(webまとめ!$A$1,XW1-1,10),"*●*"),11,
IF(COUNTIF(OFFSET(webまとめ!$A$1,XW1-1,11),"*●*"),12,
IF(COUNTIF(OFFSET(webまとめ!$A$1,XW1-1,12),"*●*"),13,
IF(COUNTIF(OFFSET(webまとめ!$A$1,XW1-1,13),"*●*"),14,
IF(COUNTIF(OFFSET(webまとめ!$A$1,XW1-1,14),"*●*"),15,
IF(COUNTIF(OFFSET(webまとめ!$A$1,XW1-1,15),"*●*"),16,0))))))))))</f>
        <v>#VALUE!</v>
      </c>
      <c r="XX3" s="39"/>
      <c r="XY3" s="39"/>
      <c r="XZ3" s="48" t="str">
        <f ca="1">IFERROR(
IF(XZ2="■",
OFFSET(納品書まとめ!$A$1,YH2-1,1),OFFSET(webまとめ!$A$1,YH1-1,1)),"")</f>
        <v/>
      </c>
      <c r="YA3" s="48"/>
      <c r="YB3" s="48"/>
      <c r="YC3" s="48"/>
      <c r="YD3" s="48" t="s">
        <v>3468</v>
      </c>
      <c r="YE3" s="39" t="str">
        <f ca="1">IFERROR(
IF(XZ2="■",
IF(AND(VALUE(YA1)&gt;39999,VALUE(YA1)&lt;49999),
"ママミール スマイルぶろっこりー",
"ママミール"),
IF(AND(VALUE(OFFSET(webまとめ!$A$1,XW26+1-1,0))&gt;39999,VALUE(OFFSET(webまとめ!$A$1,XW26+1-1,0))&lt;49999),
"ママミール スマイルぶろっこりー",
"ママミール")),"")</f>
        <v/>
      </c>
      <c r="YF3" s="58"/>
      <c r="YG3" s="57"/>
      <c r="YH3" s="57" t="e">
        <f ca="1">IF(COUNTIF(OFFSET(webまとめ!$A$1,YH1-1,6),"*●*"),7,
IF(COUNTIF(OFFSET(webまとめ!$A$1,YH1-1,7),"*●*"),8,
IF(COUNTIF(OFFSET(webまとめ!$A$1,YH1-1,8),"*●*"),9,
IF(COUNTIF(OFFSET(webまとめ!$A$1,YH1-1,9),"*●*"),10,
IF(COUNTIF(OFFSET(webまとめ!$A$1,YH1-1,10),"*●*"),11,
IF(COUNTIF(OFFSET(webまとめ!$A$1,YH1-1,11),"*●*"),12,
IF(COUNTIF(OFFSET(webまとめ!$A$1,YH1-1,12),"*●*"),13,
IF(COUNTIF(OFFSET(webまとめ!$A$1,YH1-1,13),"*●*"),14,
IF(COUNTIF(OFFSET(webまとめ!$A$1,YH1-1,14),"*●*"),15,
IF(COUNTIF(OFFSET(webまとめ!$A$1,YH1-1,15),"*●*"),16,0))))))))))</f>
        <v>#VALUE!</v>
      </c>
      <c r="YI3" s="39"/>
      <c r="YJ3" s="39"/>
      <c r="YK3" s="48" t="str">
        <f ca="1">IFERROR(
IF(YK2="■",
OFFSET(納品書まとめ!$A$1,YS2-1,1),OFFSET(webまとめ!$A$1,YS1-1,1)),"")</f>
        <v/>
      </c>
      <c r="YL3" s="48"/>
      <c r="YM3" s="48"/>
      <c r="YN3" s="48"/>
      <c r="YO3" s="48" t="s">
        <v>3468</v>
      </c>
      <c r="YP3" s="39" t="str">
        <f ca="1">IFERROR(
IF(YK2="■",
IF(AND(VALUE(YL1)&gt;39999,VALUE(YL1)&lt;49999),
"ママミール スマイルぶろっこりー",
"ママミール"),
IF(AND(VALUE(OFFSET(webまとめ!$A$1,YH26+1-1,0))&gt;39999,VALUE(OFFSET(webまとめ!$A$1,YH26+1-1,0))&lt;49999),
"ママミール スマイルぶろっこりー",
"ママミール")),"")</f>
        <v/>
      </c>
      <c r="YQ3" s="58"/>
      <c r="YR3" s="57"/>
      <c r="YS3" s="57" t="e">
        <f ca="1">IF(COUNTIF(OFFSET(webまとめ!$A$1,YS1-1,6),"*●*"),7,
IF(COUNTIF(OFFSET(webまとめ!$A$1,YS1-1,7),"*●*"),8,
IF(COUNTIF(OFFSET(webまとめ!$A$1,YS1-1,8),"*●*"),9,
IF(COUNTIF(OFFSET(webまとめ!$A$1,YS1-1,9),"*●*"),10,
IF(COUNTIF(OFFSET(webまとめ!$A$1,YS1-1,10),"*●*"),11,
IF(COUNTIF(OFFSET(webまとめ!$A$1,YS1-1,11),"*●*"),12,
IF(COUNTIF(OFFSET(webまとめ!$A$1,YS1-1,12),"*●*"),13,
IF(COUNTIF(OFFSET(webまとめ!$A$1,YS1-1,13),"*●*"),14,
IF(COUNTIF(OFFSET(webまとめ!$A$1,YS1-1,14),"*●*"),15,
IF(COUNTIF(OFFSET(webまとめ!$A$1,YS1-1,15),"*●*"),16,0))))))))))</f>
        <v>#VALUE!</v>
      </c>
      <c r="YT3" s="39"/>
      <c r="YU3" s="39"/>
      <c r="YV3" s="48" t="str">
        <f ca="1">IFERROR(
IF(YV2="■",
OFFSET(納品書まとめ!$A$1,ZD2-1,1),OFFSET(webまとめ!$A$1,ZD1-1,1)),"")</f>
        <v/>
      </c>
      <c r="YW3" s="48"/>
      <c r="YX3" s="48"/>
      <c r="YY3" s="48"/>
      <c r="YZ3" s="48" t="s">
        <v>3468</v>
      </c>
      <c r="ZA3" s="39" t="str">
        <f ca="1">IFERROR(
IF(YV2="■",
IF(AND(VALUE(YW1)&gt;39999,VALUE(YW1)&lt;49999),
"ママミール スマイルぶろっこりー",
"ママミール"),
IF(AND(VALUE(OFFSET(webまとめ!$A$1,YS26+1-1,0))&gt;39999,VALUE(OFFSET(webまとめ!$A$1,YS26+1-1,0))&lt;49999),
"ママミール スマイルぶろっこりー",
"ママミール")),"")</f>
        <v/>
      </c>
      <c r="ZB3" s="58"/>
      <c r="ZC3" s="57"/>
      <c r="ZD3" s="57" t="e">
        <f ca="1">IF(COUNTIF(OFFSET(webまとめ!$A$1,ZD1-1,6),"*●*"),7,
IF(COUNTIF(OFFSET(webまとめ!$A$1,ZD1-1,7),"*●*"),8,
IF(COUNTIF(OFFSET(webまとめ!$A$1,ZD1-1,8),"*●*"),9,
IF(COUNTIF(OFFSET(webまとめ!$A$1,ZD1-1,9),"*●*"),10,
IF(COUNTIF(OFFSET(webまとめ!$A$1,ZD1-1,10),"*●*"),11,
IF(COUNTIF(OFFSET(webまとめ!$A$1,ZD1-1,11),"*●*"),12,
IF(COUNTIF(OFFSET(webまとめ!$A$1,ZD1-1,12),"*●*"),13,
IF(COUNTIF(OFFSET(webまとめ!$A$1,ZD1-1,13),"*●*"),14,
IF(COUNTIF(OFFSET(webまとめ!$A$1,ZD1-1,14),"*●*"),15,
IF(COUNTIF(OFFSET(webまとめ!$A$1,ZD1-1,15),"*●*"),16,0))))))))))</f>
        <v>#VALUE!</v>
      </c>
      <c r="ZE3" s="39"/>
      <c r="ZF3" s="39"/>
      <c r="ZG3" s="48" t="str">
        <f ca="1">IFERROR(
IF(ZG2="■",
OFFSET(納品書まとめ!$A$1,ZO2-1,1),OFFSET(webまとめ!$A$1,ZO1-1,1)),"")</f>
        <v/>
      </c>
      <c r="ZH3" s="48"/>
      <c r="ZI3" s="48"/>
      <c r="ZJ3" s="48"/>
      <c r="ZK3" s="48" t="s">
        <v>3468</v>
      </c>
      <c r="ZL3" s="39" t="str">
        <f ca="1">IFERROR(
IF(ZG2="■",
IF(AND(VALUE(ZH1)&gt;39999,VALUE(ZH1)&lt;49999),
"ママミール スマイルぶろっこりー",
"ママミール"),
IF(AND(VALUE(OFFSET(webまとめ!$A$1,ZD26+1-1,0))&gt;39999,VALUE(OFFSET(webまとめ!$A$1,ZD26+1-1,0))&lt;49999),
"ママミール スマイルぶろっこりー",
"ママミール")),"")</f>
        <v/>
      </c>
      <c r="ZM3" s="58"/>
      <c r="ZN3" s="57"/>
      <c r="ZO3" s="57" t="e">
        <f ca="1">IF(COUNTIF(OFFSET(webまとめ!$A$1,ZO1-1,6),"*●*"),7,
IF(COUNTIF(OFFSET(webまとめ!$A$1,ZO1-1,7),"*●*"),8,
IF(COUNTIF(OFFSET(webまとめ!$A$1,ZO1-1,8),"*●*"),9,
IF(COUNTIF(OFFSET(webまとめ!$A$1,ZO1-1,9),"*●*"),10,
IF(COUNTIF(OFFSET(webまとめ!$A$1,ZO1-1,10),"*●*"),11,
IF(COUNTIF(OFFSET(webまとめ!$A$1,ZO1-1,11),"*●*"),12,
IF(COUNTIF(OFFSET(webまとめ!$A$1,ZO1-1,12),"*●*"),13,
IF(COUNTIF(OFFSET(webまとめ!$A$1,ZO1-1,13),"*●*"),14,
IF(COUNTIF(OFFSET(webまとめ!$A$1,ZO1-1,14),"*●*"),15,
IF(COUNTIF(OFFSET(webまとめ!$A$1,ZO1-1,15),"*●*"),16,0))))))))))</f>
        <v>#VALUE!</v>
      </c>
      <c r="ZP3" s="39"/>
      <c r="ZQ3" s="39"/>
      <c r="ZR3" s="48" t="str">
        <f ca="1">IFERROR(
IF(ZR2="■",
OFFSET(納品書まとめ!$A$1,ZZ2-1,1),OFFSET(webまとめ!$A$1,ZZ1-1,1)),"")</f>
        <v/>
      </c>
      <c r="ZS3" s="48"/>
      <c r="ZT3" s="48"/>
      <c r="ZU3" s="48"/>
      <c r="ZV3" s="48" t="s">
        <v>3468</v>
      </c>
      <c r="ZW3" s="39" t="str">
        <f ca="1">IFERROR(
IF(ZR2="■",
IF(AND(VALUE(ZS1)&gt;39999,VALUE(ZS1)&lt;49999),
"ママミール スマイルぶろっこりー",
"ママミール"),
IF(AND(VALUE(OFFSET(webまとめ!$A$1,ZO26+1-1,0))&gt;39999,VALUE(OFFSET(webまとめ!$A$1,ZO26+1-1,0))&lt;49999),
"ママミール スマイルぶろっこりー",
"ママミール")),"")</f>
        <v/>
      </c>
      <c r="ZX3" s="58"/>
      <c r="ZY3" s="57"/>
      <c r="ZZ3" s="57" t="e">
        <f ca="1">IF(COUNTIF(OFFSET(webまとめ!$A$1,ZZ1-1,6),"*●*"),7,
IF(COUNTIF(OFFSET(webまとめ!$A$1,ZZ1-1,7),"*●*"),8,
IF(COUNTIF(OFFSET(webまとめ!$A$1,ZZ1-1,8),"*●*"),9,
IF(COUNTIF(OFFSET(webまとめ!$A$1,ZZ1-1,9),"*●*"),10,
IF(COUNTIF(OFFSET(webまとめ!$A$1,ZZ1-1,10),"*●*"),11,
IF(COUNTIF(OFFSET(webまとめ!$A$1,ZZ1-1,11),"*●*"),12,
IF(COUNTIF(OFFSET(webまとめ!$A$1,ZZ1-1,12),"*●*"),13,
IF(COUNTIF(OFFSET(webまとめ!$A$1,ZZ1-1,13),"*●*"),14,
IF(COUNTIF(OFFSET(webまとめ!$A$1,ZZ1-1,14),"*●*"),15,
IF(COUNTIF(OFFSET(webまとめ!$A$1,ZZ1-1,15),"*●*"),16,0))))))))))</f>
        <v>#VALUE!</v>
      </c>
      <c r="AAA3" s="39"/>
      <c r="AAB3" s="39"/>
      <c r="AAC3" s="48" t="str">
        <f ca="1">IFERROR(
IF(AAC2="■",
OFFSET(納品書まとめ!$A$1,AAK2-1,1),OFFSET(webまとめ!$A$1,AAK1-1,1)),"")</f>
        <v/>
      </c>
      <c r="AAD3" s="48"/>
      <c r="AAE3" s="48"/>
      <c r="AAF3" s="48"/>
      <c r="AAG3" s="48" t="s">
        <v>3468</v>
      </c>
      <c r="AAH3" s="39" t="str">
        <f ca="1">IFERROR(
IF(AAC2="■",
IF(AND(VALUE(AAD1)&gt;39999,VALUE(AAD1)&lt;49999),
"ママミール スマイルぶろっこりー",
"ママミール"),
IF(AND(VALUE(OFFSET(webまとめ!$A$1,ZZ26+1-1,0))&gt;39999,VALUE(OFFSET(webまとめ!$A$1,ZZ26+1-1,0))&lt;49999),
"ママミール スマイルぶろっこりー",
"ママミール")),"")</f>
        <v/>
      </c>
      <c r="AAI3" s="58"/>
      <c r="AAJ3" s="57"/>
      <c r="AAK3" s="57" t="e">
        <f ca="1">IF(COUNTIF(OFFSET(webまとめ!$A$1,AAK1-1,6),"*●*"),7,
IF(COUNTIF(OFFSET(webまとめ!$A$1,AAK1-1,7),"*●*"),8,
IF(COUNTIF(OFFSET(webまとめ!$A$1,AAK1-1,8),"*●*"),9,
IF(COUNTIF(OFFSET(webまとめ!$A$1,AAK1-1,9),"*●*"),10,
IF(COUNTIF(OFFSET(webまとめ!$A$1,AAK1-1,10),"*●*"),11,
IF(COUNTIF(OFFSET(webまとめ!$A$1,AAK1-1,11),"*●*"),12,
IF(COUNTIF(OFFSET(webまとめ!$A$1,AAK1-1,12),"*●*"),13,
IF(COUNTIF(OFFSET(webまとめ!$A$1,AAK1-1,13),"*●*"),14,
IF(COUNTIF(OFFSET(webまとめ!$A$1,AAK1-1,14),"*●*"),15,
IF(COUNTIF(OFFSET(webまとめ!$A$1,AAK1-1,15),"*●*"),16,0))))))))))</f>
        <v>#VALUE!</v>
      </c>
      <c r="AAL3" s="39"/>
      <c r="AAM3" s="39"/>
    </row>
    <row r="4" spans="1:715" ht="11.4" customHeight="1" x14ac:dyDescent="0.45">
      <c r="F4" s="39" t="s">
        <v>3479</v>
      </c>
      <c r="G4" s="39"/>
      <c r="H4" s="39"/>
      <c r="I4" s="39"/>
      <c r="J4" s="39"/>
      <c r="K4" s="39"/>
      <c r="Q4" s="39" t="str">
        <f ca="1">IFERROR(
IF(L2="■",
IF(AND(VALUE(M1)&gt;39999,VALUE(M1)&lt;49999),
"〒　811-1347",
"〒　811-1311"),
IF(AND(VALUE(OFFSET(webまとめ!$A$1,I26+1-1,0))&gt;39999,VALUE(OFFSET(webまとめ!$A$1,I26+1-1,0))&lt;49999),
"〒　811-1347",
"〒　811-1311")),"")</f>
        <v/>
      </c>
      <c r="R4" s="39"/>
      <c r="S4" s="58" t="e">
        <f ca="1">IF(COUNTIF(OFFSET(納品書まとめ!$A$1,T2-1,54),"*●*"),7,
IF(COUNTIF(OFFSET(納品書まとめ!$A$1,T2-1,55),"*●*"),8,
IF(COUNTIF(OFFSET(納品書まとめ!$A$1,T2-1,56),"*●*"),9,
IF(COUNTIF(OFFSET(納品書まとめ!$A$1,T2-1,57),"*●*"),10,
IF(COUNTIF(OFFSET(納品書まとめ!$A$1,T2-1,58),"*●*"),11,
IF(COUNTIF(OFFSET(納品書まとめ!$A$1,T2-1,59),"*●*"),12,
IF(COUNTIF(OFFSET(納品書まとめ!$A$1,T2-1,60),"*●*"),13,
IF(COUNTIF(OFFSET(納品書まとめ!$A$1,T2-1,61),"*●*"),14,
IF(COUNTIF(OFFSET(納品書まとめ!$A$1,T2-1,62),"*●*"),15,
IF(COUNTIF(OFFSET(納品書まとめ!$A$1,T2-1,63),"*●*"),16,0))))))))))</f>
        <v>#VALUE!</v>
      </c>
      <c r="T4" s="58"/>
      <c r="U4" s="39"/>
      <c r="V4" s="39"/>
      <c r="AB4" s="39" t="str">
        <f ca="1">IFERROR(
IF(W2="■",
IF(AND(VALUE(X1)&gt;39999,VALUE(X1)&lt;49999),
"〒　811-1347",
"〒　811-1311"),
IF(AND(VALUE(OFFSET(webまとめ!$A$1,T26+1-1,0))&gt;39999,VALUE(OFFSET(webまとめ!$A$1,T26+1-1,0))&lt;49999),
"〒　811-1347",
"〒　811-1311")),"")</f>
        <v/>
      </c>
      <c r="AC4" s="39"/>
      <c r="AD4" s="58" t="e">
        <f ca="1">IF(COUNTIF(OFFSET(納品書まとめ!$A$1,AE2-1,54),"*●*"),7,
IF(COUNTIF(OFFSET(納品書まとめ!$A$1,AE2-1,55),"*●*"),8,
IF(COUNTIF(OFFSET(納品書まとめ!$A$1,AE2-1,56),"*●*"),9,
IF(COUNTIF(OFFSET(納品書まとめ!$A$1,AE2-1,57),"*●*"),10,
IF(COUNTIF(OFFSET(納品書まとめ!$A$1,AE2-1,58),"*●*"),11,
IF(COUNTIF(OFFSET(納品書まとめ!$A$1,AE2-1,59),"*●*"),12,
IF(COUNTIF(OFFSET(納品書まとめ!$A$1,AE2-1,60),"*●*"),13,
IF(COUNTIF(OFFSET(納品書まとめ!$A$1,AE2-1,61),"*●*"),14,
IF(COUNTIF(OFFSET(納品書まとめ!$A$1,AE2-1,62),"*●*"),15,
IF(COUNTIF(OFFSET(納品書まとめ!$A$1,AE2-1,63),"*●*"),16,0))))))))))</f>
        <v>#VALUE!</v>
      </c>
      <c r="AE4" s="58"/>
      <c r="AF4" s="39"/>
      <c r="AG4" s="39"/>
      <c r="AM4" s="39" t="str">
        <f ca="1">IFERROR(
IF(AH2="■",
IF(AND(VALUE(AI1)&gt;39999,VALUE(AI1)&lt;49999),
"〒　811-1347",
"〒　811-1311"),
IF(AND(VALUE(OFFSET(webまとめ!$A$1,AE26+1-1,0))&gt;39999,VALUE(OFFSET(webまとめ!$A$1,AE26+1-1,0))&lt;49999),
"〒　811-1347",
"〒　811-1311")),"")</f>
        <v/>
      </c>
      <c r="AN4" s="39"/>
      <c r="AO4" s="58" t="e">
        <f ca="1">IF(COUNTIF(OFFSET(納品書まとめ!$A$1,AP2-1,54),"*●*"),7,
IF(COUNTIF(OFFSET(納品書まとめ!$A$1,AP2-1,55),"*●*"),8,
IF(COUNTIF(OFFSET(納品書まとめ!$A$1,AP2-1,56),"*●*"),9,
IF(COUNTIF(OFFSET(納品書まとめ!$A$1,AP2-1,57),"*●*"),10,
IF(COUNTIF(OFFSET(納品書まとめ!$A$1,AP2-1,58),"*●*"),11,
IF(COUNTIF(OFFSET(納品書まとめ!$A$1,AP2-1,59),"*●*"),12,
IF(COUNTIF(OFFSET(納品書まとめ!$A$1,AP2-1,60),"*●*"),13,
IF(COUNTIF(OFFSET(納品書まとめ!$A$1,AP2-1,61),"*●*"),14,
IF(COUNTIF(OFFSET(納品書まとめ!$A$1,AP2-1,62),"*●*"),15,
IF(COUNTIF(OFFSET(納品書まとめ!$A$1,AP2-1,63),"*●*"),16,0))))))))))</f>
        <v>#VALUE!</v>
      </c>
      <c r="AP4" s="58"/>
      <c r="AQ4" s="39"/>
      <c r="AR4" s="39"/>
      <c r="AX4" s="39" t="str">
        <f ca="1">IFERROR(
IF(AS2="■",
IF(AND(VALUE(AT1)&gt;39999,VALUE(AT1)&lt;49999),
"〒　811-1347",
"〒　811-1311"),
IF(AND(VALUE(OFFSET(webまとめ!$A$1,AP26+1-1,0))&gt;39999,VALUE(OFFSET(webまとめ!$A$1,AP26+1-1,0))&lt;49999),
"〒　811-1347",
"〒　811-1311")),"")</f>
        <v/>
      </c>
      <c r="AY4" s="39"/>
      <c r="AZ4" s="58" t="e">
        <f ca="1">IF(COUNTIF(OFFSET(納品書まとめ!$A$1,BA2-1,54),"*●*"),7,
IF(COUNTIF(OFFSET(納品書まとめ!$A$1,BA2-1,55),"*●*"),8,
IF(COUNTIF(OFFSET(納品書まとめ!$A$1,BA2-1,56),"*●*"),9,
IF(COUNTIF(OFFSET(納品書まとめ!$A$1,BA2-1,57),"*●*"),10,
IF(COUNTIF(OFFSET(納品書まとめ!$A$1,BA2-1,58),"*●*"),11,
IF(COUNTIF(OFFSET(納品書まとめ!$A$1,BA2-1,59),"*●*"),12,
IF(COUNTIF(OFFSET(納品書まとめ!$A$1,BA2-1,60),"*●*"),13,
IF(COUNTIF(OFFSET(納品書まとめ!$A$1,BA2-1,61),"*●*"),14,
IF(COUNTIF(OFFSET(納品書まとめ!$A$1,BA2-1,62),"*●*"),15,
IF(COUNTIF(OFFSET(納品書まとめ!$A$1,BA2-1,63),"*●*"),16,0))))))))))</f>
        <v>#VALUE!</v>
      </c>
      <c r="BA4" s="58"/>
      <c r="BB4" s="39"/>
      <c r="BC4" s="39"/>
      <c r="BI4" s="39" t="str">
        <f ca="1">IFERROR(
IF(BD2="■",
IF(AND(VALUE(BE1)&gt;39999,VALUE(BE1)&lt;49999),
"〒　811-1347",
"〒　811-1311"),
IF(AND(VALUE(OFFSET(webまとめ!$A$1,BA26+1-1,0))&gt;39999,VALUE(OFFSET(webまとめ!$A$1,BA26+1-1,0))&lt;49999),
"〒　811-1347",
"〒　811-1311")),"")</f>
        <v/>
      </c>
      <c r="BJ4" s="39"/>
      <c r="BK4" s="58" t="e">
        <f ca="1">IF(COUNTIF(OFFSET(納品書まとめ!$A$1,BL2-1,54),"*●*"),7,
IF(COUNTIF(OFFSET(納品書まとめ!$A$1,BL2-1,55),"*●*"),8,
IF(COUNTIF(OFFSET(納品書まとめ!$A$1,BL2-1,56),"*●*"),9,
IF(COUNTIF(OFFSET(納品書まとめ!$A$1,BL2-1,57),"*●*"),10,
IF(COUNTIF(OFFSET(納品書まとめ!$A$1,BL2-1,58),"*●*"),11,
IF(COUNTIF(OFFSET(納品書まとめ!$A$1,BL2-1,59),"*●*"),12,
IF(COUNTIF(OFFSET(納品書まとめ!$A$1,BL2-1,60),"*●*"),13,
IF(COUNTIF(OFFSET(納品書まとめ!$A$1,BL2-1,61),"*●*"),14,
IF(COUNTIF(OFFSET(納品書まとめ!$A$1,BL2-1,62),"*●*"),15,
IF(COUNTIF(OFFSET(納品書まとめ!$A$1,BL2-1,63),"*●*"),16,0))))))))))</f>
        <v>#VALUE!</v>
      </c>
      <c r="BL4" s="58"/>
      <c r="BM4" s="39"/>
      <c r="BN4" s="39"/>
      <c r="BT4" s="39" t="str">
        <f ca="1">IFERROR(
IF(BO2="■",
IF(AND(VALUE(BP1)&gt;39999,VALUE(BP1)&lt;49999),
"〒　811-1347",
"〒　811-1311"),
IF(AND(VALUE(OFFSET(webまとめ!$A$1,BL26+1-1,0))&gt;39999,VALUE(OFFSET(webまとめ!$A$1,BL26+1-1,0))&lt;49999),
"〒　811-1347",
"〒　811-1311")),"")</f>
        <v/>
      </c>
      <c r="BU4" s="39"/>
      <c r="BV4" s="58" t="e">
        <f ca="1">IF(COUNTIF(OFFSET(納品書まとめ!$A$1,BW2-1,54),"*●*"),7,
IF(COUNTIF(OFFSET(納品書まとめ!$A$1,BW2-1,55),"*●*"),8,
IF(COUNTIF(OFFSET(納品書まとめ!$A$1,BW2-1,56),"*●*"),9,
IF(COUNTIF(OFFSET(納品書まとめ!$A$1,BW2-1,57),"*●*"),10,
IF(COUNTIF(OFFSET(納品書まとめ!$A$1,BW2-1,58),"*●*"),11,
IF(COUNTIF(OFFSET(納品書まとめ!$A$1,BW2-1,59),"*●*"),12,
IF(COUNTIF(OFFSET(納品書まとめ!$A$1,BW2-1,60),"*●*"),13,
IF(COUNTIF(OFFSET(納品書まとめ!$A$1,BW2-1,61),"*●*"),14,
IF(COUNTIF(OFFSET(納品書まとめ!$A$1,BW2-1,62),"*●*"),15,
IF(COUNTIF(OFFSET(納品書まとめ!$A$1,BW2-1,63),"*●*"),16,0))))))))))</f>
        <v>#VALUE!</v>
      </c>
      <c r="BW4" s="58"/>
      <c r="BX4" s="39"/>
      <c r="BY4" s="39"/>
      <c r="CE4" s="39" t="str">
        <f ca="1">IFERROR(
IF(BZ2="■",
IF(AND(VALUE(CA1)&gt;39999,VALUE(CA1)&lt;49999),
"〒　811-1347",
"〒　811-1311"),
IF(AND(VALUE(OFFSET(webまとめ!$A$1,BW26+1-1,0))&gt;39999,VALUE(OFFSET(webまとめ!$A$1,BW26+1-1,0))&lt;49999),
"〒　811-1347",
"〒　811-1311")),"")</f>
        <v/>
      </c>
      <c r="CF4" s="39"/>
      <c r="CG4" s="58" t="e">
        <f ca="1">IF(COUNTIF(OFFSET(納品書まとめ!$A$1,CH2-1,54),"*●*"),7,
IF(COUNTIF(OFFSET(納品書まとめ!$A$1,CH2-1,55),"*●*"),8,
IF(COUNTIF(OFFSET(納品書まとめ!$A$1,CH2-1,56),"*●*"),9,
IF(COUNTIF(OFFSET(納品書まとめ!$A$1,CH2-1,57),"*●*"),10,
IF(COUNTIF(OFFSET(納品書まとめ!$A$1,CH2-1,58),"*●*"),11,
IF(COUNTIF(OFFSET(納品書まとめ!$A$1,CH2-1,59),"*●*"),12,
IF(COUNTIF(OFFSET(納品書まとめ!$A$1,CH2-1,60),"*●*"),13,
IF(COUNTIF(OFFSET(納品書まとめ!$A$1,CH2-1,61),"*●*"),14,
IF(COUNTIF(OFFSET(納品書まとめ!$A$1,CH2-1,62),"*●*"),15,
IF(COUNTIF(OFFSET(納品書まとめ!$A$1,CH2-1,63),"*●*"),16,0))))))))))</f>
        <v>#VALUE!</v>
      </c>
      <c r="CH4" s="58"/>
      <c r="CI4" s="39"/>
      <c r="CJ4" s="39"/>
      <c r="CP4" s="39" t="str">
        <f ca="1">IFERROR(
IF(CK2="■",
IF(AND(VALUE(CL1)&gt;39999,VALUE(CL1)&lt;49999),
"〒　811-1347",
"〒　811-1311"),
IF(AND(VALUE(OFFSET(webまとめ!$A$1,CH26+1-1,0))&gt;39999,VALUE(OFFSET(webまとめ!$A$1,CH26+1-1,0))&lt;49999),
"〒　811-1347",
"〒　811-1311")),"")</f>
        <v/>
      </c>
      <c r="CQ4" s="39"/>
      <c r="CR4" s="58" t="e">
        <f ca="1">IF(COUNTIF(OFFSET(納品書まとめ!$A$1,CS2-1,54),"*●*"),7,
IF(COUNTIF(OFFSET(納品書まとめ!$A$1,CS2-1,55),"*●*"),8,
IF(COUNTIF(OFFSET(納品書まとめ!$A$1,CS2-1,56),"*●*"),9,
IF(COUNTIF(OFFSET(納品書まとめ!$A$1,CS2-1,57),"*●*"),10,
IF(COUNTIF(OFFSET(納品書まとめ!$A$1,CS2-1,58),"*●*"),11,
IF(COUNTIF(OFFSET(納品書まとめ!$A$1,CS2-1,59),"*●*"),12,
IF(COUNTIF(OFFSET(納品書まとめ!$A$1,CS2-1,60),"*●*"),13,
IF(COUNTIF(OFFSET(納品書まとめ!$A$1,CS2-1,61),"*●*"),14,
IF(COUNTIF(OFFSET(納品書まとめ!$A$1,CS2-1,62),"*●*"),15,
IF(COUNTIF(OFFSET(納品書まとめ!$A$1,CS2-1,63),"*●*"),16,0))))))))))</f>
        <v>#VALUE!</v>
      </c>
      <c r="CS4" s="58"/>
      <c r="CT4" s="39"/>
      <c r="CU4" s="39"/>
      <c r="DA4" s="39" t="str">
        <f ca="1">IFERROR(
IF(CV2="■",
IF(AND(VALUE(CW1)&gt;39999,VALUE(CW1)&lt;49999),
"〒　811-1347",
"〒　811-1311"),
IF(AND(VALUE(OFFSET(webまとめ!$A$1,CS26+1-1,0))&gt;39999,VALUE(OFFSET(webまとめ!$A$1,CS26+1-1,0))&lt;49999),
"〒　811-1347",
"〒　811-1311")),"")</f>
        <v/>
      </c>
      <c r="DB4" s="39"/>
      <c r="DC4" s="58" t="e">
        <f ca="1">IF(COUNTIF(OFFSET(納品書まとめ!$A$1,DD2-1,54),"*●*"),7,
IF(COUNTIF(OFFSET(納品書まとめ!$A$1,DD2-1,55),"*●*"),8,
IF(COUNTIF(OFFSET(納品書まとめ!$A$1,DD2-1,56),"*●*"),9,
IF(COUNTIF(OFFSET(納品書まとめ!$A$1,DD2-1,57),"*●*"),10,
IF(COUNTIF(OFFSET(納品書まとめ!$A$1,DD2-1,58),"*●*"),11,
IF(COUNTIF(OFFSET(納品書まとめ!$A$1,DD2-1,59),"*●*"),12,
IF(COUNTIF(OFFSET(納品書まとめ!$A$1,DD2-1,60),"*●*"),13,
IF(COUNTIF(OFFSET(納品書まとめ!$A$1,DD2-1,61),"*●*"),14,
IF(COUNTIF(OFFSET(納品書まとめ!$A$1,DD2-1,62),"*●*"),15,
IF(COUNTIF(OFFSET(納品書まとめ!$A$1,DD2-1,63),"*●*"),16,0))))))))))</f>
        <v>#VALUE!</v>
      </c>
      <c r="DD4" s="58"/>
      <c r="DE4" s="39"/>
      <c r="DF4" s="39"/>
      <c r="DL4" s="39" t="str">
        <f ca="1">IFERROR(
IF(DG2="■",
IF(AND(VALUE(DH1)&gt;39999,VALUE(DH1)&lt;49999),
"〒　811-1347",
"〒　811-1311"),
IF(AND(VALUE(OFFSET(webまとめ!$A$1,DD26+1-1,0))&gt;39999,VALUE(OFFSET(webまとめ!$A$1,DD26+1-1,0))&lt;49999),
"〒　811-1347",
"〒　811-1311")),"")</f>
        <v/>
      </c>
      <c r="DM4" s="39"/>
      <c r="DN4" s="58" t="e">
        <f ca="1">IF(COUNTIF(OFFSET(納品書まとめ!$A$1,DO2-1,54),"*●*"),7,
IF(COUNTIF(OFFSET(納品書まとめ!$A$1,DO2-1,55),"*●*"),8,
IF(COUNTIF(OFFSET(納品書まとめ!$A$1,DO2-1,56),"*●*"),9,
IF(COUNTIF(OFFSET(納品書まとめ!$A$1,DO2-1,57),"*●*"),10,
IF(COUNTIF(OFFSET(納品書まとめ!$A$1,DO2-1,58),"*●*"),11,
IF(COUNTIF(OFFSET(納品書まとめ!$A$1,DO2-1,59),"*●*"),12,
IF(COUNTIF(OFFSET(納品書まとめ!$A$1,DO2-1,60),"*●*"),13,
IF(COUNTIF(OFFSET(納品書まとめ!$A$1,DO2-1,61),"*●*"),14,
IF(COUNTIF(OFFSET(納品書まとめ!$A$1,DO2-1,62),"*●*"),15,
IF(COUNTIF(OFFSET(納品書まとめ!$A$1,DO2-1,63),"*●*"),16,0))))))))))</f>
        <v>#VALUE!</v>
      </c>
      <c r="DO4" s="58"/>
      <c r="DP4" s="39"/>
      <c r="DQ4" s="39"/>
      <c r="DW4" s="39" t="str">
        <f ca="1">IFERROR(
IF(DR2="■",
IF(AND(VALUE(DS1)&gt;39999,VALUE(DS1)&lt;49999),
"〒　811-1347",
"〒　811-1311"),
IF(AND(VALUE(OFFSET(webまとめ!$A$1,DO26+1-1,0))&gt;39999,VALUE(OFFSET(webまとめ!$A$1,DO26+1-1,0))&lt;49999),
"〒　811-1347",
"〒　811-1311")),"")</f>
        <v/>
      </c>
      <c r="DX4" s="39"/>
      <c r="DY4" s="58" t="e">
        <f ca="1">IF(COUNTIF(OFFSET(納品書まとめ!$A$1,DZ2-1,54),"*●*"),7,
IF(COUNTIF(OFFSET(納品書まとめ!$A$1,DZ2-1,55),"*●*"),8,
IF(COUNTIF(OFFSET(納品書まとめ!$A$1,DZ2-1,56),"*●*"),9,
IF(COUNTIF(OFFSET(納品書まとめ!$A$1,DZ2-1,57),"*●*"),10,
IF(COUNTIF(OFFSET(納品書まとめ!$A$1,DZ2-1,58),"*●*"),11,
IF(COUNTIF(OFFSET(納品書まとめ!$A$1,DZ2-1,59),"*●*"),12,
IF(COUNTIF(OFFSET(納品書まとめ!$A$1,DZ2-1,60),"*●*"),13,
IF(COUNTIF(OFFSET(納品書まとめ!$A$1,DZ2-1,61),"*●*"),14,
IF(COUNTIF(OFFSET(納品書まとめ!$A$1,DZ2-1,62),"*●*"),15,
IF(COUNTIF(OFFSET(納品書まとめ!$A$1,DZ2-1,63),"*●*"),16,0))))))))))</f>
        <v>#VALUE!</v>
      </c>
      <c r="DZ4" s="58"/>
      <c r="EA4" s="39"/>
      <c r="EB4" s="39"/>
      <c r="EH4" s="39" t="str">
        <f ca="1">IFERROR(
IF(EC2="■",
IF(AND(VALUE(ED1)&gt;39999,VALUE(ED1)&lt;49999),
"〒　811-1347",
"〒　811-1311"),
IF(AND(VALUE(OFFSET(webまとめ!$A$1,DZ26+1-1,0))&gt;39999,VALUE(OFFSET(webまとめ!$A$1,DZ26+1-1,0))&lt;49999),
"〒　811-1347",
"〒　811-1311")),"")</f>
        <v/>
      </c>
      <c r="EI4" s="39"/>
      <c r="EJ4" s="58" t="e">
        <f ca="1">IF(COUNTIF(OFFSET(納品書まとめ!$A$1,EK2-1,54),"*●*"),7,
IF(COUNTIF(OFFSET(納品書まとめ!$A$1,EK2-1,55),"*●*"),8,
IF(COUNTIF(OFFSET(納品書まとめ!$A$1,EK2-1,56),"*●*"),9,
IF(COUNTIF(OFFSET(納品書まとめ!$A$1,EK2-1,57),"*●*"),10,
IF(COUNTIF(OFFSET(納品書まとめ!$A$1,EK2-1,58),"*●*"),11,
IF(COUNTIF(OFFSET(納品書まとめ!$A$1,EK2-1,59),"*●*"),12,
IF(COUNTIF(OFFSET(納品書まとめ!$A$1,EK2-1,60),"*●*"),13,
IF(COUNTIF(OFFSET(納品書まとめ!$A$1,EK2-1,61),"*●*"),14,
IF(COUNTIF(OFFSET(納品書まとめ!$A$1,EK2-1,62),"*●*"),15,
IF(COUNTIF(OFFSET(納品書まとめ!$A$1,EK2-1,63),"*●*"),16,0))))))))))</f>
        <v>#VALUE!</v>
      </c>
      <c r="EK4" s="58"/>
      <c r="EL4" s="39"/>
      <c r="EM4" s="39"/>
      <c r="ES4" s="39" t="str">
        <f ca="1">IFERROR(
IF(EN2="■",
IF(AND(VALUE(EO1)&gt;39999,VALUE(EO1)&lt;49999),
"〒　811-1347",
"〒　811-1311"),
IF(AND(VALUE(OFFSET(webまとめ!$A$1,EK26+1-1,0))&gt;39999,VALUE(OFFSET(webまとめ!$A$1,EK26+1-1,0))&lt;49999),
"〒　811-1347",
"〒　811-1311")),"")</f>
        <v/>
      </c>
      <c r="ET4" s="39"/>
      <c r="EU4" s="58" t="e">
        <f ca="1">IF(COUNTIF(OFFSET(納品書まとめ!$A$1,EV2-1,54),"*●*"),7,
IF(COUNTIF(OFFSET(納品書まとめ!$A$1,EV2-1,55),"*●*"),8,
IF(COUNTIF(OFFSET(納品書まとめ!$A$1,EV2-1,56),"*●*"),9,
IF(COUNTIF(OFFSET(納品書まとめ!$A$1,EV2-1,57),"*●*"),10,
IF(COUNTIF(OFFSET(納品書まとめ!$A$1,EV2-1,58),"*●*"),11,
IF(COUNTIF(OFFSET(納品書まとめ!$A$1,EV2-1,59),"*●*"),12,
IF(COUNTIF(OFFSET(納品書まとめ!$A$1,EV2-1,60),"*●*"),13,
IF(COUNTIF(OFFSET(納品書まとめ!$A$1,EV2-1,61),"*●*"),14,
IF(COUNTIF(OFFSET(納品書まとめ!$A$1,EV2-1,62),"*●*"),15,
IF(COUNTIF(OFFSET(納品書まとめ!$A$1,EV2-1,63),"*●*"),16,0))))))))))</f>
        <v>#VALUE!</v>
      </c>
      <c r="EV4" s="58"/>
      <c r="EW4" s="39"/>
      <c r="EX4" s="39"/>
      <c r="FD4" s="39" t="str">
        <f ca="1">IFERROR(
IF(EY2="■",
IF(AND(VALUE(EZ1)&gt;39999,VALUE(EZ1)&lt;49999),
"〒　811-1347",
"〒　811-1311"),
IF(AND(VALUE(OFFSET(webまとめ!$A$1,EV26+1-1,0))&gt;39999,VALUE(OFFSET(webまとめ!$A$1,EV26+1-1,0))&lt;49999),
"〒　811-1347",
"〒　811-1311")),"")</f>
        <v/>
      </c>
      <c r="FE4" s="39"/>
      <c r="FF4" s="58" t="e">
        <f ca="1">IF(COUNTIF(OFFSET(納品書まとめ!$A$1,FG2-1,54),"*●*"),7,
IF(COUNTIF(OFFSET(納品書まとめ!$A$1,FG2-1,55),"*●*"),8,
IF(COUNTIF(OFFSET(納品書まとめ!$A$1,FG2-1,56),"*●*"),9,
IF(COUNTIF(OFFSET(納品書まとめ!$A$1,FG2-1,57),"*●*"),10,
IF(COUNTIF(OFFSET(納品書まとめ!$A$1,FG2-1,58),"*●*"),11,
IF(COUNTIF(OFFSET(納品書まとめ!$A$1,FG2-1,59),"*●*"),12,
IF(COUNTIF(OFFSET(納品書まとめ!$A$1,FG2-1,60),"*●*"),13,
IF(COUNTIF(OFFSET(納品書まとめ!$A$1,FG2-1,61),"*●*"),14,
IF(COUNTIF(OFFSET(納品書まとめ!$A$1,FG2-1,62),"*●*"),15,
IF(COUNTIF(OFFSET(納品書まとめ!$A$1,FG2-1,63),"*●*"),16,0))))))))))</f>
        <v>#VALUE!</v>
      </c>
      <c r="FG4" s="58"/>
      <c r="FH4" s="39"/>
      <c r="FI4" s="39"/>
      <c r="FO4" s="39" t="str">
        <f ca="1">IFERROR(
IF(FJ2="■",
IF(AND(VALUE(FK1)&gt;39999,VALUE(FK1)&lt;49999),
"〒　811-1347",
"〒　811-1311"),
IF(AND(VALUE(OFFSET(webまとめ!$A$1,FG26+1-1,0))&gt;39999,VALUE(OFFSET(webまとめ!$A$1,FG26+1-1,0))&lt;49999),
"〒　811-1347",
"〒　811-1311")),"")</f>
        <v/>
      </c>
      <c r="FP4" s="39"/>
      <c r="FQ4" s="58" t="e">
        <f ca="1">IF(COUNTIF(OFFSET(納品書まとめ!$A$1,FR2-1,54),"*●*"),7,
IF(COUNTIF(OFFSET(納品書まとめ!$A$1,FR2-1,55),"*●*"),8,
IF(COUNTIF(OFFSET(納品書まとめ!$A$1,FR2-1,56),"*●*"),9,
IF(COUNTIF(OFFSET(納品書まとめ!$A$1,FR2-1,57),"*●*"),10,
IF(COUNTIF(OFFSET(納品書まとめ!$A$1,FR2-1,58),"*●*"),11,
IF(COUNTIF(OFFSET(納品書まとめ!$A$1,FR2-1,59),"*●*"),12,
IF(COUNTIF(OFFSET(納品書まとめ!$A$1,FR2-1,60),"*●*"),13,
IF(COUNTIF(OFFSET(納品書まとめ!$A$1,FR2-1,61),"*●*"),14,
IF(COUNTIF(OFFSET(納品書まとめ!$A$1,FR2-1,62),"*●*"),15,
IF(COUNTIF(OFFSET(納品書まとめ!$A$1,FR2-1,63),"*●*"),16,0))))))))))</f>
        <v>#VALUE!</v>
      </c>
      <c r="FR4" s="58"/>
      <c r="FS4" s="39"/>
      <c r="FT4" s="39"/>
      <c r="FZ4" s="39" t="str">
        <f ca="1">IFERROR(
IF(FU2="■",
IF(AND(VALUE(FV1)&gt;39999,VALUE(FV1)&lt;49999),
"〒　811-1347",
"〒　811-1311"),
IF(AND(VALUE(OFFSET(webまとめ!$A$1,FR26+1-1,0))&gt;39999,VALUE(OFFSET(webまとめ!$A$1,FR26+1-1,0))&lt;49999),
"〒　811-1347",
"〒　811-1311")),"")</f>
        <v/>
      </c>
      <c r="GA4" s="39"/>
      <c r="GB4" s="58" t="e">
        <f ca="1">IF(COUNTIF(OFFSET(納品書まとめ!$A$1,GC2-1,54),"*●*"),7,
IF(COUNTIF(OFFSET(納品書まとめ!$A$1,GC2-1,55),"*●*"),8,
IF(COUNTIF(OFFSET(納品書まとめ!$A$1,GC2-1,56),"*●*"),9,
IF(COUNTIF(OFFSET(納品書まとめ!$A$1,GC2-1,57),"*●*"),10,
IF(COUNTIF(OFFSET(納品書まとめ!$A$1,GC2-1,58),"*●*"),11,
IF(COUNTIF(OFFSET(納品書まとめ!$A$1,GC2-1,59),"*●*"),12,
IF(COUNTIF(OFFSET(納品書まとめ!$A$1,GC2-1,60),"*●*"),13,
IF(COUNTIF(OFFSET(納品書まとめ!$A$1,GC2-1,61),"*●*"),14,
IF(COUNTIF(OFFSET(納品書まとめ!$A$1,GC2-1,62),"*●*"),15,
IF(COUNTIF(OFFSET(納品書まとめ!$A$1,GC2-1,63),"*●*"),16,0))))))))))</f>
        <v>#VALUE!</v>
      </c>
      <c r="GC4" s="58"/>
      <c r="GD4" s="39"/>
      <c r="GE4" s="39"/>
      <c r="GK4" s="39" t="str">
        <f ca="1">IFERROR(
IF(GF2="■",
IF(AND(VALUE(GG1)&gt;39999,VALUE(GG1)&lt;49999),
"〒　811-1347",
"〒　811-1311"),
IF(AND(VALUE(OFFSET(webまとめ!$A$1,GC26+1-1,0))&gt;39999,VALUE(OFFSET(webまとめ!$A$1,GC26+1-1,0))&lt;49999),
"〒　811-1347",
"〒　811-1311")),"")</f>
        <v/>
      </c>
      <c r="GL4" s="39"/>
      <c r="GM4" s="58" t="e">
        <f ca="1">IF(COUNTIF(OFFSET(納品書まとめ!$A$1,GN2-1,54),"*●*"),7,
IF(COUNTIF(OFFSET(納品書まとめ!$A$1,GN2-1,55),"*●*"),8,
IF(COUNTIF(OFFSET(納品書まとめ!$A$1,GN2-1,56),"*●*"),9,
IF(COUNTIF(OFFSET(納品書まとめ!$A$1,GN2-1,57),"*●*"),10,
IF(COUNTIF(OFFSET(納品書まとめ!$A$1,GN2-1,58),"*●*"),11,
IF(COUNTIF(OFFSET(納品書まとめ!$A$1,GN2-1,59),"*●*"),12,
IF(COUNTIF(OFFSET(納品書まとめ!$A$1,GN2-1,60),"*●*"),13,
IF(COUNTIF(OFFSET(納品書まとめ!$A$1,GN2-1,61),"*●*"),14,
IF(COUNTIF(OFFSET(納品書まとめ!$A$1,GN2-1,62),"*●*"),15,
IF(COUNTIF(OFFSET(納品書まとめ!$A$1,GN2-1,63),"*●*"),16,0))))))))))</f>
        <v>#VALUE!</v>
      </c>
      <c r="GN4" s="58"/>
      <c r="GO4" s="39"/>
      <c r="GP4" s="39"/>
      <c r="GV4" s="39" t="str">
        <f ca="1">IFERROR(
IF(GQ2="■",
IF(AND(VALUE(GR1)&gt;39999,VALUE(GR1)&lt;49999),
"〒　811-1347",
"〒　811-1311"),
IF(AND(VALUE(OFFSET(webまとめ!$A$1,GN26+1-1,0))&gt;39999,VALUE(OFFSET(webまとめ!$A$1,GN26+1-1,0))&lt;49999),
"〒　811-1347",
"〒　811-1311")),"")</f>
        <v/>
      </c>
      <c r="GW4" s="39"/>
      <c r="GX4" s="58" t="e">
        <f ca="1">IF(COUNTIF(OFFSET(納品書まとめ!$A$1,GY2-1,54),"*●*"),7,
IF(COUNTIF(OFFSET(納品書まとめ!$A$1,GY2-1,55),"*●*"),8,
IF(COUNTIF(OFFSET(納品書まとめ!$A$1,GY2-1,56),"*●*"),9,
IF(COUNTIF(OFFSET(納品書まとめ!$A$1,GY2-1,57),"*●*"),10,
IF(COUNTIF(OFFSET(納品書まとめ!$A$1,GY2-1,58),"*●*"),11,
IF(COUNTIF(OFFSET(納品書まとめ!$A$1,GY2-1,59),"*●*"),12,
IF(COUNTIF(OFFSET(納品書まとめ!$A$1,GY2-1,60),"*●*"),13,
IF(COUNTIF(OFFSET(納品書まとめ!$A$1,GY2-1,61),"*●*"),14,
IF(COUNTIF(OFFSET(納品書まとめ!$A$1,GY2-1,62),"*●*"),15,
IF(COUNTIF(OFFSET(納品書まとめ!$A$1,GY2-1,63),"*●*"),16,0))))))))))</f>
        <v>#VALUE!</v>
      </c>
      <c r="GY4" s="58"/>
      <c r="GZ4" s="39"/>
      <c r="HA4" s="39"/>
      <c r="HG4" s="39" t="str">
        <f ca="1">IFERROR(
IF(HB2="■",
IF(AND(VALUE(HC1)&gt;39999,VALUE(HC1)&lt;49999),
"〒　811-1347",
"〒　811-1311"),
IF(AND(VALUE(OFFSET(webまとめ!$A$1,GY26+1-1,0))&gt;39999,VALUE(OFFSET(webまとめ!$A$1,GY26+1-1,0))&lt;49999),
"〒　811-1347",
"〒　811-1311")),"")</f>
        <v/>
      </c>
      <c r="HH4" s="39"/>
      <c r="HI4" s="58" t="e">
        <f ca="1">IF(COUNTIF(OFFSET(納品書まとめ!$A$1,HJ2-1,54),"*●*"),7,
IF(COUNTIF(OFFSET(納品書まとめ!$A$1,HJ2-1,55),"*●*"),8,
IF(COUNTIF(OFFSET(納品書まとめ!$A$1,HJ2-1,56),"*●*"),9,
IF(COUNTIF(OFFSET(納品書まとめ!$A$1,HJ2-1,57),"*●*"),10,
IF(COUNTIF(OFFSET(納品書まとめ!$A$1,HJ2-1,58),"*●*"),11,
IF(COUNTIF(OFFSET(納品書まとめ!$A$1,HJ2-1,59),"*●*"),12,
IF(COUNTIF(OFFSET(納品書まとめ!$A$1,HJ2-1,60),"*●*"),13,
IF(COUNTIF(OFFSET(納品書まとめ!$A$1,HJ2-1,61),"*●*"),14,
IF(COUNTIF(OFFSET(納品書まとめ!$A$1,HJ2-1,62),"*●*"),15,
IF(COUNTIF(OFFSET(納品書まとめ!$A$1,HJ2-1,63),"*●*"),16,0))))))))))</f>
        <v>#VALUE!</v>
      </c>
      <c r="HJ4" s="58"/>
      <c r="HK4" s="39"/>
      <c r="HL4" s="39"/>
      <c r="HR4" s="39" t="str">
        <f ca="1">IFERROR(
IF(HM2="■",
IF(AND(VALUE(HN1)&gt;39999,VALUE(HN1)&lt;49999),
"〒　811-1347",
"〒　811-1311"),
IF(AND(VALUE(OFFSET(webまとめ!$A$1,HJ26+1-1,0))&gt;39999,VALUE(OFFSET(webまとめ!$A$1,HJ26+1-1,0))&lt;49999),
"〒　811-1347",
"〒　811-1311")),"")</f>
        <v/>
      </c>
      <c r="HS4" s="39"/>
      <c r="HT4" s="58" t="e">
        <f ca="1">IF(COUNTIF(OFFSET(納品書まとめ!$A$1,HU2-1,54),"*●*"),7,
IF(COUNTIF(OFFSET(納品書まとめ!$A$1,HU2-1,55),"*●*"),8,
IF(COUNTIF(OFFSET(納品書まとめ!$A$1,HU2-1,56),"*●*"),9,
IF(COUNTIF(OFFSET(納品書まとめ!$A$1,HU2-1,57),"*●*"),10,
IF(COUNTIF(OFFSET(納品書まとめ!$A$1,HU2-1,58),"*●*"),11,
IF(COUNTIF(OFFSET(納品書まとめ!$A$1,HU2-1,59),"*●*"),12,
IF(COUNTIF(OFFSET(納品書まとめ!$A$1,HU2-1,60),"*●*"),13,
IF(COUNTIF(OFFSET(納品書まとめ!$A$1,HU2-1,61),"*●*"),14,
IF(COUNTIF(OFFSET(納品書まとめ!$A$1,HU2-1,62),"*●*"),15,
IF(COUNTIF(OFFSET(納品書まとめ!$A$1,HU2-1,63),"*●*"),16,0))))))))))</f>
        <v>#VALUE!</v>
      </c>
      <c r="HU4" s="58"/>
      <c r="HV4" s="39"/>
      <c r="HW4" s="39"/>
      <c r="IC4" s="39" t="str">
        <f ca="1">IFERROR(
IF(HX2="■",
IF(AND(VALUE(HY1)&gt;39999,VALUE(HY1)&lt;49999),
"〒　811-1347",
"〒　811-1311"),
IF(AND(VALUE(OFFSET(webまとめ!$A$1,HU26+1-1,0))&gt;39999,VALUE(OFFSET(webまとめ!$A$1,HU26+1-1,0))&lt;49999),
"〒　811-1347",
"〒　811-1311")),"")</f>
        <v/>
      </c>
      <c r="ID4" s="39"/>
      <c r="IE4" s="58" t="e">
        <f ca="1">IF(COUNTIF(OFFSET(納品書まとめ!$A$1,IF2-1,54),"*●*"),7,
IF(COUNTIF(OFFSET(納品書まとめ!$A$1,IF2-1,55),"*●*"),8,
IF(COUNTIF(OFFSET(納品書まとめ!$A$1,IF2-1,56),"*●*"),9,
IF(COUNTIF(OFFSET(納品書まとめ!$A$1,IF2-1,57),"*●*"),10,
IF(COUNTIF(OFFSET(納品書まとめ!$A$1,IF2-1,58),"*●*"),11,
IF(COUNTIF(OFFSET(納品書まとめ!$A$1,IF2-1,59),"*●*"),12,
IF(COUNTIF(OFFSET(納品書まとめ!$A$1,IF2-1,60),"*●*"),13,
IF(COUNTIF(OFFSET(納品書まとめ!$A$1,IF2-1,61),"*●*"),14,
IF(COUNTIF(OFFSET(納品書まとめ!$A$1,IF2-1,62),"*●*"),15,
IF(COUNTIF(OFFSET(納品書まとめ!$A$1,IF2-1,63),"*●*"),16,0))))))))))</f>
        <v>#VALUE!</v>
      </c>
      <c r="IF4" s="58"/>
      <c r="IG4" s="39"/>
      <c r="IH4" s="39"/>
      <c r="IN4" s="39" t="str">
        <f ca="1">IFERROR(
IF(II2="■",
IF(AND(VALUE(IJ1)&gt;39999,VALUE(IJ1)&lt;49999),
"〒　811-1347",
"〒　811-1311"),
IF(AND(VALUE(OFFSET(webまとめ!$A$1,IF26+1-1,0))&gt;39999,VALUE(OFFSET(webまとめ!$A$1,IF26+1-1,0))&lt;49999),
"〒　811-1347",
"〒　811-1311")),"")</f>
        <v/>
      </c>
      <c r="IO4" s="39"/>
      <c r="IP4" s="58" t="e">
        <f ca="1">IF(COUNTIF(OFFSET(納品書まとめ!$A$1,IQ2-1,54),"*●*"),7,
IF(COUNTIF(OFFSET(納品書まとめ!$A$1,IQ2-1,55),"*●*"),8,
IF(COUNTIF(OFFSET(納品書まとめ!$A$1,IQ2-1,56),"*●*"),9,
IF(COUNTIF(OFFSET(納品書まとめ!$A$1,IQ2-1,57),"*●*"),10,
IF(COUNTIF(OFFSET(納品書まとめ!$A$1,IQ2-1,58),"*●*"),11,
IF(COUNTIF(OFFSET(納品書まとめ!$A$1,IQ2-1,59),"*●*"),12,
IF(COUNTIF(OFFSET(納品書まとめ!$A$1,IQ2-1,60),"*●*"),13,
IF(COUNTIF(OFFSET(納品書まとめ!$A$1,IQ2-1,61),"*●*"),14,
IF(COUNTIF(OFFSET(納品書まとめ!$A$1,IQ2-1,62),"*●*"),15,
IF(COUNTIF(OFFSET(納品書まとめ!$A$1,IQ2-1,63),"*●*"),16,0))))))))))</f>
        <v>#VALUE!</v>
      </c>
      <c r="IQ4" s="58"/>
      <c r="IR4" s="39"/>
      <c r="IS4" s="39"/>
      <c r="IY4" s="39" t="str">
        <f ca="1">IFERROR(
IF(IT2="■",
IF(AND(VALUE(IU1)&gt;39999,VALUE(IU1)&lt;49999),
"〒　811-1347",
"〒　811-1311"),
IF(AND(VALUE(OFFSET(webまとめ!$A$1,IQ26+1-1,0))&gt;39999,VALUE(OFFSET(webまとめ!$A$1,IQ26+1-1,0))&lt;49999),
"〒　811-1347",
"〒　811-1311")),"")</f>
        <v/>
      </c>
      <c r="IZ4" s="39"/>
      <c r="JA4" s="58" t="e">
        <f ca="1">IF(COUNTIF(OFFSET(納品書まとめ!$A$1,JB2-1,54),"*●*"),7,
IF(COUNTIF(OFFSET(納品書まとめ!$A$1,JB2-1,55),"*●*"),8,
IF(COUNTIF(OFFSET(納品書まとめ!$A$1,JB2-1,56),"*●*"),9,
IF(COUNTIF(OFFSET(納品書まとめ!$A$1,JB2-1,57),"*●*"),10,
IF(COUNTIF(OFFSET(納品書まとめ!$A$1,JB2-1,58),"*●*"),11,
IF(COUNTIF(OFFSET(納品書まとめ!$A$1,JB2-1,59),"*●*"),12,
IF(COUNTIF(OFFSET(納品書まとめ!$A$1,JB2-1,60),"*●*"),13,
IF(COUNTIF(OFFSET(納品書まとめ!$A$1,JB2-1,61),"*●*"),14,
IF(COUNTIF(OFFSET(納品書まとめ!$A$1,JB2-1,62),"*●*"),15,
IF(COUNTIF(OFFSET(納品書まとめ!$A$1,JB2-1,63),"*●*"),16,0))))))))))</f>
        <v>#VALUE!</v>
      </c>
      <c r="JB4" s="58"/>
      <c r="JC4" s="39"/>
      <c r="JD4" s="39"/>
      <c r="JJ4" s="39" t="str">
        <f ca="1">IFERROR(
IF(JE2="■",
IF(AND(VALUE(JF1)&gt;39999,VALUE(JF1)&lt;49999),
"〒　811-1347",
"〒　811-1311"),
IF(AND(VALUE(OFFSET(webまとめ!$A$1,JB26+1-1,0))&gt;39999,VALUE(OFFSET(webまとめ!$A$1,JB26+1-1,0))&lt;49999),
"〒　811-1347",
"〒　811-1311")),"")</f>
        <v/>
      </c>
      <c r="JK4" s="39"/>
      <c r="JL4" s="58" t="e">
        <f ca="1">IF(COUNTIF(OFFSET(納品書まとめ!$A$1,JM2-1,54),"*●*"),7,
IF(COUNTIF(OFFSET(納品書まとめ!$A$1,JM2-1,55),"*●*"),8,
IF(COUNTIF(OFFSET(納品書まとめ!$A$1,JM2-1,56),"*●*"),9,
IF(COUNTIF(OFFSET(納品書まとめ!$A$1,JM2-1,57),"*●*"),10,
IF(COUNTIF(OFFSET(納品書まとめ!$A$1,JM2-1,58),"*●*"),11,
IF(COUNTIF(OFFSET(納品書まとめ!$A$1,JM2-1,59),"*●*"),12,
IF(COUNTIF(OFFSET(納品書まとめ!$A$1,JM2-1,60),"*●*"),13,
IF(COUNTIF(OFFSET(納品書まとめ!$A$1,JM2-1,61),"*●*"),14,
IF(COUNTIF(OFFSET(納品書まとめ!$A$1,JM2-1,62),"*●*"),15,
IF(COUNTIF(OFFSET(納品書まとめ!$A$1,JM2-1,63),"*●*"),16,0))))))))))</f>
        <v>#VALUE!</v>
      </c>
      <c r="JM4" s="58"/>
      <c r="JN4" s="39"/>
      <c r="JO4" s="39"/>
      <c r="JU4" s="39" t="str">
        <f ca="1">IFERROR(
IF(JP2="■",
IF(AND(VALUE(JQ1)&gt;39999,VALUE(JQ1)&lt;49999),
"〒　811-1347",
"〒　811-1311"),
IF(AND(VALUE(OFFSET(webまとめ!$A$1,JM26+1-1,0))&gt;39999,VALUE(OFFSET(webまとめ!$A$1,JM26+1-1,0))&lt;49999),
"〒　811-1347",
"〒　811-1311")),"")</f>
        <v/>
      </c>
      <c r="JV4" s="39"/>
      <c r="JW4" s="58" t="e">
        <f ca="1">IF(COUNTIF(OFFSET(納品書まとめ!$A$1,JX2-1,54),"*●*"),7,
IF(COUNTIF(OFFSET(納品書まとめ!$A$1,JX2-1,55),"*●*"),8,
IF(COUNTIF(OFFSET(納品書まとめ!$A$1,JX2-1,56),"*●*"),9,
IF(COUNTIF(OFFSET(納品書まとめ!$A$1,JX2-1,57),"*●*"),10,
IF(COUNTIF(OFFSET(納品書まとめ!$A$1,JX2-1,58),"*●*"),11,
IF(COUNTIF(OFFSET(納品書まとめ!$A$1,JX2-1,59),"*●*"),12,
IF(COUNTIF(OFFSET(納品書まとめ!$A$1,JX2-1,60),"*●*"),13,
IF(COUNTIF(OFFSET(納品書まとめ!$A$1,JX2-1,61),"*●*"),14,
IF(COUNTIF(OFFSET(納品書まとめ!$A$1,JX2-1,62),"*●*"),15,
IF(COUNTIF(OFFSET(納品書まとめ!$A$1,JX2-1,63),"*●*"),16,0))))))))))</f>
        <v>#VALUE!</v>
      </c>
      <c r="JX4" s="58"/>
      <c r="JY4" s="39"/>
      <c r="JZ4" s="39"/>
      <c r="KF4" s="39" t="str">
        <f ca="1">IFERROR(
IF(KA2="■",
IF(AND(VALUE(KB1)&gt;39999,VALUE(KB1)&lt;49999),
"〒　811-1347",
"〒　811-1311"),
IF(AND(VALUE(OFFSET(webまとめ!$A$1,JX26+1-1,0))&gt;39999,VALUE(OFFSET(webまとめ!$A$1,JX26+1-1,0))&lt;49999),
"〒　811-1347",
"〒　811-1311")),"")</f>
        <v/>
      </c>
      <c r="KG4" s="39"/>
      <c r="KH4" s="58" t="e">
        <f ca="1">IF(COUNTIF(OFFSET(納品書まとめ!$A$1,KI2-1,54),"*●*"),7,
IF(COUNTIF(OFFSET(納品書まとめ!$A$1,KI2-1,55),"*●*"),8,
IF(COUNTIF(OFFSET(納品書まとめ!$A$1,KI2-1,56),"*●*"),9,
IF(COUNTIF(OFFSET(納品書まとめ!$A$1,KI2-1,57),"*●*"),10,
IF(COUNTIF(OFFSET(納品書まとめ!$A$1,KI2-1,58),"*●*"),11,
IF(COUNTIF(OFFSET(納品書まとめ!$A$1,KI2-1,59),"*●*"),12,
IF(COUNTIF(OFFSET(納品書まとめ!$A$1,KI2-1,60),"*●*"),13,
IF(COUNTIF(OFFSET(納品書まとめ!$A$1,KI2-1,61),"*●*"),14,
IF(COUNTIF(OFFSET(納品書まとめ!$A$1,KI2-1,62),"*●*"),15,
IF(COUNTIF(OFFSET(納品書まとめ!$A$1,KI2-1,63),"*●*"),16,0))))))))))</f>
        <v>#VALUE!</v>
      </c>
      <c r="KI4" s="58"/>
      <c r="KJ4" s="39"/>
      <c r="KK4" s="39"/>
      <c r="KQ4" s="39" t="str">
        <f ca="1">IFERROR(
IF(KL2="■",
IF(AND(VALUE(KM1)&gt;39999,VALUE(KM1)&lt;49999),
"〒　811-1347",
"〒　811-1311"),
IF(AND(VALUE(OFFSET(webまとめ!$A$1,KI26+1-1,0))&gt;39999,VALUE(OFFSET(webまとめ!$A$1,KI26+1-1,0))&lt;49999),
"〒　811-1347",
"〒　811-1311")),"")</f>
        <v/>
      </c>
      <c r="KR4" s="39"/>
      <c r="KS4" s="58" t="e">
        <f ca="1">IF(COUNTIF(OFFSET(納品書まとめ!$A$1,KT2-1,54),"*●*"),7,
IF(COUNTIF(OFFSET(納品書まとめ!$A$1,KT2-1,55),"*●*"),8,
IF(COUNTIF(OFFSET(納品書まとめ!$A$1,KT2-1,56),"*●*"),9,
IF(COUNTIF(OFFSET(納品書まとめ!$A$1,KT2-1,57),"*●*"),10,
IF(COUNTIF(OFFSET(納品書まとめ!$A$1,KT2-1,58),"*●*"),11,
IF(COUNTIF(OFFSET(納品書まとめ!$A$1,KT2-1,59),"*●*"),12,
IF(COUNTIF(OFFSET(納品書まとめ!$A$1,KT2-1,60),"*●*"),13,
IF(COUNTIF(OFFSET(納品書まとめ!$A$1,KT2-1,61),"*●*"),14,
IF(COUNTIF(OFFSET(納品書まとめ!$A$1,KT2-1,62),"*●*"),15,
IF(COUNTIF(OFFSET(納品書まとめ!$A$1,KT2-1,63),"*●*"),16,0))))))))))</f>
        <v>#VALUE!</v>
      </c>
      <c r="KT4" s="58"/>
      <c r="KU4" s="39"/>
      <c r="KV4" s="39"/>
      <c r="LB4" s="39" t="str">
        <f ca="1">IFERROR(
IF(KW2="■",
IF(AND(VALUE(KX1)&gt;39999,VALUE(KX1)&lt;49999),
"〒　811-1347",
"〒　811-1311"),
IF(AND(VALUE(OFFSET(webまとめ!$A$1,KT26+1-1,0))&gt;39999,VALUE(OFFSET(webまとめ!$A$1,KT26+1-1,0))&lt;49999),
"〒　811-1347",
"〒　811-1311")),"")</f>
        <v/>
      </c>
      <c r="LC4" s="39"/>
      <c r="LD4" s="58" t="e">
        <f ca="1">IF(COUNTIF(OFFSET(納品書まとめ!$A$1,LE2-1,54),"*●*"),7,
IF(COUNTIF(OFFSET(納品書まとめ!$A$1,LE2-1,55),"*●*"),8,
IF(COUNTIF(OFFSET(納品書まとめ!$A$1,LE2-1,56),"*●*"),9,
IF(COUNTIF(OFFSET(納品書まとめ!$A$1,LE2-1,57),"*●*"),10,
IF(COUNTIF(OFFSET(納品書まとめ!$A$1,LE2-1,58),"*●*"),11,
IF(COUNTIF(OFFSET(納品書まとめ!$A$1,LE2-1,59),"*●*"),12,
IF(COUNTIF(OFFSET(納品書まとめ!$A$1,LE2-1,60),"*●*"),13,
IF(COUNTIF(OFFSET(納品書まとめ!$A$1,LE2-1,61),"*●*"),14,
IF(COUNTIF(OFFSET(納品書まとめ!$A$1,LE2-1,62),"*●*"),15,
IF(COUNTIF(OFFSET(納品書まとめ!$A$1,LE2-1,63),"*●*"),16,0))))))))))</f>
        <v>#VALUE!</v>
      </c>
      <c r="LE4" s="58"/>
      <c r="LF4" s="39"/>
      <c r="LG4" s="39"/>
      <c r="LM4" s="39" t="str">
        <f ca="1">IFERROR(
IF(LH2="■",
IF(AND(VALUE(LI1)&gt;39999,VALUE(LI1)&lt;49999),
"〒　811-1347",
"〒　811-1311"),
IF(AND(VALUE(OFFSET(webまとめ!$A$1,LE26+1-1,0))&gt;39999,VALUE(OFFSET(webまとめ!$A$1,LE26+1-1,0))&lt;49999),
"〒　811-1347",
"〒　811-1311")),"")</f>
        <v/>
      </c>
      <c r="LN4" s="39"/>
      <c r="LO4" s="58" t="e">
        <f ca="1">IF(COUNTIF(OFFSET(納品書まとめ!$A$1,LP2-1,54),"*●*"),7,
IF(COUNTIF(OFFSET(納品書まとめ!$A$1,LP2-1,55),"*●*"),8,
IF(COUNTIF(OFFSET(納品書まとめ!$A$1,LP2-1,56),"*●*"),9,
IF(COUNTIF(OFFSET(納品書まとめ!$A$1,LP2-1,57),"*●*"),10,
IF(COUNTIF(OFFSET(納品書まとめ!$A$1,LP2-1,58),"*●*"),11,
IF(COUNTIF(OFFSET(納品書まとめ!$A$1,LP2-1,59),"*●*"),12,
IF(COUNTIF(OFFSET(納品書まとめ!$A$1,LP2-1,60),"*●*"),13,
IF(COUNTIF(OFFSET(納品書まとめ!$A$1,LP2-1,61),"*●*"),14,
IF(COUNTIF(OFFSET(納品書まとめ!$A$1,LP2-1,62),"*●*"),15,
IF(COUNTIF(OFFSET(納品書まとめ!$A$1,LP2-1,63),"*●*"),16,0))))))))))</f>
        <v>#VALUE!</v>
      </c>
      <c r="LP4" s="58"/>
      <c r="LQ4" s="39"/>
      <c r="LR4" s="39"/>
      <c r="LX4" s="39" t="str">
        <f ca="1">IFERROR(
IF(LS2="■",
IF(AND(VALUE(LT1)&gt;39999,VALUE(LT1)&lt;49999),
"〒　811-1347",
"〒　811-1311"),
IF(AND(VALUE(OFFSET(webまとめ!$A$1,LP26+1-1,0))&gt;39999,VALUE(OFFSET(webまとめ!$A$1,LP26+1-1,0))&lt;49999),
"〒　811-1347",
"〒　811-1311")),"")</f>
        <v/>
      </c>
      <c r="LY4" s="39"/>
      <c r="LZ4" s="58" t="e">
        <f ca="1">IF(COUNTIF(OFFSET(納品書まとめ!$A$1,MA2-1,54),"*●*"),7,
IF(COUNTIF(OFFSET(納品書まとめ!$A$1,MA2-1,55),"*●*"),8,
IF(COUNTIF(OFFSET(納品書まとめ!$A$1,MA2-1,56),"*●*"),9,
IF(COUNTIF(OFFSET(納品書まとめ!$A$1,MA2-1,57),"*●*"),10,
IF(COUNTIF(OFFSET(納品書まとめ!$A$1,MA2-1,58),"*●*"),11,
IF(COUNTIF(OFFSET(納品書まとめ!$A$1,MA2-1,59),"*●*"),12,
IF(COUNTIF(OFFSET(納品書まとめ!$A$1,MA2-1,60),"*●*"),13,
IF(COUNTIF(OFFSET(納品書まとめ!$A$1,MA2-1,61),"*●*"),14,
IF(COUNTIF(OFFSET(納品書まとめ!$A$1,MA2-1,62),"*●*"),15,
IF(COUNTIF(OFFSET(納品書まとめ!$A$1,MA2-1,63),"*●*"),16,0))))))))))</f>
        <v>#VALUE!</v>
      </c>
      <c r="MA4" s="58"/>
      <c r="MB4" s="39"/>
      <c r="MC4" s="39"/>
      <c r="MI4" s="39" t="str">
        <f ca="1">IFERROR(
IF(MD2="■",
IF(AND(VALUE(ME1)&gt;39999,VALUE(ME1)&lt;49999),
"〒　811-1347",
"〒　811-1311"),
IF(AND(VALUE(OFFSET(webまとめ!$A$1,MA26+1-1,0))&gt;39999,VALUE(OFFSET(webまとめ!$A$1,MA26+1-1,0))&lt;49999),
"〒　811-1347",
"〒　811-1311")),"")</f>
        <v/>
      </c>
      <c r="MJ4" s="39"/>
      <c r="MK4" s="58" t="e">
        <f ca="1">IF(COUNTIF(OFFSET(納品書まとめ!$A$1,ML2-1,54),"*●*"),7,
IF(COUNTIF(OFFSET(納品書まとめ!$A$1,ML2-1,55),"*●*"),8,
IF(COUNTIF(OFFSET(納品書まとめ!$A$1,ML2-1,56),"*●*"),9,
IF(COUNTIF(OFFSET(納品書まとめ!$A$1,ML2-1,57),"*●*"),10,
IF(COUNTIF(OFFSET(納品書まとめ!$A$1,ML2-1,58),"*●*"),11,
IF(COUNTIF(OFFSET(納品書まとめ!$A$1,ML2-1,59),"*●*"),12,
IF(COUNTIF(OFFSET(納品書まとめ!$A$1,ML2-1,60),"*●*"),13,
IF(COUNTIF(OFFSET(納品書まとめ!$A$1,ML2-1,61),"*●*"),14,
IF(COUNTIF(OFFSET(納品書まとめ!$A$1,ML2-1,62),"*●*"),15,
IF(COUNTIF(OFFSET(納品書まとめ!$A$1,ML2-1,63),"*●*"),16,0))))))))))</f>
        <v>#VALUE!</v>
      </c>
      <c r="ML4" s="58"/>
      <c r="MM4" s="39"/>
      <c r="MN4" s="39"/>
      <c r="MT4" s="39" t="str">
        <f ca="1">IFERROR(
IF(MO2="■",
IF(AND(VALUE(MP1)&gt;39999,VALUE(MP1)&lt;49999),
"〒　811-1347",
"〒　811-1311"),
IF(AND(VALUE(OFFSET(webまとめ!$A$1,ML26+1-1,0))&gt;39999,VALUE(OFFSET(webまとめ!$A$1,ML26+1-1,0))&lt;49999),
"〒　811-1347",
"〒　811-1311")),"")</f>
        <v/>
      </c>
      <c r="MU4" s="39"/>
      <c r="MV4" s="58" t="e">
        <f ca="1">IF(COUNTIF(OFFSET(納品書まとめ!$A$1,MW2-1,54),"*●*"),7,
IF(COUNTIF(OFFSET(納品書まとめ!$A$1,MW2-1,55),"*●*"),8,
IF(COUNTIF(OFFSET(納品書まとめ!$A$1,MW2-1,56),"*●*"),9,
IF(COUNTIF(OFFSET(納品書まとめ!$A$1,MW2-1,57),"*●*"),10,
IF(COUNTIF(OFFSET(納品書まとめ!$A$1,MW2-1,58),"*●*"),11,
IF(COUNTIF(OFFSET(納品書まとめ!$A$1,MW2-1,59),"*●*"),12,
IF(COUNTIF(OFFSET(納品書まとめ!$A$1,MW2-1,60),"*●*"),13,
IF(COUNTIF(OFFSET(納品書まとめ!$A$1,MW2-1,61),"*●*"),14,
IF(COUNTIF(OFFSET(納品書まとめ!$A$1,MW2-1,62),"*●*"),15,
IF(COUNTIF(OFFSET(納品書まとめ!$A$1,MW2-1,63),"*●*"),16,0))))))))))</f>
        <v>#VALUE!</v>
      </c>
      <c r="MW4" s="58"/>
      <c r="MX4" s="39"/>
      <c r="MY4" s="39"/>
      <c r="NE4" s="39" t="str">
        <f ca="1">IFERROR(
IF(MZ2="■",
IF(AND(VALUE(NA1)&gt;39999,VALUE(NA1)&lt;49999),
"〒　811-1347",
"〒　811-1311"),
IF(AND(VALUE(OFFSET(webまとめ!$A$1,MW26+1-1,0))&gt;39999,VALUE(OFFSET(webまとめ!$A$1,MW26+1-1,0))&lt;49999),
"〒　811-1347",
"〒　811-1311")),"")</f>
        <v/>
      </c>
      <c r="NF4" s="39"/>
      <c r="NG4" s="58" t="e">
        <f ca="1">IF(COUNTIF(OFFSET(納品書まとめ!$A$1,NH2-1,54),"*●*"),7,
IF(COUNTIF(OFFSET(納品書まとめ!$A$1,NH2-1,55),"*●*"),8,
IF(COUNTIF(OFFSET(納品書まとめ!$A$1,NH2-1,56),"*●*"),9,
IF(COUNTIF(OFFSET(納品書まとめ!$A$1,NH2-1,57),"*●*"),10,
IF(COUNTIF(OFFSET(納品書まとめ!$A$1,NH2-1,58),"*●*"),11,
IF(COUNTIF(OFFSET(納品書まとめ!$A$1,NH2-1,59),"*●*"),12,
IF(COUNTIF(OFFSET(納品書まとめ!$A$1,NH2-1,60),"*●*"),13,
IF(COUNTIF(OFFSET(納品書まとめ!$A$1,NH2-1,61),"*●*"),14,
IF(COUNTIF(OFFSET(納品書まとめ!$A$1,NH2-1,62),"*●*"),15,
IF(COUNTIF(OFFSET(納品書まとめ!$A$1,NH2-1,63),"*●*"),16,0))))))))))</f>
        <v>#VALUE!</v>
      </c>
      <c r="NH4" s="58"/>
      <c r="NI4" s="39"/>
      <c r="NJ4" s="39"/>
      <c r="NP4" s="39" t="str">
        <f ca="1">IFERROR(
IF(NK2="■",
IF(AND(VALUE(NL1)&gt;39999,VALUE(NL1)&lt;49999),
"〒　811-1347",
"〒　811-1311"),
IF(AND(VALUE(OFFSET(webまとめ!$A$1,NH26+1-1,0))&gt;39999,VALUE(OFFSET(webまとめ!$A$1,NH26+1-1,0))&lt;49999),
"〒　811-1347",
"〒　811-1311")),"")</f>
        <v/>
      </c>
      <c r="NQ4" s="39"/>
      <c r="NR4" s="58" t="e">
        <f ca="1">IF(COUNTIF(OFFSET(納品書まとめ!$A$1,NS2-1,54),"*●*"),7,
IF(COUNTIF(OFFSET(納品書まとめ!$A$1,NS2-1,55),"*●*"),8,
IF(COUNTIF(OFFSET(納品書まとめ!$A$1,NS2-1,56),"*●*"),9,
IF(COUNTIF(OFFSET(納品書まとめ!$A$1,NS2-1,57),"*●*"),10,
IF(COUNTIF(OFFSET(納品書まとめ!$A$1,NS2-1,58),"*●*"),11,
IF(COUNTIF(OFFSET(納品書まとめ!$A$1,NS2-1,59),"*●*"),12,
IF(COUNTIF(OFFSET(納品書まとめ!$A$1,NS2-1,60),"*●*"),13,
IF(COUNTIF(OFFSET(納品書まとめ!$A$1,NS2-1,61),"*●*"),14,
IF(COUNTIF(OFFSET(納品書まとめ!$A$1,NS2-1,62),"*●*"),15,
IF(COUNTIF(OFFSET(納品書まとめ!$A$1,NS2-1,63),"*●*"),16,0))))))))))</f>
        <v>#VALUE!</v>
      </c>
      <c r="NS4" s="58"/>
      <c r="NT4" s="39"/>
      <c r="NU4" s="39"/>
      <c r="OA4" s="39" t="str">
        <f ca="1">IFERROR(
IF(NV2="■",
IF(AND(VALUE(NW1)&gt;39999,VALUE(NW1)&lt;49999),
"〒　811-1347",
"〒　811-1311"),
IF(AND(VALUE(OFFSET(webまとめ!$A$1,NS26+1-1,0))&gt;39999,VALUE(OFFSET(webまとめ!$A$1,NS26+1-1,0))&lt;49999),
"〒　811-1347",
"〒　811-1311")),"")</f>
        <v/>
      </c>
      <c r="OB4" s="39"/>
      <c r="OC4" s="58" t="e">
        <f ca="1">IF(COUNTIF(OFFSET(納品書まとめ!$A$1,OD2-1,54),"*●*"),7,
IF(COUNTIF(OFFSET(納品書まとめ!$A$1,OD2-1,55),"*●*"),8,
IF(COUNTIF(OFFSET(納品書まとめ!$A$1,OD2-1,56),"*●*"),9,
IF(COUNTIF(OFFSET(納品書まとめ!$A$1,OD2-1,57),"*●*"),10,
IF(COUNTIF(OFFSET(納品書まとめ!$A$1,OD2-1,58),"*●*"),11,
IF(COUNTIF(OFFSET(納品書まとめ!$A$1,OD2-1,59),"*●*"),12,
IF(COUNTIF(OFFSET(納品書まとめ!$A$1,OD2-1,60),"*●*"),13,
IF(COUNTIF(OFFSET(納品書まとめ!$A$1,OD2-1,61),"*●*"),14,
IF(COUNTIF(OFFSET(納品書まとめ!$A$1,OD2-1,62),"*●*"),15,
IF(COUNTIF(OFFSET(納品書まとめ!$A$1,OD2-1,63),"*●*"),16,0))))))))))</f>
        <v>#VALUE!</v>
      </c>
      <c r="OD4" s="58"/>
      <c r="OE4" s="39"/>
      <c r="OF4" s="39"/>
      <c r="OL4" s="39" t="str">
        <f ca="1">IFERROR(
IF(OG2="■",
IF(AND(VALUE(OH1)&gt;39999,VALUE(OH1)&lt;49999),
"〒　811-1347",
"〒　811-1311"),
IF(AND(VALUE(OFFSET(webまとめ!$A$1,OD26+1-1,0))&gt;39999,VALUE(OFFSET(webまとめ!$A$1,OD26+1-1,0))&lt;49999),
"〒　811-1347",
"〒　811-1311")),"")</f>
        <v/>
      </c>
      <c r="OM4" s="39"/>
      <c r="ON4" s="58" t="e">
        <f ca="1">IF(COUNTIF(OFFSET(納品書まとめ!$A$1,OO2-1,54),"*●*"),7,
IF(COUNTIF(OFFSET(納品書まとめ!$A$1,OO2-1,55),"*●*"),8,
IF(COUNTIF(OFFSET(納品書まとめ!$A$1,OO2-1,56),"*●*"),9,
IF(COUNTIF(OFFSET(納品書まとめ!$A$1,OO2-1,57),"*●*"),10,
IF(COUNTIF(OFFSET(納品書まとめ!$A$1,OO2-1,58),"*●*"),11,
IF(COUNTIF(OFFSET(納品書まとめ!$A$1,OO2-1,59),"*●*"),12,
IF(COUNTIF(OFFSET(納品書まとめ!$A$1,OO2-1,60),"*●*"),13,
IF(COUNTIF(OFFSET(納品書まとめ!$A$1,OO2-1,61),"*●*"),14,
IF(COUNTIF(OFFSET(納品書まとめ!$A$1,OO2-1,62),"*●*"),15,
IF(COUNTIF(OFFSET(納品書まとめ!$A$1,OO2-1,63),"*●*"),16,0))))))))))</f>
        <v>#VALUE!</v>
      </c>
      <c r="OO4" s="58"/>
      <c r="OP4" s="39"/>
      <c r="OQ4" s="39"/>
      <c r="OW4" s="39" t="str">
        <f ca="1">IFERROR(
IF(OR2="■",
IF(AND(VALUE(OS1)&gt;39999,VALUE(OS1)&lt;49999),
"〒　811-1347",
"〒　811-1311"),
IF(AND(VALUE(OFFSET(webまとめ!$A$1,OO26+1-1,0))&gt;39999,VALUE(OFFSET(webまとめ!$A$1,OO26+1-1,0))&lt;49999),
"〒　811-1347",
"〒　811-1311")),"")</f>
        <v/>
      </c>
      <c r="OX4" s="39"/>
      <c r="OY4" s="58" t="e">
        <f ca="1">IF(COUNTIF(OFFSET(納品書まとめ!$A$1,OZ2-1,54),"*●*"),7,
IF(COUNTIF(OFFSET(納品書まとめ!$A$1,OZ2-1,55),"*●*"),8,
IF(COUNTIF(OFFSET(納品書まとめ!$A$1,OZ2-1,56),"*●*"),9,
IF(COUNTIF(OFFSET(納品書まとめ!$A$1,OZ2-1,57),"*●*"),10,
IF(COUNTIF(OFFSET(納品書まとめ!$A$1,OZ2-1,58),"*●*"),11,
IF(COUNTIF(OFFSET(納品書まとめ!$A$1,OZ2-1,59),"*●*"),12,
IF(COUNTIF(OFFSET(納品書まとめ!$A$1,OZ2-1,60),"*●*"),13,
IF(COUNTIF(OFFSET(納品書まとめ!$A$1,OZ2-1,61),"*●*"),14,
IF(COUNTIF(OFFSET(納品書まとめ!$A$1,OZ2-1,62),"*●*"),15,
IF(COUNTIF(OFFSET(納品書まとめ!$A$1,OZ2-1,63),"*●*"),16,0))))))))))</f>
        <v>#VALUE!</v>
      </c>
      <c r="OZ4" s="58"/>
      <c r="PA4" s="39"/>
      <c r="PB4" s="39"/>
      <c r="PH4" s="39" t="str">
        <f ca="1">IFERROR(
IF(PC2="■",
IF(AND(VALUE(PD1)&gt;39999,VALUE(PD1)&lt;49999),
"〒　811-1347",
"〒　811-1311"),
IF(AND(VALUE(OFFSET(webまとめ!$A$1,OZ26+1-1,0))&gt;39999,VALUE(OFFSET(webまとめ!$A$1,OZ26+1-1,0))&lt;49999),
"〒　811-1347",
"〒　811-1311")),"")</f>
        <v/>
      </c>
      <c r="PI4" s="39"/>
      <c r="PJ4" s="58" t="e">
        <f ca="1">IF(COUNTIF(OFFSET(納品書まとめ!$A$1,PK2-1,54),"*●*"),7,
IF(COUNTIF(OFFSET(納品書まとめ!$A$1,PK2-1,55),"*●*"),8,
IF(COUNTIF(OFFSET(納品書まとめ!$A$1,PK2-1,56),"*●*"),9,
IF(COUNTIF(OFFSET(納品書まとめ!$A$1,PK2-1,57),"*●*"),10,
IF(COUNTIF(OFFSET(納品書まとめ!$A$1,PK2-1,58),"*●*"),11,
IF(COUNTIF(OFFSET(納品書まとめ!$A$1,PK2-1,59),"*●*"),12,
IF(COUNTIF(OFFSET(納品書まとめ!$A$1,PK2-1,60),"*●*"),13,
IF(COUNTIF(OFFSET(納品書まとめ!$A$1,PK2-1,61),"*●*"),14,
IF(COUNTIF(OFFSET(納品書まとめ!$A$1,PK2-1,62),"*●*"),15,
IF(COUNTIF(OFFSET(納品書まとめ!$A$1,PK2-1,63),"*●*"),16,0))))))))))</f>
        <v>#VALUE!</v>
      </c>
      <c r="PK4" s="58"/>
      <c r="PL4" s="39"/>
      <c r="PM4" s="39"/>
      <c r="PS4" s="39" t="str">
        <f ca="1">IFERROR(
IF(PN2="■",
IF(AND(VALUE(PO1)&gt;39999,VALUE(PO1)&lt;49999),
"〒　811-1347",
"〒　811-1311"),
IF(AND(VALUE(OFFSET(webまとめ!$A$1,PK26+1-1,0))&gt;39999,VALUE(OFFSET(webまとめ!$A$1,PK26+1-1,0))&lt;49999),
"〒　811-1347",
"〒　811-1311")),"")</f>
        <v/>
      </c>
      <c r="PT4" s="39"/>
      <c r="PU4" s="58" t="e">
        <f ca="1">IF(COUNTIF(OFFSET(納品書まとめ!$A$1,PV2-1,54),"*●*"),7,
IF(COUNTIF(OFFSET(納品書まとめ!$A$1,PV2-1,55),"*●*"),8,
IF(COUNTIF(OFFSET(納品書まとめ!$A$1,PV2-1,56),"*●*"),9,
IF(COUNTIF(OFFSET(納品書まとめ!$A$1,PV2-1,57),"*●*"),10,
IF(COUNTIF(OFFSET(納品書まとめ!$A$1,PV2-1,58),"*●*"),11,
IF(COUNTIF(OFFSET(納品書まとめ!$A$1,PV2-1,59),"*●*"),12,
IF(COUNTIF(OFFSET(納品書まとめ!$A$1,PV2-1,60),"*●*"),13,
IF(COUNTIF(OFFSET(納品書まとめ!$A$1,PV2-1,61),"*●*"),14,
IF(COUNTIF(OFFSET(納品書まとめ!$A$1,PV2-1,62),"*●*"),15,
IF(COUNTIF(OFFSET(納品書まとめ!$A$1,PV2-1,63),"*●*"),16,0))))))))))</f>
        <v>#VALUE!</v>
      </c>
      <c r="PV4" s="58"/>
      <c r="PW4" s="39"/>
      <c r="PX4" s="39"/>
      <c r="QD4" s="39" t="str">
        <f ca="1">IFERROR(
IF(PY2="■",
IF(AND(VALUE(PZ1)&gt;39999,VALUE(PZ1)&lt;49999),
"〒　811-1347",
"〒　811-1311"),
IF(AND(VALUE(OFFSET(webまとめ!$A$1,PV26+1-1,0))&gt;39999,VALUE(OFFSET(webまとめ!$A$1,PV26+1-1,0))&lt;49999),
"〒　811-1347",
"〒　811-1311")),"")</f>
        <v/>
      </c>
      <c r="QE4" s="39"/>
      <c r="QF4" s="58" t="e">
        <f ca="1">IF(COUNTIF(OFFSET(納品書まとめ!$A$1,QG2-1,54),"*●*"),7,
IF(COUNTIF(OFFSET(納品書まとめ!$A$1,QG2-1,55),"*●*"),8,
IF(COUNTIF(OFFSET(納品書まとめ!$A$1,QG2-1,56),"*●*"),9,
IF(COUNTIF(OFFSET(納品書まとめ!$A$1,QG2-1,57),"*●*"),10,
IF(COUNTIF(OFFSET(納品書まとめ!$A$1,QG2-1,58),"*●*"),11,
IF(COUNTIF(OFFSET(納品書まとめ!$A$1,QG2-1,59),"*●*"),12,
IF(COUNTIF(OFFSET(納品書まとめ!$A$1,QG2-1,60),"*●*"),13,
IF(COUNTIF(OFFSET(納品書まとめ!$A$1,QG2-1,61),"*●*"),14,
IF(COUNTIF(OFFSET(納品書まとめ!$A$1,QG2-1,62),"*●*"),15,
IF(COUNTIF(OFFSET(納品書まとめ!$A$1,QG2-1,63),"*●*"),16,0))))))))))</f>
        <v>#VALUE!</v>
      </c>
      <c r="QG4" s="58"/>
      <c r="QH4" s="39"/>
      <c r="QI4" s="39"/>
      <c r="QO4" s="39" t="str">
        <f ca="1">IFERROR(
IF(QJ2="■",
IF(AND(VALUE(QK1)&gt;39999,VALUE(QK1)&lt;49999),
"〒　811-1347",
"〒　811-1311"),
IF(AND(VALUE(OFFSET(webまとめ!$A$1,QG26+1-1,0))&gt;39999,VALUE(OFFSET(webまとめ!$A$1,QG26+1-1,0))&lt;49999),
"〒　811-1347",
"〒　811-1311")),"")</f>
        <v/>
      </c>
      <c r="QP4" s="39"/>
      <c r="QQ4" s="58" t="e">
        <f ca="1">IF(COUNTIF(OFFSET(納品書まとめ!$A$1,QR2-1,54),"*●*"),7,
IF(COUNTIF(OFFSET(納品書まとめ!$A$1,QR2-1,55),"*●*"),8,
IF(COUNTIF(OFFSET(納品書まとめ!$A$1,QR2-1,56),"*●*"),9,
IF(COUNTIF(OFFSET(納品書まとめ!$A$1,QR2-1,57),"*●*"),10,
IF(COUNTIF(OFFSET(納品書まとめ!$A$1,QR2-1,58),"*●*"),11,
IF(COUNTIF(OFFSET(納品書まとめ!$A$1,QR2-1,59),"*●*"),12,
IF(COUNTIF(OFFSET(納品書まとめ!$A$1,QR2-1,60),"*●*"),13,
IF(COUNTIF(OFFSET(納品書まとめ!$A$1,QR2-1,61),"*●*"),14,
IF(COUNTIF(OFFSET(納品書まとめ!$A$1,QR2-1,62),"*●*"),15,
IF(COUNTIF(OFFSET(納品書まとめ!$A$1,QR2-1,63),"*●*"),16,0))))))))))</f>
        <v>#VALUE!</v>
      </c>
      <c r="QR4" s="58"/>
      <c r="QS4" s="39"/>
      <c r="QT4" s="39"/>
      <c r="QZ4" s="39" t="str">
        <f ca="1">IFERROR(
IF(QU2="■",
IF(AND(VALUE(QV1)&gt;39999,VALUE(QV1)&lt;49999),
"〒　811-1347",
"〒　811-1311"),
IF(AND(VALUE(OFFSET(webまとめ!$A$1,QR26+1-1,0))&gt;39999,VALUE(OFFSET(webまとめ!$A$1,QR26+1-1,0))&lt;49999),
"〒　811-1347",
"〒　811-1311")),"")</f>
        <v/>
      </c>
      <c r="RA4" s="39"/>
      <c r="RB4" s="58" t="e">
        <f ca="1">IF(COUNTIF(OFFSET(納品書まとめ!$A$1,RC2-1,54),"*●*"),7,
IF(COUNTIF(OFFSET(納品書まとめ!$A$1,RC2-1,55),"*●*"),8,
IF(COUNTIF(OFFSET(納品書まとめ!$A$1,RC2-1,56),"*●*"),9,
IF(COUNTIF(OFFSET(納品書まとめ!$A$1,RC2-1,57),"*●*"),10,
IF(COUNTIF(OFFSET(納品書まとめ!$A$1,RC2-1,58),"*●*"),11,
IF(COUNTIF(OFFSET(納品書まとめ!$A$1,RC2-1,59),"*●*"),12,
IF(COUNTIF(OFFSET(納品書まとめ!$A$1,RC2-1,60),"*●*"),13,
IF(COUNTIF(OFFSET(納品書まとめ!$A$1,RC2-1,61),"*●*"),14,
IF(COUNTIF(OFFSET(納品書まとめ!$A$1,RC2-1,62),"*●*"),15,
IF(COUNTIF(OFFSET(納品書まとめ!$A$1,RC2-1,63),"*●*"),16,0))))))))))</f>
        <v>#VALUE!</v>
      </c>
      <c r="RC4" s="58"/>
      <c r="RD4" s="39"/>
      <c r="RE4" s="39"/>
      <c r="RK4" s="39" t="str">
        <f ca="1">IFERROR(
IF(RF2="■",
IF(AND(VALUE(RG1)&gt;39999,VALUE(RG1)&lt;49999),
"〒　811-1347",
"〒　811-1311"),
IF(AND(VALUE(OFFSET(webまとめ!$A$1,RC26+1-1,0))&gt;39999,VALUE(OFFSET(webまとめ!$A$1,RC26+1-1,0))&lt;49999),
"〒　811-1347",
"〒　811-1311")),"")</f>
        <v/>
      </c>
      <c r="RL4" s="39"/>
      <c r="RM4" s="58" t="e">
        <f ca="1">IF(COUNTIF(OFFSET(納品書まとめ!$A$1,RN2-1,54),"*●*"),7,
IF(COUNTIF(OFFSET(納品書まとめ!$A$1,RN2-1,55),"*●*"),8,
IF(COUNTIF(OFFSET(納品書まとめ!$A$1,RN2-1,56),"*●*"),9,
IF(COUNTIF(OFFSET(納品書まとめ!$A$1,RN2-1,57),"*●*"),10,
IF(COUNTIF(OFFSET(納品書まとめ!$A$1,RN2-1,58),"*●*"),11,
IF(COUNTIF(OFFSET(納品書まとめ!$A$1,RN2-1,59),"*●*"),12,
IF(COUNTIF(OFFSET(納品書まとめ!$A$1,RN2-1,60),"*●*"),13,
IF(COUNTIF(OFFSET(納品書まとめ!$A$1,RN2-1,61),"*●*"),14,
IF(COUNTIF(OFFSET(納品書まとめ!$A$1,RN2-1,62),"*●*"),15,
IF(COUNTIF(OFFSET(納品書まとめ!$A$1,RN2-1,63),"*●*"),16,0))))))))))</f>
        <v>#VALUE!</v>
      </c>
      <c r="RN4" s="58"/>
      <c r="RO4" s="39"/>
      <c r="RP4" s="39"/>
      <c r="RV4" s="39" t="str">
        <f ca="1">IFERROR(
IF(RQ2="■",
IF(AND(VALUE(RR1)&gt;39999,VALUE(RR1)&lt;49999),
"〒　811-1347",
"〒　811-1311"),
IF(AND(VALUE(OFFSET(webまとめ!$A$1,RN26+1-1,0))&gt;39999,VALUE(OFFSET(webまとめ!$A$1,RN26+1-1,0))&lt;49999),
"〒　811-1347",
"〒　811-1311")),"")</f>
        <v/>
      </c>
      <c r="RW4" s="39"/>
      <c r="RX4" s="58" t="e">
        <f ca="1">IF(COUNTIF(OFFSET(納品書まとめ!$A$1,RY2-1,54),"*●*"),7,
IF(COUNTIF(OFFSET(納品書まとめ!$A$1,RY2-1,55),"*●*"),8,
IF(COUNTIF(OFFSET(納品書まとめ!$A$1,RY2-1,56),"*●*"),9,
IF(COUNTIF(OFFSET(納品書まとめ!$A$1,RY2-1,57),"*●*"),10,
IF(COUNTIF(OFFSET(納品書まとめ!$A$1,RY2-1,58),"*●*"),11,
IF(COUNTIF(OFFSET(納品書まとめ!$A$1,RY2-1,59),"*●*"),12,
IF(COUNTIF(OFFSET(納品書まとめ!$A$1,RY2-1,60),"*●*"),13,
IF(COUNTIF(OFFSET(納品書まとめ!$A$1,RY2-1,61),"*●*"),14,
IF(COUNTIF(OFFSET(納品書まとめ!$A$1,RY2-1,62),"*●*"),15,
IF(COUNTIF(OFFSET(納品書まとめ!$A$1,RY2-1,63),"*●*"),16,0))))))))))</f>
        <v>#VALUE!</v>
      </c>
      <c r="RY4" s="58"/>
      <c r="RZ4" s="39"/>
      <c r="SA4" s="39"/>
      <c r="SG4" s="39" t="str">
        <f ca="1">IFERROR(
IF(SB2="■",
IF(AND(VALUE(SC1)&gt;39999,VALUE(SC1)&lt;49999),
"〒　811-1347",
"〒　811-1311"),
IF(AND(VALUE(OFFSET(webまとめ!$A$1,RY26+1-1,0))&gt;39999,VALUE(OFFSET(webまとめ!$A$1,RY26+1-1,0))&lt;49999),
"〒　811-1347",
"〒　811-1311")),"")</f>
        <v/>
      </c>
      <c r="SH4" s="39"/>
      <c r="SI4" s="58" t="e">
        <f ca="1">IF(COUNTIF(OFFSET(納品書まとめ!$A$1,SJ2-1,54),"*●*"),7,
IF(COUNTIF(OFFSET(納品書まとめ!$A$1,SJ2-1,55),"*●*"),8,
IF(COUNTIF(OFFSET(納品書まとめ!$A$1,SJ2-1,56),"*●*"),9,
IF(COUNTIF(OFFSET(納品書まとめ!$A$1,SJ2-1,57),"*●*"),10,
IF(COUNTIF(OFFSET(納品書まとめ!$A$1,SJ2-1,58),"*●*"),11,
IF(COUNTIF(OFFSET(納品書まとめ!$A$1,SJ2-1,59),"*●*"),12,
IF(COUNTIF(OFFSET(納品書まとめ!$A$1,SJ2-1,60),"*●*"),13,
IF(COUNTIF(OFFSET(納品書まとめ!$A$1,SJ2-1,61),"*●*"),14,
IF(COUNTIF(OFFSET(納品書まとめ!$A$1,SJ2-1,62),"*●*"),15,
IF(COUNTIF(OFFSET(納品書まとめ!$A$1,SJ2-1,63),"*●*"),16,0))))))))))</f>
        <v>#VALUE!</v>
      </c>
      <c r="SJ4" s="58"/>
      <c r="SK4" s="39"/>
      <c r="SL4" s="39"/>
      <c r="SR4" s="39" t="str">
        <f ca="1">IFERROR(
IF(SM2="■",
IF(AND(VALUE(SN1)&gt;39999,VALUE(SN1)&lt;49999),
"〒　811-1347",
"〒　811-1311"),
IF(AND(VALUE(OFFSET(webまとめ!$A$1,SJ26+1-1,0))&gt;39999,VALUE(OFFSET(webまとめ!$A$1,SJ26+1-1,0))&lt;49999),
"〒　811-1347",
"〒　811-1311")),"")</f>
        <v/>
      </c>
      <c r="SS4" s="39"/>
      <c r="ST4" s="58" t="e">
        <f ca="1">IF(COUNTIF(OFFSET(納品書まとめ!$A$1,SU2-1,54),"*●*"),7,
IF(COUNTIF(OFFSET(納品書まとめ!$A$1,SU2-1,55),"*●*"),8,
IF(COUNTIF(OFFSET(納品書まとめ!$A$1,SU2-1,56),"*●*"),9,
IF(COUNTIF(OFFSET(納品書まとめ!$A$1,SU2-1,57),"*●*"),10,
IF(COUNTIF(OFFSET(納品書まとめ!$A$1,SU2-1,58),"*●*"),11,
IF(COUNTIF(OFFSET(納品書まとめ!$A$1,SU2-1,59),"*●*"),12,
IF(COUNTIF(OFFSET(納品書まとめ!$A$1,SU2-1,60),"*●*"),13,
IF(COUNTIF(OFFSET(納品書まとめ!$A$1,SU2-1,61),"*●*"),14,
IF(COUNTIF(OFFSET(納品書まとめ!$A$1,SU2-1,62),"*●*"),15,
IF(COUNTIF(OFFSET(納品書まとめ!$A$1,SU2-1,63),"*●*"),16,0))))))))))</f>
        <v>#VALUE!</v>
      </c>
      <c r="SU4" s="58"/>
      <c r="SV4" s="39"/>
      <c r="SW4" s="39"/>
      <c r="TC4" s="39" t="str">
        <f ca="1">IFERROR(
IF(SX2="■",
IF(AND(VALUE(SY1)&gt;39999,VALUE(SY1)&lt;49999),
"〒　811-1347",
"〒　811-1311"),
IF(AND(VALUE(OFFSET(webまとめ!$A$1,SU26+1-1,0))&gt;39999,VALUE(OFFSET(webまとめ!$A$1,SU26+1-1,0))&lt;49999),
"〒　811-1347",
"〒　811-1311")),"")</f>
        <v/>
      </c>
      <c r="TD4" s="39"/>
      <c r="TE4" s="58" t="e">
        <f ca="1">IF(COUNTIF(OFFSET(納品書まとめ!$A$1,TF2-1,54),"*●*"),7,
IF(COUNTIF(OFFSET(納品書まとめ!$A$1,TF2-1,55),"*●*"),8,
IF(COUNTIF(OFFSET(納品書まとめ!$A$1,TF2-1,56),"*●*"),9,
IF(COUNTIF(OFFSET(納品書まとめ!$A$1,TF2-1,57),"*●*"),10,
IF(COUNTIF(OFFSET(納品書まとめ!$A$1,TF2-1,58),"*●*"),11,
IF(COUNTIF(OFFSET(納品書まとめ!$A$1,TF2-1,59),"*●*"),12,
IF(COUNTIF(OFFSET(納品書まとめ!$A$1,TF2-1,60),"*●*"),13,
IF(COUNTIF(OFFSET(納品書まとめ!$A$1,TF2-1,61),"*●*"),14,
IF(COUNTIF(OFFSET(納品書まとめ!$A$1,TF2-1,62),"*●*"),15,
IF(COUNTIF(OFFSET(納品書まとめ!$A$1,TF2-1,63),"*●*"),16,0))))))))))</f>
        <v>#VALUE!</v>
      </c>
      <c r="TF4" s="58"/>
      <c r="TG4" s="39"/>
      <c r="TH4" s="39"/>
      <c r="TN4" s="39" t="str">
        <f ca="1">IFERROR(
IF(TI2="■",
IF(AND(VALUE(TJ1)&gt;39999,VALUE(TJ1)&lt;49999),
"〒　811-1347",
"〒　811-1311"),
IF(AND(VALUE(OFFSET(webまとめ!$A$1,TF26+1-1,0))&gt;39999,VALUE(OFFSET(webまとめ!$A$1,TF26+1-1,0))&lt;49999),
"〒　811-1347",
"〒　811-1311")),"")</f>
        <v/>
      </c>
      <c r="TO4" s="39"/>
      <c r="TP4" s="58" t="e">
        <f ca="1">IF(COUNTIF(OFFSET(納品書まとめ!$A$1,TQ2-1,54),"*●*"),7,
IF(COUNTIF(OFFSET(納品書まとめ!$A$1,TQ2-1,55),"*●*"),8,
IF(COUNTIF(OFFSET(納品書まとめ!$A$1,TQ2-1,56),"*●*"),9,
IF(COUNTIF(OFFSET(納品書まとめ!$A$1,TQ2-1,57),"*●*"),10,
IF(COUNTIF(OFFSET(納品書まとめ!$A$1,TQ2-1,58),"*●*"),11,
IF(COUNTIF(OFFSET(納品書まとめ!$A$1,TQ2-1,59),"*●*"),12,
IF(COUNTIF(OFFSET(納品書まとめ!$A$1,TQ2-1,60),"*●*"),13,
IF(COUNTIF(OFFSET(納品書まとめ!$A$1,TQ2-1,61),"*●*"),14,
IF(COUNTIF(OFFSET(納品書まとめ!$A$1,TQ2-1,62),"*●*"),15,
IF(COUNTIF(OFFSET(納品書まとめ!$A$1,TQ2-1,63),"*●*"),16,0))))))))))</f>
        <v>#VALUE!</v>
      </c>
      <c r="TQ4" s="58"/>
      <c r="TR4" s="39"/>
      <c r="TS4" s="39"/>
      <c r="TY4" s="39" t="str">
        <f ca="1">IFERROR(
IF(TT2="■",
IF(AND(VALUE(TU1)&gt;39999,VALUE(TU1)&lt;49999),
"〒　811-1347",
"〒　811-1311"),
IF(AND(VALUE(OFFSET(webまとめ!$A$1,TQ26+1-1,0))&gt;39999,VALUE(OFFSET(webまとめ!$A$1,TQ26+1-1,0))&lt;49999),
"〒　811-1347",
"〒　811-1311")),"")</f>
        <v/>
      </c>
      <c r="TZ4" s="39"/>
      <c r="UA4" s="58" t="e">
        <f ca="1">IF(COUNTIF(OFFSET(納品書まとめ!$A$1,UB2-1,54),"*●*"),7,
IF(COUNTIF(OFFSET(納品書まとめ!$A$1,UB2-1,55),"*●*"),8,
IF(COUNTIF(OFFSET(納品書まとめ!$A$1,UB2-1,56),"*●*"),9,
IF(COUNTIF(OFFSET(納品書まとめ!$A$1,UB2-1,57),"*●*"),10,
IF(COUNTIF(OFFSET(納品書まとめ!$A$1,UB2-1,58),"*●*"),11,
IF(COUNTIF(OFFSET(納品書まとめ!$A$1,UB2-1,59),"*●*"),12,
IF(COUNTIF(OFFSET(納品書まとめ!$A$1,UB2-1,60),"*●*"),13,
IF(COUNTIF(OFFSET(納品書まとめ!$A$1,UB2-1,61),"*●*"),14,
IF(COUNTIF(OFFSET(納品書まとめ!$A$1,UB2-1,62),"*●*"),15,
IF(COUNTIF(OFFSET(納品書まとめ!$A$1,UB2-1,63),"*●*"),16,0))))))))))</f>
        <v>#VALUE!</v>
      </c>
      <c r="UB4" s="58"/>
      <c r="UC4" s="39"/>
      <c r="UD4" s="39"/>
      <c r="UJ4" s="39" t="str">
        <f ca="1">IFERROR(
IF(UE2="■",
IF(AND(VALUE(UF1)&gt;39999,VALUE(UF1)&lt;49999),
"〒　811-1347",
"〒　811-1311"),
IF(AND(VALUE(OFFSET(webまとめ!$A$1,UB26+1-1,0))&gt;39999,VALUE(OFFSET(webまとめ!$A$1,UB26+1-1,0))&lt;49999),
"〒　811-1347",
"〒　811-1311")),"")</f>
        <v/>
      </c>
      <c r="UK4" s="39"/>
      <c r="UL4" s="58" t="e">
        <f ca="1">IF(COUNTIF(OFFSET(納品書まとめ!$A$1,UM2-1,54),"*●*"),7,
IF(COUNTIF(OFFSET(納品書まとめ!$A$1,UM2-1,55),"*●*"),8,
IF(COUNTIF(OFFSET(納品書まとめ!$A$1,UM2-1,56),"*●*"),9,
IF(COUNTIF(OFFSET(納品書まとめ!$A$1,UM2-1,57),"*●*"),10,
IF(COUNTIF(OFFSET(納品書まとめ!$A$1,UM2-1,58),"*●*"),11,
IF(COUNTIF(OFFSET(納品書まとめ!$A$1,UM2-1,59),"*●*"),12,
IF(COUNTIF(OFFSET(納品書まとめ!$A$1,UM2-1,60),"*●*"),13,
IF(COUNTIF(OFFSET(納品書まとめ!$A$1,UM2-1,61),"*●*"),14,
IF(COUNTIF(OFFSET(納品書まとめ!$A$1,UM2-1,62),"*●*"),15,
IF(COUNTIF(OFFSET(納品書まとめ!$A$1,UM2-1,63),"*●*"),16,0))))))))))</f>
        <v>#VALUE!</v>
      </c>
      <c r="UM4" s="58"/>
      <c r="UN4" s="39"/>
      <c r="UO4" s="39"/>
      <c r="UU4" s="39" t="str">
        <f ca="1">IFERROR(
IF(UP2="■",
IF(AND(VALUE(UQ1)&gt;39999,VALUE(UQ1)&lt;49999),
"〒　811-1347",
"〒　811-1311"),
IF(AND(VALUE(OFFSET(webまとめ!$A$1,UM26+1-1,0))&gt;39999,VALUE(OFFSET(webまとめ!$A$1,UM26+1-1,0))&lt;49999),
"〒　811-1347",
"〒　811-1311")),"")</f>
        <v/>
      </c>
      <c r="UV4" s="39"/>
      <c r="UW4" s="58" t="e">
        <f ca="1">IF(COUNTIF(OFFSET(納品書まとめ!$A$1,UX2-1,54),"*●*"),7,
IF(COUNTIF(OFFSET(納品書まとめ!$A$1,UX2-1,55),"*●*"),8,
IF(COUNTIF(OFFSET(納品書まとめ!$A$1,UX2-1,56),"*●*"),9,
IF(COUNTIF(OFFSET(納品書まとめ!$A$1,UX2-1,57),"*●*"),10,
IF(COUNTIF(OFFSET(納品書まとめ!$A$1,UX2-1,58),"*●*"),11,
IF(COUNTIF(OFFSET(納品書まとめ!$A$1,UX2-1,59),"*●*"),12,
IF(COUNTIF(OFFSET(納品書まとめ!$A$1,UX2-1,60),"*●*"),13,
IF(COUNTIF(OFFSET(納品書まとめ!$A$1,UX2-1,61),"*●*"),14,
IF(COUNTIF(OFFSET(納品書まとめ!$A$1,UX2-1,62),"*●*"),15,
IF(COUNTIF(OFFSET(納品書まとめ!$A$1,UX2-1,63),"*●*"),16,0))))))))))</f>
        <v>#VALUE!</v>
      </c>
      <c r="UX4" s="58"/>
      <c r="UY4" s="39"/>
      <c r="UZ4" s="39"/>
      <c r="VF4" s="39" t="str">
        <f ca="1">IFERROR(
IF(VA2="■",
IF(AND(VALUE(VB1)&gt;39999,VALUE(VB1)&lt;49999),
"〒　811-1347",
"〒　811-1311"),
IF(AND(VALUE(OFFSET(webまとめ!$A$1,UX26+1-1,0))&gt;39999,VALUE(OFFSET(webまとめ!$A$1,UX26+1-1,0))&lt;49999),
"〒　811-1347",
"〒　811-1311")),"")</f>
        <v/>
      </c>
      <c r="VG4" s="39"/>
      <c r="VH4" s="58" t="e">
        <f ca="1">IF(COUNTIF(OFFSET(納品書まとめ!$A$1,VI2-1,54),"*●*"),7,
IF(COUNTIF(OFFSET(納品書まとめ!$A$1,VI2-1,55),"*●*"),8,
IF(COUNTIF(OFFSET(納品書まとめ!$A$1,VI2-1,56),"*●*"),9,
IF(COUNTIF(OFFSET(納品書まとめ!$A$1,VI2-1,57),"*●*"),10,
IF(COUNTIF(OFFSET(納品書まとめ!$A$1,VI2-1,58),"*●*"),11,
IF(COUNTIF(OFFSET(納品書まとめ!$A$1,VI2-1,59),"*●*"),12,
IF(COUNTIF(OFFSET(納品書まとめ!$A$1,VI2-1,60),"*●*"),13,
IF(COUNTIF(OFFSET(納品書まとめ!$A$1,VI2-1,61),"*●*"),14,
IF(COUNTIF(OFFSET(納品書まとめ!$A$1,VI2-1,62),"*●*"),15,
IF(COUNTIF(OFFSET(納品書まとめ!$A$1,VI2-1,63),"*●*"),16,0))))))))))</f>
        <v>#VALUE!</v>
      </c>
      <c r="VI4" s="58"/>
      <c r="VJ4" s="39"/>
      <c r="VK4" s="39"/>
      <c r="VQ4" s="39" t="str">
        <f ca="1">IFERROR(
IF(VL2="■",
IF(AND(VALUE(VM1)&gt;39999,VALUE(VM1)&lt;49999),
"〒　811-1347",
"〒　811-1311"),
IF(AND(VALUE(OFFSET(webまとめ!$A$1,VI26+1-1,0))&gt;39999,VALUE(OFFSET(webまとめ!$A$1,VI26+1-1,0))&lt;49999),
"〒　811-1347",
"〒　811-1311")),"")</f>
        <v/>
      </c>
      <c r="VR4" s="39"/>
      <c r="VS4" s="58" t="e">
        <f ca="1">IF(COUNTIF(OFFSET(納品書まとめ!$A$1,VT2-1,54),"*●*"),7,
IF(COUNTIF(OFFSET(納品書まとめ!$A$1,VT2-1,55),"*●*"),8,
IF(COUNTIF(OFFSET(納品書まとめ!$A$1,VT2-1,56),"*●*"),9,
IF(COUNTIF(OFFSET(納品書まとめ!$A$1,VT2-1,57),"*●*"),10,
IF(COUNTIF(OFFSET(納品書まとめ!$A$1,VT2-1,58),"*●*"),11,
IF(COUNTIF(OFFSET(納品書まとめ!$A$1,VT2-1,59),"*●*"),12,
IF(COUNTIF(OFFSET(納品書まとめ!$A$1,VT2-1,60),"*●*"),13,
IF(COUNTIF(OFFSET(納品書まとめ!$A$1,VT2-1,61),"*●*"),14,
IF(COUNTIF(OFFSET(納品書まとめ!$A$1,VT2-1,62),"*●*"),15,
IF(COUNTIF(OFFSET(納品書まとめ!$A$1,VT2-1,63),"*●*"),16,0))))))))))</f>
        <v>#VALUE!</v>
      </c>
      <c r="VT4" s="58"/>
      <c r="VU4" s="39"/>
      <c r="VV4" s="39"/>
      <c r="WB4" s="39" t="str">
        <f ca="1">IFERROR(
IF(VW2="■",
IF(AND(VALUE(VX1)&gt;39999,VALUE(VX1)&lt;49999),
"〒　811-1347",
"〒　811-1311"),
IF(AND(VALUE(OFFSET(webまとめ!$A$1,VT26+1-1,0))&gt;39999,VALUE(OFFSET(webまとめ!$A$1,VT26+1-1,0))&lt;49999),
"〒　811-1347",
"〒　811-1311")),"")</f>
        <v/>
      </c>
      <c r="WC4" s="39"/>
      <c r="WD4" s="58" t="e">
        <f ca="1">IF(COUNTIF(OFFSET(納品書まとめ!$A$1,WE2-1,54),"*●*"),7,
IF(COUNTIF(OFFSET(納品書まとめ!$A$1,WE2-1,55),"*●*"),8,
IF(COUNTIF(OFFSET(納品書まとめ!$A$1,WE2-1,56),"*●*"),9,
IF(COUNTIF(OFFSET(納品書まとめ!$A$1,WE2-1,57),"*●*"),10,
IF(COUNTIF(OFFSET(納品書まとめ!$A$1,WE2-1,58),"*●*"),11,
IF(COUNTIF(OFFSET(納品書まとめ!$A$1,WE2-1,59),"*●*"),12,
IF(COUNTIF(OFFSET(納品書まとめ!$A$1,WE2-1,60),"*●*"),13,
IF(COUNTIF(OFFSET(納品書まとめ!$A$1,WE2-1,61),"*●*"),14,
IF(COUNTIF(OFFSET(納品書まとめ!$A$1,WE2-1,62),"*●*"),15,
IF(COUNTIF(OFFSET(納品書まとめ!$A$1,WE2-1,63),"*●*"),16,0))))))))))</f>
        <v>#VALUE!</v>
      </c>
      <c r="WE4" s="58"/>
      <c r="WF4" s="39"/>
      <c r="WG4" s="39"/>
      <c r="WM4" s="39" t="str">
        <f ca="1">IFERROR(
IF(WH2="■",
IF(AND(VALUE(WI1)&gt;39999,VALUE(WI1)&lt;49999),
"〒　811-1347",
"〒　811-1311"),
IF(AND(VALUE(OFFSET(webまとめ!$A$1,WE26+1-1,0))&gt;39999,VALUE(OFFSET(webまとめ!$A$1,WE26+1-1,0))&lt;49999),
"〒　811-1347",
"〒　811-1311")),"")</f>
        <v/>
      </c>
      <c r="WN4" s="39"/>
      <c r="WO4" s="58" t="e">
        <f ca="1">IF(COUNTIF(OFFSET(納品書まとめ!$A$1,WP2-1,54),"*●*"),7,
IF(COUNTIF(OFFSET(納品書まとめ!$A$1,WP2-1,55),"*●*"),8,
IF(COUNTIF(OFFSET(納品書まとめ!$A$1,WP2-1,56),"*●*"),9,
IF(COUNTIF(OFFSET(納品書まとめ!$A$1,WP2-1,57),"*●*"),10,
IF(COUNTIF(OFFSET(納品書まとめ!$A$1,WP2-1,58),"*●*"),11,
IF(COUNTIF(OFFSET(納品書まとめ!$A$1,WP2-1,59),"*●*"),12,
IF(COUNTIF(OFFSET(納品書まとめ!$A$1,WP2-1,60),"*●*"),13,
IF(COUNTIF(OFFSET(納品書まとめ!$A$1,WP2-1,61),"*●*"),14,
IF(COUNTIF(OFFSET(納品書まとめ!$A$1,WP2-1,62),"*●*"),15,
IF(COUNTIF(OFFSET(納品書まとめ!$A$1,WP2-1,63),"*●*"),16,0))))))))))</f>
        <v>#VALUE!</v>
      </c>
      <c r="WP4" s="58"/>
      <c r="WQ4" s="39"/>
      <c r="WR4" s="39"/>
      <c r="WX4" s="39" t="str">
        <f ca="1">IFERROR(
IF(WS2="■",
IF(AND(VALUE(WT1)&gt;39999,VALUE(WT1)&lt;49999),
"〒　811-1347",
"〒　811-1311"),
IF(AND(VALUE(OFFSET(webまとめ!$A$1,WP26+1-1,0))&gt;39999,VALUE(OFFSET(webまとめ!$A$1,WP26+1-1,0))&lt;49999),
"〒　811-1347",
"〒　811-1311")),"")</f>
        <v/>
      </c>
      <c r="WY4" s="39"/>
      <c r="WZ4" s="58" t="e">
        <f ca="1">IF(COUNTIF(OFFSET(納品書まとめ!$A$1,XA2-1,54),"*●*"),7,
IF(COUNTIF(OFFSET(納品書まとめ!$A$1,XA2-1,55),"*●*"),8,
IF(COUNTIF(OFFSET(納品書まとめ!$A$1,XA2-1,56),"*●*"),9,
IF(COUNTIF(OFFSET(納品書まとめ!$A$1,XA2-1,57),"*●*"),10,
IF(COUNTIF(OFFSET(納品書まとめ!$A$1,XA2-1,58),"*●*"),11,
IF(COUNTIF(OFFSET(納品書まとめ!$A$1,XA2-1,59),"*●*"),12,
IF(COUNTIF(OFFSET(納品書まとめ!$A$1,XA2-1,60),"*●*"),13,
IF(COUNTIF(OFFSET(納品書まとめ!$A$1,XA2-1,61),"*●*"),14,
IF(COUNTIF(OFFSET(納品書まとめ!$A$1,XA2-1,62),"*●*"),15,
IF(COUNTIF(OFFSET(納品書まとめ!$A$1,XA2-1,63),"*●*"),16,0))))))))))</f>
        <v>#VALUE!</v>
      </c>
      <c r="XA4" s="58"/>
      <c r="XB4" s="39"/>
      <c r="XC4" s="39"/>
      <c r="XI4" s="39" t="str">
        <f ca="1">IFERROR(
IF(XD2="■",
IF(AND(VALUE(XE1)&gt;39999,VALUE(XE1)&lt;49999),
"〒　811-1347",
"〒　811-1311"),
IF(AND(VALUE(OFFSET(webまとめ!$A$1,XA26+1-1,0))&gt;39999,VALUE(OFFSET(webまとめ!$A$1,XA26+1-1,0))&lt;49999),
"〒　811-1347",
"〒　811-1311")),"")</f>
        <v/>
      </c>
      <c r="XJ4" s="39"/>
      <c r="XK4" s="58" t="e">
        <f ca="1">IF(COUNTIF(OFFSET(納品書まとめ!$A$1,XL2-1,54),"*●*"),7,
IF(COUNTIF(OFFSET(納品書まとめ!$A$1,XL2-1,55),"*●*"),8,
IF(COUNTIF(OFFSET(納品書まとめ!$A$1,XL2-1,56),"*●*"),9,
IF(COUNTIF(OFFSET(納品書まとめ!$A$1,XL2-1,57),"*●*"),10,
IF(COUNTIF(OFFSET(納品書まとめ!$A$1,XL2-1,58),"*●*"),11,
IF(COUNTIF(OFFSET(納品書まとめ!$A$1,XL2-1,59),"*●*"),12,
IF(COUNTIF(OFFSET(納品書まとめ!$A$1,XL2-1,60),"*●*"),13,
IF(COUNTIF(OFFSET(納品書まとめ!$A$1,XL2-1,61),"*●*"),14,
IF(COUNTIF(OFFSET(納品書まとめ!$A$1,XL2-1,62),"*●*"),15,
IF(COUNTIF(OFFSET(納品書まとめ!$A$1,XL2-1,63),"*●*"),16,0))))))))))</f>
        <v>#VALUE!</v>
      </c>
      <c r="XL4" s="58"/>
      <c r="XM4" s="39"/>
      <c r="XN4" s="39"/>
      <c r="XT4" s="39" t="str">
        <f ca="1">IFERROR(
IF(XO2="■",
IF(AND(VALUE(XP1)&gt;39999,VALUE(XP1)&lt;49999),
"〒　811-1347",
"〒　811-1311"),
IF(AND(VALUE(OFFSET(webまとめ!$A$1,XL26+1-1,0))&gt;39999,VALUE(OFFSET(webまとめ!$A$1,XL26+1-1,0))&lt;49999),
"〒　811-1347",
"〒　811-1311")),"")</f>
        <v/>
      </c>
      <c r="XU4" s="39"/>
      <c r="XV4" s="58" t="e">
        <f ca="1">IF(COUNTIF(OFFSET(納品書まとめ!$A$1,XW2-1,54),"*●*"),7,
IF(COUNTIF(OFFSET(納品書まとめ!$A$1,XW2-1,55),"*●*"),8,
IF(COUNTIF(OFFSET(納品書まとめ!$A$1,XW2-1,56),"*●*"),9,
IF(COUNTIF(OFFSET(納品書まとめ!$A$1,XW2-1,57),"*●*"),10,
IF(COUNTIF(OFFSET(納品書まとめ!$A$1,XW2-1,58),"*●*"),11,
IF(COUNTIF(OFFSET(納品書まとめ!$A$1,XW2-1,59),"*●*"),12,
IF(COUNTIF(OFFSET(納品書まとめ!$A$1,XW2-1,60),"*●*"),13,
IF(COUNTIF(OFFSET(納品書まとめ!$A$1,XW2-1,61),"*●*"),14,
IF(COUNTIF(OFFSET(納品書まとめ!$A$1,XW2-1,62),"*●*"),15,
IF(COUNTIF(OFFSET(納品書まとめ!$A$1,XW2-1,63),"*●*"),16,0))))))))))</f>
        <v>#VALUE!</v>
      </c>
      <c r="XW4" s="58"/>
      <c r="XX4" s="39"/>
      <c r="XY4" s="39"/>
      <c r="YE4" s="39" t="str">
        <f ca="1">IFERROR(
IF(XZ2="■",
IF(AND(VALUE(YA1)&gt;39999,VALUE(YA1)&lt;49999),
"〒　811-1347",
"〒　811-1311"),
IF(AND(VALUE(OFFSET(webまとめ!$A$1,XW26+1-1,0))&gt;39999,VALUE(OFFSET(webまとめ!$A$1,XW26+1-1,0))&lt;49999),
"〒　811-1347",
"〒　811-1311")),"")</f>
        <v/>
      </c>
      <c r="YF4" s="39"/>
      <c r="YG4" s="58" t="e">
        <f ca="1">IF(COUNTIF(OFFSET(納品書まとめ!$A$1,YH2-1,54),"*●*"),7,
IF(COUNTIF(OFFSET(納品書まとめ!$A$1,YH2-1,55),"*●*"),8,
IF(COUNTIF(OFFSET(納品書まとめ!$A$1,YH2-1,56),"*●*"),9,
IF(COUNTIF(OFFSET(納品書まとめ!$A$1,YH2-1,57),"*●*"),10,
IF(COUNTIF(OFFSET(納品書まとめ!$A$1,YH2-1,58),"*●*"),11,
IF(COUNTIF(OFFSET(納品書まとめ!$A$1,YH2-1,59),"*●*"),12,
IF(COUNTIF(OFFSET(納品書まとめ!$A$1,YH2-1,60),"*●*"),13,
IF(COUNTIF(OFFSET(納品書まとめ!$A$1,YH2-1,61),"*●*"),14,
IF(COUNTIF(OFFSET(納品書まとめ!$A$1,YH2-1,62),"*●*"),15,
IF(COUNTIF(OFFSET(納品書まとめ!$A$1,YH2-1,63),"*●*"),16,0))))))))))</f>
        <v>#VALUE!</v>
      </c>
      <c r="YH4" s="58"/>
      <c r="YI4" s="39"/>
      <c r="YJ4" s="39"/>
      <c r="YP4" s="39" t="str">
        <f ca="1">IFERROR(
IF(YK2="■",
IF(AND(VALUE(YL1)&gt;39999,VALUE(YL1)&lt;49999),
"〒　811-1347",
"〒　811-1311"),
IF(AND(VALUE(OFFSET(webまとめ!$A$1,YH26+1-1,0))&gt;39999,VALUE(OFFSET(webまとめ!$A$1,YH26+1-1,0))&lt;49999),
"〒　811-1347",
"〒　811-1311")),"")</f>
        <v/>
      </c>
      <c r="YQ4" s="39"/>
      <c r="YR4" s="58" t="e">
        <f ca="1">IF(COUNTIF(OFFSET(納品書まとめ!$A$1,YS2-1,54),"*●*"),7,
IF(COUNTIF(OFFSET(納品書まとめ!$A$1,YS2-1,55),"*●*"),8,
IF(COUNTIF(OFFSET(納品書まとめ!$A$1,YS2-1,56),"*●*"),9,
IF(COUNTIF(OFFSET(納品書まとめ!$A$1,YS2-1,57),"*●*"),10,
IF(COUNTIF(OFFSET(納品書まとめ!$A$1,YS2-1,58),"*●*"),11,
IF(COUNTIF(OFFSET(納品書まとめ!$A$1,YS2-1,59),"*●*"),12,
IF(COUNTIF(OFFSET(納品書まとめ!$A$1,YS2-1,60),"*●*"),13,
IF(COUNTIF(OFFSET(納品書まとめ!$A$1,YS2-1,61),"*●*"),14,
IF(COUNTIF(OFFSET(納品書まとめ!$A$1,YS2-1,62),"*●*"),15,
IF(COUNTIF(OFFSET(納品書まとめ!$A$1,YS2-1,63),"*●*"),16,0))))))))))</f>
        <v>#VALUE!</v>
      </c>
      <c r="YS4" s="58"/>
      <c r="YT4" s="39"/>
      <c r="YU4" s="39"/>
      <c r="ZA4" s="39" t="str">
        <f ca="1">IFERROR(
IF(YV2="■",
IF(AND(VALUE(YW1)&gt;39999,VALUE(YW1)&lt;49999),
"〒　811-1347",
"〒　811-1311"),
IF(AND(VALUE(OFFSET(webまとめ!$A$1,YS26+1-1,0))&gt;39999,VALUE(OFFSET(webまとめ!$A$1,YS26+1-1,0))&lt;49999),
"〒　811-1347",
"〒　811-1311")),"")</f>
        <v/>
      </c>
      <c r="ZB4" s="39"/>
      <c r="ZC4" s="58" t="e">
        <f ca="1">IF(COUNTIF(OFFSET(納品書まとめ!$A$1,ZD2-1,54),"*●*"),7,
IF(COUNTIF(OFFSET(納品書まとめ!$A$1,ZD2-1,55),"*●*"),8,
IF(COUNTIF(OFFSET(納品書まとめ!$A$1,ZD2-1,56),"*●*"),9,
IF(COUNTIF(OFFSET(納品書まとめ!$A$1,ZD2-1,57),"*●*"),10,
IF(COUNTIF(OFFSET(納品書まとめ!$A$1,ZD2-1,58),"*●*"),11,
IF(COUNTIF(OFFSET(納品書まとめ!$A$1,ZD2-1,59),"*●*"),12,
IF(COUNTIF(OFFSET(納品書まとめ!$A$1,ZD2-1,60),"*●*"),13,
IF(COUNTIF(OFFSET(納品書まとめ!$A$1,ZD2-1,61),"*●*"),14,
IF(COUNTIF(OFFSET(納品書まとめ!$A$1,ZD2-1,62),"*●*"),15,
IF(COUNTIF(OFFSET(納品書まとめ!$A$1,ZD2-1,63),"*●*"),16,0))))))))))</f>
        <v>#VALUE!</v>
      </c>
      <c r="ZD4" s="58"/>
      <c r="ZE4" s="39"/>
      <c r="ZF4" s="39"/>
      <c r="ZL4" s="39" t="str">
        <f ca="1">IFERROR(
IF(ZG2="■",
IF(AND(VALUE(ZH1)&gt;39999,VALUE(ZH1)&lt;49999),
"〒　811-1347",
"〒　811-1311"),
IF(AND(VALUE(OFFSET(webまとめ!$A$1,ZD26+1-1,0))&gt;39999,VALUE(OFFSET(webまとめ!$A$1,ZD26+1-1,0))&lt;49999),
"〒　811-1347",
"〒　811-1311")),"")</f>
        <v/>
      </c>
      <c r="ZM4" s="39"/>
      <c r="ZN4" s="58" t="e">
        <f ca="1">IF(COUNTIF(OFFSET(納品書まとめ!$A$1,ZO2-1,54),"*●*"),7,
IF(COUNTIF(OFFSET(納品書まとめ!$A$1,ZO2-1,55),"*●*"),8,
IF(COUNTIF(OFFSET(納品書まとめ!$A$1,ZO2-1,56),"*●*"),9,
IF(COUNTIF(OFFSET(納品書まとめ!$A$1,ZO2-1,57),"*●*"),10,
IF(COUNTIF(OFFSET(納品書まとめ!$A$1,ZO2-1,58),"*●*"),11,
IF(COUNTIF(OFFSET(納品書まとめ!$A$1,ZO2-1,59),"*●*"),12,
IF(COUNTIF(OFFSET(納品書まとめ!$A$1,ZO2-1,60),"*●*"),13,
IF(COUNTIF(OFFSET(納品書まとめ!$A$1,ZO2-1,61),"*●*"),14,
IF(COUNTIF(OFFSET(納品書まとめ!$A$1,ZO2-1,62),"*●*"),15,
IF(COUNTIF(OFFSET(納品書まとめ!$A$1,ZO2-1,63),"*●*"),16,0))))))))))</f>
        <v>#VALUE!</v>
      </c>
      <c r="ZO4" s="58"/>
      <c r="ZP4" s="39"/>
      <c r="ZQ4" s="39"/>
      <c r="ZW4" s="39" t="str">
        <f ca="1">IFERROR(
IF(ZR2="■",
IF(AND(VALUE(ZS1)&gt;39999,VALUE(ZS1)&lt;49999),
"〒　811-1347",
"〒　811-1311"),
IF(AND(VALUE(OFFSET(webまとめ!$A$1,ZO26+1-1,0))&gt;39999,VALUE(OFFSET(webまとめ!$A$1,ZO26+1-1,0))&lt;49999),
"〒　811-1347",
"〒　811-1311")),"")</f>
        <v/>
      </c>
      <c r="ZX4" s="39"/>
      <c r="ZY4" s="58" t="e">
        <f ca="1">IF(COUNTIF(OFFSET(納品書まとめ!$A$1,ZZ2-1,54),"*●*"),7,
IF(COUNTIF(OFFSET(納品書まとめ!$A$1,ZZ2-1,55),"*●*"),8,
IF(COUNTIF(OFFSET(納品書まとめ!$A$1,ZZ2-1,56),"*●*"),9,
IF(COUNTIF(OFFSET(納品書まとめ!$A$1,ZZ2-1,57),"*●*"),10,
IF(COUNTIF(OFFSET(納品書まとめ!$A$1,ZZ2-1,58),"*●*"),11,
IF(COUNTIF(OFFSET(納品書まとめ!$A$1,ZZ2-1,59),"*●*"),12,
IF(COUNTIF(OFFSET(納品書まとめ!$A$1,ZZ2-1,60),"*●*"),13,
IF(COUNTIF(OFFSET(納品書まとめ!$A$1,ZZ2-1,61),"*●*"),14,
IF(COUNTIF(OFFSET(納品書まとめ!$A$1,ZZ2-1,62),"*●*"),15,
IF(COUNTIF(OFFSET(納品書まとめ!$A$1,ZZ2-1,63),"*●*"),16,0))))))))))</f>
        <v>#VALUE!</v>
      </c>
      <c r="ZZ4" s="58"/>
      <c r="AAA4" s="39"/>
      <c r="AAB4" s="39"/>
      <c r="AAH4" s="39" t="str">
        <f ca="1">IFERROR(
IF(AAC2="■",
IF(AND(VALUE(AAD1)&gt;39999,VALUE(AAD1)&lt;49999),
"〒　811-1347",
"〒　811-1311"),
IF(AND(VALUE(OFFSET(webまとめ!$A$1,ZZ26+1-1,0))&gt;39999,VALUE(OFFSET(webまとめ!$A$1,ZZ26+1-1,0))&lt;49999),
"〒　811-1347",
"〒　811-1311")),"")</f>
        <v/>
      </c>
      <c r="AAI4" s="39"/>
      <c r="AAJ4" s="58" t="e">
        <f ca="1">IF(COUNTIF(OFFSET(納品書まとめ!$A$1,AAK2-1,54),"*●*"),7,
IF(COUNTIF(OFFSET(納品書まとめ!$A$1,AAK2-1,55),"*●*"),8,
IF(COUNTIF(OFFSET(納品書まとめ!$A$1,AAK2-1,56),"*●*"),9,
IF(COUNTIF(OFFSET(納品書まとめ!$A$1,AAK2-1,57),"*●*"),10,
IF(COUNTIF(OFFSET(納品書まとめ!$A$1,AAK2-1,58),"*●*"),11,
IF(COUNTIF(OFFSET(納品書まとめ!$A$1,AAK2-1,59),"*●*"),12,
IF(COUNTIF(OFFSET(納品書まとめ!$A$1,AAK2-1,60),"*●*"),13,
IF(COUNTIF(OFFSET(納品書まとめ!$A$1,AAK2-1,61),"*●*"),14,
IF(COUNTIF(OFFSET(納品書まとめ!$A$1,AAK2-1,62),"*●*"),15,
IF(COUNTIF(OFFSET(納品書まとめ!$A$1,AAK2-1,63),"*●*"),16,0))))))))))</f>
        <v>#VALUE!</v>
      </c>
      <c r="AAK4" s="58"/>
      <c r="AAL4" s="39"/>
      <c r="AAM4" s="39"/>
    </row>
    <row r="5" spans="1:715" ht="11.4" customHeight="1" x14ac:dyDescent="0.45">
      <c r="F5" s="39" t="s">
        <v>3480</v>
      </c>
      <c r="G5" s="39"/>
      <c r="H5" s="39"/>
      <c r="I5" s="39"/>
      <c r="J5" s="39"/>
      <c r="K5" s="39"/>
      <c r="Q5" s="39" t="str">
        <f ca="1">IFERROR(
IF(L2="■",
IF(AND(VALUE(M1)&gt;39999,VALUE(M1)&lt;49999),
"福岡市南区の為2-7-5",
"福岡市南区横手2-9-13"),
IF(AND(VALUE(OFFSET(webまとめ!$A$1,I26+1-1,0))&gt;39999,VALUE(OFFSET(webまとめ!$A$1,I26+1-1,0))&lt;49999),
"福岡市南区の為2-7-5",
"福岡市南区横手2-9-13")),"")</f>
        <v/>
      </c>
      <c r="R5" s="39"/>
      <c r="S5" s="39"/>
      <c r="T5" s="39"/>
      <c r="U5" s="39"/>
      <c r="V5" s="39"/>
      <c r="AB5" s="39" t="str">
        <f ca="1">IFERROR(
IF(W2="■",
IF(AND(VALUE(X1)&gt;39999,VALUE(X1)&lt;49999),
"福岡市南区の為2-7-5",
"福岡市南区横手2-9-13"),
IF(AND(VALUE(OFFSET(webまとめ!$A$1,T26+1-1,0))&gt;39999,VALUE(OFFSET(webまとめ!$A$1,T26+1-1,0))&lt;49999),
"福岡市南区の為2-7-5",
"福岡市南区横手2-9-13")),"")</f>
        <v/>
      </c>
      <c r="AC5" s="39"/>
      <c r="AD5" s="39"/>
      <c r="AE5" s="39"/>
      <c r="AF5" s="39"/>
      <c r="AG5" s="39"/>
      <c r="AM5" s="39" t="str">
        <f ca="1">IFERROR(
IF(AH2="■",
IF(AND(VALUE(AI1)&gt;39999,VALUE(AI1)&lt;49999),
"福岡市南区の為2-7-5",
"福岡市南区横手2-9-13"),
IF(AND(VALUE(OFFSET(webまとめ!$A$1,AE26+1-1,0))&gt;39999,VALUE(OFFSET(webまとめ!$A$1,AE26+1-1,0))&lt;49999),
"福岡市南区の為2-7-5",
"福岡市南区横手2-9-13")),"")</f>
        <v/>
      </c>
      <c r="AN5" s="39"/>
      <c r="AO5" s="39"/>
      <c r="AP5" s="39"/>
      <c r="AQ5" s="39"/>
      <c r="AR5" s="39"/>
      <c r="AX5" s="39" t="str">
        <f ca="1">IFERROR(
IF(AS2="■",
IF(AND(VALUE(AT1)&gt;39999,VALUE(AT1)&lt;49999),
"福岡市南区の為2-7-5",
"福岡市南区横手2-9-13"),
IF(AND(VALUE(OFFSET(webまとめ!$A$1,AP26+1-1,0))&gt;39999,VALUE(OFFSET(webまとめ!$A$1,AP26+1-1,0))&lt;49999),
"福岡市南区の為2-7-5",
"福岡市南区横手2-9-13")),"")</f>
        <v/>
      </c>
      <c r="AY5" s="39"/>
      <c r="AZ5" s="39"/>
      <c r="BA5" s="39"/>
      <c r="BB5" s="39"/>
      <c r="BC5" s="39"/>
      <c r="BI5" s="39" t="str">
        <f ca="1">IFERROR(
IF(BD2="■",
IF(AND(VALUE(BE1)&gt;39999,VALUE(BE1)&lt;49999),
"福岡市南区の為2-7-5",
"福岡市南区横手2-9-13"),
IF(AND(VALUE(OFFSET(webまとめ!$A$1,BA26+1-1,0))&gt;39999,VALUE(OFFSET(webまとめ!$A$1,BA26+1-1,0))&lt;49999),
"福岡市南区の為2-7-5",
"福岡市南区横手2-9-13")),"")</f>
        <v/>
      </c>
      <c r="BJ5" s="39"/>
      <c r="BK5" s="39"/>
      <c r="BL5" s="39"/>
      <c r="BM5" s="39"/>
      <c r="BN5" s="39"/>
      <c r="BT5" s="39" t="str">
        <f ca="1">IFERROR(
IF(BO2="■",
IF(AND(VALUE(BP1)&gt;39999,VALUE(BP1)&lt;49999),
"福岡市南区の為2-7-5",
"福岡市南区横手2-9-13"),
IF(AND(VALUE(OFFSET(webまとめ!$A$1,BL26+1-1,0))&gt;39999,VALUE(OFFSET(webまとめ!$A$1,BL26+1-1,0))&lt;49999),
"福岡市南区の為2-7-5",
"福岡市南区横手2-9-13")),"")</f>
        <v/>
      </c>
      <c r="BU5" s="39"/>
      <c r="BV5" s="39"/>
      <c r="BW5" s="39"/>
      <c r="BX5" s="39"/>
      <c r="BY5" s="39"/>
      <c r="CE5" s="39" t="str">
        <f ca="1">IFERROR(
IF(BZ2="■",
IF(AND(VALUE(CA1)&gt;39999,VALUE(CA1)&lt;49999),
"福岡市南区の為2-7-5",
"福岡市南区横手2-9-13"),
IF(AND(VALUE(OFFSET(webまとめ!$A$1,BW26+1-1,0))&gt;39999,VALUE(OFFSET(webまとめ!$A$1,BW26+1-1,0))&lt;49999),
"福岡市南区の為2-7-5",
"福岡市南区横手2-9-13")),"")</f>
        <v/>
      </c>
      <c r="CF5" s="39"/>
      <c r="CG5" s="39"/>
      <c r="CH5" s="39"/>
      <c r="CI5" s="39"/>
      <c r="CJ5" s="39"/>
      <c r="CP5" s="39" t="str">
        <f ca="1">IFERROR(
IF(CK2="■",
IF(AND(VALUE(CL1)&gt;39999,VALUE(CL1)&lt;49999),
"福岡市南区の為2-7-5",
"福岡市南区横手2-9-13"),
IF(AND(VALUE(OFFSET(webまとめ!$A$1,CH26+1-1,0))&gt;39999,VALUE(OFFSET(webまとめ!$A$1,CH26+1-1,0))&lt;49999),
"福岡市南区の為2-7-5",
"福岡市南区横手2-9-13")),"")</f>
        <v/>
      </c>
      <c r="CQ5" s="39"/>
      <c r="CR5" s="39"/>
      <c r="CS5" s="39"/>
      <c r="CT5" s="39"/>
      <c r="CU5" s="39"/>
      <c r="DA5" s="39" t="str">
        <f ca="1">IFERROR(
IF(CV2="■",
IF(AND(VALUE(CW1)&gt;39999,VALUE(CW1)&lt;49999),
"福岡市南区の為2-7-5",
"福岡市南区横手2-9-13"),
IF(AND(VALUE(OFFSET(webまとめ!$A$1,CS26+1-1,0))&gt;39999,VALUE(OFFSET(webまとめ!$A$1,CS26+1-1,0))&lt;49999),
"福岡市南区の為2-7-5",
"福岡市南区横手2-9-13")),"")</f>
        <v/>
      </c>
      <c r="DB5" s="39"/>
      <c r="DC5" s="39"/>
      <c r="DD5" s="39"/>
      <c r="DE5" s="39"/>
      <c r="DF5" s="39"/>
      <c r="DL5" s="39" t="str">
        <f ca="1">IFERROR(
IF(DG2="■",
IF(AND(VALUE(DH1)&gt;39999,VALUE(DH1)&lt;49999),
"福岡市南区の為2-7-5",
"福岡市南区横手2-9-13"),
IF(AND(VALUE(OFFSET(webまとめ!$A$1,DD26+1-1,0))&gt;39999,VALUE(OFFSET(webまとめ!$A$1,DD26+1-1,0))&lt;49999),
"福岡市南区の為2-7-5",
"福岡市南区横手2-9-13")),"")</f>
        <v/>
      </c>
      <c r="DM5" s="39"/>
      <c r="DN5" s="39"/>
      <c r="DO5" s="39"/>
      <c r="DP5" s="39"/>
      <c r="DQ5" s="39"/>
      <c r="DW5" s="39" t="str">
        <f ca="1">IFERROR(
IF(DR2="■",
IF(AND(VALUE(DS1)&gt;39999,VALUE(DS1)&lt;49999),
"福岡市南区の為2-7-5",
"福岡市南区横手2-9-13"),
IF(AND(VALUE(OFFSET(webまとめ!$A$1,DO26+1-1,0))&gt;39999,VALUE(OFFSET(webまとめ!$A$1,DO26+1-1,0))&lt;49999),
"福岡市南区の為2-7-5",
"福岡市南区横手2-9-13")),"")</f>
        <v/>
      </c>
      <c r="DX5" s="39"/>
      <c r="DY5" s="39"/>
      <c r="DZ5" s="39"/>
      <c r="EA5" s="39"/>
      <c r="EB5" s="39"/>
      <c r="EH5" s="39" t="str">
        <f ca="1">IFERROR(
IF(EC2="■",
IF(AND(VALUE(ED1)&gt;39999,VALUE(ED1)&lt;49999),
"福岡市南区の為2-7-5",
"福岡市南区横手2-9-13"),
IF(AND(VALUE(OFFSET(webまとめ!$A$1,DZ26+1-1,0))&gt;39999,VALUE(OFFSET(webまとめ!$A$1,DZ26+1-1,0))&lt;49999),
"福岡市南区の為2-7-5",
"福岡市南区横手2-9-13")),"")</f>
        <v/>
      </c>
      <c r="EI5" s="39"/>
      <c r="EJ5" s="39"/>
      <c r="EK5" s="39"/>
      <c r="EL5" s="39"/>
      <c r="EM5" s="39"/>
      <c r="ES5" s="39" t="str">
        <f ca="1">IFERROR(
IF(EN2="■",
IF(AND(VALUE(EO1)&gt;39999,VALUE(EO1)&lt;49999),
"福岡市南区の為2-7-5",
"福岡市南区横手2-9-13"),
IF(AND(VALUE(OFFSET(webまとめ!$A$1,EK26+1-1,0))&gt;39999,VALUE(OFFSET(webまとめ!$A$1,EK26+1-1,0))&lt;49999),
"福岡市南区の為2-7-5",
"福岡市南区横手2-9-13")),"")</f>
        <v/>
      </c>
      <c r="ET5" s="39"/>
      <c r="EU5" s="39"/>
      <c r="EV5" s="39"/>
      <c r="EW5" s="39"/>
      <c r="EX5" s="39"/>
      <c r="FD5" s="39" t="str">
        <f ca="1">IFERROR(
IF(EY2="■",
IF(AND(VALUE(EZ1)&gt;39999,VALUE(EZ1)&lt;49999),
"福岡市南区の為2-7-5",
"福岡市南区横手2-9-13"),
IF(AND(VALUE(OFFSET(webまとめ!$A$1,EV26+1-1,0))&gt;39999,VALUE(OFFSET(webまとめ!$A$1,EV26+1-1,0))&lt;49999),
"福岡市南区の為2-7-5",
"福岡市南区横手2-9-13")),"")</f>
        <v/>
      </c>
      <c r="FE5" s="39"/>
      <c r="FF5" s="39"/>
      <c r="FG5" s="39"/>
      <c r="FH5" s="39"/>
      <c r="FI5" s="39"/>
      <c r="FO5" s="39" t="str">
        <f ca="1">IFERROR(
IF(FJ2="■",
IF(AND(VALUE(FK1)&gt;39999,VALUE(FK1)&lt;49999),
"福岡市南区の為2-7-5",
"福岡市南区横手2-9-13"),
IF(AND(VALUE(OFFSET(webまとめ!$A$1,FG26+1-1,0))&gt;39999,VALUE(OFFSET(webまとめ!$A$1,FG26+1-1,0))&lt;49999),
"福岡市南区の為2-7-5",
"福岡市南区横手2-9-13")),"")</f>
        <v/>
      </c>
      <c r="FP5" s="39"/>
      <c r="FQ5" s="39"/>
      <c r="FR5" s="39"/>
      <c r="FS5" s="39"/>
      <c r="FT5" s="39"/>
      <c r="FZ5" s="39" t="str">
        <f ca="1">IFERROR(
IF(FU2="■",
IF(AND(VALUE(FV1)&gt;39999,VALUE(FV1)&lt;49999),
"福岡市南区の為2-7-5",
"福岡市南区横手2-9-13"),
IF(AND(VALUE(OFFSET(webまとめ!$A$1,FR26+1-1,0))&gt;39999,VALUE(OFFSET(webまとめ!$A$1,FR26+1-1,0))&lt;49999),
"福岡市南区の為2-7-5",
"福岡市南区横手2-9-13")),"")</f>
        <v/>
      </c>
      <c r="GA5" s="39"/>
      <c r="GB5" s="39"/>
      <c r="GC5" s="39"/>
      <c r="GD5" s="39"/>
      <c r="GE5" s="39"/>
      <c r="GK5" s="39" t="str">
        <f ca="1">IFERROR(
IF(GF2="■",
IF(AND(VALUE(GG1)&gt;39999,VALUE(GG1)&lt;49999),
"福岡市南区の為2-7-5",
"福岡市南区横手2-9-13"),
IF(AND(VALUE(OFFSET(webまとめ!$A$1,GC26+1-1,0))&gt;39999,VALUE(OFFSET(webまとめ!$A$1,GC26+1-1,0))&lt;49999),
"福岡市南区の為2-7-5",
"福岡市南区横手2-9-13")),"")</f>
        <v/>
      </c>
      <c r="GL5" s="39"/>
      <c r="GM5" s="39"/>
      <c r="GN5" s="39"/>
      <c r="GO5" s="39"/>
      <c r="GP5" s="39"/>
      <c r="GV5" s="39" t="str">
        <f ca="1">IFERROR(
IF(GQ2="■",
IF(AND(VALUE(GR1)&gt;39999,VALUE(GR1)&lt;49999),
"福岡市南区の為2-7-5",
"福岡市南区横手2-9-13"),
IF(AND(VALUE(OFFSET(webまとめ!$A$1,GN26+1-1,0))&gt;39999,VALUE(OFFSET(webまとめ!$A$1,GN26+1-1,0))&lt;49999),
"福岡市南区の為2-7-5",
"福岡市南区横手2-9-13")),"")</f>
        <v/>
      </c>
      <c r="GW5" s="39"/>
      <c r="GX5" s="39"/>
      <c r="GY5" s="39"/>
      <c r="GZ5" s="39"/>
      <c r="HA5" s="39"/>
      <c r="HG5" s="39" t="str">
        <f ca="1">IFERROR(
IF(HB2="■",
IF(AND(VALUE(HC1)&gt;39999,VALUE(HC1)&lt;49999),
"福岡市南区の為2-7-5",
"福岡市南区横手2-9-13"),
IF(AND(VALUE(OFFSET(webまとめ!$A$1,GY26+1-1,0))&gt;39999,VALUE(OFFSET(webまとめ!$A$1,GY26+1-1,0))&lt;49999),
"福岡市南区の為2-7-5",
"福岡市南区横手2-9-13")),"")</f>
        <v/>
      </c>
      <c r="HH5" s="39"/>
      <c r="HI5" s="39"/>
      <c r="HJ5" s="39"/>
      <c r="HK5" s="39"/>
      <c r="HL5" s="39"/>
      <c r="HR5" s="39" t="str">
        <f ca="1">IFERROR(
IF(HM2="■",
IF(AND(VALUE(HN1)&gt;39999,VALUE(HN1)&lt;49999),
"福岡市南区の為2-7-5",
"福岡市南区横手2-9-13"),
IF(AND(VALUE(OFFSET(webまとめ!$A$1,HJ26+1-1,0))&gt;39999,VALUE(OFFSET(webまとめ!$A$1,HJ26+1-1,0))&lt;49999),
"福岡市南区の為2-7-5",
"福岡市南区横手2-9-13")),"")</f>
        <v/>
      </c>
      <c r="HS5" s="39"/>
      <c r="HT5" s="39"/>
      <c r="HU5" s="39"/>
      <c r="HV5" s="39"/>
      <c r="HW5" s="39"/>
      <c r="IC5" s="39" t="str">
        <f ca="1">IFERROR(
IF(HX2="■",
IF(AND(VALUE(HY1)&gt;39999,VALUE(HY1)&lt;49999),
"福岡市南区の為2-7-5",
"福岡市南区横手2-9-13"),
IF(AND(VALUE(OFFSET(webまとめ!$A$1,HU26+1-1,0))&gt;39999,VALUE(OFFSET(webまとめ!$A$1,HU26+1-1,0))&lt;49999),
"福岡市南区の為2-7-5",
"福岡市南区横手2-9-13")),"")</f>
        <v/>
      </c>
      <c r="ID5" s="39"/>
      <c r="IE5" s="39"/>
      <c r="IF5" s="39"/>
      <c r="IG5" s="39"/>
      <c r="IH5" s="39"/>
      <c r="IN5" s="39" t="str">
        <f ca="1">IFERROR(
IF(II2="■",
IF(AND(VALUE(IJ1)&gt;39999,VALUE(IJ1)&lt;49999),
"福岡市南区の為2-7-5",
"福岡市南区横手2-9-13"),
IF(AND(VALUE(OFFSET(webまとめ!$A$1,IF26+1-1,0))&gt;39999,VALUE(OFFSET(webまとめ!$A$1,IF26+1-1,0))&lt;49999),
"福岡市南区の為2-7-5",
"福岡市南区横手2-9-13")),"")</f>
        <v/>
      </c>
      <c r="IO5" s="39"/>
      <c r="IP5" s="39"/>
      <c r="IQ5" s="39"/>
      <c r="IR5" s="39"/>
      <c r="IS5" s="39"/>
      <c r="IY5" s="39" t="str">
        <f ca="1">IFERROR(
IF(IT2="■",
IF(AND(VALUE(IU1)&gt;39999,VALUE(IU1)&lt;49999),
"福岡市南区の為2-7-5",
"福岡市南区横手2-9-13"),
IF(AND(VALUE(OFFSET(webまとめ!$A$1,IQ26+1-1,0))&gt;39999,VALUE(OFFSET(webまとめ!$A$1,IQ26+1-1,0))&lt;49999),
"福岡市南区の為2-7-5",
"福岡市南区横手2-9-13")),"")</f>
        <v/>
      </c>
      <c r="IZ5" s="39"/>
      <c r="JA5" s="39"/>
      <c r="JB5" s="39"/>
      <c r="JC5" s="39"/>
      <c r="JD5" s="39"/>
      <c r="JJ5" s="39" t="str">
        <f ca="1">IFERROR(
IF(JE2="■",
IF(AND(VALUE(JF1)&gt;39999,VALUE(JF1)&lt;49999),
"福岡市南区の為2-7-5",
"福岡市南区横手2-9-13"),
IF(AND(VALUE(OFFSET(webまとめ!$A$1,JB26+1-1,0))&gt;39999,VALUE(OFFSET(webまとめ!$A$1,JB26+1-1,0))&lt;49999),
"福岡市南区の為2-7-5",
"福岡市南区横手2-9-13")),"")</f>
        <v/>
      </c>
      <c r="JK5" s="39"/>
      <c r="JL5" s="39"/>
      <c r="JM5" s="39"/>
      <c r="JN5" s="39"/>
      <c r="JO5" s="39"/>
      <c r="JU5" s="39" t="str">
        <f ca="1">IFERROR(
IF(JP2="■",
IF(AND(VALUE(JQ1)&gt;39999,VALUE(JQ1)&lt;49999),
"福岡市南区の為2-7-5",
"福岡市南区横手2-9-13"),
IF(AND(VALUE(OFFSET(webまとめ!$A$1,JM26+1-1,0))&gt;39999,VALUE(OFFSET(webまとめ!$A$1,JM26+1-1,0))&lt;49999),
"福岡市南区の為2-7-5",
"福岡市南区横手2-9-13")),"")</f>
        <v/>
      </c>
      <c r="JV5" s="39"/>
      <c r="JW5" s="39"/>
      <c r="JX5" s="39"/>
      <c r="JY5" s="39"/>
      <c r="JZ5" s="39"/>
      <c r="KF5" s="39" t="str">
        <f ca="1">IFERROR(
IF(KA2="■",
IF(AND(VALUE(KB1)&gt;39999,VALUE(KB1)&lt;49999),
"福岡市南区の為2-7-5",
"福岡市南区横手2-9-13"),
IF(AND(VALUE(OFFSET(webまとめ!$A$1,JX26+1-1,0))&gt;39999,VALUE(OFFSET(webまとめ!$A$1,JX26+1-1,0))&lt;49999),
"福岡市南区の為2-7-5",
"福岡市南区横手2-9-13")),"")</f>
        <v/>
      </c>
      <c r="KG5" s="39"/>
      <c r="KH5" s="39"/>
      <c r="KI5" s="39"/>
      <c r="KJ5" s="39"/>
      <c r="KK5" s="39"/>
      <c r="KQ5" s="39" t="str">
        <f ca="1">IFERROR(
IF(KL2="■",
IF(AND(VALUE(KM1)&gt;39999,VALUE(KM1)&lt;49999),
"福岡市南区の為2-7-5",
"福岡市南区横手2-9-13"),
IF(AND(VALUE(OFFSET(webまとめ!$A$1,KI26+1-1,0))&gt;39999,VALUE(OFFSET(webまとめ!$A$1,KI26+1-1,0))&lt;49999),
"福岡市南区の為2-7-5",
"福岡市南区横手2-9-13")),"")</f>
        <v/>
      </c>
      <c r="KR5" s="39"/>
      <c r="KS5" s="39"/>
      <c r="KT5" s="39"/>
      <c r="KU5" s="39"/>
      <c r="KV5" s="39"/>
      <c r="LB5" s="39" t="str">
        <f ca="1">IFERROR(
IF(KW2="■",
IF(AND(VALUE(KX1)&gt;39999,VALUE(KX1)&lt;49999),
"福岡市南区の為2-7-5",
"福岡市南区横手2-9-13"),
IF(AND(VALUE(OFFSET(webまとめ!$A$1,KT26+1-1,0))&gt;39999,VALUE(OFFSET(webまとめ!$A$1,KT26+1-1,0))&lt;49999),
"福岡市南区の為2-7-5",
"福岡市南区横手2-9-13")),"")</f>
        <v/>
      </c>
      <c r="LC5" s="39"/>
      <c r="LD5" s="39"/>
      <c r="LE5" s="39"/>
      <c r="LF5" s="39"/>
      <c r="LG5" s="39"/>
      <c r="LM5" s="39" t="str">
        <f ca="1">IFERROR(
IF(LH2="■",
IF(AND(VALUE(LI1)&gt;39999,VALUE(LI1)&lt;49999),
"福岡市南区の為2-7-5",
"福岡市南区横手2-9-13"),
IF(AND(VALUE(OFFSET(webまとめ!$A$1,LE26+1-1,0))&gt;39999,VALUE(OFFSET(webまとめ!$A$1,LE26+1-1,0))&lt;49999),
"福岡市南区の為2-7-5",
"福岡市南区横手2-9-13")),"")</f>
        <v/>
      </c>
      <c r="LN5" s="39"/>
      <c r="LO5" s="39"/>
      <c r="LP5" s="39"/>
      <c r="LQ5" s="39"/>
      <c r="LR5" s="39"/>
      <c r="LX5" s="39" t="str">
        <f ca="1">IFERROR(
IF(LS2="■",
IF(AND(VALUE(LT1)&gt;39999,VALUE(LT1)&lt;49999),
"福岡市南区の為2-7-5",
"福岡市南区横手2-9-13"),
IF(AND(VALUE(OFFSET(webまとめ!$A$1,LP26+1-1,0))&gt;39999,VALUE(OFFSET(webまとめ!$A$1,LP26+1-1,0))&lt;49999),
"福岡市南区の為2-7-5",
"福岡市南区横手2-9-13")),"")</f>
        <v/>
      </c>
      <c r="LY5" s="39"/>
      <c r="LZ5" s="39"/>
      <c r="MA5" s="39"/>
      <c r="MB5" s="39"/>
      <c r="MC5" s="39"/>
      <c r="MI5" s="39" t="str">
        <f ca="1">IFERROR(
IF(MD2="■",
IF(AND(VALUE(ME1)&gt;39999,VALUE(ME1)&lt;49999),
"福岡市南区の為2-7-5",
"福岡市南区横手2-9-13"),
IF(AND(VALUE(OFFSET(webまとめ!$A$1,MA26+1-1,0))&gt;39999,VALUE(OFFSET(webまとめ!$A$1,MA26+1-1,0))&lt;49999),
"福岡市南区の為2-7-5",
"福岡市南区横手2-9-13")),"")</f>
        <v/>
      </c>
      <c r="MJ5" s="39"/>
      <c r="MK5" s="39"/>
      <c r="ML5" s="39"/>
      <c r="MM5" s="39"/>
      <c r="MN5" s="39"/>
      <c r="MT5" s="39" t="str">
        <f ca="1">IFERROR(
IF(MO2="■",
IF(AND(VALUE(MP1)&gt;39999,VALUE(MP1)&lt;49999),
"福岡市南区の為2-7-5",
"福岡市南区横手2-9-13"),
IF(AND(VALUE(OFFSET(webまとめ!$A$1,ML26+1-1,0))&gt;39999,VALUE(OFFSET(webまとめ!$A$1,ML26+1-1,0))&lt;49999),
"福岡市南区の為2-7-5",
"福岡市南区横手2-9-13")),"")</f>
        <v/>
      </c>
      <c r="MU5" s="39"/>
      <c r="MV5" s="39"/>
      <c r="MW5" s="39"/>
      <c r="MX5" s="39"/>
      <c r="MY5" s="39"/>
      <c r="NE5" s="39" t="str">
        <f ca="1">IFERROR(
IF(MZ2="■",
IF(AND(VALUE(NA1)&gt;39999,VALUE(NA1)&lt;49999),
"福岡市南区の為2-7-5",
"福岡市南区横手2-9-13"),
IF(AND(VALUE(OFFSET(webまとめ!$A$1,MW26+1-1,0))&gt;39999,VALUE(OFFSET(webまとめ!$A$1,MW26+1-1,0))&lt;49999),
"福岡市南区の為2-7-5",
"福岡市南区横手2-9-13")),"")</f>
        <v/>
      </c>
      <c r="NF5" s="39"/>
      <c r="NG5" s="39"/>
      <c r="NH5" s="39"/>
      <c r="NI5" s="39"/>
      <c r="NJ5" s="39"/>
      <c r="NP5" s="39" t="str">
        <f ca="1">IFERROR(
IF(NK2="■",
IF(AND(VALUE(NL1)&gt;39999,VALUE(NL1)&lt;49999),
"福岡市南区の為2-7-5",
"福岡市南区横手2-9-13"),
IF(AND(VALUE(OFFSET(webまとめ!$A$1,NH26+1-1,0))&gt;39999,VALUE(OFFSET(webまとめ!$A$1,NH26+1-1,0))&lt;49999),
"福岡市南区の為2-7-5",
"福岡市南区横手2-9-13")),"")</f>
        <v/>
      </c>
      <c r="NQ5" s="39"/>
      <c r="NR5" s="39"/>
      <c r="NS5" s="39"/>
      <c r="NT5" s="39"/>
      <c r="NU5" s="39"/>
      <c r="OA5" s="39" t="str">
        <f ca="1">IFERROR(
IF(NV2="■",
IF(AND(VALUE(NW1)&gt;39999,VALUE(NW1)&lt;49999),
"福岡市南区の為2-7-5",
"福岡市南区横手2-9-13"),
IF(AND(VALUE(OFFSET(webまとめ!$A$1,NS26+1-1,0))&gt;39999,VALUE(OFFSET(webまとめ!$A$1,NS26+1-1,0))&lt;49999),
"福岡市南区の為2-7-5",
"福岡市南区横手2-9-13")),"")</f>
        <v/>
      </c>
      <c r="OB5" s="39"/>
      <c r="OC5" s="39"/>
      <c r="OD5" s="39"/>
      <c r="OE5" s="39"/>
      <c r="OF5" s="39"/>
      <c r="OL5" s="39" t="str">
        <f ca="1">IFERROR(
IF(OG2="■",
IF(AND(VALUE(OH1)&gt;39999,VALUE(OH1)&lt;49999),
"福岡市南区の為2-7-5",
"福岡市南区横手2-9-13"),
IF(AND(VALUE(OFFSET(webまとめ!$A$1,OD26+1-1,0))&gt;39999,VALUE(OFFSET(webまとめ!$A$1,OD26+1-1,0))&lt;49999),
"福岡市南区の為2-7-5",
"福岡市南区横手2-9-13")),"")</f>
        <v/>
      </c>
      <c r="OM5" s="39"/>
      <c r="ON5" s="39"/>
      <c r="OO5" s="39"/>
      <c r="OP5" s="39"/>
      <c r="OQ5" s="39"/>
      <c r="OW5" s="39" t="str">
        <f ca="1">IFERROR(
IF(OR2="■",
IF(AND(VALUE(OS1)&gt;39999,VALUE(OS1)&lt;49999),
"福岡市南区の為2-7-5",
"福岡市南区横手2-9-13"),
IF(AND(VALUE(OFFSET(webまとめ!$A$1,OO26+1-1,0))&gt;39999,VALUE(OFFSET(webまとめ!$A$1,OO26+1-1,0))&lt;49999),
"福岡市南区の為2-7-5",
"福岡市南区横手2-9-13")),"")</f>
        <v/>
      </c>
      <c r="OX5" s="39"/>
      <c r="OY5" s="39"/>
      <c r="OZ5" s="39"/>
      <c r="PA5" s="39"/>
      <c r="PB5" s="39"/>
      <c r="PH5" s="39" t="str">
        <f ca="1">IFERROR(
IF(PC2="■",
IF(AND(VALUE(PD1)&gt;39999,VALUE(PD1)&lt;49999),
"福岡市南区の為2-7-5",
"福岡市南区横手2-9-13"),
IF(AND(VALUE(OFFSET(webまとめ!$A$1,OZ26+1-1,0))&gt;39999,VALUE(OFFSET(webまとめ!$A$1,OZ26+1-1,0))&lt;49999),
"福岡市南区の為2-7-5",
"福岡市南区横手2-9-13")),"")</f>
        <v/>
      </c>
      <c r="PI5" s="39"/>
      <c r="PJ5" s="39"/>
      <c r="PK5" s="39"/>
      <c r="PL5" s="39"/>
      <c r="PM5" s="39"/>
      <c r="PS5" s="39" t="str">
        <f ca="1">IFERROR(
IF(PN2="■",
IF(AND(VALUE(PO1)&gt;39999,VALUE(PO1)&lt;49999),
"福岡市南区の為2-7-5",
"福岡市南区横手2-9-13"),
IF(AND(VALUE(OFFSET(webまとめ!$A$1,PK26+1-1,0))&gt;39999,VALUE(OFFSET(webまとめ!$A$1,PK26+1-1,0))&lt;49999),
"福岡市南区の為2-7-5",
"福岡市南区横手2-9-13")),"")</f>
        <v/>
      </c>
      <c r="PT5" s="39"/>
      <c r="PU5" s="39"/>
      <c r="PV5" s="39"/>
      <c r="PW5" s="39"/>
      <c r="PX5" s="39"/>
      <c r="QD5" s="39" t="str">
        <f ca="1">IFERROR(
IF(PY2="■",
IF(AND(VALUE(PZ1)&gt;39999,VALUE(PZ1)&lt;49999),
"福岡市南区の為2-7-5",
"福岡市南区横手2-9-13"),
IF(AND(VALUE(OFFSET(webまとめ!$A$1,PV26+1-1,0))&gt;39999,VALUE(OFFSET(webまとめ!$A$1,PV26+1-1,0))&lt;49999),
"福岡市南区の為2-7-5",
"福岡市南区横手2-9-13")),"")</f>
        <v/>
      </c>
      <c r="QE5" s="39"/>
      <c r="QF5" s="39"/>
      <c r="QG5" s="39"/>
      <c r="QH5" s="39"/>
      <c r="QI5" s="39"/>
      <c r="QO5" s="39" t="str">
        <f ca="1">IFERROR(
IF(QJ2="■",
IF(AND(VALUE(QK1)&gt;39999,VALUE(QK1)&lt;49999),
"福岡市南区の為2-7-5",
"福岡市南区横手2-9-13"),
IF(AND(VALUE(OFFSET(webまとめ!$A$1,QG26+1-1,0))&gt;39999,VALUE(OFFSET(webまとめ!$A$1,QG26+1-1,0))&lt;49999),
"福岡市南区の為2-7-5",
"福岡市南区横手2-9-13")),"")</f>
        <v/>
      </c>
      <c r="QP5" s="39"/>
      <c r="QQ5" s="39"/>
      <c r="QR5" s="39"/>
      <c r="QS5" s="39"/>
      <c r="QT5" s="39"/>
      <c r="QZ5" s="39" t="str">
        <f ca="1">IFERROR(
IF(QU2="■",
IF(AND(VALUE(QV1)&gt;39999,VALUE(QV1)&lt;49999),
"福岡市南区の為2-7-5",
"福岡市南区横手2-9-13"),
IF(AND(VALUE(OFFSET(webまとめ!$A$1,QR26+1-1,0))&gt;39999,VALUE(OFFSET(webまとめ!$A$1,QR26+1-1,0))&lt;49999),
"福岡市南区の為2-7-5",
"福岡市南区横手2-9-13")),"")</f>
        <v/>
      </c>
      <c r="RA5" s="39"/>
      <c r="RB5" s="39"/>
      <c r="RC5" s="39"/>
      <c r="RD5" s="39"/>
      <c r="RE5" s="39"/>
      <c r="RK5" s="39" t="str">
        <f ca="1">IFERROR(
IF(RF2="■",
IF(AND(VALUE(RG1)&gt;39999,VALUE(RG1)&lt;49999),
"福岡市南区の為2-7-5",
"福岡市南区横手2-9-13"),
IF(AND(VALUE(OFFSET(webまとめ!$A$1,RC26+1-1,0))&gt;39999,VALUE(OFFSET(webまとめ!$A$1,RC26+1-1,0))&lt;49999),
"福岡市南区の為2-7-5",
"福岡市南区横手2-9-13")),"")</f>
        <v/>
      </c>
      <c r="RL5" s="39"/>
      <c r="RM5" s="39"/>
      <c r="RN5" s="39"/>
      <c r="RO5" s="39"/>
      <c r="RP5" s="39"/>
      <c r="RV5" s="39" t="str">
        <f ca="1">IFERROR(
IF(RQ2="■",
IF(AND(VALUE(RR1)&gt;39999,VALUE(RR1)&lt;49999),
"福岡市南区の為2-7-5",
"福岡市南区横手2-9-13"),
IF(AND(VALUE(OFFSET(webまとめ!$A$1,RN26+1-1,0))&gt;39999,VALUE(OFFSET(webまとめ!$A$1,RN26+1-1,0))&lt;49999),
"福岡市南区の為2-7-5",
"福岡市南区横手2-9-13")),"")</f>
        <v/>
      </c>
      <c r="RW5" s="39"/>
      <c r="RX5" s="39"/>
      <c r="RY5" s="39"/>
      <c r="RZ5" s="39"/>
      <c r="SA5" s="39"/>
      <c r="SG5" s="39" t="str">
        <f ca="1">IFERROR(
IF(SB2="■",
IF(AND(VALUE(SC1)&gt;39999,VALUE(SC1)&lt;49999),
"福岡市南区の為2-7-5",
"福岡市南区横手2-9-13"),
IF(AND(VALUE(OFFSET(webまとめ!$A$1,RY26+1-1,0))&gt;39999,VALUE(OFFSET(webまとめ!$A$1,RY26+1-1,0))&lt;49999),
"福岡市南区の為2-7-5",
"福岡市南区横手2-9-13")),"")</f>
        <v/>
      </c>
      <c r="SH5" s="39"/>
      <c r="SI5" s="39"/>
      <c r="SJ5" s="39"/>
      <c r="SK5" s="39"/>
      <c r="SL5" s="39"/>
      <c r="SR5" s="39" t="str">
        <f ca="1">IFERROR(
IF(SM2="■",
IF(AND(VALUE(SN1)&gt;39999,VALUE(SN1)&lt;49999),
"福岡市南区の為2-7-5",
"福岡市南区横手2-9-13"),
IF(AND(VALUE(OFFSET(webまとめ!$A$1,SJ26+1-1,0))&gt;39999,VALUE(OFFSET(webまとめ!$A$1,SJ26+1-1,0))&lt;49999),
"福岡市南区の為2-7-5",
"福岡市南区横手2-9-13")),"")</f>
        <v/>
      </c>
      <c r="SS5" s="39"/>
      <c r="ST5" s="39"/>
      <c r="SU5" s="39"/>
      <c r="SV5" s="39"/>
      <c r="SW5" s="39"/>
      <c r="TC5" s="39" t="str">
        <f ca="1">IFERROR(
IF(SX2="■",
IF(AND(VALUE(SY1)&gt;39999,VALUE(SY1)&lt;49999),
"福岡市南区の為2-7-5",
"福岡市南区横手2-9-13"),
IF(AND(VALUE(OFFSET(webまとめ!$A$1,SU26+1-1,0))&gt;39999,VALUE(OFFSET(webまとめ!$A$1,SU26+1-1,0))&lt;49999),
"福岡市南区の為2-7-5",
"福岡市南区横手2-9-13")),"")</f>
        <v/>
      </c>
      <c r="TD5" s="39"/>
      <c r="TE5" s="39"/>
      <c r="TF5" s="39"/>
      <c r="TG5" s="39"/>
      <c r="TH5" s="39"/>
      <c r="TN5" s="39" t="str">
        <f ca="1">IFERROR(
IF(TI2="■",
IF(AND(VALUE(TJ1)&gt;39999,VALUE(TJ1)&lt;49999),
"福岡市南区の為2-7-5",
"福岡市南区横手2-9-13"),
IF(AND(VALUE(OFFSET(webまとめ!$A$1,TF26+1-1,0))&gt;39999,VALUE(OFFSET(webまとめ!$A$1,TF26+1-1,0))&lt;49999),
"福岡市南区の為2-7-5",
"福岡市南区横手2-9-13")),"")</f>
        <v/>
      </c>
      <c r="TO5" s="39"/>
      <c r="TP5" s="39"/>
      <c r="TQ5" s="39"/>
      <c r="TR5" s="39"/>
      <c r="TS5" s="39"/>
      <c r="TY5" s="39" t="str">
        <f ca="1">IFERROR(
IF(TT2="■",
IF(AND(VALUE(TU1)&gt;39999,VALUE(TU1)&lt;49999),
"福岡市南区の為2-7-5",
"福岡市南区横手2-9-13"),
IF(AND(VALUE(OFFSET(webまとめ!$A$1,TQ26+1-1,0))&gt;39999,VALUE(OFFSET(webまとめ!$A$1,TQ26+1-1,0))&lt;49999),
"福岡市南区の為2-7-5",
"福岡市南区横手2-9-13")),"")</f>
        <v/>
      </c>
      <c r="TZ5" s="39"/>
      <c r="UA5" s="39"/>
      <c r="UB5" s="39"/>
      <c r="UC5" s="39"/>
      <c r="UD5" s="39"/>
      <c r="UJ5" s="39" t="str">
        <f ca="1">IFERROR(
IF(UE2="■",
IF(AND(VALUE(UF1)&gt;39999,VALUE(UF1)&lt;49999),
"福岡市南区の為2-7-5",
"福岡市南区横手2-9-13"),
IF(AND(VALUE(OFFSET(webまとめ!$A$1,UB26+1-1,0))&gt;39999,VALUE(OFFSET(webまとめ!$A$1,UB26+1-1,0))&lt;49999),
"福岡市南区の為2-7-5",
"福岡市南区横手2-9-13")),"")</f>
        <v/>
      </c>
      <c r="UK5" s="39"/>
      <c r="UL5" s="39"/>
      <c r="UM5" s="39"/>
      <c r="UN5" s="39"/>
      <c r="UO5" s="39"/>
      <c r="UU5" s="39" t="str">
        <f ca="1">IFERROR(
IF(UP2="■",
IF(AND(VALUE(UQ1)&gt;39999,VALUE(UQ1)&lt;49999),
"福岡市南区の為2-7-5",
"福岡市南区横手2-9-13"),
IF(AND(VALUE(OFFSET(webまとめ!$A$1,UM26+1-1,0))&gt;39999,VALUE(OFFSET(webまとめ!$A$1,UM26+1-1,0))&lt;49999),
"福岡市南区の為2-7-5",
"福岡市南区横手2-9-13")),"")</f>
        <v/>
      </c>
      <c r="UV5" s="39"/>
      <c r="UW5" s="39"/>
      <c r="UX5" s="39"/>
      <c r="UY5" s="39"/>
      <c r="UZ5" s="39"/>
      <c r="VF5" s="39" t="str">
        <f ca="1">IFERROR(
IF(VA2="■",
IF(AND(VALUE(VB1)&gt;39999,VALUE(VB1)&lt;49999),
"福岡市南区の為2-7-5",
"福岡市南区横手2-9-13"),
IF(AND(VALUE(OFFSET(webまとめ!$A$1,UX26+1-1,0))&gt;39999,VALUE(OFFSET(webまとめ!$A$1,UX26+1-1,0))&lt;49999),
"福岡市南区の為2-7-5",
"福岡市南区横手2-9-13")),"")</f>
        <v/>
      </c>
      <c r="VG5" s="39"/>
      <c r="VH5" s="39"/>
      <c r="VI5" s="39"/>
      <c r="VJ5" s="39"/>
      <c r="VK5" s="39"/>
      <c r="VQ5" s="39" t="str">
        <f ca="1">IFERROR(
IF(VL2="■",
IF(AND(VALUE(VM1)&gt;39999,VALUE(VM1)&lt;49999),
"福岡市南区の為2-7-5",
"福岡市南区横手2-9-13"),
IF(AND(VALUE(OFFSET(webまとめ!$A$1,VI26+1-1,0))&gt;39999,VALUE(OFFSET(webまとめ!$A$1,VI26+1-1,0))&lt;49999),
"福岡市南区の為2-7-5",
"福岡市南区横手2-9-13")),"")</f>
        <v/>
      </c>
      <c r="VR5" s="39"/>
      <c r="VS5" s="39"/>
      <c r="VT5" s="39"/>
      <c r="VU5" s="39"/>
      <c r="VV5" s="39"/>
      <c r="WB5" s="39" t="str">
        <f ca="1">IFERROR(
IF(VW2="■",
IF(AND(VALUE(VX1)&gt;39999,VALUE(VX1)&lt;49999),
"福岡市南区の為2-7-5",
"福岡市南区横手2-9-13"),
IF(AND(VALUE(OFFSET(webまとめ!$A$1,VT26+1-1,0))&gt;39999,VALUE(OFFSET(webまとめ!$A$1,VT26+1-1,0))&lt;49999),
"福岡市南区の為2-7-5",
"福岡市南区横手2-9-13")),"")</f>
        <v/>
      </c>
      <c r="WC5" s="39"/>
      <c r="WD5" s="39"/>
      <c r="WE5" s="39"/>
      <c r="WF5" s="39"/>
      <c r="WG5" s="39"/>
      <c r="WM5" s="39" t="str">
        <f ca="1">IFERROR(
IF(WH2="■",
IF(AND(VALUE(WI1)&gt;39999,VALUE(WI1)&lt;49999),
"福岡市南区の為2-7-5",
"福岡市南区横手2-9-13"),
IF(AND(VALUE(OFFSET(webまとめ!$A$1,WE26+1-1,0))&gt;39999,VALUE(OFFSET(webまとめ!$A$1,WE26+1-1,0))&lt;49999),
"福岡市南区の為2-7-5",
"福岡市南区横手2-9-13")),"")</f>
        <v/>
      </c>
      <c r="WN5" s="39"/>
      <c r="WO5" s="39"/>
      <c r="WP5" s="39"/>
      <c r="WQ5" s="39"/>
      <c r="WR5" s="39"/>
      <c r="WX5" s="39" t="str">
        <f ca="1">IFERROR(
IF(WS2="■",
IF(AND(VALUE(WT1)&gt;39999,VALUE(WT1)&lt;49999),
"福岡市南区の為2-7-5",
"福岡市南区横手2-9-13"),
IF(AND(VALUE(OFFSET(webまとめ!$A$1,WP26+1-1,0))&gt;39999,VALUE(OFFSET(webまとめ!$A$1,WP26+1-1,0))&lt;49999),
"福岡市南区の為2-7-5",
"福岡市南区横手2-9-13")),"")</f>
        <v/>
      </c>
      <c r="WY5" s="39"/>
      <c r="WZ5" s="39"/>
      <c r="XA5" s="39"/>
      <c r="XB5" s="39"/>
      <c r="XC5" s="39"/>
      <c r="XI5" s="39" t="str">
        <f ca="1">IFERROR(
IF(XD2="■",
IF(AND(VALUE(XE1)&gt;39999,VALUE(XE1)&lt;49999),
"福岡市南区の為2-7-5",
"福岡市南区横手2-9-13"),
IF(AND(VALUE(OFFSET(webまとめ!$A$1,XA26+1-1,0))&gt;39999,VALUE(OFFSET(webまとめ!$A$1,XA26+1-1,0))&lt;49999),
"福岡市南区の為2-7-5",
"福岡市南区横手2-9-13")),"")</f>
        <v/>
      </c>
      <c r="XJ5" s="39"/>
      <c r="XK5" s="39"/>
      <c r="XL5" s="39"/>
      <c r="XM5" s="39"/>
      <c r="XN5" s="39"/>
      <c r="XT5" s="39" t="str">
        <f ca="1">IFERROR(
IF(XO2="■",
IF(AND(VALUE(XP1)&gt;39999,VALUE(XP1)&lt;49999),
"福岡市南区の為2-7-5",
"福岡市南区横手2-9-13"),
IF(AND(VALUE(OFFSET(webまとめ!$A$1,XL26+1-1,0))&gt;39999,VALUE(OFFSET(webまとめ!$A$1,XL26+1-1,0))&lt;49999),
"福岡市南区の為2-7-5",
"福岡市南区横手2-9-13")),"")</f>
        <v/>
      </c>
      <c r="XU5" s="39"/>
      <c r="XV5" s="39"/>
      <c r="XW5" s="39"/>
      <c r="XX5" s="39"/>
      <c r="XY5" s="39"/>
      <c r="YE5" s="39" t="str">
        <f ca="1">IFERROR(
IF(XZ2="■",
IF(AND(VALUE(YA1)&gt;39999,VALUE(YA1)&lt;49999),
"福岡市南区の為2-7-5",
"福岡市南区横手2-9-13"),
IF(AND(VALUE(OFFSET(webまとめ!$A$1,XW26+1-1,0))&gt;39999,VALUE(OFFSET(webまとめ!$A$1,XW26+1-1,0))&lt;49999),
"福岡市南区の為2-7-5",
"福岡市南区横手2-9-13")),"")</f>
        <v/>
      </c>
      <c r="YF5" s="39"/>
      <c r="YG5" s="39"/>
      <c r="YH5" s="39"/>
      <c r="YI5" s="39"/>
      <c r="YJ5" s="39"/>
      <c r="YP5" s="39" t="str">
        <f ca="1">IFERROR(
IF(YK2="■",
IF(AND(VALUE(YL1)&gt;39999,VALUE(YL1)&lt;49999),
"福岡市南区の為2-7-5",
"福岡市南区横手2-9-13"),
IF(AND(VALUE(OFFSET(webまとめ!$A$1,YH26+1-1,0))&gt;39999,VALUE(OFFSET(webまとめ!$A$1,YH26+1-1,0))&lt;49999),
"福岡市南区の為2-7-5",
"福岡市南区横手2-9-13")),"")</f>
        <v/>
      </c>
      <c r="YQ5" s="39"/>
      <c r="YR5" s="39"/>
      <c r="YS5" s="39"/>
      <c r="YT5" s="39"/>
      <c r="YU5" s="39"/>
      <c r="ZA5" s="39" t="str">
        <f ca="1">IFERROR(
IF(YV2="■",
IF(AND(VALUE(YW1)&gt;39999,VALUE(YW1)&lt;49999),
"福岡市南区の為2-7-5",
"福岡市南区横手2-9-13"),
IF(AND(VALUE(OFFSET(webまとめ!$A$1,YS26+1-1,0))&gt;39999,VALUE(OFFSET(webまとめ!$A$1,YS26+1-1,0))&lt;49999),
"福岡市南区の為2-7-5",
"福岡市南区横手2-9-13")),"")</f>
        <v/>
      </c>
      <c r="ZB5" s="39"/>
      <c r="ZC5" s="39"/>
      <c r="ZD5" s="39"/>
      <c r="ZE5" s="39"/>
      <c r="ZF5" s="39"/>
      <c r="ZL5" s="39" t="str">
        <f ca="1">IFERROR(
IF(ZG2="■",
IF(AND(VALUE(ZH1)&gt;39999,VALUE(ZH1)&lt;49999),
"福岡市南区の為2-7-5",
"福岡市南区横手2-9-13"),
IF(AND(VALUE(OFFSET(webまとめ!$A$1,ZD26+1-1,0))&gt;39999,VALUE(OFFSET(webまとめ!$A$1,ZD26+1-1,0))&lt;49999),
"福岡市南区の為2-7-5",
"福岡市南区横手2-9-13")),"")</f>
        <v/>
      </c>
      <c r="ZM5" s="39"/>
      <c r="ZN5" s="39"/>
      <c r="ZO5" s="39"/>
      <c r="ZP5" s="39"/>
      <c r="ZQ5" s="39"/>
      <c r="ZW5" s="39" t="str">
        <f ca="1">IFERROR(
IF(ZR2="■",
IF(AND(VALUE(ZS1)&gt;39999,VALUE(ZS1)&lt;49999),
"福岡市南区の為2-7-5",
"福岡市南区横手2-9-13"),
IF(AND(VALUE(OFFSET(webまとめ!$A$1,ZO26+1-1,0))&gt;39999,VALUE(OFFSET(webまとめ!$A$1,ZO26+1-1,0))&lt;49999),
"福岡市南区の為2-7-5",
"福岡市南区横手2-9-13")),"")</f>
        <v/>
      </c>
      <c r="ZX5" s="39"/>
      <c r="ZY5" s="39"/>
      <c r="ZZ5" s="39"/>
      <c r="AAA5" s="39"/>
      <c r="AAB5" s="39"/>
      <c r="AAH5" s="39" t="str">
        <f ca="1">IFERROR(
IF(AAC2="■",
IF(AND(VALUE(AAD1)&gt;39999,VALUE(AAD1)&lt;49999),
"福岡市南区の為2-7-5",
"福岡市南区横手2-9-13"),
IF(AND(VALUE(OFFSET(webまとめ!$A$1,ZZ26+1-1,0))&gt;39999,VALUE(OFFSET(webまとめ!$A$1,ZZ26+1-1,0))&lt;49999),
"福岡市南区の為2-7-5",
"福岡市南区横手2-9-13")),"")</f>
        <v/>
      </c>
      <c r="AAI5" s="39"/>
      <c r="AAJ5" s="39"/>
      <c r="AAK5" s="39"/>
      <c r="AAL5" s="39"/>
      <c r="AAM5" s="39"/>
    </row>
    <row r="6" spans="1:715" ht="11.4" customHeight="1" x14ac:dyDescent="0.45">
      <c r="F6" s="39" t="s">
        <v>3481</v>
      </c>
      <c r="G6" s="39"/>
      <c r="H6" s="39"/>
      <c r="I6" s="39"/>
      <c r="J6" s="39"/>
      <c r="K6" s="39"/>
      <c r="Q6" s="39" t="str">
        <f ca="1">IFERROR(
IF(L2="■",
IF(AND(VALUE(M1)&gt;39999,VALUE(M1)&lt;49999),
"TEL:092-589-6165　FAX:092-555-6788",
"TEL：092-915-2300　FAX　092-915-2301"),
IF(AND(VALUE(OFFSET(webまとめ!$A$1,I26+1-1,0))&gt;39999,VALUE(OFFSET(webまとめ!$A$1,I26+1-1,0))&lt;49999),
"TEL:092-589-6165　FAX:092-555-6788",
"TEL：092-915-2300　FAX　092-915-2301")),"")</f>
        <v/>
      </c>
      <c r="R6" s="39"/>
      <c r="S6" s="39"/>
      <c r="T6" s="39"/>
      <c r="U6" s="39"/>
      <c r="V6" s="39"/>
      <c r="AB6" s="39" t="str">
        <f ca="1">IFERROR(
IF(W2="■",
IF(AND(VALUE(X1)&gt;39999,VALUE(X1)&lt;49999),
"TEL:092-589-6165　FAX:092-555-6788",
"TEL：092-915-2300　FAX　092-915-2301"),
IF(AND(VALUE(OFFSET(webまとめ!$A$1,T26+1-1,0))&gt;39999,VALUE(OFFSET(webまとめ!$A$1,T26+1-1,0))&lt;49999),
"TEL:092-589-6165　FAX:092-555-6788",
"TEL：092-915-2300　FAX　092-915-2301")),"")</f>
        <v/>
      </c>
      <c r="AC6" s="39"/>
      <c r="AD6" s="39"/>
      <c r="AE6" s="39"/>
      <c r="AF6" s="39"/>
      <c r="AG6" s="39"/>
      <c r="AM6" s="39" t="str">
        <f ca="1">IFERROR(
IF(AH2="■",
IF(AND(VALUE(AI1)&gt;39999,VALUE(AI1)&lt;49999),
"TEL:092-589-6165　FAX:092-555-6788",
"TEL：092-915-2300　FAX　092-915-2301"),
IF(AND(VALUE(OFFSET(webまとめ!$A$1,AE26+1-1,0))&gt;39999,VALUE(OFFSET(webまとめ!$A$1,AE26+1-1,0))&lt;49999),
"TEL:092-589-6165　FAX:092-555-6788",
"TEL：092-915-2300　FAX　092-915-2301")),"")</f>
        <v/>
      </c>
      <c r="AN6" s="39"/>
      <c r="AO6" s="39"/>
      <c r="AP6" s="39"/>
      <c r="AQ6" s="39"/>
      <c r="AR6" s="39"/>
      <c r="AX6" s="39" t="str">
        <f ca="1">IFERROR(
IF(AS2="■",
IF(AND(VALUE(AT1)&gt;39999,VALUE(AT1)&lt;49999),
"TEL:092-589-6165　FAX:092-555-6788",
"TEL：092-915-2300　FAX　092-915-2301"),
IF(AND(VALUE(OFFSET(webまとめ!$A$1,AP26+1-1,0))&gt;39999,VALUE(OFFSET(webまとめ!$A$1,AP26+1-1,0))&lt;49999),
"TEL:092-589-6165　FAX:092-555-6788",
"TEL：092-915-2300　FAX　092-915-2301")),"")</f>
        <v/>
      </c>
      <c r="AY6" s="39"/>
      <c r="AZ6" s="39"/>
      <c r="BA6" s="39"/>
      <c r="BB6" s="39"/>
      <c r="BC6" s="39"/>
      <c r="BI6" s="39" t="str">
        <f ca="1">IFERROR(
IF(BD2="■",
IF(AND(VALUE(BE1)&gt;39999,VALUE(BE1)&lt;49999),
"TEL:092-589-6165　FAX:092-555-6788",
"TEL：092-915-2300　FAX　092-915-2301"),
IF(AND(VALUE(OFFSET(webまとめ!$A$1,BA26+1-1,0))&gt;39999,VALUE(OFFSET(webまとめ!$A$1,BA26+1-1,0))&lt;49999),
"TEL:092-589-6165　FAX:092-555-6788",
"TEL：092-915-2300　FAX　092-915-2301")),"")</f>
        <v/>
      </c>
      <c r="BJ6" s="39"/>
      <c r="BK6" s="39"/>
      <c r="BL6" s="39"/>
      <c r="BM6" s="39"/>
      <c r="BN6" s="39"/>
      <c r="BT6" s="39" t="str">
        <f ca="1">IFERROR(
IF(BO2="■",
IF(AND(VALUE(BP1)&gt;39999,VALUE(BP1)&lt;49999),
"TEL:092-589-6165　FAX:092-555-6788",
"TEL：092-915-2300　FAX　092-915-2301"),
IF(AND(VALUE(OFFSET(webまとめ!$A$1,BL26+1-1,0))&gt;39999,VALUE(OFFSET(webまとめ!$A$1,BL26+1-1,0))&lt;49999),
"TEL:092-589-6165　FAX:092-555-6788",
"TEL：092-915-2300　FAX　092-915-2301")),"")</f>
        <v/>
      </c>
      <c r="BU6" s="39"/>
      <c r="BV6" s="39"/>
      <c r="BW6" s="39"/>
      <c r="BX6" s="39"/>
      <c r="BY6" s="39"/>
      <c r="CE6" s="39" t="str">
        <f ca="1">IFERROR(
IF(BZ2="■",
IF(AND(VALUE(CA1)&gt;39999,VALUE(CA1)&lt;49999),
"TEL:092-589-6165　FAX:092-555-6788",
"TEL：092-915-2300　FAX　092-915-2301"),
IF(AND(VALUE(OFFSET(webまとめ!$A$1,BW26+1-1,0))&gt;39999,VALUE(OFFSET(webまとめ!$A$1,BW26+1-1,0))&lt;49999),
"TEL:092-589-6165　FAX:092-555-6788",
"TEL：092-915-2300　FAX　092-915-2301")),"")</f>
        <v/>
      </c>
      <c r="CF6" s="39"/>
      <c r="CG6" s="39"/>
      <c r="CH6" s="39"/>
      <c r="CI6" s="39"/>
      <c r="CJ6" s="39"/>
      <c r="CP6" s="39" t="str">
        <f ca="1">IFERROR(
IF(CK2="■",
IF(AND(VALUE(CL1)&gt;39999,VALUE(CL1)&lt;49999),
"TEL:092-589-6165　FAX:092-555-6788",
"TEL：092-915-2300　FAX　092-915-2301"),
IF(AND(VALUE(OFFSET(webまとめ!$A$1,CH26+1-1,0))&gt;39999,VALUE(OFFSET(webまとめ!$A$1,CH26+1-1,0))&lt;49999),
"TEL:092-589-6165　FAX:092-555-6788",
"TEL：092-915-2300　FAX　092-915-2301")),"")</f>
        <v/>
      </c>
      <c r="CQ6" s="39"/>
      <c r="CR6" s="39"/>
      <c r="CS6" s="39"/>
      <c r="CT6" s="39"/>
      <c r="CU6" s="39"/>
      <c r="DA6" s="39" t="str">
        <f ca="1">IFERROR(
IF(CV2="■",
IF(AND(VALUE(CW1)&gt;39999,VALUE(CW1)&lt;49999),
"TEL:092-589-6165　FAX:092-555-6788",
"TEL：092-915-2300　FAX　092-915-2301"),
IF(AND(VALUE(OFFSET(webまとめ!$A$1,CS26+1-1,0))&gt;39999,VALUE(OFFSET(webまとめ!$A$1,CS26+1-1,0))&lt;49999),
"TEL:092-589-6165　FAX:092-555-6788",
"TEL：092-915-2300　FAX　092-915-2301")),"")</f>
        <v/>
      </c>
      <c r="DB6" s="39"/>
      <c r="DC6" s="39"/>
      <c r="DD6" s="39"/>
      <c r="DE6" s="39"/>
      <c r="DF6" s="39"/>
      <c r="DL6" s="39" t="str">
        <f ca="1">IFERROR(
IF(DG2="■",
IF(AND(VALUE(DH1)&gt;39999,VALUE(DH1)&lt;49999),
"TEL:092-589-6165　FAX:092-555-6788",
"TEL：092-915-2300　FAX　092-915-2301"),
IF(AND(VALUE(OFFSET(webまとめ!$A$1,DD26+1-1,0))&gt;39999,VALUE(OFFSET(webまとめ!$A$1,DD26+1-1,0))&lt;49999),
"TEL:092-589-6165　FAX:092-555-6788",
"TEL：092-915-2300　FAX　092-915-2301")),"")</f>
        <v/>
      </c>
      <c r="DM6" s="39"/>
      <c r="DN6" s="39"/>
      <c r="DO6" s="39"/>
      <c r="DP6" s="39"/>
      <c r="DQ6" s="39"/>
      <c r="DW6" s="39" t="str">
        <f ca="1">IFERROR(
IF(DR2="■",
IF(AND(VALUE(DS1)&gt;39999,VALUE(DS1)&lt;49999),
"TEL:092-589-6165　FAX:092-555-6788",
"TEL：092-915-2300　FAX　092-915-2301"),
IF(AND(VALUE(OFFSET(webまとめ!$A$1,DO26+1-1,0))&gt;39999,VALUE(OFFSET(webまとめ!$A$1,DO26+1-1,0))&lt;49999),
"TEL:092-589-6165　FAX:092-555-6788",
"TEL：092-915-2300　FAX　092-915-2301")),"")</f>
        <v/>
      </c>
      <c r="DX6" s="39"/>
      <c r="DY6" s="39"/>
      <c r="DZ6" s="39"/>
      <c r="EA6" s="39"/>
      <c r="EB6" s="39"/>
      <c r="EH6" s="39" t="str">
        <f ca="1">IFERROR(
IF(EC2="■",
IF(AND(VALUE(ED1)&gt;39999,VALUE(ED1)&lt;49999),
"TEL:092-589-6165　FAX:092-555-6788",
"TEL：092-915-2300　FAX　092-915-2301"),
IF(AND(VALUE(OFFSET(webまとめ!$A$1,DZ26+1-1,0))&gt;39999,VALUE(OFFSET(webまとめ!$A$1,DZ26+1-1,0))&lt;49999),
"TEL:092-589-6165　FAX:092-555-6788",
"TEL：092-915-2300　FAX　092-915-2301")),"")</f>
        <v/>
      </c>
      <c r="EI6" s="39"/>
      <c r="EJ6" s="39"/>
      <c r="EK6" s="39"/>
      <c r="EL6" s="39"/>
      <c r="EM6" s="39"/>
      <c r="ES6" s="39" t="str">
        <f ca="1">IFERROR(
IF(EN2="■",
IF(AND(VALUE(EO1)&gt;39999,VALUE(EO1)&lt;49999),
"TEL:092-589-6165　FAX:092-555-6788",
"TEL：092-915-2300　FAX　092-915-2301"),
IF(AND(VALUE(OFFSET(webまとめ!$A$1,EK26+1-1,0))&gt;39999,VALUE(OFFSET(webまとめ!$A$1,EK26+1-1,0))&lt;49999),
"TEL:092-589-6165　FAX:092-555-6788",
"TEL：092-915-2300　FAX　092-915-2301")),"")</f>
        <v/>
      </c>
      <c r="ET6" s="39"/>
      <c r="EU6" s="39"/>
      <c r="EV6" s="39"/>
      <c r="EW6" s="39"/>
      <c r="EX6" s="39"/>
      <c r="FD6" s="39" t="str">
        <f ca="1">IFERROR(
IF(EY2="■",
IF(AND(VALUE(EZ1)&gt;39999,VALUE(EZ1)&lt;49999),
"TEL:092-589-6165　FAX:092-555-6788",
"TEL：092-915-2300　FAX　092-915-2301"),
IF(AND(VALUE(OFFSET(webまとめ!$A$1,EV26+1-1,0))&gt;39999,VALUE(OFFSET(webまとめ!$A$1,EV26+1-1,0))&lt;49999),
"TEL:092-589-6165　FAX:092-555-6788",
"TEL：092-915-2300　FAX　092-915-2301")),"")</f>
        <v/>
      </c>
      <c r="FE6" s="39"/>
      <c r="FF6" s="39"/>
      <c r="FG6" s="39"/>
      <c r="FH6" s="39"/>
      <c r="FI6" s="39"/>
      <c r="FO6" s="39" t="str">
        <f ca="1">IFERROR(
IF(FJ2="■",
IF(AND(VALUE(FK1)&gt;39999,VALUE(FK1)&lt;49999),
"TEL:092-589-6165　FAX:092-555-6788",
"TEL：092-915-2300　FAX　092-915-2301"),
IF(AND(VALUE(OFFSET(webまとめ!$A$1,FG26+1-1,0))&gt;39999,VALUE(OFFSET(webまとめ!$A$1,FG26+1-1,0))&lt;49999),
"TEL:092-589-6165　FAX:092-555-6788",
"TEL：092-915-2300　FAX　092-915-2301")),"")</f>
        <v/>
      </c>
      <c r="FP6" s="39"/>
      <c r="FQ6" s="39"/>
      <c r="FR6" s="39"/>
      <c r="FS6" s="39"/>
      <c r="FT6" s="39"/>
      <c r="FZ6" s="39" t="str">
        <f ca="1">IFERROR(
IF(FU2="■",
IF(AND(VALUE(FV1)&gt;39999,VALUE(FV1)&lt;49999),
"TEL:092-589-6165　FAX:092-555-6788",
"TEL：092-915-2300　FAX　092-915-2301"),
IF(AND(VALUE(OFFSET(webまとめ!$A$1,FR26+1-1,0))&gt;39999,VALUE(OFFSET(webまとめ!$A$1,FR26+1-1,0))&lt;49999),
"TEL:092-589-6165　FAX:092-555-6788",
"TEL：092-915-2300　FAX　092-915-2301")),"")</f>
        <v/>
      </c>
      <c r="GA6" s="39"/>
      <c r="GB6" s="39"/>
      <c r="GC6" s="39"/>
      <c r="GD6" s="39"/>
      <c r="GE6" s="39"/>
      <c r="GK6" s="39" t="str">
        <f ca="1">IFERROR(
IF(GF2="■",
IF(AND(VALUE(GG1)&gt;39999,VALUE(GG1)&lt;49999),
"TEL:092-589-6165　FAX:092-555-6788",
"TEL：092-915-2300　FAX　092-915-2301"),
IF(AND(VALUE(OFFSET(webまとめ!$A$1,GC26+1-1,0))&gt;39999,VALUE(OFFSET(webまとめ!$A$1,GC26+1-1,0))&lt;49999),
"TEL:092-589-6165　FAX:092-555-6788",
"TEL：092-915-2300　FAX　092-915-2301")),"")</f>
        <v/>
      </c>
      <c r="GL6" s="39"/>
      <c r="GM6" s="39"/>
      <c r="GN6" s="39"/>
      <c r="GO6" s="39"/>
      <c r="GP6" s="39"/>
      <c r="GV6" s="39" t="str">
        <f ca="1">IFERROR(
IF(GQ2="■",
IF(AND(VALUE(GR1)&gt;39999,VALUE(GR1)&lt;49999),
"TEL:092-589-6165　FAX:092-555-6788",
"TEL：092-915-2300　FAX　092-915-2301"),
IF(AND(VALUE(OFFSET(webまとめ!$A$1,GN26+1-1,0))&gt;39999,VALUE(OFFSET(webまとめ!$A$1,GN26+1-1,0))&lt;49999),
"TEL:092-589-6165　FAX:092-555-6788",
"TEL：092-915-2300　FAX　092-915-2301")),"")</f>
        <v/>
      </c>
      <c r="GW6" s="39"/>
      <c r="GX6" s="39"/>
      <c r="GY6" s="39"/>
      <c r="GZ6" s="39"/>
      <c r="HA6" s="39"/>
      <c r="HG6" s="39" t="str">
        <f ca="1">IFERROR(
IF(HB2="■",
IF(AND(VALUE(HC1)&gt;39999,VALUE(HC1)&lt;49999),
"TEL:092-589-6165　FAX:092-555-6788",
"TEL：092-915-2300　FAX　092-915-2301"),
IF(AND(VALUE(OFFSET(webまとめ!$A$1,GY26+1-1,0))&gt;39999,VALUE(OFFSET(webまとめ!$A$1,GY26+1-1,0))&lt;49999),
"TEL:092-589-6165　FAX:092-555-6788",
"TEL：092-915-2300　FAX　092-915-2301")),"")</f>
        <v/>
      </c>
      <c r="HH6" s="39"/>
      <c r="HI6" s="39"/>
      <c r="HJ6" s="39"/>
      <c r="HK6" s="39"/>
      <c r="HL6" s="39"/>
      <c r="HR6" s="39" t="str">
        <f ca="1">IFERROR(
IF(HM2="■",
IF(AND(VALUE(HN1)&gt;39999,VALUE(HN1)&lt;49999),
"TEL:092-589-6165　FAX:092-555-6788",
"TEL：092-915-2300　FAX　092-915-2301"),
IF(AND(VALUE(OFFSET(webまとめ!$A$1,HJ26+1-1,0))&gt;39999,VALUE(OFFSET(webまとめ!$A$1,HJ26+1-1,0))&lt;49999),
"TEL:092-589-6165　FAX:092-555-6788",
"TEL：092-915-2300　FAX　092-915-2301")),"")</f>
        <v/>
      </c>
      <c r="HS6" s="39"/>
      <c r="HT6" s="39"/>
      <c r="HU6" s="39"/>
      <c r="HV6" s="39"/>
      <c r="HW6" s="39"/>
      <c r="IC6" s="39" t="str">
        <f ca="1">IFERROR(
IF(HX2="■",
IF(AND(VALUE(HY1)&gt;39999,VALUE(HY1)&lt;49999),
"TEL:092-589-6165　FAX:092-555-6788",
"TEL：092-915-2300　FAX　092-915-2301"),
IF(AND(VALUE(OFFSET(webまとめ!$A$1,HU26+1-1,0))&gt;39999,VALUE(OFFSET(webまとめ!$A$1,HU26+1-1,0))&lt;49999),
"TEL:092-589-6165　FAX:092-555-6788",
"TEL：092-915-2300　FAX　092-915-2301")),"")</f>
        <v/>
      </c>
      <c r="ID6" s="39"/>
      <c r="IE6" s="39"/>
      <c r="IF6" s="39"/>
      <c r="IG6" s="39"/>
      <c r="IH6" s="39"/>
      <c r="IN6" s="39" t="str">
        <f ca="1">IFERROR(
IF(II2="■",
IF(AND(VALUE(IJ1)&gt;39999,VALUE(IJ1)&lt;49999),
"TEL:092-589-6165　FAX:092-555-6788",
"TEL：092-915-2300　FAX　092-915-2301"),
IF(AND(VALUE(OFFSET(webまとめ!$A$1,IF26+1-1,0))&gt;39999,VALUE(OFFSET(webまとめ!$A$1,IF26+1-1,0))&lt;49999),
"TEL:092-589-6165　FAX:092-555-6788",
"TEL：092-915-2300　FAX　092-915-2301")),"")</f>
        <v/>
      </c>
      <c r="IO6" s="39"/>
      <c r="IP6" s="39"/>
      <c r="IQ6" s="39"/>
      <c r="IR6" s="39"/>
      <c r="IS6" s="39"/>
      <c r="IY6" s="39" t="str">
        <f ca="1">IFERROR(
IF(IT2="■",
IF(AND(VALUE(IU1)&gt;39999,VALUE(IU1)&lt;49999),
"TEL:092-589-6165　FAX:092-555-6788",
"TEL：092-915-2300　FAX　092-915-2301"),
IF(AND(VALUE(OFFSET(webまとめ!$A$1,IQ26+1-1,0))&gt;39999,VALUE(OFFSET(webまとめ!$A$1,IQ26+1-1,0))&lt;49999),
"TEL:092-589-6165　FAX:092-555-6788",
"TEL：092-915-2300　FAX　092-915-2301")),"")</f>
        <v/>
      </c>
      <c r="IZ6" s="39"/>
      <c r="JA6" s="39"/>
      <c r="JB6" s="39"/>
      <c r="JC6" s="39"/>
      <c r="JD6" s="39"/>
      <c r="JJ6" s="39" t="str">
        <f ca="1">IFERROR(
IF(JE2="■",
IF(AND(VALUE(JF1)&gt;39999,VALUE(JF1)&lt;49999),
"TEL:092-589-6165　FAX:092-555-6788",
"TEL：092-915-2300　FAX　092-915-2301"),
IF(AND(VALUE(OFFSET(webまとめ!$A$1,JB26+1-1,0))&gt;39999,VALUE(OFFSET(webまとめ!$A$1,JB26+1-1,0))&lt;49999),
"TEL:092-589-6165　FAX:092-555-6788",
"TEL：092-915-2300　FAX　092-915-2301")),"")</f>
        <v/>
      </c>
      <c r="JK6" s="39"/>
      <c r="JL6" s="39"/>
      <c r="JM6" s="39"/>
      <c r="JN6" s="39"/>
      <c r="JO6" s="39"/>
      <c r="JU6" s="39" t="str">
        <f ca="1">IFERROR(
IF(JP2="■",
IF(AND(VALUE(JQ1)&gt;39999,VALUE(JQ1)&lt;49999),
"TEL:092-589-6165　FAX:092-555-6788",
"TEL：092-915-2300　FAX　092-915-2301"),
IF(AND(VALUE(OFFSET(webまとめ!$A$1,JM26+1-1,0))&gt;39999,VALUE(OFFSET(webまとめ!$A$1,JM26+1-1,0))&lt;49999),
"TEL:092-589-6165　FAX:092-555-6788",
"TEL：092-915-2300　FAX　092-915-2301")),"")</f>
        <v/>
      </c>
      <c r="JV6" s="39"/>
      <c r="JW6" s="39"/>
      <c r="JX6" s="39"/>
      <c r="JY6" s="39"/>
      <c r="JZ6" s="39"/>
      <c r="KF6" s="39" t="str">
        <f ca="1">IFERROR(
IF(KA2="■",
IF(AND(VALUE(KB1)&gt;39999,VALUE(KB1)&lt;49999),
"TEL:092-589-6165　FAX:092-555-6788",
"TEL：092-915-2300　FAX　092-915-2301"),
IF(AND(VALUE(OFFSET(webまとめ!$A$1,JX26+1-1,0))&gt;39999,VALUE(OFFSET(webまとめ!$A$1,JX26+1-1,0))&lt;49999),
"TEL:092-589-6165　FAX:092-555-6788",
"TEL：092-915-2300　FAX　092-915-2301")),"")</f>
        <v/>
      </c>
      <c r="KG6" s="39"/>
      <c r="KH6" s="39"/>
      <c r="KI6" s="39"/>
      <c r="KJ6" s="39"/>
      <c r="KK6" s="39"/>
      <c r="KQ6" s="39" t="str">
        <f ca="1">IFERROR(
IF(KL2="■",
IF(AND(VALUE(KM1)&gt;39999,VALUE(KM1)&lt;49999),
"TEL:092-589-6165　FAX:092-555-6788",
"TEL：092-915-2300　FAX　092-915-2301"),
IF(AND(VALUE(OFFSET(webまとめ!$A$1,KI26+1-1,0))&gt;39999,VALUE(OFFSET(webまとめ!$A$1,KI26+1-1,0))&lt;49999),
"TEL:092-589-6165　FAX:092-555-6788",
"TEL：092-915-2300　FAX　092-915-2301")),"")</f>
        <v/>
      </c>
      <c r="KR6" s="39"/>
      <c r="KS6" s="39"/>
      <c r="KT6" s="39"/>
      <c r="KU6" s="39"/>
      <c r="KV6" s="39"/>
      <c r="LB6" s="39" t="str">
        <f ca="1">IFERROR(
IF(KW2="■",
IF(AND(VALUE(KX1)&gt;39999,VALUE(KX1)&lt;49999),
"TEL:092-589-6165　FAX:092-555-6788",
"TEL：092-915-2300　FAX　092-915-2301"),
IF(AND(VALUE(OFFSET(webまとめ!$A$1,KT26+1-1,0))&gt;39999,VALUE(OFFSET(webまとめ!$A$1,KT26+1-1,0))&lt;49999),
"TEL:092-589-6165　FAX:092-555-6788",
"TEL：092-915-2300　FAX　092-915-2301")),"")</f>
        <v/>
      </c>
      <c r="LC6" s="39"/>
      <c r="LD6" s="39"/>
      <c r="LE6" s="39"/>
      <c r="LF6" s="39"/>
      <c r="LG6" s="39"/>
      <c r="LM6" s="39" t="str">
        <f ca="1">IFERROR(
IF(LH2="■",
IF(AND(VALUE(LI1)&gt;39999,VALUE(LI1)&lt;49999),
"TEL:092-589-6165　FAX:092-555-6788",
"TEL：092-915-2300　FAX　092-915-2301"),
IF(AND(VALUE(OFFSET(webまとめ!$A$1,LE26+1-1,0))&gt;39999,VALUE(OFFSET(webまとめ!$A$1,LE26+1-1,0))&lt;49999),
"TEL:092-589-6165　FAX:092-555-6788",
"TEL：092-915-2300　FAX　092-915-2301")),"")</f>
        <v/>
      </c>
      <c r="LN6" s="39"/>
      <c r="LO6" s="39"/>
      <c r="LP6" s="39"/>
      <c r="LQ6" s="39"/>
      <c r="LR6" s="39"/>
      <c r="LX6" s="39" t="str">
        <f ca="1">IFERROR(
IF(LS2="■",
IF(AND(VALUE(LT1)&gt;39999,VALUE(LT1)&lt;49999),
"TEL:092-589-6165　FAX:092-555-6788",
"TEL：092-915-2300　FAX　092-915-2301"),
IF(AND(VALUE(OFFSET(webまとめ!$A$1,LP26+1-1,0))&gt;39999,VALUE(OFFSET(webまとめ!$A$1,LP26+1-1,0))&lt;49999),
"TEL:092-589-6165　FAX:092-555-6788",
"TEL：092-915-2300　FAX　092-915-2301")),"")</f>
        <v/>
      </c>
      <c r="LY6" s="39"/>
      <c r="LZ6" s="39"/>
      <c r="MA6" s="39"/>
      <c r="MB6" s="39"/>
      <c r="MC6" s="39"/>
      <c r="MI6" s="39" t="str">
        <f ca="1">IFERROR(
IF(MD2="■",
IF(AND(VALUE(ME1)&gt;39999,VALUE(ME1)&lt;49999),
"TEL:092-589-6165　FAX:092-555-6788",
"TEL：092-915-2300　FAX　092-915-2301"),
IF(AND(VALUE(OFFSET(webまとめ!$A$1,MA26+1-1,0))&gt;39999,VALUE(OFFSET(webまとめ!$A$1,MA26+1-1,0))&lt;49999),
"TEL:092-589-6165　FAX:092-555-6788",
"TEL：092-915-2300　FAX　092-915-2301")),"")</f>
        <v/>
      </c>
      <c r="MJ6" s="39"/>
      <c r="MK6" s="39"/>
      <c r="ML6" s="39"/>
      <c r="MM6" s="39"/>
      <c r="MN6" s="39"/>
      <c r="MT6" s="39" t="str">
        <f ca="1">IFERROR(
IF(MO2="■",
IF(AND(VALUE(MP1)&gt;39999,VALUE(MP1)&lt;49999),
"TEL:092-589-6165　FAX:092-555-6788",
"TEL：092-915-2300　FAX　092-915-2301"),
IF(AND(VALUE(OFFSET(webまとめ!$A$1,ML26+1-1,0))&gt;39999,VALUE(OFFSET(webまとめ!$A$1,ML26+1-1,0))&lt;49999),
"TEL:092-589-6165　FAX:092-555-6788",
"TEL：092-915-2300　FAX　092-915-2301")),"")</f>
        <v/>
      </c>
      <c r="MU6" s="39"/>
      <c r="MV6" s="39"/>
      <c r="MW6" s="39"/>
      <c r="MX6" s="39"/>
      <c r="MY6" s="39"/>
      <c r="NE6" s="39" t="str">
        <f ca="1">IFERROR(
IF(MZ2="■",
IF(AND(VALUE(NA1)&gt;39999,VALUE(NA1)&lt;49999),
"TEL:092-589-6165　FAX:092-555-6788",
"TEL：092-915-2300　FAX　092-915-2301"),
IF(AND(VALUE(OFFSET(webまとめ!$A$1,MW26+1-1,0))&gt;39999,VALUE(OFFSET(webまとめ!$A$1,MW26+1-1,0))&lt;49999),
"TEL:092-589-6165　FAX:092-555-6788",
"TEL：092-915-2300　FAX　092-915-2301")),"")</f>
        <v/>
      </c>
      <c r="NF6" s="39"/>
      <c r="NG6" s="39"/>
      <c r="NH6" s="39"/>
      <c r="NI6" s="39"/>
      <c r="NJ6" s="39"/>
      <c r="NP6" s="39" t="str">
        <f ca="1">IFERROR(
IF(NK2="■",
IF(AND(VALUE(NL1)&gt;39999,VALUE(NL1)&lt;49999),
"TEL:092-589-6165　FAX:092-555-6788",
"TEL：092-915-2300　FAX　092-915-2301"),
IF(AND(VALUE(OFFSET(webまとめ!$A$1,NH26+1-1,0))&gt;39999,VALUE(OFFSET(webまとめ!$A$1,NH26+1-1,0))&lt;49999),
"TEL:092-589-6165　FAX:092-555-6788",
"TEL：092-915-2300　FAX　092-915-2301")),"")</f>
        <v/>
      </c>
      <c r="NQ6" s="39"/>
      <c r="NR6" s="39"/>
      <c r="NS6" s="39"/>
      <c r="NT6" s="39"/>
      <c r="NU6" s="39"/>
      <c r="OA6" s="39" t="str">
        <f ca="1">IFERROR(
IF(NV2="■",
IF(AND(VALUE(NW1)&gt;39999,VALUE(NW1)&lt;49999),
"TEL:092-589-6165　FAX:092-555-6788",
"TEL：092-915-2300　FAX　092-915-2301"),
IF(AND(VALUE(OFFSET(webまとめ!$A$1,NS26+1-1,0))&gt;39999,VALUE(OFFSET(webまとめ!$A$1,NS26+1-1,0))&lt;49999),
"TEL:092-589-6165　FAX:092-555-6788",
"TEL：092-915-2300　FAX　092-915-2301")),"")</f>
        <v/>
      </c>
      <c r="OB6" s="39"/>
      <c r="OC6" s="39"/>
      <c r="OD6" s="39"/>
      <c r="OE6" s="39"/>
      <c r="OF6" s="39"/>
      <c r="OL6" s="39" t="str">
        <f ca="1">IFERROR(
IF(OG2="■",
IF(AND(VALUE(OH1)&gt;39999,VALUE(OH1)&lt;49999),
"TEL:092-589-6165　FAX:092-555-6788",
"TEL：092-915-2300　FAX　092-915-2301"),
IF(AND(VALUE(OFFSET(webまとめ!$A$1,OD26+1-1,0))&gt;39999,VALUE(OFFSET(webまとめ!$A$1,OD26+1-1,0))&lt;49999),
"TEL:092-589-6165　FAX:092-555-6788",
"TEL：092-915-2300　FAX　092-915-2301")),"")</f>
        <v/>
      </c>
      <c r="OM6" s="39"/>
      <c r="ON6" s="39"/>
      <c r="OO6" s="39"/>
      <c r="OP6" s="39"/>
      <c r="OQ6" s="39"/>
      <c r="OW6" s="39" t="str">
        <f ca="1">IFERROR(
IF(OR2="■",
IF(AND(VALUE(OS1)&gt;39999,VALUE(OS1)&lt;49999),
"TEL:092-589-6165　FAX:092-555-6788",
"TEL：092-915-2300　FAX　092-915-2301"),
IF(AND(VALUE(OFFSET(webまとめ!$A$1,OO26+1-1,0))&gt;39999,VALUE(OFFSET(webまとめ!$A$1,OO26+1-1,0))&lt;49999),
"TEL:092-589-6165　FAX:092-555-6788",
"TEL：092-915-2300　FAX　092-915-2301")),"")</f>
        <v/>
      </c>
      <c r="OX6" s="39"/>
      <c r="OY6" s="39"/>
      <c r="OZ6" s="39"/>
      <c r="PA6" s="39"/>
      <c r="PB6" s="39"/>
      <c r="PH6" s="39" t="str">
        <f ca="1">IFERROR(
IF(PC2="■",
IF(AND(VALUE(PD1)&gt;39999,VALUE(PD1)&lt;49999),
"TEL:092-589-6165　FAX:092-555-6788",
"TEL：092-915-2300　FAX　092-915-2301"),
IF(AND(VALUE(OFFSET(webまとめ!$A$1,OZ26+1-1,0))&gt;39999,VALUE(OFFSET(webまとめ!$A$1,OZ26+1-1,0))&lt;49999),
"TEL:092-589-6165　FAX:092-555-6788",
"TEL：092-915-2300　FAX　092-915-2301")),"")</f>
        <v/>
      </c>
      <c r="PI6" s="39"/>
      <c r="PJ6" s="39"/>
      <c r="PK6" s="39"/>
      <c r="PL6" s="39"/>
      <c r="PM6" s="39"/>
      <c r="PS6" s="39" t="str">
        <f ca="1">IFERROR(
IF(PN2="■",
IF(AND(VALUE(PO1)&gt;39999,VALUE(PO1)&lt;49999),
"TEL:092-589-6165　FAX:092-555-6788",
"TEL：092-915-2300　FAX　092-915-2301"),
IF(AND(VALUE(OFFSET(webまとめ!$A$1,PK26+1-1,0))&gt;39999,VALUE(OFFSET(webまとめ!$A$1,PK26+1-1,0))&lt;49999),
"TEL:092-589-6165　FAX:092-555-6788",
"TEL：092-915-2300　FAX　092-915-2301")),"")</f>
        <v/>
      </c>
      <c r="PT6" s="39"/>
      <c r="PU6" s="39"/>
      <c r="PV6" s="39"/>
      <c r="PW6" s="39"/>
      <c r="PX6" s="39"/>
      <c r="QD6" s="39" t="str">
        <f ca="1">IFERROR(
IF(PY2="■",
IF(AND(VALUE(PZ1)&gt;39999,VALUE(PZ1)&lt;49999),
"TEL:092-589-6165　FAX:092-555-6788",
"TEL：092-915-2300　FAX　092-915-2301"),
IF(AND(VALUE(OFFSET(webまとめ!$A$1,PV26+1-1,0))&gt;39999,VALUE(OFFSET(webまとめ!$A$1,PV26+1-1,0))&lt;49999),
"TEL:092-589-6165　FAX:092-555-6788",
"TEL：092-915-2300　FAX　092-915-2301")),"")</f>
        <v/>
      </c>
      <c r="QE6" s="39"/>
      <c r="QF6" s="39"/>
      <c r="QG6" s="39"/>
      <c r="QH6" s="39"/>
      <c r="QI6" s="39"/>
      <c r="QO6" s="39" t="str">
        <f ca="1">IFERROR(
IF(QJ2="■",
IF(AND(VALUE(QK1)&gt;39999,VALUE(QK1)&lt;49999),
"TEL:092-589-6165　FAX:092-555-6788",
"TEL：092-915-2300　FAX　092-915-2301"),
IF(AND(VALUE(OFFSET(webまとめ!$A$1,QG26+1-1,0))&gt;39999,VALUE(OFFSET(webまとめ!$A$1,QG26+1-1,0))&lt;49999),
"TEL:092-589-6165　FAX:092-555-6788",
"TEL：092-915-2300　FAX　092-915-2301")),"")</f>
        <v/>
      </c>
      <c r="QP6" s="39"/>
      <c r="QQ6" s="39"/>
      <c r="QR6" s="39"/>
      <c r="QS6" s="39"/>
      <c r="QT6" s="39"/>
      <c r="QZ6" s="39" t="str">
        <f ca="1">IFERROR(
IF(QU2="■",
IF(AND(VALUE(QV1)&gt;39999,VALUE(QV1)&lt;49999),
"TEL:092-589-6165　FAX:092-555-6788",
"TEL：092-915-2300　FAX　092-915-2301"),
IF(AND(VALUE(OFFSET(webまとめ!$A$1,QR26+1-1,0))&gt;39999,VALUE(OFFSET(webまとめ!$A$1,QR26+1-1,0))&lt;49999),
"TEL:092-589-6165　FAX:092-555-6788",
"TEL：092-915-2300　FAX　092-915-2301")),"")</f>
        <v/>
      </c>
      <c r="RA6" s="39"/>
      <c r="RB6" s="39"/>
      <c r="RC6" s="39"/>
      <c r="RD6" s="39"/>
      <c r="RE6" s="39"/>
      <c r="RK6" s="39" t="str">
        <f ca="1">IFERROR(
IF(RF2="■",
IF(AND(VALUE(RG1)&gt;39999,VALUE(RG1)&lt;49999),
"TEL:092-589-6165　FAX:092-555-6788",
"TEL：092-915-2300　FAX　092-915-2301"),
IF(AND(VALUE(OFFSET(webまとめ!$A$1,RC26+1-1,0))&gt;39999,VALUE(OFFSET(webまとめ!$A$1,RC26+1-1,0))&lt;49999),
"TEL:092-589-6165　FAX:092-555-6788",
"TEL：092-915-2300　FAX　092-915-2301")),"")</f>
        <v/>
      </c>
      <c r="RL6" s="39"/>
      <c r="RM6" s="39"/>
      <c r="RN6" s="39"/>
      <c r="RO6" s="39"/>
      <c r="RP6" s="39"/>
      <c r="RV6" s="39" t="str">
        <f ca="1">IFERROR(
IF(RQ2="■",
IF(AND(VALUE(RR1)&gt;39999,VALUE(RR1)&lt;49999),
"TEL:092-589-6165　FAX:092-555-6788",
"TEL：092-915-2300　FAX　092-915-2301"),
IF(AND(VALUE(OFFSET(webまとめ!$A$1,RN26+1-1,0))&gt;39999,VALUE(OFFSET(webまとめ!$A$1,RN26+1-1,0))&lt;49999),
"TEL:092-589-6165　FAX:092-555-6788",
"TEL：092-915-2300　FAX　092-915-2301")),"")</f>
        <v/>
      </c>
      <c r="RW6" s="39"/>
      <c r="RX6" s="39"/>
      <c r="RY6" s="39"/>
      <c r="RZ6" s="39"/>
      <c r="SA6" s="39"/>
      <c r="SG6" s="39" t="str">
        <f ca="1">IFERROR(
IF(SB2="■",
IF(AND(VALUE(SC1)&gt;39999,VALUE(SC1)&lt;49999),
"TEL:092-589-6165　FAX:092-555-6788",
"TEL：092-915-2300　FAX　092-915-2301"),
IF(AND(VALUE(OFFSET(webまとめ!$A$1,RY26+1-1,0))&gt;39999,VALUE(OFFSET(webまとめ!$A$1,RY26+1-1,0))&lt;49999),
"TEL:092-589-6165　FAX:092-555-6788",
"TEL：092-915-2300　FAX　092-915-2301")),"")</f>
        <v/>
      </c>
      <c r="SH6" s="39"/>
      <c r="SI6" s="39"/>
      <c r="SJ6" s="39"/>
      <c r="SK6" s="39"/>
      <c r="SL6" s="39"/>
      <c r="SR6" s="39" t="str">
        <f ca="1">IFERROR(
IF(SM2="■",
IF(AND(VALUE(SN1)&gt;39999,VALUE(SN1)&lt;49999),
"TEL:092-589-6165　FAX:092-555-6788",
"TEL：092-915-2300　FAX　092-915-2301"),
IF(AND(VALUE(OFFSET(webまとめ!$A$1,SJ26+1-1,0))&gt;39999,VALUE(OFFSET(webまとめ!$A$1,SJ26+1-1,0))&lt;49999),
"TEL:092-589-6165　FAX:092-555-6788",
"TEL：092-915-2300　FAX　092-915-2301")),"")</f>
        <v/>
      </c>
      <c r="SS6" s="39"/>
      <c r="ST6" s="39"/>
      <c r="SU6" s="39"/>
      <c r="SV6" s="39"/>
      <c r="SW6" s="39"/>
      <c r="TC6" s="39" t="str">
        <f ca="1">IFERROR(
IF(SX2="■",
IF(AND(VALUE(SY1)&gt;39999,VALUE(SY1)&lt;49999),
"TEL:092-589-6165　FAX:092-555-6788",
"TEL：092-915-2300　FAX　092-915-2301"),
IF(AND(VALUE(OFFSET(webまとめ!$A$1,SU26+1-1,0))&gt;39999,VALUE(OFFSET(webまとめ!$A$1,SU26+1-1,0))&lt;49999),
"TEL:092-589-6165　FAX:092-555-6788",
"TEL：092-915-2300　FAX　092-915-2301")),"")</f>
        <v/>
      </c>
      <c r="TD6" s="39"/>
      <c r="TE6" s="39"/>
      <c r="TF6" s="39"/>
      <c r="TG6" s="39"/>
      <c r="TH6" s="39"/>
      <c r="TN6" s="39" t="str">
        <f ca="1">IFERROR(
IF(TI2="■",
IF(AND(VALUE(TJ1)&gt;39999,VALUE(TJ1)&lt;49999),
"TEL:092-589-6165　FAX:092-555-6788",
"TEL：092-915-2300　FAX　092-915-2301"),
IF(AND(VALUE(OFFSET(webまとめ!$A$1,TF26+1-1,0))&gt;39999,VALUE(OFFSET(webまとめ!$A$1,TF26+1-1,0))&lt;49999),
"TEL:092-589-6165　FAX:092-555-6788",
"TEL：092-915-2300　FAX　092-915-2301")),"")</f>
        <v/>
      </c>
      <c r="TO6" s="39"/>
      <c r="TP6" s="39"/>
      <c r="TQ6" s="39"/>
      <c r="TR6" s="39"/>
      <c r="TS6" s="39"/>
      <c r="TY6" s="39" t="str">
        <f ca="1">IFERROR(
IF(TT2="■",
IF(AND(VALUE(TU1)&gt;39999,VALUE(TU1)&lt;49999),
"TEL:092-589-6165　FAX:092-555-6788",
"TEL：092-915-2300　FAX　092-915-2301"),
IF(AND(VALUE(OFFSET(webまとめ!$A$1,TQ26+1-1,0))&gt;39999,VALUE(OFFSET(webまとめ!$A$1,TQ26+1-1,0))&lt;49999),
"TEL:092-589-6165　FAX:092-555-6788",
"TEL：092-915-2300　FAX　092-915-2301")),"")</f>
        <v/>
      </c>
      <c r="TZ6" s="39"/>
      <c r="UA6" s="39"/>
      <c r="UB6" s="39"/>
      <c r="UC6" s="39"/>
      <c r="UD6" s="39"/>
      <c r="UJ6" s="39" t="str">
        <f ca="1">IFERROR(
IF(UE2="■",
IF(AND(VALUE(UF1)&gt;39999,VALUE(UF1)&lt;49999),
"TEL:092-589-6165　FAX:092-555-6788",
"TEL：092-915-2300　FAX　092-915-2301"),
IF(AND(VALUE(OFFSET(webまとめ!$A$1,UB26+1-1,0))&gt;39999,VALUE(OFFSET(webまとめ!$A$1,UB26+1-1,0))&lt;49999),
"TEL:092-589-6165　FAX:092-555-6788",
"TEL：092-915-2300　FAX　092-915-2301")),"")</f>
        <v/>
      </c>
      <c r="UK6" s="39"/>
      <c r="UL6" s="39"/>
      <c r="UM6" s="39"/>
      <c r="UN6" s="39"/>
      <c r="UO6" s="39"/>
      <c r="UU6" s="39" t="str">
        <f ca="1">IFERROR(
IF(UP2="■",
IF(AND(VALUE(UQ1)&gt;39999,VALUE(UQ1)&lt;49999),
"TEL:092-589-6165　FAX:092-555-6788",
"TEL：092-915-2300　FAX　092-915-2301"),
IF(AND(VALUE(OFFSET(webまとめ!$A$1,UM26+1-1,0))&gt;39999,VALUE(OFFSET(webまとめ!$A$1,UM26+1-1,0))&lt;49999),
"TEL:092-589-6165　FAX:092-555-6788",
"TEL：092-915-2300　FAX　092-915-2301")),"")</f>
        <v/>
      </c>
      <c r="UV6" s="39"/>
      <c r="UW6" s="39"/>
      <c r="UX6" s="39"/>
      <c r="UY6" s="39"/>
      <c r="UZ6" s="39"/>
      <c r="VF6" s="39" t="str">
        <f ca="1">IFERROR(
IF(VA2="■",
IF(AND(VALUE(VB1)&gt;39999,VALUE(VB1)&lt;49999),
"TEL:092-589-6165　FAX:092-555-6788",
"TEL：092-915-2300　FAX　092-915-2301"),
IF(AND(VALUE(OFFSET(webまとめ!$A$1,UX26+1-1,0))&gt;39999,VALUE(OFFSET(webまとめ!$A$1,UX26+1-1,0))&lt;49999),
"TEL:092-589-6165　FAX:092-555-6788",
"TEL：092-915-2300　FAX　092-915-2301")),"")</f>
        <v/>
      </c>
      <c r="VG6" s="39"/>
      <c r="VH6" s="39"/>
      <c r="VI6" s="39"/>
      <c r="VJ6" s="39"/>
      <c r="VK6" s="39"/>
      <c r="VQ6" s="39" t="str">
        <f ca="1">IFERROR(
IF(VL2="■",
IF(AND(VALUE(VM1)&gt;39999,VALUE(VM1)&lt;49999),
"TEL:092-589-6165　FAX:092-555-6788",
"TEL：092-915-2300　FAX　092-915-2301"),
IF(AND(VALUE(OFFSET(webまとめ!$A$1,VI26+1-1,0))&gt;39999,VALUE(OFFSET(webまとめ!$A$1,VI26+1-1,0))&lt;49999),
"TEL:092-589-6165　FAX:092-555-6788",
"TEL：092-915-2300　FAX　092-915-2301")),"")</f>
        <v/>
      </c>
      <c r="VR6" s="39"/>
      <c r="VS6" s="39"/>
      <c r="VT6" s="39"/>
      <c r="VU6" s="39"/>
      <c r="VV6" s="39"/>
      <c r="WB6" s="39" t="str">
        <f ca="1">IFERROR(
IF(VW2="■",
IF(AND(VALUE(VX1)&gt;39999,VALUE(VX1)&lt;49999),
"TEL:092-589-6165　FAX:092-555-6788",
"TEL：092-915-2300　FAX　092-915-2301"),
IF(AND(VALUE(OFFSET(webまとめ!$A$1,VT26+1-1,0))&gt;39999,VALUE(OFFSET(webまとめ!$A$1,VT26+1-1,0))&lt;49999),
"TEL:092-589-6165　FAX:092-555-6788",
"TEL：092-915-2300　FAX　092-915-2301")),"")</f>
        <v/>
      </c>
      <c r="WC6" s="39"/>
      <c r="WD6" s="39"/>
      <c r="WE6" s="39"/>
      <c r="WF6" s="39"/>
      <c r="WG6" s="39"/>
      <c r="WM6" s="39" t="str">
        <f ca="1">IFERROR(
IF(WH2="■",
IF(AND(VALUE(WI1)&gt;39999,VALUE(WI1)&lt;49999),
"TEL:092-589-6165　FAX:092-555-6788",
"TEL：092-915-2300　FAX　092-915-2301"),
IF(AND(VALUE(OFFSET(webまとめ!$A$1,WE26+1-1,0))&gt;39999,VALUE(OFFSET(webまとめ!$A$1,WE26+1-1,0))&lt;49999),
"TEL:092-589-6165　FAX:092-555-6788",
"TEL：092-915-2300　FAX　092-915-2301")),"")</f>
        <v/>
      </c>
      <c r="WN6" s="39"/>
      <c r="WO6" s="39"/>
      <c r="WP6" s="39"/>
      <c r="WQ6" s="39"/>
      <c r="WR6" s="39"/>
      <c r="WX6" s="39" t="str">
        <f ca="1">IFERROR(
IF(WS2="■",
IF(AND(VALUE(WT1)&gt;39999,VALUE(WT1)&lt;49999),
"TEL:092-589-6165　FAX:092-555-6788",
"TEL：092-915-2300　FAX　092-915-2301"),
IF(AND(VALUE(OFFSET(webまとめ!$A$1,WP26+1-1,0))&gt;39999,VALUE(OFFSET(webまとめ!$A$1,WP26+1-1,0))&lt;49999),
"TEL:092-589-6165　FAX:092-555-6788",
"TEL：092-915-2300　FAX　092-915-2301")),"")</f>
        <v/>
      </c>
      <c r="WY6" s="39"/>
      <c r="WZ6" s="39"/>
      <c r="XA6" s="39"/>
      <c r="XB6" s="39"/>
      <c r="XC6" s="39"/>
      <c r="XI6" s="39" t="str">
        <f ca="1">IFERROR(
IF(XD2="■",
IF(AND(VALUE(XE1)&gt;39999,VALUE(XE1)&lt;49999),
"TEL:092-589-6165　FAX:092-555-6788",
"TEL：092-915-2300　FAX　092-915-2301"),
IF(AND(VALUE(OFFSET(webまとめ!$A$1,XA26+1-1,0))&gt;39999,VALUE(OFFSET(webまとめ!$A$1,XA26+1-1,0))&lt;49999),
"TEL:092-589-6165　FAX:092-555-6788",
"TEL：092-915-2300　FAX　092-915-2301")),"")</f>
        <v/>
      </c>
      <c r="XJ6" s="39"/>
      <c r="XK6" s="39"/>
      <c r="XL6" s="39"/>
      <c r="XM6" s="39"/>
      <c r="XN6" s="39"/>
      <c r="XT6" s="39" t="str">
        <f ca="1">IFERROR(
IF(XO2="■",
IF(AND(VALUE(XP1)&gt;39999,VALUE(XP1)&lt;49999),
"TEL:092-589-6165　FAX:092-555-6788",
"TEL：092-915-2300　FAX　092-915-2301"),
IF(AND(VALUE(OFFSET(webまとめ!$A$1,XL26+1-1,0))&gt;39999,VALUE(OFFSET(webまとめ!$A$1,XL26+1-1,0))&lt;49999),
"TEL:092-589-6165　FAX:092-555-6788",
"TEL：092-915-2300　FAX　092-915-2301")),"")</f>
        <v/>
      </c>
      <c r="XU6" s="39"/>
      <c r="XV6" s="39"/>
      <c r="XW6" s="39"/>
      <c r="XX6" s="39"/>
      <c r="XY6" s="39"/>
      <c r="YE6" s="39" t="str">
        <f ca="1">IFERROR(
IF(XZ2="■",
IF(AND(VALUE(YA1)&gt;39999,VALUE(YA1)&lt;49999),
"TEL:092-589-6165　FAX:092-555-6788",
"TEL：092-915-2300　FAX　092-915-2301"),
IF(AND(VALUE(OFFSET(webまとめ!$A$1,XW26+1-1,0))&gt;39999,VALUE(OFFSET(webまとめ!$A$1,XW26+1-1,0))&lt;49999),
"TEL:092-589-6165　FAX:092-555-6788",
"TEL：092-915-2300　FAX　092-915-2301")),"")</f>
        <v/>
      </c>
      <c r="YF6" s="39"/>
      <c r="YG6" s="39"/>
      <c r="YH6" s="39"/>
      <c r="YI6" s="39"/>
      <c r="YJ6" s="39"/>
      <c r="YP6" s="39" t="str">
        <f ca="1">IFERROR(
IF(YK2="■",
IF(AND(VALUE(YL1)&gt;39999,VALUE(YL1)&lt;49999),
"TEL:092-589-6165　FAX:092-555-6788",
"TEL：092-915-2300　FAX　092-915-2301"),
IF(AND(VALUE(OFFSET(webまとめ!$A$1,YH26+1-1,0))&gt;39999,VALUE(OFFSET(webまとめ!$A$1,YH26+1-1,0))&lt;49999),
"TEL:092-589-6165　FAX:092-555-6788",
"TEL：092-915-2300　FAX　092-915-2301")),"")</f>
        <v/>
      </c>
      <c r="YQ6" s="39"/>
      <c r="YR6" s="39"/>
      <c r="YS6" s="39"/>
      <c r="YT6" s="39"/>
      <c r="YU6" s="39"/>
      <c r="ZA6" s="39" t="str">
        <f ca="1">IFERROR(
IF(YV2="■",
IF(AND(VALUE(YW1)&gt;39999,VALUE(YW1)&lt;49999),
"TEL:092-589-6165　FAX:092-555-6788",
"TEL：092-915-2300　FAX　092-915-2301"),
IF(AND(VALUE(OFFSET(webまとめ!$A$1,YS26+1-1,0))&gt;39999,VALUE(OFFSET(webまとめ!$A$1,YS26+1-1,0))&lt;49999),
"TEL:092-589-6165　FAX:092-555-6788",
"TEL：092-915-2300　FAX　092-915-2301")),"")</f>
        <v/>
      </c>
      <c r="ZB6" s="39"/>
      <c r="ZC6" s="39"/>
      <c r="ZD6" s="39"/>
      <c r="ZE6" s="39"/>
      <c r="ZF6" s="39"/>
      <c r="ZL6" s="39" t="str">
        <f ca="1">IFERROR(
IF(ZG2="■",
IF(AND(VALUE(ZH1)&gt;39999,VALUE(ZH1)&lt;49999),
"TEL:092-589-6165　FAX:092-555-6788",
"TEL：092-915-2300　FAX　092-915-2301"),
IF(AND(VALUE(OFFSET(webまとめ!$A$1,ZD26+1-1,0))&gt;39999,VALUE(OFFSET(webまとめ!$A$1,ZD26+1-1,0))&lt;49999),
"TEL:092-589-6165　FAX:092-555-6788",
"TEL：092-915-2300　FAX　092-915-2301")),"")</f>
        <v/>
      </c>
      <c r="ZM6" s="39"/>
      <c r="ZN6" s="39"/>
      <c r="ZO6" s="39"/>
      <c r="ZP6" s="39"/>
      <c r="ZQ6" s="39"/>
      <c r="ZW6" s="39" t="str">
        <f ca="1">IFERROR(
IF(ZR2="■",
IF(AND(VALUE(ZS1)&gt;39999,VALUE(ZS1)&lt;49999),
"TEL:092-589-6165　FAX:092-555-6788",
"TEL：092-915-2300　FAX　092-915-2301"),
IF(AND(VALUE(OFFSET(webまとめ!$A$1,ZO26+1-1,0))&gt;39999,VALUE(OFFSET(webまとめ!$A$1,ZO26+1-1,0))&lt;49999),
"TEL:092-589-6165　FAX:092-555-6788",
"TEL：092-915-2300　FAX　092-915-2301")),"")</f>
        <v/>
      </c>
      <c r="ZX6" s="39"/>
      <c r="ZY6" s="39"/>
      <c r="ZZ6" s="39"/>
      <c r="AAA6" s="39"/>
      <c r="AAB6" s="39"/>
      <c r="AAH6" s="39" t="str">
        <f ca="1">IFERROR(
IF(AAC2="■",
IF(AND(VALUE(AAD1)&gt;39999,VALUE(AAD1)&lt;49999),
"TEL:092-589-6165　FAX:092-555-6788",
"TEL：092-915-2300　FAX　092-915-2301"),
IF(AND(VALUE(OFFSET(webまとめ!$A$1,ZZ26+1-1,0))&gt;39999,VALUE(OFFSET(webまとめ!$A$1,ZZ26+1-1,0))&lt;49999),
"TEL:092-589-6165　FAX:092-555-6788",
"TEL：092-915-2300　FAX　092-915-2301")),"")</f>
        <v/>
      </c>
      <c r="AAI6" s="39"/>
      <c r="AAJ6" s="39"/>
      <c r="AAK6" s="39"/>
      <c r="AAL6" s="39"/>
      <c r="AAM6" s="39"/>
    </row>
    <row r="7" spans="1:715" ht="6" customHeight="1" x14ac:dyDescent="0.45"/>
    <row r="8" spans="1:715" ht="13.8" customHeight="1" x14ac:dyDescent="0.45">
      <c r="E8" s="40"/>
      <c r="F8" s="40" t="s">
        <v>3469</v>
      </c>
      <c r="P8" s="40"/>
      <c r="Q8" s="40" t="s">
        <v>3469</v>
      </c>
      <c r="AA8" s="40"/>
      <c r="AB8" s="40" t="s">
        <v>3469</v>
      </c>
      <c r="AL8" s="40"/>
      <c r="AM8" s="40" t="s">
        <v>3469</v>
      </c>
      <c r="AW8" s="40"/>
      <c r="AX8" s="40" t="s">
        <v>3469</v>
      </c>
      <c r="BH8" s="40"/>
      <c r="BI8" s="40" t="s">
        <v>3469</v>
      </c>
      <c r="BS8" s="40"/>
      <c r="BT8" s="40" t="s">
        <v>3469</v>
      </c>
      <c r="CD8" s="40"/>
      <c r="CE8" s="40" t="s">
        <v>3469</v>
      </c>
      <c r="CO8" s="40"/>
      <c r="CP8" s="40" t="s">
        <v>3469</v>
      </c>
      <c r="CZ8" s="40"/>
      <c r="DA8" s="40" t="s">
        <v>3469</v>
      </c>
      <c r="DK8" s="40"/>
      <c r="DL8" s="40" t="s">
        <v>3469</v>
      </c>
      <c r="DV8" s="40"/>
      <c r="DW8" s="40" t="s">
        <v>3469</v>
      </c>
      <c r="EG8" s="40"/>
      <c r="EH8" s="40" t="s">
        <v>3469</v>
      </c>
      <c r="ER8" s="40"/>
      <c r="ES8" s="40" t="s">
        <v>3469</v>
      </c>
      <c r="FC8" s="40"/>
      <c r="FD8" s="40" t="s">
        <v>3469</v>
      </c>
      <c r="FN8" s="40"/>
      <c r="FO8" s="40" t="s">
        <v>3469</v>
      </c>
      <c r="FY8" s="40"/>
      <c r="FZ8" s="40" t="s">
        <v>3469</v>
      </c>
      <c r="GJ8" s="40"/>
      <c r="GK8" s="40" t="s">
        <v>3469</v>
      </c>
      <c r="GU8" s="40"/>
      <c r="GV8" s="40" t="s">
        <v>3469</v>
      </c>
      <c r="HF8" s="40"/>
      <c r="HG8" s="40" t="s">
        <v>3469</v>
      </c>
      <c r="HQ8" s="40"/>
      <c r="HR8" s="40" t="s">
        <v>3469</v>
      </c>
      <c r="IB8" s="40"/>
      <c r="IC8" s="40" t="s">
        <v>3469</v>
      </c>
      <c r="IM8" s="40"/>
      <c r="IN8" s="40" t="s">
        <v>3469</v>
      </c>
      <c r="IX8" s="40"/>
      <c r="IY8" s="40" t="s">
        <v>3469</v>
      </c>
      <c r="JI8" s="40"/>
      <c r="JJ8" s="40" t="s">
        <v>3469</v>
      </c>
      <c r="JT8" s="40"/>
      <c r="JU8" s="40" t="s">
        <v>3469</v>
      </c>
      <c r="KE8" s="40"/>
      <c r="KF8" s="40" t="s">
        <v>3469</v>
      </c>
      <c r="KP8" s="40"/>
      <c r="KQ8" s="40" t="s">
        <v>3469</v>
      </c>
      <c r="LA8" s="40"/>
      <c r="LB8" s="40" t="s">
        <v>3469</v>
      </c>
      <c r="LL8" s="40"/>
      <c r="LM8" s="40" t="s">
        <v>3469</v>
      </c>
      <c r="LW8" s="40"/>
      <c r="LX8" s="40" t="s">
        <v>3469</v>
      </c>
      <c r="MH8" s="40"/>
      <c r="MI8" s="40" t="s">
        <v>3469</v>
      </c>
      <c r="MS8" s="40"/>
      <c r="MT8" s="40" t="s">
        <v>3469</v>
      </c>
      <c r="ND8" s="40"/>
      <c r="NE8" s="40" t="s">
        <v>3469</v>
      </c>
      <c r="NO8" s="40"/>
      <c r="NP8" s="40" t="s">
        <v>3469</v>
      </c>
      <c r="NZ8" s="40"/>
      <c r="OA8" s="40" t="s">
        <v>3469</v>
      </c>
      <c r="OK8" s="40"/>
      <c r="OL8" s="40" t="s">
        <v>3469</v>
      </c>
      <c r="OV8" s="40"/>
      <c r="OW8" s="40" t="s">
        <v>3469</v>
      </c>
      <c r="PG8" s="40"/>
      <c r="PH8" s="40" t="s">
        <v>3469</v>
      </c>
      <c r="PR8" s="40"/>
      <c r="PS8" s="40" t="s">
        <v>3469</v>
      </c>
      <c r="QC8" s="40"/>
      <c r="QD8" s="40" t="s">
        <v>3469</v>
      </c>
      <c r="QN8" s="40"/>
      <c r="QO8" s="40" t="s">
        <v>3469</v>
      </c>
      <c r="QY8" s="40"/>
      <c r="QZ8" s="40" t="s">
        <v>3469</v>
      </c>
      <c r="RJ8" s="40"/>
      <c r="RK8" s="40" t="s">
        <v>3469</v>
      </c>
      <c r="RU8" s="40"/>
      <c r="RV8" s="40" t="s">
        <v>3469</v>
      </c>
      <c r="SF8" s="40"/>
      <c r="SG8" s="40" t="s">
        <v>3469</v>
      </c>
      <c r="SQ8" s="40"/>
      <c r="SR8" s="40" t="s">
        <v>3469</v>
      </c>
      <c r="TB8" s="40"/>
      <c r="TC8" s="40" t="s">
        <v>3469</v>
      </c>
      <c r="TM8" s="40"/>
      <c r="TN8" s="40" t="s">
        <v>3469</v>
      </c>
      <c r="TX8" s="40"/>
      <c r="TY8" s="40" t="s">
        <v>3469</v>
      </c>
      <c r="UI8" s="40"/>
      <c r="UJ8" s="40" t="s">
        <v>3469</v>
      </c>
      <c r="UT8" s="40"/>
      <c r="UU8" s="40" t="s">
        <v>3469</v>
      </c>
      <c r="VE8" s="40"/>
      <c r="VF8" s="40" t="s">
        <v>3469</v>
      </c>
      <c r="VP8" s="40"/>
      <c r="VQ8" s="40" t="s">
        <v>3469</v>
      </c>
      <c r="WA8" s="40"/>
      <c r="WB8" s="40" t="s">
        <v>3469</v>
      </c>
      <c r="WL8" s="40"/>
      <c r="WM8" s="40" t="s">
        <v>3469</v>
      </c>
      <c r="WW8" s="40"/>
      <c r="WX8" s="40" t="s">
        <v>3469</v>
      </c>
      <c r="XH8" s="40"/>
      <c r="XI8" s="40" t="s">
        <v>3469</v>
      </c>
      <c r="XS8" s="40"/>
      <c r="XT8" s="40" t="s">
        <v>3469</v>
      </c>
      <c r="YD8" s="40"/>
      <c r="YE8" s="40" t="s">
        <v>3469</v>
      </c>
      <c r="YO8" s="40"/>
      <c r="YP8" s="40" t="s">
        <v>3469</v>
      </c>
      <c r="YZ8" s="40"/>
      <c r="ZA8" s="40" t="s">
        <v>3469</v>
      </c>
      <c r="ZK8" s="40"/>
      <c r="ZL8" s="40" t="s">
        <v>3469</v>
      </c>
      <c r="ZV8" s="40"/>
      <c r="ZW8" s="40" t="s">
        <v>3469</v>
      </c>
      <c r="AAG8" s="40"/>
      <c r="AAH8" s="40" t="s">
        <v>3469</v>
      </c>
    </row>
    <row r="9" spans="1:715" x14ac:dyDescent="0.45">
      <c r="A9" s="49" t="s">
        <v>3470</v>
      </c>
      <c r="B9" s="59"/>
      <c r="C9" s="59"/>
      <c r="D9" s="50"/>
      <c r="E9" s="34" t="s">
        <v>3471</v>
      </c>
      <c r="F9" s="34" t="s">
        <v>3472</v>
      </c>
      <c r="G9" s="34"/>
      <c r="H9" s="49" t="s">
        <v>3473</v>
      </c>
      <c r="I9" s="50"/>
      <c r="L9" s="49" t="s">
        <v>3470</v>
      </c>
      <c r="M9" s="59"/>
      <c r="N9" s="59"/>
      <c r="O9" s="50"/>
      <c r="P9" s="34" t="s">
        <v>3471</v>
      </c>
      <c r="Q9" s="34" t="s">
        <v>3472</v>
      </c>
      <c r="R9" s="34"/>
      <c r="S9" s="49" t="s">
        <v>3473</v>
      </c>
      <c r="T9" s="50"/>
      <c r="W9" s="49" t="s">
        <v>3470</v>
      </c>
      <c r="X9" s="59"/>
      <c r="Y9" s="59"/>
      <c r="Z9" s="50"/>
      <c r="AA9" s="34" t="s">
        <v>3471</v>
      </c>
      <c r="AB9" s="34" t="s">
        <v>3472</v>
      </c>
      <c r="AC9" s="34"/>
      <c r="AD9" s="49" t="s">
        <v>3473</v>
      </c>
      <c r="AE9" s="50"/>
      <c r="AH9" s="49" t="s">
        <v>3470</v>
      </c>
      <c r="AI9" s="59"/>
      <c r="AJ9" s="59"/>
      <c r="AK9" s="50"/>
      <c r="AL9" s="34" t="s">
        <v>3471</v>
      </c>
      <c r="AM9" s="34" t="s">
        <v>3472</v>
      </c>
      <c r="AN9" s="34"/>
      <c r="AO9" s="49" t="s">
        <v>3473</v>
      </c>
      <c r="AP9" s="50"/>
      <c r="AS9" s="49" t="s">
        <v>3470</v>
      </c>
      <c r="AT9" s="59"/>
      <c r="AU9" s="59"/>
      <c r="AV9" s="50"/>
      <c r="AW9" s="34" t="s">
        <v>3471</v>
      </c>
      <c r="AX9" s="34" t="s">
        <v>3472</v>
      </c>
      <c r="AY9" s="34"/>
      <c r="AZ9" s="49" t="s">
        <v>3473</v>
      </c>
      <c r="BA9" s="50"/>
      <c r="BD9" s="49" t="s">
        <v>3470</v>
      </c>
      <c r="BE9" s="59"/>
      <c r="BF9" s="59"/>
      <c r="BG9" s="50"/>
      <c r="BH9" s="34" t="s">
        <v>3471</v>
      </c>
      <c r="BI9" s="34" t="s">
        <v>3472</v>
      </c>
      <c r="BJ9" s="34"/>
      <c r="BK9" s="49" t="s">
        <v>3473</v>
      </c>
      <c r="BL9" s="50"/>
      <c r="BO9" s="49" t="s">
        <v>3470</v>
      </c>
      <c r="BP9" s="59"/>
      <c r="BQ9" s="59"/>
      <c r="BR9" s="50"/>
      <c r="BS9" s="34" t="s">
        <v>3471</v>
      </c>
      <c r="BT9" s="34" t="s">
        <v>3472</v>
      </c>
      <c r="BU9" s="34"/>
      <c r="BV9" s="49" t="s">
        <v>3473</v>
      </c>
      <c r="BW9" s="50"/>
      <c r="BZ9" s="49" t="s">
        <v>3470</v>
      </c>
      <c r="CA9" s="59"/>
      <c r="CB9" s="59"/>
      <c r="CC9" s="50"/>
      <c r="CD9" s="34" t="s">
        <v>3471</v>
      </c>
      <c r="CE9" s="34" t="s">
        <v>3472</v>
      </c>
      <c r="CF9" s="34"/>
      <c r="CG9" s="49" t="s">
        <v>3473</v>
      </c>
      <c r="CH9" s="50"/>
      <c r="CK9" s="49" t="s">
        <v>3470</v>
      </c>
      <c r="CL9" s="59"/>
      <c r="CM9" s="59"/>
      <c r="CN9" s="50"/>
      <c r="CO9" s="34" t="s">
        <v>3471</v>
      </c>
      <c r="CP9" s="34" t="s">
        <v>3472</v>
      </c>
      <c r="CQ9" s="34"/>
      <c r="CR9" s="49" t="s">
        <v>3473</v>
      </c>
      <c r="CS9" s="50"/>
      <c r="CV9" s="49" t="s">
        <v>3470</v>
      </c>
      <c r="CW9" s="59"/>
      <c r="CX9" s="59"/>
      <c r="CY9" s="50"/>
      <c r="CZ9" s="34" t="s">
        <v>3471</v>
      </c>
      <c r="DA9" s="34" t="s">
        <v>3472</v>
      </c>
      <c r="DB9" s="34"/>
      <c r="DC9" s="49" t="s">
        <v>3473</v>
      </c>
      <c r="DD9" s="50"/>
      <c r="DG9" s="49" t="s">
        <v>3470</v>
      </c>
      <c r="DH9" s="59"/>
      <c r="DI9" s="59"/>
      <c r="DJ9" s="50"/>
      <c r="DK9" s="34" t="s">
        <v>3471</v>
      </c>
      <c r="DL9" s="34" t="s">
        <v>3472</v>
      </c>
      <c r="DM9" s="34"/>
      <c r="DN9" s="49" t="s">
        <v>3473</v>
      </c>
      <c r="DO9" s="50"/>
      <c r="DR9" s="49" t="s">
        <v>3470</v>
      </c>
      <c r="DS9" s="59"/>
      <c r="DT9" s="59"/>
      <c r="DU9" s="50"/>
      <c r="DV9" s="34" t="s">
        <v>3471</v>
      </c>
      <c r="DW9" s="34" t="s">
        <v>3472</v>
      </c>
      <c r="DX9" s="34"/>
      <c r="DY9" s="49" t="s">
        <v>3473</v>
      </c>
      <c r="DZ9" s="50"/>
      <c r="EC9" s="49" t="s">
        <v>3470</v>
      </c>
      <c r="ED9" s="59"/>
      <c r="EE9" s="59"/>
      <c r="EF9" s="50"/>
      <c r="EG9" s="34" t="s">
        <v>3471</v>
      </c>
      <c r="EH9" s="34" t="s">
        <v>3472</v>
      </c>
      <c r="EI9" s="34"/>
      <c r="EJ9" s="49" t="s">
        <v>3473</v>
      </c>
      <c r="EK9" s="50"/>
      <c r="EN9" s="49" t="s">
        <v>3470</v>
      </c>
      <c r="EO9" s="59"/>
      <c r="EP9" s="59"/>
      <c r="EQ9" s="50"/>
      <c r="ER9" s="34" t="s">
        <v>3471</v>
      </c>
      <c r="ES9" s="34" t="s">
        <v>3472</v>
      </c>
      <c r="ET9" s="34"/>
      <c r="EU9" s="49" t="s">
        <v>3473</v>
      </c>
      <c r="EV9" s="50"/>
      <c r="EY9" s="49" t="s">
        <v>3470</v>
      </c>
      <c r="EZ9" s="59"/>
      <c r="FA9" s="59"/>
      <c r="FB9" s="50"/>
      <c r="FC9" s="34" t="s">
        <v>3471</v>
      </c>
      <c r="FD9" s="34" t="s">
        <v>3472</v>
      </c>
      <c r="FE9" s="34"/>
      <c r="FF9" s="49" t="s">
        <v>3473</v>
      </c>
      <c r="FG9" s="50"/>
      <c r="FJ9" s="49" t="s">
        <v>3470</v>
      </c>
      <c r="FK9" s="59"/>
      <c r="FL9" s="59"/>
      <c r="FM9" s="50"/>
      <c r="FN9" s="34" t="s">
        <v>3471</v>
      </c>
      <c r="FO9" s="34" t="s">
        <v>3472</v>
      </c>
      <c r="FP9" s="34"/>
      <c r="FQ9" s="49" t="s">
        <v>3473</v>
      </c>
      <c r="FR9" s="50"/>
      <c r="FU9" s="49" t="s">
        <v>3470</v>
      </c>
      <c r="FV9" s="59"/>
      <c r="FW9" s="59"/>
      <c r="FX9" s="50"/>
      <c r="FY9" s="34" t="s">
        <v>3471</v>
      </c>
      <c r="FZ9" s="34" t="s">
        <v>3472</v>
      </c>
      <c r="GA9" s="34"/>
      <c r="GB9" s="49" t="s">
        <v>3473</v>
      </c>
      <c r="GC9" s="50"/>
      <c r="GF9" s="49" t="s">
        <v>3470</v>
      </c>
      <c r="GG9" s="59"/>
      <c r="GH9" s="59"/>
      <c r="GI9" s="50"/>
      <c r="GJ9" s="34" t="s">
        <v>3471</v>
      </c>
      <c r="GK9" s="34" t="s">
        <v>3472</v>
      </c>
      <c r="GL9" s="34"/>
      <c r="GM9" s="49" t="s">
        <v>3473</v>
      </c>
      <c r="GN9" s="50"/>
      <c r="GQ9" s="49" t="s">
        <v>3470</v>
      </c>
      <c r="GR9" s="59"/>
      <c r="GS9" s="59"/>
      <c r="GT9" s="50"/>
      <c r="GU9" s="34" t="s">
        <v>3471</v>
      </c>
      <c r="GV9" s="34" t="s">
        <v>3472</v>
      </c>
      <c r="GW9" s="34"/>
      <c r="GX9" s="49" t="s">
        <v>3473</v>
      </c>
      <c r="GY9" s="50"/>
      <c r="HB9" s="49" t="s">
        <v>3470</v>
      </c>
      <c r="HC9" s="59"/>
      <c r="HD9" s="59"/>
      <c r="HE9" s="50"/>
      <c r="HF9" s="34" t="s">
        <v>3471</v>
      </c>
      <c r="HG9" s="34" t="s">
        <v>3472</v>
      </c>
      <c r="HH9" s="34"/>
      <c r="HI9" s="49" t="s">
        <v>3473</v>
      </c>
      <c r="HJ9" s="50"/>
      <c r="HM9" s="49" t="s">
        <v>3470</v>
      </c>
      <c r="HN9" s="59"/>
      <c r="HO9" s="59"/>
      <c r="HP9" s="50"/>
      <c r="HQ9" s="34" t="s">
        <v>3471</v>
      </c>
      <c r="HR9" s="34" t="s">
        <v>3472</v>
      </c>
      <c r="HS9" s="34"/>
      <c r="HT9" s="49" t="s">
        <v>3473</v>
      </c>
      <c r="HU9" s="50"/>
      <c r="HX9" s="49" t="s">
        <v>3470</v>
      </c>
      <c r="HY9" s="59"/>
      <c r="HZ9" s="59"/>
      <c r="IA9" s="50"/>
      <c r="IB9" s="34" t="s">
        <v>3471</v>
      </c>
      <c r="IC9" s="34" t="s">
        <v>3472</v>
      </c>
      <c r="ID9" s="34"/>
      <c r="IE9" s="49" t="s">
        <v>3473</v>
      </c>
      <c r="IF9" s="50"/>
      <c r="II9" s="49" t="s">
        <v>3470</v>
      </c>
      <c r="IJ9" s="59"/>
      <c r="IK9" s="59"/>
      <c r="IL9" s="50"/>
      <c r="IM9" s="34" t="s">
        <v>3471</v>
      </c>
      <c r="IN9" s="34" t="s">
        <v>3472</v>
      </c>
      <c r="IO9" s="34"/>
      <c r="IP9" s="49" t="s">
        <v>3473</v>
      </c>
      <c r="IQ9" s="50"/>
      <c r="IT9" s="49" t="s">
        <v>3470</v>
      </c>
      <c r="IU9" s="59"/>
      <c r="IV9" s="59"/>
      <c r="IW9" s="50"/>
      <c r="IX9" s="34" t="s">
        <v>3471</v>
      </c>
      <c r="IY9" s="34" t="s">
        <v>3472</v>
      </c>
      <c r="IZ9" s="34"/>
      <c r="JA9" s="49" t="s">
        <v>3473</v>
      </c>
      <c r="JB9" s="50"/>
      <c r="JE9" s="49" t="s">
        <v>3470</v>
      </c>
      <c r="JF9" s="59"/>
      <c r="JG9" s="59"/>
      <c r="JH9" s="50"/>
      <c r="JI9" s="34" t="s">
        <v>3471</v>
      </c>
      <c r="JJ9" s="34" t="s">
        <v>3472</v>
      </c>
      <c r="JK9" s="34"/>
      <c r="JL9" s="49" t="s">
        <v>3473</v>
      </c>
      <c r="JM9" s="50"/>
      <c r="JP9" s="49" t="s">
        <v>3470</v>
      </c>
      <c r="JQ9" s="59"/>
      <c r="JR9" s="59"/>
      <c r="JS9" s="50"/>
      <c r="JT9" s="34" t="s">
        <v>3471</v>
      </c>
      <c r="JU9" s="34" t="s">
        <v>3472</v>
      </c>
      <c r="JV9" s="34"/>
      <c r="JW9" s="49" t="s">
        <v>3473</v>
      </c>
      <c r="JX9" s="50"/>
      <c r="KA9" s="49" t="s">
        <v>3470</v>
      </c>
      <c r="KB9" s="59"/>
      <c r="KC9" s="59"/>
      <c r="KD9" s="50"/>
      <c r="KE9" s="34" t="s">
        <v>3471</v>
      </c>
      <c r="KF9" s="34" t="s">
        <v>3472</v>
      </c>
      <c r="KG9" s="34"/>
      <c r="KH9" s="49" t="s">
        <v>3473</v>
      </c>
      <c r="KI9" s="50"/>
      <c r="KL9" s="49" t="s">
        <v>3470</v>
      </c>
      <c r="KM9" s="59"/>
      <c r="KN9" s="59"/>
      <c r="KO9" s="50"/>
      <c r="KP9" s="34" t="s">
        <v>3471</v>
      </c>
      <c r="KQ9" s="34" t="s">
        <v>3472</v>
      </c>
      <c r="KR9" s="34"/>
      <c r="KS9" s="49" t="s">
        <v>3473</v>
      </c>
      <c r="KT9" s="50"/>
      <c r="KW9" s="49" t="s">
        <v>3470</v>
      </c>
      <c r="KX9" s="59"/>
      <c r="KY9" s="59"/>
      <c r="KZ9" s="50"/>
      <c r="LA9" s="34" t="s">
        <v>3471</v>
      </c>
      <c r="LB9" s="34" t="s">
        <v>3472</v>
      </c>
      <c r="LC9" s="34"/>
      <c r="LD9" s="49" t="s">
        <v>3473</v>
      </c>
      <c r="LE9" s="50"/>
      <c r="LH9" s="49" t="s">
        <v>3470</v>
      </c>
      <c r="LI9" s="59"/>
      <c r="LJ9" s="59"/>
      <c r="LK9" s="50"/>
      <c r="LL9" s="34" t="s">
        <v>3471</v>
      </c>
      <c r="LM9" s="34" t="s">
        <v>3472</v>
      </c>
      <c r="LN9" s="34"/>
      <c r="LO9" s="49" t="s">
        <v>3473</v>
      </c>
      <c r="LP9" s="50"/>
      <c r="LS9" s="49" t="s">
        <v>3470</v>
      </c>
      <c r="LT9" s="59"/>
      <c r="LU9" s="59"/>
      <c r="LV9" s="50"/>
      <c r="LW9" s="34" t="s">
        <v>3471</v>
      </c>
      <c r="LX9" s="34" t="s">
        <v>3472</v>
      </c>
      <c r="LY9" s="34"/>
      <c r="LZ9" s="49" t="s">
        <v>3473</v>
      </c>
      <c r="MA9" s="50"/>
      <c r="MD9" s="49" t="s">
        <v>3470</v>
      </c>
      <c r="ME9" s="59"/>
      <c r="MF9" s="59"/>
      <c r="MG9" s="50"/>
      <c r="MH9" s="34" t="s">
        <v>3471</v>
      </c>
      <c r="MI9" s="34" t="s">
        <v>3472</v>
      </c>
      <c r="MJ9" s="34"/>
      <c r="MK9" s="49" t="s">
        <v>3473</v>
      </c>
      <c r="ML9" s="50"/>
      <c r="MO9" s="49" t="s">
        <v>3470</v>
      </c>
      <c r="MP9" s="59"/>
      <c r="MQ9" s="59"/>
      <c r="MR9" s="50"/>
      <c r="MS9" s="34" t="s">
        <v>3471</v>
      </c>
      <c r="MT9" s="34" t="s">
        <v>3472</v>
      </c>
      <c r="MU9" s="34"/>
      <c r="MV9" s="49" t="s">
        <v>3473</v>
      </c>
      <c r="MW9" s="50"/>
      <c r="MZ9" s="49" t="s">
        <v>3470</v>
      </c>
      <c r="NA9" s="59"/>
      <c r="NB9" s="59"/>
      <c r="NC9" s="50"/>
      <c r="ND9" s="34" t="s">
        <v>3471</v>
      </c>
      <c r="NE9" s="34" t="s">
        <v>3472</v>
      </c>
      <c r="NF9" s="34"/>
      <c r="NG9" s="49" t="s">
        <v>3473</v>
      </c>
      <c r="NH9" s="50"/>
      <c r="NK9" s="49" t="s">
        <v>3470</v>
      </c>
      <c r="NL9" s="59"/>
      <c r="NM9" s="59"/>
      <c r="NN9" s="50"/>
      <c r="NO9" s="34" t="s">
        <v>3471</v>
      </c>
      <c r="NP9" s="34" t="s">
        <v>3472</v>
      </c>
      <c r="NQ9" s="34"/>
      <c r="NR9" s="49" t="s">
        <v>3473</v>
      </c>
      <c r="NS9" s="50"/>
      <c r="NV9" s="49" t="s">
        <v>3470</v>
      </c>
      <c r="NW9" s="59"/>
      <c r="NX9" s="59"/>
      <c r="NY9" s="50"/>
      <c r="NZ9" s="34" t="s">
        <v>3471</v>
      </c>
      <c r="OA9" s="34" t="s">
        <v>3472</v>
      </c>
      <c r="OB9" s="34"/>
      <c r="OC9" s="49" t="s">
        <v>3473</v>
      </c>
      <c r="OD9" s="50"/>
      <c r="OG9" s="49" t="s">
        <v>3470</v>
      </c>
      <c r="OH9" s="59"/>
      <c r="OI9" s="59"/>
      <c r="OJ9" s="50"/>
      <c r="OK9" s="34" t="s">
        <v>3471</v>
      </c>
      <c r="OL9" s="34" t="s">
        <v>3472</v>
      </c>
      <c r="OM9" s="34"/>
      <c r="ON9" s="49" t="s">
        <v>3473</v>
      </c>
      <c r="OO9" s="50"/>
      <c r="OR9" s="49" t="s">
        <v>3470</v>
      </c>
      <c r="OS9" s="59"/>
      <c r="OT9" s="59"/>
      <c r="OU9" s="50"/>
      <c r="OV9" s="34" t="s">
        <v>3471</v>
      </c>
      <c r="OW9" s="34" t="s">
        <v>3472</v>
      </c>
      <c r="OX9" s="34"/>
      <c r="OY9" s="49" t="s">
        <v>3473</v>
      </c>
      <c r="OZ9" s="50"/>
      <c r="PC9" s="49" t="s">
        <v>3470</v>
      </c>
      <c r="PD9" s="59"/>
      <c r="PE9" s="59"/>
      <c r="PF9" s="50"/>
      <c r="PG9" s="34" t="s">
        <v>3471</v>
      </c>
      <c r="PH9" s="34" t="s">
        <v>3472</v>
      </c>
      <c r="PI9" s="34"/>
      <c r="PJ9" s="49" t="s">
        <v>3473</v>
      </c>
      <c r="PK9" s="50"/>
      <c r="PN9" s="49" t="s">
        <v>3470</v>
      </c>
      <c r="PO9" s="59"/>
      <c r="PP9" s="59"/>
      <c r="PQ9" s="50"/>
      <c r="PR9" s="34" t="s">
        <v>3471</v>
      </c>
      <c r="PS9" s="34" t="s">
        <v>3472</v>
      </c>
      <c r="PT9" s="34"/>
      <c r="PU9" s="49" t="s">
        <v>3473</v>
      </c>
      <c r="PV9" s="50"/>
      <c r="PY9" s="49" t="s">
        <v>3470</v>
      </c>
      <c r="PZ9" s="59"/>
      <c r="QA9" s="59"/>
      <c r="QB9" s="50"/>
      <c r="QC9" s="34" t="s">
        <v>3471</v>
      </c>
      <c r="QD9" s="34" t="s">
        <v>3472</v>
      </c>
      <c r="QE9" s="34"/>
      <c r="QF9" s="49" t="s">
        <v>3473</v>
      </c>
      <c r="QG9" s="50"/>
      <c r="QJ9" s="49" t="s">
        <v>3470</v>
      </c>
      <c r="QK9" s="59"/>
      <c r="QL9" s="59"/>
      <c r="QM9" s="50"/>
      <c r="QN9" s="34" t="s">
        <v>3471</v>
      </c>
      <c r="QO9" s="34" t="s">
        <v>3472</v>
      </c>
      <c r="QP9" s="34"/>
      <c r="QQ9" s="49" t="s">
        <v>3473</v>
      </c>
      <c r="QR9" s="50"/>
      <c r="QU9" s="49" t="s">
        <v>3470</v>
      </c>
      <c r="QV9" s="59"/>
      <c r="QW9" s="59"/>
      <c r="QX9" s="50"/>
      <c r="QY9" s="34" t="s">
        <v>3471</v>
      </c>
      <c r="QZ9" s="34" t="s">
        <v>3472</v>
      </c>
      <c r="RA9" s="34"/>
      <c r="RB9" s="49" t="s">
        <v>3473</v>
      </c>
      <c r="RC9" s="50"/>
      <c r="RF9" s="49" t="s">
        <v>3470</v>
      </c>
      <c r="RG9" s="59"/>
      <c r="RH9" s="59"/>
      <c r="RI9" s="50"/>
      <c r="RJ9" s="34" t="s">
        <v>3471</v>
      </c>
      <c r="RK9" s="34" t="s">
        <v>3472</v>
      </c>
      <c r="RL9" s="34"/>
      <c r="RM9" s="49" t="s">
        <v>3473</v>
      </c>
      <c r="RN9" s="50"/>
      <c r="RQ9" s="49" t="s">
        <v>3470</v>
      </c>
      <c r="RR9" s="59"/>
      <c r="RS9" s="59"/>
      <c r="RT9" s="50"/>
      <c r="RU9" s="34" t="s">
        <v>3471</v>
      </c>
      <c r="RV9" s="34" t="s">
        <v>3472</v>
      </c>
      <c r="RW9" s="34"/>
      <c r="RX9" s="49" t="s">
        <v>3473</v>
      </c>
      <c r="RY9" s="50"/>
      <c r="SB9" s="49" t="s">
        <v>3470</v>
      </c>
      <c r="SC9" s="59"/>
      <c r="SD9" s="59"/>
      <c r="SE9" s="50"/>
      <c r="SF9" s="34" t="s">
        <v>3471</v>
      </c>
      <c r="SG9" s="34" t="s">
        <v>3472</v>
      </c>
      <c r="SH9" s="34"/>
      <c r="SI9" s="49" t="s">
        <v>3473</v>
      </c>
      <c r="SJ9" s="50"/>
      <c r="SM9" s="49" t="s">
        <v>3470</v>
      </c>
      <c r="SN9" s="59"/>
      <c r="SO9" s="59"/>
      <c r="SP9" s="50"/>
      <c r="SQ9" s="34" t="s">
        <v>3471</v>
      </c>
      <c r="SR9" s="34" t="s">
        <v>3472</v>
      </c>
      <c r="SS9" s="34"/>
      <c r="ST9" s="49" t="s">
        <v>3473</v>
      </c>
      <c r="SU9" s="50"/>
      <c r="SX9" s="49" t="s">
        <v>3470</v>
      </c>
      <c r="SY9" s="59"/>
      <c r="SZ9" s="59"/>
      <c r="TA9" s="50"/>
      <c r="TB9" s="34" t="s">
        <v>3471</v>
      </c>
      <c r="TC9" s="34" t="s">
        <v>3472</v>
      </c>
      <c r="TD9" s="34"/>
      <c r="TE9" s="49" t="s">
        <v>3473</v>
      </c>
      <c r="TF9" s="50"/>
      <c r="TI9" s="49" t="s">
        <v>3470</v>
      </c>
      <c r="TJ9" s="59"/>
      <c r="TK9" s="59"/>
      <c r="TL9" s="50"/>
      <c r="TM9" s="34" t="s">
        <v>3471</v>
      </c>
      <c r="TN9" s="34" t="s">
        <v>3472</v>
      </c>
      <c r="TO9" s="34"/>
      <c r="TP9" s="49" t="s">
        <v>3473</v>
      </c>
      <c r="TQ9" s="50"/>
      <c r="TT9" s="49" t="s">
        <v>3470</v>
      </c>
      <c r="TU9" s="59"/>
      <c r="TV9" s="59"/>
      <c r="TW9" s="50"/>
      <c r="TX9" s="34" t="s">
        <v>3471</v>
      </c>
      <c r="TY9" s="34" t="s">
        <v>3472</v>
      </c>
      <c r="TZ9" s="34"/>
      <c r="UA9" s="49" t="s">
        <v>3473</v>
      </c>
      <c r="UB9" s="50"/>
      <c r="UE9" s="49" t="s">
        <v>3470</v>
      </c>
      <c r="UF9" s="59"/>
      <c r="UG9" s="59"/>
      <c r="UH9" s="50"/>
      <c r="UI9" s="34" t="s">
        <v>3471</v>
      </c>
      <c r="UJ9" s="34" t="s">
        <v>3472</v>
      </c>
      <c r="UK9" s="34"/>
      <c r="UL9" s="49" t="s">
        <v>3473</v>
      </c>
      <c r="UM9" s="50"/>
      <c r="UP9" s="49" t="s">
        <v>3470</v>
      </c>
      <c r="UQ9" s="59"/>
      <c r="UR9" s="59"/>
      <c r="US9" s="50"/>
      <c r="UT9" s="34" t="s">
        <v>3471</v>
      </c>
      <c r="UU9" s="34" t="s">
        <v>3472</v>
      </c>
      <c r="UV9" s="34"/>
      <c r="UW9" s="49" t="s">
        <v>3473</v>
      </c>
      <c r="UX9" s="50"/>
      <c r="VA9" s="49" t="s">
        <v>3470</v>
      </c>
      <c r="VB9" s="59"/>
      <c r="VC9" s="59"/>
      <c r="VD9" s="50"/>
      <c r="VE9" s="34" t="s">
        <v>3471</v>
      </c>
      <c r="VF9" s="34" t="s">
        <v>3472</v>
      </c>
      <c r="VG9" s="34"/>
      <c r="VH9" s="49" t="s">
        <v>3473</v>
      </c>
      <c r="VI9" s="50"/>
      <c r="VL9" s="49" t="s">
        <v>3470</v>
      </c>
      <c r="VM9" s="59"/>
      <c r="VN9" s="59"/>
      <c r="VO9" s="50"/>
      <c r="VP9" s="34" t="s">
        <v>3471</v>
      </c>
      <c r="VQ9" s="34" t="s">
        <v>3472</v>
      </c>
      <c r="VR9" s="34"/>
      <c r="VS9" s="49" t="s">
        <v>3473</v>
      </c>
      <c r="VT9" s="50"/>
      <c r="VW9" s="49" t="s">
        <v>3470</v>
      </c>
      <c r="VX9" s="59"/>
      <c r="VY9" s="59"/>
      <c r="VZ9" s="50"/>
      <c r="WA9" s="34" t="s">
        <v>3471</v>
      </c>
      <c r="WB9" s="34" t="s">
        <v>3472</v>
      </c>
      <c r="WC9" s="34"/>
      <c r="WD9" s="49" t="s">
        <v>3473</v>
      </c>
      <c r="WE9" s="50"/>
      <c r="WH9" s="49" t="s">
        <v>3470</v>
      </c>
      <c r="WI9" s="59"/>
      <c r="WJ9" s="59"/>
      <c r="WK9" s="50"/>
      <c r="WL9" s="34" t="s">
        <v>3471</v>
      </c>
      <c r="WM9" s="34" t="s">
        <v>3472</v>
      </c>
      <c r="WN9" s="34"/>
      <c r="WO9" s="49" t="s">
        <v>3473</v>
      </c>
      <c r="WP9" s="50"/>
      <c r="WS9" s="49" t="s">
        <v>3470</v>
      </c>
      <c r="WT9" s="59"/>
      <c r="WU9" s="59"/>
      <c r="WV9" s="50"/>
      <c r="WW9" s="34" t="s">
        <v>3471</v>
      </c>
      <c r="WX9" s="34" t="s">
        <v>3472</v>
      </c>
      <c r="WY9" s="34"/>
      <c r="WZ9" s="49" t="s">
        <v>3473</v>
      </c>
      <c r="XA9" s="50"/>
      <c r="XD9" s="49" t="s">
        <v>3470</v>
      </c>
      <c r="XE9" s="59"/>
      <c r="XF9" s="59"/>
      <c r="XG9" s="50"/>
      <c r="XH9" s="34" t="s">
        <v>3471</v>
      </c>
      <c r="XI9" s="34" t="s">
        <v>3472</v>
      </c>
      <c r="XJ9" s="34"/>
      <c r="XK9" s="49" t="s">
        <v>3473</v>
      </c>
      <c r="XL9" s="50"/>
      <c r="XO9" s="49" t="s">
        <v>3470</v>
      </c>
      <c r="XP9" s="59"/>
      <c r="XQ9" s="59"/>
      <c r="XR9" s="50"/>
      <c r="XS9" s="34" t="s">
        <v>3471</v>
      </c>
      <c r="XT9" s="34" t="s">
        <v>3472</v>
      </c>
      <c r="XU9" s="34"/>
      <c r="XV9" s="49" t="s">
        <v>3473</v>
      </c>
      <c r="XW9" s="50"/>
      <c r="XZ9" s="49" t="s">
        <v>3470</v>
      </c>
      <c r="YA9" s="59"/>
      <c r="YB9" s="59"/>
      <c r="YC9" s="50"/>
      <c r="YD9" s="34" t="s">
        <v>3471</v>
      </c>
      <c r="YE9" s="34" t="s">
        <v>3472</v>
      </c>
      <c r="YF9" s="34"/>
      <c r="YG9" s="49" t="s">
        <v>3473</v>
      </c>
      <c r="YH9" s="50"/>
      <c r="YK9" s="49" t="s">
        <v>3470</v>
      </c>
      <c r="YL9" s="59"/>
      <c r="YM9" s="59"/>
      <c r="YN9" s="50"/>
      <c r="YO9" s="34" t="s">
        <v>3471</v>
      </c>
      <c r="YP9" s="34" t="s">
        <v>3472</v>
      </c>
      <c r="YQ9" s="34"/>
      <c r="YR9" s="49" t="s">
        <v>3473</v>
      </c>
      <c r="YS9" s="50"/>
      <c r="YV9" s="49" t="s">
        <v>3470</v>
      </c>
      <c r="YW9" s="59"/>
      <c r="YX9" s="59"/>
      <c r="YY9" s="50"/>
      <c r="YZ9" s="34" t="s">
        <v>3471</v>
      </c>
      <c r="ZA9" s="34" t="s">
        <v>3472</v>
      </c>
      <c r="ZB9" s="34"/>
      <c r="ZC9" s="49" t="s">
        <v>3473</v>
      </c>
      <c r="ZD9" s="50"/>
      <c r="ZG9" s="49" t="s">
        <v>3470</v>
      </c>
      <c r="ZH9" s="59"/>
      <c r="ZI9" s="59"/>
      <c r="ZJ9" s="50"/>
      <c r="ZK9" s="34" t="s">
        <v>3471</v>
      </c>
      <c r="ZL9" s="34" t="s">
        <v>3472</v>
      </c>
      <c r="ZM9" s="34"/>
      <c r="ZN9" s="49" t="s">
        <v>3473</v>
      </c>
      <c r="ZO9" s="50"/>
      <c r="ZR9" s="49" t="s">
        <v>3470</v>
      </c>
      <c r="ZS9" s="59"/>
      <c r="ZT9" s="59"/>
      <c r="ZU9" s="50"/>
      <c r="ZV9" s="34" t="s">
        <v>3471</v>
      </c>
      <c r="ZW9" s="34" t="s">
        <v>3472</v>
      </c>
      <c r="ZX9" s="34"/>
      <c r="ZY9" s="49" t="s">
        <v>3473</v>
      </c>
      <c r="ZZ9" s="50"/>
      <c r="AAC9" s="49" t="s">
        <v>3470</v>
      </c>
      <c r="AAD9" s="59"/>
      <c r="AAE9" s="59"/>
      <c r="AAF9" s="50"/>
      <c r="AAG9" s="34" t="s">
        <v>3471</v>
      </c>
      <c r="AAH9" s="34" t="s">
        <v>3472</v>
      </c>
      <c r="AAI9" s="34"/>
      <c r="AAJ9" s="49" t="s">
        <v>3473</v>
      </c>
      <c r="AAK9" s="50"/>
    </row>
    <row r="10" spans="1:715" x14ac:dyDescent="0.45">
      <c r="A10" s="60" t="str">
        <f ca="1">IFERROR(
IF(A2="■",
OFFSET(納品書まとめ!$A$1,I2-1,52),OFFSET(webまとめ!$A$1,I1-1,4)),"")</f>
        <v/>
      </c>
      <c r="B10" s="61"/>
      <c r="C10" s="61"/>
      <c r="D10" s="62"/>
      <c r="E10" s="35"/>
      <c r="F10" s="44" t="str">
        <f ca="1">IFERROR(
IF(A2="■",
OFFSET(納品書まとめ!$A$1,I2-1,53),OFFSET(webまとめ!$A$1,I1-1,5)),"")</f>
        <v/>
      </c>
      <c r="G10" s="35"/>
      <c r="H10" s="63"/>
      <c r="I10" s="64"/>
      <c r="L10" s="60" t="str">
        <f ca="1">IFERROR(
IF(L2="■",
OFFSET(納品書まとめ!$A$1,T2-1,52),OFFSET(webまとめ!$A$1,T1-1,4)),"")</f>
        <v/>
      </c>
      <c r="M10" s="61"/>
      <c r="N10" s="61"/>
      <c r="O10" s="62"/>
      <c r="P10" s="35"/>
      <c r="Q10" s="44" t="str">
        <f ca="1">IFERROR(
IF(L2="■",
OFFSET(納品書まとめ!$A$1,T2-1,53),OFFSET(webまとめ!$A$1,T1-1,5)),"")</f>
        <v/>
      </c>
      <c r="R10" s="35"/>
      <c r="S10" s="63"/>
      <c r="T10" s="64"/>
      <c r="W10" s="60" t="str">
        <f ca="1">IFERROR(
IF(W2="■",
OFFSET(納品書まとめ!$A$1,AE2-1,52),OFFSET(webまとめ!$A$1,AE1-1,4)),"")</f>
        <v/>
      </c>
      <c r="X10" s="61"/>
      <c r="Y10" s="61"/>
      <c r="Z10" s="62"/>
      <c r="AA10" s="35"/>
      <c r="AB10" s="44" t="str">
        <f ca="1">IFERROR(
IF(W2="■",
OFFSET(納品書まとめ!$A$1,AE2-1,53),OFFSET(webまとめ!$A$1,AE1-1,5)),"")</f>
        <v/>
      </c>
      <c r="AC10" s="35"/>
      <c r="AD10" s="63"/>
      <c r="AE10" s="64"/>
      <c r="AH10" s="60" t="str">
        <f ca="1">IFERROR(
IF(AH2="■",
OFFSET(納品書まとめ!$A$1,AP2-1,52),OFFSET(webまとめ!$A$1,AP1-1,4)),"")</f>
        <v/>
      </c>
      <c r="AI10" s="61"/>
      <c r="AJ10" s="61"/>
      <c r="AK10" s="62"/>
      <c r="AL10" s="35"/>
      <c r="AM10" s="44" t="str">
        <f ca="1">IFERROR(
IF(AH2="■",
OFFSET(納品書まとめ!$A$1,AP2-1,53),OFFSET(webまとめ!$A$1,AP1-1,5)),"")</f>
        <v/>
      </c>
      <c r="AN10" s="35"/>
      <c r="AO10" s="63"/>
      <c r="AP10" s="64"/>
      <c r="AS10" s="60" t="str">
        <f ca="1">IFERROR(
IF(AS2="■",
OFFSET(納品書まとめ!$A$1,BA2-1,52),OFFSET(webまとめ!$A$1,BA1-1,4)),"")</f>
        <v/>
      </c>
      <c r="AT10" s="61"/>
      <c r="AU10" s="61"/>
      <c r="AV10" s="62"/>
      <c r="AW10" s="35"/>
      <c r="AX10" s="44" t="str">
        <f ca="1">IFERROR(
IF(AS2="■",
OFFSET(納品書まとめ!$A$1,BA2-1,53),OFFSET(webまとめ!$A$1,BA1-1,5)),"")</f>
        <v/>
      </c>
      <c r="AY10" s="35"/>
      <c r="AZ10" s="63"/>
      <c r="BA10" s="64"/>
      <c r="BD10" s="60" t="str">
        <f ca="1">IFERROR(
IF(BD2="■",
OFFSET(納品書まとめ!$A$1,BL2-1,52),OFFSET(webまとめ!$A$1,BL1-1,4)),"")</f>
        <v/>
      </c>
      <c r="BE10" s="61"/>
      <c r="BF10" s="61"/>
      <c r="BG10" s="62"/>
      <c r="BH10" s="35"/>
      <c r="BI10" s="44" t="str">
        <f ca="1">IFERROR(
IF(BD2="■",
OFFSET(納品書まとめ!$A$1,BL2-1,53),OFFSET(webまとめ!$A$1,BL1-1,5)),"")</f>
        <v/>
      </c>
      <c r="BJ10" s="35"/>
      <c r="BK10" s="63"/>
      <c r="BL10" s="64"/>
      <c r="BO10" s="60" t="str">
        <f ca="1">IFERROR(
IF(BO2="■",
OFFSET(納品書まとめ!$A$1,BW2-1,52),OFFSET(webまとめ!$A$1,BW1-1,4)),"")</f>
        <v/>
      </c>
      <c r="BP10" s="61"/>
      <c r="BQ10" s="61"/>
      <c r="BR10" s="62"/>
      <c r="BS10" s="35"/>
      <c r="BT10" s="44" t="str">
        <f ca="1">IFERROR(
IF(BO2="■",
OFFSET(納品書まとめ!$A$1,BW2-1,53),OFFSET(webまとめ!$A$1,BW1-1,5)),"")</f>
        <v/>
      </c>
      <c r="BU10" s="35"/>
      <c r="BV10" s="63"/>
      <c r="BW10" s="64"/>
      <c r="BZ10" s="60" t="str">
        <f ca="1">IFERROR(
IF(BZ2="■",
OFFSET(納品書まとめ!$A$1,CH2-1,52),OFFSET(webまとめ!$A$1,CH1-1,4)),"")</f>
        <v/>
      </c>
      <c r="CA10" s="61"/>
      <c r="CB10" s="61"/>
      <c r="CC10" s="62"/>
      <c r="CD10" s="35"/>
      <c r="CE10" s="44" t="str">
        <f ca="1">IFERROR(
IF(BZ2="■",
OFFSET(納品書まとめ!$A$1,CH2-1,53),OFFSET(webまとめ!$A$1,CH1-1,5)),"")</f>
        <v/>
      </c>
      <c r="CF10" s="35"/>
      <c r="CG10" s="63"/>
      <c r="CH10" s="64"/>
      <c r="CK10" s="60" t="str">
        <f ca="1">IFERROR(
IF(CK2="■",
OFFSET(納品書まとめ!$A$1,CS2-1,52),OFFSET(webまとめ!$A$1,CS1-1,4)),"")</f>
        <v/>
      </c>
      <c r="CL10" s="61"/>
      <c r="CM10" s="61"/>
      <c r="CN10" s="62"/>
      <c r="CO10" s="35"/>
      <c r="CP10" s="44" t="str">
        <f ca="1">IFERROR(
IF(CK2="■",
OFFSET(納品書まとめ!$A$1,CS2-1,53),OFFSET(webまとめ!$A$1,CS1-1,5)),"")</f>
        <v/>
      </c>
      <c r="CQ10" s="35"/>
      <c r="CR10" s="63"/>
      <c r="CS10" s="64"/>
      <c r="CV10" s="60" t="str">
        <f ca="1">IFERROR(
IF(CV2="■",
OFFSET(納品書まとめ!$A$1,DD2-1,52),OFFSET(webまとめ!$A$1,DD1-1,4)),"")</f>
        <v/>
      </c>
      <c r="CW10" s="61"/>
      <c r="CX10" s="61"/>
      <c r="CY10" s="62"/>
      <c r="CZ10" s="35"/>
      <c r="DA10" s="44" t="str">
        <f ca="1">IFERROR(
IF(CV2="■",
OFFSET(納品書まとめ!$A$1,DD2-1,53),OFFSET(webまとめ!$A$1,DD1-1,5)),"")</f>
        <v/>
      </c>
      <c r="DB10" s="35"/>
      <c r="DC10" s="63"/>
      <c r="DD10" s="64"/>
      <c r="DG10" s="60" t="str">
        <f ca="1">IFERROR(
IF(DG2="■",
OFFSET(納品書まとめ!$A$1,DO2-1,52),OFFSET(webまとめ!$A$1,DO1-1,4)),"")</f>
        <v/>
      </c>
      <c r="DH10" s="61"/>
      <c r="DI10" s="61"/>
      <c r="DJ10" s="62"/>
      <c r="DK10" s="35"/>
      <c r="DL10" s="44" t="str">
        <f ca="1">IFERROR(
IF(DG2="■",
OFFSET(納品書まとめ!$A$1,DO2-1,53),OFFSET(webまとめ!$A$1,DO1-1,5)),"")</f>
        <v/>
      </c>
      <c r="DM10" s="35"/>
      <c r="DN10" s="63"/>
      <c r="DO10" s="64"/>
      <c r="DR10" s="60" t="str">
        <f ca="1">IFERROR(
IF(DR2="■",
OFFSET(納品書まとめ!$A$1,DZ2-1,52),OFFSET(webまとめ!$A$1,DZ1-1,4)),"")</f>
        <v/>
      </c>
      <c r="DS10" s="61"/>
      <c r="DT10" s="61"/>
      <c r="DU10" s="62"/>
      <c r="DV10" s="35"/>
      <c r="DW10" s="44" t="str">
        <f ca="1">IFERROR(
IF(DR2="■",
OFFSET(納品書まとめ!$A$1,DZ2-1,53),OFFSET(webまとめ!$A$1,DZ1-1,5)),"")</f>
        <v/>
      </c>
      <c r="DX10" s="35"/>
      <c r="DY10" s="63"/>
      <c r="DZ10" s="64"/>
      <c r="EC10" s="60" t="str">
        <f ca="1">IFERROR(
IF(EC2="■",
OFFSET(納品書まとめ!$A$1,EK2-1,52),OFFSET(webまとめ!$A$1,EK1-1,4)),"")</f>
        <v/>
      </c>
      <c r="ED10" s="61"/>
      <c r="EE10" s="61"/>
      <c r="EF10" s="62"/>
      <c r="EG10" s="35"/>
      <c r="EH10" s="44" t="str">
        <f ca="1">IFERROR(
IF(EC2="■",
OFFSET(納品書まとめ!$A$1,EK2-1,53),OFFSET(webまとめ!$A$1,EK1-1,5)),"")</f>
        <v/>
      </c>
      <c r="EI10" s="35"/>
      <c r="EJ10" s="63"/>
      <c r="EK10" s="64"/>
      <c r="EN10" s="60" t="str">
        <f ca="1">IFERROR(
IF(EN2="■",
OFFSET(納品書まとめ!$A$1,EV2-1,52),OFFSET(webまとめ!$A$1,EV1-1,4)),"")</f>
        <v/>
      </c>
      <c r="EO10" s="61"/>
      <c r="EP10" s="61"/>
      <c r="EQ10" s="62"/>
      <c r="ER10" s="35"/>
      <c r="ES10" s="44" t="str">
        <f ca="1">IFERROR(
IF(EN2="■",
OFFSET(納品書まとめ!$A$1,EV2-1,53),OFFSET(webまとめ!$A$1,EV1-1,5)),"")</f>
        <v/>
      </c>
      <c r="ET10" s="35"/>
      <c r="EU10" s="63"/>
      <c r="EV10" s="64"/>
      <c r="EY10" s="60" t="str">
        <f ca="1">IFERROR(
IF(EY2="■",
OFFSET(納品書まとめ!$A$1,FG2-1,52),OFFSET(webまとめ!$A$1,FG1-1,4)),"")</f>
        <v/>
      </c>
      <c r="EZ10" s="61"/>
      <c r="FA10" s="61"/>
      <c r="FB10" s="62"/>
      <c r="FC10" s="35"/>
      <c r="FD10" s="44" t="str">
        <f ca="1">IFERROR(
IF(EY2="■",
OFFSET(納品書まとめ!$A$1,FG2-1,53),OFFSET(webまとめ!$A$1,FG1-1,5)),"")</f>
        <v/>
      </c>
      <c r="FE10" s="35"/>
      <c r="FF10" s="63"/>
      <c r="FG10" s="64"/>
      <c r="FJ10" s="60" t="str">
        <f ca="1">IFERROR(
IF(FJ2="■",
OFFSET(納品書まとめ!$A$1,FR2-1,52),OFFSET(webまとめ!$A$1,FR1-1,4)),"")</f>
        <v/>
      </c>
      <c r="FK10" s="61"/>
      <c r="FL10" s="61"/>
      <c r="FM10" s="62"/>
      <c r="FN10" s="35"/>
      <c r="FO10" s="44" t="str">
        <f ca="1">IFERROR(
IF(FJ2="■",
OFFSET(納品書まとめ!$A$1,FR2-1,53),OFFSET(webまとめ!$A$1,FR1-1,5)),"")</f>
        <v/>
      </c>
      <c r="FP10" s="35"/>
      <c r="FQ10" s="63"/>
      <c r="FR10" s="64"/>
      <c r="FU10" s="60" t="str">
        <f ca="1">IFERROR(
IF(FU2="■",
OFFSET(納品書まとめ!$A$1,GC2-1,52),OFFSET(webまとめ!$A$1,GC1-1,4)),"")</f>
        <v/>
      </c>
      <c r="FV10" s="61"/>
      <c r="FW10" s="61"/>
      <c r="FX10" s="62"/>
      <c r="FY10" s="35"/>
      <c r="FZ10" s="44" t="str">
        <f ca="1">IFERROR(
IF(FU2="■",
OFFSET(納品書まとめ!$A$1,GC2-1,53),OFFSET(webまとめ!$A$1,GC1-1,5)),"")</f>
        <v/>
      </c>
      <c r="GA10" s="35"/>
      <c r="GB10" s="63"/>
      <c r="GC10" s="64"/>
      <c r="GF10" s="60" t="str">
        <f ca="1">IFERROR(
IF(GF2="■",
OFFSET(納品書まとめ!$A$1,GN2-1,52),OFFSET(webまとめ!$A$1,GN1-1,4)),"")</f>
        <v/>
      </c>
      <c r="GG10" s="61"/>
      <c r="GH10" s="61"/>
      <c r="GI10" s="62"/>
      <c r="GJ10" s="35"/>
      <c r="GK10" s="44" t="str">
        <f ca="1">IFERROR(
IF(GF2="■",
OFFSET(納品書まとめ!$A$1,GN2-1,53),OFFSET(webまとめ!$A$1,GN1-1,5)),"")</f>
        <v/>
      </c>
      <c r="GL10" s="35"/>
      <c r="GM10" s="63"/>
      <c r="GN10" s="64"/>
      <c r="GQ10" s="60" t="str">
        <f ca="1">IFERROR(
IF(GQ2="■",
OFFSET(納品書まとめ!$A$1,GY2-1,52),OFFSET(webまとめ!$A$1,GY1-1,4)),"")</f>
        <v/>
      </c>
      <c r="GR10" s="61"/>
      <c r="GS10" s="61"/>
      <c r="GT10" s="62"/>
      <c r="GU10" s="35"/>
      <c r="GV10" s="44" t="str">
        <f ca="1">IFERROR(
IF(GQ2="■",
OFFSET(納品書まとめ!$A$1,GY2-1,53),OFFSET(webまとめ!$A$1,GY1-1,5)),"")</f>
        <v/>
      </c>
      <c r="GW10" s="35"/>
      <c r="GX10" s="63"/>
      <c r="GY10" s="64"/>
      <c r="HB10" s="60" t="str">
        <f ca="1">IFERROR(
IF(HB2="■",
OFFSET(納品書まとめ!$A$1,HJ2-1,52),OFFSET(webまとめ!$A$1,HJ1-1,4)),"")</f>
        <v/>
      </c>
      <c r="HC10" s="61"/>
      <c r="HD10" s="61"/>
      <c r="HE10" s="62"/>
      <c r="HF10" s="35"/>
      <c r="HG10" s="44" t="str">
        <f ca="1">IFERROR(
IF(HB2="■",
OFFSET(納品書まとめ!$A$1,HJ2-1,53),OFFSET(webまとめ!$A$1,HJ1-1,5)),"")</f>
        <v/>
      </c>
      <c r="HH10" s="35"/>
      <c r="HI10" s="63"/>
      <c r="HJ10" s="64"/>
      <c r="HM10" s="60" t="str">
        <f ca="1">IFERROR(
IF(HM2="■",
OFFSET(納品書まとめ!$A$1,HU2-1,52),OFFSET(webまとめ!$A$1,HU1-1,4)),"")</f>
        <v/>
      </c>
      <c r="HN10" s="61"/>
      <c r="HO10" s="61"/>
      <c r="HP10" s="62"/>
      <c r="HQ10" s="35"/>
      <c r="HR10" s="44" t="str">
        <f ca="1">IFERROR(
IF(HM2="■",
OFFSET(納品書まとめ!$A$1,HU2-1,53),OFFSET(webまとめ!$A$1,HU1-1,5)),"")</f>
        <v/>
      </c>
      <c r="HS10" s="35"/>
      <c r="HT10" s="63"/>
      <c r="HU10" s="64"/>
      <c r="HX10" s="60" t="str">
        <f ca="1">IFERROR(
IF(HX2="■",
OFFSET(納品書まとめ!$A$1,IF2-1,52),OFFSET(webまとめ!$A$1,IF1-1,4)),"")</f>
        <v/>
      </c>
      <c r="HY10" s="61"/>
      <c r="HZ10" s="61"/>
      <c r="IA10" s="62"/>
      <c r="IB10" s="35"/>
      <c r="IC10" s="44" t="str">
        <f ca="1">IFERROR(
IF(HX2="■",
OFFSET(納品書まとめ!$A$1,IF2-1,53),OFFSET(webまとめ!$A$1,IF1-1,5)),"")</f>
        <v/>
      </c>
      <c r="ID10" s="35"/>
      <c r="IE10" s="63"/>
      <c r="IF10" s="64"/>
      <c r="II10" s="60" t="str">
        <f ca="1">IFERROR(
IF(II2="■",
OFFSET(納品書まとめ!$A$1,IQ2-1,52),OFFSET(webまとめ!$A$1,IQ1-1,4)),"")</f>
        <v/>
      </c>
      <c r="IJ10" s="61"/>
      <c r="IK10" s="61"/>
      <c r="IL10" s="62"/>
      <c r="IM10" s="35"/>
      <c r="IN10" s="44" t="str">
        <f ca="1">IFERROR(
IF(II2="■",
OFFSET(納品書まとめ!$A$1,IQ2-1,53),OFFSET(webまとめ!$A$1,IQ1-1,5)),"")</f>
        <v/>
      </c>
      <c r="IO10" s="35"/>
      <c r="IP10" s="63"/>
      <c r="IQ10" s="64"/>
      <c r="IT10" s="60" t="str">
        <f ca="1">IFERROR(
IF(IT2="■",
OFFSET(納品書まとめ!$A$1,JB2-1,52),OFFSET(webまとめ!$A$1,JB1-1,4)),"")</f>
        <v/>
      </c>
      <c r="IU10" s="61"/>
      <c r="IV10" s="61"/>
      <c r="IW10" s="62"/>
      <c r="IX10" s="35"/>
      <c r="IY10" s="44" t="str">
        <f ca="1">IFERROR(
IF(IT2="■",
OFFSET(納品書まとめ!$A$1,JB2-1,53),OFFSET(webまとめ!$A$1,JB1-1,5)),"")</f>
        <v/>
      </c>
      <c r="IZ10" s="35"/>
      <c r="JA10" s="63"/>
      <c r="JB10" s="64"/>
      <c r="JE10" s="60" t="str">
        <f ca="1">IFERROR(
IF(JE2="■",
OFFSET(納品書まとめ!$A$1,JM2-1,52),OFFSET(webまとめ!$A$1,JM1-1,4)),"")</f>
        <v/>
      </c>
      <c r="JF10" s="61"/>
      <c r="JG10" s="61"/>
      <c r="JH10" s="62"/>
      <c r="JI10" s="35"/>
      <c r="JJ10" s="44" t="str">
        <f ca="1">IFERROR(
IF(JE2="■",
OFFSET(納品書まとめ!$A$1,JM2-1,53),OFFSET(webまとめ!$A$1,JM1-1,5)),"")</f>
        <v/>
      </c>
      <c r="JK10" s="35"/>
      <c r="JL10" s="63"/>
      <c r="JM10" s="64"/>
      <c r="JP10" s="60" t="str">
        <f ca="1">IFERROR(
IF(JP2="■",
OFFSET(納品書まとめ!$A$1,JX2-1,52),OFFSET(webまとめ!$A$1,JX1-1,4)),"")</f>
        <v/>
      </c>
      <c r="JQ10" s="61"/>
      <c r="JR10" s="61"/>
      <c r="JS10" s="62"/>
      <c r="JT10" s="35"/>
      <c r="JU10" s="44" t="str">
        <f ca="1">IFERROR(
IF(JP2="■",
OFFSET(納品書まとめ!$A$1,JX2-1,53),OFFSET(webまとめ!$A$1,JX1-1,5)),"")</f>
        <v/>
      </c>
      <c r="JV10" s="35"/>
      <c r="JW10" s="63"/>
      <c r="JX10" s="64"/>
      <c r="KA10" s="60" t="str">
        <f ca="1">IFERROR(
IF(KA2="■",
OFFSET(納品書まとめ!$A$1,KI2-1,52),OFFSET(webまとめ!$A$1,KI1-1,4)),"")</f>
        <v/>
      </c>
      <c r="KB10" s="61"/>
      <c r="KC10" s="61"/>
      <c r="KD10" s="62"/>
      <c r="KE10" s="35"/>
      <c r="KF10" s="44" t="str">
        <f ca="1">IFERROR(
IF(KA2="■",
OFFSET(納品書まとめ!$A$1,KI2-1,53),OFFSET(webまとめ!$A$1,KI1-1,5)),"")</f>
        <v/>
      </c>
      <c r="KG10" s="35"/>
      <c r="KH10" s="63"/>
      <c r="KI10" s="64"/>
      <c r="KL10" s="60" t="str">
        <f ca="1">IFERROR(
IF(KL2="■",
OFFSET(納品書まとめ!$A$1,KT2-1,52),OFFSET(webまとめ!$A$1,KT1-1,4)),"")</f>
        <v/>
      </c>
      <c r="KM10" s="61"/>
      <c r="KN10" s="61"/>
      <c r="KO10" s="62"/>
      <c r="KP10" s="35"/>
      <c r="KQ10" s="44" t="str">
        <f ca="1">IFERROR(
IF(KL2="■",
OFFSET(納品書まとめ!$A$1,KT2-1,53),OFFSET(webまとめ!$A$1,KT1-1,5)),"")</f>
        <v/>
      </c>
      <c r="KR10" s="35"/>
      <c r="KS10" s="63"/>
      <c r="KT10" s="64"/>
      <c r="KW10" s="60" t="str">
        <f ca="1">IFERROR(
IF(KW2="■",
OFFSET(納品書まとめ!$A$1,LE2-1,52),OFFSET(webまとめ!$A$1,LE1-1,4)),"")</f>
        <v/>
      </c>
      <c r="KX10" s="61"/>
      <c r="KY10" s="61"/>
      <c r="KZ10" s="62"/>
      <c r="LA10" s="35"/>
      <c r="LB10" s="44" t="str">
        <f ca="1">IFERROR(
IF(KW2="■",
OFFSET(納品書まとめ!$A$1,LE2-1,53),OFFSET(webまとめ!$A$1,LE1-1,5)),"")</f>
        <v/>
      </c>
      <c r="LC10" s="35"/>
      <c r="LD10" s="63"/>
      <c r="LE10" s="64"/>
      <c r="LH10" s="60" t="str">
        <f ca="1">IFERROR(
IF(LH2="■",
OFFSET(納品書まとめ!$A$1,LP2-1,52),OFFSET(webまとめ!$A$1,LP1-1,4)),"")</f>
        <v/>
      </c>
      <c r="LI10" s="61"/>
      <c r="LJ10" s="61"/>
      <c r="LK10" s="62"/>
      <c r="LL10" s="35"/>
      <c r="LM10" s="44" t="str">
        <f ca="1">IFERROR(
IF(LH2="■",
OFFSET(納品書まとめ!$A$1,LP2-1,53),OFFSET(webまとめ!$A$1,LP1-1,5)),"")</f>
        <v/>
      </c>
      <c r="LN10" s="35"/>
      <c r="LO10" s="63"/>
      <c r="LP10" s="64"/>
      <c r="LS10" s="60" t="str">
        <f ca="1">IFERROR(
IF(LS2="■",
OFFSET(納品書まとめ!$A$1,MA2-1,52),OFFSET(webまとめ!$A$1,MA1-1,4)),"")</f>
        <v/>
      </c>
      <c r="LT10" s="61"/>
      <c r="LU10" s="61"/>
      <c r="LV10" s="62"/>
      <c r="LW10" s="35"/>
      <c r="LX10" s="44" t="str">
        <f ca="1">IFERROR(
IF(LS2="■",
OFFSET(納品書まとめ!$A$1,MA2-1,53),OFFSET(webまとめ!$A$1,MA1-1,5)),"")</f>
        <v/>
      </c>
      <c r="LY10" s="35"/>
      <c r="LZ10" s="63"/>
      <c r="MA10" s="64"/>
      <c r="MD10" s="60" t="str">
        <f ca="1">IFERROR(
IF(MD2="■",
OFFSET(納品書まとめ!$A$1,ML2-1,52),OFFSET(webまとめ!$A$1,ML1-1,4)),"")</f>
        <v/>
      </c>
      <c r="ME10" s="61"/>
      <c r="MF10" s="61"/>
      <c r="MG10" s="62"/>
      <c r="MH10" s="35"/>
      <c r="MI10" s="44" t="str">
        <f ca="1">IFERROR(
IF(MD2="■",
OFFSET(納品書まとめ!$A$1,ML2-1,53),OFFSET(webまとめ!$A$1,ML1-1,5)),"")</f>
        <v/>
      </c>
      <c r="MJ10" s="35"/>
      <c r="MK10" s="63"/>
      <c r="ML10" s="64"/>
      <c r="MO10" s="60" t="str">
        <f ca="1">IFERROR(
IF(MO2="■",
OFFSET(納品書まとめ!$A$1,MW2-1,52),OFFSET(webまとめ!$A$1,MW1-1,4)),"")</f>
        <v/>
      </c>
      <c r="MP10" s="61"/>
      <c r="MQ10" s="61"/>
      <c r="MR10" s="62"/>
      <c r="MS10" s="35"/>
      <c r="MT10" s="44" t="str">
        <f ca="1">IFERROR(
IF(MO2="■",
OFFSET(納品書まとめ!$A$1,MW2-1,53),OFFSET(webまとめ!$A$1,MW1-1,5)),"")</f>
        <v/>
      </c>
      <c r="MU10" s="35"/>
      <c r="MV10" s="63"/>
      <c r="MW10" s="64"/>
      <c r="MZ10" s="60" t="str">
        <f ca="1">IFERROR(
IF(MZ2="■",
OFFSET(納品書まとめ!$A$1,NH2-1,52),OFFSET(webまとめ!$A$1,NH1-1,4)),"")</f>
        <v/>
      </c>
      <c r="NA10" s="61"/>
      <c r="NB10" s="61"/>
      <c r="NC10" s="62"/>
      <c r="ND10" s="35"/>
      <c r="NE10" s="44" t="str">
        <f ca="1">IFERROR(
IF(MZ2="■",
OFFSET(納品書まとめ!$A$1,NH2-1,53),OFFSET(webまとめ!$A$1,NH1-1,5)),"")</f>
        <v/>
      </c>
      <c r="NF10" s="35"/>
      <c r="NG10" s="63"/>
      <c r="NH10" s="64"/>
      <c r="NK10" s="60" t="str">
        <f ca="1">IFERROR(
IF(NK2="■",
OFFSET(納品書まとめ!$A$1,NS2-1,52),OFFSET(webまとめ!$A$1,NS1-1,4)),"")</f>
        <v/>
      </c>
      <c r="NL10" s="61"/>
      <c r="NM10" s="61"/>
      <c r="NN10" s="62"/>
      <c r="NO10" s="35"/>
      <c r="NP10" s="44" t="str">
        <f ca="1">IFERROR(
IF(NK2="■",
OFFSET(納品書まとめ!$A$1,NS2-1,53),OFFSET(webまとめ!$A$1,NS1-1,5)),"")</f>
        <v/>
      </c>
      <c r="NQ10" s="35"/>
      <c r="NR10" s="63"/>
      <c r="NS10" s="64"/>
      <c r="NV10" s="60" t="str">
        <f ca="1">IFERROR(
IF(NV2="■",
OFFSET(納品書まとめ!$A$1,OD2-1,52),OFFSET(webまとめ!$A$1,OD1-1,4)),"")</f>
        <v/>
      </c>
      <c r="NW10" s="61"/>
      <c r="NX10" s="61"/>
      <c r="NY10" s="62"/>
      <c r="NZ10" s="35"/>
      <c r="OA10" s="44" t="str">
        <f ca="1">IFERROR(
IF(NV2="■",
OFFSET(納品書まとめ!$A$1,OD2-1,53),OFFSET(webまとめ!$A$1,OD1-1,5)),"")</f>
        <v/>
      </c>
      <c r="OB10" s="35"/>
      <c r="OC10" s="63"/>
      <c r="OD10" s="64"/>
      <c r="OG10" s="60" t="str">
        <f ca="1">IFERROR(
IF(OG2="■",
OFFSET(納品書まとめ!$A$1,OO2-1,52),OFFSET(webまとめ!$A$1,OO1-1,4)),"")</f>
        <v/>
      </c>
      <c r="OH10" s="61"/>
      <c r="OI10" s="61"/>
      <c r="OJ10" s="62"/>
      <c r="OK10" s="35"/>
      <c r="OL10" s="44" t="str">
        <f ca="1">IFERROR(
IF(OG2="■",
OFFSET(納品書まとめ!$A$1,OO2-1,53),OFFSET(webまとめ!$A$1,OO1-1,5)),"")</f>
        <v/>
      </c>
      <c r="OM10" s="35"/>
      <c r="ON10" s="63"/>
      <c r="OO10" s="64"/>
      <c r="OR10" s="60" t="str">
        <f ca="1">IFERROR(
IF(OR2="■",
OFFSET(納品書まとめ!$A$1,OZ2-1,52),OFFSET(webまとめ!$A$1,OZ1-1,4)),"")</f>
        <v/>
      </c>
      <c r="OS10" s="61"/>
      <c r="OT10" s="61"/>
      <c r="OU10" s="62"/>
      <c r="OV10" s="35"/>
      <c r="OW10" s="44" t="str">
        <f ca="1">IFERROR(
IF(OR2="■",
OFFSET(納品書まとめ!$A$1,OZ2-1,53),OFFSET(webまとめ!$A$1,OZ1-1,5)),"")</f>
        <v/>
      </c>
      <c r="OX10" s="35"/>
      <c r="OY10" s="63"/>
      <c r="OZ10" s="64"/>
      <c r="PC10" s="60" t="str">
        <f ca="1">IFERROR(
IF(PC2="■",
OFFSET(納品書まとめ!$A$1,PK2-1,52),OFFSET(webまとめ!$A$1,PK1-1,4)),"")</f>
        <v/>
      </c>
      <c r="PD10" s="61"/>
      <c r="PE10" s="61"/>
      <c r="PF10" s="62"/>
      <c r="PG10" s="35"/>
      <c r="PH10" s="44" t="str">
        <f ca="1">IFERROR(
IF(PC2="■",
OFFSET(納品書まとめ!$A$1,PK2-1,53),OFFSET(webまとめ!$A$1,PK1-1,5)),"")</f>
        <v/>
      </c>
      <c r="PI10" s="35"/>
      <c r="PJ10" s="63"/>
      <c r="PK10" s="64"/>
      <c r="PN10" s="60" t="str">
        <f ca="1">IFERROR(
IF(PN2="■",
OFFSET(納品書まとめ!$A$1,PV2-1,52),OFFSET(webまとめ!$A$1,PV1-1,4)),"")</f>
        <v/>
      </c>
      <c r="PO10" s="61"/>
      <c r="PP10" s="61"/>
      <c r="PQ10" s="62"/>
      <c r="PR10" s="35"/>
      <c r="PS10" s="44" t="str">
        <f ca="1">IFERROR(
IF(PN2="■",
OFFSET(納品書まとめ!$A$1,PV2-1,53),OFFSET(webまとめ!$A$1,PV1-1,5)),"")</f>
        <v/>
      </c>
      <c r="PT10" s="35"/>
      <c r="PU10" s="63"/>
      <c r="PV10" s="64"/>
      <c r="PY10" s="60" t="str">
        <f ca="1">IFERROR(
IF(PY2="■",
OFFSET(納品書まとめ!$A$1,QG2-1,52),OFFSET(webまとめ!$A$1,QG1-1,4)),"")</f>
        <v/>
      </c>
      <c r="PZ10" s="61"/>
      <c r="QA10" s="61"/>
      <c r="QB10" s="62"/>
      <c r="QC10" s="35"/>
      <c r="QD10" s="44" t="str">
        <f ca="1">IFERROR(
IF(PY2="■",
OFFSET(納品書まとめ!$A$1,QG2-1,53),OFFSET(webまとめ!$A$1,QG1-1,5)),"")</f>
        <v/>
      </c>
      <c r="QE10" s="35"/>
      <c r="QF10" s="63"/>
      <c r="QG10" s="64"/>
      <c r="QJ10" s="60" t="str">
        <f ca="1">IFERROR(
IF(QJ2="■",
OFFSET(納品書まとめ!$A$1,QR2-1,52),OFFSET(webまとめ!$A$1,QR1-1,4)),"")</f>
        <v/>
      </c>
      <c r="QK10" s="61"/>
      <c r="QL10" s="61"/>
      <c r="QM10" s="62"/>
      <c r="QN10" s="35"/>
      <c r="QO10" s="44" t="str">
        <f ca="1">IFERROR(
IF(QJ2="■",
OFFSET(納品書まとめ!$A$1,QR2-1,53),OFFSET(webまとめ!$A$1,QR1-1,5)),"")</f>
        <v/>
      </c>
      <c r="QP10" s="35"/>
      <c r="QQ10" s="63"/>
      <c r="QR10" s="64"/>
      <c r="QU10" s="60" t="str">
        <f ca="1">IFERROR(
IF(QU2="■",
OFFSET(納品書まとめ!$A$1,RC2-1,52),OFFSET(webまとめ!$A$1,RC1-1,4)),"")</f>
        <v/>
      </c>
      <c r="QV10" s="61"/>
      <c r="QW10" s="61"/>
      <c r="QX10" s="62"/>
      <c r="QY10" s="35"/>
      <c r="QZ10" s="44" t="str">
        <f ca="1">IFERROR(
IF(QU2="■",
OFFSET(納品書まとめ!$A$1,RC2-1,53),OFFSET(webまとめ!$A$1,RC1-1,5)),"")</f>
        <v/>
      </c>
      <c r="RA10" s="35"/>
      <c r="RB10" s="63"/>
      <c r="RC10" s="64"/>
      <c r="RF10" s="60" t="str">
        <f ca="1">IFERROR(
IF(RF2="■",
OFFSET(納品書まとめ!$A$1,RN2-1,52),OFFSET(webまとめ!$A$1,RN1-1,4)),"")</f>
        <v/>
      </c>
      <c r="RG10" s="61"/>
      <c r="RH10" s="61"/>
      <c r="RI10" s="62"/>
      <c r="RJ10" s="35"/>
      <c r="RK10" s="44" t="str">
        <f ca="1">IFERROR(
IF(RF2="■",
OFFSET(納品書まとめ!$A$1,RN2-1,53),OFFSET(webまとめ!$A$1,RN1-1,5)),"")</f>
        <v/>
      </c>
      <c r="RL10" s="35"/>
      <c r="RM10" s="63"/>
      <c r="RN10" s="64"/>
      <c r="RQ10" s="60" t="str">
        <f ca="1">IFERROR(
IF(RQ2="■",
OFFSET(納品書まとめ!$A$1,RY2-1,52),OFFSET(webまとめ!$A$1,RY1-1,4)),"")</f>
        <v/>
      </c>
      <c r="RR10" s="61"/>
      <c r="RS10" s="61"/>
      <c r="RT10" s="62"/>
      <c r="RU10" s="35"/>
      <c r="RV10" s="44" t="str">
        <f ca="1">IFERROR(
IF(RQ2="■",
OFFSET(納品書まとめ!$A$1,RY2-1,53),OFFSET(webまとめ!$A$1,RY1-1,5)),"")</f>
        <v/>
      </c>
      <c r="RW10" s="35"/>
      <c r="RX10" s="63"/>
      <c r="RY10" s="64"/>
      <c r="SB10" s="60" t="str">
        <f ca="1">IFERROR(
IF(SB2="■",
OFFSET(納品書まとめ!$A$1,SJ2-1,52),OFFSET(webまとめ!$A$1,SJ1-1,4)),"")</f>
        <v/>
      </c>
      <c r="SC10" s="61"/>
      <c r="SD10" s="61"/>
      <c r="SE10" s="62"/>
      <c r="SF10" s="35"/>
      <c r="SG10" s="44" t="str">
        <f ca="1">IFERROR(
IF(SB2="■",
OFFSET(納品書まとめ!$A$1,SJ2-1,53),OFFSET(webまとめ!$A$1,SJ1-1,5)),"")</f>
        <v/>
      </c>
      <c r="SH10" s="35"/>
      <c r="SI10" s="63"/>
      <c r="SJ10" s="64"/>
      <c r="SM10" s="60" t="str">
        <f ca="1">IFERROR(
IF(SM2="■",
OFFSET(納品書まとめ!$A$1,SU2-1,52),OFFSET(webまとめ!$A$1,SU1-1,4)),"")</f>
        <v/>
      </c>
      <c r="SN10" s="61"/>
      <c r="SO10" s="61"/>
      <c r="SP10" s="62"/>
      <c r="SQ10" s="35"/>
      <c r="SR10" s="44" t="str">
        <f ca="1">IFERROR(
IF(SM2="■",
OFFSET(納品書まとめ!$A$1,SU2-1,53),OFFSET(webまとめ!$A$1,SU1-1,5)),"")</f>
        <v/>
      </c>
      <c r="SS10" s="35"/>
      <c r="ST10" s="63"/>
      <c r="SU10" s="64"/>
      <c r="SX10" s="60" t="str">
        <f ca="1">IFERROR(
IF(SX2="■",
OFFSET(納品書まとめ!$A$1,TF2-1,52),OFFSET(webまとめ!$A$1,TF1-1,4)),"")</f>
        <v/>
      </c>
      <c r="SY10" s="61"/>
      <c r="SZ10" s="61"/>
      <c r="TA10" s="62"/>
      <c r="TB10" s="35"/>
      <c r="TC10" s="44" t="str">
        <f ca="1">IFERROR(
IF(SX2="■",
OFFSET(納品書まとめ!$A$1,TF2-1,53),OFFSET(webまとめ!$A$1,TF1-1,5)),"")</f>
        <v/>
      </c>
      <c r="TD10" s="35"/>
      <c r="TE10" s="63"/>
      <c r="TF10" s="64"/>
      <c r="TI10" s="60" t="str">
        <f ca="1">IFERROR(
IF(TI2="■",
OFFSET(納品書まとめ!$A$1,TQ2-1,52),OFFSET(webまとめ!$A$1,TQ1-1,4)),"")</f>
        <v/>
      </c>
      <c r="TJ10" s="61"/>
      <c r="TK10" s="61"/>
      <c r="TL10" s="62"/>
      <c r="TM10" s="35"/>
      <c r="TN10" s="44" t="str">
        <f ca="1">IFERROR(
IF(TI2="■",
OFFSET(納品書まとめ!$A$1,TQ2-1,53),OFFSET(webまとめ!$A$1,TQ1-1,5)),"")</f>
        <v/>
      </c>
      <c r="TO10" s="35"/>
      <c r="TP10" s="63"/>
      <c r="TQ10" s="64"/>
      <c r="TT10" s="60" t="str">
        <f ca="1">IFERROR(
IF(TT2="■",
OFFSET(納品書まとめ!$A$1,UB2-1,52),OFFSET(webまとめ!$A$1,UB1-1,4)),"")</f>
        <v/>
      </c>
      <c r="TU10" s="61"/>
      <c r="TV10" s="61"/>
      <c r="TW10" s="62"/>
      <c r="TX10" s="35"/>
      <c r="TY10" s="44" t="str">
        <f ca="1">IFERROR(
IF(TT2="■",
OFFSET(納品書まとめ!$A$1,UB2-1,53),OFFSET(webまとめ!$A$1,UB1-1,5)),"")</f>
        <v/>
      </c>
      <c r="TZ10" s="35"/>
      <c r="UA10" s="63"/>
      <c r="UB10" s="64"/>
      <c r="UE10" s="60" t="str">
        <f ca="1">IFERROR(
IF(UE2="■",
OFFSET(納品書まとめ!$A$1,UM2-1,52),OFFSET(webまとめ!$A$1,UM1-1,4)),"")</f>
        <v/>
      </c>
      <c r="UF10" s="61"/>
      <c r="UG10" s="61"/>
      <c r="UH10" s="62"/>
      <c r="UI10" s="35"/>
      <c r="UJ10" s="44" t="str">
        <f ca="1">IFERROR(
IF(UE2="■",
OFFSET(納品書まとめ!$A$1,UM2-1,53),OFFSET(webまとめ!$A$1,UM1-1,5)),"")</f>
        <v/>
      </c>
      <c r="UK10" s="35"/>
      <c r="UL10" s="63"/>
      <c r="UM10" s="64"/>
      <c r="UP10" s="60" t="str">
        <f ca="1">IFERROR(
IF(UP2="■",
OFFSET(納品書まとめ!$A$1,UX2-1,52),OFFSET(webまとめ!$A$1,UX1-1,4)),"")</f>
        <v/>
      </c>
      <c r="UQ10" s="61"/>
      <c r="UR10" s="61"/>
      <c r="US10" s="62"/>
      <c r="UT10" s="35"/>
      <c r="UU10" s="44" t="str">
        <f ca="1">IFERROR(
IF(UP2="■",
OFFSET(納品書まとめ!$A$1,UX2-1,53),OFFSET(webまとめ!$A$1,UX1-1,5)),"")</f>
        <v/>
      </c>
      <c r="UV10" s="35"/>
      <c r="UW10" s="63"/>
      <c r="UX10" s="64"/>
      <c r="VA10" s="60" t="str">
        <f ca="1">IFERROR(
IF(VA2="■",
OFFSET(納品書まとめ!$A$1,VI2-1,52),OFFSET(webまとめ!$A$1,VI1-1,4)),"")</f>
        <v/>
      </c>
      <c r="VB10" s="61"/>
      <c r="VC10" s="61"/>
      <c r="VD10" s="62"/>
      <c r="VE10" s="35"/>
      <c r="VF10" s="44" t="str">
        <f ca="1">IFERROR(
IF(VA2="■",
OFFSET(納品書まとめ!$A$1,VI2-1,53),OFFSET(webまとめ!$A$1,VI1-1,5)),"")</f>
        <v/>
      </c>
      <c r="VG10" s="35"/>
      <c r="VH10" s="63"/>
      <c r="VI10" s="64"/>
      <c r="VL10" s="60" t="str">
        <f ca="1">IFERROR(
IF(VL2="■",
OFFSET(納品書まとめ!$A$1,VT2-1,52),OFFSET(webまとめ!$A$1,VT1-1,4)),"")</f>
        <v/>
      </c>
      <c r="VM10" s="61"/>
      <c r="VN10" s="61"/>
      <c r="VO10" s="62"/>
      <c r="VP10" s="35"/>
      <c r="VQ10" s="44" t="str">
        <f ca="1">IFERROR(
IF(VL2="■",
OFFSET(納品書まとめ!$A$1,VT2-1,53),OFFSET(webまとめ!$A$1,VT1-1,5)),"")</f>
        <v/>
      </c>
      <c r="VR10" s="35"/>
      <c r="VS10" s="63"/>
      <c r="VT10" s="64"/>
      <c r="VW10" s="60" t="str">
        <f ca="1">IFERROR(
IF(VW2="■",
OFFSET(納品書まとめ!$A$1,WE2-1,52),OFFSET(webまとめ!$A$1,WE1-1,4)),"")</f>
        <v/>
      </c>
      <c r="VX10" s="61"/>
      <c r="VY10" s="61"/>
      <c r="VZ10" s="62"/>
      <c r="WA10" s="35"/>
      <c r="WB10" s="44" t="str">
        <f ca="1">IFERROR(
IF(VW2="■",
OFFSET(納品書まとめ!$A$1,WE2-1,53),OFFSET(webまとめ!$A$1,WE1-1,5)),"")</f>
        <v/>
      </c>
      <c r="WC10" s="35"/>
      <c r="WD10" s="63"/>
      <c r="WE10" s="64"/>
      <c r="WH10" s="60" t="str">
        <f ca="1">IFERROR(
IF(WH2="■",
OFFSET(納品書まとめ!$A$1,WP2-1,52),OFFSET(webまとめ!$A$1,WP1-1,4)),"")</f>
        <v/>
      </c>
      <c r="WI10" s="61"/>
      <c r="WJ10" s="61"/>
      <c r="WK10" s="62"/>
      <c r="WL10" s="35"/>
      <c r="WM10" s="44" t="str">
        <f ca="1">IFERROR(
IF(WH2="■",
OFFSET(納品書まとめ!$A$1,WP2-1,53),OFFSET(webまとめ!$A$1,WP1-1,5)),"")</f>
        <v/>
      </c>
      <c r="WN10" s="35"/>
      <c r="WO10" s="63"/>
      <c r="WP10" s="64"/>
      <c r="WS10" s="60" t="str">
        <f ca="1">IFERROR(
IF(WS2="■",
OFFSET(納品書まとめ!$A$1,XA2-1,52),OFFSET(webまとめ!$A$1,XA1-1,4)),"")</f>
        <v/>
      </c>
      <c r="WT10" s="61"/>
      <c r="WU10" s="61"/>
      <c r="WV10" s="62"/>
      <c r="WW10" s="35"/>
      <c r="WX10" s="44" t="str">
        <f ca="1">IFERROR(
IF(WS2="■",
OFFSET(納品書まとめ!$A$1,XA2-1,53),OFFSET(webまとめ!$A$1,XA1-1,5)),"")</f>
        <v/>
      </c>
      <c r="WY10" s="35"/>
      <c r="WZ10" s="63"/>
      <c r="XA10" s="64"/>
      <c r="XD10" s="60" t="str">
        <f ca="1">IFERROR(
IF(XD2="■",
OFFSET(納品書まとめ!$A$1,XL2-1,52),OFFSET(webまとめ!$A$1,XL1-1,4)),"")</f>
        <v/>
      </c>
      <c r="XE10" s="61"/>
      <c r="XF10" s="61"/>
      <c r="XG10" s="62"/>
      <c r="XH10" s="35"/>
      <c r="XI10" s="44" t="str">
        <f ca="1">IFERROR(
IF(XD2="■",
OFFSET(納品書まとめ!$A$1,XL2-1,53),OFFSET(webまとめ!$A$1,XL1-1,5)),"")</f>
        <v/>
      </c>
      <c r="XJ10" s="35"/>
      <c r="XK10" s="63"/>
      <c r="XL10" s="64"/>
      <c r="XO10" s="60" t="str">
        <f ca="1">IFERROR(
IF(XO2="■",
OFFSET(納品書まとめ!$A$1,XW2-1,52),OFFSET(webまとめ!$A$1,XW1-1,4)),"")</f>
        <v/>
      </c>
      <c r="XP10" s="61"/>
      <c r="XQ10" s="61"/>
      <c r="XR10" s="62"/>
      <c r="XS10" s="35"/>
      <c r="XT10" s="44" t="str">
        <f ca="1">IFERROR(
IF(XO2="■",
OFFSET(納品書まとめ!$A$1,XW2-1,53),OFFSET(webまとめ!$A$1,XW1-1,5)),"")</f>
        <v/>
      </c>
      <c r="XU10" s="35"/>
      <c r="XV10" s="63"/>
      <c r="XW10" s="64"/>
      <c r="XZ10" s="60" t="str">
        <f ca="1">IFERROR(
IF(XZ2="■",
OFFSET(納品書まとめ!$A$1,YH2-1,52),OFFSET(webまとめ!$A$1,YH1-1,4)),"")</f>
        <v/>
      </c>
      <c r="YA10" s="61"/>
      <c r="YB10" s="61"/>
      <c r="YC10" s="62"/>
      <c r="YD10" s="35"/>
      <c r="YE10" s="44" t="str">
        <f ca="1">IFERROR(
IF(XZ2="■",
OFFSET(納品書まとめ!$A$1,YH2-1,53),OFFSET(webまとめ!$A$1,YH1-1,5)),"")</f>
        <v/>
      </c>
      <c r="YF10" s="35"/>
      <c r="YG10" s="63"/>
      <c r="YH10" s="64"/>
      <c r="YK10" s="60" t="str">
        <f ca="1">IFERROR(
IF(YK2="■",
OFFSET(納品書まとめ!$A$1,YS2-1,52),OFFSET(webまとめ!$A$1,YS1-1,4)),"")</f>
        <v/>
      </c>
      <c r="YL10" s="61"/>
      <c r="YM10" s="61"/>
      <c r="YN10" s="62"/>
      <c r="YO10" s="35"/>
      <c r="YP10" s="44" t="str">
        <f ca="1">IFERROR(
IF(YK2="■",
OFFSET(納品書まとめ!$A$1,YS2-1,53),OFFSET(webまとめ!$A$1,YS1-1,5)),"")</f>
        <v/>
      </c>
      <c r="YQ10" s="35"/>
      <c r="YR10" s="63"/>
      <c r="YS10" s="64"/>
      <c r="YV10" s="60" t="str">
        <f ca="1">IFERROR(
IF(YV2="■",
OFFSET(納品書まとめ!$A$1,ZD2-1,52),OFFSET(webまとめ!$A$1,ZD1-1,4)),"")</f>
        <v/>
      </c>
      <c r="YW10" s="61"/>
      <c r="YX10" s="61"/>
      <c r="YY10" s="62"/>
      <c r="YZ10" s="35"/>
      <c r="ZA10" s="44" t="str">
        <f ca="1">IFERROR(
IF(YV2="■",
OFFSET(納品書まとめ!$A$1,ZD2-1,53),OFFSET(webまとめ!$A$1,ZD1-1,5)),"")</f>
        <v/>
      </c>
      <c r="ZB10" s="35"/>
      <c r="ZC10" s="63"/>
      <c r="ZD10" s="64"/>
      <c r="ZG10" s="60" t="str">
        <f ca="1">IFERROR(
IF(ZG2="■",
OFFSET(納品書まとめ!$A$1,ZO2-1,52),OFFSET(webまとめ!$A$1,ZO1-1,4)),"")</f>
        <v/>
      </c>
      <c r="ZH10" s="61"/>
      <c r="ZI10" s="61"/>
      <c r="ZJ10" s="62"/>
      <c r="ZK10" s="35"/>
      <c r="ZL10" s="44" t="str">
        <f ca="1">IFERROR(
IF(ZG2="■",
OFFSET(納品書まとめ!$A$1,ZO2-1,53),OFFSET(webまとめ!$A$1,ZO1-1,5)),"")</f>
        <v/>
      </c>
      <c r="ZM10" s="35"/>
      <c r="ZN10" s="63"/>
      <c r="ZO10" s="64"/>
      <c r="ZR10" s="60" t="str">
        <f ca="1">IFERROR(
IF(ZR2="■",
OFFSET(納品書まとめ!$A$1,ZZ2-1,52),OFFSET(webまとめ!$A$1,ZZ1-1,4)),"")</f>
        <v/>
      </c>
      <c r="ZS10" s="61"/>
      <c r="ZT10" s="61"/>
      <c r="ZU10" s="62"/>
      <c r="ZV10" s="35"/>
      <c r="ZW10" s="44" t="str">
        <f ca="1">IFERROR(
IF(ZR2="■",
OFFSET(納品書まとめ!$A$1,ZZ2-1,53),OFFSET(webまとめ!$A$1,ZZ1-1,5)),"")</f>
        <v/>
      </c>
      <c r="ZX10" s="35"/>
      <c r="ZY10" s="63"/>
      <c r="ZZ10" s="64"/>
      <c r="AAC10" s="60" t="str">
        <f ca="1">IFERROR(
IF(AAC2="■",
OFFSET(納品書まとめ!$A$1,AAK2-1,52),OFFSET(webまとめ!$A$1,AAK1-1,4)),"")</f>
        <v/>
      </c>
      <c r="AAD10" s="61"/>
      <c r="AAE10" s="61"/>
      <c r="AAF10" s="62"/>
      <c r="AAG10" s="35"/>
      <c r="AAH10" s="44" t="str">
        <f ca="1">IFERROR(
IF(AAC2="■",
OFFSET(納品書まとめ!$A$1,AAK2-1,53),OFFSET(webまとめ!$A$1,AAK1-1,5)),"")</f>
        <v/>
      </c>
      <c r="AAI10" s="35"/>
      <c r="AAJ10" s="63"/>
      <c r="AAK10" s="64"/>
    </row>
    <row r="11" spans="1:715" x14ac:dyDescent="0.45">
      <c r="A11" s="65" t="str">
        <f ca="1">IFERROR(
IF(A2="■",
OFFSET(納品書まとめ!$A$1,I2-1,55),OFFSET(webまとめ!$A$1,I1-1,7)),"")</f>
        <v/>
      </c>
      <c r="B11" s="66"/>
      <c r="C11" s="66"/>
      <c r="D11" s="67"/>
      <c r="E11" s="36"/>
      <c r="F11" s="43" t="str">
        <f ca="1">IFERROR(
IF(A2="■",
OFFSET(納品書まとめ!$A$1,I2-1,56),OFFSET(webまとめ!$A$1,I1-1,8)),"")</f>
        <v/>
      </c>
      <c r="G11" s="36"/>
      <c r="H11" s="68"/>
      <c r="I11" s="69"/>
      <c r="L11" s="65" t="str">
        <f ca="1">IFERROR(
IF(L2="■",
OFFSET(納品書まとめ!$A$1,T2-1,55),OFFSET(webまとめ!$A$1,T1-1,7)),"")</f>
        <v/>
      </c>
      <c r="M11" s="66"/>
      <c r="N11" s="66"/>
      <c r="O11" s="67"/>
      <c r="P11" s="36"/>
      <c r="Q11" s="43" t="str">
        <f ca="1">IFERROR(
IF(L2="■",
OFFSET(納品書まとめ!$A$1,T2-1,56),OFFSET(webまとめ!$A$1,T1-1,8)),"")</f>
        <v/>
      </c>
      <c r="R11" s="36"/>
      <c r="S11" s="68"/>
      <c r="T11" s="69"/>
      <c r="W11" s="65" t="str">
        <f ca="1">IFERROR(
IF(W2="■",
OFFSET(納品書まとめ!$A$1,AE2-1,55),OFFSET(webまとめ!$A$1,AE1-1,7)),"")</f>
        <v/>
      </c>
      <c r="X11" s="66"/>
      <c r="Y11" s="66"/>
      <c r="Z11" s="67"/>
      <c r="AA11" s="36"/>
      <c r="AB11" s="43" t="str">
        <f ca="1">IFERROR(
IF(W2="■",
OFFSET(納品書まとめ!$A$1,AE2-1,56),OFFSET(webまとめ!$A$1,AE1-1,8)),"")</f>
        <v/>
      </c>
      <c r="AC11" s="36"/>
      <c r="AD11" s="68"/>
      <c r="AE11" s="69"/>
      <c r="AH11" s="65" t="str">
        <f ca="1">IFERROR(
IF(AH2="■",
OFFSET(納品書まとめ!$A$1,AP2-1,55),OFFSET(webまとめ!$A$1,AP1-1,7)),"")</f>
        <v/>
      </c>
      <c r="AI11" s="66"/>
      <c r="AJ11" s="66"/>
      <c r="AK11" s="67"/>
      <c r="AL11" s="36"/>
      <c r="AM11" s="43" t="str">
        <f ca="1">IFERROR(
IF(AH2="■",
OFFSET(納品書まとめ!$A$1,AP2-1,56),OFFSET(webまとめ!$A$1,AP1-1,8)),"")</f>
        <v/>
      </c>
      <c r="AN11" s="36"/>
      <c r="AO11" s="68"/>
      <c r="AP11" s="69"/>
      <c r="AS11" s="65" t="str">
        <f ca="1">IFERROR(
IF(AS2="■",
OFFSET(納品書まとめ!$A$1,BA2-1,55),OFFSET(webまとめ!$A$1,BA1-1,7)),"")</f>
        <v/>
      </c>
      <c r="AT11" s="66"/>
      <c r="AU11" s="66"/>
      <c r="AV11" s="67"/>
      <c r="AW11" s="36"/>
      <c r="AX11" s="43" t="str">
        <f ca="1">IFERROR(
IF(AS2="■",
OFFSET(納品書まとめ!$A$1,BA2-1,56),OFFSET(webまとめ!$A$1,BA1-1,8)),"")</f>
        <v/>
      </c>
      <c r="AY11" s="36"/>
      <c r="AZ11" s="68"/>
      <c r="BA11" s="69"/>
      <c r="BD11" s="65" t="str">
        <f ca="1">IFERROR(
IF(BD2="■",
OFFSET(納品書まとめ!$A$1,BL2-1,55),OFFSET(webまとめ!$A$1,BL1-1,7)),"")</f>
        <v/>
      </c>
      <c r="BE11" s="66"/>
      <c r="BF11" s="66"/>
      <c r="BG11" s="67"/>
      <c r="BH11" s="36"/>
      <c r="BI11" s="43" t="str">
        <f ca="1">IFERROR(
IF(BD2="■",
OFFSET(納品書まとめ!$A$1,BL2-1,56),OFFSET(webまとめ!$A$1,BL1-1,8)),"")</f>
        <v/>
      </c>
      <c r="BJ11" s="36"/>
      <c r="BK11" s="68"/>
      <c r="BL11" s="69"/>
      <c r="BO11" s="65" t="str">
        <f ca="1">IFERROR(
IF(BO2="■",
OFFSET(納品書まとめ!$A$1,BW2-1,55),OFFSET(webまとめ!$A$1,BW1-1,7)),"")</f>
        <v/>
      </c>
      <c r="BP11" s="66"/>
      <c r="BQ11" s="66"/>
      <c r="BR11" s="67"/>
      <c r="BS11" s="36"/>
      <c r="BT11" s="43" t="str">
        <f ca="1">IFERROR(
IF(BO2="■",
OFFSET(納品書まとめ!$A$1,BW2-1,56),OFFSET(webまとめ!$A$1,BW1-1,8)),"")</f>
        <v/>
      </c>
      <c r="BU11" s="36"/>
      <c r="BV11" s="68"/>
      <c r="BW11" s="69"/>
      <c r="BZ11" s="65" t="str">
        <f ca="1">IFERROR(
IF(BZ2="■",
OFFSET(納品書まとめ!$A$1,CH2-1,55),OFFSET(webまとめ!$A$1,CH1-1,7)),"")</f>
        <v/>
      </c>
      <c r="CA11" s="66"/>
      <c r="CB11" s="66"/>
      <c r="CC11" s="67"/>
      <c r="CD11" s="36"/>
      <c r="CE11" s="43" t="str">
        <f ca="1">IFERROR(
IF(BZ2="■",
OFFSET(納品書まとめ!$A$1,CH2-1,56),OFFSET(webまとめ!$A$1,CH1-1,8)),"")</f>
        <v/>
      </c>
      <c r="CF11" s="36"/>
      <c r="CG11" s="68"/>
      <c r="CH11" s="69"/>
      <c r="CK11" s="65" t="str">
        <f ca="1">IFERROR(
IF(CK2="■",
OFFSET(納品書まとめ!$A$1,CS2-1,55),OFFSET(webまとめ!$A$1,CS1-1,7)),"")</f>
        <v/>
      </c>
      <c r="CL11" s="66"/>
      <c r="CM11" s="66"/>
      <c r="CN11" s="67"/>
      <c r="CO11" s="36"/>
      <c r="CP11" s="43" t="str">
        <f ca="1">IFERROR(
IF(CK2="■",
OFFSET(納品書まとめ!$A$1,CS2-1,56),OFFSET(webまとめ!$A$1,CS1-1,8)),"")</f>
        <v/>
      </c>
      <c r="CQ11" s="36"/>
      <c r="CR11" s="68"/>
      <c r="CS11" s="69"/>
      <c r="CV11" s="65" t="str">
        <f ca="1">IFERROR(
IF(CV2="■",
OFFSET(納品書まとめ!$A$1,DD2-1,55),OFFSET(webまとめ!$A$1,DD1-1,7)),"")</f>
        <v/>
      </c>
      <c r="CW11" s="66"/>
      <c r="CX11" s="66"/>
      <c r="CY11" s="67"/>
      <c r="CZ11" s="36"/>
      <c r="DA11" s="43" t="str">
        <f ca="1">IFERROR(
IF(CV2="■",
OFFSET(納品書まとめ!$A$1,DD2-1,56),OFFSET(webまとめ!$A$1,DD1-1,8)),"")</f>
        <v/>
      </c>
      <c r="DB11" s="36"/>
      <c r="DC11" s="68"/>
      <c r="DD11" s="69"/>
      <c r="DG11" s="65" t="str">
        <f ca="1">IFERROR(
IF(DG2="■",
OFFSET(納品書まとめ!$A$1,DO2-1,55),OFFSET(webまとめ!$A$1,DO1-1,7)),"")</f>
        <v/>
      </c>
      <c r="DH11" s="66"/>
      <c r="DI11" s="66"/>
      <c r="DJ11" s="67"/>
      <c r="DK11" s="36"/>
      <c r="DL11" s="43" t="str">
        <f ca="1">IFERROR(
IF(DG2="■",
OFFSET(納品書まとめ!$A$1,DO2-1,56),OFFSET(webまとめ!$A$1,DO1-1,8)),"")</f>
        <v/>
      </c>
      <c r="DM11" s="36"/>
      <c r="DN11" s="68"/>
      <c r="DO11" s="69"/>
      <c r="DR11" s="65" t="str">
        <f ca="1">IFERROR(
IF(DR2="■",
OFFSET(納品書まとめ!$A$1,DZ2-1,55),OFFSET(webまとめ!$A$1,DZ1-1,7)),"")</f>
        <v/>
      </c>
      <c r="DS11" s="66"/>
      <c r="DT11" s="66"/>
      <c r="DU11" s="67"/>
      <c r="DV11" s="36"/>
      <c r="DW11" s="43" t="str">
        <f ca="1">IFERROR(
IF(DR2="■",
OFFSET(納品書まとめ!$A$1,DZ2-1,56),OFFSET(webまとめ!$A$1,DZ1-1,8)),"")</f>
        <v/>
      </c>
      <c r="DX11" s="36"/>
      <c r="DY11" s="68"/>
      <c r="DZ11" s="69"/>
      <c r="EC11" s="65" t="str">
        <f ca="1">IFERROR(
IF(EC2="■",
OFFSET(納品書まとめ!$A$1,EK2-1,55),OFFSET(webまとめ!$A$1,EK1-1,7)),"")</f>
        <v/>
      </c>
      <c r="ED11" s="66"/>
      <c r="EE11" s="66"/>
      <c r="EF11" s="67"/>
      <c r="EG11" s="36"/>
      <c r="EH11" s="43" t="str">
        <f ca="1">IFERROR(
IF(EC2="■",
OFFSET(納品書まとめ!$A$1,EK2-1,56),OFFSET(webまとめ!$A$1,EK1-1,8)),"")</f>
        <v/>
      </c>
      <c r="EI11" s="36"/>
      <c r="EJ11" s="68"/>
      <c r="EK11" s="69"/>
      <c r="EN11" s="65" t="str">
        <f ca="1">IFERROR(
IF(EN2="■",
OFFSET(納品書まとめ!$A$1,EV2-1,55),OFFSET(webまとめ!$A$1,EV1-1,7)),"")</f>
        <v/>
      </c>
      <c r="EO11" s="66"/>
      <c r="EP11" s="66"/>
      <c r="EQ11" s="67"/>
      <c r="ER11" s="36"/>
      <c r="ES11" s="43" t="str">
        <f ca="1">IFERROR(
IF(EN2="■",
OFFSET(納品書まとめ!$A$1,EV2-1,56),OFFSET(webまとめ!$A$1,EV1-1,8)),"")</f>
        <v/>
      </c>
      <c r="ET11" s="36"/>
      <c r="EU11" s="68"/>
      <c r="EV11" s="69"/>
      <c r="EY11" s="65" t="str">
        <f ca="1">IFERROR(
IF(EY2="■",
OFFSET(納品書まとめ!$A$1,FG2-1,55),OFFSET(webまとめ!$A$1,FG1-1,7)),"")</f>
        <v/>
      </c>
      <c r="EZ11" s="66"/>
      <c r="FA11" s="66"/>
      <c r="FB11" s="67"/>
      <c r="FC11" s="36"/>
      <c r="FD11" s="43" t="str">
        <f ca="1">IFERROR(
IF(EY2="■",
OFFSET(納品書まとめ!$A$1,FG2-1,56),OFFSET(webまとめ!$A$1,FG1-1,8)),"")</f>
        <v/>
      </c>
      <c r="FE11" s="36"/>
      <c r="FF11" s="68"/>
      <c r="FG11" s="69"/>
      <c r="FJ11" s="65" t="str">
        <f ca="1">IFERROR(
IF(FJ2="■",
OFFSET(納品書まとめ!$A$1,FR2-1,55),OFFSET(webまとめ!$A$1,FR1-1,7)),"")</f>
        <v/>
      </c>
      <c r="FK11" s="66"/>
      <c r="FL11" s="66"/>
      <c r="FM11" s="67"/>
      <c r="FN11" s="36"/>
      <c r="FO11" s="43" t="str">
        <f ca="1">IFERROR(
IF(FJ2="■",
OFFSET(納品書まとめ!$A$1,FR2-1,56),OFFSET(webまとめ!$A$1,FR1-1,8)),"")</f>
        <v/>
      </c>
      <c r="FP11" s="36"/>
      <c r="FQ11" s="68"/>
      <c r="FR11" s="69"/>
      <c r="FU11" s="65" t="str">
        <f ca="1">IFERROR(
IF(FU2="■",
OFFSET(納品書まとめ!$A$1,GC2-1,55),OFFSET(webまとめ!$A$1,GC1-1,7)),"")</f>
        <v/>
      </c>
      <c r="FV11" s="66"/>
      <c r="FW11" s="66"/>
      <c r="FX11" s="67"/>
      <c r="FY11" s="36"/>
      <c r="FZ11" s="43" t="str">
        <f ca="1">IFERROR(
IF(FU2="■",
OFFSET(納品書まとめ!$A$1,GC2-1,56),OFFSET(webまとめ!$A$1,GC1-1,8)),"")</f>
        <v/>
      </c>
      <c r="GA11" s="36"/>
      <c r="GB11" s="68"/>
      <c r="GC11" s="69"/>
      <c r="GF11" s="65" t="str">
        <f ca="1">IFERROR(
IF(GF2="■",
OFFSET(納品書まとめ!$A$1,GN2-1,55),OFFSET(webまとめ!$A$1,GN1-1,7)),"")</f>
        <v/>
      </c>
      <c r="GG11" s="66"/>
      <c r="GH11" s="66"/>
      <c r="GI11" s="67"/>
      <c r="GJ11" s="36"/>
      <c r="GK11" s="43" t="str">
        <f ca="1">IFERROR(
IF(GF2="■",
OFFSET(納品書まとめ!$A$1,GN2-1,56),OFFSET(webまとめ!$A$1,GN1-1,8)),"")</f>
        <v/>
      </c>
      <c r="GL11" s="36"/>
      <c r="GM11" s="68"/>
      <c r="GN11" s="69"/>
      <c r="GQ11" s="65" t="str">
        <f ca="1">IFERROR(
IF(GQ2="■",
OFFSET(納品書まとめ!$A$1,GY2-1,55),OFFSET(webまとめ!$A$1,GY1-1,7)),"")</f>
        <v/>
      </c>
      <c r="GR11" s="66"/>
      <c r="GS11" s="66"/>
      <c r="GT11" s="67"/>
      <c r="GU11" s="36"/>
      <c r="GV11" s="43" t="str">
        <f ca="1">IFERROR(
IF(GQ2="■",
OFFSET(納品書まとめ!$A$1,GY2-1,56),OFFSET(webまとめ!$A$1,GY1-1,8)),"")</f>
        <v/>
      </c>
      <c r="GW11" s="36"/>
      <c r="GX11" s="68"/>
      <c r="GY11" s="69"/>
      <c r="HB11" s="65" t="str">
        <f ca="1">IFERROR(
IF(HB2="■",
OFFSET(納品書まとめ!$A$1,HJ2-1,55),OFFSET(webまとめ!$A$1,HJ1-1,7)),"")</f>
        <v/>
      </c>
      <c r="HC11" s="66"/>
      <c r="HD11" s="66"/>
      <c r="HE11" s="67"/>
      <c r="HF11" s="36"/>
      <c r="HG11" s="43" t="str">
        <f ca="1">IFERROR(
IF(HB2="■",
OFFSET(納品書まとめ!$A$1,HJ2-1,56),OFFSET(webまとめ!$A$1,HJ1-1,8)),"")</f>
        <v/>
      </c>
      <c r="HH11" s="36"/>
      <c r="HI11" s="68"/>
      <c r="HJ11" s="69"/>
      <c r="HM11" s="65" t="str">
        <f ca="1">IFERROR(
IF(HM2="■",
OFFSET(納品書まとめ!$A$1,HU2-1,55),OFFSET(webまとめ!$A$1,HU1-1,7)),"")</f>
        <v/>
      </c>
      <c r="HN11" s="66"/>
      <c r="HO11" s="66"/>
      <c r="HP11" s="67"/>
      <c r="HQ11" s="36"/>
      <c r="HR11" s="43" t="str">
        <f ca="1">IFERROR(
IF(HM2="■",
OFFSET(納品書まとめ!$A$1,HU2-1,56),OFFSET(webまとめ!$A$1,HU1-1,8)),"")</f>
        <v/>
      </c>
      <c r="HS11" s="36"/>
      <c r="HT11" s="68"/>
      <c r="HU11" s="69"/>
      <c r="HX11" s="65" t="str">
        <f ca="1">IFERROR(
IF(HX2="■",
OFFSET(納品書まとめ!$A$1,IF2-1,55),OFFSET(webまとめ!$A$1,IF1-1,7)),"")</f>
        <v/>
      </c>
      <c r="HY11" s="66"/>
      <c r="HZ11" s="66"/>
      <c r="IA11" s="67"/>
      <c r="IB11" s="36"/>
      <c r="IC11" s="43" t="str">
        <f ca="1">IFERROR(
IF(HX2="■",
OFFSET(納品書まとめ!$A$1,IF2-1,56),OFFSET(webまとめ!$A$1,IF1-1,8)),"")</f>
        <v/>
      </c>
      <c r="ID11" s="36"/>
      <c r="IE11" s="68"/>
      <c r="IF11" s="69"/>
      <c r="II11" s="65" t="str">
        <f ca="1">IFERROR(
IF(II2="■",
OFFSET(納品書まとめ!$A$1,IQ2-1,55),OFFSET(webまとめ!$A$1,IQ1-1,7)),"")</f>
        <v/>
      </c>
      <c r="IJ11" s="66"/>
      <c r="IK11" s="66"/>
      <c r="IL11" s="67"/>
      <c r="IM11" s="36"/>
      <c r="IN11" s="43" t="str">
        <f ca="1">IFERROR(
IF(II2="■",
OFFSET(納品書まとめ!$A$1,IQ2-1,56),OFFSET(webまとめ!$A$1,IQ1-1,8)),"")</f>
        <v/>
      </c>
      <c r="IO11" s="36"/>
      <c r="IP11" s="68"/>
      <c r="IQ11" s="69"/>
      <c r="IT11" s="65" t="str">
        <f ca="1">IFERROR(
IF(IT2="■",
OFFSET(納品書まとめ!$A$1,JB2-1,55),OFFSET(webまとめ!$A$1,JB1-1,7)),"")</f>
        <v/>
      </c>
      <c r="IU11" s="66"/>
      <c r="IV11" s="66"/>
      <c r="IW11" s="67"/>
      <c r="IX11" s="36"/>
      <c r="IY11" s="43" t="str">
        <f ca="1">IFERROR(
IF(IT2="■",
OFFSET(納品書まとめ!$A$1,JB2-1,56),OFFSET(webまとめ!$A$1,JB1-1,8)),"")</f>
        <v/>
      </c>
      <c r="IZ11" s="36"/>
      <c r="JA11" s="68"/>
      <c r="JB11" s="69"/>
      <c r="JE11" s="65" t="str">
        <f ca="1">IFERROR(
IF(JE2="■",
OFFSET(納品書まとめ!$A$1,JM2-1,55),OFFSET(webまとめ!$A$1,JM1-1,7)),"")</f>
        <v/>
      </c>
      <c r="JF11" s="66"/>
      <c r="JG11" s="66"/>
      <c r="JH11" s="67"/>
      <c r="JI11" s="36"/>
      <c r="JJ11" s="43" t="str">
        <f ca="1">IFERROR(
IF(JE2="■",
OFFSET(納品書まとめ!$A$1,JM2-1,56),OFFSET(webまとめ!$A$1,JM1-1,8)),"")</f>
        <v/>
      </c>
      <c r="JK11" s="36"/>
      <c r="JL11" s="68"/>
      <c r="JM11" s="69"/>
      <c r="JP11" s="65" t="str">
        <f ca="1">IFERROR(
IF(JP2="■",
OFFSET(納品書まとめ!$A$1,JX2-1,55),OFFSET(webまとめ!$A$1,JX1-1,7)),"")</f>
        <v/>
      </c>
      <c r="JQ11" s="66"/>
      <c r="JR11" s="66"/>
      <c r="JS11" s="67"/>
      <c r="JT11" s="36"/>
      <c r="JU11" s="43" t="str">
        <f ca="1">IFERROR(
IF(JP2="■",
OFFSET(納品書まとめ!$A$1,JX2-1,56),OFFSET(webまとめ!$A$1,JX1-1,8)),"")</f>
        <v/>
      </c>
      <c r="JV11" s="36"/>
      <c r="JW11" s="68"/>
      <c r="JX11" s="69"/>
      <c r="KA11" s="65" t="str">
        <f ca="1">IFERROR(
IF(KA2="■",
OFFSET(納品書まとめ!$A$1,KI2-1,55),OFFSET(webまとめ!$A$1,KI1-1,7)),"")</f>
        <v/>
      </c>
      <c r="KB11" s="66"/>
      <c r="KC11" s="66"/>
      <c r="KD11" s="67"/>
      <c r="KE11" s="36"/>
      <c r="KF11" s="43" t="str">
        <f ca="1">IFERROR(
IF(KA2="■",
OFFSET(納品書まとめ!$A$1,KI2-1,56),OFFSET(webまとめ!$A$1,KI1-1,8)),"")</f>
        <v/>
      </c>
      <c r="KG11" s="36"/>
      <c r="KH11" s="68"/>
      <c r="KI11" s="69"/>
      <c r="KL11" s="65" t="str">
        <f ca="1">IFERROR(
IF(KL2="■",
OFFSET(納品書まとめ!$A$1,KT2-1,55),OFFSET(webまとめ!$A$1,KT1-1,7)),"")</f>
        <v/>
      </c>
      <c r="KM11" s="66"/>
      <c r="KN11" s="66"/>
      <c r="KO11" s="67"/>
      <c r="KP11" s="36"/>
      <c r="KQ11" s="43" t="str">
        <f ca="1">IFERROR(
IF(KL2="■",
OFFSET(納品書まとめ!$A$1,KT2-1,56),OFFSET(webまとめ!$A$1,KT1-1,8)),"")</f>
        <v/>
      </c>
      <c r="KR11" s="36"/>
      <c r="KS11" s="68"/>
      <c r="KT11" s="69"/>
      <c r="KW11" s="65" t="str">
        <f ca="1">IFERROR(
IF(KW2="■",
OFFSET(納品書まとめ!$A$1,LE2-1,55),OFFSET(webまとめ!$A$1,LE1-1,7)),"")</f>
        <v/>
      </c>
      <c r="KX11" s="66"/>
      <c r="KY11" s="66"/>
      <c r="KZ11" s="67"/>
      <c r="LA11" s="36"/>
      <c r="LB11" s="43" t="str">
        <f ca="1">IFERROR(
IF(KW2="■",
OFFSET(納品書まとめ!$A$1,LE2-1,56),OFFSET(webまとめ!$A$1,LE1-1,8)),"")</f>
        <v/>
      </c>
      <c r="LC11" s="36"/>
      <c r="LD11" s="68"/>
      <c r="LE11" s="69"/>
      <c r="LH11" s="65" t="str">
        <f ca="1">IFERROR(
IF(LH2="■",
OFFSET(納品書まとめ!$A$1,LP2-1,55),OFFSET(webまとめ!$A$1,LP1-1,7)),"")</f>
        <v/>
      </c>
      <c r="LI11" s="66"/>
      <c r="LJ11" s="66"/>
      <c r="LK11" s="67"/>
      <c r="LL11" s="36"/>
      <c r="LM11" s="43" t="str">
        <f ca="1">IFERROR(
IF(LH2="■",
OFFSET(納品書まとめ!$A$1,LP2-1,56),OFFSET(webまとめ!$A$1,LP1-1,8)),"")</f>
        <v/>
      </c>
      <c r="LN11" s="36"/>
      <c r="LO11" s="68"/>
      <c r="LP11" s="69"/>
      <c r="LS11" s="65" t="str">
        <f ca="1">IFERROR(
IF(LS2="■",
OFFSET(納品書まとめ!$A$1,MA2-1,55),OFFSET(webまとめ!$A$1,MA1-1,7)),"")</f>
        <v/>
      </c>
      <c r="LT11" s="66"/>
      <c r="LU11" s="66"/>
      <c r="LV11" s="67"/>
      <c r="LW11" s="36"/>
      <c r="LX11" s="43" t="str">
        <f ca="1">IFERROR(
IF(LS2="■",
OFFSET(納品書まとめ!$A$1,MA2-1,56),OFFSET(webまとめ!$A$1,MA1-1,8)),"")</f>
        <v/>
      </c>
      <c r="LY11" s="36"/>
      <c r="LZ11" s="68"/>
      <c r="MA11" s="69"/>
      <c r="MD11" s="65" t="str">
        <f ca="1">IFERROR(
IF(MD2="■",
OFFSET(納品書まとめ!$A$1,ML2-1,55),OFFSET(webまとめ!$A$1,ML1-1,7)),"")</f>
        <v/>
      </c>
      <c r="ME11" s="66"/>
      <c r="MF11" s="66"/>
      <c r="MG11" s="67"/>
      <c r="MH11" s="36"/>
      <c r="MI11" s="43" t="str">
        <f ca="1">IFERROR(
IF(MD2="■",
OFFSET(納品書まとめ!$A$1,ML2-1,56),OFFSET(webまとめ!$A$1,ML1-1,8)),"")</f>
        <v/>
      </c>
      <c r="MJ11" s="36"/>
      <c r="MK11" s="68"/>
      <c r="ML11" s="69"/>
      <c r="MO11" s="65" t="str">
        <f ca="1">IFERROR(
IF(MO2="■",
OFFSET(納品書まとめ!$A$1,MW2-1,55),OFFSET(webまとめ!$A$1,MW1-1,7)),"")</f>
        <v/>
      </c>
      <c r="MP11" s="66"/>
      <c r="MQ11" s="66"/>
      <c r="MR11" s="67"/>
      <c r="MS11" s="36"/>
      <c r="MT11" s="43" t="str">
        <f ca="1">IFERROR(
IF(MO2="■",
OFFSET(納品書まとめ!$A$1,MW2-1,56),OFFSET(webまとめ!$A$1,MW1-1,8)),"")</f>
        <v/>
      </c>
      <c r="MU11" s="36"/>
      <c r="MV11" s="68"/>
      <c r="MW11" s="69"/>
      <c r="MZ11" s="65" t="str">
        <f ca="1">IFERROR(
IF(MZ2="■",
OFFSET(納品書まとめ!$A$1,NH2-1,55),OFFSET(webまとめ!$A$1,NH1-1,7)),"")</f>
        <v/>
      </c>
      <c r="NA11" s="66"/>
      <c r="NB11" s="66"/>
      <c r="NC11" s="67"/>
      <c r="ND11" s="36"/>
      <c r="NE11" s="43" t="str">
        <f ca="1">IFERROR(
IF(MZ2="■",
OFFSET(納品書まとめ!$A$1,NH2-1,56),OFFSET(webまとめ!$A$1,NH1-1,8)),"")</f>
        <v/>
      </c>
      <c r="NF11" s="36"/>
      <c r="NG11" s="68"/>
      <c r="NH11" s="69"/>
      <c r="NK11" s="65" t="str">
        <f ca="1">IFERROR(
IF(NK2="■",
OFFSET(納品書まとめ!$A$1,NS2-1,55),OFFSET(webまとめ!$A$1,NS1-1,7)),"")</f>
        <v/>
      </c>
      <c r="NL11" s="66"/>
      <c r="NM11" s="66"/>
      <c r="NN11" s="67"/>
      <c r="NO11" s="36"/>
      <c r="NP11" s="43" t="str">
        <f ca="1">IFERROR(
IF(NK2="■",
OFFSET(納品書まとめ!$A$1,NS2-1,56),OFFSET(webまとめ!$A$1,NS1-1,8)),"")</f>
        <v/>
      </c>
      <c r="NQ11" s="36"/>
      <c r="NR11" s="68"/>
      <c r="NS11" s="69"/>
      <c r="NV11" s="65" t="str">
        <f ca="1">IFERROR(
IF(NV2="■",
OFFSET(納品書まとめ!$A$1,OD2-1,55),OFFSET(webまとめ!$A$1,OD1-1,7)),"")</f>
        <v/>
      </c>
      <c r="NW11" s="66"/>
      <c r="NX11" s="66"/>
      <c r="NY11" s="67"/>
      <c r="NZ11" s="36"/>
      <c r="OA11" s="43" t="str">
        <f ca="1">IFERROR(
IF(NV2="■",
OFFSET(納品書まとめ!$A$1,OD2-1,56),OFFSET(webまとめ!$A$1,OD1-1,8)),"")</f>
        <v/>
      </c>
      <c r="OB11" s="36"/>
      <c r="OC11" s="68"/>
      <c r="OD11" s="69"/>
      <c r="OG11" s="65" t="str">
        <f ca="1">IFERROR(
IF(OG2="■",
OFFSET(納品書まとめ!$A$1,OO2-1,55),OFFSET(webまとめ!$A$1,OO1-1,7)),"")</f>
        <v/>
      </c>
      <c r="OH11" s="66"/>
      <c r="OI11" s="66"/>
      <c r="OJ11" s="67"/>
      <c r="OK11" s="36"/>
      <c r="OL11" s="43" t="str">
        <f ca="1">IFERROR(
IF(OG2="■",
OFFSET(納品書まとめ!$A$1,OO2-1,56),OFFSET(webまとめ!$A$1,OO1-1,8)),"")</f>
        <v/>
      </c>
      <c r="OM11" s="36"/>
      <c r="ON11" s="68"/>
      <c r="OO11" s="69"/>
      <c r="OR11" s="65" t="str">
        <f ca="1">IFERROR(
IF(OR2="■",
OFFSET(納品書まとめ!$A$1,OZ2-1,55),OFFSET(webまとめ!$A$1,OZ1-1,7)),"")</f>
        <v/>
      </c>
      <c r="OS11" s="66"/>
      <c r="OT11" s="66"/>
      <c r="OU11" s="67"/>
      <c r="OV11" s="36"/>
      <c r="OW11" s="43" t="str">
        <f ca="1">IFERROR(
IF(OR2="■",
OFFSET(納品書まとめ!$A$1,OZ2-1,56),OFFSET(webまとめ!$A$1,OZ1-1,8)),"")</f>
        <v/>
      </c>
      <c r="OX11" s="36"/>
      <c r="OY11" s="68"/>
      <c r="OZ11" s="69"/>
      <c r="PC11" s="65" t="str">
        <f ca="1">IFERROR(
IF(PC2="■",
OFFSET(納品書まとめ!$A$1,PK2-1,55),OFFSET(webまとめ!$A$1,PK1-1,7)),"")</f>
        <v/>
      </c>
      <c r="PD11" s="66"/>
      <c r="PE11" s="66"/>
      <c r="PF11" s="67"/>
      <c r="PG11" s="36"/>
      <c r="PH11" s="43" t="str">
        <f ca="1">IFERROR(
IF(PC2="■",
OFFSET(納品書まとめ!$A$1,PK2-1,56),OFFSET(webまとめ!$A$1,PK1-1,8)),"")</f>
        <v/>
      </c>
      <c r="PI11" s="36"/>
      <c r="PJ11" s="68"/>
      <c r="PK11" s="69"/>
      <c r="PN11" s="65" t="str">
        <f ca="1">IFERROR(
IF(PN2="■",
OFFSET(納品書まとめ!$A$1,PV2-1,55),OFFSET(webまとめ!$A$1,PV1-1,7)),"")</f>
        <v/>
      </c>
      <c r="PO11" s="66"/>
      <c r="PP11" s="66"/>
      <c r="PQ11" s="67"/>
      <c r="PR11" s="36"/>
      <c r="PS11" s="43" t="str">
        <f ca="1">IFERROR(
IF(PN2="■",
OFFSET(納品書まとめ!$A$1,PV2-1,56),OFFSET(webまとめ!$A$1,PV1-1,8)),"")</f>
        <v/>
      </c>
      <c r="PT11" s="36"/>
      <c r="PU11" s="68"/>
      <c r="PV11" s="69"/>
      <c r="PY11" s="65" t="str">
        <f ca="1">IFERROR(
IF(PY2="■",
OFFSET(納品書まとめ!$A$1,QG2-1,55),OFFSET(webまとめ!$A$1,QG1-1,7)),"")</f>
        <v/>
      </c>
      <c r="PZ11" s="66"/>
      <c r="QA11" s="66"/>
      <c r="QB11" s="67"/>
      <c r="QC11" s="36"/>
      <c r="QD11" s="43" t="str">
        <f ca="1">IFERROR(
IF(PY2="■",
OFFSET(納品書まとめ!$A$1,QG2-1,56),OFFSET(webまとめ!$A$1,QG1-1,8)),"")</f>
        <v/>
      </c>
      <c r="QE11" s="36"/>
      <c r="QF11" s="68"/>
      <c r="QG11" s="69"/>
      <c r="QJ11" s="65" t="str">
        <f ca="1">IFERROR(
IF(QJ2="■",
OFFSET(納品書まとめ!$A$1,QR2-1,55),OFFSET(webまとめ!$A$1,QR1-1,7)),"")</f>
        <v/>
      </c>
      <c r="QK11" s="66"/>
      <c r="QL11" s="66"/>
      <c r="QM11" s="67"/>
      <c r="QN11" s="36"/>
      <c r="QO11" s="43" t="str">
        <f ca="1">IFERROR(
IF(QJ2="■",
OFFSET(納品書まとめ!$A$1,QR2-1,56),OFFSET(webまとめ!$A$1,QR1-1,8)),"")</f>
        <v/>
      </c>
      <c r="QP11" s="36"/>
      <c r="QQ11" s="68"/>
      <c r="QR11" s="69"/>
      <c r="QU11" s="65" t="str">
        <f ca="1">IFERROR(
IF(QU2="■",
OFFSET(納品書まとめ!$A$1,RC2-1,55),OFFSET(webまとめ!$A$1,RC1-1,7)),"")</f>
        <v/>
      </c>
      <c r="QV11" s="66"/>
      <c r="QW11" s="66"/>
      <c r="QX11" s="67"/>
      <c r="QY11" s="36"/>
      <c r="QZ11" s="43" t="str">
        <f ca="1">IFERROR(
IF(QU2="■",
OFFSET(納品書まとめ!$A$1,RC2-1,56),OFFSET(webまとめ!$A$1,RC1-1,8)),"")</f>
        <v/>
      </c>
      <c r="RA11" s="36"/>
      <c r="RB11" s="68"/>
      <c r="RC11" s="69"/>
      <c r="RF11" s="65" t="str">
        <f ca="1">IFERROR(
IF(RF2="■",
OFFSET(納品書まとめ!$A$1,RN2-1,55),OFFSET(webまとめ!$A$1,RN1-1,7)),"")</f>
        <v/>
      </c>
      <c r="RG11" s="66"/>
      <c r="RH11" s="66"/>
      <c r="RI11" s="67"/>
      <c r="RJ11" s="36"/>
      <c r="RK11" s="43" t="str">
        <f ca="1">IFERROR(
IF(RF2="■",
OFFSET(納品書まとめ!$A$1,RN2-1,56),OFFSET(webまとめ!$A$1,RN1-1,8)),"")</f>
        <v/>
      </c>
      <c r="RL11" s="36"/>
      <c r="RM11" s="68"/>
      <c r="RN11" s="69"/>
      <c r="RQ11" s="65" t="str">
        <f ca="1">IFERROR(
IF(RQ2="■",
OFFSET(納品書まとめ!$A$1,RY2-1,55),OFFSET(webまとめ!$A$1,RY1-1,7)),"")</f>
        <v/>
      </c>
      <c r="RR11" s="66"/>
      <c r="RS11" s="66"/>
      <c r="RT11" s="67"/>
      <c r="RU11" s="36"/>
      <c r="RV11" s="43" t="str">
        <f ca="1">IFERROR(
IF(RQ2="■",
OFFSET(納品書まとめ!$A$1,RY2-1,56),OFFSET(webまとめ!$A$1,RY1-1,8)),"")</f>
        <v/>
      </c>
      <c r="RW11" s="36"/>
      <c r="RX11" s="68"/>
      <c r="RY11" s="69"/>
      <c r="SB11" s="65" t="str">
        <f ca="1">IFERROR(
IF(SB2="■",
OFFSET(納品書まとめ!$A$1,SJ2-1,55),OFFSET(webまとめ!$A$1,SJ1-1,7)),"")</f>
        <v/>
      </c>
      <c r="SC11" s="66"/>
      <c r="SD11" s="66"/>
      <c r="SE11" s="67"/>
      <c r="SF11" s="36"/>
      <c r="SG11" s="43" t="str">
        <f ca="1">IFERROR(
IF(SB2="■",
OFFSET(納品書まとめ!$A$1,SJ2-1,56),OFFSET(webまとめ!$A$1,SJ1-1,8)),"")</f>
        <v/>
      </c>
      <c r="SH11" s="36"/>
      <c r="SI11" s="68"/>
      <c r="SJ11" s="69"/>
      <c r="SM11" s="65" t="str">
        <f ca="1">IFERROR(
IF(SM2="■",
OFFSET(納品書まとめ!$A$1,SU2-1,55),OFFSET(webまとめ!$A$1,SU1-1,7)),"")</f>
        <v/>
      </c>
      <c r="SN11" s="66"/>
      <c r="SO11" s="66"/>
      <c r="SP11" s="67"/>
      <c r="SQ11" s="36"/>
      <c r="SR11" s="43" t="str">
        <f ca="1">IFERROR(
IF(SM2="■",
OFFSET(納品書まとめ!$A$1,SU2-1,56),OFFSET(webまとめ!$A$1,SU1-1,8)),"")</f>
        <v/>
      </c>
      <c r="SS11" s="36"/>
      <c r="ST11" s="68"/>
      <c r="SU11" s="69"/>
      <c r="SX11" s="65" t="str">
        <f ca="1">IFERROR(
IF(SX2="■",
OFFSET(納品書まとめ!$A$1,TF2-1,55),OFFSET(webまとめ!$A$1,TF1-1,7)),"")</f>
        <v/>
      </c>
      <c r="SY11" s="66"/>
      <c r="SZ11" s="66"/>
      <c r="TA11" s="67"/>
      <c r="TB11" s="36"/>
      <c r="TC11" s="43" t="str">
        <f ca="1">IFERROR(
IF(SX2="■",
OFFSET(納品書まとめ!$A$1,TF2-1,56),OFFSET(webまとめ!$A$1,TF1-1,8)),"")</f>
        <v/>
      </c>
      <c r="TD11" s="36"/>
      <c r="TE11" s="68"/>
      <c r="TF11" s="69"/>
      <c r="TI11" s="65" t="str">
        <f ca="1">IFERROR(
IF(TI2="■",
OFFSET(納品書まとめ!$A$1,TQ2-1,55),OFFSET(webまとめ!$A$1,TQ1-1,7)),"")</f>
        <v/>
      </c>
      <c r="TJ11" s="66"/>
      <c r="TK11" s="66"/>
      <c r="TL11" s="67"/>
      <c r="TM11" s="36"/>
      <c r="TN11" s="43" t="str">
        <f ca="1">IFERROR(
IF(TI2="■",
OFFSET(納品書まとめ!$A$1,TQ2-1,56),OFFSET(webまとめ!$A$1,TQ1-1,8)),"")</f>
        <v/>
      </c>
      <c r="TO11" s="36"/>
      <c r="TP11" s="68"/>
      <c r="TQ11" s="69"/>
      <c r="TT11" s="65" t="str">
        <f ca="1">IFERROR(
IF(TT2="■",
OFFSET(納品書まとめ!$A$1,UB2-1,55),OFFSET(webまとめ!$A$1,UB1-1,7)),"")</f>
        <v/>
      </c>
      <c r="TU11" s="66"/>
      <c r="TV11" s="66"/>
      <c r="TW11" s="67"/>
      <c r="TX11" s="36"/>
      <c r="TY11" s="43" t="str">
        <f ca="1">IFERROR(
IF(TT2="■",
OFFSET(納品書まとめ!$A$1,UB2-1,56),OFFSET(webまとめ!$A$1,UB1-1,8)),"")</f>
        <v/>
      </c>
      <c r="TZ11" s="36"/>
      <c r="UA11" s="68"/>
      <c r="UB11" s="69"/>
      <c r="UE11" s="65" t="str">
        <f ca="1">IFERROR(
IF(UE2="■",
OFFSET(納品書まとめ!$A$1,UM2-1,55),OFFSET(webまとめ!$A$1,UM1-1,7)),"")</f>
        <v/>
      </c>
      <c r="UF11" s="66"/>
      <c r="UG11" s="66"/>
      <c r="UH11" s="67"/>
      <c r="UI11" s="36"/>
      <c r="UJ11" s="43" t="str">
        <f ca="1">IFERROR(
IF(UE2="■",
OFFSET(納品書まとめ!$A$1,UM2-1,56),OFFSET(webまとめ!$A$1,UM1-1,8)),"")</f>
        <v/>
      </c>
      <c r="UK11" s="36"/>
      <c r="UL11" s="68"/>
      <c r="UM11" s="69"/>
      <c r="UP11" s="65" t="str">
        <f ca="1">IFERROR(
IF(UP2="■",
OFFSET(納品書まとめ!$A$1,UX2-1,55),OFFSET(webまとめ!$A$1,UX1-1,7)),"")</f>
        <v/>
      </c>
      <c r="UQ11" s="66"/>
      <c r="UR11" s="66"/>
      <c r="US11" s="67"/>
      <c r="UT11" s="36"/>
      <c r="UU11" s="43" t="str">
        <f ca="1">IFERROR(
IF(UP2="■",
OFFSET(納品書まとめ!$A$1,UX2-1,56),OFFSET(webまとめ!$A$1,UX1-1,8)),"")</f>
        <v/>
      </c>
      <c r="UV11" s="36"/>
      <c r="UW11" s="68"/>
      <c r="UX11" s="69"/>
      <c r="VA11" s="65" t="str">
        <f ca="1">IFERROR(
IF(VA2="■",
OFFSET(納品書まとめ!$A$1,VI2-1,55),OFFSET(webまとめ!$A$1,VI1-1,7)),"")</f>
        <v/>
      </c>
      <c r="VB11" s="66"/>
      <c r="VC11" s="66"/>
      <c r="VD11" s="67"/>
      <c r="VE11" s="36"/>
      <c r="VF11" s="43" t="str">
        <f ca="1">IFERROR(
IF(VA2="■",
OFFSET(納品書まとめ!$A$1,VI2-1,56),OFFSET(webまとめ!$A$1,VI1-1,8)),"")</f>
        <v/>
      </c>
      <c r="VG11" s="36"/>
      <c r="VH11" s="68"/>
      <c r="VI11" s="69"/>
      <c r="VL11" s="65" t="str">
        <f ca="1">IFERROR(
IF(VL2="■",
OFFSET(納品書まとめ!$A$1,VT2-1,55),OFFSET(webまとめ!$A$1,VT1-1,7)),"")</f>
        <v/>
      </c>
      <c r="VM11" s="66"/>
      <c r="VN11" s="66"/>
      <c r="VO11" s="67"/>
      <c r="VP11" s="36"/>
      <c r="VQ11" s="43" t="str">
        <f ca="1">IFERROR(
IF(VL2="■",
OFFSET(納品書まとめ!$A$1,VT2-1,56),OFFSET(webまとめ!$A$1,VT1-1,8)),"")</f>
        <v/>
      </c>
      <c r="VR11" s="36"/>
      <c r="VS11" s="68"/>
      <c r="VT11" s="69"/>
      <c r="VW11" s="65" t="str">
        <f ca="1">IFERROR(
IF(VW2="■",
OFFSET(納品書まとめ!$A$1,WE2-1,55),OFFSET(webまとめ!$A$1,WE1-1,7)),"")</f>
        <v/>
      </c>
      <c r="VX11" s="66"/>
      <c r="VY11" s="66"/>
      <c r="VZ11" s="67"/>
      <c r="WA11" s="36"/>
      <c r="WB11" s="43" t="str">
        <f ca="1">IFERROR(
IF(VW2="■",
OFFSET(納品書まとめ!$A$1,WE2-1,56),OFFSET(webまとめ!$A$1,WE1-1,8)),"")</f>
        <v/>
      </c>
      <c r="WC11" s="36"/>
      <c r="WD11" s="68"/>
      <c r="WE11" s="69"/>
      <c r="WH11" s="65" t="str">
        <f ca="1">IFERROR(
IF(WH2="■",
OFFSET(納品書まとめ!$A$1,WP2-1,55),OFFSET(webまとめ!$A$1,WP1-1,7)),"")</f>
        <v/>
      </c>
      <c r="WI11" s="66"/>
      <c r="WJ11" s="66"/>
      <c r="WK11" s="67"/>
      <c r="WL11" s="36"/>
      <c r="WM11" s="43" t="str">
        <f ca="1">IFERROR(
IF(WH2="■",
OFFSET(納品書まとめ!$A$1,WP2-1,56),OFFSET(webまとめ!$A$1,WP1-1,8)),"")</f>
        <v/>
      </c>
      <c r="WN11" s="36"/>
      <c r="WO11" s="68"/>
      <c r="WP11" s="69"/>
      <c r="WS11" s="65" t="str">
        <f ca="1">IFERROR(
IF(WS2="■",
OFFSET(納品書まとめ!$A$1,XA2-1,55),OFFSET(webまとめ!$A$1,XA1-1,7)),"")</f>
        <v/>
      </c>
      <c r="WT11" s="66"/>
      <c r="WU11" s="66"/>
      <c r="WV11" s="67"/>
      <c r="WW11" s="36"/>
      <c r="WX11" s="43" t="str">
        <f ca="1">IFERROR(
IF(WS2="■",
OFFSET(納品書まとめ!$A$1,XA2-1,56),OFFSET(webまとめ!$A$1,XA1-1,8)),"")</f>
        <v/>
      </c>
      <c r="WY11" s="36"/>
      <c r="WZ11" s="68"/>
      <c r="XA11" s="69"/>
      <c r="XD11" s="65" t="str">
        <f ca="1">IFERROR(
IF(XD2="■",
OFFSET(納品書まとめ!$A$1,XL2-1,55),OFFSET(webまとめ!$A$1,XL1-1,7)),"")</f>
        <v/>
      </c>
      <c r="XE11" s="66"/>
      <c r="XF11" s="66"/>
      <c r="XG11" s="67"/>
      <c r="XH11" s="36"/>
      <c r="XI11" s="43" t="str">
        <f ca="1">IFERROR(
IF(XD2="■",
OFFSET(納品書まとめ!$A$1,XL2-1,56),OFFSET(webまとめ!$A$1,XL1-1,8)),"")</f>
        <v/>
      </c>
      <c r="XJ11" s="36"/>
      <c r="XK11" s="68"/>
      <c r="XL11" s="69"/>
      <c r="XO11" s="65" t="str">
        <f ca="1">IFERROR(
IF(XO2="■",
OFFSET(納品書まとめ!$A$1,XW2-1,55),OFFSET(webまとめ!$A$1,XW1-1,7)),"")</f>
        <v/>
      </c>
      <c r="XP11" s="66"/>
      <c r="XQ11" s="66"/>
      <c r="XR11" s="67"/>
      <c r="XS11" s="36"/>
      <c r="XT11" s="43" t="str">
        <f ca="1">IFERROR(
IF(XO2="■",
OFFSET(納品書まとめ!$A$1,XW2-1,56),OFFSET(webまとめ!$A$1,XW1-1,8)),"")</f>
        <v/>
      </c>
      <c r="XU11" s="36"/>
      <c r="XV11" s="68"/>
      <c r="XW11" s="69"/>
      <c r="XZ11" s="65" t="str">
        <f ca="1">IFERROR(
IF(XZ2="■",
OFFSET(納品書まとめ!$A$1,YH2-1,55),OFFSET(webまとめ!$A$1,YH1-1,7)),"")</f>
        <v/>
      </c>
      <c r="YA11" s="66"/>
      <c r="YB11" s="66"/>
      <c r="YC11" s="67"/>
      <c r="YD11" s="36"/>
      <c r="YE11" s="43" t="str">
        <f ca="1">IFERROR(
IF(XZ2="■",
OFFSET(納品書まとめ!$A$1,YH2-1,56),OFFSET(webまとめ!$A$1,YH1-1,8)),"")</f>
        <v/>
      </c>
      <c r="YF11" s="36"/>
      <c r="YG11" s="68"/>
      <c r="YH11" s="69"/>
      <c r="YK11" s="65" t="str">
        <f ca="1">IFERROR(
IF(YK2="■",
OFFSET(納品書まとめ!$A$1,YS2-1,55),OFFSET(webまとめ!$A$1,YS1-1,7)),"")</f>
        <v/>
      </c>
      <c r="YL11" s="66"/>
      <c r="YM11" s="66"/>
      <c r="YN11" s="67"/>
      <c r="YO11" s="36"/>
      <c r="YP11" s="43" t="str">
        <f ca="1">IFERROR(
IF(YK2="■",
OFFSET(納品書まとめ!$A$1,YS2-1,56),OFFSET(webまとめ!$A$1,YS1-1,8)),"")</f>
        <v/>
      </c>
      <c r="YQ11" s="36"/>
      <c r="YR11" s="68"/>
      <c r="YS11" s="69"/>
      <c r="YV11" s="65" t="str">
        <f ca="1">IFERROR(
IF(YV2="■",
OFFSET(納品書まとめ!$A$1,ZD2-1,55),OFFSET(webまとめ!$A$1,ZD1-1,7)),"")</f>
        <v/>
      </c>
      <c r="YW11" s="66"/>
      <c r="YX11" s="66"/>
      <c r="YY11" s="67"/>
      <c r="YZ11" s="36"/>
      <c r="ZA11" s="43" t="str">
        <f ca="1">IFERROR(
IF(YV2="■",
OFFSET(納品書まとめ!$A$1,ZD2-1,56),OFFSET(webまとめ!$A$1,ZD1-1,8)),"")</f>
        <v/>
      </c>
      <c r="ZB11" s="36"/>
      <c r="ZC11" s="68"/>
      <c r="ZD11" s="69"/>
      <c r="ZG11" s="65" t="str">
        <f ca="1">IFERROR(
IF(ZG2="■",
OFFSET(納品書まとめ!$A$1,ZO2-1,55),OFFSET(webまとめ!$A$1,ZO1-1,7)),"")</f>
        <v/>
      </c>
      <c r="ZH11" s="66"/>
      <c r="ZI11" s="66"/>
      <c r="ZJ11" s="67"/>
      <c r="ZK11" s="36"/>
      <c r="ZL11" s="43" t="str">
        <f ca="1">IFERROR(
IF(ZG2="■",
OFFSET(納品書まとめ!$A$1,ZO2-1,56),OFFSET(webまとめ!$A$1,ZO1-1,8)),"")</f>
        <v/>
      </c>
      <c r="ZM11" s="36"/>
      <c r="ZN11" s="68"/>
      <c r="ZO11" s="69"/>
      <c r="ZR11" s="65" t="str">
        <f ca="1">IFERROR(
IF(ZR2="■",
OFFSET(納品書まとめ!$A$1,ZZ2-1,55),OFFSET(webまとめ!$A$1,ZZ1-1,7)),"")</f>
        <v/>
      </c>
      <c r="ZS11" s="66"/>
      <c r="ZT11" s="66"/>
      <c r="ZU11" s="67"/>
      <c r="ZV11" s="36"/>
      <c r="ZW11" s="43" t="str">
        <f ca="1">IFERROR(
IF(ZR2="■",
OFFSET(納品書まとめ!$A$1,ZZ2-1,56),OFFSET(webまとめ!$A$1,ZZ1-1,8)),"")</f>
        <v/>
      </c>
      <c r="ZX11" s="36"/>
      <c r="ZY11" s="68"/>
      <c r="ZZ11" s="69"/>
      <c r="AAC11" s="65" t="str">
        <f ca="1">IFERROR(
IF(AAC2="■",
OFFSET(納品書まとめ!$A$1,AAK2-1,55),OFFSET(webまとめ!$A$1,AAK1-1,7)),"")</f>
        <v/>
      </c>
      <c r="AAD11" s="66"/>
      <c r="AAE11" s="66"/>
      <c r="AAF11" s="67"/>
      <c r="AAG11" s="36"/>
      <c r="AAH11" s="43" t="str">
        <f ca="1">IFERROR(
IF(AAC2="■",
OFFSET(納品書まとめ!$A$1,AAK2-1,56),OFFSET(webまとめ!$A$1,AAK1-1,8)),"")</f>
        <v/>
      </c>
      <c r="AAI11" s="36"/>
      <c r="AAJ11" s="68"/>
      <c r="AAK11" s="69"/>
    </row>
    <row r="12" spans="1:715" x14ac:dyDescent="0.45">
      <c r="A12" s="65" t="str">
        <f ca="1">IFERROR(
IF(A2="■",
OFFSET(納品書まとめ!$A$1,I2-1,58),OFFSET(webまとめ!$A$1,I1-1,10)),"")</f>
        <v/>
      </c>
      <c r="B12" s="66"/>
      <c r="C12" s="66"/>
      <c r="D12" s="67"/>
      <c r="E12" s="36"/>
      <c r="F12" s="43" t="str">
        <f ca="1">IFERROR(
IF(A2="■",
OFFSET(納品書まとめ!$A$1,I2-1,59),OFFSET(webまとめ!$A$1,I1-1,11)),"")</f>
        <v/>
      </c>
      <c r="G12" s="36"/>
      <c r="H12" s="68"/>
      <c r="I12" s="69"/>
      <c r="L12" s="65" t="str">
        <f ca="1">IFERROR(
IF(L2="■",
OFFSET(納品書まとめ!$A$1,T2-1,58),OFFSET(webまとめ!$A$1,T1-1,10)),"")</f>
        <v/>
      </c>
      <c r="M12" s="66"/>
      <c r="N12" s="66"/>
      <c r="O12" s="67"/>
      <c r="P12" s="36"/>
      <c r="Q12" s="43" t="str">
        <f ca="1">IFERROR(
IF(L2="■",
OFFSET(納品書まとめ!$A$1,T2-1,59),OFFSET(webまとめ!$A$1,T1-1,11)),"")</f>
        <v/>
      </c>
      <c r="R12" s="36"/>
      <c r="S12" s="68"/>
      <c r="T12" s="69"/>
      <c r="W12" s="65" t="str">
        <f ca="1">IFERROR(
IF(W2="■",
OFFSET(納品書まとめ!$A$1,AE2-1,58),OFFSET(webまとめ!$A$1,AE1-1,10)),"")</f>
        <v/>
      </c>
      <c r="X12" s="66"/>
      <c r="Y12" s="66"/>
      <c r="Z12" s="67"/>
      <c r="AA12" s="36"/>
      <c r="AB12" s="43" t="str">
        <f ca="1">IFERROR(
IF(W2="■",
OFFSET(納品書まとめ!$A$1,AE2-1,59),OFFSET(webまとめ!$A$1,AE1-1,11)),"")</f>
        <v/>
      </c>
      <c r="AC12" s="36"/>
      <c r="AD12" s="68"/>
      <c r="AE12" s="69"/>
      <c r="AH12" s="65" t="str">
        <f ca="1">IFERROR(
IF(AH2="■",
OFFSET(納品書まとめ!$A$1,AP2-1,58),OFFSET(webまとめ!$A$1,AP1-1,10)),"")</f>
        <v/>
      </c>
      <c r="AI12" s="66"/>
      <c r="AJ12" s="66"/>
      <c r="AK12" s="67"/>
      <c r="AL12" s="36"/>
      <c r="AM12" s="43" t="str">
        <f ca="1">IFERROR(
IF(AH2="■",
OFFSET(納品書まとめ!$A$1,AP2-1,59),OFFSET(webまとめ!$A$1,AP1-1,11)),"")</f>
        <v/>
      </c>
      <c r="AN12" s="36"/>
      <c r="AO12" s="68"/>
      <c r="AP12" s="69"/>
      <c r="AS12" s="65" t="str">
        <f ca="1">IFERROR(
IF(AS2="■",
OFFSET(納品書まとめ!$A$1,BA2-1,58),OFFSET(webまとめ!$A$1,BA1-1,10)),"")</f>
        <v/>
      </c>
      <c r="AT12" s="66"/>
      <c r="AU12" s="66"/>
      <c r="AV12" s="67"/>
      <c r="AW12" s="36"/>
      <c r="AX12" s="43" t="str">
        <f ca="1">IFERROR(
IF(AS2="■",
OFFSET(納品書まとめ!$A$1,BA2-1,59),OFFSET(webまとめ!$A$1,BA1-1,11)),"")</f>
        <v/>
      </c>
      <c r="AY12" s="36"/>
      <c r="AZ12" s="68"/>
      <c r="BA12" s="69"/>
      <c r="BD12" s="65" t="str">
        <f ca="1">IFERROR(
IF(BD2="■",
OFFSET(納品書まとめ!$A$1,BL2-1,58),OFFSET(webまとめ!$A$1,BL1-1,10)),"")</f>
        <v/>
      </c>
      <c r="BE12" s="66"/>
      <c r="BF12" s="66"/>
      <c r="BG12" s="67"/>
      <c r="BH12" s="36"/>
      <c r="BI12" s="43" t="str">
        <f ca="1">IFERROR(
IF(BD2="■",
OFFSET(納品書まとめ!$A$1,BL2-1,59),OFFSET(webまとめ!$A$1,BL1-1,11)),"")</f>
        <v/>
      </c>
      <c r="BJ12" s="36"/>
      <c r="BK12" s="68"/>
      <c r="BL12" s="69"/>
      <c r="BO12" s="65" t="str">
        <f ca="1">IFERROR(
IF(BO2="■",
OFFSET(納品書まとめ!$A$1,BW2-1,58),OFFSET(webまとめ!$A$1,BW1-1,10)),"")</f>
        <v/>
      </c>
      <c r="BP12" s="66"/>
      <c r="BQ12" s="66"/>
      <c r="BR12" s="67"/>
      <c r="BS12" s="36"/>
      <c r="BT12" s="43" t="str">
        <f ca="1">IFERROR(
IF(BO2="■",
OFFSET(納品書まとめ!$A$1,BW2-1,59),OFFSET(webまとめ!$A$1,BW1-1,11)),"")</f>
        <v/>
      </c>
      <c r="BU12" s="36"/>
      <c r="BV12" s="68"/>
      <c r="BW12" s="69"/>
      <c r="BZ12" s="65" t="str">
        <f ca="1">IFERROR(
IF(BZ2="■",
OFFSET(納品書まとめ!$A$1,CH2-1,58),OFFSET(webまとめ!$A$1,CH1-1,10)),"")</f>
        <v/>
      </c>
      <c r="CA12" s="66"/>
      <c r="CB12" s="66"/>
      <c r="CC12" s="67"/>
      <c r="CD12" s="36"/>
      <c r="CE12" s="43" t="str">
        <f ca="1">IFERROR(
IF(BZ2="■",
OFFSET(納品書まとめ!$A$1,CH2-1,59),OFFSET(webまとめ!$A$1,CH1-1,11)),"")</f>
        <v/>
      </c>
      <c r="CF12" s="36"/>
      <c r="CG12" s="68"/>
      <c r="CH12" s="69"/>
      <c r="CK12" s="65" t="str">
        <f ca="1">IFERROR(
IF(CK2="■",
OFFSET(納品書まとめ!$A$1,CS2-1,58),OFFSET(webまとめ!$A$1,CS1-1,10)),"")</f>
        <v/>
      </c>
      <c r="CL12" s="66"/>
      <c r="CM12" s="66"/>
      <c r="CN12" s="67"/>
      <c r="CO12" s="36"/>
      <c r="CP12" s="43" t="str">
        <f ca="1">IFERROR(
IF(CK2="■",
OFFSET(納品書まとめ!$A$1,CS2-1,59),OFFSET(webまとめ!$A$1,CS1-1,11)),"")</f>
        <v/>
      </c>
      <c r="CQ12" s="36"/>
      <c r="CR12" s="68"/>
      <c r="CS12" s="69"/>
      <c r="CV12" s="65" t="str">
        <f ca="1">IFERROR(
IF(CV2="■",
OFFSET(納品書まとめ!$A$1,DD2-1,58),OFFSET(webまとめ!$A$1,DD1-1,10)),"")</f>
        <v/>
      </c>
      <c r="CW12" s="66"/>
      <c r="CX12" s="66"/>
      <c r="CY12" s="67"/>
      <c r="CZ12" s="36"/>
      <c r="DA12" s="43" t="str">
        <f ca="1">IFERROR(
IF(CV2="■",
OFFSET(納品書まとめ!$A$1,DD2-1,59),OFFSET(webまとめ!$A$1,DD1-1,11)),"")</f>
        <v/>
      </c>
      <c r="DB12" s="36"/>
      <c r="DC12" s="68"/>
      <c r="DD12" s="69"/>
      <c r="DG12" s="65" t="str">
        <f ca="1">IFERROR(
IF(DG2="■",
OFFSET(納品書まとめ!$A$1,DO2-1,58),OFFSET(webまとめ!$A$1,DO1-1,10)),"")</f>
        <v/>
      </c>
      <c r="DH12" s="66"/>
      <c r="DI12" s="66"/>
      <c r="DJ12" s="67"/>
      <c r="DK12" s="36"/>
      <c r="DL12" s="43" t="str">
        <f ca="1">IFERROR(
IF(DG2="■",
OFFSET(納品書まとめ!$A$1,DO2-1,59),OFFSET(webまとめ!$A$1,DO1-1,11)),"")</f>
        <v/>
      </c>
      <c r="DM12" s="36"/>
      <c r="DN12" s="68"/>
      <c r="DO12" s="69"/>
      <c r="DR12" s="65" t="str">
        <f ca="1">IFERROR(
IF(DR2="■",
OFFSET(納品書まとめ!$A$1,DZ2-1,58),OFFSET(webまとめ!$A$1,DZ1-1,10)),"")</f>
        <v/>
      </c>
      <c r="DS12" s="66"/>
      <c r="DT12" s="66"/>
      <c r="DU12" s="67"/>
      <c r="DV12" s="36"/>
      <c r="DW12" s="43" t="str">
        <f ca="1">IFERROR(
IF(DR2="■",
OFFSET(納品書まとめ!$A$1,DZ2-1,59),OFFSET(webまとめ!$A$1,DZ1-1,11)),"")</f>
        <v/>
      </c>
      <c r="DX12" s="36"/>
      <c r="DY12" s="68"/>
      <c r="DZ12" s="69"/>
      <c r="EC12" s="65" t="str">
        <f ca="1">IFERROR(
IF(EC2="■",
OFFSET(納品書まとめ!$A$1,EK2-1,58),OFFSET(webまとめ!$A$1,EK1-1,10)),"")</f>
        <v/>
      </c>
      <c r="ED12" s="66"/>
      <c r="EE12" s="66"/>
      <c r="EF12" s="67"/>
      <c r="EG12" s="36"/>
      <c r="EH12" s="43" t="str">
        <f ca="1">IFERROR(
IF(EC2="■",
OFFSET(納品書まとめ!$A$1,EK2-1,59),OFFSET(webまとめ!$A$1,EK1-1,11)),"")</f>
        <v/>
      </c>
      <c r="EI12" s="36"/>
      <c r="EJ12" s="68"/>
      <c r="EK12" s="69"/>
      <c r="EN12" s="65" t="str">
        <f ca="1">IFERROR(
IF(EN2="■",
OFFSET(納品書まとめ!$A$1,EV2-1,58),OFFSET(webまとめ!$A$1,EV1-1,10)),"")</f>
        <v/>
      </c>
      <c r="EO12" s="66"/>
      <c r="EP12" s="66"/>
      <c r="EQ12" s="67"/>
      <c r="ER12" s="36"/>
      <c r="ES12" s="43" t="str">
        <f ca="1">IFERROR(
IF(EN2="■",
OFFSET(納品書まとめ!$A$1,EV2-1,59),OFFSET(webまとめ!$A$1,EV1-1,11)),"")</f>
        <v/>
      </c>
      <c r="ET12" s="36"/>
      <c r="EU12" s="68"/>
      <c r="EV12" s="69"/>
      <c r="EY12" s="65" t="str">
        <f ca="1">IFERROR(
IF(EY2="■",
OFFSET(納品書まとめ!$A$1,FG2-1,58),OFFSET(webまとめ!$A$1,FG1-1,10)),"")</f>
        <v/>
      </c>
      <c r="EZ12" s="66"/>
      <c r="FA12" s="66"/>
      <c r="FB12" s="67"/>
      <c r="FC12" s="36"/>
      <c r="FD12" s="43" t="str">
        <f ca="1">IFERROR(
IF(EY2="■",
OFFSET(納品書まとめ!$A$1,FG2-1,59),OFFSET(webまとめ!$A$1,FG1-1,11)),"")</f>
        <v/>
      </c>
      <c r="FE12" s="36"/>
      <c r="FF12" s="68"/>
      <c r="FG12" s="69"/>
      <c r="FJ12" s="65" t="str">
        <f ca="1">IFERROR(
IF(FJ2="■",
OFFSET(納品書まとめ!$A$1,FR2-1,58),OFFSET(webまとめ!$A$1,FR1-1,10)),"")</f>
        <v/>
      </c>
      <c r="FK12" s="66"/>
      <c r="FL12" s="66"/>
      <c r="FM12" s="67"/>
      <c r="FN12" s="36"/>
      <c r="FO12" s="43" t="str">
        <f ca="1">IFERROR(
IF(FJ2="■",
OFFSET(納品書まとめ!$A$1,FR2-1,59),OFFSET(webまとめ!$A$1,FR1-1,11)),"")</f>
        <v/>
      </c>
      <c r="FP12" s="36"/>
      <c r="FQ12" s="68"/>
      <c r="FR12" s="69"/>
      <c r="FU12" s="65" t="str">
        <f ca="1">IFERROR(
IF(FU2="■",
OFFSET(納品書まとめ!$A$1,GC2-1,58),OFFSET(webまとめ!$A$1,GC1-1,10)),"")</f>
        <v/>
      </c>
      <c r="FV12" s="66"/>
      <c r="FW12" s="66"/>
      <c r="FX12" s="67"/>
      <c r="FY12" s="36"/>
      <c r="FZ12" s="43" t="str">
        <f ca="1">IFERROR(
IF(FU2="■",
OFFSET(納品書まとめ!$A$1,GC2-1,59),OFFSET(webまとめ!$A$1,GC1-1,11)),"")</f>
        <v/>
      </c>
      <c r="GA12" s="36"/>
      <c r="GB12" s="68"/>
      <c r="GC12" s="69"/>
      <c r="GF12" s="65" t="str">
        <f ca="1">IFERROR(
IF(GF2="■",
OFFSET(納品書まとめ!$A$1,GN2-1,58),OFFSET(webまとめ!$A$1,GN1-1,10)),"")</f>
        <v/>
      </c>
      <c r="GG12" s="66"/>
      <c r="GH12" s="66"/>
      <c r="GI12" s="67"/>
      <c r="GJ12" s="36"/>
      <c r="GK12" s="43" t="str">
        <f ca="1">IFERROR(
IF(GF2="■",
OFFSET(納品書まとめ!$A$1,GN2-1,59),OFFSET(webまとめ!$A$1,GN1-1,11)),"")</f>
        <v/>
      </c>
      <c r="GL12" s="36"/>
      <c r="GM12" s="68"/>
      <c r="GN12" s="69"/>
      <c r="GQ12" s="65" t="str">
        <f ca="1">IFERROR(
IF(GQ2="■",
OFFSET(納品書まとめ!$A$1,GY2-1,58),OFFSET(webまとめ!$A$1,GY1-1,10)),"")</f>
        <v/>
      </c>
      <c r="GR12" s="66"/>
      <c r="GS12" s="66"/>
      <c r="GT12" s="67"/>
      <c r="GU12" s="36"/>
      <c r="GV12" s="43" t="str">
        <f ca="1">IFERROR(
IF(GQ2="■",
OFFSET(納品書まとめ!$A$1,GY2-1,59),OFFSET(webまとめ!$A$1,GY1-1,11)),"")</f>
        <v/>
      </c>
      <c r="GW12" s="36"/>
      <c r="GX12" s="68"/>
      <c r="GY12" s="69"/>
      <c r="HB12" s="65" t="str">
        <f ca="1">IFERROR(
IF(HB2="■",
OFFSET(納品書まとめ!$A$1,HJ2-1,58),OFFSET(webまとめ!$A$1,HJ1-1,10)),"")</f>
        <v/>
      </c>
      <c r="HC12" s="66"/>
      <c r="HD12" s="66"/>
      <c r="HE12" s="67"/>
      <c r="HF12" s="36"/>
      <c r="HG12" s="43" t="str">
        <f ca="1">IFERROR(
IF(HB2="■",
OFFSET(納品書まとめ!$A$1,HJ2-1,59),OFFSET(webまとめ!$A$1,HJ1-1,11)),"")</f>
        <v/>
      </c>
      <c r="HH12" s="36"/>
      <c r="HI12" s="68"/>
      <c r="HJ12" s="69"/>
      <c r="HM12" s="65" t="str">
        <f ca="1">IFERROR(
IF(HM2="■",
OFFSET(納品書まとめ!$A$1,HU2-1,58),OFFSET(webまとめ!$A$1,HU1-1,10)),"")</f>
        <v/>
      </c>
      <c r="HN12" s="66"/>
      <c r="HO12" s="66"/>
      <c r="HP12" s="67"/>
      <c r="HQ12" s="36"/>
      <c r="HR12" s="43" t="str">
        <f ca="1">IFERROR(
IF(HM2="■",
OFFSET(納品書まとめ!$A$1,HU2-1,59),OFFSET(webまとめ!$A$1,HU1-1,11)),"")</f>
        <v/>
      </c>
      <c r="HS12" s="36"/>
      <c r="HT12" s="68"/>
      <c r="HU12" s="69"/>
      <c r="HX12" s="65" t="str">
        <f ca="1">IFERROR(
IF(HX2="■",
OFFSET(納品書まとめ!$A$1,IF2-1,58),OFFSET(webまとめ!$A$1,IF1-1,10)),"")</f>
        <v/>
      </c>
      <c r="HY12" s="66"/>
      <c r="HZ12" s="66"/>
      <c r="IA12" s="67"/>
      <c r="IB12" s="36"/>
      <c r="IC12" s="43" t="str">
        <f ca="1">IFERROR(
IF(HX2="■",
OFFSET(納品書まとめ!$A$1,IF2-1,59),OFFSET(webまとめ!$A$1,IF1-1,11)),"")</f>
        <v/>
      </c>
      <c r="ID12" s="36"/>
      <c r="IE12" s="68"/>
      <c r="IF12" s="69"/>
      <c r="II12" s="65" t="str">
        <f ca="1">IFERROR(
IF(II2="■",
OFFSET(納品書まとめ!$A$1,IQ2-1,58),OFFSET(webまとめ!$A$1,IQ1-1,10)),"")</f>
        <v/>
      </c>
      <c r="IJ12" s="66"/>
      <c r="IK12" s="66"/>
      <c r="IL12" s="67"/>
      <c r="IM12" s="36"/>
      <c r="IN12" s="43" t="str">
        <f ca="1">IFERROR(
IF(II2="■",
OFFSET(納品書まとめ!$A$1,IQ2-1,59),OFFSET(webまとめ!$A$1,IQ1-1,11)),"")</f>
        <v/>
      </c>
      <c r="IO12" s="36"/>
      <c r="IP12" s="68"/>
      <c r="IQ12" s="69"/>
      <c r="IT12" s="65" t="str">
        <f ca="1">IFERROR(
IF(IT2="■",
OFFSET(納品書まとめ!$A$1,JB2-1,58),OFFSET(webまとめ!$A$1,JB1-1,10)),"")</f>
        <v/>
      </c>
      <c r="IU12" s="66"/>
      <c r="IV12" s="66"/>
      <c r="IW12" s="67"/>
      <c r="IX12" s="36"/>
      <c r="IY12" s="43" t="str">
        <f ca="1">IFERROR(
IF(IT2="■",
OFFSET(納品書まとめ!$A$1,JB2-1,59),OFFSET(webまとめ!$A$1,JB1-1,11)),"")</f>
        <v/>
      </c>
      <c r="IZ12" s="36"/>
      <c r="JA12" s="68"/>
      <c r="JB12" s="69"/>
      <c r="JE12" s="65" t="str">
        <f ca="1">IFERROR(
IF(JE2="■",
OFFSET(納品書まとめ!$A$1,JM2-1,58),OFFSET(webまとめ!$A$1,JM1-1,10)),"")</f>
        <v/>
      </c>
      <c r="JF12" s="66"/>
      <c r="JG12" s="66"/>
      <c r="JH12" s="67"/>
      <c r="JI12" s="36"/>
      <c r="JJ12" s="43" t="str">
        <f ca="1">IFERROR(
IF(JE2="■",
OFFSET(納品書まとめ!$A$1,JM2-1,59),OFFSET(webまとめ!$A$1,JM1-1,11)),"")</f>
        <v/>
      </c>
      <c r="JK12" s="36"/>
      <c r="JL12" s="68"/>
      <c r="JM12" s="69"/>
      <c r="JP12" s="65" t="str">
        <f ca="1">IFERROR(
IF(JP2="■",
OFFSET(納品書まとめ!$A$1,JX2-1,58),OFFSET(webまとめ!$A$1,JX1-1,10)),"")</f>
        <v/>
      </c>
      <c r="JQ12" s="66"/>
      <c r="JR12" s="66"/>
      <c r="JS12" s="67"/>
      <c r="JT12" s="36"/>
      <c r="JU12" s="43" t="str">
        <f ca="1">IFERROR(
IF(JP2="■",
OFFSET(納品書まとめ!$A$1,JX2-1,59),OFFSET(webまとめ!$A$1,JX1-1,11)),"")</f>
        <v/>
      </c>
      <c r="JV12" s="36"/>
      <c r="JW12" s="68"/>
      <c r="JX12" s="69"/>
      <c r="KA12" s="65" t="str">
        <f ca="1">IFERROR(
IF(KA2="■",
OFFSET(納品書まとめ!$A$1,KI2-1,58),OFFSET(webまとめ!$A$1,KI1-1,10)),"")</f>
        <v/>
      </c>
      <c r="KB12" s="66"/>
      <c r="KC12" s="66"/>
      <c r="KD12" s="67"/>
      <c r="KE12" s="36"/>
      <c r="KF12" s="43" t="str">
        <f ca="1">IFERROR(
IF(KA2="■",
OFFSET(納品書まとめ!$A$1,KI2-1,59),OFFSET(webまとめ!$A$1,KI1-1,11)),"")</f>
        <v/>
      </c>
      <c r="KG12" s="36"/>
      <c r="KH12" s="68"/>
      <c r="KI12" s="69"/>
      <c r="KL12" s="65" t="str">
        <f ca="1">IFERROR(
IF(KL2="■",
OFFSET(納品書まとめ!$A$1,KT2-1,58),OFFSET(webまとめ!$A$1,KT1-1,10)),"")</f>
        <v/>
      </c>
      <c r="KM12" s="66"/>
      <c r="KN12" s="66"/>
      <c r="KO12" s="67"/>
      <c r="KP12" s="36"/>
      <c r="KQ12" s="43" t="str">
        <f ca="1">IFERROR(
IF(KL2="■",
OFFSET(納品書まとめ!$A$1,KT2-1,59),OFFSET(webまとめ!$A$1,KT1-1,11)),"")</f>
        <v/>
      </c>
      <c r="KR12" s="36"/>
      <c r="KS12" s="68"/>
      <c r="KT12" s="69"/>
      <c r="KW12" s="65" t="str">
        <f ca="1">IFERROR(
IF(KW2="■",
OFFSET(納品書まとめ!$A$1,LE2-1,58),OFFSET(webまとめ!$A$1,LE1-1,10)),"")</f>
        <v/>
      </c>
      <c r="KX12" s="66"/>
      <c r="KY12" s="66"/>
      <c r="KZ12" s="67"/>
      <c r="LA12" s="36"/>
      <c r="LB12" s="43" t="str">
        <f ca="1">IFERROR(
IF(KW2="■",
OFFSET(納品書まとめ!$A$1,LE2-1,59),OFFSET(webまとめ!$A$1,LE1-1,11)),"")</f>
        <v/>
      </c>
      <c r="LC12" s="36"/>
      <c r="LD12" s="68"/>
      <c r="LE12" s="69"/>
      <c r="LH12" s="65" t="str">
        <f ca="1">IFERROR(
IF(LH2="■",
OFFSET(納品書まとめ!$A$1,LP2-1,58),OFFSET(webまとめ!$A$1,LP1-1,10)),"")</f>
        <v/>
      </c>
      <c r="LI12" s="66"/>
      <c r="LJ12" s="66"/>
      <c r="LK12" s="67"/>
      <c r="LL12" s="36"/>
      <c r="LM12" s="43" t="str">
        <f ca="1">IFERROR(
IF(LH2="■",
OFFSET(納品書まとめ!$A$1,LP2-1,59),OFFSET(webまとめ!$A$1,LP1-1,11)),"")</f>
        <v/>
      </c>
      <c r="LN12" s="36"/>
      <c r="LO12" s="68"/>
      <c r="LP12" s="69"/>
      <c r="LS12" s="65" t="str">
        <f ca="1">IFERROR(
IF(LS2="■",
OFFSET(納品書まとめ!$A$1,MA2-1,58),OFFSET(webまとめ!$A$1,MA1-1,10)),"")</f>
        <v/>
      </c>
      <c r="LT12" s="66"/>
      <c r="LU12" s="66"/>
      <c r="LV12" s="67"/>
      <c r="LW12" s="36"/>
      <c r="LX12" s="43" t="str">
        <f ca="1">IFERROR(
IF(LS2="■",
OFFSET(納品書まとめ!$A$1,MA2-1,59),OFFSET(webまとめ!$A$1,MA1-1,11)),"")</f>
        <v/>
      </c>
      <c r="LY12" s="36"/>
      <c r="LZ12" s="68"/>
      <c r="MA12" s="69"/>
      <c r="MD12" s="65" t="str">
        <f ca="1">IFERROR(
IF(MD2="■",
OFFSET(納品書まとめ!$A$1,ML2-1,58),OFFSET(webまとめ!$A$1,ML1-1,10)),"")</f>
        <v/>
      </c>
      <c r="ME12" s="66"/>
      <c r="MF12" s="66"/>
      <c r="MG12" s="67"/>
      <c r="MH12" s="36"/>
      <c r="MI12" s="43" t="str">
        <f ca="1">IFERROR(
IF(MD2="■",
OFFSET(納品書まとめ!$A$1,ML2-1,59),OFFSET(webまとめ!$A$1,ML1-1,11)),"")</f>
        <v/>
      </c>
      <c r="MJ12" s="36"/>
      <c r="MK12" s="68"/>
      <c r="ML12" s="69"/>
      <c r="MO12" s="65" t="str">
        <f ca="1">IFERROR(
IF(MO2="■",
OFFSET(納品書まとめ!$A$1,MW2-1,58),OFFSET(webまとめ!$A$1,MW1-1,10)),"")</f>
        <v/>
      </c>
      <c r="MP12" s="66"/>
      <c r="MQ12" s="66"/>
      <c r="MR12" s="67"/>
      <c r="MS12" s="36"/>
      <c r="MT12" s="43" t="str">
        <f ca="1">IFERROR(
IF(MO2="■",
OFFSET(納品書まとめ!$A$1,MW2-1,59),OFFSET(webまとめ!$A$1,MW1-1,11)),"")</f>
        <v/>
      </c>
      <c r="MU12" s="36"/>
      <c r="MV12" s="68"/>
      <c r="MW12" s="69"/>
      <c r="MZ12" s="65" t="str">
        <f ca="1">IFERROR(
IF(MZ2="■",
OFFSET(納品書まとめ!$A$1,NH2-1,58),OFFSET(webまとめ!$A$1,NH1-1,10)),"")</f>
        <v/>
      </c>
      <c r="NA12" s="66"/>
      <c r="NB12" s="66"/>
      <c r="NC12" s="67"/>
      <c r="ND12" s="36"/>
      <c r="NE12" s="43" t="str">
        <f ca="1">IFERROR(
IF(MZ2="■",
OFFSET(納品書まとめ!$A$1,NH2-1,59),OFFSET(webまとめ!$A$1,NH1-1,11)),"")</f>
        <v/>
      </c>
      <c r="NF12" s="36"/>
      <c r="NG12" s="68"/>
      <c r="NH12" s="69"/>
      <c r="NK12" s="65" t="str">
        <f ca="1">IFERROR(
IF(NK2="■",
OFFSET(納品書まとめ!$A$1,NS2-1,58),OFFSET(webまとめ!$A$1,NS1-1,10)),"")</f>
        <v/>
      </c>
      <c r="NL12" s="66"/>
      <c r="NM12" s="66"/>
      <c r="NN12" s="67"/>
      <c r="NO12" s="36"/>
      <c r="NP12" s="43" t="str">
        <f ca="1">IFERROR(
IF(NK2="■",
OFFSET(納品書まとめ!$A$1,NS2-1,59),OFFSET(webまとめ!$A$1,NS1-1,11)),"")</f>
        <v/>
      </c>
      <c r="NQ12" s="36"/>
      <c r="NR12" s="68"/>
      <c r="NS12" s="69"/>
      <c r="NV12" s="65" t="str">
        <f ca="1">IFERROR(
IF(NV2="■",
OFFSET(納品書まとめ!$A$1,OD2-1,58),OFFSET(webまとめ!$A$1,OD1-1,10)),"")</f>
        <v/>
      </c>
      <c r="NW12" s="66"/>
      <c r="NX12" s="66"/>
      <c r="NY12" s="67"/>
      <c r="NZ12" s="36"/>
      <c r="OA12" s="43" t="str">
        <f ca="1">IFERROR(
IF(NV2="■",
OFFSET(納品書まとめ!$A$1,OD2-1,59),OFFSET(webまとめ!$A$1,OD1-1,11)),"")</f>
        <v/>
      </c>
      <c r="OB12" s="36"/>
      <c r="OC12" s="68"/>
      <c r="OD12" s="69"/>
      <c r="OG12" s="65" t="str">
        <f ca="1">IFERROR(
IF(OG2="■",
OFFSET(納品書まとめ!$A$1,OO2-1,58),OFFSET(webまとめ!$A$1,OO1-1,10)),"")</f>
        <v/>
      </c>
      <c r="OH12" s="66"/>
      <c r="OI12" s="66"/>
      <c r="OJ12" s="67"/>
      <c r="OK12" s="36"/>
      <c r="OL12" s="43" t="str">
        <f ca="1">IFERROR(
IF(OG2="■",
OFFSET(納品書まとめ!$A$1,OO2-1,59),OFFSET(webまとめ!$A$1,OO1-1,11)),"")</f>
        <v/>
      </c>
      <c r="OM12" s="36"/>
      <c r="ON12" s="68"/>
      <c r="OO12" s="69"/>
      <c r="OR12" s="65" t="str">
        <f ca="1">IFERROR(
IF(OR2="■",
OFFSET(納品書まとめ!$A$1,OZ2-1,58),OFFSET(webまとめ!$A$1,OZ1-1,10)),"")</f>
        <v/>
      </c>
      <c r="OS12" s="66"/>
      <c r="OT12" s="66"/>
      <c r="OU12" s="67"/>
      <c r="OV12" s="36"/>
      <c r="OW12" s="43" t="str">
        <f ca="1">IFERROR(
IF(OR2="■",
OFFSET(納品書まとめ!$A$1,OZ2-1,59),OFFSET(webまとめ!$A$1,OZ1-1,11)),"")</f>
        <v/>
      </c>
      <c r="OX12" s="36"/>
      <c r="OY12" s="68"/>
      <c r="OZ12" s="69"/>
      <c r="PC12" s="65" t="str">
        <f ca="1">IFERROR(
IF(PC2="■",
OFFSET(納品書まとめ!$A$1,PK2-1,58),OFFSET(webまとめ!$A$1,PK1-1,10)),"")</f>
        <v/>
      </c>
      <c r="PD12" s="66"/>
      <c r="PE12" s="66"/>
      <c r="PF12" s="67"/>
      <c r="PG12" s="36"/>
      <c r="PH12" s="43" t="str">
        <f ca="1">IFERROR(
IF(PC2="■",
OFFSET(納品書まとめ!$A$1,PK2-1,59),OFFSET(webまとめ!$A$1,PK1-1,11)),"")</f>
        <v/>
      </c>
      <c r="PI12" s="36"/>
      <c r="PJ12" s="68"/>
      <c r="PK12" s="69"/>
      <c r="PN12" s="65" t="str">
        <f ca="1">IFERROR(
IF(PN2="■",
OFFSET(納品書まとめ!$A$1,PV2-1,58),OFFSET(webまとめ!$A$1,PV1-1,10)),"")</f>
        <v/>
      </c>
      <c r="PO12" s="66"/>
      <c r="PP12" s="66"/>
      <c r="PQ12" s="67"/>
      <c r="PR12" s="36"/>
      <c r="PS12" s="43" t="str">
        <f ca="1">IFERROR(
IF(PN2="■",
OFFSET(納品書まとめ!$A$1,PV2-1,59),OFFSET(webまとめ!$A$1,PV1-1,11)),"")</f>
        <v/>
      </c>
      <c r="PT12" s="36"/>
      <c r="PU12" s="68"/>
      <c r="PV12" s="69"/>
      <c r="PY12" s="65" t="str">
        <f ca="1">IFERROR(
IF(PY2="■",
OFFSET(納品書まとめ!$A$1,QG2-1,58),OFFSET(webまとめ!$A$1,QG1-1,10)),"")</f>
        <v/>
      </c>
      <c r="PZ12" s="66"/>
      <c r="QA12" s="66"/>
      <c r="QB12" s="67"/>
      <c r="QC12" s="36"/>
      <c r="QD12" s="43" t="str">
        <f ca="1">IFERROR(
IF(PY2="■",
OFFSET(納品書まとめ!$A$1,QG2-1,59),OFFSET(webまとめ!$A$1,QG1-1,11)),"")</f>
        <v/>
      </c>
      <c r="QE12" s="36"/>
      <c r="QF12" s="68"/>
      <c r="QG12" s="69"/>
      <c r="QJ12" s="65" t="str">
        <f ca="1">IFERROR(
IF(QJ2="■",
OFFSET(納品書まとめ!$A$1,QR2-1,58),OFFSET(webまとめ!$A$1,QR1-1,10)),"")</f>
        <v/>
      </c>
      <c r="QK12" s="66"/>
      <c r="QL12" s="66"/>
      <c r="QM12" s="67"/>
      <c r="QN12" s="36"/>
      <c r="QO12" s="43" t="str">
        <f ca="1">IFERROR(
IF(QJ2="■",
OFFSET(納品書まとめ!$A$1,QR2-1,59),OFFSET(webまとめ!$A$1,QR1-1,11)),"")</f>
        <v/>
      </c>
      <c r="QP12" s="36"/>
      <c r="QQ12" s="68"/>
      <c r="QR12" s="69"/>
      <c r="QU12" s="65" t="str">
        <f ca="1">IFERROR(
IF(QU2="■",
OFFSET(納品書まとめ!$A$1,RC2-1,58),OFFSET(webまとめ!$A$1,RC1-1,10)),"")</f>
        <v/>
      </c>
      <c r="QV12" s="66"/>
      <c r="QW12" s="66"/>
      <c r="QX12" s="67"/>
      <c r="QY12" s="36"/>
      <c r="QZ12" s="43" t="str">
        <f ca="1">IFERROR(
IF(QU2="■",
OFFSET(納品書まとめ!$A$1,RC2-1,59),OFFSET(webまとめ!$A$1,RC1-1,11)),"")</f>
        <v/>
      </c>
      <c r="RA12" s="36"/>
      <c r="RB12" s="68"/>
      <c r="RC12" s="69"/>
      <c r="RF12" s="65" t="str">
        <f ca="1">IFERROR(
IF(RF2="■",
OFFSET(納品書まとめ!$A$1,RN2-1,58),OFFSET(webまとめ!$A$1,RN1-1,10)),"")</f>
        <v/>
      </c>
      <c r="RG12" s="66"/>
      <c r="RH12" s="66"/>
      <c r="RI12" s="67"/>
      <c r="RJ12" s="36"/>
      <c r="RK12" s="43" t="str">
        <f ca="1">IFERROR(
IF(RF2="■",
OFFSET(納品書まとめ!$A$1,RN2-1,59),OFFSET(webまとめ!$A$1,RN1-1,11)),"")</f>
        <v/>
      </c>
      <c r="RL12" s="36"/>
      <c r="RM12" s="68"/>
      <c r="RN12" s="69"/>
      <c r="RQ12" s="65" t="str">
        <f ca="1">IFERROR(
IF(RQ2="■",
OFFSET(納品書まとめ!$A$1,RY2-1,58),OFFSET(webまとめ!$A$1,RY1-1,10)),"")</f>
        <v/>
      </c>
      <c r="RR12" s="66"/>
      <c r="RS12" s="66"/>
      <c r="RT12" s="67"/>
      <c r="RU12" s="36"/>
      <c r="RV12" s="43" t="str">
        <f ca="1">IFERROR(
IF(RQ2="■",
OFFSET(納品書まとめ!$A$1,RY2-1,59),OFFSET(webまとめ!$A$1,RY1-1,11)),"")</f>
        <v/>
      </c>
      <c r="RW12" s="36"/>
      <c r="RX12" s="68"/>
      <c r="RY12" s="69"/>
      <c r="SB12" s="65" t="str">
        <f ca="1">IFERROR(
IF(SB2="■",
OFFSET(納品書まとめ!$A$1,SJ2-1,58),OFFSET(webまとめ!$A$1,SJ1-1,10)),"")</f>
        <v/>
      </c>
      <c r="SC12" s="66"/>
      <c r="SD12" s="66"/>
      <c r="SE12" s="67"/>
      <c r="SF12" s="36"/>
      <c r="SG12" s="43" t="str">
        <f ca="1">IFERROR(
IF(SB2="■",
OFFSET(納品書まとめ!$A$1,SJ2-1,59),OFFSET(webまとめ!$A$1,SJ1-1,11)),"")</f>
        <v/>
      </c>
      <c r="SH12" s="36"/>
      <c r="SI12" s="68"/>
      <c r="SJ12" s="69"/>
      <c r="SM12" s="65" t="str">
        <f ca="1">IFERROR(
IF(SM2="■",
OFFSET(納品書まとめ!$A$1,SU2-1,58),OFFSET(webまとめ!$A$1,SU1-1,10)),"")</f>
        <v/>
      </c>
      <c r="SN12" s="66"/>
      <c r="SO12" s="66"/>
      <c r="SP12" s="67"/>
      <c r="SQ12" s="36"/>
      <c r="SR12" s="43" t="str">
        <f ca="1">IFERROR(
IF(SM2="■",
OFFSET(納品書まとめ!$A$1,SU2-1,59),OFFSET(webまとめ!$A$1,SU1-1,11)),"")</f>
        <v/>
      </c>
      <c r="SS12" s="36"/>
      <c r="ST12" s="68"/>
      <c r="SU12" s="69"/>
      <c r="SX12" s="65" t="str">
        <f ca="1">IFERROR(
IF(SX2="■",
OFFSET(納品書まとめ!$A$1,TF2-1,58),OFFSET(webまとめ!$A$1,TF1-1,10)),"")</f>
        <v/>
      </c>
      <c r="SY12" s="66"/>
      <c r="SZ12" s="66"/>
      <c r="TA12" s="67"/>
      <c r="TB12" s="36"/>
      <c r="TC12" s="43" t="str">
        <f ca="1">IFERROR(
IF(SX2="■",
OFFSET(納品書まとめ!$A$1,TF2-1,59),OFFSET(webまとめ!$A$1,TF1-1,11)),"")</f>
        <v/>
      </c>
      <c r="TD12" s="36"/>
      <c r="TE12" s="68"/>
      <c r="TF12" s="69"/>
      <c r="TI12" s="65" t="str">
        <f ca="1">IFERROR(
IF(TI2="■",
OFFSET(納品書まとめ!$A$1,TQ2-1,58),OFFSET(webまとめ!$A$1,TQ1-1,10)),"")</f>
        <v/>
      </c>
      <c r="TJ12" s="66"/>
      <c r="TK12" s="66"/>
      <c r="TL12" s="67"/>
      <c r="TM12" s="36"/>
      <c r="TN12" s="43" t="str">
        <f ca="1">IFERROR(
IF(TI2="■",
OFFSET(納品書まとめ!$A$1,TQ2-1,59),OFFSET(webまとめ!$A$1,TQ1-1,11)),"")</f>
        <v/>
      </c>
      <c r="TO12" s="36"/>
      <c r="TP12" s="68"/>
      <c r="TQ12" s="69"/>
      <c r="TT12" s="65" t="str">
        <f ca="1">IFERROR(
IF(TT2="■",
OFFSET(納品書まとめ!$A$1,UB2-1,58),OFFSET(webまとめ!$A$1,UB1-1,10)),"")</f>
        <v/>
      </c>
      <c r="TU12" s="66"/>
      <c r="TV12" s="66"/>
      <c r="TW12" s="67"/>
      <c r="TX12" s="36"/>
      <c r="TY12" s="43" t="str">
        <f ca="1">IFERROR(
IF(TT2="■",
OFFSET(納品書まとめ!$A$1,UB2-1,59),OFFSET(webまとめ!$A$1,UB1-1,11)),"")</f>
        <v/>
      </c>
      <c r="TZ12" s="36"/>
      <c r="UA12" s="68"/>
      <c r="UB12" s="69"/>
      <c r="UE12" s="65" t="str">
        <f ca="1">IFERROR(
IF(UE2="■",
OFFSET(納品書まとめ!$A$1,UM2-1,58),OFFSET(webまとめ!$A$1,UM1-1,10)),"")</f>
        <v/>
      </c>
      <c r="UF12" s="66"/>
      <c r="UG12" s="66"/>
      <c r="UH12" s="67"/>
      <c r="UI12" s="36"/>
      <c r="UJ12" s="43" t="str">
        <f ca="1">IFERROR(
IF(UE2="■",
OFFSET(納品書まとめ!$A$1,UM2-1,59),OFFSET(webまとめ!$A$1,UM1-1,11)),"")</f>
        <v/>
      </c>
      <c r="UK12" s="36"/>
      <c r="UL12" s="68"/>
      <c r="UM12" s="69"/>
      <c r="UP12" s="65" t="str">
        <f ca="1">IFERROR(
IF(UP2="■",
OFFSET(納品書まとめ!$A$1,UX2-1,58),OFFSET(webまとめ!$A$1,UX1-1,10)),"")</f>
        <v/>
      </c>
      <c r="UQ12" s="66"/>
      <c r="UR12" s="66"/>
      <c r="US12" s="67"/>
      <c r="UT12" s="36"/>
      <c r="UU12" s="43" t="str">
        <f ca="1">IFERROR(
IF(UP2="■",
OFFSET(納品書まとめ!$A$1,UX2-1,59),OFFSET(webまとめ!$A$1,UX1-1,11)),"")</f>
        <v/>
      </c>
      <c r="UV12" s="36"/>
      <c r="UW12" s="68"/>
      <c r="UX12" s="69"/>
      <c r="VA12" s="65" t="str">
        <f ca="1">IFERROR(
IF(VA2="■",
OFFSET(納品書まとめ!$A$1,VI2-1,58),OFFSET(webまとめ!$A$1,VI1-1,10)),"")</f>
        <v/>
      </c>
      <c r="VB12" s="66"/>
      <c r="VC12" s="66"/>
      <c r="VD12" s="67"/>
      <c r="VE12" s="36"/>
      <c r="VF12" s="43" t="str">
        <f ca="1">IFERROR(
IF(VA2="■",
OFFSET(納品書まとめ!$A$1,VI2-1,59),OFFSET(webまとめ!$A$1,VI1-1,11)),"")</f>
        <v/>
      </c>
      <c r="VG12" s="36"/>
      <c r="VH12" s="68"/>
      <c r="VI12" s="69"/>
      <c r="VL12" s="65" t="str">
        <f ca="1">IFERROR(
IF(VL2="■",
OFFSET(納品書まとめ!$A$1,VT2-1,58),OFFSET(webまとめ!$A$1,VT1-1,10)),"")</f>
        <v/>
      </c>
      <c r="VM12" s="66"/>
      <c r="VN12" s="66"/>
      <c r="VO12" s="67"/>
      <c r="VP12" s="36"/>
      <c r="VQ12" s="43" t="str">
        <f ca="1">IFERROR(
IF(VL2="■",
OFFSET(納品書まとめ!$A$1,VT2-1,59),OFFSET(webまとめ!$A$1,VT1-1,11)),"")</f>
        <v/>
      </c>
      <c r="VR12" s="36"/>
      <c r="VS12" s="68"/>
      <c r="VT12" s="69"/>
      <c r="VW12" s="65" t="str">
        <f ca="1">IFERROR(
IF(VW2="■",
OFFSET(納品書まとめ!$A$1,WE2-1,58),OFFSET(webまとめ!$A$1,WE1-1,10)),"")</f>
        <v/>
      </c>
      <c r="VX12" s="66"/>
      <c r="VY12" s="66"/>
      <c r="VZ12" s="67"/>
      <c r="WA12" s="36"/>
      <c r="WB12" s="43" t="str">
        <f ca="1">IFERROR(
IF(VW2="■",
OFFSET(納品書まとめ!$A$1,WE2-1,59),OFFSET(webまとめ!$A$1,WE1-1,11)),"")</f>
        <v/>
      </c>
      <c r="WC12" s="36"/>
      <c r="WD12" s="68"/>
      <c r="WE12" s="69"/>
      <c r="WH12" s="65" t="str">
        <f ca="1">IFERROR(
IF(WH2="■",
OFFSET(納品書まとめ!$A$1,WP2-1,58),OFFSET(webまとめ!$A$1,WP1-1,10)),"")</f>
        <v/>
      </c>
      <c r="WI12" s="66"/>
      <c r="WJ12" s="66"/>
      <c r="WK12" s="67"/>
      <c r="WL12" s="36"/>
      <c r="WM12" s="43" t="str">
        <f ca="1">IFERROR(
IF(WH2="■",
OFFSET(納品書まとめ!$A$1,WP2-1,59),OFFSET(webまとめ!$A$1,WP1-1,11)),"")</f>
        <v/>
      </c>
      <c r="WN12" s="36"/>
      <c r="WO12" s="68"/>
      <c r="WP12" s="69"/>
      <c r="WS12" s="65" t="str">
        <f ca="1">IFERROR(
IF(WS2="■",
OFFSET(納品書まとめ!$A$1,XA2-1,58),OFFSET(webまとめ!$A$1,XA1-1,10)),"")</f>
        <v/>
      </c>
      <c r="WT12" s="66"/>
      <c r="WU12" s="66"/>
      <c r="WV12" s="67"/>
      <c r="WW12" s="36"/>
      <c r="WX12" s="43" t="str">
        <f ca="1">IFERROR(
IF(WS2="■",
OFFSET(納品書まとめ!$A$1,XA2-1,59),OFFSET(webまとめ!$A$1,XA1-1,11)),"")</f>
        <v/>
      </c>
      <c r="WY12" s="36"/>
      <c r="WZ12" s="68"/>
      <c r="XA12" s="69"/>
      <c r="XD12" s="65" t="str">
        <f ca="1">IFERROR(
IF(XD2="■",
OFFSET(納品書まとめ!$A$1,XL2-1,58),OFFSET(webまとめ!$A$1,XL1-1,10)),"")</f>
        <v/>
      </c>
      <c r="XE12" s="66"/>
      <c r="XF12" s="66"/>
      <c r="XG12" s="67"/>
      <c r="XH12" s="36"/>
      <c r="XI12" s="43" t="str">
        <f ca="1">IFERROR(
IF(XD2="■",
OFFSET(納品書まとめ!$A$1,XL2-1,59),OFFSET(webまとめ!$A$1,XL1-1,11)),"")</f>
        <v/>
      </c>
      <c r="XJ12" s="36"/>
      <c r="XK12" s="68"/>
      <c r="XL12" s="69"/>
      <c r="XO12" s="65" t="str">
        <f ca="1">IFERROR(
IF(XO2="■",
OFFSET(納品書まとめ!$A$1,XW2-1,58),OFFSET(webまとめ!$A$1,XW1-1,10)),"")</f>
        <v/>
      </c>
      <c r="XP12" s="66"/>
      <c r="XQ12" s="66"/>
      <c r="XR12" s="67"/>
      <c r="XS12" s="36"/>
      <c r="XT12" s="43" t="str">
        <f ca="1">IFERROR(
IF(XO2="■",
OFFSET(納品書まとめ!$A$1,XW2-1,59),OFFSET(webまとめ!$A$1,XW1-1,11)),"")</f>
        <v/>
      </c>
      <c r="XU12" s="36"/>
      <c r="XV12" s="68"/>
      <c r="XW12" s="69"/>
      <c r="XZ12" s="65" t="str">
        <f ca="1">IFERROR(
IF(XZ2="■",
OFFSET(納品書まとめ!$A$1,YH2-1,58),OFFSET(webまとめ!$A$1,YH1-1,10)),"")</f>
        <v/>
      </c>
      <c r="YA12" s="66"/>
      <c r="YB12" s="66"/>
      <c r="YC12" s="67"/>
      <c r="YD12" s="36"/>
      <c r="YE12" s="43" t="str">
        <f ca="1">IFERROR(
IF(XZ2="■",
OFFSET(納品書まとめ!$A$1,YH2-1,59),OFFSET(webまとめ!$A$1,YH1-1,11)),"")</f>
        <v/>
      </c>
      <c r="YF12" s="36"/>
      <c r="YG12" s="68"/>
      <c r="YH12" s="69"/>
      <c r="YK12" s="65" t="str">
        <f ca="1">IFERROR(
IF(YK2="■",
OFFSET(納品書まとめ!$A$1,YS2-1,58),OFFSET(webまとめ!$A$1,YS1-1,10)),"")</f>
        <v/>
      </c>
      <c r="YL12" s="66"/>
      <c r="YM12" s="66"/>
      <c r="YN12" s="67"/>
      <c r="YO12" s="36"/>
      <c r="YP12" s="43" t="str">
        <f ca="1">IFERROR(
IF(YK2="■",
OFFSET(納品書まとめ!$A$1,YS2-1,59),OFFSET(webまとめ!$A$1,YS1-1,11)),"")</f>
        <v/>
      </c>
      <c r="YQ12" s="36"/>
      <c r="YR12" s="68"/>
      <c r="YS12" s="69"/>
      <c r="YV12" s="65" t="str">
        <f ca="1">IFERROR(
IF(YV2="■",
OFFSET(納品書まとめ!$A$1,ZD2-1,58),OFFSET(webまとめ!$A$1,ZD1-1,10)),"")</f>
        <v/>
      </c>
      <c r="YW12" s="66"/>
      <c r="YX12" s="66"/>
      <c r="YY12" s="67"/>
      <c r="YZ12" s="36"/>
      <c r="ZA12" s="43" t="str">
        <f ca="1">IFERROR(
IF(YV2="■",
OFFSET(納品書まとめ!$A$1,ZD2-1,59),OFFSET(webまとめ!$A$1,ZD1-1,11)),"")</f>
        <v/>
      </c>
      <c r="ZB12" s="36"/>
      <c r="ZC12" s="68"/>
      <c r="ZD12" s="69"/>
      <c r="ZG12" s="65" t="str">
        <f ca="1">IFERROR(
IF(ZG2="■",
OFFSET(納品書まとめ!$A$1,ZO2-1,58),OFFSET(webまとめ!$A$1,ZO1-1,10)),"")</f>
        <v/>
      </c>
      <c r="ZH12" s="66"/>
      <c r="ZI12" s="66"/>
      <c r="ZJ12" s="67"/>
      <c r="ZK12" s="36"/>
      <c r="ZL12" s="43" t="str">
        <f ca="1">IFERROR(
IF(ZG2="■",
OFFSET(納品書まとめ!$A$1,ZO2-1,59),OFFSET(webまとめ!$A$1,ZO1-1,11)),"")</f>
        <v/>
      </c>
      <c r="ZM12" s="36"/>
      <c r="ZN12" s="68"/>
      <c r="ZO12" s="69"/>
      <c r="ZR12" s="65" t="str">
        <f ca="1">IFERROR(
IF(ZR2="■",
OFFSET(納品書まとめ!$A$1,ZZ2-1,58),OFFSET(webまとめ!$A$1,ZZ1-1,10)),"")</f>
        <v/>
      </c>
      <c r="ZS12" s="66"/>
      <c r="ZT12" s="66"/>
      <c r="ZU12" s="67"/>
      <c r="ZV12" s="36"/>
      <c r="ZW12" s="43" t="str">
        <f ca="1">IFERROR(
IF(ZR2="■",
OFFSET(納品書まとめ!$A$1,ZZ2-1,59),OFFSET(webまとめ!$A$1,ZZ1-1,11)),"")</f>
        <v/>
      </c>
      <c r="ZX12" s="36"/>
      <c r="ZY12" s="68"/>
      <c r="ZZ12" s="69"/>
      <c r="AAC12" s="65" t="str">
        <f ca="1">IFERROR(
IF(AAC2="■",
OFFSET(納品書まとめ!$A$1,AAK2-1,58),OFFSET(webまとめ!$A$1,AAK1-1,10)),"")</f>
        <v/>
      </c>
      <c r="AAD12" s="66"/>
      <c r="AAE12" s="66"/>
      <c r="AAF12" s="67"/>
      <c r="AAG12" s="36"/>
      <c r="AAH12" s="43" t="str">
        <f ca="1">IFERROR(
IF(AAC2="■",
OFFSET(納品書まとめ!$A$1,AAK2-1,59),OFFSET(webまとめ!$A$1,AAK1-1,11)),"")</f>
        <v/>
      </c>
      <c r="AAI12" s="36"/>
      <c r="AAJ12" s="68"/>
      <c r="AAK12" s="69"/>
    </row>
    <row r="13" spans="1:715" x14ac:dyDescent="0.45">
      <c r="A13" s="65" t="str">
        <f ca="1">IFERROR(
IF(A2="■",
IF(H3=10,OFFSET(納品書まとめ!$A$1,I2-1,60),                                                                                                                                                                                                                        OFFSET(納品書まとめ!$A$1,I2-1,61)),
IF(I3=10,OFFSET(webまとめ!$A$1,I1-1,12),                                                                                                                                                                                                                        OFFSET(webまとめ!$A$1,I1-1,13))),"")</f>
        <v/>
      </c>
      <c r="B13" s="66"/>
      <c r="C13" s="66"/>
      <c r="D13" s="67"/>
      <c r="E13" s="36"/>
      <c r="F13" s="43" t="str">
        <f ca="1">IFERROR(
IF(A2="■",
IF(H3=10,OFFSET(納品書まとめ!$A$1,I2-1,61),                                                                                                                                                                                                                        OFFSET(納品書まとめ!$A$1,I2-1,62)),
IF(I3=10,OFFSET(webまとめ!$A$1,I1-1,13),                                                                                                                                                                                                                        OFFSET(webまとめ!$A$1,I1-1,14))),"")</f>
        <v/>
      </c>
      <c r="G13" s="36"/>
      <c r="H13" s="68"/>
      <c r="I13" s="69"/>
      <c r="L13" s="65" t="str">
        <f ca="1">IFERROR(
IF(L2="■",
IF(S4=10,OFFSET(納品書まとめ!$A$1,T2-1,60),                                                                                                                                                                                                                        OFFSET(納品書まとめ!$A$1,T2-1,61)),
IF(T3=10,OFFSET(webまとめ!$A$1,T1-1,12),                                                                                                                                                                                                                        OFFSET(webまとめ!$A$1,T1-1,13))),"")</f>
        <v/>
      </c>
      <c r="M13" s="66"/>
      <c r="N13" s="66"/>
      <c r="O13" s="67"/>
      <c r="P13" s="36"/>
      <c r="Q13" s="43" t="str">
        <f ca="1">IFERROR(
IF(L2="■",
IF(S4=10,OFFSET(納品書まとめ!$A$1,T2-1,61),                                                                                                                                                                                                                        OFFSET(納品書まとめ!$A$1,T2-1,62)),
IF(T3=10,OFFSET(webまとめ!$A$1,T1-1,13),                                                                                                                                                                                                                        OFFSET(webまとめ!$A$1,T1-1,14))),"")</f>
        <v/>
      </c>
      <c r="R13" s="36"/>
      <c r="S13" s="68"/>
      <c r="T13" s="69"/>
      <c r="W13" s="65" t="str">
        <f ca="1">IFERROR(
IF(W2="■",
IF(AD4=10,OFFSET(納品書まとめ!$A$1,AE2-1,60),                                                                                                                                                                                                                        OFFSET(納品書まとめ!$A$1,AE2-1,61)),
IF(AE3=10,OFFSET(webまとめ!$A$1,AE1-1,12),                                                                                                                                                                                                                        OFFSET(webまとめ!$A$1,AE1-1,13))),"")</f>
        <v/>
      </c>
      <c r="X13" s="66"/>
      <c r="Y13" s="66"/>
      <c r="Z13" s="67"/>
      <c r="AA13" s="36"/>
      <c r="AB13" s="43" t="str">
        <f ca="1">IFERROR(
IF(W2="■",
IF(AD4=10,OFFSET(納品書まとめ!$A$1,AE2-1,61),                                                                                                                                                                                                                        OFFSET(納品書まとめ!$A$1,AE2-1,62)),
IF(AE3=10,OFFSET(webまとめ!$A$1,AE1-1,13),                                                                                                                                                                                                                        OFFSET(webまとめ!$A$1,AE1-1,14))),"")</f>
        <v/>
      </c>
      <c r="AC13" s="36"/>
      <c r="AD13" s="68"/>
      <c r="AE13" s="69"/>
      <c r="AH13" s="65" t="str">
        <f ca="1">IFERROR(
IF(AH2="■",
IF(AO4=10,OFFSET(納品書まとめ!$A$1,AP2-1,60),                                                                                                                                                                                                                        OFFSET(納品書まとめ!$A$1,AP2-1,61)),
IF(AP3=10,OFFSET(webまとめ!$A$1,AP1-1,12),                                                                                                                                                                                                                        OFFSET(webまとめ!$A$1,AP1-1,13))),"")</f>
        <v/>
      </c>
      <c r="AI13" s="66"/>
      <c r="AJ13" s="66"/>
      <c r="AK13" s="67"/>
      <c r="AL13" s="36"/>
      <c r="AM13" s="43" t="str">
        <f ca="1">IFERROR(
IF(AH2="■",
IF(AO4=10,OFFSET(納品書まとめ!$A$1,AP2-1,61),                                                                                                                                                                                                                        OFFSET(納品書まとめ!$A$1,AP2-1,62)),
IF(AP3=10,OFFSET(webまとめ!$A$1,AP1-1,13),                                                                                                                                                                                                                        OFFSET(webまとめ!$A$1,AP1-1,14))),"")</f>
        <v/>
      </c>
      <c r="AN13" s="36"/>
      <c r="AO13" s="68"/>
      <c r="AP13" s="69"/>
      <c r="AS13" s="65" t="str">
        <f ca="1">IFERROR(
IF(AS2="■",
IF(AZ4=10,OFFSET(納品書まとめ!$A$1,BA2-1,60),                                                                                                                                                                                                                        OFFSET(納品書まとめ!$A$1,BA2-1,61)),
IF(BA3=10,OFFSET(webまとめ!$A$1,BA1-1,12),                                                                                                                                                                                                                        OFFSET(webまとめ!$A$1,BA1-1,13))),"")</f>
        <v/>
      </c>
      <c r="AT13" s="66"/>
      <c r="AU13" s="66"/>
      <c r="AV13" s="67"/>
      <c r="AW13" s="36"/>
      <c r="AX13" s="43" t="str">
        <f ca="1">IFERROR(
IF(AS2="■",
IF(AZ4=10,OFFSET(納品書まとめ!$A$1,BA2-1,61),                                                                                                                                                                                                                        OFFSET(納品書まとめ!$A$1,BA2-1,62)),
IF(BA3=10,OFFSET(webまとめ!$A$1,BA1-1,13),                                                                                                                                                                                                                        OFFSET(webまとめ!$A$1,BA1-1,14))),"")</f>
        <v/>
      </c>
      <c r="AY13" s="36"/>
      <c r="AZ13" s="68"/>
      <c r="BA13" s="69"/>
      <c r="BD13" s="65" t="str">
        <f ca="1">IFERROR(
IF(BD2="■",
IF(BK4=10,OFFSET(納品書まとめ!$A$1,BL2-1,60),                                                                                                                                                                                                                        OFFSET(納品書まとめ!$A$1,BL2-1,61)),
IF(BL3=10,OFFSET(webまとめ!$A$1,BL1-1,12),                                                                                                                                                                                                                        OFFSET(webまとめ!$A$1,BL1-1,13))),"")</f>
        <v/>
      </c>
      <c r="BE13" s="66"/>
      <c r="BF13" s="66"/>
      <c r="BG13" s="67"/>
      <c r="BH13" s="36"/>
      <c r="BI13" s="43" t="str">
        <f ca="1">IFERROR(
IF(BD2="■",
IF(BK4=10,OFFSET(納品書まとめ!$A$1,BL2-1,61),                                                                                                                                                                                                                        OFFSET(納品書まとめ!$A$1,BL2-1,62)),
IF(BL3=10,OFFSET(webまとめ!$A$1,BL1-1,13),                                                                                                                                                                                                                        OFFSET(webまとめ!$A$1,BL1-1,14))),"")</f>
        <v/>
      </c>
      <c r="BJ13" s="36"/>
      <c r="BK13" s="68"/>
      <c r="BL13" s="69"/>
      <c r="BO13" s="65" t="str">
        <f ca="1">IFERROR(
IF(BO2="■",
IF(BV4=10,OFFSET(納品書まとめ!$A$1,BW2-1,60),                                                                                                                                                                                                                        OFFSET(納品書まとめ!$A$1,BW2-1,61)),
IF(BW3=10,OFFSET(webまとめ!$A$1,BW1-1,12),                                                                                                                                                                                                                        OFFSET(webまとめ!$A$1,BW1-1,13))),"")</f>
        <v/>
      </c>
      <c r="BP13" s="66"/>
      <c r="BQ13" s="66"/>
      <c r="BR13" s="67"/>
      <c r="BS13" s="36"/>
      <c r="BT13" s="43" t="str">
        <f ca="1">IFERROR(
IF(BO2="■",
IF(BV4=10,OFFSET(納品書まとめ!$A$1,BW2-1,61),                                                                                                                                                                                                                        OFFSET(納品書まとめ!$A$1,BW2-1,62)),
IF(BW3=10,OFFSET(webまとめ!$A$1,BW1-1,13),                                                                                                                                                                                                                        OFFSET(webまとめ!$A$1,BW1-1,14))),"")</f>
        <v/>
      </c>
      <c r="BU13" s="36"/>
      <c r="BV13" s="68"/>
      <c r="BW13" s="69"/>
      <c r="BZ13" s="65" t="str">
        <f ca="1">IFERROR(
IF(BZ2="■",
IF(CG4=10,OFFSET(納品書まとめ!$A$1,CH2-1,60),                                                                                                                                                                                                                        OFFSET(納品書まとめ!$A$1,CH2-1,61)),
IF(CH3=10,OFFSET(webまとめ!$A$1,CH1-1,12),                                                                                                                                                                                                                        OFFSET(webまとめ!$A$1,CH1-1,13))),"")</f>
        <v/>
      </c>
      <c r="CA13" s="66"/>
      <c r="CB13" s="66"/>
      <c r="CC13" s="67"/>
      <c r="CD13" s="36"/>
      <c r="CE13" s="43" t="str">
        <f ca="1">IFERROR(
IF(BZ2="■",
IF(CG4=10,OFFSET(納品書まとめ!$A$1,CH2-1,61),                                                                                                                                                                                                                        OFFSET(納品書まとめ!$A$1,CH2-1,62)),
IF(CH3=10,OFFSET(webまとめ!$A$1,CH1-1,13),                                                                                                                                                                                                                        OFFSET(webまとめ!$A$1,CH1-1,14))),"")</f>
        <v/>
      </c>
      <c r="CF13" s="36"/>
      <c r="CG13" s="68"/>
      <c r="CH13" s="69"/>
      <c r="CK13" s="65" t="str">
        <f ca="1">IFERROR(
IF(CK2="■",
IF(CR4=10,OFFSET(納品書まとめ!$A$1,CS2-1,60),                                                                                                                                                                                                                        OFFSET(納品書まとめ!$A$1,CS2-1,61)),
IF(CS3=10,OFFSET(webまとめ!$A$1,CS1-1,12),                                                                                                                                                                                                                        OFFSET(webまとめ!$A$1,CS1-1,13))),"")</f>
        <v/>
      </c>
      <c r="CL13" s="66"/>
      <c r="CM13" s="66"/>
      <c r="CN13" s="67"/>
      <c r="CO13" s="36"/>
      <c r="CP13" s="43" t="str">
        <f ca="1">IFERROR(
IF(CK2="■",
IF(CR4=10,OFFSET(納品書まとめ!$A$1,CS2-1,61),                                                                                                                                                                                                                        OFFSET(納品書まとめ!$A$1,CS2-1,62)),
IF(CS3=10,OFFSET(webまとめ!$A$1,CS1-1,13),                                                                                                                                                                                                                        OFFSET(webまとめ!$A$1,CS1-1,14))),"")</f>
        <v/>
      </c>
      <c r="CQ13" s="36"/>
      <c r="CR13" s="68"/>
      <c r="CS13" s="69"/>
      <c r="CV13" s="65" t="str">
        <f ca="1">IFERROR(
IF(CV2="■",
IF(DC4=10,OFFSET(納品書まとめ!$A$1,DD2-1,60),                                                                                                                                                                                                                        OFFSET(納品書まとめ!$A$1,DD2-1,61)),
IF(DD3=10,OFFSET(webまとめ!$A$1,DD1-1,12),                                                                                                                                                                                                                        OFFSET(webまとめ!$A$1,DD1-1,13))),"")</f>
        <v/>
      </c>
      <c r="CW13" s="66"/>
      <c r="CX13" s="66"/>
      <c r="CY13" s="67"/>
      <c r="CZ13" s="36"/>
      <c r="DA13" s="43" t="str">
        <f ca="1">IFERROR(
IF(CV2="■",
IF(DC4=10,OFFSET(納品書まとめ!$A$1,DD2-1,61),                                                                                                                                                                                                                        OFFSET(納品書まとめ!$A$1,DD2-1,62)),
IF(DD3=10,OFFSET(webまとめ!$A$1,DD1-1,13),                                                                                                                                                                                                                        OFFSET(webまとめ!$A$1,DD1-1,14))),"")</f>
        <v/>
      </c>
      <c r="DB13" s="36"/>
      <c r="DC13" s="68"/>
      <c r="DD13" s="69"/>
      <c r="DG13" s="65" t="str">
        <f ca="1">IFERROR(
IF(DG2="■",
IF(DN4=10,OFFSET(納品書まとめ!$A$1,DO2-1,60),                                                                                                                                                                                                                        OFFSET(納品書まとめ!$A$1,DO2-1,61)),
IF(DO3=10,OFFSET(webまとめ!$A$1,DO1-1,12),                                                                                                                                                                                                                        OFFSET(webまとめ!$A$1,DO1-1,13))),"")</f>
        <v/>
      </c>
      <c r="DH13" s="66"/>
      <c r="DI13" s="66"/>
      <c r="DJ13" s="67"/>
      <c r="DK13" s="36"/>
      <c r="DL13" s="43" t="str">
        <f ca="1">IFERROR(
IF(DG2="■",
IF(DN4=10,OFFSET(納品書まとめ!$A$1,DO2-1,61),                                                                                                                                                                                                                        OFFSET(納品書まとめ!$A$1,DO2-1,62)),
IF(DO3=10,OFFSET(webまとめ!$A$1,DO1-1,13),                                                                                                                                                                                                                        OFFSET(webまとめ!$A$1,DO1-1,14))),"")</f>
        <v/>
      </c>
      <c r="DM13" s="36"/>
      <c r="DN13" s="68"/>
      <c r="DO13" s="69"/>
      <c r="DR13" s="65" t="str">
        <f ca="1">IFERROR(
IF(DR2="■",
IF(DY4=10,OFFSET(納品書まとめ!$A$1,DZ2-1,60),                                                                                                                                                                                                                        OFFSET(納品書まとめ!$A$1,DZ2-1,61)),
IF(DZ3=10,OFFSET(webまとめ!$A$1,DZ1-1,12),                                                                                                                                                                                                                        OFFSET(webまとめ!$A$1,DZ1-1,13))),"")</f>
        <v/>
      </c>
      <c r="DS13" s="66"/>
      <c r="DT13" s="66"/>
      <c r="DU13" s="67"/>
      <c r="DV13" s="36"/>
      <c r="DW13" s="43" t="str">
        <f ca="1">IFERROR(
IF(DR2="■",
IF(DY4=10,OFFSET(納品書まとめ!$A$1,DZ2-1,61),                                                                                                                                                                                                                        OFFSET(納品書まとめ!$A$1,DZ2-1,62)),
IF(DZ3=10,OFFSET(webまとめ!$A$1,DZ1-1,13),                                                                                                                                                                                                                        OFFSET(webまとめ!$A$1,DZ1-1,14))),"")</f>
        <v/>
      </c>
      <c r="DX13" s="36"/>
      <c r="DY13" s="68"/>
      <c r="DZ13" s="69"/>
      <c r="EC13" s="65" t="str">
        <f ca="1">IFERROR(
IF(EC2="■",
IF(EJ4=10,OFFSET(納品書まとめ!$A$1,EK2-1,60),                                                                                                                                                                                                                        OFFSET(納品書まとめ!$A$1,EK2-1,61)),
IF(EK3=10,OFFSET(webまとめ!$A$1,EK1-1,12),                                                                                                                                                                                                                        OFFSET(webまとめ!$A$1,EK1-1,13))),"")</f>
        <v/>
      </c>
      <c r="ED13" s="66"/>
      <c r="EE13" s="66"/>
      <c r="EF13" s="67"/>
      <c r="EG13" s="36"/>
      <c r="EH13" s="43" t="str">
        <f ca="1">IFERROR(
IF(EC2="■",
IF(EJ4=10,OFFSET(納品書まとめ!$A$1,EK2-1,61),                                                                                                                                                                                                                        OFFSET(納品書まとめ!$A$1,EK2-1,62)),
IF(EK3=10,OFFSET(webまとめ!$A$1,EK1-1,13),                                                                                                                                                                                                                        OFFSET(webまとめ!$A$1,EK1-1,14))),"")</f>
        <v/>
      </c>
      <c r="EI13" s="36"/>
      <c r="EJ13" s="68"/>
      <c r="EK13" s="69"/>
      <c r="EN13" s="65" t="str">
        <f ca="1">IFERROR(
IF(EN2="■",
IF(EU4=10,OFFSET(納品書まとめ!$A$1,EV2-1,60),                                                                                                                                                                                                                        OFFSET(納品書まとめ!$A$1,EV2-1,61)),
IF(EV3=10,OFFSET(webまとめ!$A$1,EV1-1,12),                                                                                                                                                                                                                        OFFSET(webまとめ!$A$1,EV1-1,13))),"")</f>
        <v/>
      </c>
      <c r="EO13" s="66"/>
      <c r="EP13" s="66"/>
      <c r="EQ13" s="67"/>
      <c r="ER13" s="36"/>
      <c r="ES13" s="43" t="str">
        <f ca="1">IFERROR(
IF(EN2="■",
IF(EU4=10,OFFSET(納品書まとめ!$A$1,EV2-1,61),                                                                                                                                                                                                                        OFFSET(納品書まとめ!$A$1,EV2-1,62)),
IF(EV3=10,OFFSET(webまとめ!$A$1,EV1-1,13),                                                                                                                                                                                                                        OFFSET(webまとめ!$A$1,EV1-1,14))),"")</f>
        <v/>
      </c>
      <c r="ET13" s="36"/>
      <c r="EU13" s="68"/>
      <c r="EV13" s="69"/>
      <c r="EY13" s="65" t="str">
        <f ca="1">IFERROR(
IF(EY2="■",
IF(FF4=10,OFFSET(納品書まとめ!$A$1,FG2-1,60),                                                                                                                                                                                                                        OFFSET(納品書まとめ!$A$1,FG2-1,61)),
IF(FG3=10,OFFSET(webまとめ!$A$1,FG1-1,12),                                                                                                                                                                                                                        OFFSET(webまとめ!$A$1,FG1-1,13))),"")</f>
        <v/>
      </c>
      <c r="EZ13" s="66"/>
      <c r="FA13" s="66"/>
      <c r="FB13" s="67"/>
      <c r="FC13" s="36"/>
      <c r="FD13" s="43" t="str">
        <f ca="1">IFERROR(
IF(EY2="■",
IF(FF4=10,OFFSET(納品書まとめ!$A$1,FG2-1,61),                                                                                                                                                                                                                        OFFSET(納品書まとめ!$A$1,FG2-1,62)),
IF(FG3=10,OFFSET(webまとめ!$A$1,FG1-1,13),                                                                                                                                                                                                                        OFFSET(webまとめ!$A$1,FG1-1,14))),"")</f>
        <v/>
      </c>
      <c r="FE13" s="36"/>
      <c r="FF13" s="68"/>
      <c r="FG13" s="69"/>
      <c r="FJ13" s="65" t="str">
        <f ca="1">IFERROR(
IF(FJ2="■",
IF(FQ4=10,OFFSET(納品書まとめ!$A$1,FR2-1,60),                                                                                                                                                                                                                        OFFSET(納品書まとめ!$A$1,FR2-1,61)),
IF(FR3=10,OFFSET(webまとめ!$A$1,FR1-1,12),                                                                                                                                                                                                                        OFFSET(webまとめ!$A$1,FR1-1,13))),"")</f>
        <v/>
      </c>
      <c r="FK13" s="66"/>
      <c r="FL13" s="66"/>
      <c r="FM13" s="67"/>
      <c r="FN13" s="36"/>
      <c r="FO13" s="43" t="str">
        <f ca="1">IFERROR(
IF(FJ2="■",
IF(FQ4=10,OFFSET(納品書まとめ!$A$1,FR2-1,61),                                                                                                                                                                                                                        OFFSET(納品書まとめ!$A$1,FR2-1,62)),
IF(FR3=10,OFFSET(webまとめ!$A$1,FR1-1,13),                                                                                                                                                                                                                        OFFSET(webまとめ!$A$1,FR1-1,14))),"")</f>
        <v/>
      </c>
      <c r="FP13" s="36"/>
      <c r="FQ13" s="68"/>
      <c r="FR13" s="69"/>
      <c r="FU13" s="65" t="str">
        <f ca="1">IFERROR(
IF(FU2="■",
IF(GB4=10,OFFSET(納品書まとめ!$A$1,GC2-1,60),                                                                                                                                                                                                                        OFFSET(納品書まとめ!$A$1,GC2-1,61)),
IF(GC3=10,OFFSET(webまとめ!$A$1,GC1-1,12),                                                                                                                                                                                                                        OFFSET(webまとめ!$A$1,GC1-1,13))),"")</f>
        <v/>
      </c>
      <c r="FV13" s="66"/>
      <c r="FW13" s="66"/>
      <c r="FX13" s="67"/>
      <c r="FY13" s="36"/>
      <c r="FZ13" s="43" t="str">
        <f ca="1">IFERROR(
IF(FU2="■",
IF(GB4=10,OFFSET(納品書まとめ!$A$1,GC2-1,61),                                                                                                                                                                                                                        OFFSET(納品書まとめ!$A$1,GC2-1,62)),
IF(GC3=10,OFFSET(webまとめ!$A$1,GC1-1,13),                                                                                                                                                                                                                        OFFSET(webまとめ!$A$1,GC1-1,14))),"")</f>
        <v/>
      </c>
      <c r="GA13" s="36"/>
      <c r="GB13" s="68"/>
      <c r="GC13" s="69"/>
      <c r="GF13" s="65" t="str">
        <f ca="1">IFERROR(
IF(GF2="■",
IF(GM4=10,OFFSET(納品書まとめ!$A$1,GN2-1,60),                                                                                                                                                                                                                        OFFSET(納品書まとめ!$A$1,GN2-1,61)),
IF(GN3=10,OFFSET(webまとめ!$A$1,GN1-1,12),                                                                                                                                                                                                                        OFFSET(webまとめ!$A$1,GN1-1,13))),"")</f>
        <v/>
      </c>
      <c r="GG13" s="66"/>
      <c r="GH13" s="66"/>
      <c r="GI13" s="67"/>
      <c r="GJ13" s="36"/>
      <c r="GK13" s="43" t="str">
        <f ca="1">IFERROR(
IF(GF2="■",
IF(GM4=10,OFFSET(納品書まとめ!$A$1,GN2-1,61),                                                                                                                                                                                                                        OFFSET(納品書まとめ!$A$1,GN2-1,62)),
IF(GN3=10,OFFSET(webまとめ!$A$1,GN1-1,13),                                                                                                                                                                                                                        OFFSET(webまとめ!$A$1,GN1-1,14))),"")</f>
        <v/>
      </c>
      <c r="GL13" s="36"/>
      <c r="GM13" s="68"/>
      <c r="GN13" s="69"/>
      <c r="GQ13" s="65" t="str">
        <f ca="1">IFERROR(
IF(GQ2="■",
IF(GX4=10,OFFSET(納品書まとめ!$A$1,GY2-1,60),                                                                                                                                                                                                                        OFFSET(納品書まとめ!$A$1,GY2-1,61)),
IF(GY3=10,OFFSET(webまとめ!$A$1,GY1-1,12),                                                                                                                                                                                                                        OFFSET(webまとめ!$A$1,GY1-1,13))),"")</f>
        <v/>
      </c>
      <c r="GR13" s="66"/>
      <c r="GS13" s="66"/>
      <c r="GT13" s="67"/>
      <c r="GU13" s="36"/>
      <c r="GV13" s="43" t="str">
        <f ca="1">IFERROR(
IF(GQ2="■",
IF(GX4=10,OFFSET(納品書まとめ!$A$1,GY2-1,61),                                                                                                                                                                                                                        OFFSET(納品書まとめ!$A$1,GY2-1,62)),
IF(GY3=10,OFFSET(webまとめ!$A$1,GY1-1,13),                                                                                                                                                                                                                        OFFSET(webまとめ!$A$1,GY1-1,14))),"")</f>
        <v/>
      </c>
      <c r="GW13" s="36"/>
      <c r="GX13" s="68"/>
      <c r="GY13" s="69"/>
      <c r="HB13" s="65" t="str">
        <f ca="1">IFERROR(
IF(HB2="■",
IF(HI4=10,OFFSET(納品書まとめ!$A$1,HJ2-1,60),                                                                                                                                                                                                                        OFFSET(納品書まとめ!$A$1,HJ2-1,61)),
IF(HJ3=10,OFFSET(webまとめ!$A$1,HJ1-1,12),                                                                                                                                                                                                                        OFFSET(webまとめ!$A$1,HJ1-1,13))),"")</f>
        <v/>
      </c>
      <c r="HC13" s="66"/>
      <c r="HD13" s="66"/>
      <c r="HE13" s="67"/>
      <c r="HF13" s="36"/>
      <c r="HG13" s="43" t="str">
        <f ca="1">IFERROR(
IF(HB2="■",
IF(HI4=10,OFFSET(納品書まとめ!$A$1,HJ2-1,61),                                                                                                                                                                                                                        OFFSET(納品書まとめ!$A$1,HJ2-1,62)),
IF(HJ3=10,OFFSET(webまとめ!$A$1,HJ1-1,13),                                                                                                                                                                                                                        OFFSET(webまとめ!$A$1,HJ1-1,14))),"")</f>
        <v/>
      </c>
      <c r="HH13" s="36"/>
      <c r="HI13" s="68"/>
      <c r="HJ13" s="69"/>
      <c r="HM13" s="65" t="str">
        <f ca="1">IFERROR(
IF(HM2="■",
IF(HT4=10,OFFSET(納品書まとめ!$A$1,HU2-1,60),                                                                                                                                                                                                                        OFFSET(納品書まとめ!$A$1,HU2-1,61)),
IF(HU3=10,OFFSET(webまとめ!$A$1,HU1-1,12),                                                                                                                                                                                                                        OFFSET(webまとめ!$A$1,HU1-1,13))),"")</f>
        <v/>
      </c>
      <c r="HN13" s="66"/>
      <c r="HO13" s="66"/>
      <c r="HP13" s="67"/>
      <c r="HQ13" s="36"/>
      <c r="HR13" s="43" t="str">
        <f ca="1">IFERROR(
IF(HM2="■",
IF(HT4=10,OFFSET(納品書まとめ!$A$1,HU2-1,61),                                                                                                                                                                                                                        OFFSET(納品書まとめ!$A$1,HU2-1,62)),
IF(HU3=10,OFFSET(webまとめ!$A$1,HU1-1,13),                                                                                                                                                                                                                        OFFSET(webまとめ!$A$1,HU1-1,14))),"")</f>
        <v/>
      </c>
      <c r="HS13" s="36"/>
      <c r="HT13" s="68"/>
      <c r="HU13" s="69"/>
      <c r="HX13" s="65" t="str">
        <f ca="1">IFERROR(
IF(HX2="■",
IF(IE4=10,OFFSET(納品書まとめ!$A$1,IF2-1,60),                                                                                                                                                                                                                        OFFSET(納品書まとめ!$A$1,IF2-1,61)),
IF(IF3=10,OFFSET(webまとめ!$A$1,IF1-1,12),                                                                                                                                                                                                                        OFFSET(webまとめ!$A$1,IF1-1,13))),"")</f>
        <v/>
      </c>
      <c r="HY13" s="66"/>
      <c r="HZ13" s="66"/>
      <c r="IA13" s="67"/>
      <c r="IB13" s="36"/>
      <c r="IC13" s="43" t="str">
        <f ca="1">IFERROR(
IF(HX2="■",
IF(IE4=10,OFFSET(納品書まとめ!$A$1,IF2-1,61),                                                                                                                                                                                                                        OFFSET(納品書まとめ!$A$1,IF2-1,62)),
IF(IF3=10,OFFSET(webまとめ!$A$1,IF1-1,13),                                                                                                                                                                                                                        OFFSET(webまとめ!$A$1,IF1-1,14))),"")</f>
        <v/>
      </c>
      <c r="ID13" s="36"/>
      <c r="IE13" s="68"/>
      <c r="IF13" s="69"/>
      <c r="II13" s="65" t="str">
        <f ca="1">IFERROR(
IF(II2="■",
IF(IP4=10,OFFSET(納品書まとめ!$A$1,IQ2-1,60),                                                                                                                                                                                                                        OFFSET(納品書まとめ!$A$1,IQ2-1,61)),
IF(IQ3=10,OFFSET(webまとめ!$A$1,IQ1-1,12),                                                                                                                                                                                                                        OFFSET(webまとめ!$A$1,IQ1-1,13))),"")</f>
        <v/>
      </c>
      <c r="IJ13" s="66"/>
      <c r="IK13" s="66"/>
      <c r="IL13" s="67"/>
      <c r="IM13" s="36"/>
      <c r="IN13" s="43" t="str">
        <f ca="1">IFERROR(
IF(II2="■",
IF(IP4=10,OFFSET(納品書まとめ!$A$1,IQ2-1,61),                                                                                                                                                                                                                        OFFSET(納品書まとめ!$A$1,IQ2-1,62)),
IF(IQ3=10,OFFSET(webまとめ!$A$1,IQ1-1,13),                                                                                                                                                                                                                        OFFSET(webまとめ!$A$1,IQ1-1,14))),"")</f>
        <v/>
      </c>
      <c r="IO13" s="36"/>
      <c r="IP13" s="68"/>
      <c r="IQ13" s="69"/>
      <c r="IT13" s="65" t="str">
        <f ca="1">IFERROR(
IF(IT2="■",
IF(JA4=10,OFFSET(納品書まとめ!$A$1,JB2-1,60),                                                                                                                                                                                                                        OFFSET(納品書まとめ!$A$1,JB2-1,61)),
IF(JB3=10,OFFSET(webまとめ!$A$1,JB1-1,12),                                                                                                                                                                                                                        OFFSET(webまとめ!$A$1,JB1-1,13))),"")</f>
        <v/>
      </c>
      <c r="IU13" s="66"/>
      <c r="IV13" s="66"/>
      <c r="IW13" s="67"/>
      <c r="IX13" s="36"/>
      <c r="IY13" s="43" t="str">
        <f ca="1">IFERROR(
IF(IT2="■",
IF(JA4=10,OFFSET(納品書まとめ!$A$1,JB2-1,61),                                                                                                                                                                                                                        OFFSET(納品書まとめ!$A$1,JB2-1,62)),
IF(JB3=10,OFFSET(webまとめ!$A$1,JB1-1,13),                                                                                                                                                                                                                        OFFSET(webまとめ!$A$1,JB1-1,14))),"")</f>
        <v/>
      </c>
      <c r="IZ13" s="36"/>
      <c r="JA13" s="68"/>
      <c r="JB13" s="69"/>
      <c r="JE13" s="65" t="str">
        <f ca="1">IFERROR(
IF(JE2="■",
IF(JL4=10,OFFSET(納品書まとめ!$A$1,JM2-1,60),                                                                                                                                                                                                                        OFFSET(納品書まとめ!$A$1,JM2-1,61)),
IF(JM3=10,OFFSET(webまとめ!$A$1,JM1-1,12),                                                                                                                                                                                                                        OFFSET(webまとめ!$A$1,JM1-1,13))),"")</f>
        <v/>
      </c>
      <c r="JF13" s="66"/>
      <c r="JG13" s="66"/>
      <c r="JH13" s="67"/>
      <c r="JI13" s="36"/>
      <c r="JJ13" s="43" t="str">
        <f ca="1">IFERROR(
IF(JE2="■",
IF(JL4=10,OFFSET(納品書まとめ!$A$1,JM2-1,61),                                                                                                                                                                                                                        OFFSET(納品書まとめ!$A$1,JM2-1,62)),
IF(JM3=10,OFFSET(webまとめ!$A$1,JM1-1,13),                                                                                                                                                                                                                        OFFSET(webまとめ!$A$1,JM1-1,14))),"")</f>
        <v/>
      </c>
      <c r="JK13" s="36"/>
      <c r="JL13" s="68"/>
      <c r="JM13" s="69"/>
      <c r="JP13" s="65" t="str">
        <f ca="1">IFERROR(
IF(JP2="■",
IF(JW4=10,OFFSET(納品書まとめ!$A$1,JX2-1,60),                                                                                                                                                                                                                        OFFSET(納品書まとめ!$A$1,JX2-1,61)),
IF(JX3=10,OFFSET(webまとめ!$A$1,JX1-1,12),                                                                                                                                                                                                                        OFFSET(webまとめ!$A$1,JX1-1,13))),"")</f>
        <v/>
      </c>
      <c r="JQ13" s="66"/>
      <c r="JR13" s="66"/>
      <c r="JS13" s="67"/>
      <c r="JT13" s="36"/>
      <c r="JU13" s="43" t="str">
        <f ca="1">IFERROR(
IF(JP2="■",
IF(JW4=10,OFFSET(納品書まとめ!$A$1,JX2-1,61),                                                                                                                                                                                                                        OFFSET(納品書まとめ!$A$1,JX2-1,62)),
IF(JX3=10,OFFSET(webまとめ!$A$1,JX1-1,13),                                                                                                                                                                                                                        OFFSET(webまとめ!$A$1,JX1-1,14))),"")</f>
        <v/>
      </c>
      <c r="JV13" s="36"/>
      <c r="JW13" s="68"/>
      <c r="JX13" s="69"/>
      <c r="KA13" s="65" t="str">
        <f ca="1">IFERROR(
IF(KA2="■",
IF(KH4=10,OFFSET(納品書まとめ!$A$1,KI2-1,60),                                                                                                                                                                                                                        OFFSET(納品書まとめ!$A$1,KI2-1,61)),
IF(KI3=10,OFFSET(webまとめ!$A$1,KI1-1,12),                                                                                                                                                                                                                        OFFSET(webまとめ!$A$1,KI1-1,13))),"")</f>
        <v/>
      </c>
      <c r="KB13" s="66"/>
      <c r="KC13" s="66"/>
      <c r="KD13" s="67"/>
      <c r="KE13" s="36"/>
      <c r="KF13" s="43" t="str">
        <f ca="1">IFERROR(
IF(KA2="■",
IF(KH4=10,OFFSET(納品書まとめ!$A$1,KI2-1,61),                                                                                                                                                                                                                        OFFSET(納品書まとめ!$A$1,KI2-1,62)),
IF(KI3=10,OFFSET(webまとめ!$A$1,KI1-1,13),                                                                                                                                                                                                                        OFFSET(webまとめ!$A$1,KI1-1,14))),"")</f>
        <v/>
      </c>
      <c r="KG13" s="36"/>
      <c r="KH13" s="68"/>
      <c r="KI13" s="69"/>
      <c r="KL13" s="65" t="str">
        <f ca="1">IFERROR(
IF(KL2="■",
IF(KS4=10,OFFSET(納品書まとめ!$A$1,KT2-1,60),                                                                                                                                                                                                                        OFFSET(納品書まとめ!$A$1,KT2-1,61)),
IF(KT3=10,OFFSET(webまとめ!$A$1,KT1-1,12),                                                                                                                                                                                                                        OFFSET(webまとめ!$A$1,KT1-1,13))),"")</f>
        <v/>
      </c>
      <c r="KM13" s="66"/>
      <c r="KN13" s="66"/>
      <c r="KO13" s="67"/>
      <c r="KP13" s="36"/>
      <c r="KQ13" s="43" t="str">
        <f ca="1">IFERROR(
IF(KL2="■",
IF(KS4=10,OFFSET(納品書まとめ!$A$1,KT2-1,61),                                                                                                                                                                                                                        OFFSET(納品書まとめ!$A$1,KT2-1,62)),
IF(KT3=10,OFFSET(webまとめ!$A$1,KT1-1,13),                                                                                                                                                                                                                        OFFSET(webまとめ!$A$1,KT1-1,14))),"")</f>
        <v/>
      </c>
      <c r="KR13" s="36"/>
      <c r="KS13" s="68"/>
      <c r="KT13" s="69"/>
      <c r="KW13" s="65" t="str">
        <f ca="1">IFERROR(
IF(KW2="■",
IF(LD4=10,OFFSET(納品書まとめ!$A$1,LE2-1,60),                                                                                                                                                                                                                        OFFSET(納品書まとめ!$A$1,LE2-1,61)),
IF(LE3=10,OFFSET(webまとめ!$A$1,LE1-1,12),                                                                                                                                                                                                                        OFFSET(webまとめ!$A$1,LE1-1,13))),"")</f>
        <v/>
      </c>
      <c r="KX13" s="66"/>
      <c r="KY13" s="66"/>
      <c r="KZ13" s="67"/>
      <c r="LA13" s="36"/>
      <c r="LB13" s="43" t="str">
        <f ca="1">IFERROR(
IF(KW2="■",
IF(LD4=10,OFFSET(納品書まとめ!$A$1,LE2-1,61),                                                                                                                                                                                                                        OFFSET(納品書まとめ!$A$1,LE2-1,62)),
IF(LE3=10,OFFSET(webまとめ!$A$1,LE1-1,13),                                                                                                                                                                                                                        OFFSET(webまとめ!$A$1,LE1-1,14))),"")</f>
        <v/>
      </c>
      <c r="LC13" s="36"/>
      <c r="LD13" s="68"/>
      <c r="LE13" s="69"/>
      <c r="LH13" s="65" t="str">
        <f ca="1">IFERROR(
IF(LH2="■",
IF(LO4=10,OFFSET(納品書まとめ!$A$1,LP2-1,60),                                                                                                                                                                                                                        OFFSET(納品書まとめ!$A$1,LP2-1,61)),
IF(LP3=10,OFFSET(webまとめ!$A$1,LP1-1,12),                                                                                                                                                                                                                        OFFSET(webまとめ!$A$1,LP1-1,13))),"")</f>
        <v/>
      </c>
      <c r="LI13" s="66"/>
      <c r="LJ13" s="66"/>
      <c r="LK13" s="67"/>
      <c r="LL13" s="36"/>
      <c r="LM13" s="43" t="str">
        <f ca="1">IFERROR(
IF(LH2="■",
IF(LO4=10,OFFSET(納品書まとめ!$A$1,LP2-1,61),                                                                                                                                                                                                                        OFFSET(納品書まとめ!$A$1,LP2-1,62)),
IF(LP3=10,OFFSET(webまとめ!$A$1,LP1-1,13),                                                                                                                                                                                                                        OFFSET(webまとめ!$A$1,LP1-1,14))),"")</f>
        <v/>
      </c>
      <c r="LN13" s="36"/>
      <c r="LO13" s="68"/>
      <c r="LP13" s="69"/>
      <c r="LS13" s="65" t="str">
        <f ca="1">IFERROR(
IF(LS2="■",
IF(LZ4=10,OFFSET(納品書まとめ!$A$1,MA2-1,60),                                                                                                                                                                                                                        OFFSET(納品書まとめ!$A$1,MA2-1,61)),
IF(MA3=10,OFFSET(webまとめ!$A$1,MA1-1,12),                                                                                                                                                                                                                        OFFSET(webまとめ!$A$1,MA1-1,13))),"")</f>
        <v/>
      </c>
      <c r="LT13" s="66"/>
      <c r="LU13" s="66"/>
      <c r="LV13" s="67"/>
      <c r="LW13" s="36"/>
      <c r="LX13" s="43" t="str">
        <f ca="1">IFERROR(
IF(LS2="■",
IF(LZ4=10,OFFSET(納品書まとめ!$A$1,MA2-1,61),                                                                                                                                                                                                                        OFFSET(納品書まとめ!$A$1,MA2-1,62)),
IF(MA3=10,OFFSET(webまとめ!$A$1,MA1-1,13),                                                                                                                                                                                                                        OFFSET(webまとめ!$A$1,MA1-1,14))),"")</f>
        <v/>
      </c>
      <c r="LY13" s="36"/>
      <c r="LZ13" s="68"/>
      <c r="MA13" s="69"/>
      <c r="MD13" s="65" t="str">
        <f ca="1">IFERROR(
IF(MD2="■",
IF(MK4=10,OFFSET(納品書まとめ!$A$1,ML2-1,60),                                                                                                                                                                                                                        OFFSET(納品書まとめ!$A$1,ML2-1,61)),
IF(ML3=10,OFFSET(webまとめ!$A$1,ML1-1,12),                                                                                                                                                                                                                        OFFSET(webまとめ!$A$1,ML1-1,13))),"")</f>
        <v/>
      </c>
      <c r="ME13" s="66"/>
      <c r="MF13" s="66"/>
      <c r="MG13" s="67"/>
      <c r="MH13" s="36"/>
      <c r="MI13" s="43" t="str">
        <f ca="1">IFERROR(
IF(MD2="■",
IF(MK4=10,OFFSET(納品書まとめ!$A$1,ML2-1,61),                                                                                                                                                                                                                        OFFSET(納品書まとめ!$A$1,ML2-1,62)),
IF(ML3=10,OFFSET(webまとめ!$A$1,ML1-1,13),                                                                                                                                                                                                                        OFFSET(webまとめ!$A$1,ML1-1,14))),"")</f>
        <v/>
      </c>
      <c r="MJ13" s="36"/>
      <c r="MK13" s="68"/>
      <c r="ML13" s="69"/>
      <c r="MO13" s="65" t="str">
        <f ca="1">IFERROR(
IF(MO2="■",
IF(MV4=10,OFFSET(納品書まとめ!$A$1,MW2-1,60),                                                                                                                                                                                                                        OFFSET(納品書まとめ!$A$1,MW2-1,61)),
IF(MW3=10,OFFSET(webまとめ!$A$1,MW1-1,12),                                                                                                                                                                                                                        OFFSET(webまとめ!$A$1,MW1-1,13))),"")</f>
        <v/>
      </c>
      <c r="MP13" s="66"/>
      <c r="MQ13" s="66"/>
      <c r="MR13" s="67"/>
      <c r="MS13" s="36"/>
      <c r="MT13" s="43" t="str">
        <f ca="1">IFERROR(
IF(MO2="■",
IF(MV4=10,OFFSET(納品書まとめ!$A$1,MW2-1,61),                                                                                                                                                                                                                        OFFSET(納品書まとめ!$A$1,MW2-1,62)),
IF(MW3=10,OFFSET(webまとめ!$A$1,MW1-1,13),                                                                                                                                                                                                                        OFFSET(webまとめ!$A$1,MW1-1,14))),"")</f>
        <v/>
      </c>
      <c r="MU13" s="36"/>
      <c r="MV13" s="68"/>
      <c r="MW13" s="69"/>
      <c r="MZ13" s="65" t="str">
        <f ca="1">IFERROR(
IF(MZ2="■",
IF(NG4=10,OFFSET(納品書まとめ!$A$1,NH2-1,60),                                                                                                                                                                                                                        OFFSET(納品書まとめ!$A$1,NH2-1,61)),
IF(NH3=10,OFFSET(webまとめ!$A$1,NH1-1,12),                                                                                                                                                                                                                        OFFSET(webまとめ!$A$1,NH1-1,13))),"")</f>
        <v/>
      </c>
      <c r="NA13" s="66"/>
      <c r="NB13" s="66"/>
      <c r="NC13" s="67"/>
      <c r="ND13" s="36"/>
      <c r="NE13" s="43" t="str">
        <f ca="1">IFERROR(
IF(MZ2="■",
IF(NG4=10,OFFSET(納品書まとめ!$A$1,NH2-1,61),                                                                                                                                                                                                                        OFFSET(納品書まとめ!$A$1,NH2-1,62)),
IF(NH3=10,OFFSET(webまとめ!$A$1,NH1-1,13),                                                                                                                                                                                                                        OFFSET(webまとめ!$A$1,NH1-1,14))),"")</f>
        <v/>
      </c>
      <c r="NF13" s="36"/>
      <c r="NG13" s="68"/>
      <c r="NH13" s="69"/>
      <c r="NK13" s="65" t="str">
        <f ca="1">IFERROR(
IF(NK2="■",
IF(NR4=10,OFFSET(納品書まとめ!$A$1,NS2-1,60),                                                                                                                                                                                                                        OFFSET(納品書まとめ!$A$1,NS2-1,61)),
IF(NS3=10,OFFSET(webまとめ!$A$1,NS1-1,12),                                                                                                                                                                                                                        OFFSET(webまとめ!$A$1,NS1-1,13))),"")</f>
        <v/>
      </c>
      <c r="NL13" s="66"/>
      <c r="NM13" s="66"/>
      <c r="NN13" s="67"/>
      <c r="NO13" s="36"/>
      <c r="NP13" s="43" t="str">
        <f ca="1">IFERROR(
IF(NK2="■",
IF(NR4=10,OFFSET(納品書まとめ!$A$1,NS2-1,61),                                                                                                                                                                                                                        OFFSET(納品書まとめ!$A$1,NS2-1,62)),
IF(NS3=10,OFFSET(webまとめ!$A$1,NS1-1,13),                                                                                                                                                                                                                        OFFSET(webまとめ!$A$1,NS1-1,14))),"")</f>
        <v/>
      </c>
      <c r="NQ13" s="36"/>
      <c r="NR13" s="68"/>
      <c r="NS13" s="69"/>
      <c r="NV13" s="65" t="str">
        <f ca="1">IFERROR(
IF(NV2="■",
IF(OC4=10,OFFSET(納品書まとめ!$A$1,OD2-1,60),                                                                                                                                                                                                                        OFFSET(納品書まとめ!$A$1,OD2-1,61)),
IF(OD3=10,OFFSET(webまとめ!$A$1,OD1-1,12),                                                                                                                                                                                                                        OFFSET(webまとめ!$A$1,OD1-1,13))),"")</f>
        <v/>
      </c>
      <c r="NW13" s="66"/>
      <c r="NX13" s="66"/>
      <c r="NY13" s="67"/>
      <c r="NZ13" s="36"/>
      <c r="OA13" s="43" t="str">
        <f ca="1">IFERROR(
IF(NV2="■",
IF(OC4=10,OFFSET(納品書まとめ!$A$1,OD2-1,61),                                                                                                                                                                                                                        OFFSET(納品書まとめ!$A$1,OD2-1,62)),
IF(OD3=10,OFFSET(webまとめ!$A$1,OD1-1,13),                                                                                                                                                                                                                        OFFSET(webまとめ!$A$1,OD1-1,14))),"")</f>
        <v/>
      </c>
      <c r="OB13" s="36"/>
      <c r="OC13" s="68"/>
      <c r="OD13" s="69"/>
      <c r="OG13" s="65" t="str">
        <f ca="1">IFERROR(
IF(OG2="■",
IF(ON4=10,OFFSET(納品書まとめ!$A$1,OO2-1,60),                                                                                                                                                                                                                        OFFSET(納品書まとめ!$A$1,OO2-1,61)),
IF(OO3=10,OFFSET(webまとめ!$A$1,OO1-1,12),                                                                                                                                                                                                                        OFFSET(webまとめ!$A$1,OO1-1,13))),"")</f>
        <v/>
      </c>
      <c r="OH13" s="66"/>
      <c r="OI13" s="66"/>
      <c r="OJ13" s="67"/>
      <c r="OK13" s="36"/>
      <c r="OL13" s="43" t="str">
        <f ca="1">IFERROR(
IF(OG2="■",
IF(ON4=10,OFFSET(納品書まとめ!$A$1,OO2-1,61),                                                                                                                                                                                                                        OFFSET(納品書まとめ!$A$1,OO2-1,62)),
IF(OO3=10,OFFSET(webまとめ!$A$1,OO1-1,13),                                                                                                                                                                                                                        OFFSET(webまとめ!$A$1,OO1-1,14))),"")</f>
        <v/>
      </c>
      <c r="OM13" s="36"/>
      <c r="ON13" s="68"/>
      <c r="OO13" s="69"/>
      <c r="OR13" s="65" t="str">
        <f ca="1">IFERROR(
IF(OR2="■",
IF(OY4=10,OFFSET(納品書まとめ!$A$1,OZ2-1,60),                                                                                                                                                                                                                        OFFSET(納品書まとめ!$A$1,OZ2-1,61)),
IF(OZ3=10,OFFSET(webまとめ!$A$1,OZ1-1,12),                                                                                                                                                                                                                        OFFSET(webまとめ!$A$1,OZ1-1,13))),"")</f>
        <v/>
      </c>
      <c r="OS13" s="66"/>
      <c r="OT13" s="66"/>
      <c r="OU13" s="67"/>
      <c r="OV13" s="36"/>
      <c r="OW13" s="43" t="str">
        <f ca="1">IFERROR(
IF(OR2="■",
IF(OY4=10,OFFSET(納品書まとめ!$A$1,OZ2-1,61),                                                                                                                                                                                                                        OFFSET(納品書まとめ!$A$1,OZ2-1,62)),
IF(OZ3=10,OFFSET(webまとめ!$A$1,OZ1-1,13),                                                                                                                                                                                                                        OFFSET(webまとめ!$A$1,OZ1-1,14))),"")</f>
        <v/>
      </c>
      <c r="OX13" s="36"/>
      <c r="OY13" s="68"/>
      <c r="OZ13" s="69"/>
      <c r="PC13" s="65" t="str">
        <f ca="1">IFERROR(
IF(PC2="■",
IF(PJ4=10,OFFSET(納品書まとめ!$A$1,PK2-1,60),                                                                                                                                                                                                                        OFFSET(納品書まとめ!$A$1,PK2-1,61)),
IF(PK3=10,OFFSET(webまとめ!$A$1,PK1-1,12),                                                                                                                                                                                                                        OFFSET(webまとめ!$A$1,PK1-1,13))),"")</f>
        <v/>
      </c>
      <c r="PD13" s="66"/>
      <c r="PE13" s="66"/>
      <c r="PF13" s="67"/>
      <c r="PG13" s="36"/>
      <c r="PH13" s="43" t="str">
        <f ca="1">IFERROR(
IF(PC2="■",
IF(PJ4=10,OFFSET(納品書まとめ!$A$1,PK2-1,61),                                                                                                                                                                                                                        OFFSET(納品書まとめ!$A$1,PK2-1,62)),
IF(PK3=10,OFFSET(webまとめ!$A$1,PK1-1,13),                                                                                                                                                                                                                        OFFSET(webまとめ!$A$1,PK1-1,14))),"")</f>
        <v/>
      </c>
      <c r="PI13" s="36"/>
      <c r="PJ13" s="68"/>
      <c r="PK13" s="69"/>
      <c r="PN13" s="65" t="str">
        <f ca="1">IFERROR(
IF(PN2="■",
IF(PU4=10,OFFSET(納品書まとめ!$A$1,PV2-1,60),                                                                                                                                                                                                                        OFFSET(納品書まとめ!$A$1,PV2-1,61)),
IF(PV3=10,OFFSET(webまとめ!$A$1,PV1-1,12),                                                                                                                                                                                                                        OFFSET(webまとめ!$A$1,PV1-1,13))),"")</f>
        <v/>
      </c>
      <c r="PO13" s="66"/>
      <c r="PP13" s="66"/>
      <c r="PQ13" s="67"/>
      <c r="PR13" s="36"/>
      <c r="PS13" s="43" t="str">
        <f ca="1">IFERROR(
IF(PN2="■",
IF(PU4=10,OFFSET(納品書まとめ!$A$1,PV2-1,61),                                                                                                                                                                                                                        OFFSET(納品書まとめ!$A$1,PV2-1,62)),
IF(PV3=10,OFFSET(webまとめ!$A$1,PV1-1,13),                                                                                                                                                                                                                        OFFSET(webまとめ!$A$1,PV1-1,14))),"")</f>
        <v/>
      </c>
      <c r="PT13" s="36"/>
      <c r="PU13" s="68"/>
      <c r="PV13" s="69"/>
      <c r="PY13" s="65" t="str">
        <f ca="1">IFERROR(
IF(PY2="■",
IF(QF4=10,OFFSET(納品書まとめ!$A$1,QG2-1,60),                                                                                                                                                                                                                        OFFSET(納品書まとめ!$A$1,QG2-1,61)),
IF(QG3=10,OFFSET(webまとめ!$A$1,QG1-1,12),                                                                                                                                                                                                                        OFFSET(webまとめ!$A$1,QG1-1,13))),"")</f>
        <v/>
      </c>
      <c r="PZ13" s="66"/>
      <c r="QA13" s="66"/>
      <c r="QB13" s="67"/>
      <c r="QC13" s="36"/>
      <c r="QD13" s="43" t="str">
        <f ca="1">IFERROR(
IF(PY2="■",
IF(QF4=10,OFFSET(納品書まとめ!$A$1,QG2-1,61),                                                                                                                                                                                                                        OFFSET(納品書まとめ!$A$1,QG2-1,62)),
IF(QG3=10,OFFSET(webまとめ!$A$1,QG1-1,13),                                                                                                                                                                                                                        OFFSET(webまとめ!$A$1,QG1-1,14))),"")</f>
        <v/>
      </c>
      <c r="QE13" s="36"/>
      <c r="QF13" s="68"/>
      <c r="QG13" s="69"/>
      <c r="QJ13" s="65" t="str">
        <f ca="1">IFERROR(
IF(QJ2="■",
IF(QQ4=10,OFFSET(納品書まとめ!$A$1,QR2-1,60),                                                                                                                                                                                                                        OFFSET(納品書まとめ!$A$1,QR2-1,61)),
IF(QR3=10,OFFSET(webまとめ!$A$1,QR1-1,12),                                                                                                                                                                                                                        OFFSET(webまとめ!$A$1,QR1-1,13))),"")</f>
        <v/>
      </c>
      <c r="QK13" s="66"/>
      <c r="QL13" s="66"/>
      <c r="QM13" s="67"/>
      <c r="QN13" s="36"/>
      <c r="QO13" s="43" t="str">
        <f ca="1">IFERROR(
IF(QJ2="■",
IF(QQ4=10,OFFSET(納品書まとめ!$A$1,QR2-1,61),                                                                                                                                                                                                                        OFFSET(納品書まとめ!$A$1,QR2-1,62)),
IF(QR3=10,OFFSET(webまとめ!$A$1,QR1-1,13),                                                                                                                                                                                                                        OFFSET(webまとめ!$A$1,QR1-1,14))),"")</f>
        <v/>
      </c>
      <c r="QP13" s="36"/>
      <c r="QQ13" s="68"/>
      <c r="QR13" s="69"/>
      <c r="QU13" s="65" t="str">
        <f ca="1">IFERROR(
IF(QU2="■",
IF(RB4=10,OFFSET(納品書まとめ!$A$1,RC2-1,60),                                                                                                                                                                                                                        OFFSET(納品書まとめ!$A$1,RC2-1,61)),
IF(RC3=10,OFFSET(webまとめ!$A$1,RC1-1,12),                                                                                                                                                                                                                        OFFSET(webまとめ!$A$1,RC1-1,13))),"")</f>
        <v/>
      </c>
      <c r="QV13" s="66"/>
      <c r="QW13" s="66"/>
      <c r="QX13" s="67"/>
      <c r="QY13" s="36"/>
      <c r="QZ13" s="43" t="str">
        <f ca="1">IFERROR(
IF(QU2="■",
IF(RB4=10,OFFSET(納品書まとめ!$A$1,RC2-1,61),                                                                                                                                                                                                                        OFFSET(納品書まとめ!$A$1,RC2-1,62)),
IF(RC3=10,OFFSET(webまとめ!$A$1,RC1-1,13),                                                                                                                                                                                                                        OFFSET(webまとめ!$A$1,RC1-1,14))),"")</f>
        <v/>
      </c>
      <c r="RA13" s="36"/>
      <c r="RB13" s="68"/>
      <c r="RC13" s="69"/>
      <c r="RF13" s="65" t="str">
        <f ca="1">IFERROR(
IF(RF2="■",
IF(RM4=10,OFFSET(納品書まとめ!$A$1,RN2-1,60),                                                                                                                                                                                                                        OFFSET(納品書まとめ!$A$1,RN2-1,61)),
IF(RN3=10,OFFSET(webまとめ!$A$1,RN1-1,12),                                                                                                                                                                                                                        OFFSET(webまとめ!$A$1,RN1-1,13))),"")</f>
        <v/>
      </c>
      <c r="RG13" s="66"/>
      <c r="RH13" s="66"/>
      <c r="RI13" s="67"/>
      <c r="RJ13" s="36"/>
      <c r="RK13" s="43" t="str">
        <f ca="1">IFERROR(
IF(RF2="■",
IF(RM4=10,OFFSET(納品書まとめ!$A$1,RN2-1,61),                                                                                                                                                                                                                        OFFSET(納品書まとめ!$A$1,RN2-1,62)),
IF(RN3=10,OFFSET(webまとめ!$A$1,RN1-1,13),                                                                                                                                                                                                                        OFFSET(webまとめ!$A$1,RN1-1,14))),"")</f>
        <v/>
      </c>
      <c r="RL13" s="36"/>
      <c r="RM13" s="68"/>
      <c r="RN13" s="69"/>
      <c r="RQ13" s="65" t="str">
        <f ca="1">IFERROR(
IF(RQ2="■",
IF(RX4=10,OFFSET(納品書まとめ!$A$1,RY2-1,60),                                                                                                                                                                                                                        OFFSET(納品書まとめ!$A$1,RY2-1,61)),
IF(RY3=10,OFFSET(webまとめ!$A$1,RY1-1,12),                                                                                                                                                                                                                        OFFSET(webまとめ!$A$1,RY1-1,13))),"")</f>
        <v/>
      </c>
      <c r="RR13" s="66"/>
      <c r="RS13" s="66"/>
      <c r="RT13" s="67"/>
      <c r="RU13" s="36"/>
      <c r="RV13" s="43" t="str">
        <f ca="1">IFERROR(
IF(RQ2="■",
IF(RX4=10,OFFSET(納品書まとめ!$A$1,RY2-1,61),                                                                                                                                                                                                                        OFFSET(納品書まとめ!$A$1,RY2-1,62)),
IF(RY3=10,OFFSET(webまとめ!$A$1,RY1-1,13),                                                                                                                                                                                                                        OFFSET(webまとめ!$A$1,RY1-1,14))),"")</f>
        <v/>
      </c>
      <c r="RW13" s="36"/>
      <c r="RX13" s="68"/>
      <c r="RY13" s="69"/>
      <c r="SB13" s="65" t="str">
        <f ca="1">IFERROR(
IF(SB2="■",
IF(SI4=10,OFFSET(納品書まとめ!$A$1,SJ2-1,60),                                                                                                                                                                                                                        OFFSET(納品書まとめ!$A$1,SJ2-1,61)),
IF(SJ3=10,OFFSET(webまとめ!$A$1,SJ1-1,12),                                                                                                                                                                                                                        OFFSET(webまとめ!$A$1,SJ1-1,13))),"")</f>
        <v/>
      </c>
      <c r="SC13" s="66"/>
      <c r="SD13" s="66"/>
      <c r="SE13" s="67"/>
      <c r="SF13" s="36"/>
      <c r="SG13" s="43" t="str">
        <f ca="1">IFERROR(
IF(SB2="■",
IF(SI4=10,OFFSET(納品書まとめ!$A$1,SJ2-1,61),                                                                                                                                                                                                                        OFFSET(納品書まとめ!$A$1,SJ2-1,62)),
IF(SJ3=10,OFFSET(webまとめ!$A$1,SJ1-1,13),                                                                                                                                                                                                                        OFFSET(webまとめ!$A$1,SJ1-1,14))),"")</f>
        <v/>
      </c>
      <c r="SH13" s="36"/>
      <c r="SI13" s="68"/>
      <c r="SJ13" s="69"/>
      <c r="SM13" s="65" t="str">
        <f ca="1">IFERROR(
IF(SM2="■",
IF(ST4=10,OFFSET(納品書まとめ!$A$1,SU2-1,60),                                                                                                                                                                                                                        OFFSET(納品書まとめ!$A$1,SU2-1,61)),
IF(SU3=10,OFFSET(webまとめ!$A$1,SU1-1,12),                                                                                                                                                                                                                        OFFSET(webまとめ!$A$1,SU1-1,13))),"")</f>
        <v/>
      </c>
      <c r="SN13" s="66"/>
      <c r="SO13" s="66"/>
      <c r="SP13" s="67"/>
      <c r="SQ13" s="36"/>
      <c r="SR13" s="43" t="str">
        <f ca="1">IFERROR(
IF(SM2="■",
IF(ST4=10,OFFSET(納品書まとめ!$A$1,SU2-1,61),                                                                                                                                                                                                                        OFFSET(納品書まとめ!$A$1,SU2-1,62)),
IF(SU3=10,OFFSET(webまとめ!$A$1,SU1-1,13),                                                                                                                                                                                                                        OFFSET(webまとめ!$A$1,SU1-1,14))),"")</f>
        <v/>
      </c>
      <c r="SS13" s="36"/>
      <c r="ST13" s="68"/>
      <c r="SU13" s="69"/>
      <c r="SX13" s="65" t="str">
        <f ca="1">IFERROR(
IF(SX2="■",
IF(TE4=10,OFFSET(納品書まとめ!$A$1,TF2-1,60),                                                                                                                                                                                                                        OFFSET(納品書まとめ!$A$1,TF2-1,61)),
IF(TF3=10,OFFSET(webまとめ!$A$1,TF1-1,12),                                                                                                                                                                                                                        OFFSET(webまとめ!$A$1,TF1-1,13))),"")</f>
        <v/>
      </c>
      <c r="SY13" s="66"/>
      <c r="SZ13" s="66"/>
      <c r="TA13" s="67"/>
      <c r="TB13" s="36"/>
      <c r="TC13" s="43" t="str">
        <f ca="1">IFERROR(
IF(SX2="■",
IF(TE4=10,OFFSET(納品書まとめ!$A$1,TF2-1,61),                                                                                                                                                                                                                        OFFSET(納品書まとめ!$A$1,TF2-1,62)),
IF(TF3=10,OFFSET(webまとめ!$A$1,TF1-1,13),                                                                                                                                                                                                                        OFFSET(webまとめ!$A$1,TF1-1,14))),"")</f>
        <v/>
      </c>
      <c r="TD13" s="36"/>
      <c r="TE13" s="68"/>
      <c r="TF13" s="69"/>
      <c r="TI13" s="65" t="str">
        <f ca="1">IFERROR(
IF(TI2="■",
IF(TP4=10,OFFSET(納品書まとめ!$A$1,TQ2-1,60),                                                                                                                                                                                                                        OFFSET(納品書まとめ!$A$1,TQ2-1,61)),
IF(TQ3=10,OFFSET(webまとめ!$A$1,TQ1-1,12),                                                                                                                                                                                                                        OFFSET(webまとめ!$A$1,TQ1-1,13))),"")</f>
        <v/>
      </c>
      <c r="TJ13" s="66"/>
      <c r="TK13" s="66"/>
      <c r="TL13" s="67"/>
      <c r="TM13" s="36"/>
      <c r="TN13" s="43" t="str">
        <f ca="1">IFERROR(
IF(TI2="■",
IF(TP4=10,OFFSET(納品書まとめ!$A$1,TQ2-1,61),                                                                                                                                                                                                                        OFFSET(納品書まとめ!$A$1,TQ2-1,62)),
IF(TQ3=10,OFFSET(webまとめ!$A$1,TQ1-1,13),                                                                                                                                                                                                                        OFFSET(webまとめ!$A$1,TQ1-1,14))),"")</f>
        <v/>
      </c>
      <c r="TO13" s="36"/>
      <c r="TP13" s="68"/>
      <c r="TQ13" s="69"/>
      <c r="TT13" s="65" t="str">
        <f ca="1">IFERROR(
IF(TT2="■",
IF(UA4=10,OFFSET(納品書まとめ!$A$1,UB2-1,60),                                                                                                                                                                                                                        OFFSET(納品書まとめ!$A$1,UB2-1,61)),
IF(UB3=10,OFFSET(webまとめ!$A$1,UB1-1,12),                                                                                                                                                                                                                        OFFSET(webまとめ!$A$1,UB1-1,13))),"")</f>
        <v/>
      </c>
      <c r="TU13" s="66"/>
      <c r="TV13" s="66"/>
      <c r="TW13" s="67"/>
      <c r="TX13" s="36"/>
      <c r="TY13" s="43" t="str">
        <f ca="1">IFERROR(
IF(TT2="■",
IF(UA4=10,OFFSET(納品書まとめ!$A$1,UB2-1,61),                                                                                                                                                                                                                        OFFSET(納品書まとめ!$A$1,UB2-1,62)),
IF(UB3=10,OFFSET(webまとめ!$A$1,UB1-1,13),                                                                                                                                                                                                                        OFFSET(webまとめ!$A$1,UB1-1,14))),"")</f>
        <v/>
      </c>
      <c r="TZ13" s="36"/>
      <c r="UA13" s="68"/>
      <c r="UB13" s="69"/>
      <c r="UE13" s="65" t="str">
        <f ca="1">IFERROR(
IF(UE2="■",
IF(UL4=10,OFFSET(納品書まとめ!$A$1,UM2-1,60),                                                                                                                                                                                                                        OFFSET(納品書まとめ!$A$1,UM2-1,61)),
IF(UM3=10,OFFSET(webまとめ!$A$1,UM1-1,12),                                                                                                                                                                                                                        OFFSET(webまとめ!$A$1,UM1-1,13))),"")</f>
        <v/>
      </c>
      <c r="UF13" s="66"/>
      <c r="UG13" s="66"/>
      <c r="UH13" s="67"/>
      <c r="UI13" s="36"/>
      <c r="UJ13" s="43" t="str">
        <f ca="1">IFERROR(
IF(UE2="■",
IF(UL4=10,OFFSET(納品書まとめ!$A$1,UM2-1,61),                                                                                                                                                                                                                        OFFSET(納品書まとめ!$A$1,UM2-1,62)),
IF(UM3=10,OFFSET(webまとめ!$A$1,UM1-1,13),                                                                                                                                                                                                                        OFFSET(webまとめ!$A$1,UM1-1,14))),"")</f>
        <v/>
      </c>
      <c r="UK13" s="36"/>
      <c r="UL13" s="68"/>
      <c r="UM13" s="69"/>
      <c r="UP13" s="65" t="str">
        <f ca="1">IFERROR(
IF(UP2="■",
IF(UW4=10,OFFSET(納品書まとめ!$A$1,UX2-1,60),                                                                                                                                                                                                                        OFFSET(納品書まとめ!$A$1,UX2-1,61)),
IF(UX3=10,OFFSET(webまとめ!$A$1,UX1-1,12),                                                                                                                                                                                                                        OFFSET(webまとめ!$A$1,UX1-1,13))),"")</f>
        <v/>
      </c>
      <c r="UQ13" s="66"/>
      <c r="UR13" s="66"/>
      <c r="US13" s="67"/>
      <c r="UT13" s="36"/>
      <c r="UU13" s="43" t="str">
        <f ca="1">IFERROR(
IF(UP2="■",
IF(UW4=10,OFFSET(納品書まとめ!$A$1,UX2-1,61),                                                                                                                                                                                                                        OFFSET(納品書まとめ!$A$1,UX2-1,62)),
IF(UX3=10,OFFSET(webまとめ!$A$1,UX1-1,13),                                                                                                                                                                                                                        OFFSET(webまとめ!$A$1,UX1-1,14))),"")</f>
        <v/>
      </c>
      <c r="UV13" s="36"/>
      <c r="UW13" s="68"/>
      <c r="UX13" s="69"/>
      <c r="VA13" s="65" t="str">
        <f ca="1">IFERROR(
IF(VA2="■",
IF(VH4=10,OFFSET(納品書まとめ!$A$1,VI2-1,60),                                                                                                                                                                                                                        OFFSET(納品書まとめ!$A$1,VI2-1,61)),
IF(VI3=10,OFFSET(webまとめ!$A$1,VI1-1,12),                                                                                                                                                                                                                        OFFSET(webまとめ!$A$1,VI1-1,13))),"")</f>
        <v/>
      </c>
      <c r="VB13" s="66"/>
      <c r="VC13" s="66"/>
      <c r="VD13" s="67"/>
      <c r="VE13" s="36"/>
      <c r="VF13" s="43" t="str">
        <f ca="1">IFERROR(
IF(VA2="■",
IF(VH4=10,OFFSET(納品書まとめ!$A$1,VI2-1,61),                                                                                                                                                                                                                        OFFSET(納品書まとめ!$A$1,VI2-1,62)),
IF(VI3=10,OFFSET(webまとめ!$A$1,VI1-1,13),                                                                                                                                                                                                                        OFFSET(webまとめ!$A$1,VI1-1,14))),"")</f>
        <v/>
      </c>
      <c r="VG13" s="36"/>
      <c r="VH13" s="68"/>
      <c r="VI13" s="69"/>
      <c r="VL13" s="65" t="str">
        <f ca="1">IFERROR(
IF(VL2="■",
IF(VS4=10,OFFSET(納品書まとめ!$A$1,VT2-1,60),                                                                                                                                                                                                                        OFFSET(納品書まとめ!$A$1,VT2-1,61)),
IF(VT3=10,OFFSET(webまとめ!$A$1,VT1-1,12),                                                                                                                                                                                                                        OFFSET(webまとめ!$A$1,VT1-1,13))),"")</f>
        <v/>
      </c>
      <c r="VM13" s="66"/>
      <c r="VN13" s="66"/>
      <c r="VO13" s="67"/>
      <c r="VP13" s="36"/>
      <c r="VQ13" s="43" t="str">
        <f ca="1">IFERROR(
IF(VL2="■",
IF(VS4=10,OFFSET(納品書まとめ!$A$1,VT2-1,61),                                                                                                                                                                                                                        OFFSET(納品書まとめ!$A$1,VT2-1,62)),
IF(VT3=10,OFFSET(webまとめ!$A$1,VT1-1,13),                                                                                                                                                                                                                        OFFSET(webまとめ!$A$1,VT1-1,14))),"")</f>
        <v/>
      </c>
      <c r="VR13" s="36"/>
      <c r="VS13" s="68"/>
      <c r="VT13" s="69"/>
      <c r="VW13" s="65" t="str">
        <f ca="1">IFERROR(
IF(VW2="■",
IF(WD4=10,OFFSET(納品書まとめ!$A$1,WE2-1,60),                                                                                                                                                                                                                        OFFSET(納品書まとめ!$A$1,WE2-1,61)),
IF(WE3=10,OFFSET(webまとめ!$A$1,WE1-1,12),                                                                                                                                                                                                                        OFFSET(webまとめ!$A$1,WE1-1,13))),"")</f>
        <v/>
      </c>
      <c r="VX13" s="66"/>
      <c r="VY13" s="66"/>
      <c r="VZ13" s="67"/>
      <c r="WA13" s="36"/>
      <c r="WB13" s="43" t="str">
        <f ca="1">IFERROR(
IF(VW2="■",
IF(WD4=10,OFFSET(納品書まとめ!$A$1,WE2-1,61),                                                                                                                                                                                                                        OFFSET(納品書まとめ!$A$1,WE2-1,62)),
IF(WE3=10,OFFSET(webまとめ!$A$1,WE1-1,13),                                                                                                                                                                                                                        OFFSET(webまとめ!$A$1,WE1-1,14))),"")</f>
        <v/>
      </c>
      <c r="WC13" s="36"/>
      <c r="WD13" s="68"/>
      <c r="WE13" s="69"/>
      <c r="WH13" s="65" t="str">
        <f ca="1">IFERROR(
IF(WH2="■",
IF(WO4=10,OFFSET(納品書まとめ!$A$1,WP2-1,60),                                                                                                                                                                                                                        OFFSET(納品書まとめ!$A$1,WP2-1,61)),
IF(WP3=10,OFFSET(webまとめ!$A$1,WP1-1,12),                                                                                                                                                                                                                        OFFSET(webまとめ!$A$1,WP1-1,13))),"")</f>
        <v/>
      </c>
      <c r="WI13" s="66"/>
      <c r="WJ13" s="66"/>
      <c r="WK13" s="67"/>
      <c r="WL13" s="36"/>
      <c r="WM13" s="43" t="str">
        <f ca="1">IFERROR(
IF(WH2="■",
IF(WO4=10,OFFSET(納品書まとめ!$A$1,WP2-1,61),                                                                                                                                                                                                                        OFFSET(納品書まとめ!$A$1,WP2-1,62)),
IF(WP3=10,OFFSET(webまとめ!$A$1,WP1-1,13),                                                                                                                                                                                                                        OFFSET(webまとめ!$A$1,WP1-1,14))),"")</f>
        <v/>
      </c>
      <c r="WN13" s="36"/>
      <c r="WO13" s="68"/>
      <c r="WP13" s="69"/>
      <c r="WS13" s="65" t="str">
        <f ca="1">IFERROR(
IF(WS2="■",
IF(WZ4=10,OFFSET(納品書まとめ!$A$1,XA2-1,60),                                                                                                                                                                                                                        OFFSET(納品書まとめ!$A$1,XA2-1,61)),
IF(XA3=10,OFFSET(webまとめ!$A$1,XA1-1,12),                                                                                                                                                                                                                        OFFSET(webまとめ!$A$1,XA1-1,13))),"")</f>
        <v/>
      </c>
      <c r="WT13" s="66"/>
      <c r="WU13" s="66"/>
      <c r="WV13" s="67"/>
      <c r="WW13" s="36"/>
      <c r="WX13" s="43" t="str">
        <f ca="1">IFERROR(
IF(WS2="■",
IF(WZ4=10,OFFSET(納品書まとめ!$A$1,XA2-1,61),                                                                                                                                                                                                                        OFFSET(納品書まとめ!$A$1,XA2-1,62)),
IF(XA3=10,OFFSET(webまとめ!$A$1,XA1-1,13),                                                                                                                                                                                                                        OFFSET(webまとめ!$A$1,XA1-1,14))),"")</f>
        <v/>
      </c>
      <c r="WY13" s="36"/>
      <c r="WZ13" s="68"/>
      <c r="XA13" s="69"/>
      <c r="XD13" s="65" t="str">
        <f ca="1">IFERROR(
IF(XD2="■",
IF(XK4=10,OFFSET(納品書まとめ!$A$1,XL2-1,60),                                                                                                                                                                                                                        OFFSET(納品書まとめ!$A$1,XL2-1,61)),
IF(XL3=10,OFFSET(webまとめ!$A$1,XL1-1,12),                                                                                                                                                                                                                        OFFSET(webまとめ!$A$1,XL1-1,13))),"")</f>
        <v/>
      </c>
      <c r="XE13" s="66"/>
      <c r="XF13" s="66"/>
      <c r="XG13" s="67"/>
      <c r="XH13" s="36"/>
      <c r="XI13" s="43" t="str">
        <f ca="1">IFERROR(
IF(XD2="■",
IF(XK4=10,OFFSET(納品書まとめ!$A$1,XL2-1,61),                                                                                                                                                                                                                        OFFSET(納品書まとめ!$A$1,XL2-1,62)),
IF(XL3=10,OFFSET(webまとめ!$A$1,XL1-1,13),                                                                                                                                                                                                                        OFFSET(webまとめ!$A$1,XL1-1,14))),"")</f>
        <v/>
      </c>
      <c r="XJ13" s="36"/>
      <c r="XK13" s="68"/>
      <c r="XL13" s="69"/>
      <c r="XO13" s="65" t="str">
        <f ca="1">IFERROR(
IF(XO2="■",
IF(XV4=10,OFFSET(納品書まとめ!$A$1,XW2-1,60),                                                                                                                                                                                                                        OFFSET(納品書まとめ!$A$1,XW2-1,61)),
IF(XW3=10,OFFSET(webまとめ!$A$1,XW1-1,12),                                                                                                                                                                                                                        OFFSET(webまとめ!$A$1,XW1-1,13))),"")</f>
        <v/>
      </c>
      <c r="XP13" s="66"/>
      <c r="XQ13" s="66"/>
      <c r="XR13" s="67"/>
      <c r="XS13" s="36"/>
      <c r="XT13" s="43" t="str">
        <f ca="1">IFERROR(
IF(XO2="■",
IF(XV4=10,OFFSET(納品書まとめ!$A$1,XW2-1,61),                                                                                                                                                                                                                        OFFSET(納品書まとめ!$A$1,XW2-1,62)),
IF(XW3=10,OFFSET(webまとめ!$A$1,XW1-1,13),                                                                                                                                                                                                                        OFFSET(webまとめ!$A$1,XW1-1,14))),"")</f>
        <v/>
      </c>
      <c r="XU13" s="36"/>
      <c r="XV13" s="68"/>
      <c r="XW13" s="69"/>
      <c r="XZ13" s="65" t="str">
        <f ca="1">IFERROR(
IF(XZ2="■",
IF(YG4=10,OFFSET(納品書まとめ!$A$1,YH2-1,60),                                                                                                                                                                                                                        OFFSET(納品書まとめ!$A$1,YH2-1,61)),
IF(YH3=10,OFFSET(webまとめ!$A$1,YH1-1,12),                                                                                                                                                                                                                        OFFSET(webまとめ!$A$1,YH1-1,13))),"")</f>
        <v/>
      </c>
      <c r="YA13" s="66"/>
      <c r="YB13" s="66"/>
      <c r="YC13" s="67"/>
      <c r="YD13" s="36"/>
      <c r="YE13" s="43" t="str">
        <f ca="1">IFERROR(
IF(XZ2="■",
IF(YG4=10,OFFSET(納品書まとめ!$A$1,YH2-1,61),                                                                                                                                                                                                                        OFFSET(納品書まとめ!$A$1,YH2-1,62)),
IF(YH3=10,OFFSET(webまとめ!$A$1,YH1-1,13),                                                                                                                                                                                                                        OFFSET(webまとめ!$A$1,YH1-1,14))),"")</f>
        <v/>
      </c>
      <c r="YF13" s="36"/>
      <c r="YG13" s="68"/>
      <c r="YH13" s="69"/>
      <c r="YK13" s="65" t="str">
        <f ca="1">IFERROR(
IF(YK2="■",
IF(YR4=10,OFFSET(納品書まとめ!$A$1,YS2-1,60),                                                                                                                                                                                                                        OFFSET(納品書まとめ!$A$1,YS2-1,61)),
IF(YS3=10,OFFSET(webまとめ!$A$1,YS1-1,12),                                                                                                                                                                                                                        OFFSET(webまとめ!$A$1,YS1-1,13))),"")</f>
        <v/>
      </c>
      <c r="YL13" s="66"/>
      <c r="YM13" s="66"/>
      <c r="YN13" s="67"/>
      <c r="YO13" s="36"/>
      <c r="YP13" s="43" t="str">
        <f ca="1">IFERROR(
IF(YK2="■",
IF(YR4=10,OFFSET(納品書まとめ!$A$1,YS2-1,61),                                                                                                                                                                                                                        OFFSET(納品書まとめ!$A$1,YS2-1,62)),
IF(YS3=10,OFFSET(webまとめ!$A$1,YS1-1,13),                                                                                                                                                                                                                        OFFSET(webまとめ!$A$1,YS1-1,14))),"")</f>
        <v/>
      </c>
      <c r="YQ13" s="36"/>
      <c r="YR13" s="68"/>
      <c r="YS13" s="69"/>
      <c r="YV13" s="65" t="str">
        <f ca="1">IFERROR(
IF(YV2="■",
IF(ZC4=10,OFFSET(納品書まとめ!$A$1,ZD2-1,60),                                                                                                                                                                                                                        OFFSET(納品書まとめ!$A$1,ZD2-1,61)),
IF(ZD3=10,OFFSET(webまとめ!$A$1,ZD1-1,12),                                                                                                                                                                                                                        OFFSET(webまとめ!$A$1,ZD1-1,13))),"")</f>
        <v/>
      </c>
      <c r="YW13" s="66"/>
      <c r="YX13" s="66"/>
      <c r="YY13" s="67"/>
      <c r="YZ13" s="36"/>
      <c r="ZA13" s="43" t="str">
        <f ca="1">IFERROR(
IF(YV2="■",
IF(ZC4=10,OFFSET(納品書まとめ!$A$1,ZD2-1,61),                                                                                                                                                                                                                        OFFSET(納品書まとめ!$A$1,ZD2-1,62)),
IF(ZD3=10,OFFSET(webまとめ!$A$1,ZD1-1,13),                                                                                                                                                                                                                        OFFSET(webまとめ!$A$1,ZD1-1,14))),"")</f>
        <v/>
      </c>
      <c r="ZB13" s="36"/>
      <c r="ZC13" s="68"/>
      <c r="ZD13" s="69"/>
      <c r="ZG13" s="65" t="str">
        <f ca="1">IFERROR(
IF(ZG2="■",
IF(ZN4=10,OFFSET(納品書まとめ!$A$1,ZO2-1,60),                                                                                                                                                                                                                        OFFSET(納品書まとめ!$A$1,ZO2-1,61)),
IF(ZO3=10,OFFSET(webまとめ!$A$1,ZO1-1,12),                                                                                                                                                                                                                        OFFSET(webまとめ!$A$1,ZO1-1,13))),"")</f>
        <v/>
      </c>
      <c r="ZH13" s="66"/>
      <c r="ZI13" s="66"/>
      <c r="ZJ13" s="67"/>
      <c r="ZK13" s="36"/>
      <c r="ZL13" s="43" t="str">
        <f ca="1">IFERROR(
IF(ZG2="■",
IF(ZN4=10,OFFSET(納品書まとめ!$A$1,ZO2-1,61),                                                                                                                                                                                                                        OFFSET(納品書まとめ!$A$1,ZO2-1,62)),
IF(ZO3=10,OFFSET(webまとめ!$A$1,ZO1-1,13),                                                                                                                                                                                                                        OFFSET(webまとめ!$A$1,ZO1-1,14))),"")</f>
        <v/>
      </c>
      <c r="ZM13" s="36"/>
      <c r="ZN13" s="68"/>
      <c r="ZO13" s="69"/>
      <c r="ZR13" s="65" t="str">
        <f ca="1">IFERROR(
IF(ZR2="■",
IF(ZY4=10,OFFSET(納品書まとめ!$A$1,ZZ2-1,60),                                                                                                                                                                                                                        OFFSET(納品書まとめ!$A$1,ZZ2-1,61)),
IF(ZZ3=10,OFFSET(webまとめ!$A$1,ZZ1-1,12),                                                                                                                                                                                                                        OFFSET(webまとめ!$A$1,ZZ1-1,13))),"")</f>
        <v/>
      </c>
      <c r="ZS13" s="66"/>
      <c r="ZT13" s="66"/>
      <c r="ZU13" s="67"/>
      <c r="ZV13" s="36"/>
      <c r="ZW13" s="43" t="str">
        <f ca="1">IFERROR(
IF(ZR2="■",
IF(ZY4=10,OFFSET(納品書まとめ!$A$1,ZZ2-1,61),                                                                                                                                                                                                                        OFFSET(納品書まとめ!$A$1,ZZ2-1,62)),
IF(ZZ3=10,OFFSET(webまとめ!$A$1,ZZ1-1,13),                                                                                                                                                                                                                        OFFSET(webまとめ!$A$1,ZZ1-1,14))),"")</f>
        <v/>
      </c>
      <c r="ZX13" s="36"/>
      <c r="ZY13" s="68"/>
      <c r="ZZ13" s="69"/>
      <c r="AAC13" s="65" t="str">
        <f ca="1">IFERROR(
IF(AAC2="■",
IF(AAJ4=10,OFFSET(納品書まとめ!$A$1,AAK2-1,60),                                                                                                                                                                                                                        OFFSET(納品書まとめ!$A$1,AAK2-1,61)),
IF(AAK3=10,OFFSET(webまとめ!$A$1,AAK1-1,12),                                                                                                                                                                                                                        OFFSET(webまとめ!$A$1,AAK1-1,13))),"")</f>
        <v/>
      </c>
      <c r="AAD13" s="66"/>
      <c r="AAE13" s="66"/>
      <c r="AAF13" s="67"/>
      <c r="AAG13" s="36"/>
      <c r="AAH13" s="43" t="str">
        <f ca="1">IFERROR(
IF(AAC2="■",
IF(AAJ4=10,OFFSET(納品書まとめ!$A$1,AAK2-1,61),                                                                                                                                                                                                                        OFFSET(納品書まとめ!$A$1,AAK2-1,62)),
IF(AAK3=10,OFFSET(webまとめ!$A$1,AAK1-1,13),                                                                                                                                                                                                                        OFFSET(webまとめ!$A$1,AAK1-1,14))),"")</f>
        <v/>
      </c>
      <c r="AAI13" s="36"/>
      <c r="AAJ13" s="68"/>
      <c r="AAK13" s="69"/>
    </row>
    <row r="14" spans="1:715" x14ac:dyDescent="0.45">
      <c r="A14" s="65" t="str">
        <f ca="1">IFERROR(
IF(A2="■",
OFFSET(納品書まとめ!$A$1,I2-1,63),OFFSET(webまとめ!$A$1,I1-1,15)),"")</f>
        <v/>
      </c>
      <c r="B14" s="66"/>
      <c r="C14" s="66"/>
      <c r="D14" s="67"/>
      <c r="E14" s="36"/>
      <c r="F14" s="43" t="str">
        <f ca="1">IFERROR(
IF(A2="■",
OFFSET(納品書まとめ!$A$1,I2-1,64),OFFSET(webまとめ!$A$1,I1-1,16)),"")</f>
        <v/>
      </c>
      <c r="G14" s="36"/>
      <c r="H14" s="68"/>
      <c r="I14" s="69"/>
      <c r="L14" s="65" t="str">
        <f ca="1">IFERROR(
IF(L2="■",
IF(S4=16,OFFSET(納品書まとめ!$A$1,T2-1,64),                                                                                                                                                                                                                        OFFSET(納品書まとめ!$A$1,T2-1,63)),
IF(T3=16,OFFSET(webまとめ!$A$1,T1-1,16),                                                                                                                                                                                                                        OFFSET(webまとめ!$A$1,T1-1,15))),"")</f>
        <v/>
      </c>
      <c r="M14" s="66"/>
      <c r="N14" s="66"/>
      <c r="O14" s="67"/>
      <c r="P14" s="36"/>
      <c r="Q14" s="43" t="str">
        <f ca="1">IFERROR(
IF(L2="■",
IF(S4=16,OFFSET(納品書まとめ!$A$1,T2-1,65),                                                                                                                                                                                                                        OFFSET(納品書まとめ!$A$1,T2-1,64)),
IF(T3=16,OFFSET(webまとめ!$A$1,T1-1,17),                                                                                                                                                                                                                        OFFSET(webまとめ!$A$1,T1-1,16))),"")</f>
        <v/>
      </c>
      <c r="R14" s="36"/>
      <c r="S14" s="68"/>
      <c r="T14" s="69"/>
      <c r="W14" s="65" t="str">
        <f ca="1">IFERROR(
IF(W2="■",
IF(AD4=16,OFFSET(納品書まとめ!$A$1,AE2-1,64),                                                                                                                                                                                                                        OFFSET(納品書まとめ!$A$1,AE2-1,63)),
IF(AE3=16,OFFSET(webまとめ!$A$1,AE1-1,16),                                                                                                                                                                                                                        OFFSET(webまとめ!$A$1,AE1-1,15))),"")</f>
        <v/>
      </c>
      <c r="X14" s="66"/>
      <c r="Y14" s="66"/>
      <c r="Z14" s="67"/>
      <c r="AA14" s="36"/>
      <c r="AB14" s="43" t="str">
        <f ca="1">IFERROR(
IF(W2="■",
IF(AD4=16,OFFSET(納品書まとめ!$A$1,AE2-1,65),                                                                                                                                                                                                                        OFFSET(納品書まとめ!$A$1,AE2-1,64)),
IF(AE3=16,OFFSET(webまとめ!$A$1,AE1-1,17),                                                                                                                                                                                                                        OFFSET(webまとめ!$A$1,AE1-1,16))),"")</f>
        <v/>
      </c>
      <c r="AC14" s="36"/>
      <c r="AD14" s="68"/>
      <c r="AE14" s="69"/>
      <c r="AH14" s="65" t="str">
        <f ca="1">IFERROR(
IF(AH2="■",
IF(AO4=16,OFFSET(納品書まとめ!$A$1,AP2-1,64),                                                                                                                                                                                                                        OFFSET(納品書まとめ!$A$1,AP2-1,63)),
IF(AP3=16,OFFSET(webまとめ!$A$1,AP1-1,16),                                                                                                                                                                                                                        OFFSET(webまとめ!$A$1,AP1-1,15))),"")</f>
        <v/>
      </c>
      <c r="AI14" s="66"/>
      <c r="AJ14" s="66"/>
      <c r="AK14" s="67"/>
      <c r="AL14" s="36"/>
      <c r="AM14" s="43" t="str">
        <f ca="1">IFERROR(
IF(AH2="■",
IF(AO4=16,OFFSET(納品書まとめ!$A$1,AP2-1,65),                                                                                                                                                                                                                        OFFSET(納品書まとめ!$A$1,AP2-1,64)),
IF(AP3=16,OFFSET(webまとめ!$A$1,AP1-1,17),                                                                                                                                                                                                                        OFFSET(webまとめ!$A$1,AP1-1,16))),"")</f>
        <v/>
      </c>
      <c r="AN14" s="36"/>
      <c r="AO14" s="68"/>
      <c r="AP14" s="69"/>
      <c r="AS14" s="65" t="str">
        <f ca="1">IFERROR(
IF(AS2="■",
IF(AZ4=16,OFFSET(納品書まとめ!$A$1,BA2-1,64),                                                                                                                                                                                                                        OFFSET(納品書まとめ!$A$1,BA2-1,63)),
IF(BA3=16,OFFSET(webまとめ!$A$1,BA1-1,16),                                                                                                                                                                                                                        OFFSET(webまとめ!$A$1,BA1-1,15))),"")</f>
        <v/>
      </c>
      <c r="AT14" s="66"/>
      <c r="AU14" s="66"/>
      <c r="AV14" s="67"/>
      <c r="AW14" s="36"/>
      <c r="AX14" s="43" t="str">
        <f ca="1">IFERROR(
IF(AS2="■",
IF(AZ4=16,OFFSET(納品書まとめ!$A$1,BA2-1,65),                                                                                                                                                                                                                        OFFSET(納品書まとめ!$A$1,BA2-1,64)),
IF(BA3=16,OFFSET(webまとめ!$A$1,BA1-1,17),                                                                                                                                                                                                                        OFFSET(webまとめ!$A$1,BA1-1,16))),"")</f>
        <v/>
      </c>
      <c r="AY14" s="36"/>
      <c r="AZ14" s="68"/>
      <c r="BA14" s="69"/>
      <c r="BD14" s="65" t="str">
        <f ca="1">IFERROR(
IF(BD2="■",
IF(BK4=16,OFFSET(納品書まとめ!$A$1,BL2-1,64),                                                                                                                                                                                                                        OFFSET(納品書まとめ!$A$1,BL2-1,63)),
IF(BL3=16,OFFSET(webまとめ!$A$1,BL1-1,16),                                                                                                                                                                                                                        OFFSET(webまとめ!$A$1,BL1-1,15))),"")</f>
        <v/>
      </c>
      <c r="BE14" s="66"/>
      <c r="BF14" s="66"/>
      <c r="BG14" s="67"/>
      <c r="BH14" s="36"/>
      <c r="BI14" s="43" t="str">
        <f ca="1">IFERROR(
IF(BD2="■",
IF(BK4=16,OFFSET(納品書まとめ!$A$1,BL2-1,65),                                                                                                                                                                                                                        OFFSET(納品書まとめ!$A$1,BL2-1,64)),
IF(BL3=16,OFFSET(webまとめ!$A$1,BL1-1,17),                                                                                                                                                                                                                        OFFSET(webまとめ!$A$1,BL1-1,16))),"")</f>
        <v/>
      </c>
      <c r="BJ14" s="36"/>
      <c r="BK14" s="68"/>
      <c r="BL14" s="69"/>
      <c r="BO14" s="65" t="str">
        <f ca="1">IFERROR(
IF(BO2="■",
IF(BV4=16,OFFSET(納品書まとめ!$A$1,BW2-1,64),                                                                                                                                                                                                                        OFFSET(納品書まとめ!$A$1,BW2-1,63)),
IF(BW3=16,OFFSET(webまとめ!$A$1,BW1-1,16),                                                                                                                                                                                                                        OFFSET(webまとめ!$A$1,BW1-1,15))),"")</f>
        <v/>
      </c>
      <c r="BP14" s="66"/>
      <c r="BQ14" s="66"/>
      <c r="BR14" s="67"/>
      <c r="BS14" s="36"/>
      <c r="BT14" s="43" t="str">
        <f ca="1">IFERROR(
IF(BO2="■",
IF(BV4=16,OFFSET(納品書まとめ!$A$1,BW2-1,65),                                                                                                                                                                                                                        OFFSET(納品書まとめ!$A$1,BW2-1,64)),
IF(BW3=16,OFFSET(webまとめ!$A$1,BW1-1,17),                                                                                                                                                                                                                        OFFSET(webまとめ!$A$1,BW1-1,16))),"")</f>
        <v/>
      </c>
      <c r="BU14" s="36"/>
      <c r="BV14" s="68"/>
      <c r="BW14" s="69"/>
      <c r="BZ14" s="65" t="str">
        <f ca="1">IFERROR(
IF(BZ2="■",
IF(CG4=16,OFFSET(納品書まとめ!$A$1,CH2-1,64),                                                                                                                                                                                                                        OFFSET(納品書まとめ!$A$1,CH2-1,63)),
IF(CH3=16,OFFSET(webまとめ!$A$1,CH1-1,16),                                                                                                                                                                                                                        OFFSET(webまとめ!$A$1,CH1-1,15))),"")</f>
        <v/>
      </c>
      <c r="CA14" s="66"/>
      <c r="CB14" s="66"/>
      <c r="CC14" s="67"/>
      <c r="CD14" s="36"/>
      <c r="CE14" s="43" t="str">
        <f ca="1">IFERROR(
IF(BZ2="■",
IF(CG4=16,OFFSET(納品書まとめ!$A$1,CH2-1,65),                                                                                                                                                                                                                        OFFSET(納品書まとめ!$A$1,CH2-1,64)),
IF(CH3=16,OFFSET(webまとめ!$A$1,CH1-1,17),                                                                                                                                                                                                                        OFFSET(webまとめ!$A$1,CH1-1,16))),"")</f>
        <v/>
      </c>
      <c r="CF14" s="36"/>
      <c r="CG14" s="68"/>
      <c r="CH14" s="69"/>
      <c r="CK14" s="65" t="str">
        <f ca="1">IFERROR(
IF(CK2="■",
IF(CR4=16,OFFSET(納品書まとめ!$A$1,CS2-1,64),                                                                                                                                                                                                                        OFFSET(納品書まとめ!$A$1,CS2-1,63)),
IF(CS3=16,OFFSET(webまとめ!$A$1,CS1-1,16),                                                                                                                                                                                                                        OFFSET(webまとめ!$A$1,CS1-1,15))),"")</f>
        <v/>
      </c>
      <c r="CL14" s="66"/>
      <c r="CM14" s="66"/>
      <c r="CN14" s="67"/>
      <c r="CO14" s="36"/>
      <c r="CP14" s="43" t="str">
        <f ca="1">IFERROR(
IF(CK2="■",
IF(CR4=16,OFFSET(納品書まとめ!$A$1,CS2-1,65),                                                                                                                                                                                                                        OFFSET(納品書まとめ!$A$1,CS2-1,64)),
IF(CS3=16,OFFSET(webまとめ!$A$1,CS1-1,17),                                                                                                                                                                                                                        OFFSET(webまとめ!$A$1,CS1-1,16))),"")</f>
        <v/>
      </c>
      <c r="CQ14" s="36"/>
      <c r="CR14" s="68"/>
      <c r="CS14" s="69"/>
      <c r="CV14" s="65" t="str">
        <f ca="1">IFERROR(
IF(CV2="■",
IF(DC4=16,OFFSET(納品書まとめ!$A$1,DD2-1,64),                                                                                                                                                                                                                        OFFSET(納品書まとめ!$A$1,DD2-1,63)),
IF(DD3=16,OFFSET(webまとめ!$A$1,DD1-1,16),                                                                                                                                                                                                                        OFFSET(webまとめ!$A$1,DD1-1,15))),"")</f>
        <v/>
      </c>
      <c r="CW14" s="66"/>
      <c r="CX14" s="66"/>
      <c r="CY14" s="67"/>
      <c r="CZ14" s="36"/>
      <c r="DA14" s="43" t="str">
        <f ca="1">IFERROR(
IF(CV2="■",
IF(DC4=16,OFFSET(納品書まとめ!$A$1,DD2-1,65),                                                                                                                                                                                                                        OFFSET(納品書まとめ!$A$1,DD2-1,64)),
IF(DD3=16,OFFSET(webまとめ!$A$1,DD1-1,17),                                                                                                                                                                                                                        OFFSET(webまとめ!$A$1,DD1-1,16))),"")</f>
        <v/>
      </c>
      <c r="DB14" s="36"/>
      <c r="DC14" s="68"/>
      <c r="DD14" s="69"/>
      <c r="DG14" s="65" t="str">
        <f ca="1">IFERROR(
IF(DG2="■",
IF(DN4=16,OFFSET(納品書まとめ!$A$1,DO2-1,64),                                                                                                                                                                                                                        OFFSET(納品書まとめ!$A$1,DO2-1,63)),
IF(DO3=16,OFFSET(webまとめ!$A$1,DO1-1,16),                                                                                                                                                                                                                        OFFSET(webまとめ!$A$1,DO1-1,15))),"")</f>
        <v/>
      </c>
      <c r="DH14" s="66"/>
      <c r="DI14" s="66"/>
      <c r="DJ14" s="67"/>
      <c r="DK14" s="36"/>
      <c r="DL14" s="43" t="str">
        <f ca="1">IFERROR(
IF(DG2="■",
IF(DN4=16,OFFSET(納品書まとめ!$A$1,DO2-1,65),                                                                                                                                                                                                                        OFFSET(納品書まとめ!$A$1,DO2-1,64)),
IF(DO3=16,OFFSET(webまとめ!$A$1,DO1-1,17),                                                                                                                                                                                                                        OFFSET(webまとめ!$A$1,DO1-1,16))),"")</f>
        <v/>
      </c>
      <c r="DM14" s="36"/>
      <c r="DN14" s="68"/>
      <c r="DO14" s="69"/>
      <c r="DR14" s="65" t="str">
        <f ca="1">IFERROR(
IF(DR2="■",
IF(DY4=16,OFFSET(納品書まとめ!$A$1,DZ2-1,64),                                                                                                                                                                                                                        OFFSET(納品書まとめ!$A$1,DZ2-1,63)),
IF(DZ3=16,OFFSET(webまとめ!$A$1,DZ1-1,16),                                                                                                                                                                                                                        OFFSET(webまとめ!$A$1,DZ1-1,15))),"")</f>
        <v/>
      </c>
      <c r="DS14" s="66"/>
      <c r="DT14" s="66"/>
      <c r="DU14" s="67"/>
      <c r="DV14" s="36"/>
      <c r="DW14" s="43" t="str">
        <f ca="1">IFERROR(
IF(DR2="■",
IF(DY4=16,OFFSET(納品書まとめ!$A$1,DZ2-1,65),                                                                                                                                                                                                                        OFFSET(納品書まとめ!$A$1,DZ2-1,64)),
IF(DZ3=16,OFFSET(webまとめ!$A$1,DZ1-1,17),                                                                                                                                                                                                                        OFFSET(webまとめ!$A$1,DZ1-1,16))),"")</f>
        <v/>
      </c>
      <c r="DX14" s="36"/>
      <c r="DY14" s="68"/>
      <c r="DZ14" s="69"/>
      <c r="EC14" s="65" t="str">
        <f ca="1">IFERROR(
IF(EC2="■",
IF(EJ4=16,OFFSET(納品書まとめ!$A$1,EK2-1,64),                                                                                                                                                                                                                        OFFSET(納品書まとめ!$A$1,EK2-1,63)),
IF(EK3=16,OFFSET(webまとめ!$A$1,EK1-1,16),                                                                                                                                                                                                                        OFFSET(webまとめ!$A$1,EK1-1,15))),"")</f>
        <v/>
      </c>
      <c r="ED14" s="66"/>
      <c r="EE14" s="66"/>
      <c r="EF14" s="67"/>
      <c r="EG14" s="36"/>
      <c r="EH14" s="43" t="str">
        <f ca="1">IFERROR(
IF(EC2="■",
IF(EJ4=16,OFFSET(納品書まとめ!$A$1,EK2-1,65),                                                                                                                                                                                                                        OFFSET(納品書まとめ!$A$1,EK2-1,64)),
IF(EK3=16,OFFSET(webまとめ!$A$1,EK1-1,17),                                                                                                                                                                                                                        OFFSET(webまとめ!$A$1,EK1-1,16))),"")</f>
        <v/>
      </c>
      <c r="EI14" s="36"/>
      <c r="EJ14" s="68"/>
      <c r="EK14" s="69"/>
      <c r="EN14" s="65" t="str">
        <f ca="1">IFERROR(
IF(EN2="■",
IF(EU4=16,OFFSET(納品書まとめ!$A$1,EV2-1,64),                                                                                                                                                                                                                        OFFSET(納品書まとめ!$A$1,EV2-1,63)),
IF(EV3=16,OFFSET(webまとめ!$A$1,EV1-1,16),                                                                                                                                                                                                                        OFFSET(webまとめ!$A$1,EV1-1,15))),"")</f>
        <v/>
      </c>
      <c r="EO14" s="66"/>
      <c r="EP14" s="66"/>
      <c r="EQ14" s="67"/>
      <c r="ER14" s="36"/>
      <c r="ES14" s="43" t="str">
        <f ca="1">IFERROR(
IF(EN2="■",
IF(EU4=16,OFFSET(納品書まとめ!$A$1,EV2-1,65),                                                                                                                                                                                                                        OFFSET(納品書まとめ!$A$1,EV2-1,64)),
IF(EV3=16,OFFSET(webまとめ!$A$1,EV1-1,17),                                                                                                                                                                                                                        OFFSET(webまとめ!$A$1,EV1-1,16))),"")</f>
        <v/>
      </c>
      <c r="ET14" s="36"/>
      <c r="EU14" s="68"/>
      <c r="EV14" s="69"/>
      <c r="EY14" s="65" t="str">
        <f ca="1">IFERROR(
IF(EY2="■",
IF(FF4=16,OFFSET(納品書まとめ!$A$1,FG2-1,64),                                                                                                                                                                                                                        OFFSET(納品書まとめ!$A$1,FG2-1,63)),
IF(FG3=16,OFFSET(webまとめ!$A$1,FG1-1,16),                                                                                                                                                                                                                        OFFSET(webまとめ!$A$1,FG1-1,15))),"")</f>
        <v/>
      </c>
      <c r="EZ14" s="66"/>
      <c r="FA14" s="66"/>
      <c r="FB14" s="67"/>
      <c r="FC14" s="36"/>
      <c r="FD14" s="43" t="str">
        <f ca="1">IFERROR(
IF(EY2="■",
IF(FF4=16,OFFSET(納品書まとめ!$A$1,FG2-1,65),                                                                                                                                                                                                                        OFFSET(納品書まとめ!$A$1,FG2-1,64)),
IF(FG3=16,OFFSET(webまとめ!$A$1,FG1-1,17),                                                                                                                                                                                                                        OFFSET(webまとめ!$A$1,FG1-1,16))),"")</f>
        <v/>
      </c>
      <c r="FE14" s="36"/>
      <c r="FF14" s="68"/>
      <c r="FG14" s="69"/>
      <c r="FJ14" s="65" t="str">
        <f ca="1">IFERROR(
IF(FJ2="■",
IF(FQ4=16,OFFSET(納品書まとめ!$A$1,FR2-1,64),                                                                                                                                                                                                                        OFFSET(納品書まとめ!$A$1,FR2-1,63)),
IF(FR3=16,OFFSET(webまとめ!$A$1,FR1-1,16),                                                                                                                                                                                                                        OFFSET(webまとめ!$A$1,FR1-1,15))),"")</f>
        <v/>
      </c>
      <c r="FK14" s="66"/>
      <c r="FL14" s="66"/>
      <c r="FM14" s="67"/>
      <c r="FN14" s="36"/>
      <c r="FO14" s="43" t="str">
        <f ca="1">IFERROR(
IF(FJ2="■",
IF(FQ4=16,OFFSET(納品書まとめ!$A$1,FR2-1,65),                                                                                                                                                                                                                        OFFSET(納品書まとめ!$A$1,FR2-1,64)),
IF(FR3=16,OFFSET(webまとめ!$A$1,FR1-1,17),                                                                                                                                                                                                                        OFFSET(webまとめ!$A$1,FR1-1,16))),"")</f>
        <v/>
      </c>
      <c r="FP14" s="36"/>
      <c r="FQ14" s="68"/>
      <c r="FR14" s="69"/>
      <c r="FU14" s="65" t="str">
        <f ca="1">IFERROR(
IF(FU2="■",
IF(GB4=16,OFFSET(納品書まとめ!$A$1,GC2-1,64),                                                                                                                                                                                                                        OFFSET(納品書まとめ!$A$1,GC2-1,63)),
IF(GC3=16,OFFSET(webまとめ!$A$1,GC1-1,16),                                                                                                                                                                                                                        OFFSET(webまとめ!$A$1,GC1-1,15))),"")</f>
        <v/>
      </c>
      <c r="FV14" s="66"/>
      <c r="FW14" s="66"/>
      <c r="FX14" s="67"/>
      <c r="FY14" s="36"/>
      <c r="FZ14" s="43" t="str">
        <f ca="1">IFERROR(
IF(FU2="■",
IF(GB4=16,OFFSET(納品書まとめ!$A$1,GC2-1,65),                                                                                                                                                                                                                        OFFSET(納品書まとめ!$A$1,GC2-1,64)),
IF(GC3=16,OFFSET(webまとめ!$A$1,GC1-1,17),                                                                                                                                                                                                                        OFFSET(webまとめ!$A$1,GC1-1,16))),"")</f>
        <v/>
      </c>
      <c r="GA14" s="36"/>
      <c r="GB14" s="68"/>
      <c r="GC14" s="69"/>
      <c r="GF14" s="65" t="str">
        <f ca="1">IFERROR(
IF(GF2="■",
IF(GM4=16,OFFSET(納品書まとめ!$A$1,GN2-1,64),                                                                                                                                                                                                                        OFFSET(納品書まとめ!$A$1,GN2-1,63)),
IF(GN3=16,OFFSET(webまとめ!$A$1,GN1-1,16),                                                                                                                                                                                                                        OFFSET(webまとめ!$A$1,GN1-1,15))),"")</f>
        <v/>
      </c>
      <c r="GG14" s="66"/>
      <c r="GH14" s="66"/>
      <c r="GI14" s="67"/>
      <c r="GJ14" s="36"/>
      <c r="GK14" s="43" t="str">
        <f ca="1">IFERROR(
IF(GF2="■",
IF(GM4=16,OFFSET(納品書まとめ!$A$1,GN2-1,65),                                                                                                                                                                                                                        OFFSET(納品書まとめ!$A$1,GN2-1,64)),
IF(GN3=16,OFFSET(webまとめ!$A$1,GN1-1,17),                                                                                                                                                                                                                        OFFSET(webまとめ!$A$1,GN1-1,16))),"")</f>
        <v/>
      </c>
      <c r="GL14" s="36"/>
      <c r="GM14" s="68"/>
      <c r="GN14" s="69"/>
      <c r="GQ14" s="65" t="str">
        <f ca="1">IFERROR(
IF(GQ2="■",
IF(GX4=16,OFFSET(納品書まとめ!$A$1,GY2-1,64),                                                                                                                                                                                                                        OFFSET(納品書まとめ!$A$1,GY2-1,63)),
IF(GY3=16,OFFSET(webまとめ!$A$1,GY1-1,16),                                                                                                                                                                                                                        OFFSET(webまとめ!$A$1,GY1-1,15))),"")</f>
        <v/>
      </c>
      <c r="GR14" s="66"/>
      <c r="GS14" s="66"/>
      <c r="GT14" s="67"/>
      <c r="GU14" s="36"/>
      <c r="GV14" s="43" t="str">
        <f ca="1">IFERROR(
IF(GQ2="■",
IF(GX4=16,OFFSET(納品書まとめ!$A$1,GY2-1,65),                                                                                                                                                                                                                        OFFSET(納品書まとめ!$A$1,GY2-1,64)),
IF(GY3=16,OFFSET(webまとめ!$A$1,GY1-1,17),                                                                                                                                                                                                                        OFFSET(webまとめ!$A$1,GY1-1,16))),"")</f>
        <v/>
      </c>
      <c r="GW14" s="36"/>
      <c r="GX14" s="68"/>
      <c r="GY14" s="69"/>
      <c r="HB14" s="65" t="str">
        <f ca="1">IFERROR(
IF(HB2="■",
IF(HI4=16,OFFSET(納品書まとめ!$A$1,HJ2-1,64),                                                                                                                                                                                                                        OFFSET(納品書まとめ!$A$1,HJ2-1,63)),
IF(HJ3=16,OFFSET(webまとめ!$A$1,HJ1-1,16),                                                                                                                                                                                                                        OFFSET(webまとめ!$A$1,HJ1-1,15))),"")</f>
        <v/>
      </c>
      <c r="HC14" s="66"/>
      <c r="HD14" s="66"/>
      <c r="HE14" s="67"/>
      <c r="HF14" s="36"/>
      <c r="HG14" s="43" t="str">
        <f ca="1">IFERROR(
IF(HB2="■",
IF(HI4=16,OFFSET(納品書まとめ!$A$1,HJ2-1,65),                                                                                                                                                                                                                        OFFSET(納品書まとめ!$A$1,HJ2-1,64)),
IF(HJ3=16,OFFSET(webまとめ!$A$1,HJ1-1,17),                                                                                                                                                                                                                        OFFSET(webまとめ!$A$1,HJ1-1,16))),"")</f>
        <v/>
      </c>
      <c r="HH14" s="36"/>
      <c r="HI14" s="68"/>
      <c r="HJ14" s="69"/>
      <c r="HM14" s="65" t="str">
        <f ca="1">IFERROR(
IF(HM2="■",
IF(HT4=16,OFFSET(納品書まとめ!$A$1,HU2-1,64),                                                                                                                                                                                                                        OFFSET(納品書まとめ!$A$1,HU2-1,63)),
IF(HU3=16,OFFSET(webまとめ!$A$1,HU1-1,16),                                                                                                                                                                                                                        OFFSET(webまとめ!$A$1,HU1-1,15))),"")</f>
        <v/>
      </c>
      <c r="HN14" s="66"/>
      <c r="HO14" s="66"/>
      <c r="HP14" s="67"/>
      <c r="HQ14" s="36"/>
      <c r="HR14" s="43" t="str">
        <f ca="1">IFERROR(
IF(HM2="■",
IF(HT4=16,OFFSET(納品書まとめ!$A$1,HU2-1,65),                                                                                                                                                                                                                        OFFSET(納品書まとめ!$A$1,HU2-1,64)),
IF(HU3=16,OFFSET(webまとめ!$A$1,HU1-1,17),                                                                                                                                                                                                                        OFFSET(webまとめ!$A$1,HU1-1,16))),"")</f>
        <v/>
      </c>
      <c r="HS14" s="36"/>
      <c r="HT14" s="68"/>
      <c r="HU14" s="69"/>
      <c r="HX14" s="65" t="str">
        <f ca="1">IFERROR(
IF(HX2="■",
IF(IE4=16,OFFSET(納品書まとめ!$A$1,IF2-1,64),                                                                                                                                                                                                                        OFFSET(納品書まとめ!$A$1,IF2-1,63)),
IF(IF3=16,OFFSET(webまとめ!$A$1,IF1-1,16),                                                                                                                                                                                                                        OFFSET(webまとめ!$A$1,IF1-1,15))),"")</f>
        <v/>
      </c>
      <c r="HY14" s="66"/>
      <c r="HZ14" s="66"/>
      <c r="IA14" s="67"/>
      <c r="IB14" s="36"/>
      <c r="IC14" s="43" t="str">
        <f ca="1">IFERROR(
IF(HX2="■",
IF(IE4=16,OFFSET(納品書まとめ!$A$1,IF2-1,65),                                                                                                                                                                                                                        OFFSET(納品書まとめ!$A$1,IF2-1,64)),
IF(IF3=16,OFFSET(webまとめ!$A$1,IF1-1,17),                                                                                                                                                                                                                        OFFSET(webまとめ!$A$1,IF1-1,16))),"")</f>
        <v/>
      </c>
      <c r="ID14" s="36"/>
      <c r="IE14" s="68"/>
      <c r="IF14" s="69"/>
      <c r="II14" s="65" t="str">
        <f ca="1">IFERROR(
IF(II2="■",
IF(IP4=16,OFFSET(納品書まとめ!$A$1,IQ2-1,64),                                                                                                                                                                                                                        OFFSET(納品書まとめ!$A$1,IQ2-1,63)),
IF(IQ3=16,OFFSET(webまとめ!$A$1,IQ1-1,16),                                                                                                                                                                                                                        OFFSET(webまとめ!$A$1,IQ1-1,15))),"")</f>
        <v/>
      </c>
      <c r="IJ14" s="66"/>
      <c r="IK14" s="66"/>
      <c r="IL14" s="67"/>
      <c r="IM14" s="36"/>
      <c r="IN14" s="43" t="str">
        <f ca="1">IFERROR(
IF(II2="■",
IF(IP4=16,OFFSET(納品書まとめ!$A$1,IQ2-1,65),                                                                                                                                                                                                                        OFFSET(納品書まとめ!$A$1,IQ2-1,64)),
IF(IQ3=16,OFFSET(webまとめ!$A$1,IQ1-1,17),                                                                                                                                                                                                                        OFFSET(webまとめ!$A$1,IQ1-1,16))),"")</f>
        <v/>
      </c>
      <c r="IO14" s="36"/>
      <c r="IP14" s="68"/>
      <c r="IQ14" s="69"/>
      <c r="IT14" s="65" t="str">
        <f ca="1">IFERROR(
IF(IT2="■",
IF(JA4=16,OFFSET(納品書まとめ!$A$1,JB2-1,64),                                                                                                                                                                                                                        OFFSET(納品書まとめ!$A$1,JB2-1,63)),
IF(JB3=16,OFFSET(webまとめ!$A$1,JB1-1,16),                                                                                                                                                                                                                        OFFSET(webまとめ!$A$1,JB1-1,15))),"")</f>
        <v/>
      </c>
      <c r="IU14" s="66"/>
      <c r="IV14" s="66"/>
      <c r="IW14" s="67"/>
      <c r="IX14" s="36"/>
      <c r="IY14" s="43" t="str">
        <f ca="1">IFERROR(
IF(IT2="■",
IF(JA4=16,OFFSET(納品書まとめ!$A$1,JB2-1,65),                                                                                                                                                                                                                        OFFSET(納品書まとめ!$A$1,JB2-1,64)),
IF(JB3=16,OFFSET(webまとめ!$A$1,JB1-1,17),                                                                                                                                                                                                                        OFFSET(webまとめ!$A$1,JB1-1,16))),"")</f>
        <v/>
      </c>
      <c r="IZ14" s="36"/>
      <c r="JA14" s="68"/>
      <c r="JB14" s="69"/>
      <c r="JE14" s="65" t="str">
        <f ca="1">IFERROR(
IF(JE2="■",
IF(JL4=16,OFFSET(納品書まとめ!$A$1,JM2-1,64),                                                                                                                                                                                                                        OFFSET(納品書まとめ!$A$1,JM2-1,63)),
IF(JM3=16,OFFSET(webまとめ!$A$1,JM1-1,16),                                                                                                                                                                                                                        OFFSET(webまとめ!$A$1,JM1-1,15))),"")</f>
        <v/>
      </c>
      <c r="JF14" s="66"/>
      <c r="JG14" s="66"/>
      <c r="JH14" s="67"/>
      <c r="JI14" s="36"/>
      <c r="JJ14" s="43" t="str">
        <f ca="1">IFERROR(
IF(JE2="■",
IF(JL4=16,OFFSET(納品書まとめ!$A$1,JM2-1,65),                                                                                                                                                                                                                        OFFSET(納品書まとめ!$A$1,JM2-1,64)),
IF(JM3=16,OFFSET(webまとめ!$A$1,JM1-1,17),                                                                                                                                                                                                                        OFFSET(webまとめ!$A$1,JM1-1,16))),"")</f>
        <v/>
      </c>
      <c r="JK14" s="36"/>
      <c r="JL14" s="68"/>
      <c r="JM14" s="69"/>
      <c r="JP14" s="65" t="str">
        <f ca="1">IFERROR(
IF(JP2="■",
IF(JW4=16,OFFSET(納品書まとめ!$A$1,JX2-1,64),                                                                                                                                                                                                                        OFFSET(納品書まとめ!$A$1,JX2-1,63)),
IF(JX3=16,OFFSET(webまとめ!$A$1,JX1-1,16),                                                                                                                                                                                                                        OFFSET(webまとめ!$A$1,JX1-1,15))),"")</f>
        <v/>
      </c>
      <c r="JQ14" s="66"/>
      <c r="JR14" s="66"/>
      <c r="JS14" s="67"/>
      <c r="JT14" s="36"/>
      <c r="JU14" s="43" t="str">
        <f ca="1">IFERROR(
IF(JP2="■",
IF(JW4=16,OFFSET(納品書まとめ!$A$1,JX2-1,65),                                                                                                                                                                                                                        OFFSET(納品書まとめ!$A$1,JX2-1,64)),
IF(JX3=16,OFFSET(webまとめ!$A$1,JX1-1,17),                                                                                                                                                                                                                        OFFSET(webまとめ!$A$1,JX1-1,16))),"")</f>
        <v/>
      </c>
      <c r="JV14" s="36"/>
      <c r="JW14" s="68"/>
      <c r="JX14" s="69"/>
      <c r="KA14" s="65" t="str">
        <f ca="1">IFERROR(
IF(KA2="■",
IF(KH4=16,OFFSET(納品書まとめ!$A$1,KI2-1,64),                                                                                                                                                                                                                        OFFSET(納品書まとめ!$A$1,KI2-1,63)),
IF(KI3=16,OFFSET(webまとめ!$A$1,KI1-1,16),                                                                                                                                                                                                                        OFFSET(webまとめ!$A$1,KI1-1,15))),"")</f>
        <v/>
      </c>
      <c r="KB14" s="66"/>
      <c r="KC14" s="66"/>
      <c r="KD14" s="67"/>
      <c r="KE14" s="36"/>
      <c r="KF14" s="43" t="str">
        <f ca="1">IFERROR(
IF(KA2="■",
IF(KH4=16,OFFSET(納品書まとめ!$A$1,KI2-1,65),                                                                                                                                                                                                                        OFFSET(納品書まとめ!$A$1,KI2-1,64)),
IF(KI3=16,OFFSET(webまとめ!$A$1,KI1-1,17),                                                                                                                                                                                                                        OFFSET(webまとめ!$A$1,KI1-1,16))),"")</f>
        <v/>
      </c>
      <c r="KG14" s="36"/>
      <c r="KH14" s="68"/>
      <c r="KI14" s="69"/>
      <c r="KL14" s="65" t="str">
        <f ca="1">IFERROR(
IF(KL2="■",
IF(KS4=16,OFFSET(納品書まとめ!$A$1,KT2-1,64),                                                                                                                                                                                                                        OFFSET(納品書まとめ!$A$1,KT2-1,63)),
IF(KT3=16,OFFSET(webまとめ!$A$1,KT1-1,16),                                                                                                                                                                                                                        OFFSET(webまとめ!$A$1,KT1-1,15))),"")</f>
        <v/>
      </c>
      <c r="KM14" s="66"/>
      <c r="KN14" s="66"/>
      <c r="KO14" s="67"/>
      <c r="KP14" s="36"/>
      <c r="KQ14" s="43" t="str">
        <f ca="1">IFERROR(
IF(KL2="■",
IF(KS4=16,OFFSET(納品書まとめ!$A$1,KT2-1,65),                                                                                                                                                                                                                        OFFSET(納品書まとめ!$A$1,KT2-1,64)),
IF(KT3=16,OFFSET(webまとめ!$A$1,KT1-1,17),                                                                                                                                                                                                                        OFFSET(webまとめ!$A$1,KT1-1,16))),"")</f>
        <v/>
      </c>
      <c r="KR14" s="36"/>
      <c r="KS14" s="68"/>
      <c r="KT14" s="69"/>
      <c r="KW14" s="65" t="str">
        <f ca="1">IFERROR(
IF(KW2="■",
IF(LD4=16,OFFSET(納品書まとめ!$A$1,LE2-1,64),                                                                                                                                                                                                                        OFFSET(納品書まとめ!$A$1,LE2-1,63)),
IF(LE3=16,OFFSET(webまとめ!$A$1,LE1-1,16),                                                                                                                                                                                                                        OFFSET(webまとめ!$A$1,LE1-1,15))),"")</f>
        <v/>
      </c>
      <c r="KX14" s="66"/>
      <c r="KY14" s="66"/>
      <c r="KZ14" s="67"/>
      <c r="LA14" s="36"/>
      <c r="LB14" s="43" t="str">
        <f ca="1">IFERROR(
IF(KW2="■",
IF(LD4=16,OFFSET(納品書まとめ!$A$1,LE2-1,65),                                                                                                                                                                                                                        OFFSET(納品書まとめ!$A$1,LE2-1,64)),
IF(LE3=16,OFFSET(webまとめ!$A$1,LE1-1,17),                                                                                                                                                                                                                        OFFSET(webまとめ!$A$1,LE1-1,16))),"")</f>
        <v/>
      </c>
      <c r="LC14" s="36"/>
      <c r="LD14" s="68"/>
      <c r="LE14" s="69"/>
      <c r="LH14" s="65" t="str">
        <f ca="1">IFERROR(
IF(LH2="■",
IF(LO4=16,OFFSET(納品書まとめ!$A$1,LP2-1,64),                                                                                                                                                                                                                        OFFSET(納品書まとめ!$A$1,LP2-1,63)),
IF(LP3=16,OFFSET(webまとめ!$A$1,LP1-1,16),                                                                                                                                                                                                                        OFFSET(webまとめ!$A$1,LP1-1,15))),"")</f>
        <v/>
      </c>
      <c r="LI14" s="66"/>
      <c r="LJ14" s="66"/>
      <c r="LK14" s="67"/>
      <c r="LL14" s="36"/>
      <c r="LM14" s="43" t="str">
        <f ca="1">IFERROR(
IF(LH2="■",
IF(LO4=16,OFFSET(納品書まとめ!$A$1,LP2-1,65),                                                                                                                                                                                                                        OFFSET(納品書まとめ!$A$1,LP2-1,64)),
IF(LP3=16,OFFSET(webまとめ!$A$1,LP1-1,17),                                                                                                                                                                                                                        OFFSET(webまとめ!$A$1,LP1-1,16))),"")</f>
        <v/>
      </c>
      <c r="LN14" s="36"/>
      <c r="LO14" s="68"/>
      <c r="LP14" s="69"/>
      <c r="LS14" s="65" t="str">
        <f ca="1">IFERROR(
IF(LS2="■",
IF(LZ4=16,OFFSET(納品書まとめ!$A$1,MA2-1,64),                                                                                                                                                                                                                        OFFSET(納品書まとめ!$A$1,MA2-1,63)),
IF(MA3=16,OFFSET(webまとめ!$A$1,MA1-1,16),                                                                                                                                                                                                                        OFFSET(webまとめ!$A$1,MA1-1,15))),"")</f>
        <v/>
      </c>
      <c r="LT14" s="66"/>
      <c r="LU14" s="66"/>
      <c r="LV14" s="67"/>
      <c r="LW14" s="36"/>
      <c r="LX14" s="43" t="str">
        <f ca="1">IFERROR(
IF(LS2="■",
IF(LZ4=16,OFFSET(納品書まとめ!$A$1,MA2-1,65),                                                                                                                                                                                                                        OFFSET(納品書まとめ!$A$1,MA2-1,64)),
IF(MA3=16,OFFSET(webまとめ!$A$1,MA1-1,17),                                                                                                                                                                                                                        OFFSET(webまとめ!$A$1,MA1-1,16))),"")</f>
        <v/>
      </c>
      <c r="LY14" s="36"/>
      <c r="LZ14" s="68"/>
      <c r="MA14" s="69"/>
      <c r="MD14" s="65" t="str">
        <f ca="1">IFERROR(
IF(MD2="■",
IF(MK4=16,OFFSET(納品書まとめ!$A$1,ML2-1,64),                                                                                                                                                                                                                        OFFSET(納品書まとめ!$A$1,ML2-1,63)),
IF(ML3=16,OFFSET(webまとめ!$A$1,ML1-1,16),                                                                                                                                                                                                                        OFFSET(webまとめ!$A$1,ML1-1,15))),"")</f>
        <v/>
      </c>
      <c r="ME14" s="66"/>
      <c r="MF14" s="66"/>
      <c r="MG14" s="67"/>
      <c r="MH14" s="36"/>
      <c r="MI14" s="43" t="str">
        <f ca="1">IFERROR(
IF(MD2="■",
IF(MK4=16,OFFSET(納品書まとめ!$A$1,ML2-1,65),                                                                                                                                                                                                                        OFFSET(納品書まとめ!$A$1,ML2-1,64)),
IF(ML3=16,OFFSET(webまとめ!$A$1,ML1-1,17),                                                                                                                                                                                                                        OFFSET(webまとめ!$A$1,ML1-1,16))),"")</f>
        <v/>
      </c>
      <c r="MJ14" s="36"/>
      <c r="MK14" s="68"/>
      <c r="ML14" s="69"/>
      <c r="MO14" s="65" t="str">
        <f ca="1">IFERROR(
IF(MO2="■",
IF(MV4=16,OFFSET(納品書まとめ!$A$1,MW2-1,64),                                                                                                                                                                                                                        OFFSET(納品書まとめ!$A$1,MW2-1,63)),
IF(MW3=16,OFFSET(webまとめ!$A$1,MW1-1,16),                                                                                                                                                                                                                        OFFSET(webまとめ!$A$1,MW1-1,15))),"")</f>
        <v/>
      </c>
      <c r="MP14" s="66"/>
      <c r="MQ14" s="66"/>
      <c r="MR14" s="67"/>
      <c r="MS14" s="36"/>
      <c r="MT14" s="43" t="str">
        <f ca="1">IFERROR(
IF(MO2="■",
IF(MV4=16,OFFSET(納品書まとめ!$A$1,MW2-1,65),                                                                                                                                                                                                                        OFFSET(納品書まとめ!$A$1,MW2-1,64)),
IF(MW3=16,OFFSET(webまとめ!$A$1,MW1-1,17),                                                                                                                                                                                                                        OFFSET(webまとめ!$A$1,MW1-1,16))),"")</f>
        <v/>
      </c>
      <c r="MU14" s="36"/>
      <c r="MV14" s="68"/>
      <c r="MW14" s="69"/>
      <c r="MZ14" s="65" t="str">
        <f ca="1">IFERROR(
IF(MZ2="■",
IF(NG4=16,OFFSET(納品書まとめ!$A$1,NH2-1,64),                                                                                                                                                                                                                        OFFSET(納品書まとめ!$A$1,NH2-1,63)),
IF(NH3=16,OFFSET(webまとめ!$A$1,NH1-1,16),                                                                                                                                                                                                                        OFFSET(webまとめ!$A$1,NH1-1,15))),"")</f>
        <v/>
      </c>
      <c r="NA14" s="66"/>
      <c r="NB14" s="66"/>
      <c r="NC14" s="67"/>
      <c r="ND14" s="36"/>
      <c r="NE14" s="43" t="str">
        <f ca="1">IFERROR(
IF(MZ2="■",
IF(NG4=16,OFFSET(納品書まとめ!$A$1,NH2-1,65),                                                                                                                                                                                                                        OFFSET(納品書まとめ!$A$1,NH2-1,64)),
IF(NH3=16,OFFSET(webまとめ!$A$1,NH1-1,17),                                                                                                                                                                                                                        OFFSET(webまとめ!$A$1,NH1-1,16))),"")</f>
        <v/>
      </c>
      <c r="NF14" s="36"/>
      <c r="NG14" s="68"/>
      <c r="NH14" s="69"/>
      <c r="NK14" s="65" t="str">
        <f ca="1">IFERROR(
IF(NK2="■",
IF(NR4=16,OFFSET(納品書まとめ!$A$1,NS2-1,64),                                                                                                                                                                                                                        OFFSET(納品書まとめ!$A$1,NS2-1,63)),
IF(NS3=16,OFFSET(webまとめ!$A$1,NS1-1,16),                                                                                                                                                                                                                        OFFSET(webまとめ!$A$1,NS1-1,15))),"")</f>
        <v/>
      </c>
      <c r="NL14" s="66"/>
      <c r="NM14" s="66"/>
      <c r="NN14" s="67"/>
      <c r="NO14" s="36"/>
      <c r="NP14" s="43" t="str">
        <f ca="1">IFERROR(
IF(NK2="■",
IF(NR4=16,OFFSET(納品書まとめ!$A$1,NS2-1,65),                                                                                                                                                                                                                        OFFSET(納品書まとめ!$A$1,NS2-1,64)),
IF(NS3=16,OFFSET(webまとめ!$A$1,NS1-1,17),                                                                                                                                                                                                                        OFFSET(webまとめ!$A$1,NS1-1,16))),"")</f>
        <v/>
      </c>
      <c r="NQ14" s="36"/>
      <c r="NR14" s="68"/>
      <c r="NS14" s="69"/>
      <c r="NV14" s="65" t="str">
        <f ca="1">IFERROR(
IF(NV2="■",
IF(OC4=16,OFFSET(納品書まとめ!$A$1,OD2-1,64),                                                                                                                                                                                                                        OFFSET(納品書まとめ!$A$1,OD2-1,63)),
IF(OD3=16,OFFSET(webまとめ!$A$1,OD1-1,16),                                                                                                                                                                                                                        OFFSET(webまとめ!$A$1,OD1-1,15))),"")</f>
        <v/>
      </c>
      <c r="NW14" s="66"/>
      <c r="NX14" s="66"/>
      <c r="NY14" s="67"/>
      <c r="NZ14" s="36"/>
      <c r="OA14" s="43" t="str">
        <f ca="1">IFERROR(
IF(NV2="■",
IF(OC4=16,OFFSET(納品書まとめ!$A$1,OD2-1,65),                                                                                                                                                                                                                        OFFSET(納品書まとめ!$A$1,OD2-1,64)),
IF(OD3=16,OFFSET(webまとめ!$A$1,OD1-1,17),                                                                                                                                                                                                                        OFFSET(webまとめ!$A$1,OD1-1,16))),"")</f>
        <v/>
      </c>
      <c r="OB14" s="36"/>
      <c r="OC14" s="68"/>
      <c r="OD14" s="69"/>
      <c r="OG14" s="65" t="str">
        <f ca="1">IFERROR(
IF(OG2="■",
IF(ON4=16,OFFSET(納品書まとめ!$A$1,OO2-1,64),                                                                                                                                                                                                                        OFFSET(納品書まとめ!$A$1,OO2-1,63)),
IF(OO3=16,OFFSET(webまとめ!$A$1,OO1-1,16),                                                                                                                                                                                                                        OFFSET(webまとめ!$A$1,OO1-1,15))),"")</f>
        <v/>
      </c>
      <c r="OH14" s="66"/>
      <c r="OI14" s="66"/>
      <c r="OJ14" s="67"/>
      <c r="OK14" s="36"/>
      <c r="OL14" s="43" t="str">
        <f ca="1">IFERROR(
IF(OG2="■",
IF(ON4=16,OFFSET(納品書まとめ!$A$1,OO2-1,65),                                                                                                                                                                                                                        OFFSET(納品書まとめ!$A$1,OO2-1,64)),
IF(OO3=16,OFFSET(webまとめ!$A$1,OO1-1,17),                                                                                                                                                                                                                        OFFSET(webまとめ!$A$1,OO1-1,16))),"")</f>
        <v/>
      </c>
      <c r="OM14" s="36"/>
      <c r="ON14" s="68"/>
      <c r="OO14" s="69"/>
      <c r="OR14" s="65" t="str">
        <f ca="1">IFERROR(
IF(OR2="■",
IF(OY4=16,OFFSET(納品書まとめ!$A$1,OZ2-1,64),                                                                                                                                                                                                                        OFFSET(納品書まとめ!$A$1,OZ2-1,63)),
IF(OZ3=16,OFFSET(webまとめ!$A$1,OZ1-1,16),                                                                                                                                                                                                                        OFFSET(webまとめ!$A$1,OZ1-1,15))),"")</f>
        <v/>
      </c>
      <c r="OS14" s="66"/>
      <c r="OT14" s="66"/>
      <c r="OU14" s="67"/>
      <c r="OV14" s="36"/>
      <c r="OW14" s="43" t="str">
        <f ca="1">IFERROR(
IF(OR2="■",
IF(OY4=16,OFFSET(納品書まとめ!$A$1,OZ2-1,65),                                                                                                                                                                                                                        OFFSET(納品書まとめ!$A$1,OZ2-1,64)),
IF(OZ3=16,OFFSET(webまとめ!$A$1,OZ1-1,17),                                                                                                                                                                                                                        OFFSET(webまとめ!$A$1,OZ1-1,16))),"")</f>
        <v/>
      </c>
      <c r="OX14" s="36"/>
      <c r="OY14" s="68"/>
      <c r="OZ14" s="69"/>
      <c r="PC14" s="65" t="str">
        <f ca="1">IFERROR(
IF(PC2="■",
IF(PJ4=16,OFFSET(納品書まとめ!$A$1,PK2-1,64),                                                                                                                                                                                                                        OFFSET(納品書まとめ!$A$1,PK2-1,63)),
IF(PK3=16,OFFSET(webまとめ!$A$1,PK1-1,16),                                                                                                                                                                                                                        OFFSET(webまとめ!$A$1,PK1-1,15))),"")</f>
        <v/>
      </c>
      <c r="PD14" s="66"/>
      <c r="PE14" s="66"/>
      <c r="PF14" s="67"/>
      <c r="PG14" s="36"/>
      <c r="PH14" s="43" t="str">
        <f ca="1">IFERROR(
IF(PC2="■",
IF(PJ4=16,OFFSET(納品書まとめ!$A$1,PK2-1,65),                                                                                                                                                                                                                        OFFSET(納品書まとめ!$A$1,PK2-1,64)),
IF(PK3=16,OFFSET(webまとめ!$A$1,PK1-1,17),                                                                                                                                                                                                                        OFFSET(webまとめ!$A$1,PK1-1,16))),"")</f>
        <v/>
      </c>
      <c r="PI14" s="36"/>
      <c r="PJ14" s="68"/>
      <c r="PK14" s="69"/>
      <c r="PN14" s="65" t="str">
        <f ca="1">IFERROR(
IF(PN2="■",
IF(PU4=16,OFFSET(納品書まとめ!$A$1,PV2-1,64),                                                                                                                                                                                                                        OFFSET(納品書まとめ!$A$1,PV2-1,63)),
IF(PV3=16,OFFSET(webまとめ!$A$1,PV1-1,16),                                                                                                                                                                                                                        OFFSET(webまとめ!$A$1,PV1-1,15))),"")</f>
        <v/>
      </c>
      <c r="PO14" s="66"/>
      <c r="PP14" s="66"/>
      <c r="PQ14" s="67"/>
      <c r="PR14" s="36"/>
      <c r="PS14" s="43" t="str">
        <f ca="1">IFERROR(
IF(PN2="■",
IF(PU4=16,OFFSET(納品書まとめ!$A$1,PV2-1,65),                                                                                                                                                                                                                        OFFSET(納品書まとめ!$A$1,PV2-1,64)),
IF(PV3=16,OFFSET(webまとめ!$A$1,PV1-1,17),                                                                                                                                                                                                                        OFFSET(webまとめ!$A$1,PV1-1,16))),"")</f>
        <v/>
      </c>
      <c r="PT14" s="36"/>
      <c r="PU14" s="68"/>
      <c r="PV14" s="69"/>
      <c r="PY14" s="65" t="str">
        <f ca="1">IFERROR(
IF(PY2="■",
IF(QF4=16,OFFSET(納品書まとめ!$A$1,QG2-1,64),                                                                                                                                                                                                                        OFFSET(納品書まとめ!$A$1,QG2-1,63)),
IF(QG3=16,OFFSET(webまとめ!$A$1,QG1-1,16),                                                                                                                                                                                                                        OFFSET(webまとめ!$A$1,QG1-1,15))),"")</f>
        <v/>
      </c>
      <c r="PZ14" s="66"/>
      <c r="QA14" s="66"/>
      <c r="QB14" s="67"/>
      <c r="QC14" s="36"/>
      <c r="QD14" s="43" t="str">
        <f ca="1">IFERROR(
IF(PY2="■",
IF(QF4=16,OFFSET(納品書まとめ!$A$1,QG2-1,65),                                                                                                                                                                                                                        OFFSET(納品書まとめ!$A$1,QG2-1,64)),
IF(QG3=16,OFFSET(webまとめ!$A$1,QG1-1,17),                                                                                                                                                                                                                        OFFSET(webまとめ!$A$1,QG1-1,16))),"")</f>
        <v/>
      </c>
      <c r="QE14" s="36"/>
      <c r="QF14" s="68"/>
      <c r="QG14" s="69"/>
      <c r="QJ14" s="65" t="str">
        <f ca="1">IFERROR(
IF(QJ2="■",
IF(QQ4=16,OFFSET(納品書まとめ!$A$1,QR2-1,64),                                                                                                                                                                                                                        OFFSET(納品書まとめ!$A$1,QR2-1,63)),
IF(QR3=16,OFFSET(webまとめ!$A$1,QR1-1,16),                                                                                                                                                                                                                        OFFSET(webまとめ!$A$1,QR1-1,15))),"")</f>
        <v/>
      </c>
      <c r="QK14" s="66"/>
      <c r="QL14" s="66"/>
      <c r="QM14" s="67"/>
      <c r="QN14" s="36"/>
      <c r="QO14" s="43" t="str">
        <f ca="1">IFERROR(
IF(QJ2="■",
IF(QQ4=16,OFFSET(納品書まとめ!$A$1,QR2-1,65),                                                                                                                                                                                                                        OFFSET(納品書まとめ!$A$1,QR2-1,64)),
IF(QR3=16,OFFSET(webまとめ!$A$1,QR1-1,17),                                                                                                                                                                                                                        OFFSET(webまとめ!$A$1,QR1-1,16))),"")</f>
        <v/>
      </c>
      <c r="QP14" s="36"/>
      <c r="QQ14" s="68"/>
      <c r="QR14" s="69"/>
      <c r="QU14" s="65" t="str">
        <f ca="1">IFERROR(
IF(QU2="■",
IF(RB4=16,OFFSET(納品書まとめ!$A$1,RC2-1,64),                                                                                                                                                                                                                        OFFSET(納品書まとめ!$A$1,RC2-1,63)),
IF(RC3=16,OFFSET(webまとめ!$A$1,RC1-1,16),                                                                                                                                                                                                                        OFFSET(webまとめ!$A$1,RC1-1,15))),"")</f>
        <v/>
      </c>
      <c r="QV14" s="66"/>
      <c r="QW14" s="66"/>
      <c r="QX14" s="67"/>
      <c r="QY14" s="36"/>
      <c r="QZ14" s="43" t="str">
        <f ca="1">IFERROR(
IF(QU2="■",
IF(RB4=16,OFFSET(納品書まとめ!$A$1,RC2-1,65),                                                                                                                                                                                                                        OFFSET(納品書まとめ!$A$1,RC2-1,64)),
IF(RC3=16,OFFSET(webまとめ!$A$1,RC1-1,17),                                                                                                                                                                                                                        OFFSET(webまとめ!$A$1,RC1-1,16))),"")</f>
        <v/>
      </c>
      <c r="RA14" s="36"/>
      <c r="RB14" s="68"/>
      <c r="RC14" s="69"/>
      <c r="RF14" s="65" t="str">
        <f ca="1">IFERROR(
IF(RF2="■",
IF(RM4=16,OFFSET(納品書まとめ!$A$1,RN2-1,64),                                                                                                                                                                                                                        OFFSET(納品書まとめ!$A$1,RN2-1,63)),
IF(RN3=16,OFFSET(webまとめ!$A$1,RN1-1,16),                                                                                                                                                                                                                        OFFSET(webまとめ!$A$1,RN1-1,15))),"")</f>
        <v/>
      </c>
      <c r="RG14" s="66"/>
      <c r="RH14" s="66"/>
      <c r="RI14" s="67"/>
      <c r="RJ14" s="36"/>
      <c r="RK14" s="43" t="str">
        <f ca="1">IFERROR(
IF(RF2="■",
IF(RM4=16,OFFSET(納品書まとめ!$A$1,RN2-1,65),                                                                                                                                                                                                                        OFFSET(納品書まとめ!$A$1,RN2-1,64)),
IF(RN3=16,OFFSET(webまとめ!$A$1,RN1-1,17),                                                                                                                                                                                                                        OFFSET(webまとめ!$A$1,RN1-1,16))),"")</f>
        <v/>
      </c>
      <c r="RL14" s="36"/>
      <c r="RM14" s="68"/>
      <c r="RN14" s="69"/>
      <c r="RQ14" s="65" t="str">
        <f ca="1">IFERROR(
IF(RQ2="■",
IF(RX4=16,OFFSET(納品書まとめ!$A$1,RY2-1,64),                                                                                                                                                                                                                        OFFSET(納品書まとめ!$A$1,RY2-1,63)),
IF(RY3=16,OFFSET(webまとめ!$A$1,RY1-1,16),                                                                                                                                                                                                                        OFFSET(webまとめ!$A$1,RY1-1,15))),"")</f>
        <v/>
      </c>
      <c r="RR14" s="66"/>
      <c r="RS14" s="66"/>
      <c r="RT14" s="67"/>
      <c r="RU14" s="36"/>
      <c r="RV14" s="43" t="str">
        <f ca="1">IFERROR(
IF(RQ2="■",
IF(RX4=16,OFFSET(納品書まとめ!$A$1,RY2-1,65),                                                                                                                                                                                                                        OFFSET(納品書まとめ!$A$1,RY2-1,64)),
IF(RY3=16,OFFSET(webまとめ!$A$1,RY1-1,17),                                                                                                                                                                                                                        OFFSET(webまとめ!$A$1,RY1-1,16))),"")</f>
        <v/>
      </c>
      <c r="RW14" s="36"/>
      <c r="RX14" s="68"/>
      <c r="RY14" s="69"/>
      <c r="SB14" s="65" t="str">
        <f ca="1">IFERROR(
IF(SB2="■",
IF(SI4=16,OFFSET(納品書まとめ!$A$1,SJ2-1,64),                                                                                                                                                                                                                        OFFSET(納品書まとめ!$A$1,SJ2-1,63)),
IF(SJ3=16,OFFSET(webまとめ!$A$1,SJ1-1,16),                                                                                                                                                                                                                        OFFSET(webまとめ!$A$1,SJ1-1,15))),"")</f>
        <v/>
      </c>
      <c r="SC14" s="66"/>
      <c r="SD14" s="66"/>
      <c r="SE14" s="67"/>
      <c r="SF14" s="36"/>
      <c r="SG14" s="43" t="str">
        <f ca="1">IFERROR(
IF(SB2="■",
IF(SI4=16,OFFSET(納品書まとめ!$A$1,SJ2-1,65),                                                                                                                                                                                                                        OFFSET(納品書まとめ!$A$1,SJ2-1,64)),
IF(SJ3=16,OFFSET(webまとめ!$A$1,SJ1-1,17),                                                                                                                                                                                                                        OFFSET(webまとめ!$A$1,SJ1-1,16))),"")</f>
        <v/>
      </c>
      <c r="SH14" s="36"/>
      <c r="SI14" s="68"/>
      <c r="SJ14" s="69"/>
      <c r="SM14" s="65" t="str">
        <f ca="1">IFERROR(
IF(SM2="■",
IF(ST4=16,OFFSET(納品書まとめ!$A$1,SU2-1,64),                                                                                                                                                                                                                        OFFSET(納品書まとめ!$A$1,SU2-1,63)),
IF(SU3=16,OFFSET(webまとめ!$A$1,SU1-1,16),                                                                                                                                                                                                                        OFFSET(webまとめ!$A$1,SU1-1,15))),"")</f>
        <v/>
      </c>
      <c r="SN14" s="66"/>
      <c r="SO14" s="66"/>
      <c r="SP14" s="67"/>
      <c r="SQ14" s="36"/>
      <c r="SR14" s="43" t="str">
        <f ca="1">IFERROR(
IF(SM2="■",
IF(ST4=16,OFFSET(納品書まとめ!$A$1,SU2-1,65),                                                                                                                                                                                                                        OFFSET(納品書まとめ!$A$1,SU2-1,64)),
IF(SU3=16,OFFSET(webまとめ!$A$1,SU1-1,17),                                                                                                                                                                                                                        OFFSET(webまとめ!$A$1,SU1-1,16))),"")</f>
        <v/>
      </c>
      <c r="SS14" s="36"/>
      <c r="ST14" s="68"/>
      <c r="SU14" s="69"/>
      <c r="SX14" s="65" t="str">
        <f ca="1">IFERROR(
IF(SX2="■",
IF(TE4=16,OFFSET(納品書まとめ!$A$1,TF2-1,64),                                                                                                                                                                                                                        OFFSET(納品書まとめ!$A$1,TF2-1,63)),
IF(TF3=16,OFFSET(webまとめ!$A$1,TF1-1,16),                                                                                                                                                                                                                        OFFSET(webまとめ!$A$1,TF1-1,15))),"")</f>
        <v/>
      </c>
      <c r="SY14" s="66"/>
      <c r="SZ14" s="66"/>
      <c r="TA14" s="67"/>
      <c r="TB14" s="36"/>
      <c r="TC14" s="43" t="str">
        <f ca="1">IFERROR(
IF(SX2="■",
IF(TE4=16,OFFSET(納品書まとめ!$A$1,TF2-1,65),                                                                                                                                                                                                                        OFFSET(納品書まとめ!$A$1,TF2-1,64)),
IF(TF3=16,OFFSET(webまとめ!$A$1,TF1-1,17),                                                                                                                                                                                                                        OFFSET(webまとめ!$A$1,TF1-1,16))),"")</f>
        <v/>
      </c>
      <c r="TD14" s="36"/>
      <c r="TE14" s="68"/>
      <c r="TF14" s="69"/>
      <c r="TI14" s="65" t="str">
        <f ca="1">IFERROR(
IF(TI2="■",
IF(TP4=16,OFFSET(納品書まとめ!$A$1,TQ2-1,64),                                                                                                                                                                                                                        OFFSET(納品書まとめ!$A$1,TQ2-1,63)),
IF(TQ3=16,OFFSET(webまとめ!$A$1,TQ1-1,16),                                                                                                                                                                                                                        OFFSET(webまとめ!$A$1,TQ1-1,15))),"")</f>
        <v/>
      </c>
      <c r="TJ14" s="66"/>
      <c r="TK14" s="66"/>
      <c r="TL14" s="67"/>
      <c r="TM14" s="36"/>
      <c r="TN14" s="43" t="str">
        <f ca="1">IFERROR(
IF(TI2="■",
IF(TP4=16,OFFSET(納品書まとめ!$A$1,TQ2-1,65),                                                                                                                                                                                                                        OFFSET(納品書まとめ!$A$1,TQ2-1,64)),
IF(TQ3=16,OFFSET(webまとめ!$A$1,TQ1-1,17),                                                                                                                                                                                                                        OFFSET(webまとめ!$A$1,TQ1-1,16))),"")</f>
        <v/>
      </c>
      <c r="TO14" s="36"/>
      <c r="TP14" s="68"/>
      <c r="TQ14" s="69"/>
      <c r="TT14" s="65" t="str">
        <f ca="1">IFERROR(
IF(TT2="■",
IF(UA4=16,OFFSET(納品書まとめ!$A$1,UB2-1,64),                                                                                                                                                                                                                        OFFSET(納品書まとめ!$A$1,UB2-1,63)),
IF(UB3=16,OFFSET(webまとめ!$A$1,UB1-1,16),                                                                                                                                                                                                                        OFFSET(webまとめ!$A$1,UB1-1,15))),"")</f>
        <v/>
      </c>
      <c r="TU14" s="66"/>
      <c r="TV14" s="66"/>
      <c r="TW14" s="67"/>
      <c r="TX14" s="36"/>
      <c r="TY14" s="43" t="str">
        <f ca="1">IFERROR(
IF(TT2="■",
IF(UA4=16,OFFSET(納品書まとめ!$A$1,UB2-1,65),                                                                                                                                                                                                                        OFFSET(納品書まとめ!$A$1,UB2-1,64)),
IF(UB3=16,OFFSET(webまとめ!$A$1,UB1-1,17),                                                                                                                                                                                                                        OFFSET(webまとめ!$A$1,UB1-1,16))),"")</f>
        <v/>
      </c>
      <c r="TZ14" s="36"/>
      <c r="UA14" s="68"/>
      <c r="UB14" s="69"/>
      <c r="UE14" s="65" t="str">
        <f ca="1">IFERROR(
IF(UE2="■",
IF(UL4=16,OFFSET(納品書まとめ!$A$1,UM2-1,64),                                                                                                                                                                                                                        OFFSET(納品書まとめ!$A$1,UM2-1,63)),
IF(UM3=16,OFFSET(webまとめ!$A$1,UM1-1,16),                                                                                                                                                                                                                        OFFSET(webまとめ!$A$1,UM1-1,15))),"")</f>
        <v/>
      </c>
      <c r="UF14" s="66"/>
      <c r="UG14" s="66"/>
      <c r="UH14" s="67"/>
      <c r="UI14" s="36"/>
      <c r="UJ14" s="43" t="str">
        <f ca="1">IFERROR(
IF(UE2="■",
IF(UL4=16,OFFSET(納品書まとめ!$A$1,UM2-1,65),                                                                                                                                                                                                                        OFFSET(納品書まとめ!$A$1,UM2-1,64)),
IF(UM3=16,OFFSET(webまとめ!$A$1,UM1-1,17),                                                                                                                                                                                                                        OFFSET(webまとめ!$A$1,UM1-1,16))),"")</f>
        <v/>
      </c>
      <c r="UK14" s="36"/>
      <c r="UL14" s="68"/>
      <c r="UM14" s="69"/>
      <c r="UP14" s="65" t="str">
        <f ca="1">IFERROR(
IF(UP2="■",
IF(UW4=16,OFFSET(納品書まとめ!$A$1,UX2-1,64),                                                                                                                                                                                                                        OFFSET(納品書まとめ!$A$1,UX2-1,63)),
IF(UX3=16,OFFSET(webまとめ!$A$1,UX1-1,16),                                                                                                                                                                                                                        OFFSET(webまとめ!$A$1,UX1-1,15))),"")</f>
        <v/>
      </c>
      <c r="UQ14" s="66"/>
      <c r="UR14" s="66"/>
      <c r="US14" s="67"/>
      <c r="UT14" s="36"/>
      <c r="UU14" s="43" t="str">
        <f ca="1">IFERROR(
IF(UP2="■",
IF(UW4=16,OFFSET(納品書まとめ!$A$1,UX2-1,65),                                                                                                                                                                                                                        OFFSET(納品書まとめ!$A$1,UX2-1,64)),
IF(UX3=16,OFFSET(webまとめ!$A$1,UX1-1,17),                                                                                                                                                                                                                        OFFSET(webまとめ!$A$1,UX1-1,16))),"")</f>
        <v/>
      </c>
      <c r="UV14" s="36"/>
      <c r="UW14" s="68"/>
      <c r="UX14" s="69"/>
      <c r="VA14" s="65" t="str">
        <f ca="1">IFERROR(
IF(VA2="■",
IF(VH4=16,OFFSET(納品書まとめ!$A$1,VI2-1,64),                                                                                                                                                                                                                        OFFSET(納品書まとめ!$A$1,VI2-1,63)),
IF(VI3=16,OFFSET(webまとめ!$A$1,VI1-1,16),                                                                                                                                                                                                                        OFFSET(webまとめ!$A$1,VI1-1,15))),"")</f>
        <v/>
      </c>
      <c r="VB14" s="66"/>
      <c r="VC14" s="66"/>
      <c r="VD14" s="67"/>
      <c r="VE14" s="36"/>
      <c r="VF14" s="43" t="str">
        <f ca="1">IFERROR(
IF(VA2="■",
IF(VH4=16,OFFSET(納品書まとめ!$A$1,VI2-1,65),                                                                                                                                                                                                                        OFFSET(納品書まとめ!$A$1,VI2-1,64)),
IF(VI3=16,OFFSET(webまとめ!$A$1,VI1-1,17),                                                                                                                                                                                                                        OFFSET(webまとめ!$A$1,VI1-1,16))),"")</f>
        <v/>
      </c>
      <c r="VG14" s="36"/>
      <c r="VH14" s="68"/>
      <c r="VI14" s="69"/>
      <c r="VL14" s="65" t="str">
        <f ca="1">IFERROR(
IF(VL2="■",
IF(VS4=16,OFFSET(納品書まとめ!$A$1,VT2-1,64),                                                                                                                                                                                                                        OFFSET(納品書まとめ!$A$1,VT2-1,63)),
IF(VT3=16,OFFSET(webまとめ!$A$1,VT1-1,16),                                                                                                                                                                                                                        OFFSET(webまとめ!$A$1,VT1-1,15))),"")</f>
        <v/>
      </c>
      <c r="VM14" s="66"/>
      <c r="VN14" s="66"/>
      <c r="VO14" s="67"/>
      <c r="VP14" s="36"/>
      <c r="VQ14" s="43" t="str">
        <f ca="1">IFERROR(
IF(VL2="■",
IF(VS4=16,OFFSET(納品書まとめ!$A$1,VT2-1,65),                                                                                                                                                                                                                        OFFSET(納品書まとめ!$A$1,VT2-1,64)),
IF(VT3=16,OFFSET(webまとめ!$A$1,VT1-1,17),                                                                                                                                                                                                                        OFFSET(webまとめ!$A$1,VT1-1,16))),"")</f>
        <v/>
      </c>
      <c r="VR14" s="36"/>
      <c r="VS14" s="68"/>
      <c r="VT14" s="69"/>
      <c r="VW14" s="65" t="str">
        <f ca="1">IFERROR(
IF(VW2="■",
IF(WD4=16,OFFSET(納品書まとめ!$A$1,WE2-1,64),                                                                                                                                                                                                                        OFFSET(納品書まとめ!$A$1,WE2-1,63)),
IF(WE3=16,OFFSET(webまとめ!$A$1,WE1-1,16),                                                                                                                                                                                                                        OFFSET(webまとめ!$A$1,WE1-1,15))),"")</f>
        <v/>
      </c>
      <c r="VX14" s="66"/>
      <c r="VY14" s="66"/>
      <c r="VZ14" s="67"/>
      <c r="WA14" s="36"/>
      <c r="WB14" s="43" t="str">
        <f ca="1">IFERROR(
IF(VW2="■",
IF(WD4=16,OFFSET(納品書まとめ!$A$1,WE2-1,65),                                                                                                                                                                                                                        OFFSET(納品書まとめ!$A$1,WE2-1,64)),
IF(WE3=16,OFFSET(webまとめ!$A$1,WE1-1,17),                                                                                                                                                                                                                        OFFSET(webまとめ!$A$1,WE1-1,16))),"")</f>
        <v/>
      </c>
      <c r="WC14" s="36"/>
      <c r="WD14" s="68"/>
      <c r="WE14" s="69"/>
      <c r="WH14" s="65" t="str">
        <f ca="1">IFERROR(
IF(WH2="■",
IF(WO4=16,OFFSET(納品書まとめ!$A$1,WP2-1,64),                                                                                                                                                                                                                        OFFSET(納品書まとめ!$A$1,WP2-1,63)),
IF(WP3=16,OFFSET(webまとめ!$A$1,WP1-1,16),                                                                                                                                                                                                                        OFFSET(webまとめ!$A$1,WP1-1,15))),"")</f>
        <v/>
      </c>
      <c r="WI14" s="66"/>
      <c r="WJ14" s="66"/>
      <c r="WK14" s="67"/>
      <c r="WL14" s="36"/>
      <c r="WM14" s="43" t="str">
        <f ca="1">IFERROR(
IF(WH2="■",
IF(WO4=16,OFFSET(納品書まとめ!$A$1,WP2-1,65),                                                                                                                                                                                                                        OFFSET(納品書まとめ!$A$1,WP2-1,64)),
IF(WP3=16,OFFSET(webまとめ!$A$1,WP1-1,17),                                                                                                                                                                                                                        OFFSET(webまとめ!$A$1,WP1-1,16))),"")</f>
        <v/>
      </c>
      <c r="WN14" s="36"/>
      <c r="WO14" s="68"/>
      <c r="WP14" s="69"/>
      <c r="WS14" s="65" t="str">
        <f ca="1">IFERROR(
IF(WS2="■",
IF(WZ4=16,OFFSET(納品書まとめ!$A$1,XA2-1,64),                                                                                                                                                                                                                        OFFSET(納品書まとめ!$A$1,XA2-1,63)),
IF(XA3=16,OFFSET(webまとめ!$A$1,XA1-1,16),                                                                                                                                                                                                                        OFFSET(webまとめ!$A$1,XA1-1,15))),"")</f>
        <v/>
      </c>
      <c r="WT14" s="66"/>
      <c r="WU14" s="66"/>
      <c r="WV14" s="67"/>
      <c r="WW14" s="36"/>
      <c r="WX14" s="43" t="str">
        <f ca="1">IFERROR(
IF(WS2="■",
IF(WZ4=16,OFFSET(納品書まとめ!$A$1,XA2-1,65),                                                                                                                                                                                                                        OFFSET(納品書まとめ!$A$1,XA2-1,64)),
IF(XA3=16,OFFSET(webまとめ!$A$1,XA1-1,17),                                                                                                                                                                                                                        OFFSET(webまとめ!$A$1,XA1-1,16))),"")</f>
        <v/>
      </c>
      <c r="WY14" s="36"/>
      <c r="WZ14" s="68"/>
      <c r="XA14" s="69"/>
      <c r="XD14" s="65" t="str">
        <f ca="1">IFERROR(
IF(XD2="■",
IF(XK4=16,OFFSET(納品書まとめ!$A$1,XL2-1,64),                                                                                                                                                                                                                        OFFSET(納品書まとめ!$A$1,XL2-1,63)),
IF(XL3=16,OFFSET(webまとめ!$A$1,XL1-1,16),                                                                                                                                                                                                                        OFFSET(webまとめ!$A$1,XL1-1,15))),"")</f>
        <v/>
      </c>
      <c r="XE14" s="66"/>
      <c r="XF14" s="66"/>
      <c r="XG14" s="67"/>
      <c r="XH14" s="36"/>
      <c r="XI14" s="43" t="str">
        <f ca="1">IFERROR(
IF(XD2="■",
IF(XK4=16,OFFSET(納品書まとめ!$A$1,XL2-1,65),                                                                                                                                                                                                                        OFFSET(納品書まとめ!$A$1,XL2-1,64)),
IF(XL3=16,OFFSET(webまとめ!$A$1,XL1-1,17),                                                                                                                                                                                                                        OFFSET(webまとめ!$A$1,XL1-1,16))),"")</f>
        <v/>
      </c>
      <c r="XJ14" s="36"/>
      <c r="XK14" s="68"/>
      <c r="XL14" s="69"/>
      <c r="XO14" s="65" t="str">
        <f ca="1">IFERROR(
IF(XO2="■",
IF(XV4=16,OFFSET(納品書まとめ!$A$1,XW2-1,64),                                                                                                                                                                                                                        OFFSET(納品書まとめ!$A$1,XW2-1,63)),
IF(XW3=16,OFFSET(webまとめ!$A$1,XW1-1,16),                                                                                                                                                                                                                        OFFSET(webまとめ!$A$1,XW1-1,15))),"")</f>
        <v/>
      </c>
      <c r="XP14" s="66"/>
      <c r="XQ14" s="66"/>
      <c r="XR14" s="67"/>
      <c r="XS14" s="36"/>
      <c r="XT14" s="43" t="str">
        <f ca="1">IFERROR(
IF(XO2="■",
IF(XV4=16,OFFSET(納品書まとめ!$A$1,XW2-1,65),                                                                                                                                                                                                                        OFFSET(納品書まとめ!$A$1,XW2-1,64)),
IF(XW3=16,OFFSET(webまとめ!$A$1,XW1-1,17),                                                                                                                                                                                                                        OFFSET(webまとめ!$A$1,XW1-1,16))),"")</f>
        <v/>
      </c>
      <c r="XU14" s="36"/>
      <c r="XV14" s="68"/>
      <c r="XW14" s="69"/>
      <c r="XZ14" s="65" t="str">
        <f ca="1">IFERROR(
IF(XZ2="■",
IF(YG4=16,OFFSET(納品書まとめ!$A$1,YH2-1,64),                                                                                                                                                                                                                        OFFSET(納品書まとめ!$A$1,YH2-1,63)),
IF(YH3=16,OFFSET(webまとめ!$A$1,YH1-1,16),                                                                                                                                                                                                                        OFFSET(webまとめ!$A$1,YH1-1,15))),"")</f>
        <v/>
      </c>
      <c r="YA14" s="66"/>
      <c r="YB14" s="66"/>
      <c r="YC14" s="67"/>
      <c r="YD14" s="36"/>
      <c r="YE14" s="43" t="str">
        <f ca="1">IFERROR(
IF(XZ2="■",
IF(YG4=16,OFFSET(納品書まとめ!$A$1,YH2-1,65),                                                                                                                                                                                                                        OFFSET(納品書まとめ!$A$1,YH2-1,64)),
IF(YH3=16,OFFSET(webまとめ!$A$1,YH1-1,17),                                                                                                                                                                                                                        OFFSET(webまとめ!$A$1,YH1-1,16))),"")</f>
        <v/>
      </c>
      <c r="YF14" s="36"/>
      <c r="YG14" s="68"/>
      <c r="YH14" s="69"/>
      <c r="YK14" s="65" t="str">
        <f ca="1">IFERROR(
IF(YK2="■",
IF(YR4=16,OFFSET(納品書まとめ!$A$1,YS2-1,64),                                                                                                                                                                                                                        OFFSET(納品書まとめ!$A$1,YS2-1,63)),
IF(YS3=16,OFFSET(webまとめ!$A$1,YS1-1,16),                                                                                                                                                                                                                        OFFSET(webまとめ!$A$1,YS1-1,15))),"")</f>
        <v/>
      </c>
      <c r="YL14" s="66"/>
      <c r="YM14" s="66"/>
      <c r="YN14" s="67"/>
      <c r="YO14" s="36"/>
      <c r="YP14" s="43" t="str">
        <f ca="1">IFERROR(
IF(YK2="■",
IF(YR4=16,OFFSET(納品書まとめ!$A$1,YS2-1,65),                                                                                                                                                                                                                        OFFSET(納品書まとめ!$A$1,YS2-1,64)),
IF(YS3=16,OFFSET(webまとめ!$A$1,YS1-1,17),                                                                                                                                                                                                                        OFFSET(webまとめ!$A$1,YS1-1,16))),"")</f>
        <v/>
      </c>
      <c r="YQ14" s="36"/>
      <c r="YR14" s="68"/>
      <c r="YS14" s="69"/>
      <c r="YV14" s="65" t="str">
        <f ca="1">IFERROR(
IF(YV2="■",
IF(ZC4=16,OFFSET(納品書まとめ!$A$1,ZD2-1,64),                                                                                                                                                                                                                        OFFSET(納品書まとめ!$A$1,ZD2-1,63)),
IF(ZD3=16,OFFSET(webまとめ!$A$1,ZD1-1,16),                                                                                                                                                                                                                        OFFSET(webまとめ!$A$1,ZD1-1,15))),"")</f>
        <v/>
      </c>
      <c r="YW14" s="66"/>
      <c r="YX14" s="66"/>
      <c r="YY14" s="67"/>
      <c r="YZ14" s="36"/>
      <c r="ZA14" s="43" t="str">
        <f ca="1">IFERROR(
IF(YV2="■",
IF(ZC4=16,OFFSET(納品書まとめ!$A$1,ZD2-1,65),                                                                                                                                                                                                                        OFFSET(納品書まとめ!$A$1,ZD2-1,64)),
IF(ZD3=16,OFFSET(webまとめ!$A$1,ZD1-1,17),                                                                                                                                                                                                                        OFFSET(webまとめ!$A$1,ZD1-1,16))),"")</f>
        <v/>
      </c>
      <c r="ZB14" s="36"/>
      <c r="ZC14" s="68"/>
      <c r="ZD14" s="69"/>
      <c r="ZG14" s="65" t="str">
        <f ca="1">IFERROR(
IF(ZG2="■",
IF(ZN4=16,OFFSET(納品書まとめ!$A$1,ZO2-1,64),                                                                                                                                                                                                                        OFFSET(納品書まとめ!$A$1,ZO2-1,63)),
IF(ZO3=16,OFFSET(webまとめ!$A$1,ZO1-1,16),                                                                                                                                                                                                                        OFFSET(webまとめ!$A$1,ZO1-1,15))),"")</f>
        <v/>
      </c>
      <c r="ZH14" s="66"/>
      <c r="ZI14" s="66"/>
      <c r="ZJ14" s="67"/>
      <c r="ZK14" s="36"/>
      <c r="ZL14" s="43" t="str">
        <f ca="1">IFERROR(
IF(ZG2="■",
IF(ZN4=16,OFFSET(納品書まとめ!$A$1,ZO2-1,65),                                                                                                                                                                                                                        OFFSET(納品書まとめ!$A$1,ZO2-1,64)),
IF(ZO3=16,OFFSET(webまとめ!$A$1,ZO1-1,17),                                                                                                                                                                                                                        OFFSET(webまとめ!$A$1,ZO1-1,16))),"")</f>
        <v/>
      </c>
      <c r="ZM14" s="36"/>
      <c r="ZN14" s="68"/>
      <c r="ZO14" s="69"/>
      <c r="ZR14" s="65" t="str">
        <f ca="1">IFERROR(
IF(ZR2="■",
IF(ZY4=16,OFFSET(納品書まとめ!$A$1,ZZ2-1,64),                                                                                                                                                                                                                        OFFSET(納品書まとめ!$A$1,ZZ2-1,63)),
IF(ZZ3=16,OFFSET(webまとめ!$A$1,ZZ1-1,16),                                                                                                                                                                                                                        OFFSET(webまとめ!$A$1,ZZ1-1,15))),"")</f>
        <v/>
      </c>
      <c r="ZS14" s="66"/>
      <c r="ZT14" s="66"/>
      <c r="ZU14" s="67"/>
      <c r="ZV14" s="36"/>
      <c r="ZW14" s="43" t="str">
        <f ca="1">IFERROR(
IF(ZR2="■",
IF(ZY4=16,OFFSET(納品書まとめ!$A$1,ZZ2-1,65),                                                                                                                                                                                                                        OFFSET(納品書まとめ!$A$1,ZZ2-1,64)),
IF(ZZ3=16,OFFSET(webまとめ!$A$1,ZZ1-1,17),                                                                                                                                                                                                                        OFFSET(webまとめ!$A$1,ZZ1-1,16))),"")</f>
        <v/>
      </c>
      <c r="ZX14" s="36"/>
      <c r="ZY14" s="68"/>
      <c r="ZZ14" s="69"/>
      <c r="AAC14" s="65" t="str">
        <f ca="1">IFERROR(
IF(AAC2="■",
IF(AAJ4=16,OFFSET(納品書まとめ!$A$1,AAK2-1,64),                                                                                                                                                                                                                        OFFSET(納品書まとめ!$A$1,AAK2-1,63)),
IF(AAK3=16,OFFSET(webまとめ!$A$1,AAK1-1,16),                                                                                                                                                                                                                        OFFSET(webまとめ!$A$1,AAK1-1,15))),"")</f>
        <v/>
      </c>
      <c r="AAD14" s="66"/>
      <c r="AAE14" s="66"/>
      <c r="AAF14" s="67"/>
      <c r="AAG14" s="36"/>
      <c r="AAH14" s="43" t="str">
        <f ca="1">IFERROR(
IF(AAC2="■",
IF(AAJ4=16,OFFSET(納品書まとめ!$A$1,AAK2-1,65),                                                                                                                                                                                                                        OFFSET(納品書まとめ!$A$1,AAK2-1,64)),
IF(AAK3=16,OFFSET(webまとめ!$A$1,AAK1-1,17),                                                                                                                                                                                                                        OFFSET(webまとめ!$A$1,AAK1-1,16))),"")</f>
        <v/>
      </c>
      <c r="AAI14" s="36"/>
      <c r="AAJ14" s="68"/>
      <c r="AAK14" s="69"/>
    </row>
    <row r="15" spans="1:715" x14ac:dyDescent="0.45">
      <c r="A15" s="65" t="str">
        <f ca="1">IFERROR(
IF(A2="■",
OFFSET(納品書まとめ!$A$1,I2-1,66),OFFSET(webまとめ!$A$1,I1-1,18)),"")</f>
        <v/>
      </c>
      <c r="B15" s="66"/>
      <c r="C15" s="66"/>
      <c r="D15" s="67"/>
      <c r="E15" s="36"/>
      <c r="F15" s="43" t="str">
        <f ca="1">IFERROR(
IF(A2="■",
OFFSET(納品書まとめ!$A$1,I2-1,67),OFFSET(webまとめ!$A$1,I1-1,19)),"")</f>
        <v/>
      </c>
      <c r="G15" s="36"/>
      <c r="H15" s="68"/>
      <c r="I15" s="69"/>
      <c r="L15" s="65" t="str">
        <f ca="1">IFERROR(
IF(L2="■",
OFFSET(納品書まとめ!$A$1,T2-1,66),OFFSET(webまとめ!$A$1,T1-1,18)),"")</f>
        <v/>
      </c>
      <c r="M15" s="66"/>
      <c r="N15" s="66"/>
      <c r="O15" s="67"/>
      <c r="P15" s="36"/>
      <c r="Q15" s="43" t="str">
        <f ca="1">IFERROR(
IF(L2="■",
OFFSET(納品書まとめ!$A$1,T2-1,67),OFFSET(webまとめ!$A$1,T1-1,19)),"")</f>
        <v/>
      </c>
      <c r="R15" s="36"/>
      <c r="S15" s="68"/>
      <c r="T15" s="69"/>
      <c r="W15" s="65" t="str">
        <f ca="1">IFERROR(
IF(W2="■",
OFFSET(納品書まとめ!$A$1,AE2-1,66),OFFSET(webまとめ!$A$1,AE1-1,18)),"")</f>
        <v/>
      </c>
      <c r="X15" s="66"/>
      <c r="Y15" s="66"/>
      <c r="Z15" s="67"/>
      <c r="AA15" s="36"/>
      <c r="AB15" s="43" t="str">
        <f ca="1">IFERROR(
IF(W2="■",
OFFSET(納品書まとめ!$A$1,AE2-1,67),OFFSET(webまとめ!$A$1,AE1-1,19)),"")</f>
        <v/>
      </c>
      <c r="AC15" s="36"/>
      <c r="AD15" s="68"/>
      <c r="AE15" s="69"/>
      <c r="AH15" s="65" t="str">
        <f ca="1">IFERROR(
IF(AH2="■",
OFFSET(納品書まとめ!$A$1,AP2-1,66),OFFSET(webまとめ!$A$1,AP1-1,18)),"")</f>
        <v/>
      </c>
      <c r="AI15" s="66"/>
      <c r="AJ15" s="66"/>
      <c r="AK15" s="67"/>
      <c r="AL15" s="36"/>
      <c r="AM15" s="43" t="str">
        <f ca="1">IFERROR(
IF(AH2="■",
OFFSET(納品書まとめ!$A$1,AP2-1,67),OFFSET(webまとめ!$A$1,AP1-1,19)),"")</f>
        <v/>
      </c>
      <c r="AN15" s="36"/>
      <c r="AO15" s="68"/>
      <c r="AP15" s="69"/>
      <c r="AS15" s="65" t="str">
        <f ca="1">IFERROR(
IF(AS2="■",
OFFSET(納品書まとめ!$A$1,BA2-1,66),OFFSET(webまとめ!$A$1,BA1-1,18)),"")</f>
        <v/>
      </c>
      <c r="AT15" s="66"/>
      <c r="AU15" s="66"/>
      <c r="AV15" s="67"/>
      <c r="AW15" s="36"/>
      <c r="AX15" s="43" t="str">
        <f ca="1">IFERROR(
IF(AS2="■",
OFFSET(納品書まとめ!$A$1,BA2-1,67),OFFSET(webまとめ!$A$1,BA1-1,19)),"")</f>
        <v/>
      </c>
      <c r="AY15" s="36"/>
      <c r="AZ15" s="68"/>
      <c r="BA15" s="69"/>
      <c r="BD15" s="65" t="str">
        <f ca="1">IFERROR(
IF(BD2="■",
OFFSET(納品書まとめ!$A$1,BL2-1,66),OFFSET(webまとめ!$A$1,BL1-1,18)),"")</f>
        <v/>
      </c>
      <c r="BE15" s="66"/>
      <c r="BF15" s="66"/>
      <c r="BG15" s="67"/>
      <c r="BH15" s="36"/>
      <c r="BI15" s="43" t="str">
        <f ca="1">IFERROR(
IF(BD2="■",
OFFSET(納品書まとめ!$A$1,BL2-1,67),OFFSET(webまとめ!$A$1,BL1-1,19)),"")</f>
        <v/>
      </c>
      <c r="BJ15" s="36"/>
      <c r="BK15" s="68"/>
      <c r="BL15" s="69"/>
      <c r="BO15" s="65" t="str">
        <f ca="1">IFERROR(
IF(BO2="■",
OFFSET(納品書まとめ!$A$1,BW2-1,66),OFFSET(webまとめ!$A$1,BW1-1,18)),"")</f>
        <v/>
      </c>
      <c r="BP15" s="66"/>
      <c r="BQ15" s="66"/>
      <c r="BR15" s="67"/>
      <c r="BS15" s="36"/>
      <c r="BT15" s="43" t="str">
        <f ca="1">IFERROR(
IF(BO2="■",
OFFSET(納品書まとめ!$A$1,BW2-1,67),OFFSET(webまとめ!$A$1,BW1-1,19)),"")</f>
        <v/>
      </c>
      <c r="BU15" s="36"/>
      <c r="BV15" s="68"/>
      <c r="BW15" s="69"/>
      <c r="BZ15" s="65" t="str">
        <f ca="1">IFERROR(
IF(BZ2="■",
OFFSET(納品書まとめ!$A$1,CH2-1,66),OFFSET(webまとめ!$A$1,CH1-1,18)),"")</f>
        <v/>
      </c>
      <c r="CA15" s="66"/>
      <c r="CB15" s="66"/>
      <c r="CC15" s="67"/>
      <c r="CD15" s="36"/>
      <c r="CE15" s="43" t="str">
        <f ca="1">IFERROR(
IF(BZ2="■",
OFFSET(納品書まとめ!$A$1,CH2-1,67),OFFSET(webまとめ!$A$1,CH1-1,19)),"")</f>
        <v/>
      </c>
      <c r="CF15" s="36"/>
      <c r="CG15" s="68"/>
      <c r="CH15" s="69"/>
      <c r="CK15" s="65" t="str">
        <f ca="1">IFERROR(
IF(CK2="■",
OFFSET(納品書まとめ!$A$1,CS2-1,66),OFFSET(webまとめ!$A$1,CS1-1,18)),"")</f>
        <v/>
      </c>
      <c r="CL15" s="66"/>
      <c r="CM15" s="66"/>
      <c r="CN15" s="67"/>
      <c r="CO15" s="36"/>
      <c r="CP15" s="43" t="str">
        <f ca="1">IFERROR(
IF(CK2="■",
OFFSET(納品書まとめ!$A$1,CS2-1,67),OFFSET(webまとめ!$A$1,CS1-1,19)),"")</f>
        <v/>
      </c>
      <c r="CQ15" s="36"/>
      <c r="CR15" s="68"/>
      <c r="CS15" s="69"/>
      <c r="CV15" s="65" t="str">
        <f ca="1">IFERROR(
IF(CV2="■",
OFFSET(納品書まとめ!$A$1,DD2-1,66),OFFSET(webまとめ!$A$1,DD1-1,18)),"")</f>
        <v/>
      </c>
      <c r="CW15" s="66"/>
      <c r="CX15" s="66"/>
      <c r="CY15" s="67"/>
      <c r="CZ15" s="36"/>
      <c r="DA15" s="43" t="str">
        <f ca="1">IFERROR(
IF(CV2="■",
OFFSET(納品書まとめ!$A$1,DD2-1,67),OFFSET(webまとめ!$A$1,DD1-1,19)),"")</f>
        <v/>
      </c>
      <c r="DB15" s="36"/>
      <c r="DC15" s="68"/>
      <c r="DD15" s="69"/>
      <c r="DG15" s="65" t="str">
        <f ca="1">IFERROR(
IF(DG2="■",
OFFSET(納品書まとめ!$A$1,DO2-1,66),OFFSET(webまとめ!$A$1,DO1-1,18)),"")</f>
        <v/>
      </c>
      <c r="DH15" s="66"/>
      <c r="DI15" s="66"/>
      <c r="DJ15" s="67"/>
      <c r="DK15" s="36"/>
      <c r="DL15" s="43" t="str">
        <f ca="1">IFERROR(
IF(DG2="■",
OFFSET(納品書まとめ!$A$1,DO2-1,67),OFFSET(webまとめ!$A$1,DO1-1,19)),"")</f>
        <v/>
      </c>
      <c r="DM15" s="36"/>
      <c r="DN15" s="68"/>
      <c r="DO15" s="69"/>
      <c r="DR15" s="65" t="str">
        <f ca="1">IFERROR(
IF(DR2="■",
OFFSET(納品書まとめ!$A$1,DZ2-1,66),OFFSET(webまとめ!$A$1,DZ1-1,18)),"")</f>
        <v/>
      </c>
      <c r="DS15" s="66"/>
      <c r="DT15" s="66"/>
      <c r="DU15" s="67"/>
      <c r="DV15" s="36"/>
      <c r="DW15" s="43" t="str">
        <f ca="1">IFERROR(
IF(DR2="■",
OFFSET(納品書まとめ!$A$1,DZ2-1,67),OFFSET(webまとめ!$A$1,DZ1-1,19)),"")</f>
        <v/>
      </c>
      <c r="DX15" s="36"/>
      <c r="DY15" s="68"/>
      <c r="DZ15" s="69"/>
      <c r="EC15" s="65" t="str">
        <f ca="1">IFERROR(
IF(EC2="■",
OFFSET(納品書まとめ!$A$1,EK2-1,66),OFFSET(webまとめ!$A$1,EK1-1,18)),"")</f>
        <v/>
      </c>
      <c r="ED15" s="66"/>
      <c r="EE15" s="66"/>
      <c r="EF15" s="67"/>
      <c r="EG15" s="36"/>
      <c r="EH15" s="43" t="str">
        <f ca="1">IFERROR(
IF(EC2="■",
OFFSET(納品書まとめ!$A$1,EK2-1,67),OFFSET(webまとめ!$A$1,EK1-1,19)),"")</f>
        <v/>
      </c>
      <c r="EI15" s="36"/>
      <c r="EJ15" s="68"/>
      <c r="EK15" s="69"/>
      <c r="EN15" s="65" t="str">
        <f ca="1">IFERROR(
IF(EN2="■",
OFFSET(納品書まとめ!$A$1,EV2-1,66),OFFSET(webまとめ!$A$1,EV1-1,18)),"")</f>
        <v/>
      </c>
      <c r="EO15" s="66"/>
      <c r="EP15" s="66"/>
      <c r="EQ15" s="67"/>
      <c r="ER15" s="36"/>
      <c r="ES15" s="43" t="str">
        <f ca="1">IFERROR(
IF(EN2="■",
OFFSET(納品書まとめ!$A$1,EV2-1,67),OFFSET(webまとめ!$A$1,EV1-1,19)),"")</f>
        <v/>
      </c>
      <c r="ET15" s="36"/>
      <c r="EU15" s="68"/>
      <c r="EV15" s="69"/>
      <c r="EY15" s="65" t="str">
        <f ca="1">IFERROR(
IF(EY2="■",
OFFSET(納品書まとめ!$A$1,FG2-1,66),OFFSET(webまとめ!$A$1,FG1-1,18)),"")</f>
        <v/>
      </c>
      <c r="EZ15" s="66"/>
      <c r="FA15" s="66"/>
      <c r="FB15" s="67"/>
      <c r="FC15" s="36"/>
      <c r="FD15" s="43" t="str">
        <f ca="1">IFERROR(
IF(EY2="■",
OFFSET(納品書まとめ!$A$1,FG2-1,67),OFFSET(webまとめ!$A$1,FG1-1,19)),"")</f>
        <v/>
      </c>
      <c r="FE15" s="36"/>
      <c r="FF15" s="68"/>
      <c r="FG15" s="69"/>
      <c r="FJ15" s="65" t="str">
        <f ca="1">IFERROR(
IF(FJ2="■",
OFFSET(納品書まとめ!$A$1,FR2-1,66),OFFSET(webまとめ!$A$1,FR1-1,18)),"")</f>
        <v/>
      </c>
      <c r="FK15" s="66"/>
      <c r="FL15" s="66"/>
      <c r="FM15" s="67"/>
      <c r="FN15" s="36"/>
      <c r="FO15" s="43" t="str">
        <f ca="1">IFERROR(
IF(FJ2="■",
OFFSET(納品書まとめ!$A$1,FR2-1,67),OFFSET(webまとめ!$A$1,FR1-1,19)),"")</f>
        <v/>
      </c>
      <c r="FP15" s="36"/>
      <c r="FQ15" s="68"/>
      <c r="FR15" s="69"/>
      <c r="FU15" s="65" t="str">
        <f ca="1">IFERROR(
IF(FU2="■",
OFFSET(納品書まとめ!$A$1,GC2-1,66),OFFSET(webまとめ!$A$1,GC1-1,18)),"")</f>
        <v/>
      </c>
      <c r="FV15" s="66"/>
      <c r="FW15" s="66"/>
      <c r="FX15" s="67"/>
      <c r="FY15" s="36"/>
      <c r="FZ15" s="43" t="str">
        <f ca="1">IFERROR(
IF(FU2="■",
OFFSET(納品書まとめ!$A$1,GC2-1,67),OFFSET(webまとめ!$A$1,GC1-1,19)),"")</f>
        <v/>
      </c>
      <c r="GA15" s="36"/>
      <c r="GB15" s="68"/>
      <c r="GC15" s="69"/>
      <c r="GF15" s="65" t="str">
        <f ca="1">IFERROR(
IF(GF2="■",
OFFSET(納品書まとめ!$A$1,GN2-1,66),OFFSET(webまとめ!$A$1,GN1-1,18)),"")</f>
        <v/>
      </c>
      <c r="GG15" s="66"/>
      <c r="GH15" s="66"/>
      <c r="GI15" s="67"/>
      <c r="GJ15" s="36"/>
      <c r="GK15" s="43" t="str">
        <f ca="1">IFERROR(
IF(GF2="■",
OFFSET(納品書まとめ!$A$1,GN2-1,67),OFFSET(webまとめ!$A$1,GN1-1,19)),"")</f>
        <v/>
      </c>
      <c r="GL15" s="36"/>
      <c r="GM15" s="68"/>
      <c r="GN15" s="69"/>
      <c r="GQ15" s="65" t="str">
        <f ca="1">IFERROR(
IF(GQ2="■",
OFFSET(納品書まとめ!$A$1,GY2-1,66),OFFSET(webまとめ!$A$1,GY1-1,18)),"")</f>
        <v/>
      </c>
      <c r="GR15" s="66"/>
      <c r="GS15" s="66"/>
      <c r="GT15" s="67"/>
      <c r="GU15" s="36"/>
      <c r="GV15" s="43" t="str">
        <f ca="1">IFERROR(
IF(GQ2="■",
OFFSET(納品書まとめ!$A$1,GY2-1,67),OFFSET(webまとめ!$A$1,GY1-1,19)),"")</f>
        <v/>
      </c>
      <c r="GW15" s="36"/>
      <c r="GX15" s="68"/>
      <c r="GY15" s="69"/>
      <c r="HB15" s="65" t="str">
        <f ca="1">IFERROR(
IF(HB2="■",
OFFSET(納品書まとめ!$A$1,HJ2-1,66),OFFSET(webまとめ!$A$1,HJ1-1,18)),"")</f>
        <v/>
      </c>
      <c r="HC15" s="66"/>
      <c r="HD15" s="66"/>
      <c r="HE15" s="67"/>
      <c r="HF15" s="36"/>
      <c r="HG15" s="43" t="str">
        <f ca="1">IFERROR(
IF(HB2="■",
OFFSET(納品書まとめ!$A$1,HJ2-1,67),OFFSET(webまとめ!$A$1,HJ1-1,19)),"")</f>
        <v/>
      </c>
      <c r="HH15" s="36"/>
      <c r="HI15" s="68"/>
      <c r="HJ15" s="69"/>
      <c r="HM15" s="65" t="str">
        <f ca="1">IFERROR(
IF(HM2="■",
OFFSET(納品書まとめ!$A$1,HU2-1,66),OFFSET(webまとめ!$A$1,HU1-1,18)),"")</f>
        <v/>
      </c>
      <c r="HN15" s="66"/>
      <c r="HO15" s="66"/>
      <c r="HP15" s="67"/>
      <c r="HQ15" s="36"/>
      <c r="HR15" s="43" t="str">
        <f ca="1">IFERROR(
IF(HM2="■",
OFFSET(納品書まとめ!$A$1,HU2-1,67),OFFSET(webまとめ!$A$1,HU1-1,19)),"")</f>
        <v/>
      </c>
      <c r="HS15" s="36"/>
      <c r="HT15" s="68"/>
      <c r="HU15" s="69"/>
      <c r="HX15" s="65" t="str">
        <f ca="1">IFERROR(
IF(HX2="■",
OFFSET(納品書まとめ!$A$1,IF2-1,66),OFFSET(webまとめ!$A$1,IF1-1,18)),"")</f>
        <v/>
      </c>
      <c r="HY15" s="66"/>
      <c r="HZ15" s="66"/>
      <c r="IA15" s="67"/>
      <c r="IB15" s="36"/>
      <c r="IC15" s="43" t="str">
        <f ca="1">IFERROR(
IF(HX2="■",
OFFSET(納品書まとめ!$A$1,IF2-1,67),OFFSET(webまとめ!$A$1,IF1-1,19)),"")</f>
        <v/>
      </c>
      <c r="ID15" s="36"/>
      <c r="IE15" s="68"/>
      <c r="IF15" s="69"/>
      <c r="II15" s="65" t="str">
        <f ca="1">IFERROR(
IF(II2="■",
OFFSET(納品書まとめ!$A$1,IQ2-1,66),OFFSET(webまとめ!$A$1,IQ1-1,18)),"")</f>
        <v/>
      </c>
      <c r="IJ15" s="66"/>
      <c r="IK15" s="66"/>
      <c r="IL15" s="67"/>
      <c r="IM15" s="36"/>
      <c r="IN15" s="43" t="str">
        <f ca="1">IFERROR(
IF(II2="■",
OFFSET(納品書まとめ!$A$1,IQ2-1,67),OFFSET(webまとめ!$A$1,IQ1-1,19)),"")</f>
        <v/>
      </c>
      <c r="IO15" s="36"/>
      <c r="IP15" s="68"/>
      <c r="IQ15" s="69"/>
      <c r="IT15" s="65" t="str">
        <f ca="1">IFERROR(
IF(IT2="■",
OFFSET(納品書まとめ!$A$1,JB2-1,66),OFFSET(webまとめ!$A$1,JB1-1,18)),"")</f>
        <v/>
      </c>
      <c r="IU15" s="66"/>
      <c r="IV15" s="66"/>
      <c r="IW15" s="67"/>
      <c r="IX15" s="36"/>
      <c r="IY15" s="43" t="str">
        <f ca="1">IFERROR(
IF(IT2="■",
OFFSET(納品書まとめ!$A$1,JB2-1,67),OFFSET(webまとめ!$A$1,JB1-1,19)),"")</f>
        <v/>
      </c>
      <c r="IZ15" s="36"/>
      <c r="JA15" s="68"/>
      <c r="JB15" s="69"/>
      <c r="JE15" s="65" t="str">
        <f ca="1">IFERROR(
IF(JE2="■",
OFFSET(納品書まとめ!$A$1,JM2-1,66),OFFSET(webまとめ!$A$1,JM1-1,18)),"")</f>
        <v/>
      </c>
      <c r="JF15" s="66"/>
      <c r="JG15" s="66"/>
      <c r="JH15" s="67"/>
      <c r="JI15" s="36"/>
      <c r="JJ15" s="43" t="str">
        <f ca="1">IFERROR(
IF(JE2="■",
OFFSET(納品書まとめ!$A$1,JM2-1,67),OFFSET(webまとめ!$A$1,JM1-1,19)),"")</f>
        <v/>
      </c>
      <c r="JK15" s="36"/>
      <c r="JL15" s="68"/>
      <c r="JM15" s="69"/>
      <c r="JP15" s="65" t="str">
        <f ca="1">IFERROR(
IF(JP2="■",
OFFSET(納品書まとめ!$A$1,JX2-1,66),OFFSET(webまとめ!$A$1,JX1-1,18)),"")</f>
        <v/>
      </c>
      <c r="JQ15" s="66"/>
      <c r="JR15" s="66"/>
      <c r="JS15" s="67"/>
      <c r="JT15" s="36"/>
      <c r="JU15" s="43" t="str">
        <f ca="1">IFERROR(
IF(JP2="■",
OFFSET(納品書まとめ!$A$1,JX2-1,67),OFFSET(webまとめ!$A$1,JX1-1,19)),"")</f>
        <v/>
      </c>
      <c r="JV15" s="36"/>
      <c r="JW15" s="68"/>
      <c r="JX15" s="69"/>
      <c r="KA15" s="65" t="str">
        <f ca="1">IFERROR(
IF(KA2="■",
OFFSET(納品書まとめ!$A$1,KI2-1,66),OFFSET(webまとめ!$A$1,KI1-1,18)),"")</f>
        <v/>
      </c>
      <c r="KB15" s="66"/>
      <c r="KC15" s="66"/>
      <c r="KD15" s="67"/>
      <c r="KE15" s="36"/>
      <c r="KF15" s="43" t="str">
        <f ca="1">IFERROR(
IF(KA2="■",
OFFSET(納品書まとめ!$A$1,KI2-1,67),OFFSET(webまとめ!$A$1,KI1-1,19)),"")</f>
        <v/>
      </c>
      <c r="KG15" s="36"/>
      <c r="KH15" s="68"/>
      <c r="KI15" s="69"/>
      <c r="KL15" s="65" t="str">
        <f ca="1">IFERROR(
IF(KL2="■",
OFFSET(納品書まとめ!$A$1,KT2-1,66),OFFSET(webまとめ!$A$1,KT1-1,18)),"")</f>
        <v/>
      </c>
      <c r="KM15" s="66"/>
      <c r="KN15" s="66"/>
      <c r="KO15" s="67"/>
      <c r="KP15" s="36"/>
      <c r="KQ15" s="43" t="str">
        <f ca="1">IFERROR(
IF(KL2="■",
OFFSET(納品書まとめ!$A$1,KT2-1,67),OFFSET(webまとめ!$A$1,KT1-1,19)),"")</f>
        <v/>
      </c>
      <c r="KR15" s="36"/>
      <c r="KS15" s="68"/>
      <c r="KT15" s="69"/>
      <c r="KW15" s="65" t="str">
        <f ca="1">IFERROR(
IF(KW2="■",
OFFSET(納品書まとめ!$A$1,LE2-1,66),OFFSET(webまとめ!$A$1,LE1-1,18)),"")</f>
        <v/>
      </c>
      <c r="KX15" s="66"/>
      <c r="KY15" s="66"/>
      <c r="KZ15" s="67"/>
      <c r="LA15" s="36"/>
      <c r="LB15" s="43" t="str">
        <f ca="1">IFERROR(
IF(KW2="■",
OFFSET(納品書まとめ!$A$1,LE2-1,67),OFFSET(webまとめ!$A$1,LE1-1,19)),"")</f>
        <v/>
      </c>
      <c r="LC15" s="36"/>
      <c r="LD15" s="68"/>
      <c r="LE15" s="69"/>
      <c r="LH15" s="65" t="str">
        <f ca="1">IFERROR(
IF(LH2="■",
OFFSET(納品書まとめ!$A$1,LP2-1,66),OFFSET(webまとめ!$A$1,LP1-1,18)),"")</f>
        <v/>
      </c>
      <c r="LI15" s="66"/>
      <c r="LJ15" s="66"/>
      <c r="LK15" s="67"/>
      <c r="LL15" s="36"/>
      <c r="LM15" s="43" t="str">
        <f ca="1">IFERROR(
IF(LH2="■",
OFFSET(納品書まとめ!$A$1,LP2-1,67),OFFSET(webまとめ!$A$1,LP1-1,19)),"")</f>
        <v/>
      </c>
      <c r="LN15" s="36"/>
      <c r="LO15" s="68"/>
      <c r="LP15" s="69"/>
      <c r="LS15" s="65" t="str">
        <f ca="1">IFERROR(
IF(LS2="■",
OFFSET(納品書まとめ!$A$1,MA2-1,66),OFFSET(webまとめ!$A$1,MA1-1,18)),"")</f>
        <v/>
      </c>
      <c r="LT15" s="66"/>
      <c r="LU15" s="66"/>
      <c r="LV15" s="67"/>
      <c r="LW15" s="36"/>
      <c r="LX15" s="43" t="str">
        <f ca="1">IFERROR(
IF(LS2="■",
OFFSET(納品書まとめ!$A$1,MA2-1,67),OFFSET(webまとめ!$A$1,MA1-1,19)),"")</f>
        <v/>
      </c>
      <c r="LY15" s="36"/>
      <c r="LZ15" s="68"/>
      <c r="MA15" s="69"/>
      <c r="MD15" s="65" t="str">
        <f ca="1">IFERROR(
IF(MD2="■",
OFFSET(納品書まとめ!$A$1,ML2-1,66),OFFSET(webまとめ!$A$1,ML1-1,18)),"")</f>
        <v/>
      </c>
      <c r="ME15" s="66"/>
      <c r="MF15" s="66"/>
      <c r="MG15" s="67"/>
      <c r="MH15" s="36"/>
      <c r="MI15" s="43" t="str">
        <f ca="1">IFERROR(
IF(MD2="■",
OFFSET(納品書まとめ!$A$1,ML2-1,67),OFFSET(webまとめ!$A$1,ML1-1,19)),"")</f>
        <v/>
      </c>
      <c r="MJ15" s="36"/>
      <c r="MK15" s="68"/>
      <c r="ML15" s="69"/>
      <c r="MO15" s="65" t="str">
        <f ca="1">IFERROR(
IF(MO2="■",
OFFSET(納品書まとめ!$A$1,MW2-1,66),OFFSET(webまとめ!$A$1,MW1-1,18)),"")</f>
        <v/>
      </c>
      <c r="MP15" s="66"/>
      <c r="MQ15" s="66"/>
      <c r="MR15" s="67"/>
      <c r="MS15" s="36"/>
      <c r="MT15" s="43" t="str">
        <f ca="1">IFERROR(
IF(MO2="■",
OFFSET(納品書まとめ!$A$1,MW2-1,67),OFFSET(webまとめ!$A$1,MW1-1,19)),"")</f>
        <v/>
      </c>
      <c r="MU15" s="36"/>
      <c r="MV15" s="68"/>
      <c r="MW15" s="69"/>
      <c r="MZ15" s="65" t="str">
        <f ca="1">IFERROR(
IF(MZ2="■",
OFFSET(納品書まとめ!$A$1,NH2-1,66),OFFSET(webまとめ!$A$1,NH1-1,18)),"")</f>
        <v/>
      </c>
      <c r="NA15" s="66"/>
      <c r="NB15" s="66"/>
      <c r="NC15" s="67"/>
      <c r="ND15" s="36"/>
      <c r="NE15" s="43" t="str">
        <f ca="1">IFERROR(
IF(MZ2="■",
OFFSET(納品書まとめ!$A$1,NH2-1,67),OFFSET(webまとめ!$A$1,NH1-1,19)),"")</f>
        <v/>
      </c>
      <c r="NF15" s="36"/>
      <c r="NG15" s="68"/>
      <c r="NH15" s="69"/>
      <c r="NK15" s="65" t="str">
        <f ca="1">IFERROR(
IF(NK2="■",
OFFSET(納品書まとめ!$A$1,NS2-1,66),OFFSET(webまとめ!$A$1,NS1-1,18)),"")</f>
        <v/>
      </c>
      <c r="NL15" s="66"/>
      <c r="NM15" s="66"/>
      <c r="NN15" s="67"/>
      <c r="NO15" s="36"/>
      <c r="NP15" s="43" t="str">
        <f ca="1">IFERROR(
IF(NK2="■",
OFFSET(納品書まとめ!$A$1,NS2-1,67),OFFSET(webまとめ!$A$1,NS1-1,19)),"")</f>
        <v/>
      </c>
      <c r="NQ15" s="36"/>
      <c r="NR15" s="68"/>
      <c r="NS15" s="69"/>
      <c r="NV15" s="65" t="str">
        <f ca="1">IFERROR(
IF(NV2="■",
OFFSET(納品書まとめ!$A$1,OD2-1,66),OFFSET(webまとめ!$A$1,OD1-1,18)),"")</f>
        <v/>
      </c>
      <c r="NW15" s="66"/>
      <c r="NX15" s="66"/>
      <c r="NY15" s="67"/>
      <c r="NZ15" s="36"/>
      <c r="OA15" s="43" t="str">
        <f ca="1">IFERROR(
IF(NV2="■",
OFFSET(納品書まとめ!$A$1,OD2-1,67),OFFSET(webまとめ!$A$1,OD1-1,19)),"")</f>
        <v/>
      </c>
      <c r="OB15" s="36"/>
      <c r="OC15" s="68"/>
      <c r="OD15" s="69"/>
      <c r="OG15" s="65" t="str">
        <f ca="1">IFERROR(
IF(OG2="■",
OFFSET(納品書まとめ!$A$1,OO2-1,66),OFFSET(webまとめ!$A$1,OO1-1,18)),"")</f>
        <v/>
      </c>
      <c r="OH15" s="66"/>
      <c r="OI15" s="66"/>
      <c r="OJ15" s="67"/>
      <c r="OK15" s="36"/>
      <c r="OL15" s="43" t="str">
        <f ca="1">IFERROR(
IF(OG2="■",
OFFSET(納品書まとめ!$A$1,OO2-1,67),OFFSET(webまとめ!$A$1,OO1-1,19)),"")</f>
        <v/>
      </c>
      <c r="OM15" s="36"/>
      <c r="ON15" s="68"/>
      <c r="OO15" s="69"/>
      <c r="OR15" s="65" t="str">
        <f ca="1">IFERROR(
IF(OR2="■",
OFFSET(納品書まとめ!$A$1,OZ2-1,66),OFFSET(webまとめ!$A$1,OZ1-1,18)),"")</f>
        <v/>
      </c>
      <c r="OS15" s="66"/>
      <c r="OT15" s="66"/>
      <c r="OU15" s="67"/>
      <c r="OV15" s="36"/>
      <c r="OW15" s="43" t="str">
        <f ca="1">IFERROR(
IF(OR2="■",
OFFSET(納品書まとめ!$A$1,OZ2-1,67),OFFSET(webまとめ!$A$1,OZ1-1,19)),"")</f>
        <v/>
      </c>
      <c r="OX15" s="36"/>
      <c r="OY15" s="68"/>
      <c r="OZ15" s="69"/>
      <c r="PC15" s="65" t="str">
        <f ca="1">IFERROR(
IF(PC2="■",
OFFSET(納品書まとめ!$A$1,PK2-1,66),OFFSET(webまとめ!$A$1,PK1-1,18)),"")</f>
        <v/>
      </c>
      <c r="PD15" s="66"/>
      <c r="PE15" s="66"/>
      <c r="PF15" s="67"/>
      <c r="PG15" s="36"/>
      <c r="PH15" s="43" t="str">
        <f ca="1">IFERROR(
IF(PC2="■",
OFFSET(納品書まとめ!$A$1,PK2-1,67),OFFSET(webまとめ!$A$1,PK1-1,19)),"")</f>
        <v/>
      </c>
      <c r="PI15" s="36"/>
      <c r="PJ15" s="68"/>
      <c r="PK15" s="69"/>
      <c r="PN15" s="65" t="str">
        <f ca="1">IFERROR(
IF(PN2="■",
OFFSET(納品書まとめ!$A$1,PV2-1,66),OFFSET(webまとめ!$A$1,PV1-1,18)),"")</f>
        <v/>
      </c>
      <c r="PO15" s="66"/>
      <c r="PP15" s="66"/>
      <c r="PQ15" s="67"/>
      <c r="PR15" s="36"/>
      <c r="PS15" s="43" t="str">
        <f ca="1">IFERROR(
IF(PN2="■",
OFFSET(納品書まとめ!$A$1,PV2-1,67),OFFSET(webまとめ!$A$1,PV1-1,19)),"")</f>
        <v/>
      </c>
      <c r="PT15" s="36"/>
      <c r="PU15" s="68"/>
      <c r="PV15" s="69"/>
      <c r="PY15" s="65" t="str">
        <f ca="1">IFERROR(
IF(PY2="■",
OFFSET(納品書まとめ!$A$1,QG2-1,66),OFFSET(webまとめ!$A$1,QG1-1,18)),"")</f>
        <v/>
      </c>
      <c r="PZ15" s="66"/>
      <c r="QA15" s="66"/>
      <c r="QB15" s="67"/>
      <c r="QC15" s="36"/>
      <c r="QD15" s="43" t="str">
        <f ca="1">IFERROR(
IF(PY2="■",
OFFSET(納品書まとめ!$A$1,QG2-1,67),OFFSET(webまとめ!$A$1,QG1-1,19)),"")</f>
        <v/>
      </c>
      <c r="QE15" s="36"/>
      <c r="QF15" s="68"/>
      <c r="QG15" s="69"/>
      <c r="QJ15" s="65" t="str">
        <f ca="1">IFERROR(
IF(QJ2="■",
OFFSET(納品書まとめ!$A$1,QR2-1,66),OFFSET(webまとめ!$A$1,QR1-1,18)),"")</f>
        <v/>
      </c>
      <c r="QK15" s="66"/>
      <c r="QL15" s="66"/>
      <c r="QM15" s="67"/>
      <c r="QN15" s="36"/>
      <c r="QO15" s="43" t="str">
        <f ca="1">IFERROR(
IF(QJ2="■",
OFFSET(納品書まとめ!$A$1,QR2-1,67),OFFSET(webまとめ!$A$1,QR1-1,19)),"")</f>
        <v/>
      </c>
      <c r="QP15" s="36"/>
      <c r="QQ15" s="68"/>
      <c r="QR15" s="69"/>
      <c r="QU15" s="65" t="str">
        <f ca="1">IFERROR(
IF(QU2="■",
OFFSET(納品書まとめ!$A$1,RC2-1,66),OFFSET(webまとめ!$A$1,RC1-1,18)),"")</f>
        <v/>
      </c>
      <c r="QV15" s="66"/>
      <c r="QW15" s="66"/>
      <c r="QX15" s="67"/>
      <c r="QY15" s="36"/>
      <c r="QZ15" s="43" t="str">
        <f ca="1">IFERROR(
IF(QU2="■",
OFFSET(納品書まとめ!$A$1,RC2-1,67),OFFSET(webまとめ!$A$1,RC1-1,19)),"")</f>
        <v/>
      </c>
      <c r="RA15" s="36"/>
      <c r="RB15" s="68"/>
      <c r="RC15" s="69"/>
      <c r="RF15" s="65" t="str">
        <f ca="1">IFERROR(
IF(RF2="■",
OFFSET(納品書まとめ!$A$1,RN2-1,66),OFFSET(webまとめ!$A$1,RN1-1,18)),"")</f>
        <v/>
      </c>
      <c r="RG15" s="66"/>
      <c r="RH15" s="66"/>
      <c r="RI15" s="67"/>
      <c r="RJ15" s="36"/>
      <c r="RK15" s="43" t="str">
        <f ca="1">IFERROR(
IF(RF2="■",
OFFSET(納品書まとめ!$A$1,RN2-1,67),OFFSET(webまとめ!$A$1,RN1-1,19)),"")</f>
        <v/>
      </c>
      <c r="RL15" s="36"/>
      <c r="RM15" s="68"/>
      <c r="RN15" s="69"/>
      <c r="RQ15" s="65" t="str">
        <f ca="1">IFERROR(
IF(RQ2="■",
OFFSET(納品書まとめ!$A$1,RY2-1,66),OFFSET(webまとめ!$A$1,RY1-1,18)),"")</f>
        <v/>
      </c>
      <c r="RR15" s="66"/>
      <c r="RS15" s="66"/>
      <c r="RT15" s="67"/>
      <c r="RU15" s="36"/>
      <c r="RV15" s="43" t="str">
        <f ca="1">IFERROR(
IF(RQ2="■",
OFFSET(納品書まとめ!$A$1,RY2-1,67),OFFSET(webまとめ!$A$1,RY1-1,19)),"")</f>
        <v/>
      </c>
      <c r="RW15" s="36"/>
      <c r="RX15" s="68"/>
      <c r="RY15" s="69"/>
      <c r="SB15" s="65" t="str">
        <f ca="1">IFERROR(
IF(SB2="■",
OFFSET(納品書まとめ!$A$1,SJ2-1,66),OFFSET(webまとめ!$A$1,SJ1-1,18)),"")</f>
        <v/>
      </c>
      <c r="SC15" s="66"/>
      <c r="SD15" s="66"/>
      <c r="SE15" s="67"/>
      <c r="SF15" s="36"/>
      <c r="SG15" s="43" t="str">
        <f ca="1">IFERROR(
IF(SB2="■",
OFFSET(納品書まとめ!$A$1,SJ2-1,67),OFFSET(webまとめ!$A$1,SJ1-1,19)),"")</f>
        <v/>
      </c>
      <c r="SH15" s="36"/>
      <c r="SI15" s="68"/>
      <c r="SJ15" s="69"/>
      <c r="SM15" s="65" t="str">
        <f ca="1">IFERROR(
IF(SM2="■",
OFFSET(納品書まとめ!$A$1,SU2-1,66),OFFSET(webまとめ!$A$1,SU1-1,18)),"")</f>
        <v/>
      </c>
      <c r="SN15" s="66"/>
      <c r="SO15" s="66"/>
      <c r="SP15" s="67"/>
      <c r="SQ15" s="36"/>
      <c r="SR15" s="43" t="str">
        <f ca="1">IFERROR(
IF(SM2="■",
OFFSET(納品書まとめ!$A$1,SU2-1,67),OFFSET(webまとめ!$A$1,SU1-1,19)),"")</f>
        <v/>
      </c>
      <c r="SS15" s="36"/>
      <c r="ST15" s="68"/>
      <c r="SU15" s="69"/>
      <c r="SX15" s="65" t="str">
        <f ca="1">IFERROR(
IF(SX2="■",
OFFSET(納品書まとめ!$A$1,TF2-1,66),OFFSET(webまとめ!$A$1,TF1-1,18)),"")</f>
        <v/>
      </c>
      <c r="SY15" s="66"/>
      <c r="SZ15" s="66"/>
      <c r="TA15" s="67"/>
      <c r="TB15" s="36"/>
      <c r="TC15" s="43" t="str">
        <f ca="1">IFERROR(
IF(SX2="■",
OFFSET(納品書まとめ!$A$1,TF2-1,67),OFFSET(webまとめ!$A$1,TF1-1,19)),"")</f>
        <v/>
      </c>
      <c r="TD15" s="36"/>
      <c r="TE15" s="68"/>
      <c r="TF15" s="69"/>
      <c r="TI15" s="65" t="str">
        <f ca="1">IFERROR(
IF(TI2="■",
OFFSET(納品書まとめ!$A$1,TQ2-1,66),OFFSET(webまとめ!$A$1,TQ1-1,18)),"")</f>
        <v/>
      </c>
      <c r="TJ15" s="66"/>
      <c r="TK15" s="66"/>
      <c r="TL15" s="67"/>
      <c r="TM15" s="36"/>
      <c r="TN15" s="43" t="str">
        <f ca="1">IFERROR(
IF(TI2="■",
OFFSET(納品書まとめ!$A$1,TQ2-1,67),OFFSET(webまとめ!$A$1,TQ1-1,19)),"")</f>
        <v/>
      </c>
      <c r="TO15" s="36"/>
      <c r="TP15" s="68"/>
      <c r="TQ15" s="69"/>
      <c r="TT15" s="65" t="str">
        <f ca="1">IFERROR(
IF(TT2="■",
OFFSET(納品書まとめ!$A$1,UB2-1,66),OFFSET(webまとめ!$A$1,UB1-1,18)),"")</f>
        <v/>
      </c>
      <c r="TU15" s="66"/>
      <c r="TV15" s="66"/>
      <c r="TW15" s="67"/>
      <c r="TX15" s="36"/>
      <c r="TY15" s="43" t="str">
        <f ca="1">IFERROR(
IF(TT2="■",
OFFSET(納品書まとめ!$A$1,UB2-1,67),OFFSET(webまとめ!$A$1,UB1-1,19)),"")</f>
        <v/>
      </c>
      <c r="TZ15" s="36"/>
      <c r="UA15" s="68"/>
      <c r="UB15" s="69"/>
      <c r="UE15" s="65" t="str">
        <f ca="1">IFERROR(
IF(UE2="■",
OFFSET(納品書まとめ!$A$1,UM2-1,66),OFFSET(webまとめ!$A$1,UM1-1,18)),"")</f>
        <v/>
      </c>
      <c r="UF15" s="66"/>
      <c r="UG15" s="66"/>
      <c r="UH15" s="67"/>
      <c r="UI15" s="36"/>
      <c r="UJ15" s="43" t="str">
        <f ca="1">IFERROR(
IF(UE2="■",
OFFSET(納品書まとめ!$A$1,UM2-1,67),OFFSET(webまとめ!$A$1,UM1-1,19)),"")</f>
        <v/>
      </c>
      <c r="UK15" s="36"/>
      <c r="UL15" s="68"/>
      <c r="UM15" s="69"/>
      <c r="UP15" s="65" t="str">
        <f ca="1">IFERROR(
IF(UP2="■",
OFFSET(納品書まとめ!$A$1,UX2-1,66),OFFSET(webまとめ!$A$1,UX1-1,18)),"")</f>
        <v/>
      </c>
      <c r="UQ15" s="66"/>
      <c r="UR15" s="66"/>
      <c r="US15" s="67"/>
      <c r="UT15" s="36"/>
      <c r="UU15" s="43" t="str">
        <f ca="1">IFERROR(
IF(UP2="■",
OFFSET(納品書まとめ!$A$1,UX2-1,67),OFFSET(webまとめ!$A$1,UX1-1,19)),"")</f>
        <v/>
      </c>
      <c r="UV15" s="36"/>
      <c r="UW15" s="68"/>
      <c r="UX15" s="69"/>
      <c r="VA15" s="65" t="str">
        <f ca="1">IFERROR(
IF(VA2="■",
OFFSET(納品書まとめ!$A$1,VI2-1,66),OFFSET(webまとめ!$A$1,VI1-1,18)),"")</f>
        <v/>
      </c>
      <c r="VB15" s="66"/>
      <c r="VC15" s="66"/>
      <c r="VD15" s="67"/>
      <c r="VE15" s="36"/>
      <c r="VF15" s="43" t="str">
        <f ca="1">IFERROR(
IF(VA2="■",
OFFSET(納品書まとめ!$A$1,VI2-1,67),OFFSET(webまとめ!$A$1,VI1-1,19)),"")</f>
        <v/>
      </c>
      <c r="VG15" s="36"/>
      <c r="VH15" s="68"/>
      <c r="VI15" s="69"/>
      <c r="VL15" s="65" t="str">
        <f ca="1">IFERROR(
IF(VL2="■",
OFFSET(納品書まとめ!$A$1,VT2-1,66),OFFSET(webまとめ!$A$1,VT1-1,18)),"")</f>
        <v/>
      </c>
      <c r="VM15" s="66"/>
      <c r="VN15" s="66"/>
      <c r="VO15" s="67"/>
      <c r="VP15" s="36"/>
      <c r="VQ15" s="43" t="str">
        <f ca="1">IFERROR(
IF(VL2="■",
OFFSET(納品書まとめ!$A$1,VT2-1,67),OFFSET(webまとめ!$A$1,VT1-1,19)),"")</f>
        <v/>
      </c>
      <c r="VR15" s="36"/>
      <c r="VS15" s="68"/>
      <c r="VT15" s="69"/>
      <c r="VW15" s="65" t="str">
        <f ca="1">IFERROR(
IF(VW2="■",
OFFSET(納品書まとめ!$A$1,WE2-1,66),OFFSET(webまとめ!$A$1,WE1-1,18)),"")</f>
        <v/>
      </c>
      <c r="VX15" s="66"/>
      <c r="VY15" s="66"/>
      <c r="VZ15" s="67"/>
      <c r="WA15" s="36"/>
      <c r="WB15" s="43" t="str">
        <f ca="1">IFERROR(
IF(VW2="■",
OFFSET(納品書まとめ!$A$1,WE2-1,67),OFFSET(webまとめ!$A$1,WE1-1,19)),"")</f>
        <v/>
      </c>
      <c r="WC15" s="36"/>
      <c r="WD15" s="68"/>
      <c r="WE15" s="69"/>
      <c r="WH15" s="65" t="str">
        <f ca="1">IFERROR(
IF(WH2="■",
OFFSET(納品書まとめ!$A$1,WP2-1,66),OFFSET(webまとめ!$A$1,WP1-1,18)),"")</f>
        <v/>
      </c>
      <c r="WI15" s="66"/>
      <c r="WJ15" s="66"/>
      <c r="WK15" s="67"/>
      <c r="WL15" s="36"/>
      <c r="WM15" s="43" t="str">
        <f ca="1">IFERROR(
IF(WH2="■",
OFFSET(納品書まとめ!$A$1,WP2-1,67),OFFSET(webまとめ!$A$1,WP1-1,19)),"")</f>
        <v/>
      </c>
      <c r="WN15" s="36"/>
      <c r="WO15" s="68"/>
      <c r="WP15" s="69"/>
      <c r="WS15" s="65" t="str">
        <f ca="1">IFERROR(
IF(WS2="■",
OFFSET(納品書まとめ!$A$1,XA2-1,66),OFFSET(webまとめ!$A$1,XA1-1,18)),"")</f>
        <v/>
      </c>
      <c r="WT15" s="66"/>
      <c r="WU15" s="66"/>
      <c r="WV15" s="67"/>
      <c r="WW15" s="36"/>
      <c r="WX15" s="43" t="str">
        <f ca="1">IFERROR(
IF(WS2="■",
OFFSET(納品書まとめ!$A$1,XA2-1,67),OFFSET(webまとめ!$A$1,XA1-1,19)),"")</f>
        <v/>
      </c>
      <c r="WY15" s="36"/>
      <c r="WZ15" s="68"/>
      <c r="XA15" s="69"/>
      <c r="XD15" s="65" t="str">
        <f ca="1">IFERROR(
IF(XD2="■",
OFFSET(納品書まとめ!$A$1,XL2-1,66),OFFSET(webまとめ!$A$1,XL1-1,18)),"")</f>
        <v/>
      </c>
      <c r="XE15" s="66"/>
      <c r="XF15" s="66"/>
      <c r="XG15" s="67"/>
      <c r="XH15" s="36"/>
      <c r="XI15" s="43" t="str">
        <f ca="1">IFERROR(
IF(XD2="■",
OFFSET(納品書まとめ!$A$1,XL2-1,67),OFFSET(webまとめ!$A$1,XL1-1,19)),"")</f>
        <v/>
      </c>
      <c r="XJ15" s="36"/>
      <c r="XK15" s="68"/>
      <c r="XL15" s="69"/>
      <c r="XO15" s="65" t="str">
        <f ca="1">IFERROR(
IF(XO2="■",
OFFSET(納品書まとめ!$A$1,XW2-1,66),OFFSET(webまとめ!$A$1,XW1-1,18)),"")</f>
        <v/>
      </c>
      <c r="XP15" s="66"/>
      <c r="XQ15" s="66"/>
      <c r="XR15" s="67"/>
      <c r="XS15" s="36"/>
      <c r="XT15" s="43" t="str">
        <f ca="1">IFERROR(
IF(XO2="■",
OFFSET(納品書まとめ!$A$1,XW2-1,67),OFFSET(webまとめ!$A$1,XW1-1,19)),"")</f>
        <v/>
      </c>
      <c r="XU15" s="36"/>
      <c r="XV15" s="68"/>
      <c r="XW15" s="69"/>
      <c r="XZ15" s="65" t="str">
        <f ca="1">IFERROR(
IF(XZ2="■",
OFFSET(納品書まとめ!$A$1,YH2-1,66),OFFSET(webまとめ!$A$1,YH1-1,18)),"")</f>
        <v/>
      </c>
      <c r="YA15" s="66"/>
      <c r="YB15" s="66"/>
      <c r="YC15" s="67"/>
      <c r="YD15" s="36"/>
      <c r="YE15" s="43" t="str">
        <f ca="1">IFERROR(
IF(XZ2="■",
OFFSET(納品書まとめ!$A$1,YH2-1,67),OFFSET(webまとめ!$A$1,YH1-1,19)),"")</f>
        <v/>
      </c>
      <c r="YF15" s="36"/>
      <c r="YG15" s="68"/>
      <c r="YH15" s="69"/>
      <c r="YK15" s="65" t="str">
        <f ca="1">IFERROR(
IF(YK2="■",
OFFSET(納品書まとめ!$A$1,YS2-1,66),OFFSET(webまとめ!$A$1,YS1-1,18)),"")</f>
        <v/>
      </c>
      <c r="YL15" s="66"/>
      <c r="YM15" s="66"/>
      <c r="YN15" s="67"/>
      <c r="YO15" s="36"/>
      <c r="YP15" s="43" t="str">
        <f ca="1">IFERROR(
IF(YK2="■",
OFFSET(納品書まとめ!$A$1,YS2-1,67),OFFSET(webまとめ!$A$1,YS1-1,19)),"")</f>
        <v/>
      </c>
      <c r="YQ15" s="36"/>
      <c r="YR15" s="68"/>
      <c r="YS15" s="69"/>
      <c r="YV15" s="65" t="str">
        <f ca="1">IFERROR(
IF(YV2="■",
OFFSET(納品書まとめ!$A$1,ZD2-1,66),OFFSET(webまとめ!$A$1,ZD1-1,18)),"")</f>
        <v/>
      </c>
      <c r="YW15" s="66"/>
      <c r="YX15" s="66"/>
      <c r="YY15" s="67"/>
      <c r="YZ15" s="36"/>
      <c r="ZA15" s="43" t="str">
        <f ca="1">IFERROR(
IF(YV2="■",
OFFSET(納品書まとめ!$A$1,ZD2-1,67),OFFSET(webまとめ!$A$1,ZD1-1,19)),"")</f>
        <v/>
      </c>
      <c r="ZB15" s="36"/>
      <c r="ZC15" s="68"/>
      <c r="ZD15" s="69"/>
      <c r="ZG15" s="65" t="str">
        <f ca="1">IFERROR(
IF(ZG2="■",
OFFSET(納品書まとめ!$A$1,ZO2-1,66),OFFSET(webまとめ!$A$1,ZO1-1,18)),"")</f>
        <v/>
      </c>
      <c r="ZH15" s="66"/>
      <c r="ZI15" s="66"/>
      <c r="ZJ15" s="67"/>
      <c r="ZK15" s="36"/>
      <c r="ZL15" s="43" t="str">
        <f ca="1">IFERROR(
IF(ZG2="■",
OFFSET(納品書まとめ!$A$1,ZO2-1,67),OFFSET(webまとめ!$A$1,ZO1-1,19)),"")</f>
        <v/>
      </c>
      <c r="ZM15" s="36"/>
      <c r="ZN15" s="68"/>
      <c r="ZO15" s="69"/>
      <c r="ZR15" s="65" t="str">
        <f ca="1">IFERROR(
IF(ZR2="■",
OFFSET(納品書まとめ!$A$1,ZZ2-1,66),OFFSET(webまとめ!$A$1,ZZ1-1,18)),"")</f>
        <v/>
      </c>
      <c r="ZS15" s="66"/>
      <c r="ZT15" s="66"/>
      <c r="ZU15" s="67"/>
      <c r="ZV15" s="36"/>
      <c r="ZW15" s="43" t="str">
        <f ca="1">IFERROR(
IF(ZR2="■",
OFFSET(納品書まとめ!$A$1,ZZ2-1,67),OFFSET(webまとめ!$A$1,ZZ1-1,19)),"")</f>
        <v/>
      </c>
      <c r="ZX15" s="36"/>
      <c r="ZY15" s="68"/>
      <c r="ZZ15" s="69"/>
      <c r="AAC15" s="65" t="str">
        <f ca="1">IFERROR(
IF(AAC2="■",
OFFSET(納品書まとめ!$A$1,AAK2-1,66),OFFSET(webまとめ!$A$1,AAK1-1,18)),"")</f>
        <v/>
      </c>
      <c r="AAD15" s="66"/>
      <c r="AAE15" s="66"/>
      <c r="AAF15" s="67"/>
      <c r="AAG15" s="36"/>
      <c r="AAH15" s="43" t="str">
        <f ca="1">IFERROR(
IF(AAC2="■",
OFFSET(納品書まとめ!$A$1,AAK2-1,67),OFFSET(webまとめ!$A$1,AAK1-1,19)),"")</f>
        <v/>
      </c>
      <c r="AAI15" s="36"/>
      <c r="AAJ15" s="68"/>
      <c r="AAK15" s="69"/>
    </row>
    <row r="16" spans="1:715" x14ac:dyDescent="0.45">
      <c r="A16" s="65"/>
      <c r="B16" s="66"/>
      <c r="C16" s="66"/>
      <c r="D16" s="67"/>
      <c r="E16" s="36"/>
      <c r="F16" s="43"/>
      <c r="G16" s="36"/>
      <c r="H16" s="68"/>
      <c r="I16" s="69"/>
      <c r="L16" s="65"/>
      <c r="M16" s="66"/>
      <c r="N16" s="66"/>
      <c r="O16" s="67"/>
      <c r="P16" s="36"/>
      <c r="Q16" s="43"/>
      <c r="R16" s="36"/>
      <c r="S16" s="68"/>
      <c r="T16" s="69"/>
      <c r="W16" s="65"/>
      <c r="X16" s="66"/>
      <c r="Y16" s="66"/>
      <c r="Z16" s="67"/>
      <c r="AA16" s="36"/>
      <c r="AB16" s="43"/>
      <c r="AC16" s="36"/>
      <c r="AD16" s="68"/>
      <c r="AE16" s="69"/>
      <c r="AH16" s="65"/>
      <c r="AI16" s="66"/>
      <c r="AJ16" s="66"/>
      <c r="AK16" s="67"/>
      <c r="AL16" s="36"/>
      <c r="AM16" s="43"/>
      <c r="AN16" s="36"/>
      <c r="AO16" s="68"/>
      <c r="AP16" s="69"/>
      <c r="AS16" s="65"/>
      <c r="AT16" s="66"/>
      <c r="AU16" s="66"/>
      <c r="AV16" s="67"/>
      <c r="AW16" s="36"/>
      <c r="AX16" s="43"/>
      <c r="AY16" s="36"/>
      <c r="AZ16" s="68"/>
      <c r="BA16" s="69"/>
      <c r="BD16" s="65"/>
      <c r="BE16" s="66"/>
      <c r="BF16" s="66"/>
      <c r="BG16" s="67"/>
      <c r="BH16" s="36"/>
      <c r="BI16" s="43"/>
      <c r="BJ16" s="36"/>
      <c r="BK16" s="68"/>
      <c r="BL16" s="69"/>
      <c r="BO16" s="65"/>
      <c r="BP16" s="66"/>
      <c r="BQ16" s="66"/>
      <c r="BR16" s="67"/>
      <c r="BS16" s="36"/>
      <c r="BT16" s="43"/>
      <c r="BU16" s="36"/>
      <c r="BV16" s="68"/>
      <c r="BW16" s="69"/>
      <c r="BZ16" s="65"/>
      <c r="CA16" s="66"/>
      <c r="CB16" s="66"/>
      <c r="CC16" s="67"/>
      <c r="CD16" s="36"/>
      <c r="CE16" s="43"/>
      <c r="CF16" s="36"/>
      <c r="CG16" s="68"/>
      <c r="CH16" s="69"/>
      <c r="CK16" s="65"/>
      <c r="CL16" s="66"/>
      <c r="CM16" s="66"/>
      <c r="CN16" s="67"/>
      <c r="CO16" s="36"/>
      <c r="CP16" s="43"/>
      <c r="CQ16" s="36"/>
      <c r="CR16" s="68"/>
      <c r="CS16" s="69"/>
      <c r="CV16" s="65"/>
      <c r="CW16" s="66"/>
      <c r="CX16" s="66"/>
      <c r="CY16" s="67"/>
      <c r="CZ16" s="36"/>
      <c r="DA16" s="43"/>
      <c r="DB16" s="36"/>
      <c r="DC16" s="68"/>
      <c r="DD16" s="69"/>
      <c r="DG16" s="65"/>
      <c r="DH16" s="66"/>
      <c r="DI16" s="66"/>
      <c r="DJ16" s="67"/>
      <c r="DK16" s="36"/>
      <c r="DL16" s="43"/>
      <c r="DM16" s="36"/>
      <c r="DN16" s="68"/>
      <c r="DO16" s="69"/>
      <c r="DR16" s="65"/>
      <c r="DS16" s="66"/>
      <c r="DT16" s="66"/>
      <c r="DU16" s="67"/>
      <c r="DV16" s="36"/>
      <c r="DW16" s="43"/>
      <c r="DX16" s="36"/>
      <c r="DY16" s="68"/>
      <c r="DZ16" s="69"/>
      <c r="EC16" s="65"/>
      <c r="ED16" s="66"/>
      <c r="EE16" s="66"/>
      <c r="EF16" s="67"/>
      <c r="EG16" s="36"/>
      <c r="EH16" s="43"/>
      <c r="EI16" s="36"/>
      <c r="EJ16" s="68"/>
      <c r="EK16" s="69"/>
      <c r="EN16" s="65"/>
      <c r="EO16" s="66"/>
      <c r="EP16" s="66"/>
      <c r="EQ16" s="67"/>
      <c r="ER16" s="36"/>
      <c r="ES16" s="43"/>
      <c r="ET16" s="36"/>
      <c r="EU16" s="68"/>
      <c r="EV16" s="69"/>
      <c r="EY16" s="65"/>
      <c r="EZ16" s="66"/>
      <c r="FA16" s="66"/>
      <c r="FB16" s="67"/>
      <c r="FC16" s="36"/>
      <c r="FD16" s="43"/>
      <c r="FE16" s="36"/>
      <c r="FF16" s="68"/>
      <c r="FG16" s="69"/>
      <c r="FJ16" s="65"/>
      <c r="FK16" s="66"/>
      <c r="FL16" s="66"/>
      <c r="FM16" s="67"/>
      <c r="FN16" s="36"/>
      <c r="FO16" s="43"/>
      <c r="FP16" s="36"/>
      <c r="FQ16" s="68"/>
      <c r="FR16" s="69"/>
      <c r="FU16" s="65"/>
      <c r="FV16" s="66"/>
      <c r="FW16" s="66"/>
      <c r="FX16" s="67"/>
      <c r="FY16" s="36"/>
      <c r="FZ16" s="43"/>
      <c r="GA16" s="36"/>
      <c r="GB16" s="68"/>
      <c r="GC16" s="69"/>
      <c r="GF16" s="65"/>
      <c r="GG16" s="66"/>
      <c r="GH16" s="66"/>
      <c r="GI16" s="67"/>
      <c r="GJ16" s="36"/>
      <c r="GK16" s="43"/>
      <c r="GL16" s="36"/>
      <c r="GM16" s="68"/>
      <c r="GN16" s="69"/>
      <c r="GQ16" s="65"/>
      <c r="GR16" s="66"/>
      <c r="GS16" s="66"/>
      <c r="GT16" s="67"/>
      <c r="GU16" s="36"/>
      <c r="GV16" s="43"/>
      <c r="GW16" s="36"/>
      <c r="GX16" s="68"/>
      <c r="GY16" s="69"/>
      <c r="HB16" s="65"/>
      <c r="HC16" s="66"/>
      <c r="HD16" s="66"/>
      <c r="HE16" s="67"/>
      <c r="HF16" s="36"/>
      <c r="HG16" s="43"/>
      <c r="HH16" s="36"/>
      <c r="HI16" s="68"/>
      <c r="HJ16" s="69"/>
      <c r="HM16" s="65"/>
      <c r="HN16" s="66"/>
      <c r="HO16" s="66"/>
      <c r="HP16" s="67"/>
      <c r="HQ16" s="36"/>
      <c r="HR16" s="43"/>
      <c r="HS16" s="36"/>
      <c r="HT16" s="68"/>
      <c r="HU16" s="69"/>
      <c r="HX16" s="65"/>
      <c r="HY16" s="66"/>
      <c r="HZ16" s="66"/>
      <c r="IA16" s="67"/>
      <c r="IB16" s="36"/>
      <c r="IC16" s="43"/>
      <c r="ID16" s="36"/>
      <c r="IE16" s="68"/>
      <c r="IF16" s="69"/>
      <c r="II16" s="65"/>
      <c r="IJ16" s="66"/>
      <c r="IK16" s="66"/>
      <c r="IL16" s="67"/>
      <c r="IM16" s="36"/>
      <c r="IN16" s="43"/>
      <c r="IO16" s="36"/>
      <c r="IP16" s="68"/>
      <c r="IQ16" s="69"/>
      <c r="IT16" s="65"/>
      <c r="IU16" s="66"/>
      <c r="IV16" s="66"/>
      <c r="IW16" s="67"/>
      <c r="IX16" s="36"/>
      <c r="IY16" s="43"/>
      <c r="IZ16" s="36"/>
      <c r="JA16" s="68"/>
      <c r="JB16" s="69"/>
      <c r="JE16" s="65"/>
      <c r="JF16" s="66"/>
      <c r="JG16" s="66"/>
      <c r="JH16" s="67"/>
      <c r="JI16" s="36"/>
      <c r="JJ16" s="43"/>
      <c r="JK16" s="36"/>
      <c r="JL16" s="68"/>
      <c r="JM16" s="69"/>
      <c r="JP16" s="65"/>
      <c r="JQ16" s="66"/>
      <c r="JR16" s="66"/>
      <c r="JS16" s="67"/>
      <c r="JT16" s="36"/>
      <c r="JU16" s="43"/>
      <c r="JV16" s="36"/>
      <c r="JW16" s="68"/>
      <c r="JX16" s="69"/>
      <c r="KA16" s="65"/>
      <c r="KB16" s="66"/>
      <c r="KC16" s="66"/>
      <c r="KD16" s="67"/>
      <c r="KE16" s="36"/>
      <c r="KF16" s="43"/>
      <c r="KG16" s="36"/>
      <c r="KH16" s="68"/>
      <c r="KI16" s="69"/>
      <c r="KL16" s="65"/>
      <c r="KM16" s="66"/>
      <c r="KN16" s="66"/>
      <c r="KO16" s="67"/>
      <c r="KP16" s="36"/>
      <c r="KQ16" s="43"/>
      <c r="KR16" s="36"/>
      <c r="KS16" s="68"/>
      <c r="KT16" s="69"/>
      <c r="KW16" s="65"/>
      <c r="KX16" s="66"/>
      <c r="KY16" s="66"/>
      <c r="KZ16" s="67"/>
      <c r="LA16" s="36"/>
      <c r="LB16" s="43"/>
      <c r="LC16" s="36"/>
      <c r="LD16" s="68"/>
      <c r="LE16" s="69"/>
      <c r="LH16" s="65"/>
      <c r="LI16" s="66"/>
      <c r="LJ16" s="66"/>
      <c r="LK16" s="67"/>
      <c r="LL16" s="36"/>
      <c r="LM16" s="43"/>
      <c r="LN16" s="36"/>
      <c r="LO16" s="68"/>
      <c r="LP16" s="69"/>
      <c r="LS16" s="65"/>
      <c r="LT16" s="66"/>
      <c r="LU16" s="66"/>
      <c r="LV16" s="67"/>
      <c r="LW16" s="36"/>
      <c r="LX16" s="43"/>
      <c r="LY16" s="36"/>
      <c r="LZ16" s="68"/>
      <c r="MA16" s="69"/>
      <c r="MD16" s="65"/>
      <c r="ME16" s="66"/>
      <c r="MF16" s="66"/>
      <c r="MG16" s="67"/>
      <c r="MH16" s="36"/>
      <c r="MI16" s="43"/>
      <c r="MJ16" s="36"/>
      <c r="MK16" s="68"/>
      <c r="ML16" s="69"/>
      <c r="MO16" s="65"/>
      <c r="MP16" s="66"/>
      <c r="MQ16" s="66"/>
      <c r="MR16" s="67"/>
      <c r="MS16" s="36"/>
      <c r="MT16" s="43"/>
      <c r="MU16" s="36"/>
      <c r="MV16" s="68"/>
      <c r="MW16" s="69"/>
      <c r="MZ16" s="65"/>
      <c r="NA16" s="66"/>
      <c r="NB16" s="66"/>
      <c r="NC16" s="67"/>
      <c r="ND16" s="36"/>
      <c r="NE16" s="43"/>
      <c r="NF16" s="36"/>
      <c r="NG16" s="68"/>
      <c r="NH16" s="69"/>
      <c r="NK16" s="65"/>
      <c r="NL16" s="66"/>
      <c r="NM16" s="66"/>
      <c r="NN16" s="67"/>
      <c r="NO16" s="36"/>
      <c r="NP16" s="43"/>
      <c r="NQ16" s="36"/>
      <c r="NR16" s="68"/>
      <c r="NS16" s="69"/>
      <c r="NV16" s="65"/>
      <c r="NW16" s="66"/>
      <c r="NX16" s="66"/>
      <c r="NY16" s="67"/>
      <c r="NZ16" s="36"/>
      <c r="OA16" s="43"/>
      <c r="OB16" s="36"/>
      <c r="OC16" s="68"/>
      <c r="OD16" s="69"/>
      <c r="OG16" s="65"/>
      <c r="OH16" s="66"/>
      <c r="OI16" s="66"/>
      <c r="OJ16" s="67"/>
      <c r="OK16" s="36"/>
      <c r="OL16" s="43"/>
      <c r="OM16" s="36"/>
      <c r="ON16" s="68"/>
      <c r="OO16" s="69"/>
      <c r="OR16" s="65"/>
      <c r="OS16" s="66"/>
      <c r="OT16" s="66"/>
      <c r="OU16" s="67"/>
      <c r="OV16" s="36"/>
      <c r="OW16" s="43"/>
      <c r="OX16" s="36"/>
      <c r="OY16" s="68"/>
      <c r="OZ16" s="69"/>
      <c r="PC16" s="65"/>
      <c r="PD16" s="66"/>
      <c r="PE16" s="66"/>
      <c r="PF16" s="67"/>
      <c r="PG16" s="36"/>
      <c r="PH16" s="43"/>
      <c r="PI16" s="36"/>
      <c r="PJ16" s="68"/>
      <c r="PK16" s="69"/>
      <c r="PN16" s="65"/>
      <c r="PO16" s="66"/>
      <c r="PP16" s="66"/>
      <c r="PQ16" s="67"/>
      <c r="PR16" s="36"/>
      <c r="PS16" s="43"/>
      <c r="PT16" s="36"/>
      <c r="PU16" s="68"/>
      <c r="PV16" s="69"/>
      <c r="PY16" s="65"/>
      <c r="PZ16" s="66"/>
      <c r="QA16" s="66"/>
      <c r="QB16" s="67"/>
      <c r="QC16" s="36"/>
      <c r="QD16" s="43"/>
      <c r="QE16" s="36"/>
      <c r="QF16" s="68"/>
      <c r="QG16" s="69"/>
      <c r="QJ16" s="65"/>
      <c r="QK16" s="66"/>
      <c r="QL16" s="66"/>
      <c r="QM16" s="67"/>
      <c r="QN16" s="36"/>
      <c r="QO16" s="43"/>
      <c r="QP16" s="36"/>
      <c r="QQ16" s="68"/>
      <c r="QR16" s="69"/>
      <c r="QU16" s="65"/>
      <c r="QV16" s="66"/>
      <c r="QW16" s="66"/>
      <c r="QX16" s="67"/>
      <c r="QY16" s="36"/>
      <c r="QZ16" s="43"/>
      <c r="RA16" s="36"/>
      <c r="RB16" s="68"/>
      <c r="RC16" s="69"/>
      <c r="RF16" s="65"/>
      <c r="RG16" s="66"/>
      <c r="RH16" s="66"/>
      <c r="RI16" s="67"/>
      <c r="RJ16" s="36"/>
      <c r="RK16" s="43"/>
      <c r="RL16" s="36"/>
      <c r="RM16" s="68"/>
      <c r="RN16" s="69"/>
      <c r="RQ16" s="65"/>
      <c r="RR16" s="66"/>
      <c r="RS16" s="66"/>
      <c r="RT16" s="67"/>
      <c r="RU16" s="36"/>
      <c r="RV16" s="43"/>
      <c r="RW16" s="36"/>
      <c r="RX16" s="68"/>
      <c r="RY16" s="69"/>
      <c r="SB16" s="65"/>
      <c r="SC16" s="66"/>
      <c r="SD16" s="66"/>
      <c r="SE16" s="67"/>
      <c r="SF16" s="36"/>
      <c r="SG16" s="43"/>
      <c r="SH16" s="36"/>
      <c r="SI16" s="68"/>
      <c r="SJ16" s="69"/>
      <c r="SM16" s="65"/>
      <c r="SN16" s="66"/>
      <c r="SO16" s="66"/>
      <c r="SP16" s="67"/>
      <c r="SQ16" s="36"/>
      <c r="SR16" s="43"/>
      <c r="SS16" s="36"/>
      <c r="ST16" s="68"/>
      <c r="SU16" s="69"/>
      <c r="SX16" s="65"/>
      <c r="SY16" s="66"/>
      <c r="SZ16" s="66"/>
      <c r="TA16" s="67"/>
      <c r="TB16" s="36"/>
      <c r="TC16" s="43"/>
      <c r="TD16" s="36"/>
      <c r="TE16" s="68"/>
      <c r="TF16" s="69"/>
      <c r="TI16" s="65"/>
      <c r="TJ16" s="66"/>
      <c r="TK16" s="66"/>
      <c r="TL16" s="67"/>
      <c r="TM16" s="36"/>
      <c r="TN16" s="43"/>
      <c r="TO16" s="36"/>
      <c r="TP16" s="68"/>
      <c r="TQ16" s="69"/>
      <c r="TT16" s="65"/>
      <c r="TU16" s="66"/>
      <c r="TV16" s="66"/>
      <c r="TW16" s="67"/>
      <c r="TX16" s="36"/>
      <c r="TY16" s="43"/>
      <c r="TZ16" s="36"/>
      <c r="UA16" s="68"/>
      <c r="UB16" s="69"/>
      <c r="UE16" s="65"/>
      <c r="UF16" s="66"/>
      <c r="UG16" s="66"/>
      <c r="UH16" s="67"/>
      <c r="UI16" s="36"/>
      <c r="UJ16" s="43"/>
      <c r="UK16" s="36"/>
      <c r="UL16" s="68"/>
      <c r="UM16" s="69"/>
      <c r="UP16" s="65"/>
      <c r="UQ16" s="66"/>
      <c r="UR16" s="66"/>
      <c r="US16" s="67"/>
      <c r="UT16" s="36"/>
      <c r="UU16" s="43"/>
      <c r="UV16" s="36"/>
      <c r="UW16" s="68"/>
      <c r="UX16" s="69"/>
      <c r="VA16" s="65"/>
      <c r="VB16" s="66"/>
      <c r="VC16" s="66"/>
      <c r="VD16" s="67"/>
      <c r="VE16" s="36"/>
      <c r="VF16" s="43"/>
      <c r="VG16" s="36"/>
      <c r="VH16" s="68"/>
      <c r="VI16" s="69"/>
      <c r="VL16" s="65"/>
      <c r="VM16" s="66"/>
      <c r="VN16" s="66"/>
      <c r="VO16" s="67"/>
      <c r="VP16" s="36"/>
      <c r="VQ16" s="43"/>
      <c r="VR16" s="36"/>
      <c r="VS16" s="68"/>
      <c r="VT16" s="69"/>
      <c r="VW16" s="65"/>
      <c r="VX16" s="66"/>
      <c r="VY16" s="66"/>
      <c r="VZ16" s="67"/>
      <c r="WA16" s="36"/>
      <c r="WB16" s="43"/>
      <c r="WC16" s="36"/>
      <c r="WD16" s="68"/>
      <c r="WE16" s="69"/>
      <c r="WH16" s="65"/>
      <c r="WI16" s="66"/>
      <c r="WJ16" s="66"/>
      <c r="WK16" s="67"/>
      <c r="WL16" s="36"/>
      <c r="WM16" s="43"/>
      <c r="WN16" s="36"/>
      <c r="WO16" s="68"/>
      <c r="WP16" s="69"/>
      <c r="WS16" s="65"/>
      <c r="WT16" s="66"/>
      <c r="WU16" s="66"/>
      <c r="WV16" s="67"/>
      <c r="WW16" s="36"/>
      <c r="WX16" s="43"/>
      <c r="WY16" s="36"/>
      <c r="WZ16" s="68"/>
      <c r="XA16" s="69"/>
      <c r="XD16" s="65"/>
      <c r="XE16" s="66"/>
      <c r="XF16" s="66"/>
      <c r="XG16" s="67"/>
      <c r="XH16" s="36"/>
      <c r="XI16" s="43"/>
      <c r="XJ16" s="36"/>
      <c r="XK16" s="68"/>
      <c r="XL16" s="69"/>
      <c r="XO16" s="65"/>
      <c r="XP16" s="66"/>
      <c r="XQ16" s="66"/>
      <c r="XR16" s="67"/>
      <c r="XS16" s="36"/>
      <c r="XT16" s="43"/>
      <c r="XU16" s="36"/>
      <c r="XV16" s="68"/>
      <c r="XW16" s="69"/>
      <c r="XZ16" s="65"/>
      <c r="YA16" s="66"/>
      <c r="YB16" s="66"/>
      <c r="YC16" s="67"/>
      <c r="YD16" s="36"/>
      <c r="YE16" s="43"/>
      <c r="YF16" s="36"/>
      <c r="YG16" s="68"/>
      <c r="YH16" s="69"/>
      <c r="YK16" s="65"/>
      <c r="YL16" s="66"/>
      <c r="YM16" s="66"/>
      <c r="YN16" s="67"/>
      <c r="YO16" s="36"/>
      <c r="YP16" s="43"/>
      <c r="YQ16" s="36"/>
      <c r="YR16" s="68"/>
      <c r="YS16" s="69"/>
      <c r="YV16" s="65"/>
      <c r="YW16" s="66"/>
      <c r="YX16" s="66"/>
      <c r="YY16" s="67"/>
      <c r="YZ16" s="36"/>
      <c r="ZA16" s="43"/>
      <c r="ZB16" s="36"/>
      <c r="ZC16" s="68"/>
      <c r="ZD16" s="69"/>
      <c r="ZG16" s="65"/>
      <c r="ZH16" s="66"/>
      <c r="ZI16" s="66"/>
      <c r="ZJ16" s="67"/>
      <c r="ZK16" s="36"/>
      <c r="ZL16" s="43"/>
      <c r="ZM16" s="36"/>
      <c r="ZN16" s="68"/>
      <c r="ZO16" s="69"/>
      <c r="ZR16" s="65"/>
      <c r="ZS16" s="66"/>
      <c r="ZT16" s="66"/>
      <c r="ZU16" s="67"/>
      <c r="ZV16" s="36"/>
      <c r="ZW16" s="43"/>
      <c r="ZX16" s="36"/>
      <c r="ZY16" s="68"/>
      <c r="ZZ16" s="69"/>
      <c r="AAC16" s="65"/>
      <c r="AAD16" s="66"/>
      <c r="AAE16" s="66"/>
      <c r="AAF16" s="67"/>
      <c r="AAG16" s="36"/>
      <c r="AAH16" s="43"/>
      <c r="AAI16" s="36"/>
      <c r="AAJ16" s="68"/>
      <c r="AAK16" s="69"/>
    </row>
    <row r="17" spans="1:715" x14ac:dyDescent="0.45">
      <c r="A17" s="70"/>
      <c r="B17" s="71"/>
      <c r="C17" s="71"/>
      <c r="D17" s="72"/>
      <c r="E17" s="37"/>
      <c r="F17" s="45"/>
      <c r="G17" s="37"/>
      <c r="H17" s="73"/>
      <c r="I17" s="74"/>
      <c r="L17" s="70"/>
      <c r="M17" s="71"/>
      <c r="N17" s="71"/>
      <c r="O17" s="72"/>
      <c r="P17" s="37"/>
      <c r="Q17" s="45"/>
      <c r="R17" s="37"/>
      <c r="S17" s="73"/>
      <c r="T17" s="74"/>
      <c r="W17" s="70"/>
      <c r="X17" s="71"/>
      <c r="Y17" s="71"/>
      <c r="Z17" s="72"/>
      <c r="AA17" s="37"/>
      <c r="AB17" s="45"/>
      <c r="AC17" s="37"/>
      <c r="AD17" s="73"/>
      <c r="AE17" s="74"/>
      <c r="AH17" s="70"/>
      <c r="AI17" s="71"/>
      <c r="AJ17" s="71"/>
      <c r="AK17" s="72"/>
      <c r="AL17" s="37"/>
      <c r="AM17" s="45"/>
      <c r="AN17" s="37"/>
      <c r="AO17" s="73"/>
      <c r="AP17" s="74"/>
      <c r="AS17" s="70"/>
      <c r="AT17" s="71"/>
      <c r="AU17" s="71"/>
      <c r="AV17" s="72"/>
      <c r="AW17" s="37"/>
      <c r="AX17" s="45"/>
      <c r="AY17" s="37"/>
      <c r="AZ17" s="73"/>
      <c r="BA17" s="74"/>
      <c r="BD17" s="70"/>
      <c r="BE17" s="71"/>
      <c r="BF17" s="71"/>
      <c r="BG17" s="72"/>
      <c r="BH17" s="37"/>
      <c r="BI17" s="45"/>
      <c r="BJ17" s="37"/>
      <c r="BK17" s="73"/>
      <c r="BL17" s="74"/>
      <c r="BO17" s="70"/>
      <c r="BP17" s="71"/>
      <c r="BQ17" s="71"/>
      <c r="BR17" s="72"/>
      <c r="BS17" s="37"/>
      <c r="BT17" s="45"/>
      <c r="BU17" s="37"/>
      <c r="BV17" s="73"/>
      <c r="BW17" s="74"/>
      <c r="BZ17" s="70"/>
      <c r="CA17" s="71"/>
      <c r="CB17" s="71"/>
      <c r="CC17" s="72"/>
      <c r="CD17" s="37"/>
      <c r="CE17" s="45"/>
      <c r="CF17" s="37"/>
      <c r="CG17" s="73"/>
      <c r="CH17" s="74"/>
      <c r="CK17" s="70"/>
      <c r="CL17" s="71"/>
      <c r="CM17" s="71"/>
      <c r="CN17" s="72"/>
      <c r="CO17" s="37"/>
      <c r="CP17" s="45"/>
      <c r="CQ17" s="37"/>
      <c r="CR17" s="73"/>
      <c r="CS17" s="74"/>
      <c r="CV17" s="70"/>
      <c r="CW17" s="71"/>
      <c r="CX17" s="71"/>
      <c r="CY17" s="72"/>
      <c r="CZ17" s="37"/>
      <c r="DA17" s="45"/>
      <c r="DB17" s="37"/>
      <c r="DC17" s="73"/>
      <c r="DD17" s="74"/>
      <c r="DG17" s="70"/>
      <c r="DH17" s="71"/>
      <c r="DI17" s="71"/>
      <c r="DJ17" s="72"/>
      <c r="DK17" s="37"/>
      <c r="DL17" s="45"/>
      <c r="DM17" s="37"/>
      <c r="DN17" s="73"/>
      <c r="DO17" s="74"/>
      <c r="DR17" s="70"/>
      <c r="DS17" s="71"/>
      <c r="DT17" s="71"/>
      <c r="DU17" s="72"/>
      <c r="DV17" s="37"/>
      <c r="DW17" s="45"/>
      <c r="DX17" s="37"/>
      <c r="DY17" s="73"/>
      <c r="DZ17" s="74"/>
      <c r="EC17" s="70"/>
      <c r="ED17" s="71"/>
      <c r="EE17" s="71"/>
      <c r="EF17" s="72"/>
      <c r="EG17" s="37"/>
      <c r="EH17" s="45"/>
      <c r="EI17" s="37"/>
      <c r="EJ17" s="73"/>
      <c r="EK17" s="74"/>
      <c r="EN17" s="70"/>
      <c r="EO17" s="71"/>
      <c r="EP17" s="71"/>
      <c r="EQ17" s="72"/>
      <c r="ER17" s="37"/>
      <c r="ES17" s="45"/>
      <c r="ET17" s="37"/>
      <c r="EU17" s="73"/>
      <c r="EV17" s="74"/>
      <c r="EY17" s="70"/>
      <c r="EZ17" s="71"/>
      <c r="FA17" s="71"/>
      <c r="FB17" s="72"/>
      <c r="FC17" s="37"/>
      <c r="FD17" s="45"/>
      <c r="FE17" s="37"/>
      <c r="FF17" s="73"/>
      <c r="FG17" s="74"/>
      <c r="FJ17" s="70"/>
      <c r="FK17" s="71"/>
      <c r="FL17" s="71"/>
      <c r="FM17" s="72"/>
      <c r="FN17" s="37"/>
      <c r="FO17" s="45"/>
      <c r="FP17" s="37"/>
      <c r="FQ17" s="73"/>
      <c r="FR17" s="74"/>
      <c r="FU17" s="70"/>
      <c r="FV17" s="71"/>
      <c r="FW17" s="71"/>
      <c r="FX17" s="72"/>
      <c r="FY17" s="37"/>
      <c r="FZ17" s="45"/>
      <c r="GA17" s="37"/>
      <c r="GB17" s="73"/>
      <c r="GC17" s="74"/>
      <c r="GF17" s="70"/>
      <c r="GG17" s="71"/>
      <c r="GH17" s="71"/>
      <c r="GI17" s="72"/>
      <c r="GJ17" s="37"/>
      <c r="GK17" s="45"/>
      <c r="GL17" s="37"/>
      <c r="GM17" s="73"/>
      <c r="GN17" s="74"/>
      <c r="GQ17" s="70"/>
      <c r="GR17" s="71"/>
      <c r="GS17" s="71"/>
      <c r="GT17" s="72"/>
      <c r="GU17" s="37"/>
      <c r="GV17" s="45"/>
      <c r="GW17" s="37"/>
      <c r="GX17" s="73"/>
      <c r="GY17" s="74"/>
      <c r="HB17" s="70"/>
      <c r="HC17" s="71"/>
      <c r="HD17" s="71"/>
      <c r="HE17" s="72"/>
      <c r="HF17" s="37"/>
      <c r="HG17" s="45"/>
      <c r="HH17" s="37"/>
      <c r="HI17" s="73"/>
      <c r="HJ17" s="74"/>
      <c r="HM17" s="70"/>
      <c r="HN17" s="71"/>
      <c r="HO17" s="71"/>
      <c r="HP17" s="72"/>
      <c r="HQ17" s="37"/>
      <c r="HR17" s="45"/>
      <c r="HS17" s="37"/>
      <c r="HT17" s="73"/>
      <c r="HU17" s="74"/>
      <c r="HX17" s="70"/>
      <c r="HY17" s="71"/>
      <c r="HZ17" s="71"/>
      <c r="IA17" s="72"/>
      <c r="IB17" s="37"/>
      <c r="IC17" s="45"/>
      <c r="ID17" s="37"/>
      <c r="IE17" s="73"/>
      <c r="IF17" s="74"/>
      <c r="II17" s="70"/>
      <c r="IJ17" s="71"/>
      <c r="IK17" s="71"/>
      <c r="IL17" s="72"/>
      <c r="IM17" s="37"/>
      <c r="IN17" s="45"/>
      <c r="IO17" s="37"/>
      <c r="IP17" s="73"/>
      <c r="IQ17" s="74"/>
      <c r="IT17" s="70"/>
      <c r="IU17" s="71"/>
      <c r="IV17" s="71"/>
      <c r="IW17" s="72"/>
      <c r="IX17" s="37"/>
      <c r="IY17" s="45"/>
      <c r="IZ17" s="37"/>
      <c r="JA17" s="73"/>
      <c r="JB17" s="74"/>
      <c r="JE17" s="70"/>
      <c r="JF17" s="71"/>
      <c r="JG17" s="71"/>
      <c r="JH17" s="72"/>
      <c r="JI17" s="37"/>
      <c r="JJ17" s="45"/>
      <c r="JK17" s="37"/>
      <c r="JL17" s="73"/>
      <c r="JM17" s="74"/>
      <c r="JP17" s="70"/>
      <c r="JQ17" s="71"/>
      <c r="JR17" s="71"/>
      <c r="JS17" s="72"/>
      <c r="JT17" s="37"/>
      <c r="JU17" s="45"/>
      <c r="JV17" s="37"/>
      <c r="JW17" s="73"/>
      <c r="JX17" s="74"/>
      <c r="KA17" s="70"/>
      <c r="KB17" s="71"/>
      <c r="KC17" s="71"/>
      <c r="KD17" s="72"/>
      <c r="KE17" s="37"/>
      <c r="KF17" s="45"/>
      <c r="KG17" s="37"/>
      <c r="KH17" s="73"/>
      <c r="KI17" s="74"/>
      <c r="KL17" s="70"/>
      <c r="KM17" s="71"/>
      <c r="KN17" s="71"/>
      <c r="KO17" s="72"/>
      <c r="KP17" s="37"/>
      <c r="KQ17" s="45"/>
      <c r="KR17" s="37"/>
      <c r="KS17" s="73"/>
      <c r="KT17" s="74"/>
      <c r="KW17" s="70"/>
      <c r="KX17" s="71"/>
      <c r="KY17" s="71"/>
      <c r="KZ17" s="72"/>
      <c r="LA17" s="37"/>
      <c r="LB17" s="45"/>
      <c r="LC17" s="37"/>
      <c r="LD17" s="73"/>
      <c r="LE17" s="74"/>
      <c r="LH17" s="70"/>
      <c r="LI17" s="71"/>
      <c r="LJ17" s="71"/>
      <c r="LK17" s="72"/>
      <c r="LL17" s="37"/>
      <c r="LM17" s="45"/>
      <c r="LN17" s="37"/>
      <c r="LO17" s="73"/>
      <c r="LP17" s="74"/>
      <c r="LS17" s="70"/>
      <c r="LT17" s="71"/>
      <c r="LU17" s="71"/>
      <c r="LV17" s="72"/>
      <c r="LW17" s="37"/>
      <c r="LX17" s="45"/>
      <c r="LY17" s="37"/>
      <c r="LZ17" s="73"/>
      <c r="MA17" s="74"/>
      <c r="MD17" s="70"/>
      <c r="ME17" s="71"/>
      <c r="MF17" s="71"/>
      <c r="MG17" s="72"/>
      <c r="MH17" s="37"/>
      <c r="MI17" s="45"/>
      <c r="MJ17" s="37"/>
      <c r="MK17" s="73"/>
      <c r="ML17" s="74"/>
      <c r="MO17" s="70"/>
      <c r="MP17" s="71"/>
      <c r="MQ17" s="71"/>
      <c r="MR17" s="72"/>
      <c r="MS17" s="37"/>
      <c r="MT17" s="45"/>
      <c r="MU17" s="37"/>
      <c r="MV17" s="73"/>
      <c r="MW17" s="74"/>
      <c r="MZ17" s="70"/>
      <c r="NA17" s="71"/>
      <c r="NB17" s="71"/>
      <c r="NC17" s="72"/>
      <c r="ND17" s="37"/>
      <c r="NE17" s="45"/>
      <c r="NF17" s="37"/>
      <c r="NG17" s="73"/>
      <c r="NH17" s="74"/>
      <c r="NK17" s="70"/>
      <c r="NL17" s="71"/>
      <c r="NM17" s="71"/>
      <c r="NN17" s="72"/>
      <c r="NO17" s="37"/>
      <c r="NP17" s="45"/>
      <c r="NQ17" s="37"/>
      <c r="NR17" s="73"/>
      <c r="NS17" s="74"/>
      <c r="NV17" s="70"/>
      <c r="NW17" s="71"/>
      <c r="NX17" s="71"/>
      <c r="NY17" s="72"/>
      <c r="NZ17" s="37"/>
      <c r="OA17" s="45"/>
      <c r="OB17" s="37"/>
      <c r="OC17" s="73"/>
      <c r="OD17" s="74"/>
      <c r="OG17" s="70"/>
      <c r="OH17" s="71"/>
      <c r="OI17" s="71"/>
      <c r="OJ17" s="72"/>
      <c r="OK17" s="37"/>
      <c r="OL17" s="45"/>
      <c r="OM17" s="37"/>
      <c r="ON17" s="73"/>
      <c r="OO17" s="74"/>
      <c r="OR17" s="70"/>
      <c r="OS17" s="71"/>
      <c r="OT17" s="71"/>
      <c r="OU17" s="72"/>
      <c r="OV17" s="37"/>
      <c r="OW17" s="45"/>
      <c r="OX17" s="37"/>
      <c r="OY17" s="73"/>
      <c r="OZ17" s="74"/>
      <c r="PC17" s="70"/>
      <c r="PD17" s="71"/>
      <c r="PE17" s="71"/>
      <c r="PF17" s="72"/>
      <c r="PG17" s="37"/>
      <c r="PH17" s="45"/>
      <c r="PI17" s="37"/>
      <c r="PJ17" s="73"/>
      <c r="PK17" s="74"/>
      <c r="PN17" s="70"/>
      <c r="PO17" s="71"/>
      <c r="PP17" s="71"/>
      <c r="PQ17" s="72"/>
      <c r="PR17" s="37"/>
      <c r="PS17" s="45"/>
      <c r="PT17" s="37"/>
      <c r="PU17" s="73"/>
      <c r="PV17" s="74"/>
      <c r="PY17" s="70"/>
      <c r="PZ17" s="71"/>
      <c r="QA17" s="71"/>
      <c r="QB17" s="72"/>
      <c r="QC17" s="37"/>
      <c r="QD17" s="45"/>
      <c r="QE17" s="37"/>
      <c r="QF17" s="73"/>
      <c r="QG17" s="74"/>
      <c r="QJ17" s="70"/>
      <c r="QK17" s="71"/>
      <c r="QL17" s="71"/>
      <c r="QM17" s="72"/>
      <c r="QN17" s="37"/>
      <c r="QO17" s="45"/>
      <c r="QP17" s="37"/>
      <c r="QQ17" s="73"/>
      <c r="QR17" s="74"/>
      <c r="QU17" s="70"/>
      <c r="QV17" s="71"/>
      <c r="QW17" s="71"/>
      <c r="QX17" s="72"/>
      <c r="QY17" s="37"/>
      <c r="QZ17" s="45"/>
      <c r="RA17" s="37"/>
      <c r="RB17" s="73"/>
      <c r="RC17" s="74"/>
      <c r="RF17" s="70"/>
      <c r="RG17" s="71"/>
      <c r="RH17" s="71"/>
      <c r="RI17" s="72"/>
      <c r="RJ17" s="37"/>
      <c r="RK17" s="45"/>
      <c r="RL17" s="37"/>
      <c r="RM17" s="73"/>
      <c r="RN17" s="74"/>
      <c r="RQ17" s="70"/>
      <c r="RR17" s="71"/>
      <c r="RS17" s="71"/>
      <c r="RT17" s="72"/>
      <c r="RU17" s="37"/>
      <c r="RV17" s="45"/>
      <c r="RW17" s="37"/>
      <c r="RX17" s="73"/>
      <c r="RY17" s="74"/>
      <c r="SB17" s="70"/>
      <c r="SC17" s="71"/>
      <c r="SD17" s="71"/>
      <c r="SE17" s="72"/>
      <c r="SF17" s="37"/>
      <c r="SG17" s="45"/>
      <c r="SH17" s="37"/>
      <c r="SI17" s="73"/>
      <c r="SJ17" s="74"/>
      <c r="SM17" s="70"/>
      <c r="SN17" s="71"/>
      <c r="SO17" s="71"/>
      <c r="SP17" s="72"/>
      <c r="SQ17" s="37"/>
      <c r="SR17" s="45"/>
      <c r="SS17" s="37"/>
      <c r="ST17" s="73"/>
      <c r="SU17" s="74"/>
      <c r="SX17" s="70"/>
      <c r="SY17" s="71"/>
      <c r="SZ17" s="71"/>
      <c r="TA17" s="72"/>
      <c r="TB17" s="37"/>
      <c r="TC17" s="45"/>
      <c r="TD17" s="37"/>
      <c r="TE17" s="73"/>
      <c r="TF17" s="74"/>
      <c r="TI17" s="70"/>
      <c r="TJ17" s="71"/>
      <c r="TK17" s="71"/>
      <c r="TL17" s="72"/>
      <c r="TM17" s="37"/>
      <c r="TN17" s="45"/>
      <c r="TO17" s="37"/>
      <c r="TP17" s="73"/>
      <c r="TQ17" s="74"/>
      <c r="TT17" s="70"/>
      <c r="TU17" s="71"/>
      <c r="TV17" s="71"/>
      <c r="TW17" s="72"/>
      <c r="TX17" s="37"/>
      <c r="TY17" s="45"/>
      <c r="TZ17" s="37"/>
      <c r="UA17" s="73"/>
      <c r="UB17" s="74"/>
      <c r="UE17" s="70"/>
      <c r="UF17" s="71"/>
      <c r="UG17" s="71"/>
      <c r="UH17" s="72"/>
      <c r="UI17" s="37"/>
      <c r="UJ17" s="45"/>
      <c r="UK17" s="37"/>
      <c r="UL17" s="73"/>
      <c r="UM17" s="74"/>
      <c r="UP17" s="70"/>
      <c r="UQ17" s="71"/>
      <c r="UR17" s="71"/>
      <c r="US17" s="72"/>
      <c r="UT17" s="37"/>
      <c r="UU17" s="45"/>
      <c r="UV17" s="37"/>
      <c r="UW17" s="73"/>
      <c r="UX17" s="74"/>
      <c r="VA17" s="70"/>
      <c r="VB17" s="71"/>
      <c r="VC17" s="71"/>
      <c r="VD17" s="72"/>
      <c r="VE17" s="37"/>
      <c r="VF17" s="45"/>
      <c r="VG17" s="37"/>
      <c r="VH17" s="73"/>
      <c r="VI17" s="74"/>
      <c r="VL17" s="70"/>
      <c r="VM17" s="71"/>
      <c r="VN17" s="71"/>
      <c r="VO17" s="72"/>
      <c r="VP17" s="37"/>
      <c r="VQ17" s="45"/>
      <c r="VR17" s="37"/>
      <c r="VS17" s="73"/>
      <c r="VT17" s="74"/>
      <c r="VW17" s="70"/>
      <c r="VX17" s="71"/>
      <c r="VY17" s="71"/>
      <c r="VZ17" s="72"/>
      <c r="WA17" s="37"/>
      <c r="WB17" s="45"/>
      <c r="WC17" s="37"/>
      <c r="WD17" s="73"/>
      <c r="WE17" s="74"/>
      <c r="WH17" s="70"/>
      <c r="WI17" s="71"/>
      <c r="WJ17" s="71"/>
      <c r="WK17" s="72"/>
      <c r="WL17" s="37"/>
      <c r="WM17" s="45"/>
      <c r="WN17" s="37"/>
      <c r="WO17" s="73"/>
      <c r="WP17" s="74"/>
      <c r="WS17" s="70"/>
      <c r="WT17" s="71"/>
      <c r="WU17" s="71"/>
      <c r="WV17" s="72"/>
      <c r="WW17" s="37"/>
      <c r="WX17" s="45"/>
      <c r="WY17" s="37"/>
      <c r="WZ17" s="73"/>
      <c r="XA17" s="74"/>
      <c r="XD17" s="70"/>
      <c r="XE17" s="71"/>
      <c r="XF17" s="71"/>
      <c r="XG17" s="72"/>
      <c r="XH17" s="37"/>
      <c r="XI17" s="45"/>
      <c r="XJ17" s="37"/>
      <c r="XK17" s="73"/>
      <c r="XL17" s="74"/>
      <c r="XO17" s="70"/>
      <c r="XP17" s="71"/>
      <c r="XQ17" s="71"/>
      <c r="XR17" s="72"/>
      <c r="XS17" s="37"/>
      <c r="XT17" s="45"/>
      <c r="XU17" s="37"/>
      <c r="XV17" s="73"/>
      <c r="XW17" s="74"/>
      <c r="XZ17" s="70"/>
      <c r="YA17" s="71"/>
      <c r="YB17" s="71"/>
      <c r="YC17" s="72"/>
      <c r="YD17" s="37"/>
      <c r="YE17" s="45"/>
      <c r="YF17" s="37"/>
      <c r="YG17" s="73"/>
      <c r="YH17" s="74"/>
      <c r="YK17" s="70"/>
      <c r="YL17" s="71"/>
      <c r="YM17" s="71"/>
      <c r="YN17" s="72"/>
      <c r="YO17" s="37"/>
      <c r="YP17" s="45"/>
      <c r="YQ17" s="37"/>
      <c r="YR17" s="73"/>
      <c r="YS17" s="74"/>
      <c r="YV17" s="70"/>
      <c r="YW17" s="71"/>
      <c r="YX17" s="71"/>
      <c r="YY17" s="72"/>
      <c r="YZ17" s="37"/>
      <c r="ZA17" s="45"/>
      <c r="ZB17" s="37"/>
      <c r="ZC17" s="73"/>
      <c r="ZD17" s="74"/>
      <c r="ZG17" s="70"/>
      <c r="ZH17" s="71"/>
      <c r="ZI17" s="71"/>
      <c r="ZJ17" s="72"/>
      <c r="ZK17" s="37"/>
      <c r="ZL17" s="45"/>
      <c r="ZM17" s="37"/>
      <c r="ZN17" s="73"/>
      <c r="ZO17" s="74"/>
      <c r="ZR17" s="70"/>
      <c r="ZS17" s="71"/>
      <c r="ZT17" s="71"/>
      <c r="ZU17" s="72"/>
      <c r="ZV17" s="37"/>
      <c r="ZW17" s="45"/>
      <c r="ZX17" s="37"/>
      <c r="ZY17" s="73"/>
      <c r="ZZ17" s="74"/>
      <c r="AAC17" s="70"/>
      <c r="AAD17" s="71"/>
      <c r="AAE17" s="71"/>
      <c r="AAF17" s="72"/>
      <c r="AAG17" s="37"/>
      <c r="AAH17" s="45"/>
      <c r="AAI17" s="37"/>
      <c r="AAJ17" s="73"/>
      <c r="AAK17" s="74"/>
    </row>
    <row r="18" spans="1:715" x14ac:dyDescent="0.45">
      <c r="C18" s="49" t="s">
        <v>3474</v>
      </c>
      <c r="D18" s="50"/>
      <c r="E18" s="34"/>
      <c r="F18" s="34">
        <f ca="1">SUM(F10:F17)</f>
        <v>0</v>
      </c>
      <c r="G18" s="34"/>
      <c r="H18" s="49"/>
      <c r="I18" s="50"/>
      <c r="N18" s="49" t="s">
        <v>3474</v>
      </c>
      <c r="O18" s="50"/>
      <c r="P18" s="34"/>
      <c r="Q18" s="34">
        <f ca="1">SUM(Q10:Q17)</f>
        <v>0</v>
      </c>
      <c r="R18" s="34"/>
      <c r="S18" s="49"/>
      <c r="T18" s="50"/>
      <c r="Y18" s="49" t="s">
        <v>3474</v>
      </c>
      <c r="Z18" s="50"/>
      <c r="AA18" s="34"/>
      <c r="AB18" s="34">
        <f ca="1">SUM(AB10:AB17)</f>
        <v>0</v>
      </c>
      <c r="AC18" s="34"/>
      <c r="AD18" s="49"/>
      <c r="AE18" s="50"/>
      <c r="AJ18" s="49" t="s">
        <v>3474</v>
      </c>
      <c r="AK18" s="50"/>
      <c r="AL18" s="34"/>
      <c r="AM18" s="34">
        <f ca="1">SUM(AM10:AM17)</f>
        <v>0</v>
      </c>
      <c r="AN18" s="34"/>
      <c r="AO18" s="49"/>
      <c r="AP18" s="50"/>
      <c r="AU18" s="49" t="s">
        <v>3474</v>
      </c>
      <c r="AV18" s="50"/>
      <c r="AW18" s="34"/>
      <c r="AX18" s="34">
        <f ca="1">SUM(AX10:AX17)</f>
        <v>0</v>
      </c>
      <c r="AY18" s="34"/>
      <c r="AZ18" s="49"/>
      <c r="BA18" s="50"/>
      <c r="BF18" s="49" t="s">
        <v>3474</v>
      </c>
      <c r="BG18" s="50"/>
      <c r="BH18" s="34"/>
      <c r="BI18" s="34">
        <f ca="1">SUM(BI10:BI17)</f>
        <v>0</v>
      </c>
      <c r="BJ18" s="34"/>
      <c r="BK18" s="49"/>
      <c r="BL18" s="50"/>
      <c r="BQ18" s="49" t="s">
        <v>3474</v>
      </c>
      <c r="BR18" s="50"/>
      <c r="BS18" s="34"/>
      <c r="BT18" s="34">
        <f ca="1">SUM(BT10:BT17)</f>
        <v>0</v>
      </c>
      <c r="BU18" s="34"/>
      <c r="BV18" s="49"/>
      <c r="BW18" s="50"/>
      <c r="CB18" s="49" t="s">
        <v>3474</v>
      </c>
      <c r="CC18" s="50"/>
      <c r="CD18" s="34"/>
      <c r="CE18" s="34">
        <f ca="1">SUM(CE10:CE17)</f>
        <v>0</v>
      </c>
      <c r="CF18" s="34"/>
      <c r="CG18" s="49"/>
      <c r="CH18" s="50"/>
      <c r="CM18" s="49" t="s">
        <v>3474</v>
      </c>
      <c r="CN18" s="50"/>
      <c r="CO18" s="34"/>
      <c r="CP18" s="34">
        <f ca="1">SUM(CP10:CP17)</f>
        <v>0</v>
      </c>
      <c r="CQ18" s="34"/>
      <c r="CR18" s="49"/>
      <c r="CS18" s="50"/>
      <c r="CX18" s="49" t="s">
        <v>3474</v>
      </c>
      <c r="CY18" s="50"/>
      <c r="CZ18" s="34"/>
      <c r="DA18" s="34">
        <f ca="1">SUM(DA10:DA17)</f>
        <v>0</v>
      </c>
      <c r="DB18" s="34"/>
      <c r="DC18" s="49"/>
      <c r="DD18" s="50"/>
      <c r="DI18" s="49" t="s">
        <v>3474</v>
      </c>
      <c r="DJ18" s="50"/>
      <c r="DK18" s="34"/>
      <c r="DL18" s="34">
        <f ca="1">SUM(DL10:DL17)</f>
        <v>0</v>
      </c>
      <c r="DM18" s="34"/>
      <c r="DN18" s="49"/>
      <c r="DO18" s="50"/>
      <c r="DT18" s="49" t="s">
        <v>3474</v>
      </c>
      <c r="DU18" s="50"/>
      <c r="DV18" s="34"/>
      <c r="DW18" s="34">
        <f ca="1">SUM(DW10:DW17)</f>
        <v>0</v>
      </c>
      <c r="DX18" s="34"/>
      <c r="DY18" s="49"/>
      <c r="DZ18" s="50"/>
      <c r="EE18" s="49" t="s">
        <v>3474</v>
      </c>
      <c r="EF18" s="50"/>
      <c r="EG18" s="34"/>
      <c r="EH18" s="34">
        <f ca="1">SUM(EH10:EH17)</f>
        <v>0</v>
      </c>
      <c r="EI18" s="34"/>
      <c r="EJ18" s="49"/>
      <c r="EK18" s="50"/>
      <c r="EP18" s="49" t="s">
        <v>3474</v>
      </c>
      <c r="EQ18" s="50"/>
      <c r="ER18" s="34"/>
      <c r="ES18" s="34">
        <f ca="1">SUM(ES10:ES17)</f>
        <v>0</v>
      </c>
      <c r="ET18" s="34"/>
      <c r="EU18" s="49"/>
      <c r="EV18" s="50"/>
      <c r="FA18" s="49" t="s">
        <v>3474</v>
      </c>
      <c r="FB18" s="50"/>
      <c r="FC18" s="34"/>
      <c r="FD18" s="34">
        <f ca="1">SUM(FD10:FD17)</f>
        <v>0</v>
      </c>
      <c r="FE18" s="34"/>
      <c r="FF18" s="49"/>
      <c r="FG18" s="50"/>
      <c r="FL18" s="49" t="s">
        <v>3474</v>
      </c>
      <c r="FM18" s="50"/>
      <c r="FN18" s="34"/>
      <c r="FO18" s="34">
        <f ca="1">SUM(FO10:FO17)</f>
        <v>0</v>
      </c>
      <c r="FP18" s="34"/>
      <c r="FQ18" s="49"/>
      <c r="FR18" s="50"/>
      <c r="FW18" s="49" t="s">
        <v>3474</v>
      </c>
      <c r="FX18" s="50"/>
      <c r="FY18" s="34"/>
      <c r="FZ18" s="34">
        <f ca="1">SUM(FZ10:FZ17)</f>
        <v>0</v>
      </c>
      <c r="GA18" s="34"/>
      <c r="GB18" s="49"/>
      <c r="GC18" s="50"/>
      <c r="GH18" s="49" t="s">
        <v>3474</v>
      </c>
      <c r="GI18" s="50"/>
      <c r="GJ18" s="34"/>
      <c r="GK18" s="34">
        <f ca="1">SUM(GK10:GK17)</f>
        <v>0</v>
      </c>
      <c r="GL18" s="34"/>
      <c r="GM18" s="49"/>
      <c r="GN18" s="50"/>
      <c r="GS18" s="49" t="s">
        <v>3474</v>
      </c>
      <c r="GT18" s="50"/>
      <c r="GU18" s="34"/>
      <c r="GV18" s="34">
        <f ca="1">SUM(GV10:GV17)</f>
        <v>0</v>
      </c>
      <c r="GW18" s="34"/>
      <c r="GX18" s="49"/>
      <c r="GY18" s="50"/>
      <c r="HD18" s="49" t="s">
        <v>3474</v>
      </c>
      <c r="HE18" s="50"/>
      <c r="HF18" s="34"/>
      <c r="HG18" s="34">
        <f ca="1">SUM(HG10:HG17)</f>
        <v>0</v>
      </c>
      <c r="HH18" s="34"/>
      <c r="HI18" s="49"/>
      <c r="HJ18" s="50"/>
      <c r="HO18" s="49" t="s">
        <v>3474</v>
      </c>
      <c r="HP18" s="50"/>
      <c r="HQ18" s="34"/>
      <c r="HR18" s="34">
        <f ca="1">SUM(HR10:HR17)</f>
        <v>0</v>
      </c>
      <c r="HS18" s="34"/>
      <c r="HT18" s="49"/>
      <c r="HU18" s="50"/>
      <c r="HZ18" s="49" t="s">
        <v>3474</v>
      </c>
      <c r="IA18" s="50"/>
      <c r="IB18" s="34"/>
      <c r="IC18" s="34">
        <f ca="1">SUM(IC10:IC17)</f>
        <v>0</v>
      </c>
      <c r="ID18" s="34"/>
      <c r="IE18" s="49"/>
      <c r="IF18" s="50"/>
      <c r="IK18" s="49" t="s">
        <v>3474</v>
      </c>
      <c r="IL18" s="50"/>
      <c r="IM18" s="34"/>
      <c r="IN18" s="34">
        <f ca="1">SUM(IN10:IN17)</f>
        <v>0</v>
      </c>
      <c r="IO18" s="34"/>
      <c r="IP18" s="49"/>
      <c r="IQ18" s="50"/>
      <c r="IV18" s="49" t="s">
        <v>3474</v>
      </c>
      <c r="IW18" s="50"/>
      <c r="IX18" s="34"/>
      <c r="IY18" s="34">
        <f ca="1">SUM(IY10:IY17)</f>
        <v>0</v>
      </c>
      <c r="IZ18" s="34"/>
      <c r="JA18" s="49"/>
      <c r="JB18" s="50"/>
      <c r="JG18" s="49" t="s">
        <v>3474</v>
      </c>
      <c r="JH18" s="50"/>
      <c r="JI18" s="34"/>
      <c r="JJ18" s="34">
        <f ca="1">SUM(JJ10:JJ17)</f>
        <v>0</v>
      </c>
      <c r="JK18" s="34"/>
      <c r="JL18" s="49"/>
      <c r="JM18" s="50"/>
      <c r="JR18" s="49" t="s">
        <v>3474</v>
      </c>
      <c r="JS18" s="50"/>
      <c r="JT18" s="34"/>
      <c r="JU18" s="34">
        <f ca="1">SUM(JU10:JU17)</f>
        <v>0</v>
      </c>
      <c r="JV18" s="34"/>
      <c r="JW18" s="49"/>
      <c r="JX18" s="50"/>
      <c r="KC18" s="49" t="s">
        <v>3474</v>
      </c>
      <c r="KD18" s="50"/>
      <c r="KE18" s="34"/>
      <c r="KF18" s="34">
        <f ca="1">SUM(KF10:KF17)</f>
        <v>0</v>
      </c>
      <c r="KG18" s="34"/>
      <c r="KH18" s="49"/>
      <c r="KI18" s="50"/>
      <c r="KN18" s="49" t="s">
        <v>3474</v>
      </c>
      <c r="KO18" s="50"/>
      <c r="KP18" s="34"/>
      <c r="KQ18" s="34">
        <f ca="1">SUM(KQ10:KQ17)</f>
        <v>0</v>
      </c>
      <c r="KR18" s="34"/>
      <c r="KS18" s="49"/>
      <c r="KT18" s="50"/>
      <c r="KY18" s="49" t="s">
        <v>3474</v>
      </c>
      <c r="KZ18" s="50"/>
      <c r="LA18" s="34"/>
      <c r="LB18" s="34">
        <f ca="1">SUM(LB10:LB17)</f>
        <v>0</v>
      </c>
      <c r="LC18" s="34"/>
      <c r="LD18" s="49"/>
      <c r="LE18" s="50"/>
      <c r="LJ18" s="49" t="s">
        <v>3474</v>
      </c>
      <c r="LK18" s="50"/>
      <c r="LL18" s="34"/>
      <c r="LM18" s="34">
        <f ca="1">SUM(LM10:LM17)</f>
        <v>0</v>
      </c>
      <c r="LN18" s="34"/>
      <c r="LO18" s="49"/>
      <c r="LP18" s="50"/>
      <c r="LU18" s="49" t="s">
        <v>3474</v>
      </c>
      <c r="LV18" s="50"/>
      <c r="LW18" s="34"/>
      <c r="LX18" s="34">
        <f ca="1">SUM(LX10:LX17)</f>
        <v>0</v>
      </c>
      <c r="LY18" s="34"/>
      <c r="LZ18" s="49"/>
      <c r="MA18" s="50"/>
      <c r="MF18" s="49" t="s">
        <v>3474</v>
      </c>
      <c r="MG18" s="50"/>
      <c r="MH18" s="34"/>
      <c r="MI18" s="34">
        <f ca="1">SUM(MI10:MI17)</f>
        <v>0</v>
      </c>
      <c r="MJ18" s="34"/>
      <c r="MK18" s="49"/>
      <c r="ML18" s="50"/>
      <c r="MQ18" s="49" t="s">
        <v>3474</v>
      </c>
      <c r="MR18" s="50"/>
      <c r="MS18" s="34"/>
      <c r="MT18" s="34">
        <f ca="1">SUM(MT10:MT17)</f>
        <v>0</v>
      </c>
      <c r="MU18" s="34"/>
      <c r="MV18" s="49"/>
      <c r="MW18" s="50"/>
      <c r="NB18" s="49" t="s">
        <v>3474</v>
      </c>
      <c r="NC18" s="50"/>
      <c r="ND18" s="34"/>
      <c r="NE18" s="34">
        <f ca="1">SUM(NE10:NE17)</f>
        <v>0</v>
      </c>
      <c r="NF18" s="34"/>
      <c r="NG18" s="49"/>
      <c r="NH18" s="50"/>
      <c r="NM18" s="49" t="s">
        <v>3474</v>
      </c>
      <c r="NN18" s="50"/>
      <c r="NO18" s="34"/>
      <c r="NP18" s="34">
        <f ca="1">SUM(NP10:NP17)</f>
        <v>0</v>
      </c>
      <c r="NQ18" s="34"/>
      <c r="NR18" s="49"/>
      <c r="NS18" s="50"/>
      <c r="NX18" s="49" t="s">
        <v>3474</v>
      </c>
      <c r="NY18" s="50"/>
      <c r="NZ18" s="34"/>
      <c r="OA18" s="34">
        <f ca="1">SUM(OA10:OA17)</f>
        <v>0</v>
      </c>
      <c r="OB18" s="34"/>
      <c r="OC18" s="49"/>
      <c r="OD18" s="50"/>
      <c r="OI18" s="49" t="s">
        <v>3474</v>
      </c>
      <c r="OJ18" s="50"/>
      <c r="OK18" s="34"/>
      <c r="OL18" s="34">
        <f ca="1">SUM(OL10:OL17)</f>
        <v>0</v>
      </c>
      <c r="OM18" s="34"/>
      <c r="ON18" s="49"/>
      <c r="OO18" s="50"/>
      <c r="OT18" s="49" t="s">
        <v>3474</v>
      </c>
      <c r="OU18" s="50"/>
      <c r="OV18" s="34"/>
      <c r="OW18" s="34">
        <f ca="1">SUM(OW10:OW17)</f>
        <v>0</v>
      </c>
      <c r="OX18" s="34"/>
      <c r="OY18" s="49"/>
      <c r="OZ18" s="50"/>
      <c r="PE18" s="49" t="s">
        <v>3474</v>
      </c>
      <c r="PF18" s="50"/>
      <c r="PG18" s="34"/>
      <c r="PH18" s="34">
        <f ca="1">SUM(PH10:PH17)</f>
        <v>0</v>
      </c>
      <c r="PI18" s="34"/>
      <c r="PJ18" s="49"/>
      <c r="PK18" s="50"/>
      <c r="PP18" s="49" t="s">
        <v>3474</v>
      </c>
      <c r="PQ18" s="50"/>
      <c r="PR18" s="34"/>
      <c r="PS18" s="34">
        <f ca="1">SUM(PS10:PS17)</f>
        <v>0</v>
      </c>
      <c r="PT18" s="34"/>
      <c r="PU18" s="49"/>
      <c r="PV18" s="50"/>
      <c r="QA18" s="49" t="s">
        <v>3474</v>
      </c>
      <c r="QB18" s="50"/>
      <c r="QC18" s="34"/>
      <c r="QD18" s="34">
        <f ca="1">SUM(QD10:QD17)</f>
        <v>0</v>
      </c>
      <c r="QE18" s="34"/>
      <c r="QF18" s="49"/>
      <c r="QG18" s="50"/>
      <c r="QL18" s="49" t="s">
        <v>3474</v>
      </c>
      <c r="QM18" s="50"/>
      <c r="QN18" s="34"/>
      <c r="QO18" s="34">
        <f ca="1">SUM(QO10:QO17)</f>
        <v>0</v>
      </c>
      <c r="QP18" s="34"/>
      <c r="QQ18" s="49"/>
      <c r="QR18" s="50"/>
      <c r="QW18" s="49" t="s">
        <v>3474</v>
      </c>
      <c r="QX18" s="50"/>
      <c r="QY18" s="34"/>
      <c r="QZ18" s="34">
        <f ca="1">SUM(QZ10:QZ17)</f>
        <v>0</v>
      </c>
      <c r="RA18" s="34"/>
      <c r="RB18" s="49"/>
      <c r="RC18" s="50"/>
      <c r="RH18" s="49" t="s">
        <v>3474</v>
      </c>
      <c r="RI18" s="50"/>
      <c r="RJ18" s="34"/>
      <c r="RK18" s="34">
        <f ca="1">SUM(RK10:RK17)</f>
        <v>0</v>
      </c>
      <c r="RL18" s="34"/>
      <c r="RM18" s="49"/>
      <c r="RN18" s="50"/>
      <c r="RS18" s="49" t="s">
        <v>3474</v>
      </c>
      <c r="RT18" s="50"/>
      <c r="RU18" s="34"/>
      <c r="RV18" s="34">
        <f ca="1">SUM(RV10:RV17)</f>
        <v>0</v>
      </c>
      <c r="RW18" s="34"/>
      <c r="RX18" s="49"/>
      <c r="RY18" s="50"/>
      <c r="SD18" s="49" t="s">
        <v>3474</v>
      </c>
      <c r="SE18" s="50"/>
      <c r="SF18" s="34"/>
      <c r="SG18" s="34">
        <f ca="1">SUM(SG10:SG17)</f>
        <v>0</v>
      </c>
      <c r="SH18" s="34"/>
      <c r="SI18" s="49"/>
      <c r="SJ18" s="50"/>
      <c r="SO18" s="49" t="s">
        <v>3474</v>
      </c>
      <c r="SP18" s="50"/>
      <c r="SQ18" s="34"/>
      <c r="SR18" s="34">
        <f ca="1">SUM(SR10:SR17)</f>
        <v>0</v>
      </c>
      <c r="SS18" s="34"/>
      <c r="ST18" s="49"/>
      <c r="SU18" s="50"/>
      <c r="SZ18" s="49" t="s">
        <v>3474</v>
      </c>
      <c r="TA18" s="50"/>
      <c r="TB18" s="34"/>
      <c r="TC18" s="34">
        <f ca="1">SUM(TC10:TC17)</f>
        <v>0</v>
      </c>
      <c r="TD18" s="34"/>
      <c r="TE18" s="49"/>
      <c r="TF18" s="50"/>
      <c r="TK18" s="49" t="s">
        <v>3474</v>
      </c>
      <c r="TL18" s="50"/>
      <c r="TM18" s="34"/>
      <c r="TN18" s="34">
        <f ca="1">SUM(TN10:TN17)</f>
        <v>0</v>
      </c>
      <c r="TO18" s="34"/>
      <c r="TP18" s="49"/>
      <c r="TQ18" s="50"/>
      <c r="TV18" s="49" t="s">
        <v>3474</v>
      </c>
      <c r="TW18" s="50"/>
      <c r="TX18" s="34"/>
      <c r="TY18" s="34">
        <f ca="1">SUM(TY10:TY17)</f>
        <v>0</v>
      </c>
      <c r="TZ18" s="34"/>
      <c r="UA18" s="49"/>
      <c r="UB18" s="50"/>
      <c r="UG18" s="49" t="s">
        <v>3474</v>
      </c>
      <c r="UH18" s="50"/>
      <c r="UI18" s="34"/>
      <c r="UJ18" s="34">
        <f ca="1">SUM(UJ10:UJ17)</f>
        <v>0</v>
      </c>
      <c r="UK18" s="34"/>
      <c r="UL18" s="49"/>
      <c r="UM18" s="50"/>
      <c r="UR18" s="49" t="s">
        <v>3474</v>
      </c>
      <c r="US18" s="50"/>
      <c r="UT18" s="34"/>
      <c r="UU18" s="34">
        <f ca="1">SUM(UU10:UU17)</f>
        <v>0</v>
      </c>
      <c r="UV18" s="34"/>
      <c r="UW18" s="49"/>
      <c r="UX18" s="50"/>
      <c r="VC18" s="49" t="s">
        <v>3474</v>
      </c>
      <c r="VD18" s="50"/>
      <c r="VE18" s="34"/>
      <c r="VF18" s="34">
        <f ca="1">SUM(VF10:VF17)</f>
        <v>0</v>
      </c>
      <c r="VG18" s="34"/>
      <c r="VH18" s="49"/>
      <c r="VI18" s="50"/>
      <c r="VN18" s="49" t="s">
        <v>3474</v>
      </c>
      <c r="VO18" s="50"/>
      <c r="VP18" s="34"/>
      <c r="VQ18" s="34">
        <f ca="1">SUM(VQ10:VQ17)</f>
        <v>0</v>
      </c>
      <c r="VR18" s="34"/>
      <c r="VS18" s="49"/>
      <c r="VT18" s="50"/>
      <c r="VY18" s="49" t="s">
        <v>3474</v>
      </c>
      <c r="VZ18" s="50"/>
      <c r="WA18" s="34"/>
      <c r="WB18" s="34">
        <f ca="1">SUM(WB10:WB17)</f>
        <v>0</v>
      </c>
      <c r="WC18" s="34"/>
      <c r="WD18" s="49"/>
      <c r="WE18" s="50"/>
      <c r="WJ18" s="49" t="s">
        <v>3474</v>
      </c>
      <c r="WK18" s="50"/>
      <c r="WL18" s="34"/>
      <c r="WM18" s="34">
        <f ca="1">SUM(WM10:WM17)</f>
        <v>0</v>
      </c>
      <c r="WN18" s="34"/>
      <c r="WO18" s="49"/>
      <c r="WP18" s="50"/>
      <c r="WU18" s="49" t="s">
        <v>3474</v>
      </c>
      <c r="WV18" s="50"/>
      <c r="WW18" s="34"/>
      <c r="WX18" s="34">
        <f ca="1">SUM(WX10:WX17)</f>
        <v>0</v>
      </c>
      <c r="WY18" s="34"/>
      <c r="WZ18" s="49"/>
      <c r="XA18" s="50"/>
      <c r="XF18" s="49" t="s">
        <v>3474</v>
      </c>
      <c r="XG18" s="50"/>
      <c r="XH18" s="34"/>
      <c r="XI18" s="34">
        <f ca="1">SUM(XI10:XI17)</f>
        <v>0</v>
      </c>
      <c r="XJ18" s="34"/>
      <c r="XK18" s="49"/>
      <c r="XL18" s="50"/>
      <c r="XQ18" s="49" t="s">
        <v>3474</v>
      </c>
      <c r="XR18" s="50"/>
      <c r="XS18" s="34"/>
      <c r="XT18" s="34">
        <f ca="1">SUM(XT10:XT17)</f>
        <v>0</v>
      </c>
      <c r="XU18" s="34"/>
      <c r="XV18" s="49"/>
      <c r="XW18" s="50"/>
      <c r="YB18" s="49" t="s">
        <v>3474</v>
      </c>
      <c r="YC18" s="50"/>
      <c r="YD18" s="34"/>
      <c r="YE18" s="34">
        <f ca="1">SUM(YE10:YE17)</f>
        <v>0</v>
      </c>
      <c r="YF18" s="34"/>
      <c r="YG18" s="49"/>
      <c r="YH18" s="50"/>
      <c r="YM18" s="49" t="s">
        <v>3474</v>
      </c>
      <c r="YN18" s="50"/>
      <c r="YO18" s="34"/>
      <c r="YP18" s="34">
        <f ca="1">SUM(YP10:YP17)</f>
        <v>0</v>
      </c>
      <c r="YQ18" s="34"/>
      <c r="YR18" s="49"/>
      <c r="YS18" s="50"/>
      <c r="YX18" s="49" t="s">
        <v>3474</v>
      </c>
      <c r="YY18" s="50"/>
      <c r="YZ18" s="34"/>
      <c r="ZA18" s="34">
        <f ca="1">SUM(ZA10:ZA17)</f>
        <v>0</v>
      </c>
      <c r="ZB18" s="34"/>
      <c r="ZC18" s="49"/>
      <c r="ZD18" s="50"/>
      <c r="ZI18" s="49" t="s">
        <v>3474</v>
      </c>
      <c r="ZJ18" s="50"/>
      <c r="ZK18" s="34"/>
      <c r="ZL18" s="34">
        <f ca="1">SUM(ZL10:ZL17)</f>
        <v>0</v>
      </c>
      <c r="ZM18" s="34"/>
      <c r="ZN18" s="49"/>
      <c r="ZO18" s="50"/>
      <c r="ZT18" s="49" t="s">
        <v>3474</v>
      </c>
      <c r="ZU18" s="50"/>
      <c r="ZV18" s="34"/>
      <c r="ZW18" s="34">
        <f ca="1">SUM(ZW10:ZW17)</f>
        <v>0</v>
      </c>
      <c r="ZX18" s="34"/>
      <c r="ZY18" s="49"/>
      <c r="ZZ18" s="50"/>
      <c r="AAE18" s="49" t="s">
        <v>3474</v>
      </c>
      <c r="AAF18" s="50"/>
      <c r="AAG18" s="34"/>
      <c r="AAH18" s="34">
        <f ca="1">SUM(AAH10:AAH17)</f>
        <v>0</v>
      </c>
      <c r="AAI18" s="34"/>
      <c r="AAJ18" s="49"/>
      <c r="AAK18" s="50"/>
    </row>
    <row r="19" spans="1:715" ht="10.199999999999999" customHeight="1" x14ac:dyDescent="0.45"/>
    <row r="20" spans="1:715" x14ac:dyDescent="0.45">
      <c r="H20" s="16" t="s">
        <v>3475</v>
      </c>
      <c r="I20" s="16" t="s">
        <v>3476</v>
      </c>
      <c r="J20" s="4"/>
      <c r="K20" s="4"/>
      <c r="S20" s="16" t="s">
        <v>3475</v>
      </c>
      <c r="T20" s="16" t="s">
        <v>3476</v>
      </c>
      <c r="U20" s="4"/>
      <c r="V20" s="4"/>
      <c r="AD20" s="16" t="s">
        <v>3475</v>
      </c>
      <c r="AE20" s="16" t="s">
        <v>3476</v>
      </c>
      <c r="AF20" s="4"/>
      <c r="AG20" s="4"/>
      <c r="AO20" s="16" t="s">
        <v>3475</v>
      </c>
      <c r="AP20" s="16" t="s">
        <v>3476</v>
      </c>
      <c r="AQ20" s="4"/>
      <c r="AR20" s="4"/>
      <c r="AZ20" s="16" t="s">
        <v>3475</v>
      </c>
      <c r="BA20" s="16" t="s">
        <v>3476</v>
      </c>
      <c r="BB20" s="4"/>
      <c r="BC20" s="4"/>
      <c r="BK20" s="16" t="s">
        <v>3475</v>
      </c>
      <c r="BL20" s="16" t="s">
        <v>3476</v>
      </c>
      <c r="BM20" s="4"/>
      <c r="BN20" s="4"/>
      <c r="BV20" s="16" t="s">
        <v>3475</v>
      </c>
      <c r="BW20" s="16" t="s">
        <v>3476</v>
      </c>
      <c r="BX20" s="4"/>
      <c r="BY20" s="4"/>
      <c r="CG20" s="16" t="s">
        <v>3475</v>
      </c>
      <c r="CH20" s="16" t="s">
        <v>3476</v>
      </c>
      <c r="CI20" s="4"/>
      <c r="CJ20" s="4"/>
      <c r="CR20" s="16" t="s">
        <v>3475</v>
      </c>
      <c r="CS20" s="16" t="s">
        <v>3476</v>
      </c>
      <c r="CT20" s="4"/>
      <c r="CU20" s="4"/>
      <c r="DC20" s="16" t="s">
        <v>3475</v>
      </c>
      <c r="DD20" s="16" t="s">
        <v>3476</v>
      </c>
      <c r="DE20" s="4"/>
      <c r="DF20" s="4"/>
      <c r="DN20" s="16" t="s">
        <v>3475</v>
      </c>
      <c r="DO20" s="16" t="s">
        <v>3476</v>
      </c>
      <c r="DP20" s="4"/>
      <c r="DQ20" s="4"/>
      <c r="DY20" s="16" t="s">
        <v>3475</v>
      </c>
      <c r="DZ20" s="16" t="s">
        <v>3476</v>
      </c>
      <c r="EA20" s="4"/>
      <c r="EB20" s="4"/>
      <c r="EJ20" s="16" t="s">
        <v>3475</v>
      </c>
      <c r="EK20" s="16" t="s">
        <v>3476</v>
      </c>
      <c r="EL20" s="4"/>
      <c r="EM20" s="4"/>
      <c r="EU20" s="16" t="s">
        <v>3475</v>
      </c>
      <c r="EV20" s="16" t="s">
        <v>3476</v>
      </c>
      <c r="EW20" s="4"/>
      <c r="EX20" s="4"/>
      <c r="FF20" s="16" t="s">
        <v>3475</v>
      </c>
      <c r="FG20" s="16" t="s">
        <v>3476</v>
      </c>
      <c r="FH20" s="4"/>
      <c r="FI20" s="4"/>
      <c r="FQ20" s="16" t="s">
        <v>3475</v>
      </c>
      <c r="FR20" s="16" t="s">
        <v>3476</v>
      </c>
      <c r="FS20" s="4"/>
      <c r="FT20" s="4"/>
      <c r="GB20" s="16" t="s">
        <v>3475</v>
      </c>
      <c r="GC20" s="16" t="s">
        <v>3476</v>
      </c>
      <c r="GD20" s="4"/>
      <c r="GE20" s="4"/>
      <c r="GM20" s="16" t="s">
        <v>3475</v>
      </c>
      <c r="GN20" s="16" t="s">
        <v>3476</v>
      </c>
      <c r="GO20" s="4"/>
      <c r="GP20" s="4"/>
      <c r="GX20" s="16" t="s">
        <v>3475</v>
      </c>
      <c r="GY20" s="16" t="s">
        <v>3476</v>
      </c>
      <c r="GZ20" s="4"/>
      <c r="HA20" s="4"/>
      <c r="HI20" s="16" t="s">
        <v>3475</v>
      </c>
      <c r="HJ20" s="16" t="s">
        <v>3476</v>
      </c>
      <c r="HK20" s="4"/>
      <c r="HL20" s="4"/>
      <c r="HT20" s="16" t="s">
        <v>3475</v>
      </c>
      <c r="HU20" s="16" t="s">
        <v>3476</v>
      </c>
      <c r="HV20" s="4"/>
      <c r="HW20" s="4"/>
      <c r="IE20" s="16" t="s">
        <v>3475</v>
      </c>
      <c r="IF20" s="16" t="s">
        <v>3476</v>
      </c>
      <c r="IG20" s="4"/>
      <c r="IH20" s="4"/>
      <c r="IP20" s="16" t="s">
        <v>3475</v>
      </c>
      <c r="IQ20" s="16" t="s">
        <v>3476</v>
      </c>
      <c r="IR20" s="4"/>
      <c r="IS20" s="4"/>
      <c r="JA20" s="16" t="s">
        <v>3475</v>
      </c>
      <c r="JB20" s="16" t="s">
        <v>3476</v>
      </c>
      <c r="JC20" s="4"/>
      <c r="JD20" s="4"/>
      <c r="JL20" s="16" t="s">
        <v>3475</v>
      </c>
      <c r="JM20" s="16" t="s">
        <v>3476</v>
      </c>
      <c r="JN20" s="4"/>
      <c r="JO20" s="4"/>
      <c r="JW20" s="16" t="s">
        <v>3475</v>
      </c>
      <c r="JX20" s="16" t="s">
        <v>3476</v>
      </c>
      <c r="JY20" s="4"/>
      <c r="JZ20" s="4"/>
      <c r="KH20" s="16" t="s">
        <v>3475</v>
      </c>
      <c r="KI20" s="16" t="s">
        <v>3476</v>
      </c>
      <c r="KJ20" s="4"/>
      <c r="KK20" s="4"/>
      <c r="KS20" s="16" t="s">
        <v>3475</v>
      </c>
      <c r="KT20" s="16" t="s">
        <v>3476</v>
      </c>
      <c r="KU20" s="4"/>
      <c r="KV20" s="4"/>
      <c r="LD20" s="16" t="s">
        <v>3475</v>
      </c>
      <c r="LE20" s="16" t="s">
        <v>3476</v>
      </c>
      <c r="LF20" s="4"/>
      <c r="LG20" s="4"/>
      <c r="LO20" s="16" t="s">
        <v>3475</v>
      </c>
      <c r="LP20" s="16" t="s">
        <v>3476</v>
      </c>
      <c r="LQ20" s="4"/>
      <c r="LR20" s="4"/>
      <c r="LZ20" s="16" t="s">
        <v>3475</v>
      </c>
      <c r="MA20" s="16" t="s">
        <v>3476</v>
      </c>
      <c r="MB20" s="4"/>
      <c r="MC20" s="4"/>
      <c r="MK20" s="16" t="s">
        <v>3475</v>
      </c>
      <c r="ML20" s="16" t="s">
        <v>3476</v>
      </c>
      <c r="MM20" s="4"/>
      <c r="MN20" s="4"/>
      <c r="MV20" s="16" t="s">
        <v>3475</v>
      </c>
      <c r="MW20" s="16" t="s">
        <v>3476</v>
      </c>
      <c r="MX20" s="4"/>
      <c r="MY20" s="4"/>
      <c r="NG20" s="16" t="s">
        <v>3475</v>
      </c>
      <c r="NH20" s="16" t="s">
        <v>3476</v>
      </c>
      <c r="NI20" s="4"/>
      <c r="NJ20" s="4"/>
      <c r="NR20" s="16" t="s">
        <v>3475</v>
      </c>
      <c r="NS20" s="16" t="s">
        <v>3476</v>
      </c>
      <c r="NT20" s="4"/>
      <c r="NU20" s="4"/>
      <c r="OC20" s="16" t="s">
        <v>3475</v>
      </c>
      <c r="OD20" s="16" t="s">
        <v>3476</v>
      </c>
      <c r="OE20" s="4"/>
      <c r="OF20" s="4"/>
      <c r="ON20" s="16" t="s">
        <v>3475</v>
      </c>
      <c r="OO20" s="16" t="s">
        <v>3476</v>
      </c>
      <c r="OP20" s="4"/>
      <c r="OQ20" s="4"/>
      <c r="OY20" s="16" t="s">
        <v>3475</v>
      </c>
      <c r="OZ20" s="16" t="s">
        <v>3476</v>
      </c>
      <c r="PA20" s="4"/>
      <c r="PB20" s="4"/>
      <c r="PJ20" s="16" t="s">
        <v>3475</v>
      </c>
      <c r="PK20" s="16" t="s">
        <v>3476</v>
      </c>
      <c r="PL20" s="4"/>
      <c r="PM20" s="4"/>
      <c r="PU20" s="16" t="s">
        <v>3475</v>
      </c>
      <c r="PV20" s="16" t="s">
        <v>3476</v>
      </c>
      <c r="PW20" s="4"/>
      <c r="PX20" s="4"/>
      <c r="QF20" s="16" t="s">
        <v>3475</v>
      </c>
      <c r="QG20" s="16" t="s">
        <v>3476</v>
      </c>
      <c r="QH20" s="4"/>
      <c r="QI20" s="4"/>
      <c r="QQ20" s="16" t="s">
        <v>3475</v>
      </c>
      <c r="QR20" s="16" t="s">
        <v>3476</v>
      </c>
      <c r="QS20" s="4"/>
      <c r="QT20" s="4"/>
      <c r="RB20" s="16" t="s">
        <v>3475</v>
      </c>
      <c r="RC20" s="16" t="s">
        <v>3476</v>
      </c>
      <c r="RD20" s="4"/>
      <c r="RE20" s="4"/>
      <c r="RM20" s="16" t="s">
        <v>3475</v>
      </c>
      <c r="RN20" s="16" t="s">
        <v>3476</v>
      </c>
      <c r="RO20" s="4"/>
      <c r="RP20" s="4"/>
      <c r="RX20" s="16" t="s">
        <v>3475</v>
      </c>
      <c r="RY20" s="16" t="s">
        <v>3476</v>
      </c>
      <c r="RZ20" s="4"/>
      <c r="SA20" s="4"/>
      <c r="SI20" s="16" t="s">
        <v>3475</v>
      </c>
      <c r="SJ20" s="16" t="s">
        <v>3476</v>
      </c>
      <c r="SK20" s="4"/>
      <c r="SL20" s="4"/>
      <c r="ST20" s="16" t="s">
        <v>3475</v>
      </c>
      <c r="SU20" s="16" t="s">
        <v>3476</v>
      </c>
      <c r="SV20" s="4"/>
      <c r="SW20" s="4"/>
      <c r="TE20" s="16" t="s">
        <v>3475</v>
      </c>
      <c r="TF20" s="16" t="s">
        <v>3476</v>
      </c>
      <c r="TG20" s="4"/>
      <c r="TH20" s="4"/>
      <c r="TP20" s="16" t="s">
        <v>3475</v>
      </c>
      <c r="TQ20" s="16" t="s">
        <v>3476</v>
      </c>
      <c r="TR20" s="4"/>
      <c r="TS20" s="4"/>
      <c r="UA20" s="16" t="s">
        <v>3475</v>
      </c>
      <c r="UB20" s="16" t="s">
        <v>3476</v>
      </c>
      <c r="UC20" s="4"/>
      <c r="UD20" s="4"/>
      <c r="UL20" s="16" t="s">
        <v>3475</v>
      </c>
      <c r="UM20" s="16" t="s">
        <v>3476</v>
      </c>
      <c r="UN20" s="4"/>
      <c r="UO20" s="4"/>
      <c r="UW20" s="16" t="s">
        <v>3475</v>
      </c>
      <c r="UX20" s="16" t="s">
        <v>3476</v>
      </c>
      <c r="UY20" s="4"/>
      <c r="UZ20" s="4"/>
      <c r="VH20" s="16" t="s">
        <v>3475</v>
      </c>
      <c r="VI20" s="16" t="s">
        <v>3476</v>
      </c>
      <c r="VJ20" s="4"/>
      <c r="VK20" s="4"/>
      <c r="VS20" s="16" t="s">
        <v>3475</v>
      </c>
      <c r="VT20" s="16" t="s">
        <v>3476</v>
      </c>
      <c r="VU20" s="4"/>
      <c r="VV20" s="4"/>
      <c r="WD20" s="16" t="s">
        <v>3475</v>
      </c>
      <c r="WE20" s="16" t="s">
        <v>3476</v>
      </c>
      <c r="WF20" s="4"/>
      <c r="WG20" s="4"/>
      <c r="WO20" s="16" t="s">
        <v>3475</v>
      </c>
      <c r="WP20" s="16" t="s">
        <v>3476</v>
      </c>
      <c r="WQ20" s="4"/>
      <c r="WR20" s="4"/>
      <c r="WZ20" s="16" t="s">
        <v>3475</v>
      </c>
      <c r="XA20" s="16" t="s">
        <v>3476</v>
      </c>
      <c r="XB20" s="4"/>
      <c r="XC20" s="4"/>
      <c r="XK20" s="16" t="s">
        <v>3475</v>
      </c>
      <c r="XL20" s="16" t="s">
        <v>3476</v>
      </c>
      <c r="XM20" s="4"/>
      <c r="XN20" s="4"/>
      <c r="XV20" s="16" t="s">
        <v>3475</v>
      </c>
      <c r="XW20" s="16" t="s">
        <v>3476</v>
      </c>
      <c r="XX20" s="4"/>
      <c r="XY20" s="4"/>
      <c r="YG20" s="16" t="s">
        <v>3475</v>
      </c>
      <c r="YH20" s="16" t="s">
        <v>3476</v>
      </c>
      <c r="YI20" s="4"/>
      <c r="YJ20" s="4"/>
      <c r="YR20" s="16" t="s">
        <v>3475</v>
      </c>
      <c r="YS20" s="16" t="s">
        <v>3476</v>
      </c>
      <c r="YT20" s="4"/>
      <c r="YU20" s="4"/>
      <c r="ZC20" s="16" t="s">
        <v>3475</v>
      </c>
      <c r="ZD20" s="16" t="s">
        <v>3476</v>
      </c>
      <c r="ZE20" s="4"/>
      <c r="ZF20" s="4"/>
      <c r="ZN20" s="16" t="s">
        <v>3475</v>
      </c>
      <c r="ZO20" s="16" t="s">
        <v>3476</v>
      </c>
      <c r="ZP20" s="4"/>
      <c r="ZQ20" s="4"/>
      <c r="ZY20" s="16" t="s">
        <v>3475</v>
      </c>
      <c r="ZZ20" s="16" t="s">
        <v>3476</v>
      </c>
      <c r="AAA20" s="4"/>
      <c r="AAB20" s="4"/>
      <c r="AAJ20" s="16" t="s">
        <v>3475</v>
      </c>
      <c r="AAK20" s="16" t="s">
        <v>3476</v>
      </c>
      <c r="AAL20" s="4"/>
      <c r="AAM20" s="4"/>
    </row>
    <row r="21" spans="1:715" x14ac:dyDescent="0.45">
      <c r="A21" s="55" t="str">
        <f ca="1">IFERROR(
IF(A2="■",
"摘要："&amp;OFFSET(納品書まとめ!$A$1,I2-1,21),"摘要："&amp;OFFSET(webまとめ!$A$1,I1-1,21)),"")</f>
        <v>摘要：</v>
      </c>
      <c r="B21" s="55"/>
      <c r="C21" s="55"/>
      <c r="D21" s="55"/>
      <c r="E21" s="55"/>
      <c r="H21" s="76"/>
      <c r="I21" s="76"/>
      <c r="J21" s="4"/>
      <c r="K21" s="4"/>
      <c r="L21" s="55" t="str">
        <f ca="1">IFERROR(
IF(L2="■",
"摘要："&amp;OFFSET(納品書まとめ!$A$1,T2-1,21),"摘要："&amp;OFFSET(webまとめ!$A$1,T1-1,21)),"")</f>
        <v/>
      </c>
      <c r="M21" s="55"/>
      <c r="N21" s="55"/>
      <c r="O21" s="55"/>
      <c r="P21" s="55"/>
      <c r="S21" s="88"/>
      <c r="T21" s="88"/>
      <c r="U21" s="4"/>
      <c r="V21" s="4"/>
      <c r="W21" s="55" t="str">
        <f ca="1">IFERROR(
IF(W2="■",
"摘要："&amp;OFFSET(納品書まとめ!$A$1,AE2-1,21),"摘要："&amp;OFFSET(webまとめ!$A$1,AE1-1,21)),"")</f>
        <v/>
      </c>
      <c r="X21" s="55"/>
      <c r="Y21" s="55"/>
      <c r="Z21" s="55"/>
      <c r="AA21" s="55"/>
      <c r="AD21" s="88"/>
      <c r="AE21" s="88"/>
      <c r="AF21" s="4"/>
      <c r="AG21" s="4"/>
      <c r="AH21" s="55" t="str">
        <f ca="1">IFERROR(
IF(AH2="■",
"摘要："&amp;OFFSET(納品書まとめ!$A$1,AP2-1,21),"摘要："&amp;OFFSET(webまとめ!$A$1,AP1-1,21)),"")</f>
        <v/>
      </c>
      <c r="AI21" s="55"/>
      <c r="AJ21" s="55"/>
      <c r="AK21" s="55"/>
      <c r="AL21" s="55"/>
      <c r="AO21" s="88"/>
      <c r="AP21" s="88"/>
      <c r="AQ21" s="4"/>
      <c r="AR21" s="4"/>
      <c r="AS21" s="55" t="str">
        <f ca="1">IFERROR(
IF(AS2="■",
"摘要："&amp;OFFSET(納品書まとめ!$A$1,BA2-1,21),"摘要："&amp;OFFSET(webまとめ!$A$1,BA1-1,21)),"")</f>
        <v/>
      </c>
      <c r="AT21" s="55"/>
      <c r="AU21" s="55"/>
      <c r="AV21" s="55"/>
      <c r="AW21" s="55"/>
      <c r="AZ21" s="88"/>
      <c r="BA21" s="88"/>
      <c r="BB21" s="4"/>
      <c r="BC21" s="4"/>
      <c r="BD21" s="55" t="str">
        <f ca="1">IFERROR(
IF(BD2="■",
"摘要："&amp;OFFSET(納品書まとめ!$A$1,BL2-1,21),"摘要："&amp;OFFSET(webまとめ!$A$1,BL1-1,21)),"")</f>
        <v/>
      </c>
      <c r="BE21" s="55"/>
      <c r="BF21" s="55"/>
      <c r="BG21" s="55"/>
      <c r="BH21" s="55"/>
      <c r="BK21" s="88"/>
      <c r="BL21" s="88"/>
      <c r="BM21" s="4"/>
      <c r="BN21" s="4"/>
      <c r="BO21" s="55" t="str">
        <f ca="1">IFERROR(
IF(BO2="■",
"摘要："&amp;OFFSET(納品書まとめ!$A$1,BW2-1,21),"摘要："&amp;OFFSET(webまとめ!$A$1,BW1-1,21)),"")</f>
        <v/>
      </c>
      <c r="BP21" s="55"/>
      <c r="BQ21" s="55"/>
      <c r="BR21" s="55"/>
      <c r="BS21" s="55"/>
      <c r="BV21" s="88"/>
      <c r="BW21" s="88"/>
      <c r="BX21" s="4"/>
      <c r="BY21" s="4"/>
      <c r="BZ21" s="55" t="str">
        <f ca="1">IFERROR(
IF(BZ2="■",
"摘要："&amp;OFFSET(納品書まとめ!$A$1,CH2-1,21),"摘要："&amp;OFFSET(webまとめ!$A$1,CH1-1,21)),"")</f>
        <v/>
      </c>
      <c r="CA21" s="55"/>
      <c r="CB21" s="55"/>
      <c r="CC21" s="55"/>
      <c r="CD21" s="55"/>
      <c r="CG21" s="88"/>
      <c r="CH21" s="88"/>
      <c r="CI21" s="4"/>
      <c r="CJ21" s="4"/>
      <c r="CK21" s="55" t="str">
        <f ca="1">IFERROR(
IF(CK2="■",
"摘要："&amp;OFFSET(納品書まとめ!$A$1,CS2-1,21),"摘要："&amp;OFFSET(webまとめ!$A$1,CS1-1,21)),"")</f>
        <v/>
      </c>
      <c r="CL21" s="55"/>
      <c r="CM21" s="55"/>
      <c r="CN21" s="55"/>
      <c r="CO21" s="55"/>
      <c r="CR21" s="88"/>
      <c r="CS21" s="88"/>
      <c r="CT21" s="4"/>
      <c r="CU21" s="4"/>
      <c r="CV21" s="55" t="str">
        <f ca="1">IFERROR(
IF(CV2="■",
"摘要："&amp;OFFSET(納品書まとめ!$A$1,DD2-1,21),"摘要："&amp;OFFSET(webまとめ!$A$1,DD1-1,21)),"")</f>
        <v/>
      </c>
      <c r="CW21" s="55"/>
      <c r="CX21" s="55"/>
      <c r="CY21" s="55"/>
      <c r="CZ21" s="55"/>
      <c r="DC21" s="88"/>
      <c r="DD21" s="88"/>
      <c r="DE21" s="4"/>
      <c r="DF21" s="4"/>
      <c r="DG21" s="55" t="str">
        <f ca="1">IFERROR(
IF(DG2="■",
"摘要："&amp;OFFSET(納品書まとめ!$A$1,DO2-1,21),"摘要："&amp;OFFSET(webまとめ!$A$1,DO1-1,21)),"")</f>
        <v/>
      </c>
      <c r="DH21" s="55"/>
      <c r="DI21" s="55"/>
      <c r="DJ21" s="55"/>
      <c r="DK21" s="55"/>
      <c r="DN21" s="88"/>
      <c r="DO21" s="88"/>
      <c r="DP21" s="4"/>
      <c r="DQ21" s="4"/>
      <c r="DR21" s="55" t="str">
        <f ca="1">IFERROR(
IF(DR2="■",
"摘要："&amp;OFFSET(納品書まとめ!$A$1,DZ2-1,21),"摘要："&amp;OFFSET(webまとめ!$A$1,DZ1-1,21)),"")</f>
        <v/>
      </c>
      <c r="DS21" s="55"/>
      <c r="DT21" s="55"/>
      <c r="DU21" s="55"/>
      <c r="DV21" s="55"/>
      <c r="DY21" s="88"/>
      <c r="DZ21" s="88"/>
      <c r="EA21" s="4"/>
      <c r="EB21" s="4"/>
      <c r="EC21" s="55" t="str">
        <f ca="1">IFERROR(
IF(EC2="■",
"摘要："&amp;OFFSET(納品書まとめ!$A$1,EK2-1,21),"摘要："&amp;OFFSET(webまとめ!$A$1,EK1-1,21)),"")</f>
        <v/>
      </c>
      <c r="ED21" s="55"/>
      <c r="EE21" s="55"/>
      <c r="EF21" s="55"/>
      <c r="EG21" s="55"/>
      <c r="EJ21" s="88"/>
      <c r="EK21" s="88"/>
      <c r="EL21" s="4"/>
      <c r="EM21" s="4"/>
      <c r="EN21" s="55" t="str">
        <f ca="1">IFERROR(
IF(EN2="■",
"摘要："&amp;OFFSET(納品書まとめ!$A$1,EV2-1,21),"摘要："&amp;OFFSET(webまとめ!$A$1,EV1-1,21)),"")</f>
        <v/>
      </c>
      <c r="EO21" s="55"/>
      <c r="EP21" s="55"/>
      <c r="EQ21" s="55"/>
      <c r="ER21" s="55"/>
      <c r="EU21" s="88"/>
      <c r="EV21" s="88"/>
      <c r="EW21" s="4"/>
      <c r="EX21" s="4"/>
      <c r="EY21" s="55" t="str">
        <f ca="1">IFERROR(
IF(EY2="■",
"摘要："&amp;OFFSET(納品書まとめ!$A$1,FG2-1,21),"摘要："&amp;OFFSET(webまとめ!$A$1,FG1-1,21)),"")</f>
        <v/>
      </c>
      <c r="EZ21" s="55"/>
      <c r="FA21" s="55"/>
      <c r="FB21" s="55"/>
      <c r="FC21" s="55"/>
      <c r="FF21" s="88"/>
      <c r="FG21" s="88"/>
      <c r="FH21" s="4"/>
      <c r="FI21" s="4"/>
      <c r="FJ21" s="55" t="str">
        <f ca="1">IFERROR(
IF(FJ2="■",
"摘要："&amp;OFFSET(納品書まとめ!$A$1,FR2-1,21),"摘要："&amp;OFFSET(webまとめ!$A$1,FR1-1,21)),"")</f>
        <v/>
      </c>
      <c r="FK21" s="55"/>
      <c r="FL21" s="55"/>
      <c r="FM21" s="55"/>
      <c r="FN21" s="55"/>
      <c r="FQ21" s="88"/>
      <c r="FR21" s="88"/>
      <c r="FS21" s="4"/>
      <c r="FT21" s="4"/>
      <c r="FU21" s="55" t="str">
        <f ca="1">IFERROR(
IF(FU2="■",
"摘要："&amp;OFFSET(納品書まとめ!$A$1,GC2-1,21),"摘要："&amp;OFFSET(webまとめ!$A$1,GC1-1,21)),"")</f>
        <v/>
      </c>
      <c r="FV21" s="55"/>
      <c r="FW21" s="55"/>
      <c r="FX21" s="55"/>
      <c r="FY21" s="55"/>
      <c r="GB21" s="88"/>
      <c r="GC21" s="88"/>
      <c r="GD21" s="4"/>
      <c r="GE21" s="4"/>
      <c r="GF21" s="55" t="str">
        <f ca="1">IFERROR(
IF(GF2="■",
"摘要："&amp;OFFSET(納品書まとめ!$A$1,GN2-1,21),"摘要："&amp;OFFSET(webまとめ!$A$1,GN1-1,21)),"")</f>
        <v/>
      </c>
      <c r="GG21" s="55"/>
      <c r="GH21" s="55"/>
      <c r="GI21" s="55"/>
      <c r="GJ21" s="55"/>
      <c r="GM21" s="88"/>
      <c r="GN21" s="88"/>
      <c r="GO21" s="4"/>
      <c r="GP21" s="4"/>
      <c r="GQ21" s="55" t="str">
        <f ca="1">IFERROR(
IF(GQ2="■",
"摘要："&amp;OFFSET(納品書まとめ!$A$1,GY2-1,21),"摘要："&amp;OFFSET(webまとめ!$A$1,GY1-1,21)),"")</f>
        <v/>
      </c>
      <c r="GR21" s="55"/>
      <c r="GS21" s="55"/>
      <c r="GT21" s="55"/>
      <c r="GU21" s="55"/>
      <c r="GX21" s="88"/>
      <c r="GY21" s="88"/>
      <c r="GZ21" s="4"/>
      <c r="HA21" s="4"/>
      <c r="HB21" s="55" t="str">
        <f ca="1">IFERROR(
IF(HB2="■",
"摘要："&amp;OFFSET(納品書まとめ!$A$1,HJ2-1,21),"摘要："&amp;OFFSET(webまとめ!$A$1,HJ1-1,21)),"")</f>
        <v/>
      </c>
      <c r="HC21" s="55"/>
      <c r="HD21" s="55"/>
      <c r="HE21" s="55"/>
      <c r="HF21" s="55"/>
      <c r="HI21" s="88"/>
      <c r="HJ21" s="88"/>
      <c r="HK21" s="4"/>
      <c r="HL21" s="4"/>
      <c r="HM21" s="55" t="str">
        <f ca="1">IFERROR(
IF(HM2="■",
"摘要："&amp;OFFSET(納品書まとめ!$A$1,HU2-1,21),"摘要："&amp;OFFSET(webまとめ!$A$1,HU1-1,21)),"")</f>
        <v/>
      </c>
      <c r="HN21" s="55"/>
      <c r="HO21" s="55"/>
      <c r="HP21" s="55"/>
      <c r="HQ21" s="55"/>
      <c r="HT21" s="88"/>
      <c r="HU21" s="88"/>
      <c r="HV21" s="4"/>
      <c r="HW21" s="4"/>
      <c r="HX21" s="55" t="str">
        <f ca="1">IFERROR(
IF(HX2="■",
"摘要："&amp;OFFSET(納品書まとめ!$A$1,IF2-1,21),"摘要："&amp;OFFSET(webまとめ!$A$1,IF1-1,21)),"")</f>
        <v/>
      </c>
      <c r="HY21" s="55"/>
      <c r="HZ21" s="55"/>
      <c r="IA21" s="55"/>
      <c r="IB21" s="55"/>
      <c r="IE21" s="88"/>
      <c r="IF21" s="88"/>
      <c r="IG21" s="4"/>
      <c r="IH21" s="4"/>
      <c r="II21" s="55" t="str">
        <f ca="1">IFERROR(
IF(II2="■",
"摘要："&amp;OFFSET(納品書まとめ!$A$1,IQ2-1,21),"摘要："&amp;OFFSET(webまとめ!$A$1,IQ1-1,21)),"")</f>
        <v/>
      </c>
      <c r="IJ21" s="55"/>
      <c r="IK21" s="55"/>
      <c r="IL21" s="55"/>
      <c r="IM21" s="55"/>
      <c r="IP21" s="88"/>
      <c r="IQ21" s="88"/>
      <c r="IR21" s="4"/>
      <c r="IS21" s="4"/>
      <c r="IT21" s="55" t="str">
        <f ca="1">IFERROR(
IF(IT2="■",
"摘要："&amp;OFFSET(納品書まとめ!$A$1,JB2-1,21),"摘要："&amp;OFFSET(webまとめ!$A$1,JB1-1,21)),"")</f>
        <v/>
      </c>
      <c r="IU21" s="55"/>
      <c r="IV21" s="55"/>
      <c r="IW21" s="55"/>
      <c r="IX21" s="55"/>
      <c r="JA21" s="88"/>
      <c r="JB21" s="88"/>
      <c r="JC21" s="4"/>
      <c r="JD21" s="4"/>
      <c r="JE21" s="55" t="str">
        <f ca="1">IFERROR(
IF(JE2="■",
"摘要："&amp;OFFSET(納品書まとめ!$A$1,JM2-1,21),"摘要："&amp;OFFSET(webまとめ!$A$1,JM1-1,21)),"")</f>
        <v/>
      </c>
      <c r="JF21" s="55"/>
      <c r="JG21" s="55"/>
      <c r="JH21" s="55"/>
      <c r="JI21" s="55"/>
      <c r="JL21" s="88"/>
      <c r="JM21" s="88"/>
      <c r="JN21" s="4"/>
      <c r="JO21" s="4"/>
      <c r="JP21" s="55" t="str">
        <f ca="1">IFERROR(
IF(JP2="■",
"摘要："&amp;OFFSET(納品書まとめ!$A$1,JX2-1,21),"摘要："&amp;OFFSET(webまとめ!$A$1,JX1-1,21)),"")</f>
        <v/>
      </c>
      <c r="JQ21" s="55"/>
      <c r="JR21" s="55"/>
      <c r="JS21" s="55"/>
      <c r="JT21" s="55"/>
      <c r="JW21" s="88"/>
      <c r="JX21" s="88"/>
      <c r="JY21" s="4"/>
      <c r="JZ21" s="4"/>
      <c r="KA21" s="55" t="str">
        <f ca="1">IFERROR(
IF(KA2="■",
"摘要："&amp;OFFSET(納品書まとめ!$A$1,KI2-1,21),"摘要："&amp;OFFSET(webまとめ!$A$1,KI1-1,21)),"")</f>
        <v/>
      </c>
      <c r="KB21" s="55"/>
      <c r="KC21" s="55"/>
      <c r="KD21" s="55"/>
      <c r="KE21" s="55"/>
      <c r="KH21" s="88"/>
      <c r="KI21" s="88"/>
      <c r="KJ21" s="4"/>
      <c r="KK21" s="4"/>
      <c r="KL21" s="55" t="str">
        <f ca="1">IFERROR(
IF(KL2="■",
"摘要："&amp;OFFSET(納品書まとめ!$A$1,KT2-1,21),"摘要："&amp;OFFSET(webまとめ!$A$1,KT1-1,21)),"")</f>
        <v/>
      </c>
      <c r="KM21" s="55"/>
      <c r="KN21" s="55"/>
      <c r="KO21" s="55"/>
      <c r="KP21" s="55"/>
      <c r="KS21" s="88"/>
      <c r="KT21" s="88"/>
      <c r="KU21" s="4"/>
      <c r="KV21" s="4"/>
      <c r="KW21" s="55" t="str">
        <f ca="1">IFERROR(
IF(KW2="■",
"摘要："&amp;OFFSET(納品書まとめ!$A$1,LE2-1,21),"摘要："&amp;OFFSET(webまとめ!$A$1,LE1-1,21)),"")</f>
        <v/>
      </c>
      <c r="KX21" s="55"/>
      <c r="KY21" s="55"/>
      <c r="KZ21" s="55"/>
      <c r="LA21" s="55"/>
      <c r="LD21" s="88"/>
      <c r="LE21" s="88"/>
      <c r="LF21" s="4"/>
      <c r="LG21" s="4"/>
      <c r="LH21" s="55" t="str">
        <f ca="1">IFERROR(
IF(LH2="■",
"摘要："&amp;OFFSET(納品書まとめ!$A$1,LP2-1,21),"摘要："&amp;OFFSET(webまとめ!$A$1,LP1-1,21)),"")</f>
        <v/>
      </c>
      <c r="LI21" s="55"/>
      <c r="LJ21" s="55"/>
      <c r="LK21" s="55"/>
      <c r="LL21" s="55"/>
      <c r="LO21" s="88"/>
      <c r="LP21" s="88"/>
      <c r="LQ21" s="4"/>
      <c r="LR21" s="4"/>
      <c r="LS21" s="55" t="str">
        <f ca="1">IFERROR(
IF(LS2="■",
"摘要："&amp;OFFSET(納品書まとめ!$A$1,MA2-1,21),"摘要："&amp;OFFSET(webまとめ!$A$1,MA1-1,21)),"")</f>
        <v/>
      </c>
      <c r="LT21" s="55"/>
      <c r="LU21" s="55"/>
      <c r="LV21" s="55"/>
      <c r="LW21" s="55"/>
      <c r="LZ21" s="88"/>
      <c r="MA21" s="88"/>
      <c r="MB21" s="4"/>
      <c r="MC21" s="4"/>
      <c r="MD21" s="55" t="str">
        <f ca="1">IFERROR(
IF(MD2="■",
"摘要："&amp;OFFSET(納品書まとめ!$A$1,ML2-1,21),"摘要："&amp;OFFSET(webまとめ!$A$1,ML1-1,21)),"")</f>
        <v/>
      </c>
      <c r="ME21" s="55"/>
      <c r="MF21" s="55"/>
      <c r="MG21" s="55"/>
      <c r="MH21" s="55"/>
      <c r="MK21" s="88"/>
      <c r="ML21" s="88"/>
      <c r="MM21" s="4"/>
      <c r="MN21" s="4"/>
      <c r="MO21" s="55" t="str">
        <f ca="1">IFERROR(
IF(MO2="■",
"摘要："&amp;OFFSET(納品書まとめ!$A$1,MW2-1,21),"摘要："&amp;OFFSET(webまとめ!$A$1,MW1-1,21)),"")</f>
        <v/>
      </c>
      <c r="MP21" s="55"/>
      <c r="MQ21" s="55"/>
      <c r="MR21" s="55"/>
      <c r="MS21" s="55"/>
      <c r="MV21" s="88"/>
      <c r="MW21" s="88"/>
      <c r="MX21" s="4"/>
      <c r="MY21" s="4"/>
      <c r="MZ21" s="55" t="str">
        <f ca="1">IFERROR(
IF(MZ2="■",
"摘要："&amp;OFFSET(納品書まとめ!$A$1,NH2-1,21),"摘要："&amp;OFFSET(webまとめ!$A$1,NH1-1,21)),"")</f>
        <v/>
      </c>
      <c r="NA21" s="55"/>
      <c r="NB21" s="55"/>
      <c r="NC21" s="55"/>
      <c r="ND21" s="55"/>
      <c r="NG21" s="88"/>
      <c r="NH21" s="88"/>
      <c r="NI21" s="4"/>
      <c r="NJ21" s="4"/>
      <c r="NK21" s="55" t="str">
        <f ca="1">IFERROR(
IF(NK2="■",
"摘要："&amp;OFFSET(納品書まとめ!$A$1,NS2-1,21),"摘要："&amp;OFFSET(webまとめ!$A$1,NS1-1,21)),"")</f>
        <v/>
      </c>
      <c r="NL21" s="55"/>
      <c r="NM21" s="55"/>
      <c r="NN21" s="55"/>
      <c r="NO21" s="55"/>
      <c r="NR21" s="88"/>
      <c r="NS21" s="88"/>
      <c r="NT21" s="4"/>
      <c r="NU21" s="4"/>
      <c r="NV21" s="55" t="str">
        <f ca="1">IFERROR(
IF(NV2="■",
"摘要："&amp;OFFSET(納品書まとめ!$A$1,OD2-1,21),"摘要："&amp;OFFSET(webまとめ!$A$1,OD1-1,21)),"")</f>
        <v/>
      </c>
      <c r="NW21" s="55"/>
      <c r="NX21" s="55"/>
      <c r="NY21" s="55"/>
      <c r="NZ21" s="55"/>
      <c r="OC21" s="88"/>
      <c r="OD21" s="88"/>
      <c r="OE21" s="4"/>
      <c r="OF21" s="4"/>
      <c r="OG21" s="55" t="str">
        <f ca="1">IFERROR(
IF(OG2="■",
"摘要："&amp;OFFSET(納品書まとめ!$A$1,OO2-1,21),"摘要："&amp;OFFSET(webまとめ!$A$1,OO1-1,21)),"")</f>
        <v/>
      </c>
      <c r="OH21" s="55"/>
      <c r="OI21" s="55"/>
      <c r="OJ21" s="55"/>
      <c r="OK21" s="55"/>
      <c r="ON21" s="88"/>
      <c r="OO21" s="88"/>
      <c r="OP21" s="4"/>
      <c r="OQ21" s="4"/>
      <c r="OR21" s="55" t="str">
        <f ca="1">IFERROR(
IF(OR2="■",
"摘要："&amp;OFFSET(納品書まとめ!$A$1,OZ2-1,21),"摘要："&amp;OFFSET(webまとめ!$A$1,OZ1-1,21)),"")</f>
        <v/>
      </c>
      <c r="OS21" s="55"/>
      <c r="OT21" s="55"/>
      <c r="OU21" s="55"/>
      <c r="OV21" s="55"/>
      <c r="OY21" s="88"/>
      <c r="OZ21" s="88"/>
      <c r="PA21" s="4"/>
      <c r="PB21" s="4"/>
      <c r="PC21" s="55" t="str">
        <f ca="1">IFERROR(
IF(PC2="■",
"摘要："&amp;OFFSET(納品書まとめ!$A$1,PK2-1,21),"摘要："&amp;OFFSET(webまとめ!$A$1,PK1-1,21)),"")</f>
        <v/>
      </c>
      <c r="PD21" s="55"/>
      <c r="PE21" s="55"/>
      <c r="PF21" s="55"/>
      <c r="PG21" s="55"/>
      <c r="PJ21" s="88"/>
      <c r="PK21" s="88"/>
      <c r="PL21" s="4"/>
      <c r="PM21" s="4"/>
      <c r="PN21" s="55" t="str">
        <f ca="1">IFERROR(
IF(PN2="■",
"摘要："&amp;OFFSET(納品書まとめ!$A$1,PV2-1,21),"摘要："&amp;OFFSET(webまとめ!$A$1,PV1-1,21)),"")</f>
        <v/>
      </c>
      <c r="PO21" s="55"/>
      <c r="PP21" s="55"/>
      <c r="PQ21" s="55"/>
      <c r="PR21" s="55"/>
      <c r="PU21" s="88"/>
      <c r="PV21" s="88"/>
      <c r="PW21" s="4"/>
      <c r="PX21" s="4"/>
      <c r="PY21" s="55" t="str">
        <f ca="1">IFERROR(
IF(PY2="■",
"摘要："&amp;OFFSET(納品書まとめ!$A$1,QG2-1,21),"摘要："&amp;OFFSET(webまとめ!$A$1,QG1-1,21)),"")</f>
        <v/>
      </c>
      <c r="PZ21" s="55"/>
      <c r="QA21" s="55"/>
      <c r="QB21" s="55"/>
      <c r="QC21" s="55"/>
      <c r="QF21" s="88"/>
      <c r="QG21" s="88"/>
      <c r="QH21" s="4"/>
      <c r="QI21" s="4"/>
      <c r="QJ21" s="55" t="str">
        <f ca="1">IFERROR(
IF(QJ2="■",
"摘要："&amp;OFFSET(納品書まとめ!$A$1,QR2-1,21),"摘要："&amp;OFFSET(webまとめ!$A$1,QR1-1,21)),"")</f>
        <v/>
      </c>
      <c r="QK21" s="55"/>
      <c r="QL21" s="55"/>
      <c r="QM21" s="55"/>
      <c r="QN21" s="55"/>
      <c r="QQ21" s="88"/>
      <c r="QR21" s="88"/>
      <c r="QS21" s="4"/>
      <c r="QT21" s="4"/>
      <c r="QU21" s="55" t="str">
        <f ca="1">IFERROR(
IF(QU2="■",
"摘要："&amp;OFFSET(納品書まとめ!$A$1,RC2-1,21),"摘要："&amp;OFFSET(webまとめ!$A$1,RC1-1,21)),"")</f>
        <v/>
      </c>
      <c r="QV21" s="55"/>
      <c r="QW21" s="55"/>
      <c r="QX21" s="55"/>
      <c r="QY21" s="55"/>
      <c r="RB21" s="88"/>
      <c r="RC21" s="88"/>
      <c r="RD21" s="4"/>
      <c r="RE21" s="4"/>
      <c r="RF21" s="55" t="str">
        <f ca="1">IFERROR(
IF(RF2="■",
"摘要："&amp;OFFSET(納品書まとめ!$A$1,RN2-1,21),"摘要："&amp;OFFSET(webまとめ!$A$1,RN1-1,21)),"")</f>
        <v/>
      </c>
      <c r="RG21" s="55"/>
      <c r="RH21" s="55"/>
      <c r="RI21" s="55"/>
      <c r="RJ21" s="55"/>
      <c r="RM21" s="88"/>
      <c r="RN21" s="88"/>
      <c r="RO21" s="4"/>
      <c r="RP21" s="4"/>
      <c r="RQ21" s="55" t="str">
        <f ca="1">IFERROR(
IF(RQ2="■",
"摘要："&amp;OFFSET(納品書まとめ!$A$1,RY2-1,21),"摘要："&amp;OFFSET(webまとめ!$A$1,RY1-1,21)),"")</f>
        <v/>
      </c>
      <c r="RR21" s="55"/>
      <c r="RS21" s="55"/>
      <c r="RT21" s="55"/>
      <c r="RU21" s="55"/>
      <c r="RX21" s="88"/>
      <c r="RY21" s="88"/>
      <c r="RZ21" s="4"/>
      <c r="SA21" s="4"/>
      <c r="SB21" s="55" t="str">
        <f ca="1">IFERROR(
IF(SB2="■",
"摘要："&amp;OFFSET(納品書まとめ!$A$1,SJ2-1,21),"摘要："&amp;OFFSET(webまとめ!$A$1,SJ1-1,21)),"")</f>
        <v/>
      </c>
      <c r="SC21" s="55"/>
      <c r="SD21" s="55"/>
      <c r="SE21" s="55"/>
      <c r="SF21" s="55"/>
      <c r="SI21" s="88"/>
      <c r="SJ21" s="88"/>
      <c r="SK21" s="4"/>
      <c r="SL21" s="4"/>
      <c r="SM21" s="55" t="str">
        <f ca="1">IFERROR(
IF(SM2="■",
"摘要："&amp;OFFSET(納品書まとめ!$A$1,SU2-1,21),"摘要："&amp;OFFSET(webまとめ!$A$1,SU1-1,21)),"")</f>
        <v/>
      </c>
      <c r="SN21" s="55"/>
      <c r="SO21" s="55"/>
      <c r="SP21" s="55"/>
      <c r="SQ21" s="55"/>
      <c r="ST21" s="88"/>
      <c r="SU21" s="88"/>
      <c r="SV21" s="4"/>
      <c r="SW21" s="4"/>
      <c r="SX21" s="55" t="str">
        <f ca="1">IFERROR(
IF(SX2="■",
"摘要："&amp;OFFSET(納品書まとめ!$A$1,TF2-1,21),"摘要："&amp;OFFSET(webまとめ!$A$1,TF1-1,21)),"")</f>
        <v/>
      </c>
      <c r="SY21" s="55"/>
      <c r="SZ21" s="55"/>
      <c r="TA21" s="55"/>
      <c r="TB21" s="55"/>
      <c r="TE21" s="88"/>
      <c r="TF21" s="88"/>
      <c r="TG21" s="4"/>
      <c r="TH21" s="4"/>
      <c r="TI21" s="55" t="str">
        <f ca="1">IFERROR(
IF(TI2="■",
"摘要："&amp;OFFSET(納品書まとめ!$A$1,TQ2-1,21),"摘要："&amp;OFFSET(webまとめ!$A$1,TQ1-1,21)),"")</f>
        <v/>
      </c>
      <c r="TJ21" s="55"/>
      <c r="TK21" s="55"/>
      <c r="TL21" s="55"/>
      <c r="TM21" s="55"/>
      <c r="TP21" s="88"/>
      <c r="TQ21" s="88"/>
      <c r="TR21" s="4"/>
      <c r="TS21" s="4"/>
      <c r="TT21" s="55" t="str">
        <f ca="1">IFERROR(
IF(TT2="■",
"摘要："&amp;OFFSET(納品書まとめ!$A$1,UB2-1,21),"摘要："&amp;OFFSET(webまとめ!$A$1,UB1-1,21)),"")</f>
        <v/>
      </c>
      <c r="TU21" s="55"/>
      <c r="TV21" s="55"/>
      <c r="TW21" s="55"/>
      <c r="TX21" s="55"/>
      <c r="UA21" s="88"/>
      <c r="UB21" s="88"/>
      <c r="UC21" s="4"/>
      <c r="UD21" s="4"/>
      <c r="UE21" s="55" t="str">
        <f ca="1">IFERROR(
IF(UE2="■",
"摘要："&amp;OFFSET(納品書まとめ!$A$1,UM2-1,21),"摘要："&amp;OFFSET(webまとめ!$A$1,UM1-1,21)),"")</f>
        <v/>
      </c>
      <c r="UF21" s="55"/>
      <c r="UG21" s="55"/>
      <c r="UH21" s="55"/>
      <c r="UI21" s="55"/>
      <c r="UL21" s="88"/>
      <c r="UM21" s="88"/>
      <c r="UN21" s="4"/>
      <c r="UO21" s="4"/>
      <c r="UP21" s="55" t="str">
        <f ca="1">IFERROR(
IF(UP2="■",
"摘要："&amp;OFFSET(納品書まとめ!$A$1,UX2-1,21),"摘要："&amp;OFFSET(webまとめ!$A$1,UX1-1,21)),"")</f>
        <v/>
      </c>
      <c r="UQ21" s="55"/>
      <c r="UR21" s="55"/>
      <c r="US21" s="55"/>
      <c r="UT21" s="55"/>
      <c r="UW21" s="88"/>
      <c r="UX21" s="88"/>
      <c r="UY21" s="4"/>
      <c r="UZ21" s="4"/>
      <c r="VA21" s="55" t="str">
        <f ca="1">IFERROR(
IF(VA2="■",
"摘要："&amp;OFFSET(納品書まとめ!$A$1,VI2-1,21),"摘要："&amp;OFFSET(webまとめ!$A$1,VI1-1,21)),"")</f>
        <v/>
      </c>
      <c r="VB21" s="55"/>
      <c r="VC21" s="55"/>
      <c r="VD21" s="55"/>
      <c r="VE21" s="55"/>
      <c r="VH21" s="88"/>
      <c r="VI21" s="88"/>
      <c r="VJ21" s="4"/>
      <c r="VK21" s="4"/>
      <c r="VL21" s="55" t="str">
        <f ca="1">IFERROR(
IF(VL2="■",
"摘要："&amp;OFFSET(納品書まとめ!$A$1,VT2-1,21),"摘要："&amp;OFFSET(webまとめ!$A$1,VT1-1,21)),"")</f>
        <v/>
      </c>
      <c r="VM21" s="55"/>
      <c r="VN21" s="55"/>
      <c r="VO21" s="55"/>
      <c r="VP21" s="55"/>
      <c r="VS21" s="88"/>
      <c r="VT21" s="88"/>
      <c r="VU21" s="4"/>
      <c r="VV21" s="4"/>
      <c r="VW21" s="55" t="str">
        <f ca="1">IFERROR(
IF(VW2="■",
"摘要："&amp;OFFSET(納品書まとめ!$A$1,WE2-1,21),"摘要："&amp;OFFSET(webまとめ!$A$1,WE1-1,21)),"")</f>
        <v/>
      </c>
      <c r="VX21" s="55"/>
      <c r="VY21" s="55"/>
      <c r="VZ21" s="55"/>
      <c r="WA21" s="55"/>
      <c r="WD21" s="88"/>
      <c r="WE21" s="88"/>
      <c r="WF21" s="4"/>
      <c r="WG21" s="4"/>
      <c r="WH21" s="55" t="str">
        <f ca="1">IFERROR(
IF(WH2="■",
"摘要："&amp;OFFSET(納品書まとめ!$A$1,WP2-1,21),"摘要："&amp;OFFSET(webまとめ!$A$1,WP1-1,21)),"")</f>
        <v/>
      </c>
      <c r="WI21" s="55"/>
      <c r="WJ21" s="55"/>
      <c r="WK21" s="55"/>
      <c r="WL21" s="55"/>
      <c r="WO21" s="88"/>
      <c r="WP21" s="88"/>
      <c r="WQ21" s="4"/>
      <c r="WR21" s="4"/>
      <c r="WS21" s="55" t="str">
        <f ca="1">IFERROR(
IF(WS2="■",
"摘要："&amp;OFFSET(納品書まとめ!$A$1,XA2-1,21),"摘要："&amp;OFFSET(webまとめ!$A$1,XA1-1,21)),"")</f>
        <v/>
      </c>
      <c r="WT21" s="55"/>
      <c r="WU21" s="55"/>
      <c r="WV21" s="55"/>
      <c r="WW21" s="55"/>
      <c r="WZ21" s="88"/>
      <c r="XA21" s="88"/>
      <c r="XB21" s="4"/>
      <c r="XC21" s="4"/>
      <c r="XD21" s="55" t="str">
        <f ca="1">IFERROR(
IF(XD2="■",
"摘要："&amp;OFFSET(納品書まとめ!$A$1,XL2-1,21),"摘要："&amp;OFFSET(webまとめ!$A$1,XL1-1,21)),"")</f>
        <v/>
      </c>
      <c r="XE21" s="55"/>
      <c r="XF21" s="55"/>
      <c r="XG21" s="55"/>
      <c r="XH21" s="55"/>
      <c r="XK21" s="88"/>
      <c r="XL21" s="88"/>
      <c r="XM21" s="4"/>
      <c r="XN21" s="4"/>
      <c r="XO21" s="55" t="str">
        <f ca="1">IFERROR(
IF(XO2="■",
"摘要："&amp;OFFSET(納品書まとめ!$A$1,XW2-1,21),"摘要："&amp;OFFSET(webまとめ!$A$1,XW1-1,21)),"")</f>
        <v/>
      </c>
      <c r="XP21" s="55"/>
      <c r="XQ21" s="55"/>
      <c r="XR21" s="55"/>
      <c r="XS21" s="55"/>
      <c r="XV21" s="88"/>
      <c r="XW21" s="88"/>
      <c r="XX21" s="4"/>
      <c r="XY21" s="4"/>
      <c r="XZ21" s="55" t="str">
        <f ca="1">IFERROR(
IF(XZ2="■",
"摘要："&amp;OFFSET(納品書まとめ!$A$1,YH2-1,21),"摘要："&amp;OFFSET(webまとめ!$A$1,YH1-1,21)),"")</f>
        <v/>
      </c>
      <c r="YA21" s="55"/>
      <c r="YB21" s="55"/>
      <c r="YC21" s="55"/>
      <c r="YD21" s="55"/>
      <c r="YG21" s="88"/>
      <c r="YH21" s="88"/>
      <c r="YI21" s="4"/>
      <c r="YJ21" s="4"/>
      <c r="YK21" s="55" t="str">
        <f ca="1">IFERROR(
IF(YK2="■",
"摘要："&amp;OFFSET(納品書まとめ!$A$1,YS2-1,21),"摘要："&amp;OFFSET(webまとめ!$A$1,YS1-1,21)),"")</f>
        <v/>
      </c>
      <c r="YL21" s="55"/>
      <c r="YM21" s="55"/>
      <c r="YN21" s="55"/>
      <c r="YO21" s="55"/>
      <c r="YR21" s="88"/>
      <c r="YS21" s="88"/>
      <c r="YT21" s="4"/>
      <c r="YU21" s="4"/>
      <c r="YV21" s="55" t="str">
        <f ca="1">IFERROR(
IF(YV2="■",
"摘要："&amp;OFFSET(納品書まとめ!$A$1,ZD2-1,21),"摘要："&amp;OFFSET(webまとめ!$A$1,ZD1-1,21)),"")</f>
        <v/>
      </c>
      <c r="YW21" s="55"/>
      <c r="YX21" s="55"/>
      <c r="YY21" s="55"/>
      <c r="YZ21" s="55"/>
      <c r="ZC21" s="88"/>
      <c r="ZD21" s="88"/>
      <c r="ZE21" s="4"/>
      <c r="ZF21" s="4"/>
      <c r="ZG21" s="55" t="str">
        <f ca="1">IFERROR(
IF(ZG2="■",
"摘要："&amp;OFFSET(納品書まとめ!$A$1,ZO2-1,21),"摘要："&amp;OFFSET(webまとめ!$A$1,ZO1-1,21)),"")</f>
        <v/>
      </c>
      <c r="ZH21" s="55"/>
      <c r="ZI21" s="55"/>
      <c r="ZJ21" s="55"/>
      <c r="ZK21" s="55"/>
      <c r="ZN21" s="88"/>
      <c r="ZO21" s="88"/>
      <c r="ZP21" s="4"/>
      <c r="ZQ21" s="4"/>
      <c r="ZR21" s="55" t="str">
        <f ca="1">IFERROR(
IF(ZR2="■",
"摘要："&amp;OFFSET(納品書まとめ!$A$1,ZZ2-1,21),"摘要："&amp;OFFSET(webまとめ!$A$1,ZZ1-1,21)),"")</f>
        <v/>
      </c>
      <c r="ZS21" s="55"/>
      <c r="ZT21" s="55"/>
      <c r="ZU21" s="55"/>
      <c r="ZV21" s="55"/>
      <c r="ZY21" s="88"/>
      <c r="ZZ21" s="88"/>
      <c r="AAA21" s="4"/>
      <c r="AAB21" s="4"/>
      <c r="AAC21" s="55" t="str">
        <f ca="1">IFERROR(
IF(AAC2="■",
"摘要："&amp;OFFSET(納品書まとめ!$A$1,AAK2-1,21),"摘要："&amp;OFFSET(webまとめ!$A$1,AAK1-1,21)),"")</f>
        <v/>
      </c>
      <c r="AAD21" s="55"/>
      <c r="AAE21" s="55"/>
      <c r="AAF21" s="55"/>
      <c r="AAG21" s="55"/>
      <c r="AAJ21" s="88"/>
      <c r="AAK21" s="88"/>
      <c r="AAL21" s="4"/>
      <c r="AAM21" s="4"/>
    </row>
    <row r="22" spans="1:715" x14ac:dyDescent="0.45">
      <c r="A22" s="38"/>
      <c r="B22" s="38"/>
      <c r="C22" s="38"/>
      <c r="D22" s="38"/>
      <c r="E22" s="38"/>
      <c r="H22" s="77"/>
      <c r="I22" s="77"/>
      <c r="L22" s="38"/>
      <c r="M22" s="38"/>
      <c r="N22" s="38"/>
      <c r="O22" s="38"/>
      <c r="P22" s="38"/>
      <c r="S22" s="89"/>
      <c r="T22" s="89"/>
      <c r="W22" s="38"/>
      <c r="X22" s="38"/>
      <c r="Y22" s="38"/>
      <c r="Z22" s="38"/>
      <c r="AA22" s="38"/>
      <c r="AD22" s="89"/>
      <c r="AE22" s="89"/>
      <c r="AH22" s="38"/>
      <c r="AI22" s="38"/>
      <c r="AJ22" s="38"/>
      <c r="AK22" s="38"/>
      <c r="AL22" s="38"/>
      <c r="AO22" s="89"/>
      <c r="AP22" s="89"/>
      <c r="AS22" s="38"/>
      <c r="AT22" s="38"/>
      <c r="AU22" s="38"/>
      <c r="AV22" s="38"/>
      <c r="AW22" s="38"/>
      <c r="AZ22" s="89"/>
      <c r="BA22" s="89"/>
      <c r="BD22" s="38"/>
      <c r="BE22" s="38"/>
      <c r="BF22" s="38"/>
      <c r="BG22" s="38"/>
      <c r="BH22" s="38"/>
      <c r="BK22" s="89"/>
      <c r="BL22" s="89"/>
      <c r="BO22" s="38"/>
      <c r="BP22" s="38"/>
      <c r="BQ22" s="38"/>
      <c r="BR22" s="38"/>
      <c r="BS22" s="38"/>
      <c r="BV22" s="89"/>
      <c r="BW22" s="89"/>
      <c r="BZ22" s="38"/>
      <c r="CA22" s="38"/>
      <c r="CB22" s="38"/>
      <c r="CC22" s="38"/>
      <c r="CD22" s="38"/>
      <c r="CG22" s="89"/>
      <c r="CH22" s="89"/>
      <c r="CK22" s="38"/>
      <c r="CL22" s="38"/>
      <c r="CM22" s="38"/>
      <c r="CN22" s="38"/>
      <c r="CO22" s="38"/>
      <c r="CR22" s="89"/>
      <c r="CS22" s="89"/>
      <c r="CV22" s="38"/>
      <c r="CW22" s="38"/>
      <c r="CX22" s="38"/>
      <c r="CY22" s="38"/>
      <c r="CZ22" s="38"/>
      <c r="DC22" s="89"/>
      <c r="DD22" s="89"/>
      <c r="DG22" s="38"/>
      <c r="DH22" s="38"/>
      <c r="DI22" s="38"/>
      <c r="DJ22" s="38"/>
      <c r="DK22" s="38"/>
      <c r="DN22" s="89"/>
      <c r="DO22" s="89"/>
      <c r="DR22" s="38"/>
      <c r="DS22" s="38"/>
      <c r="DT22" s="38"/>
      <c r="DU22" s="38"/>
      <c r="DV22" s="38"/>
      <c r="DY22" s="89"/>
      <c r="DZ22" s="89"/>
      <c r="EC22" s="38"/>
      <c r="ED22" s="38"/>
      <c r="EE22" s="38"/>
      <c r="EF22" s="38"/>
      <c r="EG22" s="38"/>
      <c r="EJ22" s="89"/>
      <c r="EK22" s="89"/>
      <c r="EN22" s="38"/>
      <c r="EO22" s="38"/>
      <c r="EP22" s="38"/>
      <c r="EQ22" s="38"/>
      <c r="ER22" s="38"/>
      <c r="EU22" s="89"/>
      <c r="EV22" s="89"/>
      <c r="EY22" s="38"/>
      <c r="EZ22" s="38"/>
      <c r="FA22" s="38"/>
      <c r="FB22" s="38"/>
      <c r="FC22" s="38"/>
      <c r="FF22" s="89"/>
      <c r="FG22" s="89"/>
      <c r="FJ22" s="38"/>
      <c r="FK22" s="38"/>
      <c r="FL22" s="38"/>
      <c r="FM22" s="38"/>
      <c r="FN22" s="38"/>
      <c r="FQ22" s="89"/>
      <c r="FR22" s="89"/>
      <c r="FU22" s="38"/>
      <c r="FV22" s="38"/>
      <c r="FW22" s="38"/>
      <c r="FX22" s="38"/>
      <c r="FY22" s="38"/>
      <c r="GB22" s="89"/>
      <c r="GC22" s="89"/>
      <c r="GF22" s="38"/>
      <c r="GG22" s="38"/>
      <c r="GH22" s="38"/>
      <c r="GI22" s="38"/>
      <c r="GJ22" s="38"/>
      <c r="GM22" s="89"/>
      <c r="GN22" s="89"/>
      <c r="GQ22" s="38"/>
      <c r="GR22" s="38"/>
      <c r="GS22" s="38"/>
      <c r="GT22" s="38"/>
      <c r="GU22" s="38"/>
      <c r="GX22" s="89"/>
      <c r="GY22" s="89"/>
      <c r="HB22" s="38"/>
      <c r="HC22" s="38"/>
      <c r="HD22" s="38"/>
      <c r="HE22" s="38"/>
      <c r="HF22" s="38"/>
      <c r="HI22" s="89"/>
      <c r="HJ22" s="89"/>
      <c r="HM22" s="38"/>
      <c r="HN22" s="38"/>
      <c r="HO22" s="38"/>
      <c r="HP22" s="38"/>
      <c r="HQ22" s="38"/>
      <c r="HT22" s="89"/>
      <c r="HU22" s="89"/>
      <c r="HX22" s="38"/>
      <c r="HY22" s="38"/>
      <c r="HZ22" s="38"/>
      <c r="IA22" s="38"/>
      <c r="IB22" s="38"/>
      <c r="IE22" s="89"/>
      <c r="IF22" s="89"/>
      <c r="II22" s="38"/>
      <c r="IJ22" s="38"/>
      <c r="IK22" s="38"/>
      <c r="IL22" s="38"/>
      <c r="IM22" s="38"/>
      <c r="IP22" s="89"/>
      <c r="IQ22" s="89"/>
      <c r="IT22" s="38"/>
      <c r="IU22" s="38"/>
      <c r="IV22" s="38"/>
      <c r="IW22" s="38"/>
      <c r="IX22" s="38"/>
      <c r="JA22" s="89"/>
      <c r="JB22" s="89"/>
      <c r="JE22" s="38"/>
      <c r="JF22" s="38"/>
      <c r="JG22" s="38"/>
      <c r="JH22" s="38"/>
      <c r="JI22" s="38"/>
      <c r="JL22" s="89"/>
      <c r="JM22" s="89"/>
      <c r="JP22" s="38"/>
      <c r="JQ22" s="38"/>
      <c r="JR22" s="38"/>
      <c r="JS22" s="38"/>
      <c r="JT22" s="38"/>
      <c r="JW22" s="89"/>
      <c r="JX22" s="89"/>
      <c r="KA22" s="38"/>
      <c r="KB22" s="38"/>
      <c r="KC22" s="38"/>
      <c r="KD22" s="38"/>
      <c r="KE22" s="38"/>
      <c r="KH22" s="89"/>
      <c r="KI22" s="89"/>
      <c r="KL22" s="38"/>
      <c r="KM22" s="38"/>
      <c r="KN22" s="38"/>
      <c r="KO22" s="38"/>
      <c r="KP22" s="38"/>
      <c r="KS22" s="89"/>
      <c r="KT22" s="89"/>
      <c r="KW22" s="38"/>
      <c r="KX22" s="38"/>
      <c r="KY22" s="38"/>
      <c r="KZ22" s="38"/>
      <c r="LA22" s="38"/>
      <c r="LD22" s="89"/>
      <c r="LE22" s="89"/>
      <c r="LH22" s="38"/>
      <c r="LI22" s="38"/>
      <c r="LJ22" s="38"/>
      <c r="LK22" s="38"/>
      <c r="LL22" s="38"/>
      <c r="LO22" s="89"/>
      <c r="LP22" s="89"/>
      <c r="LS22" s="38"/>
      <c r="LT22" s="38"/>
      <c r="LU22" s="38"/>
      <c r="LV22" s="38"/>
      <c r="LW22" s="38"/>
      <c r="LZ22" s="89"/>
      <c r="MA22" s="89"/>
      <c r="MD22" s="38"/>
      <c r="ME22" s="38"/>
      <c r="MF22" s="38"/>
      <c r="MG22" s="38"/>
      <c r="MH22" s="38"/>
      <c r="MK22" s="89"/>
      <c r="ML22" s="89"/>
      <c r="MO22" s="38"/>
      <c r="MP22" s="38"/>
      <c r="MQ22" s="38"/>
      <c r="MR22" s="38"/>
      <c r="MS22" s="38"/>
      <c r="MV22" s="89"/>
      <c r="MW22" s="89"/>
      <c r="MZ22" s="38"/>
      <c r="NA22" s="38"/>
      <c r="NB22" s="38"/>
      <c r="NC22" s="38"/>
      <c r="ND22" s="38"/>
      <c r="NG22" s="89"/>
      <c r="NH22" s="89"/>
      <c r="NK22" s="38"/>
      <c r="NL22" s="38"/>
      <c r="NM22" s="38"/>
      <c r="NN22" s="38"/>
      <c r="NO22" s="38"/>
      <c r="NR22" s="89"/>
      <c r="NS22" s="89"/>
      <c r="NV22" s="38"/>
      <c r="NW22" s="38"/>
      <c r="NX22" s="38"/>
      <c r="NY22" s="38"/>
      <c r="NZ22" s="38"/>
      <c r="OC22" s="89"/>
      <c r="OD22" s="89"/>
      <c r="OG22" s="38"/>
      <c r="OH22" s="38"/>
      <c r="OI22" s="38"/>
      <c r="OJ22" s="38"/>
      <c r="OK22" s="38"/>
      <c r="ON22" s="89"/>
      <c r="OO22" s="89"/>
      <c r="OR22" s="38"/>
      <c r="OS22" s="38"/>
      <c r="OT22" s="38"/>
      <c r="OU22" s="38"/>
      <c r="OV22" s="38"/>
      <c r="OY22" s="89"/>
      <c r="OZ22" s="89"/>
      <c r="PC22" s="38"/>
      <c r="PD22" s="38"/>
      <c r="PE22" s="38"/>
      <c r="PF22" s="38"/>
      <c r="PG22" s="38"/>
      <c r="PJ22" s="89"/>
      <c r="PK22" s="89"/>
      <c r="PN22" s="38"/>
      <c r="PO22" s="38"/>
      <c r="PP22" s="38"/>
      <c r="PQ22" s="38"/>
      <c r="PR22" s="38"/>
      <c r="PU22" s="89"/>
      <c r="PV22" s="89"/>
      <c r="PY22" s="38"/>
      <c r="PZ22" s="38"/>
      <c r="QA22" s="38"/>
      <c r="QB22" s="38"/>
      <c r="QC22" s="38"/>
      <c r="QF22" s="89"/>
      <c r="QG22" s="89"/>
      <c r="QJ22" s="38"/>
      <c r="QK22" s="38"/>
      <c r="QL22" s="38"/>
      <c r="QM22" s="38"/>
      <c r="QN22" s="38"/>
      <c r="QQ22" s="89"/>
      <c r="QR22" s="89"/>
      <c r="QU22" s="38"/>
      <c r="QV22" s="38"/>
      <c r="QW22" s="38"/>
      <c r="QX22" s="38"/>
      <c r="QY22" s="38"/>
      <c r="RB22" s="89"/>
      <c r="RC22" s="89"/>
      <c r="RF22" s="38"/>
      <c r="RG22" s="38"/>
      <c r="RH22" s="38"/>
      <c r="RI22" s="38"/>
      <c r="RJ22" s="38"/>
      <c r="RM22" s="89"/>
      <c r="RN22" s="89"/>
      <c r="RQ22" s="38"/>
      <c r="RR22" s="38"/>
      <c r="RS22" s="38"/>
      <c r="RT22" s="38"/>
      <c r="RU22" s="38"/>
      <c r="RX22" s="89"/>
      <c r="RY22" s="89"/>
      <c r="SB22" s="38"/>
      <c r="SC22" s="38"/>
      <c r="SD22" s="38"/>
      <c r="SE22" s="38"/>
      <c r="SF22" s="38"/>
      <c r="SI22" s="89"/>
      <c r="SJ22" s="89"/>
      <c r="SM22" s="38"/>
      <c r="SN22" s="38"/>
      <c r="SO22" s="38"/>
      <c r="SP22" s="38"/>
      <c r="SQ22" s="38"/>
      <c r="ST22" s="89"/>
      <c r="SU22" s="89"/>
      <c r="SX22" s="38"/>
      <c r="SY22" s="38"/>
      <c r="SZ22" s="38"/>
      <c r="TA22" s="38"/>
      <c r="TB22" s="38"/>
      <c r="TE22" s="89"/>
      <c r="TF22" s="89"/>
      <c r="TI22" s="38"/>
      <c r="TJ22" s="38"/>
      <c r="TK22" s="38"/>
      <c r="TL22" s="38"/>
      <c r="TM22" s="38"/>
      <c r="TP22" s="89"/>
      <c r="TQ22" s="89"/>
      <c r="TT22" s="38"/>
      <c r="TU22" s="38"/>
      <c r="TV22" s="38"/>
      <c r="TW22" s="38"/>
      <c r="TX22" s="38"/>
      <c r="UA22" s="89"/>
      <c r="UB22" s="89"/>
      <c r="UE22" s="38"/>
      <c r="UF22" s="38"/>
      <c r="UG22" s="38"/>
      <c r="UH22" s="38"/>
      <c r="UI22" s="38"/>
      <c r="UL22" s="89"/>
      <c r="UM22" s="89"/>
      <c r="UP22" s="38"/>
      <c r="UQ22" s="38"/>
      <c r="UR22" s="38"/>
      <c r="US22" s="38"/>
      <c r="UT22" s="38"/>
      <c r="UW22" s="89"/>
      <c r="UX22" s="89"/>
      <c r="VA22" s="38"/>
      <c r="VB22" s="38"/>
      <c r="VC22" s="38"/>
      <c r="VD22" s="38"/>
      <c r="VE22" s="38"/>
      <c r="VH22" s="89"/>
      <c r="VI22" s="89"/>
      <c r="VL22" s="38"/>
      <c r="VM22" s="38"/>
      <c r="VN22" s="38"/>
      <c r="VO22" s="38"/>
      <c r="VP22" s="38"/>
      <c r="VS22" s="89"/>
      <c r="VT22" s="89"/>
      <c r="VW22" s="38"/>
      <c r="VX22" s="38"/>
      <c r="VY22" s="38"/>
      <c r="VZ22" s="38"/>
      <c r="WA22" s="38"/>
      <c r="WD22" s="89"/>
      <c r="WE22" s="89"/>
      <c r="WH22" s="38"/>
      <c r="WI22" s="38"/>
      <c r="WJ22" s="38"/>
      <c r="WK22" s="38"/>
      <c r="WL22" s="38"/>
      <c r="WO22" s="89"/>
      <c r="WP22" s="89"/>
      <c r="WS22" s="38"/>
      <c r="WT22" s="38"/>
      <c r="WU22" s="38"/>
      <c r="WV22" s="38"/>
      <c r="WW22" s="38"/>
      <c r="WZ22" s="89"/>
      <c r="XA22" s="89"/>
      <c r="XD22" s="38"/>
      <c r="XE22" s="38"/>
      <c r="XF22" s="38"/>
      <c r="XG22" s="38"/>
      <c r="XH22" s="38"/>
      <c r="XK22" s="89"/>
      <c r="XL22" s="89"/>
      <c r="XO22" s="38"/>
      <c r="XP22" s="38"/>
      <c r="XQ22" s="38"/>
      <c r="XR22" s="38"/>
      <c r="XS22" s="38"/>
      <c r="XV22" s="89"/>
      <c r="XW22" s="89"/>
      <c r="XZ22" s="38"/>
      <c r="YA22" s="38"/>
      <c r="YB22" s="38"/>
      <c r="YC22" s="38"/>
      <c r="YD22" s="38"/>
      <c r="YG22" s="89"/>
      <c r="YH22" s="89"/>
      <c r="YK22" s="38"/>
      <c r="YL22" s="38"/>
      <c r="YM22" s="38"/>
      <c r="YN22" s="38"/>
      <c r="YO22" s="38"/>
      <c r="YR22" s="89"/>
      <c r="YS22" s="89"/>
      <c r="YV22" s="38"/>
      <c r="YW22" s="38"/>
      <c r="YX22" s="38"/>
      <c r="YY22" s="38"/>
      <c r="YZ22" s="38"/>
      <c r="ZC22" s="89"/>
      <c r="ZD22" s="89"/>
      <c r="ZG22" s="38"/>
      <c r="ZH22" s="38"/>
      <c r="ZI22" s="38"/>
      <c r="ZJ22" s="38"/>
      <c r="ZK22" s="38"/>
      <c r="ZN22" s="89"/>
      <c r="ZO22" s="89"/>
      <c r="ZR22" s="38"/>
      <c r="ZS22" s="38"/>
      <c r="ZT22" s="38"/>
      <c r="ZU22" s="38"/>
      <c r="ZV22" s="38"/>
      <c r="ZY22" s="89"/>
      <c r="ZZ22" s="89"/>
      <c r="AAC22" s="38"/>
      <c r="AAD22" s="38"/>
      <c r="AAE22" s="38"/>
      <c r="AAF22" s="38"/>
      <c r="AAG22" s="38"/>
      <c r="AAJ22" s="89"/>
      <c r="AAK22" s="89"/>
    </row>
    <row r="23" spans="1:715" ht="11.4" customHeight="1" x14ac:dyDescent="0.45">
      <c r="H23" s="78"/>
      <c r="I23" s="78"/>
      <c r="S23" s="90"/>
      <c r="T23" s="90"/>
      <c r="AD23" s="90"/>
      <c r="AE23" s="90"/>
      <c r="AO23" s="90"/>
      <c r="AP23" s="90"/>
      <c r="AZ23" s="90"/>
      <c r="BA23" s="90"/>
      <c r="BK23" s="90"/>
      <c r="BL23" s="90"/>
      <c r="BV23" s="90"/>
      <c r="BW23" s="90"/>
      <c r="CG23" s="90"/>
      <c r="CH23" s="90"/>
      <c r="CR23" s="90"/>
      <c r="CS23" s="90"/>
      <c r="DC23" s="90"/>
      <c r="DD23" s="90"/>
      <c r="DN23" s="90"/>
      <c r="DO23" s="90"/>
      <c r="DY23" s="90"/>
      <c r="DZ23" s="90"/>
      <c r="EJ23" s="90"/>
      <c r="EK23" s="90"/>
      <c r="EU23" s="90"/>
      <c r="EV23" s="90"/>
      <c r="FF23" s="90"/>
      <c r="FG23" s="90"/>
      <c r="FQ23" s="90"/>
      <c r="FR23" s="90"/>
      <c r="GB23" s="90"/>
      <c r="GC23" s="90"/>
      <c r="GM23" s="90"/>
      <c r="GN23" s="90"/>
      <c r="GX23" s="90"/>
      <c r="GY23" s="90"/>
      <c r="HI23" s="90"/>
      <c r="HJ23" s="90"/>
      <c r="HT23" s="90"/>
      <c r="HU23" s="90"/>
      <c r="IE23" s="90"/>
      <c r="IF23" s="90"/>
      <c r="IP23" s="90"/>
      <c r="IQ23" s="90"/>
      <c r="JA23" s="90"/>
      <c r="JB23" s="90"/>
      <c r="JL23" s="90"/>
      <c r="JM23" s="90"/>
      <c r="JW23" s="90"/>
      <c r="JX23" s="90"/>
      <c r="KH23" s="90"/>
      <c r="KI23" s="90"/>
      <c r="KS23" s="90"/>
      <c r="KT23" s="90"/>
      <c r="LD23" s="90"/>
      <c r="LE23" s="90"/>
      <c r="LO23" s="90"/>
      <c r="LP23" s="90"/>
      <c r="LZ23" s="90"/>
      <c r="MA23" s="90"/>
      <c r="MK23" s="90"/>
      <c r="ML23" s="90"/>
      <c r="MV23" s="90"/>
      <c r="MW23" s="90"/>
      <c r="NG23" s="90"/>
      <c r="NH23" s="90"/>
      <c r="NR23" s="90"/>
      <c r="NS23" s="90"/>
      <c r="OC23" s="90"/>
      <c r="OD23" s="90"/>
      <c r="ON23" s="90"/>
      <c r="OO23" s="90"/>
      <c r="OY23" s="90"/>
      <c r="OZ23" s="90"/>
      <c r="PJ23" s="90"/>
      <c r="PK23" s="90"/>
      <c r="PU23" s="90"/>
      <c r="PV23" s="90"/>
      <c r="QF23" s="90"/>
      <c r="QG23" s="90"/>
      <c r="QQ23" s="90"/>
      <c r="QR23" s="90"/>
      <c r="RB23" s="90"/>
      <c r="RC23" s="90"/>
      <c r="RM23" s="90"/>
      <c r="RN23" s="90"/>
      <c r="RX23" s="90"/>
      <c r="RY23" s="90"/>
      <c r="SI23" s="90"/>
      <c r="SJ23" s="90"/>
      <c r="ST23" s="90"/>
      <c r="SU23" s="90"/>
      <c r="TE23" s="90"/>
      <c r="TF23" s="90"/>
      <c r="TP23" s="90"/>
      <c r="TQ23" s="90"/>
      <c r="UA23" s="90"/>
      <c r="UB23" s="90"/>
      <c r="UL23" s="90"/>
      <c r="UM23" s="90"/>
      <c r="UW23" s="90"/>
      <c r="UX23" s="90"/>
      <c r="VH23" s="90"/>
      <c r="VI23" s="90"/>
      <c r="VS23" s="90"/>
      <c r="VT23" s="90"/>
      <c r="WD23" s="90"/>
      <c r="WE23" s="90"/>
      <c r="WO23" s="90"/>
      <c r="WP23" s="90"/>
      <c r="WZ23" s="90"/>
      <c r="XA23" s="90"/>
      <c r="XK23" s="90"/>
      <c r="XL23" s="90"/>
      <c r="XV23" s="90"/>
      <c r="XW23" s="90"/>
      <c r="YG23" s="90"/>
      <c r="YH23" s="90"/>
      <c r="YR23" s="90"/>
      <c r="YS23" s="90"/>
      <c r="ZC23" s="90"/>
      <c r="ZD23" s="90"/>
      <c r="ZN23" s="90"/>
      <c r="ZO23" s="90"/>
      <c r="ZY23" s="90"/>
      <c r="ZZ23" s="90"/>
      <c r="AAJ23" s="90"/>
      <c r="AAK23" s="90"/>
    </row>
    <row r="24" spans="1:715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</row>
    <row r="25" spans="1:715" ht="18.600000000000001" customHeight="1" x14ac:dyDescent="0.45"/>
    <row r="26" spans="1:715" x14ac:dyDescent="0.45">
      <c r="A26" t="s">
        <v>3466</v>
      </c>
      <c r="B26" t="e">
        <f ca="1">IF(A2="■",B1,OFFSET(webまとめ!$A$1,I26-1,0))</f>
        <v>#VALUE!</v>
      </c>
      <c r="D26" s="79" t="s">
        <v>3477</v>
      </c>
      <c r="E26" s="80"/>
      <c r="F26" s="80"/>
      <c r="G26" s="81"/>
      <c r="H26" s="41" t="str">
        <f ca="1">IFERROR(
IF(AND(VALUE(OFFSET(webまとめ!$A$1,I1+1-1,0))&gt;29999,VALUE(OFFSET(webまとめ!$A$1,I1+1-1,0))&lt;39999),
IF(AND(VALUE(OFFSET(webまとめ!$A$1,I1+1,0))&gt;29999,VALUE(OFFSET(webまとめ!$A$1,I1+1-1,0))&lt;39999),
IF(AND(VALUE(OFFSET(webまとめ!$A$1,I1+2,0))&gt;29999,VALUE(OFFSET(webまとめ!$A$1,I1+2,0))&lt;39999),
IF(AND(VALUE(OFFSET(webまとめ!$A$1,I1+3,0))&gt;29999,VALUE(OFFSET(webまとめ!$A$1,I1+3,0))&lt;39999),
IF(AND(VALUE(OFFSET(webまとめ!$A$1,I1+4,0))&gt;29999,VALUE(OFFSET(webまとめ!$A$1,I1+4,0))&lt;39999),
IF(AND(VALUE(OFFSET(webまとめ!$A$1,I1+5,0))&gt;29999,VALUE(OFFSET(webまとめ!$A$1,I1+5,0))&lt;39999),
IF(AND(VALUE(OFFSET(webまとめ!$A$1,I1+6,0))&gt;29999,VALUE(OFFSET(webまとめ!$A$1,I1+6,0))&lt;39999),I1+8,I1+7),I1+6),I1+5),I1+4),I1+3),I1+2),I1+1),"")</f>
        <v/>
      </c>
      <c r="I26" s="41" t="str">
        <f ca="1">IFERROR(
H26+IF(OFFSET(webまとめ!$A$1,H26-1,2)&lt;&gt;"",0,1),"")</f>
        <v/>
      </c>
      <c r="L26" t="s">
        <v>3466</v>
      </c>
      <c r="M26" t="e">
        <f ca="1">IF(L2="■",M1,OFFSET(webまとめ!$A$1,T26-1,0))</f>
        <v>#VALUE!</v>
      </c>
      <c r="O26" s="85" t="s">
        <v>3477</v>
      </c>
      <c r="P26" s="86"/>
      <c r="Q26" s="86"/>
      <c r="R26" s="87"/>
      <c r="S26" s="41" t="str">
        <f ca="1">IFERROR(
IF(AND(VALUE(OFFSET(webまとめ!$A$1,T1+1-1,0))&gt;29999,VALUE(OFFSET(webまとめ!$A$1,T1+1-1,0))&lt;39999),
IF(AND(VALUE(OFFSET(webまとめ!$A$1,T1+1,0))&gt;29999,VALUE(OFFSET(webまとめ!$A$1,T1+1-1,0))&lt;39999),
IF(AND(VALUE(OFFSET(webまとめ!$A$1,T1+2,0))&gt;29999,VALUE(OFFSET(webまとめ!$A$1,T1+2,0))&lt;39999),
IF(AND(VALUE(OFFSET(webまとめ!$A$1,T1+3,0))&gt;29999,VALUE(OFFSET(webまとめ!$A$1,T1+3,0))&lt;39999),
IF(AND(VALUE(OFFSET(webまとめ!$A$1,T1+4,0))&gt;29999,VALUE(OFFSET(webまとめ!$A$1,T1+4,0))&lt;39999),
IF(AND(VALUE(OFFSET(webまとめ!$A$1,T1+5,0))&gt;29999,VALUE(OFFSET(webまとめ!$A$1,T1+5,0))&lt;39999),
IF(AND(VALUE(OFFSET(webまとめ!$A$1,T1+6,0))&gt;29999,VALUE(OFFSET(webまとめ!$A$1,T1+6,0))&lt;39999),T1+8,T1+7),T1+6),T1+5),T1+4),T1+3),T1+2),T1+1),"")</f>
        <v/>
      </c>
      <c r="T26" s="41" t="str">
        <f ca="1">IFERROR(
S26+IF(OFFSET(webまとめ!$A$1,S26-1,2)&lt;&gt;"",0,1),"")</f>
        <v/>
      </c>
      <c r="W26" t="s">
        <v>3466</v>
      </c>
      <c r="X26" t="e">
        <f ca="1">IF(W2="■",X1,OFFSET(webまとめ!$A$1,AE26-1,0))</f>
        <v>#VALUE!</v>
      </c>
      <c r="Z26" s="85" t="s">
        <v>3477</v>
      </c>
      <c r="AA26" s="86"/>
      <c r="AB26" s="86"/>
      <c r="AC26" s="87"/>
      <c r="AD26" s="41" t="str">
        <f ca="1">IFERROR(
IF(AND(VALUE(OFFSET(webまとめ!$A$1,AE1+1-1,0))&gt;29999,VALUE(OFFSET(webまとめ!$A$1,AE1+1-1,0))&lt;39999),
IF(AND(VALUE(OFFSET(webまとめ!$A$1,AE1+1,0))&gt;29999,VALUE(OFFSET(webまとめ!$A$1,AE1+1-1,0))&lt;39999),
IF(AND(VALUE(OFFSET(webまとめ!$A$1,AE1+2,0))&gt;29999,VALUE(OFFSET(webまとめ!$A$1,AE1+2,0))&lt;39999),
IF(AND(VALUE(OFFSET(webまとめ!$A$1,AE1+3,0))&gt;29999,VALUE(OFFSET(webまとめ!$A$1,AE1+3,0))&lt;39999),
IF(AND(VALUE(OFFSET(webまとめ!$A$1,AE1+4,0))&gt;29999,VALUE(OFFSET(webまとめ!$A$1,AE1+4,0))&lt;39999),
IF(AND(VALUE(OFFSET(webまとめ!$A$1,AE1+5,0))&gt;29999,VALUE(OFFSET(webまとめ!$A$1,AE1+5,0))&lt;39999),
IF(AND(VALUE(OFFSET(webまとめ!$A$1,AE1+6,0))&gt;29999,VALUE(OFFSET(webまとめ!$A$1,AE1+6,0))&lt;39999),AE1+8,AE1+7),AE1+6),AE1+5),AE1+4),AE1+3),AE1+2),AE1+1),"")</f>
        <v/>
      </c>
      <c r="AE26" s="41" t="str">
        <f ca="1">IFERROR(
AD26+IF(OFFSET(webまとめ!$A$1,AD26-1,2)&lt;&gt;"",0,1),"")</f>
        <v/>
      </c>
      <c r="AH26" t="s">
        <v>3466</v>
      </c>
      <c r="AI26" t="e">
        <f ca="1">IF(AH2="■",AI1,OFFSET(webまとめ!$A$1,AP26-1,0))</f>
        <v>#VALUE!</v>
      </c>
      <c r="AK26" s="85" t="s">
        <v>3477</v>
      </c>
      <c r="AL26" s="86"/>
      <c r="AM26" s="86"/>
      <c r="AN26" s="87"/>
      <c r="AO26" s="41" t="str">
        <f ca="1">IFERROR(
IF(AND(VALUE(OFFSET(webまとめ!$A$1,AP1+1-1,0))&gt;29999,VALUE(OFFSET(webまとめ!$A$1,AP1+1-1,0))&lt;39999),
IF(AND(VALUE(OFFSET(webまとめ!$A$1,AP1+1,0))&gt;29999,VALUE(OFFSET(webまとめ!$A$1,AP1+1-1,0))&lt;39999),
IF(AND(VALUE(OFFSET(webまとめ!$A$1,AP1+2,0))&gt;29999,VALUE(OFFSET(webまとめ!$A$1,AP1+2,0))&lt;39999),
IF(AND(VALUE(OFFSET(webまとめ!$A$1,AP1+3,0))&gt;29999,VALUE(OFFSET(webまとめ!$A$1,AP1+3,0))&lt;39999),
IF(AND(VALUE(OFFSET(webまとめ!$A$1,AP1+4,0))&gt;29999,VALUE(OFFSET(webまとめ!$A$1,AP1+4,0))&lt;39999),
IF(AND(VALUE(OFFSET(webまとめ!$A$1,AP1+5,0))&gt;29999,VALUE(OFFSET(webまとめ!$A$1,AP1+5,0))&lt;39999),
IF(AND(VALUE(OFFSET(webまとめ!$A$1,AP1+6,0))&gt;29999,VALUE(OFFSET(webまとめ!$A$1,AP1+6,0))&lt;39999),AP1+8,AP1+7),AP1+6),AP1+5),AP1+4),AP1+3),AP1+2),AP1+1),"")</f>
        <v/>
      </c>
      <c r="AP26" s="41" t="str">
        <f ca="1">IFERROR(
AO26+IF(OFFSET(webまとめ!$A$1,AO26-1,2)&lt;&gt;"",0,1),"")</f>
        <v/>
      </c>
      <c r="AS26" t="s">
        <v>3466</v>
      </c>
      <c r="AT26" t="e">
        <f ca="1">IF(AS2="■",AT1,OFFSET(webまとめ!$A$1,BA26-1,0))</f>
        <v>#VALUE!</v>
      </c>
      <c r="AV26" s="85" t="s">
        <v>3477</v>
      </c>
      <c r="AW26" s="86"/>
      <c r="AX26" s="86"/>
      <c r="AY26" s="87"/>
      <c r="AZ26" s="41" t="str">
        <f ca="1">IFERROR(
IF(AND(VALUE(OFFSET(webまとめ!$A$1,BA1+1-1,0))&gt;29999,VALUE(OFFSET(webまとめ!$A$1,BA1+1-1,0))&lt;39999),
IF(AND(VALUE(OFFSET(webまとめ!$A$1,BA1+1,0))&gt;29999,VALUE(OFFSET(webまとめ!$A$1,BA1+1-1,0))&lt;39999),
IF(AND(VALUE(OFFSET(webまとめ!$A$1,BA1+2,0))&gt;29999,VALUE(OFFSET(webまとめ!$A$1,BA1+2,0))&lt;39999),
IF(AND(VALUE(OFFSET(webまとめ!$A$1,BA1+3,0))&gt;29999,VALUE(OFFSET(webまとめ!$A$1,BA1+3,0))&lt;39999),
IF(AND(VALUE(OFFSET(webまとめ!$A$1,BA1+4,0))&gt;29999,VALUE(OFFSET(webまとめ!$A$1,BA1+4,0))&lt;39999),
IF(AND(VALUE(OFFSET(webまとめ!$A$1,BA1+5,0))&gt;29999,VALUE(OFFSET(webまとめ!$A$1,BA1+5,0))&lt;39999),
IF(AND(VALUE(OFFSET(webまとめ!$A$1,BA1+6,0))&gt;29999,VALUE(OFFSET(webまとめ!$A$1,BA1+6,0))&lt;39999),BA1+8,BA1+7),BA1+6),BA1+5),BA1+4),BA1+3),BA1+2),BA1+1),"")</f>
        <v/>
      </c>
      <c r="BA26" s="41" t="str">
        <f ca="1">IFERROR(
AZ26+IF(OFFSET(webまとめ!$A$1,AZ26-1,2)&lt;&gt;"",0,1),"")</f>
        <v/>
      </c>
      <c r="BD26" t="s">
        <v>3466</v>
      </c>
      <c r="BE26" t="e">
        <f ca="1">IF(BD2="■",BE1,OFFSET(webまとめ!$A$1,BL26-1,0))</f>
        <v>#VALUE!</v>
      </c>
      <c r="BG26" s="85" t="s">
        <v>3477</v>
      </c>
      <c r="BH26" s="86"/>
      <c r="BI26" s="86"/>
      <c r="BJ26" s="87"/>
      <c r="BK26" s="41" t="str">
        <f ca="1">IFERROR(
IF(AND(VALUE(OFFSET(webまとめ!$A$1,BL1+1-1,0))&gt;29999,VALUE(OFFSET(webまとめ!$A$1,BL1+1-1,0))&lt;39999),
IF(AND(VALUE(OFFSET(webまとめ!$A$1,BL1+1,0))&gt;29999,VALUE(OFFSET(webまとめ!$A$1,BL1+1-1,0))&lt;39999),
IF(AND(VALUE(OFFSET(webまとめ!$A$1,BL1+2,0))&gt;29999,VALUE(OFFSET(webまとめ!$A$1,BL1+2,0))&lt;39999),
IF(AND(VALUE(OFFSET(webまとめ!$A$1,BL1+3,0))&gt;29999,VALUE(OFFSET(webまとめ!$A$1,BL1+3,0))&lt;39999),
IF(AND(VALUE(OFFSET(webまとめ!$A$1,BL1+4,0))&gt;29999,VALUE(OFFSET(webまとめ!$A$1,BL1+4,0))&lt;39999),
IF(AND(VALUE(OFFSET(webまとめ!$A$1,BL1+5,0))&gt;29999,VALUE(OFFSET(webまとめ!$A$1,BL1+5,0))&lt;39999),
IF(AND(VALUE(OFFSET(webまとめ!$A$1,BL1+6,0))&gt;29999,VALUE(OFFSET(webまとめ!$A$1,BL1+6,0))&lt;39999),BL1+8,BL1+7),BL1+6),BL1+5),BL1+4),BL1+3),BL1+2),BL1+1),"")</f>
        <v/>
      </c>
      <c r="BL26" s="41" t="str">
        <f ca="1">IFERROR(
BK26+IF(OFFSET(webまとめ!$A$1,BK26-1,2)&lt;&gt;"",0,1),"")</f>
        <v/>
      </c>
      <c r="BO26" t="s">
        <v>3466</v>
      </c>
      <c r="BP26" t="e">
        <f ca="1">IF(BO2="■",BP1,OFFSET(webまとめ!$A$1,BW26-1,0))</f>
        <v>#VALUE!</v>
      </c>
      <c r="BR26" s="85" t="s">
        <v>3477</v>
      </c>
      <c r="BS26" s="86"/>
      <c r="BT26" s="86"/>
      <c r="BU26" s="87"/>
      <c r="BV26" s="41" t="str">
        <f ca="1">IFERROR(
IF(AND(VALUE(OFFSET(webまとめ!$A$1,BW1+1-1,0))&gt;29999,VALUE(OFFSET(webまとめ!$A$1,BW1+1-1,0))&lt;39999),
IF(AND(VALUE(OFFSET(webまとめ!$A$1,BW1+1,0))&gt;29999,VALUE(OFFSET(webまとめ!$A$1,BW1+1-1,0))&lt;39999),
IF(AND(VALUE(OFFSET(webまとめ!$A$1,BW1+2,0))&gt;29999,VALUE(OFFSET(webまとめ!$A$1,BW1+2,0))&lt;39999),
IF(AND(VALUE(OFFSET(webまとめ!$A$1,BW1+3,0))&gt;29999,VALUE(OFFSET(webまとめ!$A$1,BW1+3,0))&lt;39999),
IF(AND(VALUE(OFFSET(webまとめ!$A$1,BW1+4,0))&gt;29999,VALUE(OFFSET(webまとめ!$A$1,BW1+4,0))&lt;39999),
IF(AND(VALUE(OFFSET(webまとめ!$A$1,BW1+5,0))&gt;29999,VALUE(OFFSET(webまとめ!$A$1,BW1+5,0))&lt;39999),
IF(AND(VALUE(OFFSET(webまとめ!$A$1,BW1+6,0))&gt;29999,VALUE(OFFSET(webまとめ!$A$1,BW1+6,0))&lt;39999),BW1+8,BW1+7),BW1+6),BW1+5),BW1+4),BW1+3),BW1+2),BW1+1),"")</f>
        <v/>
      </c>
      <c r="BW26" s="41" t="str">
        <f ca="1">IFERROR(
BV26+IF(OFFSET(webまとめ!$A$1,BV26-1,2)&lt;&gt;"",0,1),"")</f>
        <v/>
      </c>
      <c r="BZ26" t="s">
        <v>3466</v>
      </c>
      <c r="CA26" t="e">
        <f ca="1">IF(BZ2="■",CA1,OFFSET(webまとめ!$A$1,CH26-1,0))</f>
        <v>#VALUE!</v>
      </c>
      <c r="CC26" s="85" t="s">
        <v>3477</v>
      </c>
      <c r="CD26" s="86"/>
      <c r="CE26" s="86"/>
      <c r="CF26" s="87"/>
      <c r="CG26" s="41" t="str">
        <f ca="1">IFERROR(
IF(AND(VALUE(OFFSET(webまとめ!$A$1,CH1+1-1,0))&gt;29999,VALUE(OFFSET(webまとめ!$A$1,CH1+1-1,0))&lt;39999),
IF(AND(VALUE(OFFSET(webまとめ!$A$1,CH1+1,0))&gt;29999,VALUE(OFFSET(webまとめ!$A$1,CH1+1-1,0))&lt;39999),
IF(AND(VALUE(OFFSET(webまとめ!$A$1,CH1+2,0))&gt;29999,VALUE(OFFSET(webまとめ!$A$1,CH1+2,0))&lt;39999),
IF(AND(VALUE(OFFSET(webまとめ!$A$1,CH1+3,0))&gt;29999,VALUE(OFFSET(webまとめ!$A$1,CH1+3,0))&lt;39999),
IF(AND(VALUE(OFFSET(webまとめ!$A$1,CH1+4,0))&gt;29999,VALUE(OFFSET(webまとめ!$A$1,CH1+4,0))&lt;39999),
IF(AND(VALUE(OFFSET(webまとめ!$A$1,CH1+5,0))&gt;29999,VALUE(OFFSET(webまとめ!$A$1,CH1+5,0))&lt;39999),
IF(AND(VALUE(OFFSET(webまとめ!$A$1,CH1+6,0))&gt;29999,VALUE(OFFSET(webまとめ!$A$1,CH1+6,0))&lt;39999),CH1+8,CH1+7),CH1+6),CH1+5),CH1+4),CH1+3),CH1+2),CH1+1),"")</f>
        <v/>
      </c>
      <c r="CH26" s="41" t="str">
        <f ca="1">IFERROR(
CG26+IF(OFFSET(webまとめ!$A$1,CG26-1,2)&lt;&gt;"",0,1),"")</f>
        <v/>
      </c>
      <c r="CK26" t="s">
        <v>3466</v>
      </c>
      <c r="CL26" t="e">
        <f ca="1">IF(CK2="■",CL1,OFFSET(webまとめ!$A$1,CS26-1,0))</f>
        <v>#VALUE!</v>
      </c>
      <c r="CN26" s="85" t="s">
        <v>3477</v>
      </c>
      <c r="CO26" s="86"/>
      <c r="CP26" s="86"/>
      <c r="CQ26" s="87"/>
      <c r="CR26" s="41" t="str">
        <f ca="1">IFERROR(
IF(AND(VALUE(OFFSET(webまとめ!$A$1,CS1+1-1,0))&gt;29999,VALUE(OFFSET(webまとめ!$A$1,CS1+1-1,0))&lt;39999),
IF(AND(VALUE(OFFSET(webまとめ!$A$1,CS1+1,0))&gt;29999,VALUE(OFFSET(webまとめ!$A$1,CS1+1-1,0))&lt;39999),
IF(AND(VALUE(OFFSET(webまとめ!$A$1,CS1+2,0))&gt;29999,VALUE(OFFSET(webまとめ!$A$1,CS1+2,0))&lt;39999),
IF(AND(VALUE(OFFSET(webまとめ!$A$1,CS1+3,0))&gt;29999,VALUE(OFFSET(webまとめ!$A$1,CS1+3,0))&lt;39999),
IF(AND(VALUE(OFFSET(webまとめ!$A$1,CS1+4,0))&gt;29999,VALUE(OFFSET(webまとめ!$A$1,CS1+4,0))&lt;39999),
IF(AND(VALUE(OFFSET(webまとめ!$A$1,CS1+5,0))&gt;29999,VALUE(OFFSET(webまとめ!$A$1,CS1+5,0))&lt;39999),
IF(AND(VALUE(OFFSET(webまとめ!$A$1,CS1+6,0))&gt;29999,VALUE(OFFSET(webまとめ!$A$1,CS1+6,0))&lt;39999),CS1+8,CS1+7),CS1+6),CS1+5),CS1+4),CS1+3),CS1+2),CS1+1),"")</f>
        <v/>
      </c>
      <c r="CS26" s="41" t="str">
        <f ca="1">IFERROR(
CR26+IF(OFFSET(webまとめ!$A$1,CR26-1,2)&lt;&gt;"",0,1),"")</f>
        <v/>
      </c>
      <c r="CV26" t="s">
        <v>3466</v>
      </c>
      <c r="CW26" t="e">
        <f ca="1">IF(CV2="■",CW1,OFFSET(webまとめ!$A$1,DD26-1,0))</f>
        <v>#VALUE!</v>
      </c>
      <c r="CY26" s="85" t="s">
        <v>3477</v>
      </c>
      <c r="CZ26" s="86"/>
      <c r="DA26" s="86"/>
      <c r="DB26" s="87"/>
      <c r="DC26" s="41" t="str">
        <f ca="1">IFERROR(
IF(AND(VALUE(OFFSET(webまとめ!$A$1,DD1+1-1,0))&gt;29999,VALUE(OFFSET(webまとめ!$A$1,DD1+1-1,0))&lt;39999),
IF(AND(VALUE(OFFSET(webまとめ!$A$1,DD1+1,0))&gt;29999,VALUE(OFFSET(webまとめ!$A$1,DD1+1-1,0))&lt;39999),
IF(AND(VALUE(OFFSET(webまとめ!$A$1,DD1+2,0))&gt;29999,VALUE(OFFSET(webまとめ!$A$1,DD1+2,0))&lt;39999),
IF(AND(VALUE(OFFSET(webまとめ!$A$1,DD1+3,0))&gt;29999,VALUE(OFFSET(webまとめ!$A$1,DD1+3,0))&lt;39999),
IF(AND(VALUE(OFFSET(webまとめ!$A$1,DD1+4,0))&gt;29999,VALUE(OFFSET(webまとめ!$A$1,DD1+4,0))&lt;39999),
IF(AND(VALUE(OFFSET(webまとめ!$A$1,DD1+5,0))&gt;29999,VALUE(OFFSET(webまとめ!$A$1,DD1+5,0))&lt;39999),
IF(AND(VALUE(OFFSET(webまとめ!$A$1,DD1+6,0))&gt;29999,VALUE(OFFSET(webまとめ!$A$1,DD1+6,0))&lt;39999),DD1+8,DD1+7),DD1+6),DD1+5),DD1+4),DD1+3),DD1+2),DD1+1),"")</f>
        <v/>
      </c>
      <c r="DD26" s="41" t="str">
        <f ca="1">IFERROR(
DC26+IF(OFFSET(webまとめ!$A$1,DC26-1,2)&lt;&gt;"",0,1),"")</f>
        <v/>
      </c>
      <c r="DG26" t="s">
        <v>3466</v>
      </c>
      <c r="DH26" t="e">
        <f ca="1">IF(DG2="■",DH1,OFFSET(webまとめ!$A$1,DO26-1,0))</f>
        <v>#VALUE!</v>
      </c>
      <c r="DJ26" s="85" t="s">
        <v>3477</v>
      </c>
      <c r="DK26" s="86"/>
      <c r="DL26" s="86"/>
      <c r="DM26" s="87"/>
      <c r="DN26" s="41" t="str">
        <f ca="1">IFERROR(
IF(AND(VALUE(OFFSET(webまとめ!$A$1,DO1+1-1,0))&gt;29999,VALUE(OFFSET(webまとめ!$A$1,DO1+1-1,0))&lt;39999),
IF(AND(VALUE(OFFSET(webまとめ!$A$1,DO1+1,0))&gt;29999,VALUE(OFFSET(webまとめ!$A$1,DO1+1-1,0))&lt;39999),
IF(AND(VALUE(OFFSET(webまとめ!$A$1,DO1+2,0))&gt;29999,VALUE(OFFSET(webまとめ!$A$1,DO1+2,0))&lt;39999),
IF(AND(VALUE(OFFSET(webまとめ!$A$1,DO1+3,0))&gt;29999,VALUE(OFFSET(webまとめ!$A$1,DO1+3,0))&lt;39999),
IF(AND(VALUE(OFFSET(webまとめ!$A$1,DO1+4,0))&gt;29999,VALUE(OFFSET(webまとめ!$A$1,DO1+4,0))&lt;39999),
IF(AND(VALUE(OFFSET(webまとめ!$A$1,DO1+5,0))&gt;29999,VALUE(OFFSET(webまとめ!$A$1,DO1+5,0))&lt;39999),
IF(AND(VALUE(OFFSET(webまとめ!$A$1,DO1+6,0))&gt;29999,VALUE(OFFSET(webまとめ!$A$1,DO1+6,0))&lt;39999),DO1+8,DO1+7),DO1+6),DO1+5),DO1+4),DO1+3),DO1+2),DO1+1),"")</f>
        <v/>
      </c>
      <c r="DO26" s="41" t="str">
        <f ca="1">IFERROR(
DN26+IF(OFFSET(webまとめ!$A$1,DN26-1,2)&lt;&gt;"",0,1),"")</f>
        <v/>
      </c>
      <c r="DR26" t="s">
        <v>3466</v>
      </c>
      <c r="DS26" t="e">
        <f ca="1">IF(DR2="■",DS1,OFFSET(webまとめ!$A$1,DZ26-1,0))</f>
        <v>#VALUE!</v>
      </c>
      <c r="DU26" s="85" t="s">
        <v>3477</v>
      </c>
      <c r="DV26" s="86"/>
      <c r="DW26" s="86"/>
      <c r="DX26" s="87"/>
      <c r="DY26" s="41" t="str">
        <f ca="1">IFERROR(
IF(AND(VALUE(OFFSET(webまとめ!$A$1,DZ1+1-1,0))&gt;29999,VALUE(OFFSET(webまとめ!$A$1,DZ1+1-1,0))&lt;39999),
IF(AND(VALUE(OFFSET(webまとめ!$A$1,DZ1+1,0))&gt;29999,VALUE(OFFSET(webまとめ!$A$1,DZ1+1-1,0))&lt;39999),
IF(AND(VALUE(OFFSET(webまとめ!$A$1,DZ1+2,0))&gt;29999,VALUE(OFFSET(webまとめ!$A$1,DZ1+2,0))&lt;39999),
IF(AND(VALUE(OFFSET(webまとめ!$A$1,DZ1+3,0))&gt;29999,VALUE(OFFSET(webまとめ!$A$1,DZ1+3,0))&lt;39999),
IF(AND(VALUE(OFFSET(webまとめ!$A$1,DZ1+4,0))&gt;29999,VALUE(OFFSET(webまとめ!$A$1,DZ1+4,0))&lt;39999),
IF(AND(VALUE(OFFSET(webまとめ!$A$1,DZ1+5,0))&gt;29999,VALUE(OFFSET(webまとめ!$A$1,DZ1+5,0))&lt;39999),
IF(AND(VALUE(OFFSET(webまとめ!$A$1,DZ1+6,0))&gt;29999,VALUE(OFFSET(webまとめ!$A$1,DZ1+6,0))&lt;39999),DZ1+8,DZ1+7),DZ1+6),DZ1+5),DZ1+4),DZ1+3),DZ1+2),DZ1+1),"")</f>
        <v/>
      </c>
      <c r="DZ26" s="41" t="str">
        <f ca="1">IFERROR(
DY26+IF(OFFSET(webまとめ!$A$1,DY26-1,2)&lt;&gt;"",0,1),"")</f>
        <v/>
      </c>
      <c r="EC26" t="s">
        <v>3466</v>
      </c>
      <c r="ED26" t="e">
        <f ca="1">IF(EC2="■",ED1,OFFSET(webまとめ!$A$1,EK26-1,0))</f>
        <v>#VALUE!</v>
      </c>
      <c r="EF26" s="85" t="s">
        <v>3477</v>
      </c>
      <c r="EG26" s="86"/>
      <c r="EH26" s="86"/>
      <c r="EI26" s="87"/>
      <c r="EJ26" s="41" t="str">
        <f ca="1">IFERROR(
IF(AND(VALUE(OFFSET(webまとめ!$A$1,EK1+1-1,0))&gt;29999,VALUE(OFFSET(webまとめ!$A$1,EK1+1-1,0))&lt;39999),
IF(AND(VALUE(OFFSET(webまとめ!$A$1,EK1+1,0))&gt;29999,VALUE(OFFSET(webまとめ!$A$1,EK1+1-1,0))&lt;39999),
IF(AND(VALUE(OFFSET(webまとめ!$A$1,EK1+2,0))&gt;29999,VALUE(OFFSET(webまとめ!$A$1,EK1+2,0))&lt;39999),
IF(AND(VALUE(OFFSET(webまとめ!$A$1,EK1+3,0))&gt;29999,VALUE(OFFSET(webまとめ!$A$1,EK1+3,0))&lt;39999),
IF(AND(VALUE(OFFSET(webまとめ!$A$1,EK1+4,0))&gt;29999,VALUE(OFFSET(webまとめ!$A$1,EK1+4,0))&lt;39999),
IF(AND(VALUE(OFFSET(webまとめ!$A$1,EK1+5,0))&gt;29999,VALUE(OFFSET(webまとめ!$A$1,EK1+5,0))&lt;39999),
IF(AND(VALUE(OFFSET(webまとめ!$A$1,EK1+6,0))&gt;29999,VALUE(OFFSET(webまとめ!$A$1,EK1+6,0))&lt;39999),EK1+8,EK1+7),EK1+6),EK1+5),EK1+4),EK1+3),EK1+2),EK1+1),"")</f>
        <v/>
      </c>
      <c r="EK26" s="41" t="str">
        <f ca="1">IFERROR(
EJ26+IF(OFFSET(webまとめ!$A$1,EJ26-1,2)&lt;&gt;"",0,1),"")</f>
        <v/>
      </c>
      <c r="EN26" t="s">
        <v>3466</v>
      </c>
      <c r="EO26" t="e">
        <f ca="1">IF(EN2="■",EO1,OFFSET(webまとめ!$A$1,EV26-1,0))</f>
        <v>#VALUE!</v>
      </c>
      <c r="EQ26" s="85" t="s">
        <v>3477</v>
      </c>
      <c r="ER26" s="86"/>
      <c r="ES26" s="86"/>
      <c r="ET26" s="87"/>
      <c r="EU26" s="41" t="str">
        <f ca="1">IFERROR(
IF(AND(VALUE(OFFSET(webまとめ!$A$1,EV1+1-1,0))&gt;29999,VALUE(OFFSET(webまとめ!$A$1,EV1+1-1,0))&lt;39999),
IF(AND(VALUE(OFFSET(webまとめ!$A$1,EV1+1,0))&gt;29999,VALUE(OFFSET(webまとめ!$A$1,EV1+1-1,0))&lt;39999),
IF(AND(VALUE(OFFSET(webまとめ!$A$1,EV1+2,0))&gt;29999,VALUE(OFFSET(webまとめ!$A$1,EV1+2,0))&lt;39999),
IF(AND(VALUE(OFFSET(webまとめ!$A$1,EV1+3,0))&gt;29999,VALUE(OFFSET(webまとめ!$A$1,EV1+3,0))&lt;39999),
IF(AND(VALUE(OFFSET(webまとめ!$A$1,EV1+4,0))&gt;29999,VALUE(OFFSET(webまとめ!$A$1,EV1+4,0))&lt;39999),
IF(AND(VALUE(OFFSET(webまとめ!$A$1,EV1+5,0))&gt;29999,VALUE(OFFSET(webまとめ!$A$1,EV1+5,0))&lt;39999),
IF(AND(VALUE(OFFSET(webまとめ!$A$1,EV1+6,0))&gt;29999,VALUE(OFFSET(webまとめ!$A$1,EV1+6,0))&lt;39999),EV1+8,EV1+7),EV1+6),EV1+5),EV1+4),EV1+3),EV1+2),EV1+1),"")</f>
        <v/>
      </c>
      <c r="EV26" s="41" t="str">
        <f ca="1">IFERROR(
EU26+IF(OFFSET(webまとめ!$A$1,EU26-1,2)&lt;&gt;"",0,1),"")</f>
        <v/>
      </c>
      <c r="EY26" t="s">
        <v>3466</v>
      </c>
      <c r="EZ26" t="e">
        <f ca="1">IF(EY2="■",EZ1,OFFSET(webまとめ!$A$1,FG26-1,0))</f>
        <v>#VALUE!</v>
      </c>
      <c r="FB26" s="85" t="s">
        <v>3477</v>
      </c>
      <c r="FC26" s="86"/>
      <c r="FD26" s="86"/>
      <c r="FE26" s="87"/>
      <c r="FF26" s="41" t="str">
        <f ca="1">IFERROR(
IF(AND(VALUE(OFFSET(webまとめ!$A$1,FG1+1-1,0))&gt;29999,VALUE(OFFSET(webまとめ!$A$1,FG1+1-1,0))&lt;39999),
IF(AND(VALUE(OFFSET(webまとめ!$A$1,FG1+1,0))&gt;29999,VALUE(OFFSET(webまとめ!$A$1,FG1+1-1,0))&lt;39999),
IF(AND(VALUE(OFFSET(webまとめ!$A$1,FG1+2,0))&gt;29999,VALUE(OFFSET(webまとめ!$A$1,FG1+2,0))&lt;39999),
IF(AND(VALUE(OFFSET(webまとめ!$A$1,FG1+3,0))&gt;29999,VALUE(OFFSET(webまとめ!$A$1,FG1+3,0))&lt;39999),
IF(AND(VALUE(OFFSET(webまとめ!$A$1,FG1+4,0))&gt;29999,VALUE(OFFSET(webまとめ!$A$1,FG1+4,0))&lt;39999),
IF(AND(VALUE(OFFSET(webまとめ!$A$1,FG1+5,0))&gt;29999,VALUE(OFFSET(webまとめ!$A$1,FG1+5,0))&lt;39999),
IF(AND(VALUE(OFFSET(webまとめ!$A$1,FG1+6,0))&gt;29999,VALUE(OFFSET(webまとめ!$A$1,FG1+6,0))&lt;39999),FG1+8,FG1+7),FG1+6),FG1+5),FG1+4),FG1+3),FG1+2),FG1+1),"")</f>
        <v/>
      </c>
      <c r="FG26" s="41" t="str">
        <f ca="1">IFERROR(
FF26+IF(OFFSET(webまとめ!$A$1,FF26-1,2)&lt;&gt;"",0,1),"")</f>
        <v/>
      </c>
      <c r="FJ26" t="s">
        <v>3466</v>
      </c>
      <c r="FK26" t="e">
        <f ca="1">IF(FJ2="■",FK1,OFFSET(webまとめ!$A$1,FR26-1,0))</f>
        <v>#VALUE!</v>
      </c>
      <c r="FM26" s="85" t="s">
        <v>3477</v>
      </c>
      <c r="FN26" s="86"/>
      <c r="FO26" s="86"/>
      <c r="FP26" s="87"/>
      <c r="FQ26" s="41" t="str">
        <f ca="1">IFERROR(
IF(AND(VALUE(OFFSET(webまとめ!$A$1,FR1+1-1,0))&gt;29999,VALUE(OFFSET(webまとめ!$A$1,FR1+1-1,0))&lt;39999),
IF(AND(VALUE(OFFSET(webまとめ!$A$1,FR1+1,0))&gt;29999,VALUE(OFFSET(webまとめ!$A$1,FR1+1-1,0))&lt;39999),
IF(AND(VALUE(OFFSET(webまとめ!$A$1,FR1+2,0))&gt;29999,VALUE(OFFSET(webまとめ!$A$1,FR1+2,0))&lt;39999),
IF(AND(VALUE(OFFSET(webまとめ!$A$1,FR1+3,0))&gt;29999,VALUE(OFFSET(webまとめ!$A$1,FR1+3,0))&lt;39999),
IF(AND(VALUE(OFFSET(webまとめ!$A$1,FR1+4,0))&gt;29999,VALUE(OFFSET(webまとめ!$A$1,FR1+4,0))&lt;39999),
IF(AND(VALUE(OFFSET(webまとめ!$A$1,FR1+5,0))&gt;29999,VALUE(OFFSET(webまとめ!$A$1,FR1+5,0))&lt;39999),
IF(AND(VALUE(OFFSET(webまとめ!$A$1,FR1+6,0))&gt;29999,VALUE(OFFSET(webまとめ!$A$1,FR1+6,0))&lt;39999),FR1+8,FR1+7),FR1+6),FR1+5),FR1+4),FR1+3),FR1+2),FR1+1),"")</f>
        <v/>
      </c>
      <c r="FR26" s="41" t="str">
        <f ca="1">IFERROR(
FQ26+IF(OFFSET(webまとめ!$A$1,FQ26-1,2)&lt;&gt;"",0,1),"")</f>
        <v/>
      </c>
      <c r="FU26" t="s">
        <v>3466</v>
      </c>
      <c r="FV26" t="e">
        <f ca="1">IF(FU2="■",FV1,OFFSET(webまとめ!$A$1,GC26-1,0))</f>
        <v>#VALUE!</v>
      </c>
      <c r="FX26" s="85" t="s">
        <v>3477</v>
      </c>
      <c r="FY26" s="86"/>
      <c r="FZ26" s="86"/>
      <c r="GA26" s="87"/>
      <c r="GB26" s="41" t="str">
        <f ca="1">IFERROR(
IF(AND(VALUE(OFFSET(webまとめ!$A$1,GC1+1-1,0))&gt;29999,VALUE(OFFSET(webまとめ!$A$1,GC1+1-1,0))&lt;39999),
IF(AND(VALUE(OFFSET(webまとめ!$A$1,GC1+1,0))&gt;29999,VALUE(OFFSET(webまとめ!$A$1,GC1+1-1,0))&lt;39999),
IF(AND(VALUE(OFFSET(webまとめ!$A$1,GC1+2,0))&gt;29999,VALUE(OFFSET(webまとめ!$A$1,GC1+2,0))&lt;39999),
IF(AND(VALUE(OFFSET(webまとめ!$A$1,GC1+3,0))&gt;29999,VALUE(OFFSET(webまとめ!$A$1,GC1+3,0))&lt;39999),
IF(AND(VALUE(OFFSET(webまとめ!$A$1,GC1+4,0))&gt;29999,VALUE(OFFSET(webまとめ!$A$1,GC1+4,0))&lt;39999),
IF(AND(VALUE(OFFSET(webまとめ!$A$1,GC1+5,0))&gt;29999,VALUE(OFFSET(webまとめ!$A$1,GC1+5,0))&lt;39999),
IF(AND(VALUE(OFFSET(webまとめ!$A$1,GC1+6,0))&gt;29999,VALUE(OFFSET(webまとめ!$A$1,GC1+6,0))&lt;39999),GC1+8,GC1+7),GC1+6),GC1+5),GC1+4),GC1+3),GC1+2),GC1+1),"")</f>
        <v/>
      </c>
      <c r="GC26" s="41" t="str">
        <f ca="1">IFERROR(
GB26+IF(OFFSET(webまとめ!$A$1,GB26-1,2)&lt;&gt;"",0,1),"")</f>
        <v/>
      </c>
      <c r="GF26" t="s">
        <v>3466</v>
      </c>
      <c r="GG26" t="e">
        <f ca="1">IF(GF2="■",GG1,OFFSET(webまとめ!$A$1,GN26-1,0))</f>
        <v>#VALUE!</v>
      </c>
      <c r="GI26" s="85" t="s">
        <v>3477</v>
      </c>
      <c r="GJ26" s="86"/>
      <c r="GK26" s="86"/>
      <c r="GL26" s="87"/>
      <c r="GM26" s="41" t="str">
        <f ca="1">IFERROR(
IF(AND(VALUE(OFFSET(webまとめ!$A$1,GN1+1-1,0))&gt;29999,VALUE(OFFSET(webまとめ!$A$1,GN1+1-1,0))&lt;39999),
IF(AND(VALUE(OFFSET(webまとめ!$A$1,GN1+1,0))&gt;29999,VALUE(OFFSET(webまとめ!$A$1,GN1+1-1,0))&lt;39999),
IF(AND(VALUE(OFFSET(webまとめ!$A$1,GN1+2,0))&gt;29999,VALUE(OFFSET(webまとめ!$A$1,GN1+2,0))&lt;39999),
IF(AND(VALUE(OFFSET(webまとめ!$A$1,GN1+3,0))&gt;29999,VALUE(OFFSET(webまとめ!$A$1,GN1+3,0))&lt;39999),
IF(AND(VALUE(OFFSET(webまとめ!$A$1,GN1+4,0))&gt;29999,VALUE(OFFSET(webまとめ!$A$1,GN1+4,0))&lt;39999),
IF(AND(VALUE(OFFSET(webまとめ!$A$1,GN1+5,0))&gt;29999,VALUE(OFFSET(webまとめ!$A$1,GN1+5,0))&lt;39999),
IF(AND(VALUE(OFFSET(webまとめ!$A$1,GN1+6,0))&gt;29999,VALUE(OFFSET(webまとめ!$A$1,GN1+6,0))&lt;39999),GN1+8,GN1+7),GN1+6),GN1+5),GN1+4),GN1+3),GN1+2),GN1+1),"")</f>
        <v/>
      </c>
      <c r="GN26" s="41" t="str">
        <f ca="1">IFERROR(
GM26+IF(OFFSET(webまとめ!$A$1,GM26-1,2)&lt;&gt;"",0,1),"")</f>
        <v/>
      </c>
      <c r="GQ26" t="s">
        <v>3466</v>
      </c>
      <c r="GR26" t="e">
        <f ca="1">IF(GQ2="■",GR1,OFFSET(webまとめ!$A$1,GY26-1,0))</f>
        <v>#VALUE!</v>
      </c>
      <c r="GT26" s="85" t="s">
        <v>3477</v>
      </c>
      <c r="GU26" s="86"/>
      <c r="GV26" s="86"/>
      <c r="GW26" s="87"/>
      <c r="GX26" s="41" t="str">
        <f ca="1">IFERROR(
IF(AND(VALUE(OFFSET(webまとめ!$A$1,GY1+1-1,0))&gt;29999,VALUE(OFFSET(webまとめ!$A$1,GY1+1-1,0))&lt;39999),
IF(AND(VALUE(OFFSET(webまとめ!$A$1,GY1+1,0))&gt;29999,VALUE(OFFSET(webまとめ!$A$1,GY1+1-1,0))&lt;39999),
IF(AND(VALUE(OFFSET(webまとめ!$A$1,GY1+2,0))&gt;29999,VALUE(OFFSET(webまとめ!$A$1,GY1+2,0))&lt;39999),
IF(AND(VALUE(OFFSET(webまとめ!$A$1,GY1+3,0))&gt;29999,VALUE(OFFSET(webまとめ!$A$1,GY1+3,0))&lt;39999),
IF(AND(VALUE(OFFSET(webまとめ!$A$1,GY1+4,0))&gt;29999,VALUE(OFFSET(webまとめ!$A$1,GY1+4,0))&lt;39999),
IF(AND(VALUE(OFFSET(webまとめ!$A$1,GY1+5,0))&gt;29999,VALUE(OFFSET(webまとめ!$A$1,GY1+5,0))&lt;39999),
IF(AND(VALUE(OFFSET(webまとめ!$A$1,GY1+6,0))&gt;29999,VALUE(OFFSET(webまとめ!$A$1,GY1+6,0))&lt;39999),GY1+8,GY1+7),GY1+6),GY1+5),GY1+4),GY1+3),GY1+2),GY1+1),"")</f>
        <v/>
      </c>
      <c r="GY26" s="41" t="str">
        <f ca="1">IFERROR(
GX26+IF(OFFSET(webまとめ!$A$1,GX26-1,2)&lt;&gt;"",0,1),"")</f>
        <v/>
      </c>
      <c r="HB26" t="s">
        <v>3466</v>
      </c>
      <c r="HC26" t="e">
        <f ca="1">IF(HB2="■",HC1,OFFSET(webまとめ!$A$1,HJ26-1,0))</f>
        <v>#VALUE!</v>
      </c>
      <c r="HE26" s="85" t="s">
        <v>3477</v>
      </c>
      <c r="HF26" s="86"/>
      <c r="HG26" s="86"/>
      <c r="HH26" s="87"/>
      <c r="HI26" s="41" t="str">
        <f ca="1">IFERROR(
IF(AND(VALUE(OFFSET(webまとめ!$A$1,HJ1+1-1,0))&gt;29999,VALUE(OFFSET(webまとめ!$A$1,HJ1+1-1,0))&lt;39999),
IF(AND(VALUE(OFFSET(webまとめ!$A$1,HJ1+1,0))&gt;29999,VALUE(OFFSET(webまとめ!$A$1,HJ1+1-1,0))&lt;39999),
IF(AND(VALUE(OFFSET(webまとめ!$A$1,HJ1+2,0))&gt;29999,VALUE(OFFSET(webまとめ!$A$1,HJ1+2,0))&lt;39999),
IF(AND(VALUE(OFFSET(webまとめ!$A$1,HJ1+3,0))&gt;29999,VALUE(OFFSET(webまとめ!$A$1,HJ1+3,0))&lt;39999),
IF(AND(VALUE(OFFSET(webまとめ!$A$1,HJ1+4,0))&gt;29999,VALUE(OFFSET(webまとめ!$A$1,HJ1+4,0))&lt;39999),
IF(AND(VALUE(OFFSET(webまとめ!$A$1,HJ1+5,0))&gt;29999,VALUE(OFFSET(webまとめ!$A$1,HJ1+5,0))&lt;39999),
IF(AND(VALUE(OFFSET(webまとめ!$A$1,HJ1+6,0))&gt;29999,VALUE(OFFSET(webまとめ!$A$1,HJ1+6,0))&lt;39999),HJ1+8,HJ1+7),HJ1+6),HJ1+5),HJ1+4),HJ1+3),HJ1+2),HJ1+1),"")</f>
        <v/>
      </c>
      <c r="HJ26" s="41" t="str">
        <f ca="1">IFERROR(
HI26+IF(OFFSET(webまとめ!$A$1,HI26-1,2)&lt;&gt;"",0,1),"")</f>
        <v/>
      </c>
      <c r="HM26" t="s">
        <v>3466</v>
      </c>
      <c r="HN26" t="e">
        <f ca="1">IF(HM2="■",HN1,OFFSET(webまとめ!$A$1,HU26-1,0))</f>
        <v>#VALUE!</v>
      </c>
      <c r="HP26" s="85" t="s">
        <v>3477</v>
      </c>
      <c r="HQ26" s="86"/>
      <c r="HR26" s="86"/>
      <c r="HS26" s="87"/>
      <c r="HT26" s="41" t="str">
        <f ca="1">IFERROR(
IF(AND(VALUE(OFFSET(webまとめ!$A$1,HU1+1-1,0))&gt;29999,VALUE(OFFSET(webまとめ!$A$1,HU1+1-1,0))&lt;39999),
IF(AND(VALUE(OFFSET(webまとめ!$A$1,HU1+1,0))&gt;29999,VALUE(OFFSET(webまとめ!$A$1,HU1+1-1,0))&lt;39999),
IF(AND(VALUE(OFFSET(webまとめ!$A$1,HU1+2,0))&gt;29999,VALUE(OFFSET(webまとめ!$A$1,HU1+2,0))&lt;39999),
IF(AND(VALUE(OFFSET(webまとめ!$A$1,HU1+3,0))&gt;29999,VALUE(OFFSET(webまとめ!$A$1,HU1+3,0))&lt;39999),
IF(AND(VALUE(OFFSET(webまとめ!$A$1,HU1+4,0))&gt;29999,VALUE(OFFSET(webまとめ!$A$1,HU1+4,0))&lt;39999),
IF(AND(VALUE(OFFSET(webまとめ!$A$1,HU1+5,0))&gt;29999,VALUE(OFFSET(webまとめ!$A$1,HU1+5,0))&lt;39999),
IF(AND(VALUE(OFFSET(webまとめ!$A$1,HU1+6,0))&gt;29999,VALUE(OFFSET(webまとめ!$A$1,HU1+6,0))&lt;39999),HU1+8,HU1+7),HU1+6),HU1+5),HU1+4),HU1+3),HU1+2),HU1+1),"")</f>
        <v/>
      </c>
      <c r="HU26" s="41" t="str">
        <f ca="1">IFERROR(
HT26+IF(OFFSET(webまとめ!$A$1,HT26-1,2)&lt;&gt;"",0,1),"")</f>
        <v/>
      </c>
      <c r="HX26" t="s">
        <v>3466</v>
      </c>
      <c r="HY26" t="e">
        <f ca="1">IF(HX2="■",HY1,OFFSET(webまとめ!$A$1,IF26-1,0))</f>
        <v>#VALUE!</v>
      </c>
      <c r="IA26" s="85" t="s">
        <v>3477</v>
      </c>
      <c r="IB26" s="86"/>
      <c r="IC26" s="86"/>
      <c r="ID26" s="87"/>
      <c r="IE26" s="41" t="str">
        <f ca="1">IFERROR(
IF(AND(VALUE(OFFSET(webまとめ!$A$1,IF1+1-1,0))&gt;29999,VALUE(OFFSET(webまとめ!$A$1,IF1+1-1,0))&lt;39999),
IF(AND(VALUE(OFFSET(webまとめ!$A$1,IF1+1,0))&gt;29999,VALUE(OFFSET(webまとめ!$A$1,IF1+1-1,0))&lt;39999),
IF(AND(VALUE(OFFSET(webまとめ!$A$1,IF1+2,0))&gt;29999,VALUE(OFFSET(webまとめ!$A$1,IF1+2,0))&lt;39999),
IF(AND(VALUE(OFFSET(webまとめ!$A$1,IF1+3,0))&gt;29999,VALUE(OFFSET(webまとめ!$A$1,IF1+3,0))&lt;39999),
IF(AND(VALUE(OFFSET(webまとめ!$A$1,IF1+4,0))&gt;29999,VALUE(OFFSET(webまとめ!$A$1,IF1+4,0))&lt;39999),
IF(AND(VALUE(OFFSET(webまとめ!$A$1,IF1+5,0))&gt;29999,VALUE(OFFSET(webまとめ!$A$1,IF1+5,0))&lt;39999),
IF(AND(VALUE(OFFSET(webまとめ!$A$1,IF1+6,0))&gt;29999,VALUE(OFFSET(webまとめ!$A$1,IF1+6,0))&lt;39999),IF1+8,IF1+7),IF1+6),IF1+5),IF1+4),IF1+3),IF1+2),IF1+1),"")</f>
        <v/>
      </c>
      <c r="IF26" s="41" t="str">
        <f ca="1">IFERROR(
IE26+IF(OFFSET(webまとめ!$A$1,IE26-1,2)&lt;&gt;"",0,1),"")</f>
        <v/>
      </c>
      <c r="II26" t="s">
        <v>3466</v>
      </c>
      <c r="IJ26" t="e">
        <f ca="1">IF(II2="■",IJ1,OFFSET(webまとめ!$A$1,IQ26-1,0))</f>
        <v>#VALUE!</v>
      </c>
      <c r="IL26" s="85" t="s">
        <v>3477</v>
      </c>
      <c r="IM26" s="86"/>
      <c r="IN26" s="86"/>
      <c r="IO26" s="87"/>
      <c r="IP26" s="41" t="str">
        <f ca="1">IFERROR(
IF(AND(VALUE(OFFSET(webまとめ!$A$1,IQ1+1-1,0))&gt;29999,VALUE(OFFSET(webまとめ!$A$1,IQ1+1-1,0))&lt;39999),
IF(AND(VALUE(OFFSET(webまとめ!$A$1,IQ1+1,0))&gt;29999,VALUE(OFFSET(webまとめ!$A$1,IQ1+1-1,0))&lt;39999),
IF(AND(VALUE(OFFSET(webまとめ!$A$1,IQ1+2,0))&gt;29999,VALUE(OFFSET(webまとめ!$A$1,IQ1+2,0))&lt;39999),
IF(AND(VALUE(OFFSET(webまとめ!$A$1,IQ1+3,0))&gt;29999,VALUE(OFFSET(webまとめ!$A$1,IQ1+3,0))&lt;39999),
IF(AND(VALUE(OFFSET(webまとめ!$A$1,IQ1+4,0))&gt;29999,VALUE(OFFSET(webまとめ!$A$1,IQ1+4,0))&lt;39999),
IF(AND(VALUE(OFFSET(webまとめ!$A$1,IQ1+5,0))&gt;29999,VALUE(OFFSET(webまとめ!$A$1,IQ1+5,0))&lt;39999),
IF(AND(VALUE(OFFSET(webまとめ!$A$1,IQ1+6,0))&gt;29999,VALUE(OFFSET(webまとめ!$A$1,IQ1+6,0))&lt;39999),IQ1+8,IQ1+7),IQ1+6),IQ1+5),IQ1+4),IQ1+3),IQ1+2),IQ1+1),"")</f>
        <v/>
      </c>
      <c r="IQ26" s="41" t="str">
        <f ca="1">IFERROR(
IP26+IF(OFFSET(webまとめ!$A$1,IP26-1,2)&lt;&gt;"",0,1),"")</f>
        <v/>
      </c>
      <c r="IT26" t="s">
        <v>3466</v>
      </c>
      <c r="IU26" t="e">
        <f ca="1">IF(IT2="■",IU1,OFFSET(webまとめ!$A$1,JB26-1,0))</f>
        <v>#VALUE!</v>
      </c>
      <c r="IW26" s="85" t="s">
        <v>3477</v>
      </c>
      <c r="IX26" s="86"/>
      <c r="IY26" s="86"/>
      <c r="IZ26" s="87"/>
      <c r="JA26" s="41" t="str">
        <f ca="1">IFERROR(
IF(AND(VALUE(OFFSET(webまとめ!$A$1,JB1+1-1,0))&gt;29999,VALUE(OFFSET(webまとめ!$A$1,JB1+1-1,0))&lt;39999),
IF(AND(VALUE(OFFSET(webまとめ!$A$1,JB1+1,0))&gt;29999,VALUE(OFFSET(webまとめ!$A$1,JB1+1-1,0))&lt;39999),
IF(AND(VALUE(OFFSET(webまとめ!$A$1,JB1+2,0))&gt;29999,VALUE(OFFSET(webまとめ!$A$1,JB1+2,0))&lt;39999),
IF(AND(VALUE(OFFSET(webまとめ!$A$1,JB1+3,0))&gt;29999,VALUE(OFFSET(webまとめ!$A$1,JB1+3,0))&lt;39999),
IF(AND(VALUE(OFFSET(webまとめ!$A$1,JB1+4,0))&gt;29999,VALUE(OFFSET(webまとめ!$A$1,JB1+4,0))&lt;39999),
IF(AND(VALUE(OFFSET(webまとめ!$A$1,JB1+5,0))&gt;29999,VALUE(OFFSET(webまとめ!$A$1,JB1+5,0))&lt;39999),
IF(AND(VALUE(OFFSET(webまとめ!$A$1,JB1+6,0))&gt;29999,VALUE(OFFSET(webまとめ!$A$1,JB1+6,0))&lt;39999),JB1+8,JB1+7),JB1+6),JB1+5),JB1+4),JB1+3),JB1+2),JB1+1),"")</f>
        <v/>
      </c>
      <c r="JB26" s="41" t="str">
        <f ca="1">IFERROR(
JA26+IF(OFFSET(webまとめ!$A$1,JA26-1,2)&lt;&gt;"",0,1),"")</f>
        <v/>
      </c>
      <c r="JE26" t="s">
        <v>3466</v>
      </c>
      <c r="JF26" t="e">
        <f ca="1">IF(JE2="■",JF1,OFFSET(webまとめ!$A$1,JM26-1,0))</f>
        <v>#VALUE!</v>
      </c>
      <c r="JH26" s="85" t="s">
        <v>3477</v>
      </c>
      <c r="JI26" s="86"/>
      <c r="JJ26" s="86"/>
      <c r="JK26" s="87"/>
      <c r="JL26" s="41" t="str">
        <f ca="1">IFERROR(
IF(AND(VALUE(OFFSET(webまとめ!$A$1,JM1+1-1,0))&gt;29999,VALUE(OFFSET(webまとめ!$A$1,JM1+1-1,0))&lt;39999),
IF(AND(VALUE(OFFSET(webまとめ!$A$1,JM1+1,0))&gt;29999,VALUE(OFFSET(webまとめ!$A$1,JM1+1-1,0))&lt;39999),
IF(AND(VALUE(OFFSET(webまとめ!$A$1,JM1+2,0))&gt;29999,VALUE(OFFSET(webまとめ!$A$1,JM1+2,0))&lt;39999),
IF(AND(VALUE(OFFSET(webまとめ!$A$1,JM1+3,0))&gt;29999,VALUE(OFFSET(webまとめ!$A$1,JM1+3,0))&lt;39999),
IF(AND(VALUE(OFFSET(webまとめ!$A$1,JM1+4,0))&gt;29999,VALUE(OFFSET(webまとめ!$A$1,JM1+4,0))&lt;39999),
IF(AND(VALUE(OFFSET(webまとめ!$A$1,JM1+5,0))&gt;29999,VALUE(OFFSET(webまとめ!$A$1,JM1+5,0))&lt;39999),
IF(AND(VALUE(OFFSET(webまとめ!$A$1,JM1+6,0))&gt;29999,VALUE(OFFSET(webまとめ!$A$1,JM1+6,0))&lt;39999),JM1+8,JM1+7),JM1+6),JM1+5),JM1+4),JM1+3),JM1+2),JM1+1),"")</f>
        <v/>
      </c>
      <c r="JM26" s="41" t="str">
        <f ca="1">IFERROR(
JL26+IF(OFFSET(webまとめ!$A$1,JL26-1,2)&lt;&gt;"",0,1),"")</f>
        <v/>
      </c>
      <c r="JP26" t="s">
        <v>3466</v>
      </c>
      <c r="JQ26" t="e">
        <f ca="1">IF(JP2="■",JQ1,OFFSET(webまとめ!$A$1,JX26-1,0))</f>
        <v>#VALUE!</v>
      </c>
      <c r="JS26" s="85" t="s">
        <v>3477</v>
      </c>
      <c r="JT26" s="86"/>
      <c r="JU26" s="86"/>
      <c r="JV26" s="87"/>
      <c r="JW26" s="41" t="str">
        <f ca="1">IFERROR(
IF(AND(VALUE(OFFSET(webまとめ!$A$1,JX1+1-1,0))&gt;29999,VALUE(OFFSET(webまとめ!$A$1,JX1+1-1,0))&lt;39999),
IF(AND(VALUE(OFFSET(webまとめ!$A$1,JX1+1,0))&gt;29999,VALUE(OFFSET(webまとめ!$A$1,JX1+1-1,0))&lt;39999),
IF(AND(VALUE(OFFSET(webまとめ!$A$1,JX1+2,0))&gt;29999,VALUE(OFFSET(webまとめ!$A$1,JX1+2,0))&lt;39999),
IF(AND(VALUE(OFFSET(webまとめ!$A$1,JX1+3,0))&gt;29999,VALUE(OFFSET(webまとめ!$A$1,JX1+3,0))&lt;39999),
IF(AND(VALUE(OFFSET(webまとめ!$A$1,JX1+4,0))&gt;29999,VALUE(OFFSET(webまとめ!$A$1,JX1+4,0))&lt;39999),
IF(AND(VALUE(OFFSET(webまとめ!$A$1,JX1+5,0))&gt;29999,VALUE(OFFSET(webまとめ!$A$1,JX1+5,0))&lt;39999),
IF(AND(VALUE(OFFSET(webまとめ!$A$1,JX1+6,0))&gt;29999,VALUE(OFFSET(webまとめ!$A$1,JX1+6,0))&lt;39999),JX1+8,JX1+7),JX1+6),JX1+5),JX1+4),JX1+3),JX1+2),JX1+1),"")</f>
        <v/>
      </c>
      <c r="JX26" s="41" t="str">
        <f ca="1">IFERROR(
JW26+IF(OFFSET(webまとめ!$A$1,JW26-1,2)&lt;&gt;"",0,1),"")</f>
        <v/>
      </c>
      <c r="KA26" t="s">
        <v>3466</v>
      </c>
      <c r="KB26" t="e">
        <f ca="1">IF(KA2="■",KB1,OFFSET(webまとめ!$A$1,KI26-1,0))</f>
        <v>#VALUE!</v>
      </c>
      <c r="KD26" s="85" t="s">
        <v>3477</v>
      </c>
      <c r="KE26" s="86"/>
      <c r="KF26" s="86"/>
      <c r="KG26" s="87"/>
      <c r="KH26" s="41" t="str">
        <f ca="1">IFERROR(
IF(AND(VALUE(OFFSET(webまとめ!$A$1,KI1+1-1,0))&gt;29999,VALUE(OFFSET(webまとめ!$A$1,KI1+1-1,0))&lt;39999),
IF(AND(VALUE(OFFSET(webまとめ!$A$1,KI1+1,0))&gt;29999,VALUE(OFFSET(webまとめ!$A$1,KI1+1-1,0))&lt;39999),
IF(AND(VALUE(OFFSET(webまとめ!$A$1,KI1+2,0))&gt;29999,VALUE(OFFSET(webまとめ!$A$1,KI1+2,0))&lt;39999),
IF(AND(VALUE(OFFSET(webまとめ!$A$1,KI1+3,0))&gt;29999,VALUE(OFFSET(webまとめ!$A$1,KI1+3,0))&lt;39999),
IF(AND(VALUE(OFFSET(webまとめ!$A$1,KI1+4,0))&gt;29999,VALUE(OFFSET(webまとめ!$A$1,KI1+4,0))&lt;39999),
IF(AND(VALUE(OFFSET(webまとめ!$A$1,KI1+5,0))&gt;29999,VALUE(OFFSET(webまとめ!$A$1,KI1+5,0))&lt;39999),
IF(AND(VALUE(OFFSET(webまとめ!$A$1,KI1+6,0))&gt;29999,VALUE(OFFSET(webまとめ!$A$1,KI1+6,0))&lt;39999),KI1+8,KI1+7),KI1+6),KI1+5),KI1+4),KI1+3),KI1+2),KI1+1),"")</f>
        <v/>
      </c>
      <c r="KI26" s="41" t="str">
        <f ca="1">IFERROR(
KH26+IF(OFFSET(webまとめ!$A$1,KH26-1,2)&lt;&gt;"",0,1),"")</f>
        <v/>
      </c>
      <c r="KL26" t="s">
        <v>3466</v>
      </c>
      <c r="KM26" t="e">
        <f ca="1">IF(KL2="■",KM1,OFFSET(webまとめ!$A$1,KT26-1,0))</f>
        <v>#VALUE!</v>
      </c>
      <c r="KO26" s="85" t="s">
        <v>3477</v>
      </c>
      <c r="KP26" s="86"/>
      <c r="KQ26" s="86"/>
      <c r="KR26" s="87"/>
      <c r="KS26" s="41" t="str">
        <f ca="1">IFERROR(
IF(AND(VALUE(OFFSET(webまとめ!$A$1,KT1+1-1,0))&gt;29999,VALUE(OFFSET(webまとめ!$A$1,KT1+1-1,0))&lt;39999),
IF(AND(VALUE(OFFSET(webまとめ!$A$1,KT1+1,0))&gt;29999,VALUE(OFFSET(webまとめ!$A$1,KT1+1-1,0))&lt;39999),
IF(AND(VALUE(OFFSET(webまとめ!$A$1,KT1+2,0))&gt;29999,VALUE(OFFSET(webまとめ!$A$1,KT1+2,0))&lt;39999),
IF(AND(VALUE(OFFSET(webまとめ!$A$1,KT1+3,0))&gt;29999,VALUE(OFFSET(webまとめ!$A$1,KT1+3,0))&lt;39999),
IF(AND(VALUE(OFFSET(webまとめ!$A$1,KT1+4,0))&gt;29999,VALUE(OFFSET(webまとめ!$A$1,KT1+4,0))&lt;39999),
IF(AND(VALUE(OFFSET(webまとめ!$A$1,KT1+5,0))&gt;29999,VALUE(OFFSET(webまとめ!$A$1,KT1+5,0))&lt;39999),
IF(AND(VALUE(OFFSET(webまとめ!$A$1,KT1+6,0))&gt;29999,VALUE(OFFSET(webまとめ!$A$1,KT1+6,0))&lt;39999),KT1+8,KT1+7),KT1+6),KT1+5),KT1+4),KT1+3),KT1+2),KT1+1),"")</f>
        <v/>
      </c>
      <c r="KT26" s="41" t="str">
        <f ca="1">IFERROR(
KS26+IF(OFFSET(webまとめ!$A$1,KS26-1,2)&lt;&gt;"",0,1),"")</f>
        <v/>
      </c>
      <c r="KW26" t="s">
        <v>3466</v>
      </c>
      <c r="KX26" t="e">
        <f ca="1">IF(KW2="■",KX1,OFFSET(webまとめ!$A$1,LE26-1,0))</f>
        <v>#VALUE!</v>
      </c>
      <c r="KZ26" s="85" t="s">
        <v>3477</v>
      </c>
      <c r="LA26" s="86"/>
      <c r="LB26" s="86"/>
      <c r="LC26" s="87"/>
      <c r="LD26" s="41" t="str">
        <f ca="1">IFERROR(
IF(AND(VALUE(OFFSET(webまとめ!$A$1,LE1+1-1,0))&gt;29999,VALUE(OFFSET(webまとめ!$A$1,LE1+1-1,0))&lt;39999),
IF(AND(VALUE(OFFSET(webまとめ!$A$1,LE1+1,0))&gt;29999,VALUE(OFFSET(webまとめ!$A$1,LE1+1-1,0))&lt;39999),
IF(AND(VALUE(OFFSET(webまとめ!$A$1,LE1+2,0))&gt;29999,VALUE(OFFSET(webまとめ!$A$1,LE1+2,0))&lt;39999),
IF(AND(VALUE(OFFSET(webまとめ!$A$1,LE1+3,0))&gt;29999,VALUE(OFFSET(webまとめ!$A$1,LE1+3,0))&lt;39999),
IF(AND(VALUE(OFFSET(webまとめ!$A$1,LE1+4,0))&gt;29999,VALUE(OFFSET(webまとめ!$A$1,LE1+4,0))&lt;39999),
IF(AND(VALUE(OFFSET(webまとめ!$A$1,LE1+5,0))&gt;29999,VALUE(OFFSET(webまとめ!$A$1,LE1+5,0))&lt;39999),
IF(AND(VALUE(OFFSET(webまとめ!$A$1,LE1+6,0))&gt;29999,VALUE(OFFSET(webまとめ!$A$1,LE1+6,0))&lt;39999),LE1+8,LE1+7),LE1+6),LE1+5),LE1+4),LE1+3),LE1+2),LE1+1),"")</f>
        <v/>
      </c>
      <c r="LE26" s="41" t="str">
        <f ca="1">IFERROR(
LD26+IF(OFFSET(webまとめ!$A$1,LD26-1,2)&lt;&gt;"",0,1),"")</f>
        <v/>
      </c>
      <c r="LH26" t="s">
        <v>3466</v>
      </c>
      <c r="LI26" t="e">
        <f ca="1">IF(LH2="■",LI1,OFFSET(webまとめ!$A$1,LP26-1,0))</f>
        <v>#VALUE!</v>
      </c>
      <c r="LK26" s="85" t="s">
        <v>3477</v>
      </c>
      <c r="LL26" s="86"/>
      <c r="LM26" s="86"/>
      <c r="LN26" s="87"/>
      <c r="LO26" s="41" t="str">
        <f ca="1">IFERROR(
IF(AND(VALUE(OFFSET(webまとめ!$A$1,LP1+1-1,0))&gt;29999,VALUE(OFFSET(webまとめ!$A$1,LP1+1-1,0))&lt;39999),
IF(AND(VALUE(OFFSET(webまとめ!$A$1,LP1+1,0))&gt;29999,VALUE(OFFSET(webまとめ!$A$1,LP1+1-1,0))&lt;39999),
IF(AND(VALUE(OFFSET(webまとめ!$A$1,LP1+2,0))&gt;29999,VALUE(OFFSET(webまとめ!$A$1,LP1+2,0))&lt;39999),
IF(AND(VALUE(OFFSET(webまとめ!$A$1,LP1+3,0))&gt;29999,VALUE(OFFSET(webまとめ!$A$1,LP1+3,0))&lt;39999),
IF(AND(VALUE(OFFSET(webまとめ!$A$1,LP1+4,0))&gt;29999,VALUE(OFFSET(webまとめ!$A$1,LP1+4,0))&lt;39999),
IF(AND(VALUE(OFFSET(webまとめ!$A$1,LP1+5,0))&gt;29999,VALUE(OFFSET(webまとめ!$A$1,LP1+5,0))&lt;39999),
IF(AND(VALUE(OFFSET(webまとめ!$A$1,LP1+6,0))&gt;29999,VALUE(OFFSET(webまとめ!$A$1,LP1+6,0))&lt;39999),LP1+8,LP1+7),LP1+6),LP1+5),LP1+4),LP1+3),LP1+2),LP1+1),"")</f>
        <v/>
      </c>
      <c r="LP26" s="41" t="str">
        <f ca="1">IFERROR(
LO26+IF(OFFSET(webまとめ!$A$1,LO26-1,2)&lt;&gt;"",0,1),"")</f>
        <v/>
      </c>
      <c r="LS26" t="s">
        <v>3466</v>
      </c>
      <c r="LT26" t="e">
        <f ca="1">IF(LS2="■",LT1,OFFSET(webまとめ!$A$1,MA26-1,0))</f>
        <v>#VALUE!</v>
      </c>
      <c r="LV26" s="85" t="s">
        <v>3477</v>
      </c>
      <c r="LW26" s="86"/>
      <c r="LX26" s="86"/>
      <c r="LY26" s="87"/>
      <c r="LZ26" s="41" t="str">
        <f ca="1">IFERROR(
IF(AND(VALUE(OFFSET(webまとめ!$A$1,MA1+1-1,0))&gt;29999,VALUE(OFFSET(webまとめ!$A$1,MA1+1-1,0))&lt;39999),
IF(AND(VALUE(OFFSET(webまとめ!$A$1,MA1+1,0))&gt;29999,VALUE(OFFSET(webまとめ!$A$1,MA1+1-1,0))&lt;39999),
IF(AND(VALUE(OFFSET(webまとめ!$A$1,MA1+2,0))&gt;29999,VALUE(OFFSET(webまとめ!$A$1,MA1+2,0))&lt;39999),
IF(AND(VALUE(OFFSET(webまとめ!$A$1,MA1+3,0))&gt;29999,VALUE(OFFSET(webまとめ!$A$1,MA1+3,0))&lt;39999),
IF(AND(VALUE(OFFSET(webまとめ!$A$1,MA1+4,0))&gt;29999,VALUE(OFFSET(webまとめ!$A$1,MA1+4,0))&lt;39999),
IF(AND(VALUE(OFFSET(webまとめ!$A$1,MA1+5,0))&gt;29999,VALUE(OFFSET(webまとめ!$A$1,MA1+5,0))&lt;39999),
IF(AND(VALUE(OFFSET(webまとめ!$A$1,MA1+6,0))&gt;29999,VALUE(OFFSET(webまとめ!$A$1,MA1+6,0))&lt;39999),MA1+8,MA1+7),MA1+6),MA1+5),MA1+4),MA1+3),MA1+2),MA1+1),"")</f>
        <v/>
      </c>
      <c r="MA26" s="41" t="str">
        <f ca="1">IFERROR(
LZ26+IF(OFFSET(webまとめ!$A$1,LZ26-1,2)&lt;&gt;"",0,1),"")</f>
        <v/>
      </c>
      <c r="MD26" t="s">
        <v>3466</v>
      </c>
      <c r="ME26" t="e">
        <f ca="1">IF(MD2="■",ME1,OFFSET(webまとめ!$A$1,ML26-1,0))</f>
        <v>#VALUE!</v>
      </c>
      <c r="MG26" s="85" t="s">
        <v>3477</v>
      </c>
      <c r="MH26" s="86"/>
      <c r="MI26" s="86"/>
      <c r="MJ26" s="87"/>
      <c r="MK26" s="41" t="str">
        <f ca="1">IFERROR(
IF(AND(VALUE(OFFSET(webまとめ!$A$1,ML1+1-1,0))&gt;29999,VALUE(OFFSET(webまとめ!$A$1,ML1+1-1,0))&lt;39999),
IF(AND(VALUE(OFFSET(webまとめ!$A$1,ML1+1,0))&gt;29999,VALUE(OFFSET(webまとめ!$A$1,ML1+1-1,0))&lt;39999),
IF(AND(VALUE(OFFSET(webまとめ!$A$1,ML1+2,0))&gt;29999,VALUE(OFFSET(webまとめ!$A$1,ML1+2,0))&lt;39999),
IF(AND(VALUE(OFFSET(webまとめ!$A$1,ML1+3,0))&gt;29999,VALUE(OFFSET(webまとめ!$A$1,ML1+3,0))&lt;39999),
IF(AND(VALUE(OFFSET(webまとめ!$A$1,ML1+4,0))&gt;29999,VALUE(OFFSET(webまとめ!$A$1,ML1+4,0))&lt;39999),
IF(AND(VALUE(OFFSET(webまとめ!$A$1,ML1+5,0))&gt;29999,VALUE(OFFSET(webまとめ!$A$1,ML1+5,0))&lt;39999),
IF(AND(VALUE(OFFSET(webまとめ!$A$1,ML1+6,0))&gt;29999,VALUE(OFFSET(webまとめ!$A$1,ML1+6,0))&lt;39999),ML1+8,ML1+7),ML1+6),ML1+5),ML1+4),ML1+3),ML1+2),ML1+1),"")</f>
        <v/>
      </c>
      <c r="ML26" s="41" t="str">
        <f ca="1">IFERROR(
MK26+IF(OFFSET(webまとめ!$A$1,MK26-1,2)&lt;&gt;"",0,1),"")</f>
        <v/>
      </c>
      <c r="MO26" t="s">
        <v>3466</v>
      </c>
      <c r="MP26" t="e">
        <f ca="1">IF(MO2="■",MP1,OFFSET(webまとめ!$A$1,MW26-1,0))</f>
        <v>#VALUE!</v>
      </c>
      <c r="MR26" s="85" t="s">
        <v>3477</v>
      </c>
      <c r="MS26" s="86"/>
      <c r="MT26" s="86"/>
      <c r="MU26" s="87"/>
      <c r="MV26" s="41" t="str">
        <f ca="1">IFERROR(
IF(AND(VALUE(OFFSET(webまとめ!$A$1,MW1+1-1,0))&gt;29999,VALUE(OFFSET(webまとめ!$A$1,MW1+1-1,0))&lt;39999),
IF(AND(VALUE(OFFSET(webまとめ!$A$1,MW1+1,0))&gt;29999,VALUE(OFFSET(webまとめ!$A$1,MW1+1-1,0))&lt;39999),
IF(AND(VALUE(OFFSET(webまとめ!$A$1,MW1+2,0))&gt;29999,VALUE(OFFSET(webまとめ!$A$1,MW1+2,0))&lt;39999),
IF(AND(VALUE(OFFSET(webまとめ!$A$1,MW1+3,0))&gt;29999,VALUE(OFFSET(webまとめ!$A$1,MW1+3,0))&lt;39999),
IF(AND(VALUE(OFFSET(webまとめ!$A$1,MW1+4,0))&gt;29999,VALUE(OFFSET(webまとめ!$A$1,MW1+4,0))&lt;39999),
IF(AND(VALUE(OFFSET(webまとめ!$A$1,MW1+5,0))&gt;29999,VALUE(OFFSET(webまとめ!$A$1,MW1+5,0))&lt;39999),
IF(AND(VALUE(OFFSET(webまとめ!$A$1,MW1+6,0))&gt;29999,VALUE(OFFSET(webまとめ!$A$1,MW1+6,0))&lt;39999),MW1+8,MW1+7),MW1+6),MW1+5),MW1+4),MW1+3),MW1+2),MW1+1),"")</f>
        <v/>
      </c>
      <c r="MW26" s="41" t="str">
        <f ca="1">IFERROR(
MV26+IF(OFFSET(webまとめ!$A$1,MV26-1,2)&lt;&gt;"",0,1),"")</f>
        <v/>
      </c>
      <c r="MZ26" t="s">
        <v>3466</v>
      </c>
      <c r="NA26" t="e">
        <f ca="1">IF(MZ2="■",NA1,OFFSET(webまとめ!$A$1,NH26-1,0))</f>
        <v>#VALUE!</v>
      </c>
      <c r="NC26" s="85" t="s">
        <v>3477</v>
      </c>
      <c r="ND26" s="86"/>
      <c r="NE26" s="86"/>
      <c r="NF26" s="87"/>
      <c r="NG26" s="41" t="str">
        <f ca="1">IFERROR(
IF(AND(VALUE(OFFSET(webまとめ!$A$1,NH1+1-1,0))&gt;29999,VALUE(OFFSET(webまとめ!$A$1,NH1+1-1,0))&lt;39999),
IF(AND(VALUE(OFFSET(webまとめ!$A$1,NH1+1,0))&gt;29999,VALUE(OFFSET(webまとめ!$A$1,NH1+1-1,0))&lt;39999),
IF(AND(VALUE(OFFSET(webまとめ!$A$1,NH1+2,0))&gt;29999,VALUE(OFFSET(webまとめ!$A$1,NH1+2,0))&lt;39999),
IF(AND(VALUE(OFFSET(webまとめ!$A$1,NH1+3,0))&gt;29999,VALUE(OFFSET(webまとめ!$A$1,NH1+3,0))&lt;39999),
IF(AND(VALUE(OFFSET(webまとめ!$A$1,NH1+4,0))&gt;29999,VALUE(OFFSET(webまとめ!$A$1,NH1+4,0))&lt;39999),
IF(AND(VALUE(OFFSET(webまとめ!$A$1,NH1+5,0))&gt;29999,VALUE(OFFSET(webまとめ!$A$1,NH1+5,0))&lt;39999),
IF(AND(VALUE(OFFSET(webまとめ!$A$1,NH1+6,0))&gt;29999,VALUE(OFFSET(webまとめ!$A$1,NH1+6,0))&lt;39999),NH1+8,NH1+7),NH1+6),NH1+5),NH1+4),NH1+3),NH1+2),NH1+1),"")</f>
        <v/>
      </c>
      <c r="NH26" s="41" t="str">
        <f ca="1">IFERROR(
NG26+IF(OFFSET(webまとめ!$A$1,NG26-1,2)&lt;&gt;"",0,1),"")</f>
        <v/>
      </c>
      <c r="NK26" t="s">
        <v>3466</v>
      </c>
      <c r="NL26" t="e">
        <f ca="1">IF(NK2="■",NL1,OFFSET(webまとめ!$A$1,NS26-1,0))</f>
        <v>#VALUE!</v>
      </c>
      <c r="NN26" s="85" t="s">
        <v>3477</v>
      </c>
      <c r="NO26" s="86"/>
      <c r="NP26" s="86"/>
      <c r="NQ26" s="87"/>
      <c r="NR26" s="41" t="str">
        <f ca="1">IFERROR(
IF(AND(VALUE(OFFSET(webまとめ!$A$1,NS1+1-1,0))&gt;29999,VALUE(OFFSET(webまとめ!$A$1,NS1+1-1,0))&lt;39999),
IF(AND(VALUE(OFFSET(webまとめ!$A$1,NS1+1,0))&gt;29999,VALUE(OFFSET(webまとめ!$A$1,NS1+1-1,0))&lt;39999),
IF(AND(VALUE(OFFSET(webまとめ!$A$1,NS1+2,0))&gt;29999,VALUE(OFFSET(webまとめ!$A$1,NS1+2,0))&lt;39999),
IF(AND(VALUE(OFFSET(webまとめ!$A$1,NS1+3,0))&gt;29999,VALUE(OFFSET(webまとめ!$A$1,NS1+3,0))&lt;39999),
IF(AND(VALUE(OFFSET(webまとめ!$A$1,NS1+4,0))&gt;29999,VALUE(OFFSET(webまとめ!$A$1,NS1+4,0))&lt;39999),
IF(AND(VALUE(OFFSET(webまとめ!$A$1,NS1+5,0))&gt;29999,VALUE(OFFSET(webまとめ!$A$1,NS1+5,0))&lt;39999),
IF(AND(VALUE(OFFSET(webまとめ!$A$1,NS1+6,0))&gt;29999,VALUE(OFFSET(webまとめ!$A$1,NS1+6,0))&lt;39999),NS1+8,NS1+7),NS1+6),NS1+5),NS1+4),NS1+3),NS1+2),NS1+1),"")</f>
        <v/>
      </c>
      <c r="NS26" s="41" t="str">
        <f ca="1">IFERROR(
NR26+IF(OFFSET(webまとめ!$A$1,NR26-1,2)&lt;&gt;"",0,1),"")</f>
        <v/>
      </c>
      <c r="NV26" t="s">
        <v>3466</v>
      </c>
      <c r="NW26" t="e">
        <f ca="1">IF(NV2="■",NW1,OFFSET(webまとめ!$A$1,OD26-1,0))</f>
        <v>#VALUE!</v>
      </c>
      <c r="NY26" s="85" t="s">
        <v>3477</v>
      </c>
      <c r="NZ26" s="86"/>
      <c r="OA26" s="86"/>
      <c r="OB26" s="87"/>
      <c r="OC26" s="41" t="str">
        <f ca="1">IFERROR(
IF(AND(VALUE(OFFSET(webまとめ!$A$1,OD1+1-1,0))&gt;29999,VALUE(OFFSET(webまとめ!$A$1,OD1+1-1,0))&lt;39999),
IF(AND(VALUE(OFFSET(webまとめ!$A$1,OD1+1,0))&gt;29999,VALUE(OFFSET(webまとめ!$A$1,OD1+1-1,0))&lt;39999),
IF(AND(VALUE(OFFSET(webまとめ!$A$1,OD1+2,0))&gt;29999,VALUE(OFFSET(webまとめ!$A$1,OD1+2,0))&lt;39999),
IF(AND(VALUE(OFFSET(webまとめ!$A$1,OD1+3,0))&gt;29999,VALUE(OFFSET(webまとめ!$A$1,OD1+3,0))&lt;39999),
IF(AND(VALUE(OFFSET(webまとめ!$A$1,OD1+4,0))&gt;29999,VALUE(OFFSET(webまとめ!$A$1,OD1+4,0))&lt;39999),
IF(AND(VALUE(OFFSET(webまとめ!$A$1,OD1+5,0))&gt;29999,VALUE(OFFSET(webまとめ!$A$1,OD1+5,0))&lt;39999),
IF(AND(VALUE(OFFSET(webまとめ!$A$1,OD1+6,0))&gt;29999,VALUE(OFFSET(webまとめ!$A$1,OD1+6,0))&lt;39999),OD1+8,OD1+7),OD1+6),OD1+5),OD1+4),OD1+3),OD1+2),OD1+1),"")</f>
        <v/>
      </c>
      <c r="OD26" s="41" t="str">
        <f ca="1">IFERROR(
OC26+IF(OFFSET(webまとめ!$A$1,OC26-1,2)&lt;&gt;"",0,1),"")</f>
        <v/>
      </c>
      <c r="OG26" t="s">
        <v>3466</v>
      </c>
      <c r="OH26" t="e">
        <f ca="1">IF(OG2="■",OH1,OFFSET(webまとめ!$A$1,OO26-1,0))</f>
        <v>#VALUE!</v>
      </c>
      <c r="OJ26" s="85" t="s">
        <v>3477</v>
      </c>
      <c r="OK26" s="86"/>
      <c r="OL26" s="86"/>
      <c r="OM26" s="87"/>
      <c r="ON26" s="41" t="str">
        <f ca="1">IFERROR(
IF(AND(VALUE(OFFSET(webまとめ!$A$1,OO1+1-1,0))&gt;29999,VALUE(OFFSET(webまとめ!$A$1,OO1+1-1,0))&lt;39999),
IF(AND(VALUE(OFFSET(webまとめ!$A$1,OO1+1,0))&gt;29999,VALUE(OFFSET(webまとめ!$A$1,OO1+1-1,0))&lt;39999),
IF(AND(VALUE(OFFSET(webまとめ!$A$1,OO1+2,0))&gt;29999,VALUE(OFFSET(webまとめ!$A$1,OO1+2,0))&lt;39999),
IF(AND(VALUE(OFFSET(webまとめ!$A$1,OO1+3,0))&gt;29999,VALUE(OFFSET(webまとめ!$A$1,OO1+3,0))&lt;39999),
IF(AND(VALUE(OFFSET(webまとめ!$A$1,OO1+4,0))&gt;29999,VALUE(OFFSET(webまとめ!$A$1,OO1+4,0))&lt;39999),
IF(AND(VALUE(OFFSET(webまとめ!$A$1,OO1+5,0))&gt;29999,VALUE(OFFSET(webまとめ!$A$1,OO1+5,0))&lt;39999),
IF(AND(VALUE(OFFSET(webまとめ!$A$1,OO1+6,0))&gt;29999,VALUE(OFFSET(webまとめ!$A$1,OO1+6,0))&lt;39999),OO1+8,OO1+7),OO1+6),OO1+5),OO1+4),OO1+3),OO1+2),OO1+1),"")</f>
        <v/>
      </c>
      <c r="OO26" s="41" t="str">
        <f ca="1">IFERROR(
ON26+IF(OFFSET(webまとめ!$A$1,ON26-1,2)&lt;&gt;"",0,1),"")</f>
        <v/>
      </c>
      <c r="OR26" t="s">
        <v>3466</v>
      </c>
      <c r="OS26" t="e">
        <f ca="1">IF(OR2="■",OS1,OFFSET(webまとめ!$A$1,OZ26-1,0))</f>
        <v>#VALUE!</v>
      </c>
      <c r="OU26" s="85" t="s">
        <v>3477</v>
      </c>
      <c r="OV26" s="86"/>
      <c r="OW26" s="86"/>
      <c r="OX26" s="87"/>
      <c r="OY26" s="41" t="str">
        <f ca="1">IFERROR(
IF(AND(VALUE(OFFSET(webまとめ!$A$1,OZ1+1-1,0))&gt;29999,VALUE(OFFSET(webまとめ!$A$1,OZ1+1-1,0))&lt;39999),
IF(AND(VALUE(OFFSET(webまとめ!$A$1,OZ1+1,0))&gt;29999,VALUE(OFFSET(webまとめ!$A$1,OZ1+1-1,0))&lt;39999),
IF(AND(VALUE(OFFSET(webまとめ!$A$1,OZ1+2,0))&gt;29999,VALUE(OFFSET(webまとめ!$A$1,OZ1+2,0))&lt;39999),
IF(AND(VALUE(OFFSET(webまとめ!$A$1,OZ1+3,0))&gt;29999,VALUE(OFFSET(webまとめ!$A$1,OZ1+3,0))&lt;39999),
IF(AND(VALUE(OFFSET(webまとめ!$A$1,OZ1+4,0))&gt;29999,VALUE(OFFSET(webまとめ!$A$1,OZ1+4,0))&lt;39999),
IF(AND(VALUE(OFFSET(webまとめ!$A$1,OZ1+5,0))&gt;29999,VALUE(OFFSET(webまとめ!$A$1,OZ1+5,0))&lt;39999),
IF(AND(VALUE(OFFSET(webまとめ!$A$1,OZ1+6,0))&gt;29999,VALUE(OFFSET(webまとめ!$A$1,OZ1+6,0))&lt;39999),OZ1+8,OZ1+7),OZ1+6),OZ1+5),OZ1+4),OZ1+3),OZ1+2),OZ1+1),"")</f>
        <v/>
      </c>
      <c r="OZ26" s="41" t="str">
        <f ca="1">IFERROR(
OY26+IF(OFFSET(webまとめ!$A$1,OY26-1,2)&lt;&gt;"",0,1),"")</f>
        <v/>
      </c>
      <c r="PC26" t="s">
        <v>3466</v>
      </c>
      <c r="PD26" t="e">
        <f ca="1">IF(PC2="■",PD1,OFFSET(webまとめ!$A$1,PK26-1,0))</f>
        <v>#VALUE!</v>
      </c>
      <c r="PF26" s="85" t="s">
        <v>3477</v>
      </c>
      <c r="PG26" s="86"/>
      <c r="PH26" s="86"/>
      <c r="PI26" s="87"/>
      <c r="PJ26" s="41" t="str">
        <f ca="1">IFERROR(
IF(AND(VALUE(OFFSET(webまとめ!$A$1,PK1+1-1,0))&gt;29999,VALUE(OFFSET(webまとめ!$A$1,PK1+1-1,0))&lt;39999),
IF(AND(VALUE(OFFSET(webまとめ!$A$1,PK1+1,0))&gt;29999,VALUE(OFFSET(webまとめ!$A$1,PK1+1-1,0))&lt;39999),
IF(AND(VALUE(OFFSET(webまとめ!$A$1,PK1+2,0))&gt;29999,VALUE(OFFSET(webまとめ!$A$1,PK1+2,0))&lt;39999),
IF(AND(VALUE(OFFSET(webまとめ!$A$1,PK1+3,0))&gt;29999,VALUE(OFFSET(webまとめ!$A$1,PK1+3,0))&lt;39999),
IF(AND(VALUE(OFFSET(webまとめ!$A$1,PK1+4,0))&gt;29999,VALUE(OFFSET(webまとめ!$A$1,PK1+4,0))&lt;39999),
IF(AND(VALUE(OFFSET(webまとめ!$A$1,PK1+5,0))&gt;29999,VALUE(OFFSET(webまとめ!$A$1,PK1+5,0))&lt;39999),
IF(AND(VALUE(OFFSET(webまとめ!$A$1,PK1+6,0))&gt;29999,VALUE(OFFSET(webまとめ!$A$1,PK1+6,0))&lt;39999),PK1+8,PK1+7),PK1+6),PK1+5),PK1+4),PK1+3),PK1+2),PK1+1),"")</f>
        <v/>
      </c>
      <c r="PK26" s="41" t="str">
        <f ca="1">IFERROR(
PJ26+IF(OFFSET(webまとめ!$A$1,PJ26-1,2)&lt;&gt;"",0,1),"")</f>
        <v/>
      </c>
      <c r="PN26" t="s">
        <v>3466</v>
      </c>
      <c r="PO26" t="e">
        <f ca="1">IF(PN2="■",PO1,OFFSET(webまとめ!$A$1,PV26-1,0))</f>
        <v>#VALUE!</v>
      </c>
      <c r="PQ26" s="85" t="s">
        <v>3477</v>
      </c>
      <c r="PR26" s="86"/>
      <c r="PS26" s="86"/>
      <c r="PT26" s="87"/>
      <c r="PU26" s="41" t="str">
        <f ca="1">IFERROR(
IF(AND(VALUE(OFFSET(webまとめ!$A$1,PV1+1-1,0))&gt;29999,VALUE(OFFSET(webまとめ!$A$1,PV1+1-1,0))&lt;39999),
IF(AND(VALUE(OFFSET(webまとめ!$A$1,PV1+1,0))&gt;29999,VALUE(OFFSET(webまとめ!$A$1,PV1+1-1,0))&lt;39999),
IF(AND(VALUE(OFFSET(webまとめ!$A$1,PV1+2,0))&gt;29999,VALUE(OFFSET(webまとめ!$A$1,PV1+2,0))&lt;39999),
IF(AND(VALUE(OFFSET(webまとめ!$A$1,PV1+3,0))&gt;29999,VALUE(OFFSET(webまとめ!$A$1,PV1+3,0))&lt;39999),
IF(AND(VALUE(OFFSET(webまとめ!$A$1,PV1+4,0))&gt;29999,VALUE(OFFSET(webまとめ!$A$1,PV1+4,0))&lt;39999),
IF(AND(VALUE(OFFSET(webまとめ!$A$1,PV1+5,0))&gt;29999,VALUE(OFFSET(webまとめ!$A$1,PV1+5,0))&lt;39999),
IF(AND(VALUE(OFFSET(webまとめ!$A$1,PV1+6,0))&gt;29999,VALUE(OFFSET(webまとめ!$A$1,PV1+6,0))&lt;39999),PV1+8,PV1+7),PV1+6),PV1+5),PV1+4),PV1+3),PV1+2),PV1+1),"")</f>
        <v/>
      </c>
      <c r="PV26" s="41" t="str">
        <f ca="1">IFERROR(
PU26+IF(OFFSET(webまとめ!$A$1,PU26-1,2)&lt;&gt;"",0,1),"")</f>
        <v/>
      </c>
      <c r="PY26" t="s">
        <v>3466</v>
      </c>
      <c r="PZ26" t="e">
        <f ca="1">IF(PY2="■",PZ1,OFFSET(webまとめ!$A$1,QG26-1,0))</f>
        <v>#VALUE!</v>
      </c>
      <c r="QB26" s="85" t="s">
        <v>3477</v>
      </c>
      <c r="QC26" s="86"/>
      <c r="QD26" s="86"/>
      <c r="QE26" s="87"/>
      <c r="QF26" s="41" t="str">
        <f ca="1">IFERROR(
IF(AND(VALUE(OFFSET(webまとめ!$A$1,QG1+1-1,0))&gt;29999,VALUE(OFFSET(webまとめ!$A$1,QG1+1-1,0))&lt;39999),
IF(AND(VALUE(OFFSET(webまとめ!$A$1,QG1+1,0))&gt;29999,VALUE(OFFSET(webまとめ!$A$1,QG1+1-1,0))&lt;39999),
IF(AND(VALUE(OFFSET(webまとめ!$A$1,QG1+2,0))&gt;29999,VALUE(OFFSET(webまとめ!$A$1,QG1+2,0))&lt;39999),
IF(AND(VALUE(OFFSET(webまとめ!$A$1,QG1+3,0))&gt;29999,VALUE(OFFSET(webまとめ!$A$1,QG1+3,0))&lt;39999),
IF(AND(VALUE(OFFSET(webまとめ!$A$1,QG1+4,0))&gt;29999,VALUE(OFFSET(webまとめ!$A$1,QG1+4,0))&lt;39999),
IF(AND(VALUE(OFFSET(webまとめ!$A$1,QG1+5,0))&gt;29999,VALUE(OFFSET(webまとめ!$A$1,QG1+5,0))&lt;39999),
IF(AND(VALUE(OFFSET(webまとめ!$A$1,QG1+6,0))&gt;29999,VALUE(OFFSET(webまとめ!$A$1,QG1+6,0))&lt;39999),QG1+8,QG1+7),QG1+6),QG1+5),QG1+4),QG1+3),QG1+2),QG1+1),"")</f>
        <v/>
      </c>
      <c r="QG26" s="41" t="str">
        <f ca="1">IFERROR(
QF26+IF(OFFSET(webまとめ!$A$1,QF26-1,2)&lt;&gt;"",0,1),"")</f>
        <v/>
      </c>
      <c r="QJ26" t="s">
        <v>3466</v>
      </c>
      <c r="QK26" t="e">
        <f ca="1">IF(QJ2="■",QK1,OFFSET(webまとめ!$A$1,QR26-1,0))</f>
        <v>#VALUE!</v>
      </c>
      <c r="QM26" s="85" t="s">
        <v>3477</v>
      </c>
      <c r="QN26" s="86"/>
      <c r="QO26" s="86"/>
      <c r="QP26" s="87"/>
      <c r="QQ26" s="41" t="str">
        <f ca="1">IFERROR(
IF(AND(VALUE(OFFSET(webまとめ!$A$1,QR1+1-1,0))&gt;29999,VALUE(OFFSET(webまとめ!$A$1,QR1+1-1,0))&lt;39999),
IF(AND(VALUE(OFFSET(webまとめ!$A$1,QR1+1,0))&gt;29999,VALUE(OFFSET(webまとめ!$A$1,QR1+1-1,0))&lt;39999),
IF(AND(VALUE(OFFSET(webまとめ!$A$1,QR1+2,0))&gt;29999,VALUE(OFFSET(webまとめ!$A$1,QR1+2,0))&lt;39999),
IF(AND(VALUE(OFFSET(webまとめ!$A$1,QR1+3,0))&gt;29999,VALUE(OFFSET(webまとめ!$A$1,QR1+3,0))&lt;39999),
IF(AND(VALUE(OFFSET(webまとめ!$A$1,QR1+4,0))&gt;29999,VALUE(OFFSET(webまとめ!$A$1,QR1+4,0))&lt;39999),
IF(AND(VALUE(OFFSET(webまとめ!$A$1,QR1+5,0))&gt;29999,VALUE(OFFSET(webまとめ!$A$1,QR1+5,0))&lt;39999),
IF(AND(VALUE(OFFSET(webまとめ!$A$1,QR1+6,0))&gt;29999,VALUE(OFFSET(webまとめ!$A$1,QR1+6,0))&lt;39999),QR1+8,QR1+7),QR1+6),QR1+5),QR1+4),QR1+3),QR1+2),QR1+1),"")</f>
        <v/>
      </c>
      <c r="QR26" s="41" t="str">
        <f ca="1">IFERROR(
QQ26+IF(OFFSET(webまとめ!$A$1,QQ26-1,2)&lt;&gt;"",0,1),"")</f>
        <v/>
      </c>
      <c r="QU26" t="s">
        <v>3466</v>
      </c>
      <c r="QV26" t="e">
        <f ca="1">IF(QU2="■",QV1,OFFSET(webまとめ!$A$1,RC26-1,0))</f>
        <v>#VALUE!</v>
      </c>
      <c r="QX26" s="85" t="s">
        <v>3477</v>
      </c>
      <c r="QY26" s="86"/>
      <c r="QZ26" s="86"/>
      <c r="RA26" s="87"/>
      <c r="RB26" s="41" t="str">
        <f ca="1">IFERROR(
IF(AND(VALUE(OFFSET(webまとめ!$A$1,RC1+1-1,0))&gt;29999,VALUE(OFFSET(webまとめ!$A$1,RC1+1-1,0))&lt;39999),
IF(AND(VALUE(OFFSET(webまとめ!$A$1,RC1+1,0))&gt;29999,VALUE(OFFSET(webまとめ!$A$1,RC1+1-1,0))&lt;39999),
IF(AND(VALUE(OFFSET(webまとめ!$A$1,RC1+2,0))&gt;29999,VALUE(OFFSET(webまとめ!$A$1,RC1+2,0))&lt;39999),
IF(AND(VALUE(OFFSET(webまとめ!$A$1,RC1+3,0))&gt;29999,VALUE(OFFSET(webまとめ!$A$1,RC1+3,0))&lt;39999),
IF(AND(VALUE(OFFSET(webまとめ!$A$1,RC1+4,0))&gt;29999,VALUE(OFFSET(webまとめ!$A$1,RC1+4,0))&lt;39999),
IF(AND(VALUE(OFFSET(webまとめ!$A$1,RC1+5,0))&gt;29999,VALUE(OFFSET(webまとめ!$A$1,RC1+5,0))&lt;39999),
IF(AND(VALUE(OFFSET(webまとめ!$A$1,RC1+6,0))&gt;29999,VALUE(OFFSET(webまとめ!$A$1,RC1+6,0))&lt;39999),RC1+8,RC1+7),RC1+6),RC1+5),RC1+4),RC1+3),RC1+2),RC1+1),"")</f>
        <v/>
      </c>
      <c r="RC26" s="41" t="str">
        <f ca="1">IFERROR(
RB26+IF(OFFSET(webまとめ!$A$1,RB26-1,2)&lt;&gt;"",0,1),"")</f>
        <v/>
      </c>
      <c r="RF26" t="s">
        <v>3466</v>
      </c>
      <c r="RG26" t="e">
        <f ca="1">IF(RF2="■",RG1,OFFSET(webまとめ!$A$1,RN26-1,0))</f>
        <v>#VALUE!</v>
      </c>
      <c r="RI26" s="85" t="s">
        <v>3477</v>
      </c>
      <c r="RJ26" s="86"/>
      <c r="RK26" s="86"/>
      <c r="RL26" s="87"/>
      <c r="RM26" s="41" t="str">
        <f ca="1">IFERROR(
IF(AND(VALUE(OFFSET(webまとめ!$A$1,RN1+1-1,0))&gt;29999,VALUE(OFFSET(webまとめ!$A$1,RN1+1-1,0))&lt;39999),
IF(AND(VALUE(OFFSET(webまとめ!$A$1,RN1+1,0))&gt;29999,VALUE(OFFSET(webまとめ!$A$1,RN1+1-1,0))&lt;39999),
IF(AND(VALUE(OFFSET(webまとめ!$A$1,RN1+2,0))&gt;29999,VALUE(OFFSET(webまとめ!$A$1,RN1+2,0))&lt;39999),
IF(AND(VALUE(OFFSET(webまとめ!$A$1,RN1+3,0))&gt;29999,VALUE(OFFSET(webまとめ!$A$1,RN1+3,0))&lt;39999),
IF(AND(VALUE(OFFSET(webまとめ!$A$1,RN1+4,0))&gt;29999,VALUE(OFFSET(webまとめ!$A$1,RN1+4,0))&lt;39999),
IF(AND(VALUE(OFFSET(webまとめ!$A$1,RN1+5,0))&gt;29999,VALUE(OFFSET(webまとめ!$A$1,RN1+5,0))&lt;39999),
IF(AND(VALUE(OFFSET(webまとめ!$A$1,RN1+6,0))&gt;29999,VALUE(OFFSET(webまとめ!$A$1,RN1+6,0))&lt;39999),RN1+8,RN1+7),RN1+6),RN1+5),RN1+4),RN1+3),RN1+2),RN1+1),"")</f>
        <v/>
      </c>
      <c r="RN26" s="41" t="str">
        <f ca="1">IFERROR(
RM26+IF(OFFSET(webまとめ!$A$1,RM26-1,2)&lt;&gt;"",0,1),"")</f>
        <v/>
      </c>
      <c r="RQ26" t="s">
        <v>3466</v>
      </c>
      <c r="RR26" t="e">
        <f ca="1">IF(RQ2="■",RR1,OFFSET(webまとめ!$A$1,RY26-1,0))</f>
        <v>#VALUE!</v>
      </c>
      <c r="RT26" s="85" t="s">
        <v>3477</v>
      </c>
      <c r="RU26" s="86"/>
      <c r="RV26" s="86"/>
      <c r="RW26" s="87"/>
      <c r="RX26" s="41" t="str">
        <f ca="1">IFERROR(
IF(AND(VALUE(OFFSET(webまとめ!$A$1,RY1+1-1,0))&gt;29999,VALUE(OFFSET(webまとめ!$A$1,RY1+1-1,0))&lt;39999),
IF(AND(VALUE(OFFSET(webまとめ!$A$1,RY1+1,0))&gt;29999,VALUE(OFFSET(webまとめ!$A$1,RY1+1-1,0))&lt;39999),
IF(AND(VALUE(OFFSET(webまとめ!$A$1,RY1+2,0))&gt;29999,VALUE(OFFSET(webまとめ!$A$1,RY1+2,0))&lt;39999),
IF(AND(VALUE(OFFSET(webまとめ!$A$1,RY1+3,0))&gt;29999,VALUE(OFFSET(webまとめ!$A$1,RY1+3,0))&lt;39999),
IF(AND(VALUE(OFFSET(webまとめ!$A$1,RY1+4,0))&gt;29999,VALUE(OFFSET(webまとめ!$A$1,RY1+4,0))&lt;39999),
IF(AND(VALUE(OFFSET(webまとめ!$A$1,RY1+5,0))&gt;29999,VALUE(OFFSET(webまとめ!$A$1,RY1+5,0))&lt;39999),
IF(AND(VALUE(OFFSET(webまとめ!$A$1,RY1+6,0))&gt;29999,VALUE(OFFSET(webまとめ!$A$1,RY1+6,0))&lt;39999),RY1+8,RY1+7),RY1+6),RY1+5),RY1+4),RY1+3),RY1+2),RY1+1),"")</f>
        <v/>
      </c>
      <c r="RY26" s="41" t="str">
        <f ca="1">IFERROR(
RX26+IF(OFFSET(webまとめ!$A$1,RX26-1,2)&lt;&gt;"",0,1),"")</f>
        <v/>
      </c>
      <c r="SB26" t="s">
        <v>3466</v>
      </c>
      <c r="SC26" t="e">
        <f ca="1">IF(SB2="■",SC1,OFFSET(webまとめ!$A$1,SJ26-1,0))</f>
        <v>#VALUE!</v>
      </c>
      <c r="SE26" s="85" t="s">
        <v>3477</v>
      </c>
      <c r="SF26" s="86"/>
      <c r="SG26" s="86"/>
      <c r="SH26" s="87"/>
      <c r="SI26" s="41" t="str">
        <f ca="1">IFERROR(
IF(AND(VALUE(OFFSET(webまとめ!$A$1,SJ1+1-1,0))&gt;29999,VALUE(OFFSET(webまとめ!$A$1,SJ1+1-1,0))&lt;39999),
IF(AND(VALUE(OFFSET(webまとめ!$A$1,SJ1+1,0))&gt;29999,VALUE(OFFSET(webまとめ!$A$1,SJ1+1-1,0))&lt;39999),
IF(AND(VALUE(OFFSET(webまとめ!$A$1,SJ1+2,0))&gt;29999,VALUE(OFFSET(webまとめ!$A$1,SJ1+2,0))&lt;39999),
IF(AND(VALUE(OFFSET(webまとめ!$A$1,SJ1+3,0))&gt;29999,VALUE(OFFSET(webまとめ!$A$1,SJ1+3,0))&lt;39999),
IF(AND(VALUE(OFFSET(webまとめ!$A$1,SJ1+4,0))&gt;29999,VALUE(OFFSET(webまとめ!$A$1,SJ1+4,0))&lt;39999),
IF(AND(VALUE(OFFSET(webまとめ!$A$1,SJ1+5,0))&gt;29999,VALUE(OFFSET(webまとめ!$A$1,SJ1+5,0))&lt;39999),
IF(AND(VALUE(OFFSET(webまとめ!$A$1,SJ1+6,0))&gt;29999,VALUE(OFFSET(webまとめ!$A$1,SJ1+6,0))&lt;39999),SJ1+8,SJ1+7),SJ1+6),SJ1+5),SJ1+4),SJ1+3),SJ1+2),SJ1+1),"")</f>
        <v/>
      </c>
      <c r="SJ26" s="41" t="str">
        <f ca="1">IFERROR(
SI26+IF(OFFSET(webまとめ!$A$1,SI26-1,2)&lt;&gt;"",0,1),"")</f>
        <v/>
      </c>
      <c r="SM26" t="s">
        <v>3466</v>
      </c>
      <c r="SN26" t="e">
        <f ca="1">IF(SM2="■",SN1,OFFSET(webまとめ!$A$1,SU26-1,0))</f>
        <v>#VALUE!</v>
      </c>
      <c r="SP26" s="85" t="s">
        <v>3477</v>
      </c>
      <c r="SQ26" s="86"/>
      <c r="SR26" s="86"/>
      <c r="SS26" s="87"/>
      <c r="ST26" s="41" t="str">
        <f ca="1">IFERROR(
IF(AND(VALUE(OFFSET(webまとめ!$A$1,SU1+1-1,0))&gt;29999,VALUE(OFFSET(webまとめ!$A$1,SU1+1-1,0))&lt;39999),
IF(AND(VALUE(OFFSET(webまとめ!$A$1,SU1+1,0))&gt;29999,VALUE(OFFSET(webまとめ!$A$1,SU1+1-1,0))&lt;39999),
IF(AND(VALUE(OFFSET(webまとめ!$A$1,SU1+2,0))&gt;29999,VALUE(OFFSET(webまとめ!$A$1,SU1+2,0))&lt;39999),
IF(AND(VALUE(OFFSET(webまとめ!$A$1,SU1+3,0))&gt;29999,VALUE(OFFSET(webまとめ!$A$1,SU1+3,0))&lt;39999),
IF(AND(VALUE(OFFSET(webまとめ!$A$1,SU1+4,0))&gt;29999,VALUE(OFFSET(webまとめ!$A$1,SU1+4,0))&lt;39999),
IF(AND(VALUE(OFFSET(webまとめ!$A$1,SU1+5,0))&gt;29999,VALUE(OFFSET(webまとめ!$A$1,SU1+5,0))&lt;39999),
IF(AND(VALUE(OFFSET(webまとめ!$A$1,SU1+6,0))&gt;29999,VALUE(OFFSET(webまとめ!$A$1,SU1+6,0))&lt;39999),SU1+8,SU1+7),SU1+6),SU1+5),SU1+4),SU1+3),SU1+2),SU1+1),"")</f>
        <v/>
      </c>
      <c r="SU26" s="41" t="str">
        <f ca="1">IFERROR(
ST26+IF(OFFSET(webまとめ!$A$1,ST26-1,2)&lt;&gt;"",0,1),"")</f>
        <v/>
      </c>
      <c r="SX26" t="s">
        <v>3466</v>
      </c>
      <c r="SY26" t="e">
        <f ca="1">IF(SX2="■",SY1,OFFSET(webまとめ!$A$1,TF26-1,0))</f>
        <v>#VALUE!</v>
      </c>
      <c r="TA26" s="85" t="s">
        <v>3477</v>
      </c>
      <c r="TB26" s="86"/>
      <c r="TC26" s="86"/>
      <c r="TD26" s="87"/>
      <c r="TE26" s="41" t="str">
        <f ca="1">IFERROR(
IF(AND(VALUE(OFFSET(webまとめ!$A$1,TF1+1-1,0))&gt;29999,VALUE(OFFSET(webまとめ!$A$1,TF1+1-1,0))&lt;39999),
IF(AND(VALUE(OFFSET(webまとめ!$A$1,TF1+1,0))&gt;29999,VALUE(OFFSET(webまとめ!$A$1,TF1+1-1,0))&lt;39999),
IF(AND(VALUE(OFFSET(webまとめ!$A$1,TF1+2,0))&gt;29999,VALUE(OFFSET(webまとめ!$A$1,TF1+2,0))&lt;39999),
IF(AND(VALUE(OFFSET(webまとめ!$A$1,TF1+3,0))&gt;29999,VALUE(OFFSET(webまとめ!$A$1,TF1+3,0))&lt;39999),
IF(AND(VALUE(OFFSET(webまとめ!$A$1,TF1+4,0))&gt;29999,VALUE(OFFSET(webまとめ!$A$1,TF1+4,0))&lt;39999),
IF(AND(VALUE(OFFSET(webまとめ!$A$1,TF1+5,0))&gt;29999,VALUE(OFFSET(webまとめ!$A$1,TF1+5,0))&lt;39999),
IF(AND(VALUE(OFFSET(webまとめ!$A$1,TF1+6,0))&gt;29999,VALUE(OFFSET(webまとめ!$A$1,TF1+6,0))&lt;39999),TF1+8,TF1+7),TF1+6),TF1+5),TF1+4),TF1+3),TF1+2),TF1+1),"")</f>
        <v/>
      </c>
      <c r="TF26" s="41" t="str">
        <f ca="1">IFERROR(
TE26+IF(OFFSET(webまとめ!$A$1,TE26-1,2)&lt;&gt;"",0,1),"")</f>
        <v/>
      </c>
      <c r="TI26" t="s">
        <v>3466</v>
      </c>
      <c r="TJ26" t="e">
        <f ca="1">IF(TI2="■",TJ1,OFFSET(webまとめ!$A$1,TQ26-1,0))</f>
        <v>#VALUE!</v>
      </c>
      <c r="TL26" s="85" t="s">
        <v>3477</v>
      </c>
      <c r="TM26" s="86"/>
      <c r="TN26" s="86"/>
      <c r="TO26" s="87"/>
      <c r="TP26" s="41" t="str">
        <f ca="1">IFERROR(
IF(AND(VALUE(OFFSET(webまとめ!$A$1,TQ1+1-1,0))&gt;29999,VALUE(OFFSET(webまとめ!$A$1,TQ1+1-1,0))&lt;39999),
IF(AND(VALUE(OFFSET(webまとめ!$A$1,TQ1+1,0))&gt;29999,VALUE(OFFSET(webまとめ!$A$1,TQ1+1-1,0))&lt;39999),
IF(AND(VALUE(OFFSET(webまとめ!$A$1,TQ1+2,0))&gt;29999,VALUE(OFFSET(webまとめ!$A$1,TQ1+2,0))&lt;39999),
IF(AND(VALUE(OFFSET(webまとめ!$A$1,TQ1+3,0))&gt;29999,VALUE(OFFSET(webまとめ!$A$1,TQ1+3,0))&lt;39999),
IF(AND(VALUE(OFFSET(webまとめ!$A$1,TQ1+4,0))&gt;29999,VALUE(OFFSET(webまとめ!$A$1,TQ1+4,0))&lt;39999),
IF(AND(VALUE(OFFSET(webまとめ!$A$1,TQ1+5,0))&gt;29999,VALUE(OFFSET(webまとめ!$A$1,TQ1+5,0))&lt;39999),
IF(AND(VALUE(OFFSET(webまとめ!$A$1,TQ1+6,0))&gt;29999,VALUE(OFFSET(webまとめ!$A$1,TQ1+6,0))&lt;39999),TQ1+8,TQ1+7),TQ1+6),TQ1+5),TQ1+4),TQ1+3),TQ1+2),TQ1+1),"")</f>
        <v/>
      </c>
      <c r="TQ26" s="41" t="str">
        <f ca="1">IFERROR(
TP26+IF(OFFSET(webまとめ!$A$1,TP26-1,2)&lt;&gt;"",0,1),"")</f>
        <v/>
      </c>
      <c r="TT26" t="s">
        <v>3466</v>
      </c>
      <c r="TU26" t="e">
        <f ca="1">IF(TT2="■",TU1,OFFSET(webまとめ!$A$1,UB26-1,0))</f>
        <v>#VALUE!</v>
      </c>
      <c r="TW26" s="85" t="s">
        <v>3477</v>
      </c>
      <c r="TX26" s="86"/>
      <c r="TY26" s="86"/>
      <c r="TZ26" s="87"/>
      <c r="UA26" s="41" t="str">
        <f ca="1">IFERROR(
IF(AND(VALUE(OFFSET(webまとめ!$A$1,UB1+1-1,0))&gt;29999,VALUE(OFFSET(webまとめ!$A$1,UB1+1-1,0))&lt;39999),
IF(AND(VALUE(OFFSET(webまとめ!$A$1,UB1+1,0))&gt;29999,VALUE(OFFSET(webまとめ!$A$1,UB1+1-1,0))&lt;39999),
IF(AND(VALUE(OFFSET(webまとめ!$A$1,UB1+2,0))&gt;29999,VALUE(OFFSET(webまとめ!$A$1,UB1+2,0))&lt;39999),
IF(AND(VALUE(OFFSET(webまとめ!$A$1,UB1+3,0))&gt;29999,VALUE(OFFSET(webまとめ!$A$1,UB1+3,0))&lt;39999),
IF(AND(VALUE(OFFSET(webまとめ!$A$1,UB1+4,0))&gt;29999,VALUE(OFFSET(webまとめ!$A$1,UB1+4,0))&lt;39999),
IF(AND(VALUE(OFFSET(webまとめ!$A$1,UB1+5,0))&gt;29999,VALUE(OFFSET(webまとめ!$A$1,UB1+5,0))&lt;39999),
IF(AND(VALUE(OFFSET(webまとめ!$A$1,UB1+6,0))&gt;29999,VALUE(OFFSET(webまとめ!$A$1,UB1+6,0))&lt;39999),UB1+8,UB1+7),UB1+6),UB1+5),UB1+4),UB1+3),UB1+2),UB1+1),"")</f>
        <v/>
      </c>
      <c r="UB26" s="41" t="str">
        <f ca="1">IFERROR(
UA26+IF(OFFSET(webまとめ!$A$1,UA26-1,2)&lt;&gt;"",0,1),"")</f>
        <v/>
      </c>
      <c r="UE26" t="s">
        <v>3466</v>
      </c>
      <c r="UF26" t="e">
        <f ca="1">IF(UE2="■",UF1,OFFSET(webまとめ!$A$1,UM26-1,0))</f>
        <v>#VALUE!</v>
      </c>
      <c r="UH26" s="85" t="s">
        <v>3477</v>
      </c>
      <c r="UI26" s="86"/>
      <c r="UJ26" s="86"/>
      <c r="UK26" s="87"/>
      <c r="UL26" s="41" t="str">
        <f ca="1">IFERROR(
IF(AND(VALUE(OFFSET(webまとめ!$A$1,UM1+1-1,0))&gt;29999,VALUE(OFFSET(webまとめ!$A$1,UM1+1-1,0))&lt;39999),
IF(AND(VALUE(OFFSET(webまとめ!$A$1,UM1+1,0))&gt;29999,VALUE(OFFSET(webまとめ!$A$1,UM1+1-1,0))&lt;39999),
IF(AND(VALUE(OFFSET(webまとめ!$A$1,UM1+2,0))&gt;29999,VALUE(OFFSET(webまとめ!$A$1,UM1+2,0))&lt;39999),
IF(AND(VALUE(OFFSET(webまとめ!$A$1,UM1+3,0))&gt;29999,VALUE(OFFSET(webまとめ!$A$1,UM1+3,0))&lt;39999),
IF(AND(VALUE(OFFSET(webまとめ!$A$1,UM1+4,0))&gt;29999,VALUE(OFFSET(webまとめ!$A$1,UM1+4,0))&lt;39999),
IF(AND(VALUE(OFFSET(webまとめ!$A$1,UM1+5,0))&gt;29999,VALUE(OFFSET(webまとめ!$A$1,UM1+5,0))&lt;39999),
IF(AND(VALUE(OFFSET(webまとめ!$A$1,UM1+6,0))&gt;29999,VALUE(OFFSET(webまとめ!$A$1,UM1+6,0))&lt;39999),UM1+8,UM1+7),UM1+6),UM1+5),UM1+4),UM1+3),UM1+2),UM1+1),"")</f>
        <v/>
      </c>
      <c r="UM26" s="41" t="str">
        <f ca="1">IFERROR(
UL26+IF(OFFSET(webまとめ!$A$1,UL26-1,2)&lt;&gt;"",0,1),"")</f>
        <v/>
      </c>
      <c r="UP26" t="s">
        <v>3466</v>
      </c>
      <c r="UQ26" t="e">
        <f ca="1">IF(UP2="■",UQ1,OFFSET(webまとめ!$A$1,UX26-1,0))</f>
        <v>#VALUE!</v>
      </c>
      <c r="US26" s="85" t="s">
        <v>3477</v>
      </c>
      <c r="UT26" s="86"/>
      <c r="UU26" s="86"/>
      <c r="UV26" s="87"/>
      <c r="UW26" s="41" t="str">
        <f ca="1">IFERROR(
IF(AND(VALUE(OFFSET(webまとめ!$A$1,UX1+1-1,0))&gt;29999,VALUE(OFFSET(webまとめ!$A$1,UX1+1-1,0))&lt;39999),
IF(AND(VALUE(OFFSET(webまとめ!$A$1,UX1+1,0))&gt;29999,VALUE(OFFSET(webまとめ!$A$1,UX1+1-1,0))&lt;39999),
IF(AND(VALUE(OFFSET(webまとめ!$A$1,UX1+2,0))&gt;29999,VALUE(OFFSET(webまとめ!$A$1,UX1+2,0))&lt;39999),
IF(AND(VALUE(OFFSET(webまとめ!$A$1,UX1+3,0))&gt;29999,VALUE(OFFSET(webまとめ!$A$1,UX1+3,0))&lt;39999),
IF(AND(VALUE(OFFSET(webまとめ!$A$1,UX1+4,0))&gt;29999,VALUE(OFFSET(webまとめ!$A$1,UX1+4,0))&lt;39999),
IF(AND(VALUE(OFFSET(webまとめ!$A$1,UX1+5,0))&gt;29999,VALUE(OFFSET(webまとめ!$A$1,UX1+5,0))&lt;39999),
IF(AND(VALUE(OFFSET(webまとめ!$A$1,UX1+6,0))&gt;29999,VALUE(OFFSET(webまとめ!$A$1,UX1+6,0))&lt;39999),UX1+8,UX1+7),UX1+6),UX1+5),UX1+4),UX1+3),UX1+2),UX1+1),"")</f>
        <v/>
      </c>
      <c r="UX26" s="41" t="str">
        <f ca="1">IFERROR(
UW26+IF(OFFSET(webまとめ!$A$1,UW26-1,2)&lt;&gt;"",0,1),"")</f>
        <v/>
      </c>
      <c r="VA26" t="s">
        <v>3466</v>
      </c>
      <c r="VB26" t="e">
        <f ca="1">IF(VA2="■",VB1,OFFSET(webまとめ!$A$1,VI26-1,0))</f>
        <v>#VALUE!</v>
      </c>
      <c r="VD26" s="85" t="s">
        <v>3477</v>
      </c>
      <c r="VE26" s="86"/>
      <c r="VF26" s="86"/>
      <c r="VG26" s="87"/>
      <c r="VH26" s="41" t="str">
        <f ca="1">IFERROR(
IF(AND(VALUE(OFFSET(webまとめ!$A$1,VI1+1-1,0))&gt;29999,VALUE(OFFSET(webまとめ!$A$1,VI1+1-1,0))&lt;39999),
IF(AND(VALUE(OFFSET(webまとめ!$A$1,VI1+1,0))&gt;29999,VALUE(OFFSET(webまとめ!$A$1,VI1+1-1,0))&lt;39999),
IF(AND(VALUE(OFFSET(webまとめ!$A$1,VI1+2,0))&gt;29999,VALUE(OFFSET(webまとめ!$A$1,VI1+2,0))&lt;39999),
IF(AND(VALUE(OFFSET(webまとめ!$A$1,VI1+3,0))&gt;29999,VALUE(OFFSET(webまとめ!$A$1,VI1+3,0))&lt;39999),
IF(AND(VALUE(OFFSET(webまとめ!$A$1,VI1+4,0))&gt;29999,VALUE(OFFSET(webまとめ!$A$1,VI1+4,0))&lt;39999),
IF(AND(VALUE(OFFSET(webまとめ!$A$1,VI1+5,0))&gt;29999,VALUE(OFFSET(webまとめ!$A$1,VI1+5,0))&lt;39999),
IF(AND(VALUE(OFFSET(webまとめ!$A$1,VI1+6,0))&gt;29999,VALUE(OFFSET(webまとめ!$A$1,VI1+6,0))&lt;39999),VI1+8,VI1+7),VI1+6),VI1+5),VI1+4),VI1+3),VI1+2),VI1+1),"")</f>
        <v/>
      </c>
      <c r="VI26" s="41" t="str">
        <f ca="1">IFERROR(
VH26+IF(OFFSET(webまとめ!$A$1,VH26-1,2)&lt;&gt;"",0,1),"")</f>
        <v/>
      </c>
      <c r="VL26" t="s">
        <v>3466</v>
      </c>
      <c r="VM26" t="e">
        <f ca="1">IF(VL2="■",VM1,OFFSET(webまとめ!$A$1,VT26-1,0))</f>
        <v>#VALUE!</v>
      </c>
      <c r="VO26" s="85" t="s">
        <v>3477</v>
      </c>
      <c r="VP26" s="86"/>
      <c r="VQ26" s="86"/>
      <c r="VR26" s="87"/>
      <c r="VS26" s="41" t="str">
        <f ca="1">IFERROR(
IF(AND(VALUE(OFFSET(webまとめ!$A$1,VT1+1-1,0))&gt;29999,VALUE(OFFSET(webまとめ!$A$1,VT1+1-1,0))&lt;39999),
IF(AND(VALUE(OFFSET(webまとめ!$A$1,VT1+1,0))&gt;29999,VALUE(OFFSET(webまとめ!$A$1,VT1+1-1,0))&lt;39999),
IF(AND(VALUE(OFFSET(webまとめ!$A$1,VT1+2,0))&gt;29999,VALUE(OFFSET(webまとめ!$A$1,VT1+2,0))&lt;39999),
IF(AND(VALUE(OFFSET(webまとめ!$A$1,VT1+3,0))&gt;29999,VALUE(OFFSET(webまとめ!$A$1,VT1+3,0))&lt;39999),
IF(AND(VALUE(OFFSET(webまとめ!$A$1,VT1+4,0))&gt;29999,VALUE(OFFSET(webまとめ!$A$1,VT1+4,0))&lt;39999),
IF(AND(VALUE(OFFSET(webまとめ!$A$1,VT1+5,0))&gt;29999,VALUE(OFFSET(webまとめ!$A$1,VT1+5,0))&lt;39999),
IF(AND(VALUE(OFFSET(webまとめ!$A$1,VT1+6,0))&gt;29999,VALUE(OFFSET(webまとめ!$A$1,VT1+6,0))&lt;39999),VT1+8,VT1+7),VT1+6),VT1+5),VT1+4),VT1+3),VT1+2),VT1+1),"")</f>
        <v/>
      </c>
      <c r="VT26" s="41" t="str">
        <f ca="1">IFERROR(
VS26+IF(OFFSET(webまとめ!$A$1,VS26-1,2)&lt;&gt;"",0,1),"")</f>
        <v/>
      </c>
      <c r="VW26" t="s">
        <v>3466</v>
      </c>
      <c r="VX26" t="e">
        <f ca="1">IF(VW2="■",VX1,OFFSET(webまとめ!$A$1,WE26-1,0))</f>
        <v>#VALUE!</v>
      </c>
      <c r="VZ26" s="85" t="s">
        <v>3477</v>
      </c>
      <c r="WA26" s="86"/>
      <c r="WB26" s="86"/>
      <c r="WC26" s="87"/>
      <c r="WD26" s="41" t="str">
        <f ca="1">IFERROR(
IF(AND(VALUE(OFFSET(webまとめ!$A$1,WE1+1-1,0))&gt;29999,VALUE(OFFSET(webまとめ!$A$1,WE1+1-1,0))&lt;39999),
IF(AND(VALUE(OFFSET(webまとめ!$A$1,WE1+1,0))&gt;29999,VALUE(OFFSET(webまとめ!$A$1,WE1+1-1,0))&lt;39999),
IF(AND(VALUE(OFFSET(webまとめ!$A$1,WE1+2,0))&gt;29999,VALUE(OFFSET(webまとめ!$A$1,WE1+2,0))&lt;39999),
IF(AND(VALUE(OFFSET(webまとめ!$A$1,WE1+3,0))&gt;29999,VALUE(OFFSET(webまとめ!$A$1,WE1+3,0))&lt;39999),
IF(AND(VALUE(OFFSET(webまとめ!$A$1,WE1+4,0))&gt;29999,VALUE(OFFSET(webまとめ!$A$1,WE1+4,0))&lt;39999),
IF(AND(VALUE(OFFSET(webまとめ!$A$1,WE1+5,0))&gt;29999,VALUE(OFFSET(webまとめ!$A$1,WE1+5,0))&lt;39999),
IF(AND(VALUE(OFFSET(webまとめ!$A$1,WE1+6,0))&gt;29999,VALUE(OFFSET(webまとめ!$A$1,WE1+6,0))&lt;39999),WE1+8,WE1+7),WE1+6),WE1+5),WE1+4),WE1+3),WE1+2),WE1+1),"")</f>
        <v/>
      </c>
      <c r="WE26" s="41" t="str">
        <f ca="1">IFERROR(
WD26+IF(OFFSET(webまとめ!$A$1,WD26-1,2)&lt;&gt;"",0,1),"")</f>
        <v/>
      </c>
      <c r="WH26" t="s">
        <v>3466</v>
      </c>
      <c r="WI26" t="e">
        <f ca="1">IF(WH2="■",WI1,OFFSET(webまとめ!$A$1,WP26-1,0))</f>
        <v>#VALUE!</v>
      </c>
      <c r="WK26" s="85" t="s">
        <v>3477</v>
      </c>
      <c r="WL26" s="86"/>
      <c r="WM26" s="86"/>
      <c r="WN26" s="87"/>
      <c r="WO26" s="41" t="str">
        <f ca="1">IFERROR(
IF(AND(VALUE(OFFSET(webまとめ!$A$1,WP1+1-1,0))&gt;29999,VALUE(OFFSET(webまとめ!$A$1,WP1+1-1,0))&lt;39999),
IF(AND(VALUE(OFFSET(webまとめ!$A$1,WP1+1,0))&gt;29999,VALUE(OFFSET(webまとめ!$A$1,WP1+1-1,0))&lt;39999),
IF(AND(VALUE(OFFSET(webまとめ!$A$1,WP1+2,0))&gt;29999,VALUE(OFFSET(webまとめ!$A$1,WP1+2,0))&lt;39999),
IF(AND(VALUE(OFFSET(webまとめ!$A$1,WP1+3,0))&gt;29999,VALUE(OFFSET(webまとめ!$A$1,WP1+3,0))&lt;39999),
IF(AND(VALUE(OFFSET(webまとめ!$A$1,WP1+4,0))&gt;29999,VALUE(OFFSET(webまとめ!$A$1,WP1+4,0))&lt;39999),
IF(AND(VALUE(OFFSET(webまとめ!$A$1,WP1+5,0))&gt;29999,VALUE(OFFSET(webまとめ!$A$1,WP1+5,0))&lt;39999),
IF(AND(VALUE(OFFSET(webまとめ!$A$1,WP1+6,0))&gt;29999,VALUE(OFFSET(webまとめ!$A$1,WP1+6,0))&lt;39999),WP1+8,WP1+7),WP1+6),WP1+5),WP1+4),WP1+3),WP1+2),WP1+1),"")</f>
        <v/>
      </c>
      <c r="WP26" s="41" t="str">
        <f ca="1">IFERROR(
WO26+IF(OFFSET(webまとめ!$A$1,WO26-1,2)&lt;&gt;"",0,1),"")</f>
        <v/>
      </c>
      <c r="WS26" t="s">
        <v>3466</v>
      </c>
      <c r="WT26" t="e">
        <f ca="1">IF(WS2="■",WT1,OFFSET(webまとめ!$A$1,XA26-1,0))</f>
        <v>#VALUE!</v>
      </c>
      <c r="WV26" s="85" t="s">
        <v>3477</v>
      </c>
      <c r="WW26" s="86"/>
      <c r="WX26" s="86"/>
      <c r="WY26" s="87"/>
      <c r="WZ26" s="41" t="str">
        <f ca="1">IFERROR(
IF(AND(VALUE(OFFSET(webまとめ!$A$1,XA1+1-1,0))&gt;29999,VALUE(OFFSET(webまとめ!$A$1,XA1+1-1,0))&lt;39999),
IF(AND(VALUE(OFFSET(webまとめ!$A$1,XA1+1,0))&gt;29999,VALUE(OFFSET(webまとめ!$A$1,XA1+1-1,0))&lt;39999),
IF(AND(VALUE(OFFSET(webまとめ!$A$1,XA1+2,0))&gt;29999,VALUE(OFFSET(webまとめ!$A$1,XA1+2,0))&lt;39999),
IF(AND(VALUE(OFFSET(webまとめ!$A$1,XA1+3,0))&gt;29999,VALUE(OFFSET(webまとめ!$A$1,XA1+3,0))&lt;39999),
IF(AND(VALUE(OFFSET(webまとめ!$A$1,XA1+4,0))&gt;29999,VALUE(OFFSET(webまとめ!$A$1,XA1+4,0))&lt;39999),
IF(AND(VALUE(OFFSET(webまとめ!$A$1,XA1+5,0))&gt;29999,VALUE(OFFSET(webまとめ!$A$1,XA1+5,0))&lt;39999),
IF(AND(VALUE(OFFSET(webまとめ!$A$1,XA1+6,0))&gt;29999,VALUE(OFFSET(webまとめ!$A$1,XA1+6,0))&lt;39999),XA1+8,XA1+7),XA1+6),XA1+5),XA1+4),XA1+3),XA1+2),XA1+1),"")</f>
        <v/>
      </c>
      <c r="XA26" s="41" t="str">
        <f ca="1">IFERROR(
WZ26+IF(OFFSET(webまとめ!$A$1,WZ26-1,2)&lt;&gt;"",0,1),"")</f>
        <v/>
      </c>
      <c r="XD26" t="s">
        <v>3466</v>
      </c>
      <c r="XE26" t="e">
        <f ca="1">IF(XD2="■",XE1,OFFSET(webまとめ!$A$1,XL26-1,0))</f>
        <v>#VALUE!</v>
      </c>
      <c r="XG26" s="85" t="s">
        <v>3477</v>
      </c>
      <c r="XH26" s="86"/>
      <c r="XI26" s="86"/>
      <c r="XJ26" s="87"/>
      <c r="XK26" s="41" t="str">
        <f ca="1">IFERROR(
IF(AND(VALUE(OFFSET(webまとめ!$A$1,XL1+1-1,0))&gt;29999,VALUE(OFFSET(webまとめ!$A$1,XL1+1-1,0))&lt;39999),
IF(AND(VALUE(OFFSET(webまとめ!$A$1,XL1+1,0))&gt;29999,VALUE(OFFSET(webまとめ!$A$1,XL1+1-1,0))&lt;39999),
IF(AND(VALUE(OFFSET(webまとめ!$A$1,XL1+2,0))&gt;29999,VALUE(OFFSET(webまとめ!$A$1,XL1+2,0))&lt;39999),
IF(AND(VALUE(OFFSET(webまとめ!$A$1,XL1+3,0))&gt;29999,VALUE(OFFSET(webまとめ!$A$1,XL1+3,0))&lt;39999),
IF(AND(VALUE(OFFSET(webまとめ!$A$1,XL1+4,0))&gt;29999,VALUE(OFFSET(webまとめ!$A$1,XL1+4,0))&lt;39999),
IF(AND(VALUE(OFFSET(webまとめ!$A$1,XL1+5,0))&gt;29999,VALUE(OFFSET(webまとめ!$A$1,XL1+5,0))&lt;39999),
IF(AND(VALUE(OFFSET(webまとめ!$A$1,XL1+6,0))&gt;29999,VALUE(OFFSET(webまとめ!$A$1,XL1+6,0))&lt;39999),XL1+8,XL1+7),XL1+6),XL1+5),XL1+4),XL1+3),XL1+2),XL1+1),"")</f>
        <v/>
      </c>
      <c r="XL26" s="41" t="str">
        <f ca="1">IFERROR(
XK26+IF(OFFSET(webまとめ!$A$1,XK26-1,2)&lt;&gt;"",0,1),"")</f>
        <v/>
      </c>
      <c r="XO26" t="s">
        <v>3466</v>
      </c>
      <c r="XP26" t="e">
        <f ca="1">IF(XO2="■",XP1,OFFSET(webまとめ!$A$1,XW26-1,0))</f>
        <v>#VALUE!</v>
      </c>
      <c r="XR26" s="85" t="s">
        <v>3477</v>
      </c>
      <c r="XS26" s="86"/>
      <c r="XT26" s="86"/>
      <c r="XU26" s="87"/>
      <c r="XV26" s="41" t="str">
        <f ca="1">IFERROR(
IF(AND(VALUE(OFFSET(webまとめ!$A$1,XW1+1-1,0))&gt;29999,VALUE(OFFSET(webまとめ!$A$1,XW1+1-1,0))&lt;39999),
IF(AND(VALUE(OFFSET(webまとめ!$A$1,XW1+1,0))&gt;29999,VALUE(OFFSET(webまとめ!$A$1,XW1+1-1,0))&lt;39999),
IF(AND(VALUE(OFFSET(webまとめ!$A$1,XW1+2,0))&gt;29999,VALUE(OFFSET(webまとめ!$A$1,XW1+2,0))&lt;39999),
IF(AND(VALUE(OFFSET(webまとめ!$A$1,XW1+3,0))&gt;29999,VALUE(OFFSET(webまとめ!$A$1,XW1+3,0))&lt;39999),
IF(AND(VALUE(OFFSET(webまとめ!$A$1,XW1+4,0))&gt;29999,VALUE(OFFSET(webまとめ!$A$1,XW1+4,0))&lt;39999),
IF(AND(VALUE(OFFSET(webまとめ!$A$1,XW1+5,0))&gt;29999,VALUE(OFFSET(webまとめ!$A$1,XW1+5,0))&lt;39999),
IF(AND(VALUE(OFFSET(webまとめ!$A$1,XW1+6,0))&gt;29999,VALUE(OFFSET(webまとめ!$A$1,XW1+6,0))&lt;39999),XW1+8,XW1+7),XW1+6),XW1+5),XW1+4),XW1+3),XW1+2),XW1+1),"")</f>
        <v/>
      </c>
      <c r="XW26" s="41" t="str">
        <f ca="1">IFERROR(
XV26+IF(OFFSET(webまとめ!$A$1,XV26-1,2)&lt;&gt;"",0,1),"")</f>
        <v/>
      </c>
      <c r="XZ26" t="s">
        <v>3466</v>
      </c>
      <c r="YA26" t="e">
        <f ca="1">IF(XZ2="■",YA1,OFFSET(webまとめ!$A$1,YH26-1,0))</f>
        <v>#VALUE!</v>
      </c>
      <c r="YC26" s="85" t="s">
        <v>3477</v>
      </c>
      <c r="YD26" s="86"/>
      <c r="YE26" s="86"/>
      <c r="YF26" s="87"/>
      <c r="YG26" s="41" t="str">
        <f ca="1">IFERROR(
IF(AND(VALUE(OFFSET(webまとめ!$A$1,YH1+1-1,0))&gt;29999,VALUE(OFFSET(webまとめ!$A$1,YH1+1-1,0))&lt;39999),
IF(AND(VALUE(OFFSET(webまとめ!$A$1,YH1+1,0))&gt;29999,VALUE(OFFSET(webまとめ!$A$1,YH1+1-1,0))&lt;39999),
IF(AND(VALUE(OFFSET(webまとめ!$A$1,YH1+2,0))&gt;29999,VALUE(OFFSET(webまとめ!$A$1,YH1+2,0))&lt;39999),
IF(AND(VALUE(OFFSET(webまとめ!$A$1,YH1+3,0))&gt;29999,VALUE(OFFSET(webまとめ!$A$1,YH1+3,0))&lt;39999),
IF(AND(VALUE(OFFSET(webまとめ!$A$1,YH1+4,0))&gt;29999,VALUE(OFFSET(webまとめ!$A$1,YH1+4,0))&lt;39999),
IF(AND(VALUE(OFFSET(webまとめ!$A$1,YH1+5,0))&gt;29999,VALUE(OFFSET(webまとめ!$A$1,YH1+5,0))&lt;39999),
IF(AND(VALUE(OFFSET(webまとめ!$A$1,YH1+6,0))&gt;29999,VALUE(OFFSET(webまとめ!$A$1,YH1+6,0))&lt;39999),YH1+8,YH1+7),YH1+6),YH1+5),YH1+4),YH1+3),YH1+2),YH1+1),"")</f>
        <v/>
      </c>
      <c r="YH26" s="41" t="str">
        <f ca="1">IFERROR(
YG26+IF(OFFSET(webまとめ!$A$1,YG26-1,2)&lt;&gt;"",0,1),"")</f>
        <v/>
      </c>
      <c r="YK26" t="s">
        <v>3466</v>
      </c>
      <c r="YL26" t="e">
        <f ca="1">IF(YK2="■",YL1,OFFSET(webまとめ!$A$1,YS26-1,0))</f>
        <v>#VALUE!</v>
      </c>
      <c r="YN26" s="85" t="s">
        <v>3477</v>
      </c>
      <c r="YO26" s="86"/>
      <c r="YP26" s="86"/>
      <c r="YQ26" s="87"/>
      <c r="YR26" s="41" t="str">
        <f ca="1">IFERROR(
IF(AND(VALUE(OFFSET(webまとめ!$A$1,YS1+1-1,0))&gt;29999,VALUE(OFFSET(webまとめ!$A$1,YS1+1-1,0))&lt;39999),
IF(AND(VALUE(OFFSET(webまとめ!$A$1,YS1+1,0))&gt;29999,VALUE(OFFSET(webまとめ!$A$1,YS1+1-1,0))&lt;39999),
IF(AND(VALUE(OFFSET(webまとめ!$A$1,YS1+2,0))&gt;29999,VALUE(OFFSET(webまとめ!$A$1,YS1+2,0))&lt;39999),
IF(AND(VALUE(OFFSET(webまとめ!$A$1,YS1+3,0))&gt;29999,VALUE(OFFSET(webまとめ!$A$1,YS1+3,0))&lt;39999),
IF(AND(VALUE(OFFSET(webまとめ!$A$1,YS1+4,0))&gt;29999,VALUE(OFFSET(webまとめ!$A$1,YS1+4,0))&lt;39999),
IF(AND(VALUE(OFFSET(webまとめ!$A$1,YS1+5,0))&gt;29999,VALUE(OFFSET(webまとめ!$A$1,YS1+5,0))&lt;39999),
IF(AND(VALUE(OFFSET(webまとめ!$A$1,YS1+6,0))&gt;29999,VALUE(OFFSET(webまとめ!$A$1,YS1+6,0))&lt;39999),YS1+8,YS1+7),YS1+6),YS1+5),YS1+4),YS1+3),YS1+2),YS1+1),"")</f>
        <v/>
      </c>
      <c r="YS26" s="41" t="str">
        <f ca="1">IFERROR(
YR26+IF(OFFSET(webまとめ!$A$1,YR26-1,2)&lt;&gt;"",0,1),"")</f>
        <v/>
      </c>
      <c r="YV26" t="s">
        <v>3466</v>
      </c>
      <c r="YW26" t="e">
        <f ca="1">IF(YV2="■",YW1,OFFSET(webまとめ!$A$1,ZD26-1,0))</f>
        <v>#VALUE!</v>
      </c>
      <c r="YY26" s="85" t="s">
        <v>3477</v>
      </c>
      <c r="YZ26" s="86"/>
      <c r="ZA26" s="86"/>
      <c r="ZB26" s="87"/>
      <c r="ZC26" s="41" t="str">
        <f ca="1">IFERROR(
IF(AND(VALUE(OFFSET(webまとめ!$A$1,ZD1+1-1,0))&gt;29999,VALUE(OFFSET(webまとめ!$A$1,ZD1+1-1,0))&lt;39999),
IF(AND(VALUE(OFFSET(webまとめ!$A$1,ZD1+1,0))&gt;29999,VALUE(OFFSET(webまとめ!$A$1,ZD1+1-1,0))&lt;39999),
IF(AND(VALUE(OFFSET(webまとめ!$A$1,ZD1+2,0))&gt;29999,VALUE(OFFSET(webまとめ!$A$1,ZD1+2,0))&lt;39999),
IF(AND(VALUE(OFFSET(webまとめ!$A$1,ZD1+3,0))&gt;29999,VALUE(OFFSET(webまとめ!$A$1,ZD1+3,0))&lt;39999),
IF(AND(VALUE(OFFSET(webまとめ!$A$1,ZD1+4,0))&gt;29999,VALUE(OFFSET(webまとめ!$A$1,ZD1+4,0))&lt;39999),
IF(AND(VALUE(OFFSET(webまとめ!$A$1,ZD1+5,0))&gt;29999,VALUE(OFFSET(webまとめ!$A$1,ZD1+5,0))&lt;39999),
IF(AND(VALUE(OFFSET(webまとめ!$A$1,ZD1+6,0))&gt;29999,VALUE(OFFSET(webまとめ!$A$1,ZD1+6,0))&lt;39999),ZD1+8,ZD1+7),ZD1+6),ZD1+5),ZD1+4),ZD1+3),ZD1+2),ZD1+1),"")</f>
        <v/>
      </c>
      <c r="ZD26" s="41" t="str">
        <f ca="1">IFERROR(
ZC26+IF(OFFSET(webまとめ!$A$1,ZC26-1,2)&lt;&gt;"",0,1),"")</f>
        <v/>
      </c>
      <c r="ZG26" t="s">
        <v>3466</v>
      </c>
      <c r="ZH26" t="e">
        <f ca="1">IF(ZG2="■",ZH1,OFFSET(webまとめ!$A$1,ZO26-1,0))</f>
        <v>#VALUE!</v>
      </c>
      <c r="ZJ26" s="85" t="s">
        <v>3477</v>
      </c>
      <c r="ZK26" s="86"/>
      <c r="ZL26" s="86"/>
      <c r="ZM26" s="87"/>
      <c r="ZN26" s="41" t="str">
        <f ca="1">IFERROR(
IF(AND(VALUE(OFFSET(webまとめ!$A$1,ZO1+1-1,0))&gt;29999,VALUE(OFFSET(webまとめ!$A$1,ZO1+1-1,0))&lt;39999),
IF(AND(VALUE(OFFSET(webまとめ!$A$1,ZO1+1,0))&gt;29999,VALUE(OFFSET(webまとめ!$A$1,ZO1+1-1,0))&lt;39999),
IF(AND(VALUE(OFFSET(webまとめ!$A$1,ZO1+2,0))&gt;29999,VALUE(OFFSET(webまとめ!$A$1,ZO1+2,0))&lt;39999),
IF(AND(VALUE(OFFSET(webまとめ!$A$1,ZO1+3,0))&gt;29999,VALUE(OFFSET(webまとめ!$A$1,ZO1+3,0))&lt;39999),
IF(AND(VALUE(OFFSET(webまとめ!$A$1,ZO1+4,0))&gt;29999,VALUE(OFFSET(webまとめ!$A$1,ZO1+4,0))&lt;39999),
IF(AND(VALUE(OFFSET(webまとめ!$A$1,ZO1+5,0))&gt;29999,VALUE(OFFSET(webまとめ!$A$1,ZO1+5,0))&lt;39999),
IF(AND(VALUE(OFFSET(webまとめ!$A$1,ZO1+6,0))&gt;29999,VALUE(OFFSET(webまとめ!$A$1,ZO1+6,0))&lt;39999),ZO1+8,ZO1+7),ZO1+6),ZO1+5),ZO1+4),ZO1+3),ZO1+2),ZO1+1),"")</f>
        <v/>
      </c>
      <c r="ZO26" s="41" t="str">
        <f ca="1">IFERROR(
ZN26+IF(OFFSET(webまとめ!$A$1,ZN26-1,2)&lt;&gt;"",0,1),"")</f>
        <v/>
      </c>
      <c r="ZR26" t="s">
        <v>3466</v>
      </c>
      <c r="ZS26" t="e">
        <f ca="1">IF(ZR2="■",ZS1,OFFSET(webまとめ!$A$1,ZZ26-1,0))</f>
        <v>#VALUE!</v>
      </c>
      <c r="ZU26" s="85" t="s">
        <v>3477</v>
      </c>
      <c r="ZV26" s="86"/>
      <c r="ZW26" s="86"/>
      <c r="ZX26" s="87"/>
      <c r="ZY26" s="41" t="str">
        <f ca="1">IFERROR(
IF(AND(VALUE(OFFSET(webまとめ!$A$1,ZZ1+1-1,0))&gt;29999,VALUE(OFFSET(webまとめ!$A$1,ZZ1+1-1,0))&lt;39999),
IF(AND(VALUE(OFFSET(webまとめ!$A$1,ZZ1+1,0))&gt;29999,VALUE(OFFSET(webまとめ!$A$1,ZZ1+1-1,0))&lt;39999),
IF(AND(VALUE(OFFSET(webまとめ!$A$1,ZZ1+2,0))&gt;29999,VALUE(OFFSET(webまとめ!$A$1,ZZ1+2,0))&lt;39999),
IF(AND(VALUE(OFFSET(webまとめ!$A$1,ZZ1+3,0))&gt;29999,VALUE(OFFSET(webまとめ!$A$1,ZZ1+3,0))&lt;39999),
IF(AND(VALUE(OFFSET(webまとめ!$A$1,ZZ1+4,0))&gt;29999,VALUE(OFFSET(webまとめ!$A$1,ZZ1+4,0))&lt;39999),
IF(AND(VALUE(OFFSET(webまとめ!$A$1,ZZ1+5,0))&gt;29999,VALUE(OFFSET(webまとめ!$A$1,ZZ1+5,0))&lt;39999),
IF(AND(VALUE(OFFSET(webまとめ!$A$1,ZZ1+6,0))&gt;29999,VALUE(OFFSET(webまとめ!$A$1,ZZ1+6,0))&lt;39999),ZZ1+8,ZZ1+7),ZZ1+6),ZZ1+5),ZZ1+4),ZZ1+3),ZZ1+2),ZZ1+1),"")</f>
        <v/>
      </c>
      <c r="ZZ26" s="41" t="str">
        <f ca="1">IFERROR(
ZY26+IF(OFFSET(webまとめ!$A$1,ZY26-1,2)&lt;&gt;"",0,1),"")</f>
        <v/>
      </c>
      <c r="AAC26" t="s">
        <v>3466</v>
      </c>
      <c r="AAD26" t="e">
        <f ca="1">IF(AAC2="■",AAD1,OFFSET(webまとめ!$A$1,AAK26-1,0))</f>
        <v>#VALUE!</v>
      </c>
      <c r="AAF26" s="85" t="s">
        <v>3477</v>
      </c>
      <c r="AAG26" s="86"/>
      <c r="AAH26" s="86"/>
      <c r="AAI26" s="87"/>
      <c r="AAJ26" s="41" t="str">
        <f ca="1">IFERROR(
IF(AND(VALUE(OFFSET(webまとめ!$A$1,AAK1+1-1,0))&gt;29999,VALUE(OFFSET(webまとめ!$A$1,AAK1+1-1,0))&lt;39999),
IF(AND(VALUE(OFFSET(webまとめ!$A$1,AAK1+1,0))&gt;29999,VALUE(OFFSET(webまとめ!$A$1,AAK1+1-1,0))&lt;39999),
IF(AND(VALUE(OFFSET(webまとめ!$A$1,AAK1+2,0))&gt;29999,VALUE(OFFSET(webまとめ!$A$1,AAK1+2,0))&lt;39999),
IF(AND(VALUE(OFFSET(webまとめ!$A$1,AAK1+3,0))&gt;29999,VALUE(OFFSET(webまとめ!$A$1,AAK1+3,0))&lt;39999),
IF(AND(VALUE(OFFSET(webまとめ!$A$1,AAK1+4,0))&gt;29999,VALUE(OFFSET(webまとめ!$A$1,AAK1+4,0))&lt;39999),
IF(AND(VALUE(OFFSET(webまとめ!$A$1,AAK1+5,0))&gt;29999,VALUE(OFFSET(webまとめ!$A$1,AAK1+5,0))&lt;39999),
IF(AND(VALUE(OFFSET(webまとめ!$A$1,AAK1+6,0))&gt;29999,VALUE(OFFSET(webまとめ!$A$1,AAK1+6,0))&lt;39999),AAK1+8,AAK1+7),AAK1+6),AAK1+5),AAK1+4),AAK1+3),AAK1+2),AAK1+1),"")</f>
        <v/>
      </c>
      <c r="AAK26" s="41" t="str">
        <f ca="1">IFERROR(
AAJ26+IF(OFFSET(webまとめ!$A$1,AAJ26-1,2)&lt;&gt;"",0,1),"")</f>
        <v/>
      </c>
    </row>
    <row r="27" spans="1:715" x14ac:dyDescent="0.45">
      <c r="E27" s="47" t="e">
        <f>IF(E2&lt;&gt;"",E2,"")</f>
        <v>#VALUE!</v>
      </c>
      <c r="F27" s="42"/>
      <c r="G27" s="42"/>
      <c r="P27" s="47" t="e">
        <f>IF(P2&lt;&gt;"",P2,"")</f>
        <v>#VALUE!</v>
      </c>
      <c r="Q27" s="42"/>
      <c r="R27" s="42"/>
      <c r="AA27" s="47" t="e">
        <f>IF(AA2&lt;&gt;"",AA2,"")</f>
        <v>#VALUE!</v>
      </c>
      <c r="AB27" s="42"/>
      <c r="AC27" s="42"/>
      <c r="AL27" s="47" t="e">
        <f>IF(AL2&lt;&gt;"",AL2,"")</f>
        <v>#VALUE!</v>
      </c>
      <c r="AM27" s="42"/>
      <c r="AN27" s="42"/>
      <c r="AW27" s="47" t="e">
        <f>IF(AW2&lt;&gt;"",AW2,"")</f>
        <v>#VALUE!</v>
      </c>
      <c r="AX27" s="42"/>
      <c r="AY27" s="42"/>
      <c r="BH27" s="47" t="e">
        <f>IF(BH2&lt;&gt;"",BH2,"")</f>
        <v>#VALUE!</v>
      </c>
      <c r="BI27" s="42"/>
      <c r="BJ27" s="42"/>
      <c r="BS27" s="47" t="e">
        <f>IF(BS2&lt;&gt;"",BS2,"")</f>
        <v>#VALUE!</v>
      </c>
      <c r="BT27" s="42"/>
      <c r="BU27" s="42"/>
      <c r="CD27" s="47" t="e">
        <f>IF(CD2&lt;&gt;"",CD2,"")</f>
        <v>#VALUE!</v>
      </c>
      <c r="CE27" s="42"/>
      <c r="CF27" s="42"/>
      <c r="CO27" s="47" t="e">
        <f>IF(CO2&lt;&gt;"",CO2,"")</f>
        <v>#VALUE!</v>
      </c>
      <c r="CP27" s="42"/>
      <c r="CQ27" s="42"/>
      <c r="CZ27" s="47" t="e">
        <f>IF(CZ2&lt;&gt;"",CZ2,"")</f>
        <v>#VALUE!</v>
      </c>
      <c r="DA27" s="42"/>
      <c r="DB27" s="42"/>
      <c r="DK27" s="47" t="e">
        <f>IF(DK2&lt;&gt;"",DK2,"")</f>
        <v>#VALUE!</v>
      </c>
      <c r="DL27" s="42"/>
      <c r="DM27" s="42"/>
      <c r="DV27" s="47" t="e">
        <f>IF(DV2&lt;&gt;"",DV2,"")</f>
        <v>#VALUE!</v>
      </c>
      <c r="DW27" s="42"/>
      <c r="DX27" s="42"/>
      <c r="EG27" s="47" t="e">
        <f>IF(EG2&lt;&gt;"",EG2,"")</f>
        <v>#VALUE!</v>
      </c>
      <c r="EH27" s="42"/>
      <c r="EI27" s="42"/>
      <c r="ER27" s="47" t="e">
        <f>IF(ER2&lt;&gt;"",ER2,"")</f>
        <v>#VALUE!</v>
      </c>
      <c r="ES27" s="42"/>
      <c r="ET27" s="42"/>
      <c r="FC27" s="47" t="e">
        <f>IF(FC2&lt;&gt;"",FC2,"")</f>
        <v>#VALUE!</v>
      </c>
      <c r="FD27" s="42"/>
      <c r="FE27" s="42"/>
      <c r="FN27" s="47" t="e">
        <f>IF(FN2&lt;&gt;"",FN2,"")</f>
        <v>#VALUE!</v>
      </c>
      <c r="FO27" s="42"/>
      <c r="FP27" s="42"/>
      <c r="FY27" s="47" t="e">
        <f>IF(FY2&lt;&gt;"",FY2,"")</f>
        <v>#VALUE!</v>
      </c>
      <c r="FZ27" s="42"/>
      <c r="GA27" s="42"/>
      <c r="GJ27" s="47" t="e">
        <f>IF(GJ2&lt;&gt;"",GJ2,"")</f>
        <v>#VALUE!</v>
      </c>
      <c r="GK27" s="42"/>
      <c r="GL27" s="42"/>
      <c r="GU27" s="47" t="e">
        <f>IF(GU2&lt;&gt;"",GU2,"")</f>
        <v>#VALUE!</v>
      </c>
      <c r="GV27" s="42"/>
      <c r="GW27" s="42"/>
      <c r="HF27" s="47" t="e">
        <f>IF(HF2&lt;&gt;"",HF2,"")</f>
        <v>#VALUE!</v>
      </c>
      <c r="HG27" s="42"/>
      <c r="HH27" s="42"/>
      <c r="HQ27" s="47" t="e">
        <f>IF(HQ2&lt;&gt;"",HQ2,"")</f>
        <v>#VALUE!</v>
      </c>
      <c r="HR27" s="42"/>
      <c r="HS27" s="42"/>
      <c r="IB27" s="47" t="e">
        <f>IF(IB2&lt;&gt;"",IB2,"")</f>
        <v>#VALUE!</v>
      </c>
      <c r="IC27" s="42"/>
      <c r="ID27" s="42"/>
      <c r="IM27" s="47" t="e">
        <f>IF(IM2&lt;&gt;"",IM2,"")</f>
        <v>#VALUE!</v>
      </c>
      <c r="IN27" s="42"/>
      <c r="IO27" s="42"/>
      <c r="IX27" s="47" t="e">
        <f>IF(IX2&lt;&gt;"",IX2,"")</f>
        <v>#VALUE!</v>
      </c>
      <c r="IY27" s="42"/>
      <c r="IZ27" s="42"/>
      <c r="JI27" s="47" t="e">
        <f>IF(JI2&lt;&gt;"",JI2,"")</f>
        <v>#VALUE!</v>
      </c>
      <c r="JJ27" s="42"/>
      <c r="JK27" s="42"/>
      <c r="JT27" s="47" t="e">
        <f>IF(JT2&lt;&gt;"",JT2,"")</f>
        <v>#VALUE!</v>
      </c>
      <c r="JU27" s="42"/>
      <c r="JV27" s="42"/>
      <c r="KE27" s="47" t="e">
        <f>IF(KE2&lt;&gt;"",KE2,"")</f>
        <v>#VALUE!</v>
      </c>
      <c r="KF27" s="42"/>
      <c r="KG27" s="42"/>
      <c r="KP27" s="47" t="e">
        <f>IF(KP2&lt;&gt;"",KP2,"")</f>
        <v>#VALUE!</v>
      </c>
      <c r="KQ27" s="42"/>
      <c r="KR27" s="42"/>
      <c r="LA27" s="47" t="e">
        <f>IF(LA2&lt;&gt;"",LA2,"")</f>
        <v>#VALUE!</v>
      </c>
      <c r="LB27" s="42"/>
      <c r="LC27" s="42"/>
      <c r="LL27" s="47" t="e">
        <f>IF(LL2&lt;&gt;"",LL2,"")</f>
        <v>#VALUE!</v>
      </c>
      <c r="LM27" s="42"/>
      <c r="LN27" s="42"/>
      <c r="LW27" s="47" t="e">
        <f>IF(LW2&lt;&gt;"",LW2,"")</f>
        <v>#VALUE!</v>
      </c>
      <c r="LX27" s="42"/>
      <c r="LY27" s="42"/>
      <c r="MH27" s="47" t="e">
        <f>IF(MH2&lt;&gt;"",MH2,"")</f>
        <v>#VALUE!</v>
      </c>
      <c r="MI27" s="42"/>
      <c r="MJ27" s="42"/>
      <c r="MS27" s="47" t="e">
        <f>IF(MS2&lt;&gt;"",MS2,"")</f>
        <v>#VALUE!</v>
      </c>
      <c r="MT27" s="42"/>
      <c r="MU27" s="42"/>
      <c r="ND27" s="47" t="e">
        <f>IF(ND2&lt;&gt;"",ND2,"")</f>
        <v>#VALUE!</v>
      </c>
      <c r="NE27" s="42"/>
      <c r="NF27" s="42"/>
      <c r="NO27" s="47" t="e">
        <f>IF(NO2&lt;&gt;"",NO2,"")</f>
        <v>#VALUE!</v>
      </c>
      <c r="NP27" s="42"/>
      <c r="NQ27" s="42"/>
      <c r="NZ27" s="47" t="e">
        <f>IF(NZ2&lt;&gt;"",NZ2,"")</f>
        <v>#VALUE!</v>
      </c>
      <c r="OA27" s="42"/>
      <c r="OB27" s="42"/>
      <c r="OK27" s="47" t="e">
        <f>IF(OK2&lt;&gt;"",OK2,"")</f>
        <v>#VALUE!</v>
      </c>
      <c r="OL27" s="42"/>
      <c r="OM27" s="42"/>
      <c r="OV27" s="47" t="e">
        <f>IF(OV2&lt;&gt;"",OV2,"")</f>
        <v>#VALUE!</v>
      </c>
      <c r="OW27" s="42"/>
      <c r="OX27" s="42"/>
      <c r="PG27" s="47" t="e">
        <f>IF(PG2&lt;&gt;"",PG2,"")</f>
        <v>#VALUE!</v>
      </c>
      <c r="PH27" s="42"/>
      <c r="PI27" s="42"/>
      <c r="PR27" s="47" t="e">
        <f>IF(PR2&lt;&gt;"",PR2,"")</f>
        <v>#VALUE!</v>
      </c>
      <c r="PS27" s="42"/>
      <c r="PT27" s="42"/>
      <c r="QC27" s="47" t="e">
        <f>IF(QC2&lt;&gt;"",QC2,"")</f>
        <v>#VALUE!</v>
      </c>
      <c r="QD27" s="42"/>
      <c r="QE27" s="42"/>
      <c r="QN27" s="47" t="e">
        <f>IF(QN2&lt;&gt;"",QN2,"")</f>
        <v>#VALUE!</v>
      </c>
      <c r="QO27" s="42"/>
      <c r="QP27" s="42"/>
      <c r="QY27" s="47" t="e">
        <f>IF(QY2&lt;&gt;"",QY2,"")</f>
        <v>#VALUE!</v>
      </c>
      <c r="QZ27" s="42"/>
      <c r="RA27" s="42"/>
      <c r="RJ27" s="47" t="e">
        <f>IF(RJ2&lt;&gt;"",RJ2,"")</f>
        <v>#VALUE!</v>
      </c>
      <c r="RK27" s="42"/>
      <c r="RL27" s="42"/>
      <c r="RU27" s="47" t="e">
        <f>IF(RU2&lt;&gt;"",RU2,"")</f>
        <v>#VALUE!</v>
      </c>
      <c r="RV27" s="42"/>
      <c r="RW27" s="42"/>
      <c r="SF27" s="47" t="e">
        <f>IF(SF2&lt;&gt;"",SF2,"")</f>
        <v>#VALUE!</v>
      </c>
      <c r="SG27" s="42"/>
      <c r="SH27" s="42"/>
      <c r="SQ27" s="47" t="e">
        <f>IF(SQ2&lt;&gt;"",SQ2,"")</f>
        <v>#VALUE!</v>
      </c>
      <c r="SR27" s="42"/>
      <c r="SS27" s="42"/>
      <c r="TB27" s="47" t="e">
        <f>IF(TB2&lt;&gt;"",TB2,"")</f>
        <v>#VALUE!</v>
      </c>
      <c r="TC27" s="42"/>
      <c r="TD27" s="42"/>
      <c r="TM27" s="47" t="e">
        <f>IF(TM2&lt;&gt;"",TM2,"")</f>
        <v>#VALUE!</v>
      </c>
      <c r="TN27" s="42"/>
      <c r="TO27" s="42"/>
      <c r="TX27" s="47" t="e">
        <f>IF(TX2&lt;&gt;"",TX2,"")</f>
        <v>#VALUE!</v>
      </c>
      <c r="TY27" s="42"/>
      <c r="TZ27" s="42"/>
      <c r="UI27" s="47" t="e">
        <f>IF(UI2&lt;&gt;"",UI2,"")</f>
        <v>#VALUE!</v>
      </c>
      <c r="UJ27" s="42"/>
      <c r="UK27" s="42"/>
      <c r="UT27" s="47" t="e">
        <f>IF(UT2&lt;&gt;"",UT2,"")</f>
        <v>#VALUE!</v>
      </c>
      <c r="UU27" s="42"/>
      <c r="UV27" s="42"/>
      <c r="VE27" s="47" t="e">
        <f>IF(VE2&lt;&gt;"",VE2,"")</f>
        <v>#VALUE!</v>
      </c>
      <c r="VF27" s="42"/>
      <c r="VG27" s="42"/>
      <c r="VP27" s="47" t="e">
        <f>IF(VP2&lt;&gt;"",VP2,"")</f>
        <v>#VALUE!</v>
      </c>
      <c r="VQ27" s="42"/>
      <c r="VR27" s="42"/>
      <c r="WA27" s="47" t="e">
        <f>IF(WA2&lt;&gt;"",WA2,"")</f>
        <v>#VALUE!</v>
      </c>
      <c r="WB27" s="42"/>
      <c r="WC27" s="42"/>
      <c r="WL27" s="47" t="e">
        <f>IF(WL2&lt;&gt;"",WL2,"")</f>
        <v>#VALUE!</v>
      </c>
      <c r="WM27" s="42"/>
      <c r="WN27" s="42"/>
      <c r="WW27" s="47" t="e">
        <f>IF(WW2&lt;&gt;"",WW2,"")</f>
        <v>#VALUE!</v>
      </c>
      <c r="WX27" s="42"/>
      <c r="WY27" s="42"/>
      <c r="XH27" s="47" t="e">
        <f>IF(XH2&lt;&gt;"",XH2,"")</f>
        <v>#VALUE!</v>
      </c>
      <c r="XI27" s="42"/>
      <c r="XJ27" s="42"/>
      <c r="XS27" s="47" t="e">
        <f>IF(XS2&lt;&gt;"",XS2,"")</f>
        <v>#VALUE!</v>
      </c>
      <c r="XT27" s="42"/>
      <c r="XU27" s="42"/>
      <c r="YD27" s="47" t="e">
        <f>IF(YD2&lt;&gt;"",YD2,"")</f>
        <v>#VALUE!</v>
      </c>
      <c r="YE27" s="42"/>
      <c r="YF27" s="42"/>
      <c r="YO27" s="47" t="e">
        <f>IF(YO2&lt;&gt;"",YO2,"")</f>
        <v>#VALUE!</v>
      </c>
      <c r="YP27" s="42"/>
      <c r="YQ27" s="42"/>
      <c r="YZ27" s="47" t="e">
        <f>IF(YZ2&lt;&gt;"",YZ2,"")</f>
        <v>#VALUE!</v>
      </c>
      <c r="ZA27" s="42"/>
      <c r="ZB27" s="42"/>
      <c r="ZK27" s="47" t="e">
        <f>IF(ZK2&lt;&gt;"",ZK2,"")</f>
        <v>#VALUE!</v>
      </c>
      <c r="ZL27" s="42"/>
      <c r="ZM27" s="42"/>
      <c r="ZV27" s="47" t="e">
        <f>IF(ZV2&lt;&gt;"",ZV2,"")</f>
        <v>#VALUE!</v>
      </c>
      <c r="ZW27" s="42"/>
      <c r="ZX27" s="42"/>
      <c r="AAG27" s="47" t="e">
        <f>IF(AAG2&lt;&gt;"",AAG2,"")</f>
        <v>#VALUE!</v>
      </c>
      <c r="AAH27" s="42"/>
      <c r="AAI27" s="42"/>
    </row>
    <row r="28" spans="1:715" x14ac:dyDescent="0.45">
      <c r="A28" s="48" t="e">
        <f ca="1">IF(A2="■",A3,
OFFSET(webまとめ!$A$1,I26-1,1))</f>
        <v>#VALUE!</v>
      </c>
      <c r="B28" s="48"/>
      <c r="C28" s="48"/>
      <c r="D28" s="48"/>
      <c r="E28" s="48" t="s">
        <v>3468</v>
      </c>
      <c r="F28" s="39" t="str">
        <f ca="1">IFERROR(
IF(A2="■",F3,
IF(AND(VALUE(OFFSET(webまとめ!$A$1,I1+1-1,0))&gt;39999,VALUE(OFFSET(webまとめ!$A$1,I1+1-1,0))&lt;49999),
"ママミール スマイルぶろっこりー",
"ママミール")),"")</f>
        <v/>
      </c>
      <c r="G28" s="39"/>
      <c r="H28" s="39"/>
      <c r="I28" s="41" t="e">
        <f ca="1">IF(COUNTIF(OFFSET(webまとめ!$A$1,I26-1,6),"*●*"),7,
IF(COUNTIF(OFFSET(webまとめ!$A$1,I26-1,7),"*●*"),8,
IF(COUNTIF(OFFSET(webまとめ!$A$1,I26-1,8),"*●*"),9,
IF(COUNTIF(OFFSET(webまとめ!$A$1,I26-1,9),"*●*"),10,
IF(COUNTIF(OFFSET(webまとめ!$A$1,I26-1,10),"*●*"),11,
IF(COUNTIF(OFFSET(webまとめ!$A$1,I26-1,11),"*●*"),12,
IF(COUNTIF(OFFSET(webまとめ!$A$1,I26-1,12),"*●*"),13,0)))))))</f>
        <v>#VALUE!</v>
      </c>
      <c r="J28" s="39"/>
      <c r="K28" s="39"/>
      <c r="L28" s="48" t="e">
        <f ca="1">IF(L2="■",L3,
OFFSET(webまとめ!$A$1,T26-1,1))</f>
        <v>#VALUE!</v>
      </c>
      <c r="M28" s="48"/>
      <c r="N28" s="48"/>
      <c r="O28" s="48"/>
      <c r="P28" s="48" t="s">
        <v>3468</v>
      </c>
      <c r="Q28" s="39" t="str">
        <f ca="1">IFERROR(
IF(L2="■",Q3,
IF(AND(VALUE(OFFSET(webまとめ!$A$1,T1+1-1,0))&gt;39999,VALUE(OFFSET(webまとめ!$A$1,T1+1-1,0))&lt;49999),
"ママミール スマイルぶろっこりー",
"ママミール")),"")</f>
        <v/>
      </c>
      <c r="R28" s="39"/>
      <c r="S28" s="39"/>
      <c r="T28" s="41" t="e">
        <f ca="1">IF(COUNTIF(OFFSET(webまとめ!$A$1,T26-1,6),"*●*"),7,
IF(COUNTIF(OFFSET(webまとめ!$A$1,T26-1,7),"*●*"),8,
IF(COUNTIF(OFFSET(webまとめ!$A$1,T26-1,8),"*●*"),9,
IF(COUNTIF(OFFSET(webまとめ!$A$1,T26-1,9),"*●*"),10,
IF(COUNTIF(OFFSET(webまとめ!$A$1,T26-1,10),"*●*"),11,
IF(COUNTIF(OFFSET(webまとめ!$A$1,T26-1,11),"*●*"),12,
IF(COUNTIF(OFFSET(webまとめ!$A$1,T26-1,12),"*●*"),13,0)))))))</f>
        <v>#VALUE!</v>
      </c>
      <c r="U28" s="39"/>
      <c r="V28" s="39"/>
      <c r="W28" s="48" t="e">
        <f ca="1">IF(W2="■",W3,
OFFSET(webまとめ!$A$1,AE26-1,1))</f>
        <v>#VALUE!</v>
      </c>
      <c r="X28" s="48"/>
      <c r="Y28" s="48"/>
      <c r="Z28" s="48"/>
      <c r="AA28" s="48" t="s">
        <v>3468</v>
      </c>
      <c r="AB28" s="39" t="str">
        <f ca="1">IFERROR(
IF(W2="■",AB3,
IF(AND(VALUE(OFFSET(webまとめ!$A$1,AE1+1-1,0))&gt;39999,VALUE(OFFSET(webまとめ!$A$1,AE1+1-1,0))&lt;49999),
"ママミール スマイルぶろっこりー",
"ママミール")),"")</f>
        <v/>
      </c>
      <c r="AC28" s="39"/>
      <c r="AD28" s="39"/>
      <c r="AE28" s="41" t="e">
        <f ca="1">IF(COUNTIF(OFFSET(webまとめ!$A$1,AE26-1,6),"*●*"),7,
IF(COUNTIF(OFFSET(webまとめ!$A$1,AE26-1,7),"*●*"),8,
IF(COUNTIF(OFFSET(webまとめ!$A$1,AE26-1,8),"*●*"),9,
IF(COUNTIF(OFFSET(webまとめ!$A$1,AE26-1,9),"*●*"),10,
IF(COUNTIF(OFFSET(webまとめ!$A$1,AE26-1,10),"*●*"),11,
IF(COUNTIF(OFFSET(webまとめ!$A$1,AE26-1,11),"*●*"),12,
IF(COUNTIF(OFFSET(webまとめ!$A$1,AE26-1,12),"*●*"),13,0)))))))</f>
        <v>#VALUE!</v>
      </c>
      <c r="AF28" s="39"/>
      <c r="AG28" s="39"/>
      <c r="AH28" s="48" t="e">
        <f ca="1">IF(AH2="■",AH3,
OFFSET(webまとめ!$A$1,AP26-1,1))</f>
        <v>#VALUE!</v>
      </c>
      <c r="AI28" s="48"/>
      <c r="AJ28" s="48"/>
      <c r="AK28" s="48"/>
      <c r="AL28" s="48" t="s">
        <v>3468</v>
      </c>
      <c r="AM28" s="39" t="str">
        <f ca="1">IFERROR(
IF(AH2="■",AM3,
IF(AND(VALUE(OFFSET(webまとめ!$A$1,AP1+1-1,0))&gt;39999,VALUE(OFFSET(webまとめ!$A$1,AP1+1-1,0))&lt;49999),
"ママミール スマイルぶろっこりー",
"ママミール")),"")</f>
        <v/>
      </c>
      <c r="AN28" s="39"/>
      <c r="AO28" s="39"/>
      <c r="AP28" s="41" t="e">
        <f ca="1">IF(COUNTIF(OFFSET(webまとめ!$A$1,AP26-1,6),"*●*"),7,
IF(COUNTIF(OFFSET(webまとめ!$A$1,AP26-1,7),"*●*"),8,
IF(COUNTIF(OFFSET(webまとめ!$A$1,AP26-1,8),"*●*"),9,
IF(COUNTIF(OFFSET(webまとめ!$A$1,AP26-1,9),"*●*"),10,
IF(COUNTIF(OFFSET(webまとめ!$A$1,AP26-1,10),"*●*"),11,
IF(COUNTIF(OFFSET(webまとめ!$A$1,AP26-1,11),"*●*"),12,
IF(COUNTIF(OFFSET(webまとめ!$A$1,AP26-1,12),"*●*"),13,0)))))))</f>
        <v>#VALUE!</v>
      </c>
      <c r="AQ28" s="39"/>
      <c r="AR28" s="39"/>
      <c r="AS28" s="48" t="e">
        <f ca="1">IF(AS2="■",AS3,
OFFSET(webまとめ!$A$1,BA26-1,1))</f>
        <v>#VALUE!</v>
      </c>
      <c r="AT28" s="48"/>
      <c r="AU28" s="48"/>
      <c r="AV28" s="48"/>
      <c r="AW28" s="48" t="s">
        <v>3468</v>
      </c>
      <c r="AX28" s="39" t="str">
        <f ca="1">IFERROR(
IF(AS2="■",AX3,
IF(AND(VALUE(OFFSET(webまとめ!$A$1,BA1+1-1,0))&gt;39999,VALUE(OFFSET(webまとめ!$A$1,BA1+1-1,0))&lt;49999),
"ママミール スマイルぶろっこりー",
"ママミール")),"")</f>
        <v/>
      </c>
      <c r="AY28" s="39"/>
      <c r="AZ28" s="39"/>
      <c r="BA28" s="41" t="e">
        <f ca="1">IF(COUNTIF(OFFSET(webまとめ!$A$1,BA26-1,6),"*●*"),7,
IF(COUNTIF(OFFSET(webまとめ!$A$1,BA26-1,7),"*●*"),8,
IF(COUNTIF(OFFSET(webまとめ!$A$1,BA26-1,8),"*●*"),9,
IF(COUNTIF(OFFSET(webまとめ!$A$1,BA26-1,9),"*●*"),10,
IF(COUNTIF(OFFSET(webまとめ!$A$1,BA26-1,10),"*●*"),11,
IF(COUNTIF(OFFSET(webまとめ!$A$1,BA26-1,11),"*●*"),12,
IF(COUNTIF(OFFSET(webまとめ!$A$1,BA26-1,12),"*●*"),13,0)))))))</f>
        <v>#VALUE!</v>
      </c>
      <c r="BB28" s="39"/>
      <c r="BC28" s="39"/>
      <c r="BD28" s="48" t="e">
        <f ca="1">IF(BD2="■",BD3,
OFFSET(webまとめ!$A$1,BL26-1,1))</f>
        <v>#VALUE!</v>
      </c>
      <c r="BE28" s="48"/>
      <c r="BF28" s="48"/>
      <c r="BG28" s="48"/>
      <c r="BH28" s="48" t="s">
        <v>3468</v>
      </c>
      <c r="BI28" s="39" t="str">
        <f ca="1">IFERROR(
IF(BD2="■",BI3,
IF(AND(VALUE(OFFSET(webまとめ!$A$1,BL1+1-1,0))&gt;39999,VALUE(OFFSET(webまとめ!$A$1,BL1+1-1,0))&lt;49999),
"ママミール スマイルぶろっこりー",
"ママミール")),"")</f>
        <v/>
      </c>
      <c r="BJ28" s="39"/>
      <c r="BK28" s="39"/>
      <c r="BL28" s="41" t="e">
        <f ca="1">IF(COUNTIF(OFFSET(webまとめ!$A$1,BL26-1,6),"*●*"),7,
IF(COUNTIF(OFFSET(webまとめ!$A$1,BL26-1,7),"*●*"),8,
IF(COUNTIF(OFFSET(webまとめ!$A$1,BL26-1,8),"*●*"),9,
IF(COUNTIF(OFFSET(webまとめ!$A$1,BL26-1,9),"*●*"),10,
IF(COUNTIF(OFFSET(webまとめ!$A$1,BL26-1,10),"*●*"),11,
IF(COUNTIF(OFFSET(webまとめ!$A$1,BL26-1,11),"*●*"),12,
IF(COUNTIF(OFFSET(webまとめ!$A$1,BL26-1,12),"*●*"),13,0)))))))</f>
        <v>#VALUE!</v>
      </c>
      <c r="BM28" s="39"/>
      <c r="BN28" s="39"/>
      <c r="BO28" s="48" t="e">
        <f ca="1">IF(BO2="■",BO3,
OFFSET(webまとめ!$A$1,BW26-1,1))</f>
        <v>#VALUE!</v>
      </c>
      <c r="BP28" s="48"/>
      <c r="BQ28" s="48"/>
      <c r="BR28" s="48"/>
      <c r="BS28" s="48" t="s">
        <v>3468</v>
      </c>
      <c r="BT28" s="39" t="str">
        <f ca="1">IFERROR(
IF(BO2="■",BT3,
IF(AND(VALUE(OFFSET(webまとめ!$A$1,BW1+1-1,0))&gt;39999,VALUE(OFFSET(webまとめ!$A$1,BW1+1-1,0))&lt;49999),
"ママミール スマイルぶろっこりー",
"ママミール")),"")</f>
        <v/>
      </c>
      <c r="BU28" s="39"/>
      <c r="BV28" s="39"/>
      <c r="BW28" s="41" t="e">
        <f ca="1">IF(COUNTIF(OFFSET(webまとめ!$A$1,BW26-1,6),"*●*"),7,
IF(COUNTIF(OFFSET(webまとめ!$A$1,BW26-1,7),"*●*"),8,
IF(COUNTIF(OFFSET(webまとめ!$A$1,BW26-1,8),"*●*"),9,
IF(COUNTIF(OFFSET(webまとめ!$A$1,BW26-1,9),"*●*"),10,
IF(COUNTIF(OFFSET(webまとめ!$A$1,BW26-1,10),"*●*"),11,
IF(COUNTIF(OFFSET(webまとめ!$A$1,BW26-1,11),"*●*"),12,
IF(COUNTIF(OFFSET(webまとめ!$A$1,BW26-1,12),"*●*"),13,0)))))))</f>
        <v>#VALUE!</v>
      </c>
      <c r="BX28" s="39"/>
      <c r="BY28" s="39"/>
      <c r="BZ28" s="48" t="e">
        <f ca="1">IF(BZ2="■",BZ3,
OFFSET(webまとめ!$A$1,CH26-1,1))</f>
        <v>#VALUE!</v>
      </c>
      <c r="CA28" s="48"/>
      <c r="CB28" s="48"/>
      <c r="CC28" s="48"/>
      <c r="CD28" s="48" t="s">
        <v>3468</v>
      </c>
      <c r="CE28" s="39" t="str">
        <f ca="1">IFERROR(
IF(BZ2="■",CE3,
IF(AND(VALUE(OFFSET(webまとめ!$A$1,CH1+1-1,0))&gt;39999,VALUE(OFFSET(webまとめ!$A$1,CH1+1-1,0))&lt;49999),
"ママミール スマイルぶろっこりー",
"ママミール")),"")</f>
        <v/>
      </c>
      <c r="CF28" s="39"/>
      <c r="CG28" s="39"/>
      <c r="CH28" s="41" t="e">
        <f ca="1">IF(COUNTIF(OFFSET(webまとめ!$A$1,CH26-1,6),"*●*"),7,
IF(COUNTIF(OFFSET(webまとめ!$A$1,CH26-1,7),"*●*"),8,
IF(COUNTIF(OFFSET(webまとめ!$A$1,CH26-1,8),"*●*"),9,
IF(COUNTIF(OFFSET(webまとめ!$A$1,CH26-1,9),"*●*"),10,
IF(COUNTIF(OFFSET(webまとめ!$A$1,CH26-1,10),"*●*"),11,
IF(COUNTIF(OFFSET(webまとめ!$A$1,CH26-1,11),"*●*"),12,
IF(COUNTIF(OFFSET(webまとめ!$A$1,CH26-1,12),"*●*"),13,0)))))))</f>
        <v>#VALUE!</v>
      </c>
      <c r="CI28" s="39"/>
      <c r="CJ28" s="39"/>
      <c r="CK28" s="48" t="e">
        <f ca="1">IF(CK2="■",CK3,
OFFSET(webまとめ!$A$1,CS26-1,1))</f>
        <v>#VALUE!</v>
      </c>
      <c r="CL28" s="48"/>
      <c r="CM28" s="48"/>
      <c r="CN28" s="48"/>
      <c r="CO28" s="48" t="s">
        <v>3468</v>
      </c>
      <c r="CP28" s="39" t="str">
        <f ca="1">IFERROR(
IF(CK2="■",CP3,
IF(AND(VALUE(OFFSET(webまとめ!$A$1,CS1+1-1,0))&gt;39999,VALUE(OFFSET(webまとめ!$A$1,CS1+1-1,0))&lt;49999),
"ママミール スマイルぶろっこりー",
"ママミール")),"")</f>
        <v/>
      </c>
      <c r="CQ28" s="39"/>
      <c r="CR28" s="39"/>
      <c r="CS28" s="41" t="e">
        <f ca="1">IF(COUNTIF(OFFSET(webまとめ!$A$1,CS26-1,6),"*●*"),7,
IF(COUNTIF(OFFSET(webまとめ!$A$1,CS26-1,7),"*●*"),8,
IF(COUNTIF(OFFSET(webまとめ!$A$1,CS26-1,8),"*●*"),9,
IF(COUNTIF(OFFSET(webまとめ!$A$1,CS26-1,9),"*●*"),10,
IF(COUNTIF(OFFSET(webまとめ!$A$1,CS26-1,10),"*●*"),11,
IF(COUNTIF(OFFSET(webまとめ!$A$1,CS26-1,11),"*●*"),12,
IF(COUNTIF(OFFSET(webまとめ!$A$1,CS26-1,12),"*●*"),13,0)))))))</f>
        <v>#VALUE!</v>
      </c>
      <c r="CT28" s="39"/>
      <c r="CU28" s="39"/>
      <c r="CV28" s="48" t="e">
        <f ca="1">IF(CV2="■",CV3,
OFFSET(webまとめ!$A$1,DD26-1,1))</f>
        <v>#VALUE!</v>
      </c>
      <c r="CW28" s="48"/>
      <c r="CX28" s="48"/>
      <c r="CY28" s="48"/>
      <c r="CZ28" s="48" t="s">
        <v>3468</v>
      </c>
      <c r="DA28" s="39" t="str">
        <f ca="1">IFERROR(
IF(CV2="■",DA3,
IF(AND(VALUE(OFFSET(webまとめ!$A$1,DD1+1-1,0))&gt;39999,VALUE(OFFSET(webまとめ!$A$1,DD1+1-1,0))&lt;49999),
"ママミール スマイルぶろっこりー",
"ママミール")),"")</f>
        <v/>
      </c>
      <c r="DB28" s="39"/>
      <c r="DC28" s="39"/>
      <c r="DD28" s="41" t="e">
        <f ca="1">IF(COUNTIF(OFFSET(webまとめ!$A$1,DD26-1,6),"*●*"),7,
IF(COUNTIF(OFFSET(webまとめ!$A$1,DD26-1,7),"*●*"),8,
IF(COUNTIF(OFFSET(webまとめ!$A$1,DD26-1,8),"*●*"),9,
IF(COUNTIF(OFFSET(webまとめ!$A$1,DD26-1,9),"*●*"),10,
IF(COUNTIF(OFFSET(webまとめ!$A$1,DD26-1,10),"*●*"),11,
IF(COUNTIF(OFFSET(webまとめ!$A$1,DD26-1,11),"*●*"),12,
IF(COUNTIF(OFFSET(webまとめ!$A$1,DD26-1,12),"*●*"),13,0)))))))</f>
        <v>#VALUE!</v>
      </c>
      <c r="DE28" s="39"/>
      <c r="DF28" s="39"/>
      <c r="DG28" s="48" t="e">
        <f ca="1">IF(DG2="■",DG3,
OFFSET(webまとめ!$A$1,DO26-1,1))</f>
        <v>#VALUE!</v>
      </c>
      <c r="DH28" s="48"/>
      <c r="DI28" s="48"/>
      <c r="DJ28" s="48"/>
      <c r="DK28" s="48" t="s">
        <v>3468</v>
      </c>
      <c r="DL28" s="39" t="str">
        <f ca="1">IFERROR(
IF(DG2="■",DL3,
IF(AND(VALUE(OFFSET(webまとめ!$A$1,DO1+1-1,0))&gt;39999,VALUE(OFFSET(webまとめ!$A$1,DO1+1-1,0))&lt;49999),
"ママミール スマイルぶろっこりー",
"ママミール")),"")</f>
        <v/>
      </c>
      <c r="DM28" s="39"/>
      <c r="DN28" s="39"/>
      <c r="DO28" s="41" t="e">
        <f ca="1">IF(COUNTIF(OFFSET(webまとめ!$A$1,DO26-1,6),"*●*"),7,
IF(COUNTIF(OFFSET(webまとめ!$A$1,DO26-1,7),"*●*"),8,
IF(COUNTIF(OFFSET(webまとめ!$A$1,DO26-1,8),"*●*"),9,
IF(COUNTIF(OFFSET(webまとめ!$A$1,DO26-1,9),"*●*"),10,
IF(COUNTIF(OFFSET(webまとめ!$A$1,DO26-1,10),"*●*"),11,
IF(COUNTIF(OFFSET(webまとめ!$A$1,DO26-1,11),"*●*"),12,
IF(COUNTIF(OFFSET(webまとめ!$A$1,DO26-1,12),"*●*"),13,0)))))))</f>
        <v>#VALUE!</v>
      </c>
      <c r="DP28" s="39"/>
      <c r="DQ28" s="39"/>
      <c r="DR28" s="48" t="e">
        <f ca="1">IF(DR2="■",DR3,
OFFSET(webまとめ!$A$1,DZ26-1,1))</f>
        <v>#VALUE!</v>
      </c>
      <c r="DS28" s="48"/>
      <c r="DT28" s="48"/>
      <c r="DU28" s="48"/>
      <c r="DV28" s="48" t="s">
        <v>3468</v>
      </c>
      <c r="DW28" s="39" t="str">
        <f ca="1">IFERROR(
IF(DR2="■",DW3,
IF(AND(VALUE(OFFSET(webまとめ!$A$1,DZ1+1-1,0))&gt;39999,VALUE(OFFSET(webまとめ!$A$1,DZ1+1-1,0))&lt;49999),
"ママミール スマイルぶろっこりー",
"ママミール")),"")</f>
        <v/>
      </c>
      <c r="DX28" s="39"/>
      <c r="DY28" s="39"/>
      <c r="DZ28" s="41" t="e">
        <f ca="1">IF(COUNTIF(OFFSET(webまとめ!$A$1,DZ26-1,6),"*●*"),7,
IF(COUNTIF(OFFSET(webまとめ!$A$1,DZ26-1,7),"*●*"),8,
IF(COUNTIF(OFFSET(webまとめ!$A$1,DZ26-1,8),"*●*"),9,
IF(COUNTIF(OFFSET(webまとめ!$A$1,DZ26-1,9),"*●*"),10,
IF(COUNTIF(OFFSET(webまとめ!$A$1,DZ26-1,10),"*●*"),11,
IF(COUNTIF(OFFSET(webまとめ!$A$1,DZ26-1,11),"*●*"),12,
IF(COUNTIF(OFFSET(webまとめ!$A$1,DZ26-1,12),"*●*"),13,0)))))))</f>
        <v>#VALUE!</v>
      </c>
      <c r="EA28" s="39"/>
      <c r="EB28" s="39"/>
      <c r="EC28" s="48" t="e">
        <f ca="1">IF(EC2="■",EC3,
OFFSET(webまとめ!$A$1,EK26-1,1))</f>
        <v>#VALUE!</v>
      </c>
      <c r="ED28" s="48"/>
      <c r="EE28" s="48"/>
      <c r="EF28" s="48"/>
      <c r="EG28" s="48" t="s">
        <v>3468</v>
      </c>
      <c r="EH28" s="39" t="str">
        <f ca="1">IFERROR(
IF(EC2="■",EH3,
IF(AND(VALUE(OFFSET(webまとめ!$A$1,EK1+1-1,0))&gt;39999,VALUE(OFFSET(webまとめ!$A$1,EK1+1-1,0))&lt;49999),
"ママミール スマイルぶろっこりー",
"ママミール")),"")</f>
        <v/>
      </c>
      <c r="EI28" s="39"/>
      <c r="EJ28" s="39"/>
      <c r="EK28" s="41" t="e">
        <f ca="1">IF(COUNTIF(OFFSET(webまとめ!$A$1,EK26-1,6),"*●*"),7,
IF(COUNTIF(OFFSET(webまとめ!$A$1,EK26-1,7),"*●*"),8,
IF(COUNTIF(OFFSET(webまとめ!$A$1,EK26-1,8),"*●*"),9,
IF(COUNTIF(OFFSET(webまとめ!$A$1,EK26-1,9),"*●*"),10,
IF(COUNTIF(OFFSET(webまとめ!$A$1,EK26-1,10),"*●*"),11,
IF(COUNTIF(OFFSET(webまとめ!$A$1,EK26-1,11),"*●*"),12,
IF(COUNTIF(OFFSET(webまとめ!$A$1,EK26-1,12),"*●*"),13,0)))))))</f>
        <v>#VALUE!</v>
      </c>
      <c r="EL28" s="39"/>
      <c r="EM28" s="39"/>
      <c r="EN28" s="48" t="e">
        <f ca="1">IF(EN2="■",EN3,
OFFSET(webまとめ!$A$1,EV26-1,1))</f>
        <v>#VALUE!</v>
      </c>
      <c r="EO28" s="48"/>
      <c r="EP28" s="48"/>
      <c r="EQ28" s="48"/>
      <c r="ER28" s="48" t="s">
        <v>3468</v>
      </c>
      <c r="ES28" s="39" t="str">
        <f ca="1">IFERROR(
IF(EN2="■",ES3,
IF(AND(VALUE(OFFSET(webまとめ!$A$1,EV1+1-1,0))&gt;39999,VALUE(OFFSET(webまとめ!$A$1,EV1+1-1,0))&lt;49999),
"ママミール スマイルぶろっこりー",
"ママミール")),"")</f>
        <v/>
      </c>
      <c r="ET28" s="39"/>
      <c r="EU28" s="39"/>
      <c r="EV28" s="41" t="e">
        <f ca="1">IF(COUNTIF(OFFSET(webまとめ!$A$1,EV26-1,6),"*●*"),7,
IF(COUNTIF(OFFSET(webまとめ!$A$1,EV26-1,7),"*●*"),8,
IF(COUNTIF(OFFSET(webまとめ!$A$1,EV26-1,8),"*●*"),9,
IF(COUNTIF(OFFSET(webまとめ!$A$1,EV26-1,9),"*●*"),10,
IF(COUNTIF(OFFSET(webまとめ!$A$1,EV26-1,10),"*●*"),11,
IF(COUNTIF(OFFSET(webまとめ!$A$1,EV26-1,11),"*●*"),12,
IF(COUNTIF(OFFSET(webまとめ!$A$1,EV26-1,12),"*●*"),13,0)))))))</f>
        <v>#VALUE!</v>
      </c>
      <c r="EW28" s="39"/>
      <c r="EX28" s="39"/>
      <c r="EY28" s="48" t="e">
        <f ca="1">IF(EY2="■",EY3,
OFFSET(webまとめ!$A$1,FG26-1,1))</f>
        <v>#VALUE!</v>
      </c>
      <c r="EZ28" s="48"/>
      <c r="FA28" s="48"/>
      <c r="FB28" s="48"/>
      <c r="FC28" s="48" t="s">
        <v>3468</v>
      </c>
      <c r="FD28" s="39" t="str">
        <f ca="1">IFERROR(
IF(EY2="■",FD3,
IF(AND(VALUE(OFFSET(webまとめ!$A$1,FG1+1-1,0))&gt;39999,VALUE(OFFSET(webまとめ!$A$1,FG1+1-1,0))&lt;49999),
"ママミール スマイルぶろっこりー",
"ママミール")),"")</f>
        <v/>
      </c>
      <c r="FE28" s="39"/>
      <c r="FF28" s="39"/>
      <c r="FG28" s="41" t="e">
        <f ca="1">IF(COUNTIF(OFFSET(webまとめ!$A$1,FG26-1,6),"*●*"),7,
IF(COUNTIF(OFFSET(webまとめ!$A$1,FG26-1,7),"*●*"),8,
IF(COUNTIF(OFFSET(webまとめ!$A$1,FG26-1,8),"*●*"),9,
IF(COUNTIF(OFFSET(webまとめ!$A$1,FG26-1,9),"*●*"),10,
IF(COUNTIF(OFFSET(webまとめ!$A$1,FG26-1,10),"*●*"),11,
IF(COUNTIF(OFFSET(webまとめ!$A$1,FG26-1,11),"*●*"),12,
IF(COUNTIF(OFFSET(webまとめ!$A$1,FG26-1,12),"*●*"),13,0)))))))</f>
        <v>#VALUE!</v>
      </c>
      <c r="FH28" s="39"/>
      <c r="FI28" s="39"/>
      <c r="FJ28" s="48" t="e">
        <f ca="1">IF(FJ2="■",FJ3,
OFFSET(webまとめ!$A$1,FR26-1,1))</f>
        <v>#VALUE!</v>
      </c>
      <c r="FK28" s="48"/>
      <c r="FL28" s="48"/>
      <c r="FM28" s="48"/>
      <c r="FN28" s="48" t="s">
        <v>3468</v>
      </c>
      <c r="FO28" s="39" t="str">
        <f ca="1">IFERROR(
IF(FJ2="■",FO3,
IF(AND(VALUE(OFFSET(webまとめ!$A$1,FR1+1-1,0))&gt;39999,VALUE(OFFSET(webまとめ!$A$1,FR1+1-1,0))&lt;49999),
"ママミール スマイルぶろっこりー",
"ママミール")),"")</f>
        <v/>
      </c>
      <c r="FP28" s="39"/>
      <c r="FQ28" s="39"/>
      <c r="FR28" s="41" t="e">
        <f ca="1">IF(COUNTIF(OFFSET(webまとめ!$A$1,FR26-1,6),"*●*"),7,
IF(COUNTIF(OFFSET(webまとめ!$A$1,FR26-1,7),"*●*"),8,
IF(COUNTIF(OFFSET(webまとめ!$A$1,FR26-1,8),"*●*"),9,
IF(COUNTIF(OFFSET(webまとめ!$A$1,FR26-1,9),"*●*"),10,
IF(COUNTIF(OFFSET(webまとめ!$A$1,FR26-1,10),"*●*"),11,
IF(COUNTIF(OFFSET(webまとめ!$A$1,FR26-1,11),"*●*"),12,
IF(COUNTIF(OFFSET(webまとめ!$A$1,FR26-1,12),"*●*"),13,0)))))))</f>
        <v>#VALUE!</v>
      </c>
      <c r="FS28" s="39"/>
      <c r="FT28" s="39"/>
      <c r="FU28" s="48" t="e">
        <f ca="1">IF(FU2="■",FU3,
OFFSET(webまとめ!$A$1,GC26-1,1))</f>
        <v>#VALUE!</v>
      </c>
      <c r="FV28" s="48"/>
      <c r="FW28" s="48"/>
      <c r="FX28" s="48"/>
      <c r="FY28" s="48" t="s">
        <v>3468</v>
      </c>
      <c r="FZ28" s="39" t="str">
        <f ca="1">IFERROR(
IF(FU2="■",FZ3,
IF(AND(VALUE(OFFSET(webまとめ!$A$1,GC1+1-1,0))&gt;39999,VALUE(OFFSET(webまとめ!$A$1,GC1+1-1,0))&lt;49999),
"ママミール スマイルぶろっこりー",
"ママミール")),"")</f>
        <v/>
      </c>
      <c r="GA28" s="39"/>
      <c r="GB28" s="39"/>
      <c r="GC28" s="41" t="e">
        <f ca="1">IF(COUNTIF(OFFSET(webまとめ!$A$1,GC26-1,6),"*●*"),7,
IF(COUNTIF(OFFSET(webまとめ!$A$1,GC26-1,7),"*●*"),8,
IF(COUNTIF(OFFSET(webまとめ!$A$1,GC26-1,8),"*●*"),9,
IF(COUNTIF(OFFSET(webまとめ!$A$1,GC26-1,9),"*●*"),10,
IF(COUNTIF(OFFSET(webまとめ!$A$1,GC26-1,10),"*●*"),11,
IF(COUNTIF(OFFSET(webまとめ!$A$1,GC26-1,11),"*●*"),12,
IF(COUNTIF(OFFSET(webまとめ!$A$1,GC26-1,12),"*●*"),13,0)))))))</f>
        <v>#VALUE!</v>
      </c>
      <c r="GD28" s="39"/>
      <c r="GE28" s="39"/>
      <c r="GF28" s="48" t="e">
        <f ca="1">IF(GF2="■",GF3,
OFFSET(webまとめ!$A$1,GN26-1,1))</f>
        <v>#VALUE!</v>
      </c>
      <c r="GG28" s="48"/>
      <c r="GH28" s="48"/>
      <c r="GI28" s="48"/>
      <c r="GJ28" s="48" t="s">
        <v>3468</v>
      </c>
      <c r="GK28" s="39" t="str">
        <f ca="1">IFERROR(
IF(GF2="■",GK3,
IF(AND(VALUE(OFFSET(webまとめ!$A$1,GN1+1-1,0))&gt;39999,VALUE(OFFSET(webまとめ!$A$1,GN1+1-1,0))&lt;49999),
"ママミール スマイルぶろっこりー",
"ママミール")),"")</f>
        <v/>
      </c>
      <c r="GL28" s="39"/>
      <c r="GM28" s="39"/>
      <c r="GN28" s="41" t="e">
        <f ca="1">IF(COUNTIF(OFFSET(webまとめ!$A$1,GN26-1,6),"*●*"),7,
IF(COUNTIF(OFFSET(webまとめ!$A$1,GN26-1,7),"*●*"),8,
IF(COUNTIF(OFFSET(webまとめ!$A$1,GN26-1,8),"*●*"),9,
IF(COUNTIF(OFFSET(webまとめ!$A$1,GN26-1,9),"*●*"),10,
IF(COUNTIF(OFFSET(webまとめ!$A$1,GN26-1,10),"*●*"),11,
IF(COUNTIF(OFFSET(webまとめ!$A$1,GN26-1,11),"*●*"),12,
IF(COUNTIF(OFFSET(webまとめ!$A$1,GN26-1,12),"*●*"),13,0)))))))</f>
        <v>#VALUE!</v>
      </c>
      <c r="GO28" s="39"/>
      <c r="GP28" s="39"/>
      <c r="GQ28" s="48" t="e">
        <f ca="1">IF(GQ2="■",GQ3,
OFFSET(webまとめ!$A$1,GY26-1,1))</f>
        <v>#VALUE!</v>
      </c>
      <c r="GR28" s="48"/>
      <c r="GS28" s="48"/>
      <c r="GT28" s="48"/>
      <c r="GU28" s="48" t="s">
        <v>3468</v>
      </c>
      <c r="GV28" s="39" t="str">
        <f ca="1">IFERROR(
IF(GQ2="■",GV3,
IF(AND(VALUE(OFFSET(webまとめ!$A$1,GY1+1-1,0))&gt;39999,VALUE(OFFSET(webまとめ!$A$1,GY1+1-1,0))&lt;49999),
"ママミール スマイルぶろっこりー",
"ママミール")),"")</f>
        <v/>
      </c>
      <c r="GW28" s="39"/>
      <c r="GX28" s="39"/>
      <c r="GY28" s="41" t="e">
        <f ca="1">IF(COUNTIF(OFFSET(webまとめ!$A$1,GY26-1,6),"*●*"),7,
IF(COUNTIF(OFFSET(webまとめ!$A$1,GY26-1,7),"*●*"),8,
IF(COUNTIF(OFFSET(webまとめ!$A$1,GY26-1,8),"*●*"),9,
IF(COUNTIF(OFFSET(webまとめ!$A$1,GY26-1,9),"*●*"),10,
IF(COUNTIF(OFFSET(webまとめ!$A$1,GY26-1,10),"*●*"),11,
IF(COUNTIF(OFFSET(webまとめ!$A$1,GY26-1,11),"*●*"),12,
IF(COUNTIF(OFFSET(webまとめ!$A$1,GY26-1,12),"*●*"),13,0)))))))</f>
        <v>#VALUE!</v>
      </c>
      <c r="GZ28" s="39"/>
      <c r="HA28" s="39"/>
      <c r="HB28" s="48" t="e">
        <f ca="1">IF(HB2="■",HB3,
OFFSET(webまとめ!$A$1,HJ26-1,1))</f>
        <v>#VALUE!</v>
      </c>
      <c r="HC28" s="48"/>
      <c r="HD28" s="48"/>
      <c r="HE28" s="48"/>
      <c r="HF28" s="48" t="s">
        <v>3468</v>
      </c>
      <c r="HG28" s="39" t="str">
        <f ca="1">IFERROR(
IF(HB2="■",HG3,
IF(AND(VALUE(OFFSET(webまとめ!$A$1,HJ1+1-1,0))&gt;39999,VALUE(OFFSET(webまとめ!$A$1,HJ1+1-1,0))&lt;49999),
"ママミール スマイルぶろっこりー",
"ママミール")),"")</f>
        <v/>
      </c>
      <c r="HH28" s="39"/>
      <c r="HI28" s="39"/>
      <c r="HJ28" s="41" t="e">
        <f ca="1">IF(COUNTIF(OFFSET(webまとめ!$A$1,HJ26-1,6),"*●*"),7,
IF(COUNTIF(OFFSET(webまとめ!$A$1,HJ26-1,7),"*●*"),8,
IF(COUNTIF(OFFSET(webまとめ!$A$1,HJ26-1,8),"*●*"),9,
IF(COUNTIF(OFFSET(webまとめ!$A$1,HJ26-1,9),"*●*"),10,
IF(COUNTIF(OFFSET(webまとめ!$A$1,HJ26-1,10),"*●*"),11,
IF(COUNTIF(OFFSET(webまとめ!$A$1,HJ26-1,11),"*●*"),12,
IF(COUNTIF(OFFSET(webまとめ!$A$1,HJ26-1,12),"*●*"),13,0)))))))</f>
        <v>#VALUE!</v>
      </c>
      <c r="HK28" s="39"/>
      <c r="HL28" s="39"/>
      <c r="HM28" s="48" t="e">
        <f ca="1">IF(HM2="■",HM3,
OFFSET(webまとめ!$A$1,HU26-1,1))</f>
        <v>#VALUE!</v>
      </c>
      <c r="HN28" s="48"/>
      <c r="HO28" s="48"/>
      <c r="HP28" s="48"/>
      <c r="HQ28" s="48" t="s">
        <v>3468</v>
      </c>
      <c r="HR28" s="39" t="str">
        <f ca="1">IFERROR(
IF(HM2="■",HR3,
IF(AND(VALUE(OFFSET(webまとめ!$A$1,HU1+1-1,0))&gt;39999,VALUE(OFFSET(webまとめ!$A$1,HU1+1-1,0))&lt;49999),
"ママミール スマイルぶろっこりー",
"ママミール")),"")</f>
        <v/>
      </c>
      <c r="HS28" s="39"/>
      <c r="HT28" s="39"/>
      <c r="HU28" s="41" t="e">
        <f ca="1">IF(COUNTIF(OFFSET(webまとめ!$A$1,HU26-1,6),"*●*"),7,
IF(COUNTIF(OFFSET(webまとめ!$A$1,HU26-1,7),"*●*"),8,
IF(COUNTIF(OFFSET(webまとめ!$A$1,HU26-1,8),"*●*"),9,
IF(COUNTIF(OFFSET(webまとめ!$A$1,HU26-1,9),"*●*"),10,
IF(COUNTIF(OFFSET(webまとめ!$A$1,HU26-1,10),"*●*"),11,
IF(COUNTIF(OFFSET(webまとめ!$A$1,HU26-1,11),"*●*"),12,
IF(COUNTIF(OFFSET(webまとめ!$A$1,HU26-1,12),"*●*"),13,0)))))))</f>
        <v>#VALUE!</v>
      </c>
      <c r="HV28" s="39"/>
      <c r="HW28" s="39"/>
      <c r="HX28" s="48" t="e">
        <f ca="1">IF(HX2="■",HX3,
OFFSET(webまとめ!$A$1,IF26-1,1))</f>
        <v>#VALUE!</v>
      </c>
      <c r="HY28" s="48"/>
      <c r="HZ28" s="48"/>
      <c r="IA28" s="48"/>
      <c r="IB28" s="48" t="s">
        <v>3468</v>
      </c>
      <c r="IC28" s="39" t="str">
        <f ca="1">IFERROR(
IF(HX2="■",IC3,
IF(AND(VALUE(OFFSET(webまとめ!$A$1,IF1+1-1,0))&gt;39999,VALUE(OFFSET(webまとめ!$A$1,IF1+1-1,0))&lt;49999),
"ママミール スマイルぶろっこりー",
"ママミール")),"")</f>
        <v/>
      </c>
      <c r="ID28" s="39"/>
      <c r="IE28" s="39"/>
      <c r="IF28" s="41" t="e">
        <f ca="1">IF(COUNTIF(OFFSET(webまとめ!$A$1,IF26-1,6),"*●*"),7,
IF(COUNTIF(OFFSET(webまとめ!$A$1,IF26-1,7),"*●*"),8,
IF(COUNTIF(OFFSET(webまとめ!$A$1,IF26-1,8),"*●*"),9,
IF(COUNTIF(OFFSET(webまとめ!$A$1,IF26-1,9),"*●*"),10,
IF(COUNTIF(OFFSET(webまとめ!$A$1,IF26-1,10),"*●*"),11,
IF(COUNTIF(OFFSET(webまとめ!$A$1,IF26-1,11),"*●*"),12,
IF(COUNTIF(OFFSET(webまとめ!$A$1,IF26-1,12),"*●*"),13,0)))))))</f>
        <v>#VALUE!</v>
      </c>
      <c r="IG28" s="39"/>
      <c r="IH28" s="39"/>
      <c r="II28" s="48" t="e">
        <f ca="1">IF(II2="■",II3,
OFFSET(webまとめ!$A$1,IQ26-1,1))</f>
        <v>#VALUE!</v>
      </c>
      <c r="IJ28" s="48"/>
      <c r="IK28" s="48"/>
      <c r="IL28" s="48"/>
      <c r="IM28" s="48" t="s">
        <v>3468</v>
      </c>
      <c r="IN28" s="39" t="str">
        <f ca="1">IFERROR(
IF(II2="■",IN3,
IF(AND(VALUE(OFFSET(webまとめ!$A$1,IQ1+1-1,0))&gt;39999,VALUE(OFFSET(webまとめ!$A$1,IQ1+1-1,0))&lt;49999),
"ママミール スマイルぶろっこりー",
"ママミール")),"")</f>
        <v/>
      </c>
      <c r="IO28" s="39"/>
      <c r="IP28" s="39"/>
      <c r="IQ28" s="41" t="e">
        <f ca="1">IF(COUNTIF(OFFSET(webまとめ!$A$1,IQ26-1,6),"*●*"),7,
IF(COUNTIF(OFFSET(webまとめ!$A$1,IQ26-1,7),"*●*"),8,
IF(COUNTIF(OFFSET(webまとめ!$A$1,IQ26-1,8),"*●*"),9,
IF(COUNTIF(OFFSET(webまとめ!$A$1,IQ26-1,9),"*●*"),10,
IF(COUNTIF(OFFSET(webまとめ!$A$1,IQ26-1,10),"*●*"),11,
IF(COUNTIF(OFFSET(webまとめ!$A$1,IQ26-1,11),"*●*"),12,
IF(COUNTIF(OFFSET(webまとめ!$A$1,IQ26-1,12),"*●*"),13,0)))))))</f>
        <v>#VALUE!</v>
      </c>
      <c r="IR28" s="39"/>
      <c r="IS28" s="39"/>
      <c r="IT28" s="48" t="e">
        <f ca="1">IF(IT2="■",IT3,
OFFSET(webまとめ!$A$1,JB26-1,1))</f>
        <v>#VALUE!</v>
      </c>
      <c r="IU28" s="48"/>
      <c r="IV28" s="48"/>
      <c r="IW28" s="48"/>
      <c r="IX28" s="48" t="s">
        <v>3468</v>
      </c>
      <c r="IY28" s="39" t="str">
        <f ca="1">IFERROR(
IF(IT2="■",IY3,
IF(AND(VALUE(OFFSET(webまとめ!$A$1,JB1+1-1,0))&gt;39999,VALUE(OFFSET(webまとめ!$A$1,JB1+1-1,0))&lt;49999),
"ママミール スマイルぶろっこりー",
"ママミール")),"")</f>
        <v/>
      </c>
      <c r="IZ28" s="39"/>
      <c r="JA28" s="39"/>
      <c r="JB28" s="41" t="e">
        <f ca="1">IF(COUNTIF(OFFSET(webまとめ!$A$1,JB26-1,6),"*●*"),7,
IF(COUNTIF(OFFSET(webまとめ!$A$1,JB26-1,7),"*●*"),8,
IF(COUNTIF(OFFSET(webまとめ!$A$1,JB26-1,8),"*●*"),9,
IF(COUNTIF(OFFSET(webまとめ!$A$1,JB26-1,9),"*●*"),10,
IF(COUNTIF(OFFSET(webまとめ!$A$1,JB26-1,10),"*●*"),11,
IF(COUNTIF(OFFSET(webまとめ!$A$1,JB26-1,11),"*●*"),12,
IF(COUNTIF(OFFSET(webまとめ!$A$1,JB26-1,12),"*●*"),13,0)))))))</f>
        <v>#VALUE!</v>
      </c>
      <c r="JC28" s="39"/>
      <c r="JD28" s="39"/>
      <c r="JE28" s="48" t="e">
        <f ca="1">IF(JE2="■",JE3,
OFFSET(webまとめ!$A$1,JM26-1,1))</f>
        <v>#VALUE!</v>
      </c>
      <c r="JF28" s="48"/>
      <c r="JG28" s="48"/>
      <c r="JH28" s="48"/>
      <c r="JI28" s="48" t="s">
        <v>3468</v>
      </c>
      <c r="JJ28" s="39" t="str">
        <f ca="1">IFERROR(
IF(JE2="■",JJ3,
IF(AND(VALUE(OFFSET(webまとめ!$A$1,JM1+1-1,0))&gt;39999,VALUE(OFFSET(webまとめ!$A$1,JM1+1-1,0))&lt;49999),
"ママミール スマイルぶろっこりー",
"ママミール")),"")</f>
        <v/>
      </c>
      <c r="JK28" s="39"/>
      <c r="JL28" s="39"/>
      <c r="JM28" s="41" t="e">
        <f ca="1">IF(COUNTIF(OFFSET(webまとめ!$A$1,JM26-1,6),"*●*"),7,
IF(COUNTIF(OFFSET(webまとめ!$A$1,JM26-1,7),"*●*"),8,
IF(COUNTIF(OFFSET(webまとめ!$A$1,JM26-1,8),"*●*"),9,
IF(COUNTIF(OFFSET(webまとめ!$A$1,JM26-1,9),"*●*"),10,
IF(COUNTIF(OFFSET(webまとめ!$A$1,JM26-1,10),"*●*"),11,
IF(COUNTIF(OFFSET(webまとめ!$A$1,JM26-1,11),"*●*"),12,
IF(COUNTIF(OFFSET(webまとめ!$A$1,JM26-1,12),"*●*"),13,0)))))))</f>
        <v>#VALUE!</v>
      </c>
      <c r="JN28" s="39"/>
      <c r="JO28" s="39"/>
      <c r="JP28" s="48" t="e">
        <f ca="1">IF(JP2="■",JP3,
OFFSET(webまとめ!$A$1,JX26-1,1))</f>
        <v>#VALUE!</v>
      </c>
      <c r="JQ28" s="48"/>
      <c r="JR28" s="48"/>
      <c r="JS28" s="48"/>
      <c r="JT28" s="48" t="s">
        <v>3468</v>
      </c>
      <c r="JU28" s="39" t="str">
        <f ca="1">IFERROR(
IF(JP2="■",JU3,
IF(AND(VALUE(OFFSET(webまとめ!$A$1,JX1+1-1,0))&gt;39999,VALUE(OFFSET(webまとめ!$A$1,JX1+1-1,0))&lt;49999),
"ママミール スマイルぶろっこりー",
"ママミール")),"")</f>
        <v/>
      </c>
      <c r="JV28" s="39"/>
      <c r="JW28" s="39"/>
      <c r="JX28" s="41" t="e">
        <f ca="1">IF(COUNTIF(OFFSET(webまとめ!$A$1,JX26-1,6),"*●*"),7,
IF(COUNTIF(OFFSET(webまとめ!$A$1,JX26-1,7),"*●*"),8,
IF(COUNTIF(OFFSET(webまとめ!$A$1,JX26-1,8),"*●*"),9,
IF(COUNTIF(OFFSET(webまとめ!$A$1,JX26-1,9),"*●*"),10,
IF(COUNTIF(OFFSET(webまとめ!$A$1,JX26-1,10),"*●*"),11,
IF(COUNTIF(OFFSET(webまとめ!$A$1,JX26-1,11),"*●*"),12,
IF(COUNTIF(OFFSET(webまとめ!$A$1,JX26-1,12),"*●*"),13,0)))))))</f>
        <v>#VALUE!</v>
      </c>
      <c r="JY28" s="39"/>
      <c r="JZ28" s="39"/>
      <c r="KA28" s="48" t="e">
        <f ca="1">IF(KA2="■",KA3,
OFFSET(webまとめ!$A$1,KI26-1,1))</f>
        <v>#VALUE!</v>
      </c>
      <c r="KB28" s="48"/>
      <c r="KC28" s="48"/>
      <c r="KD28" s="48"/>
      <c r="KE28" s="48" t="s">
        <v>3468</v>
      </c>
      <c r="KF28" s="39" t="str">
        <f ca="1">IFERROR(
IF(KA2="■",KF3,
IF(AND(VALUE(OFFSET(webまとめ!$A$1,KI1+1-1,0))&gt;39999,VALUE(OFFSET(webまとめ!$A$1,KI1+1-1,0))&lt;49999),
"ママミール スマイルぶろっこりー",
"ママミール")),"")</f>
        <v/>
      </c>
      <c r="KG28" s="39"/>
      <c r="KH28" s="39"/>
      <c r="KI28" s="41" t="e">
        <f ca="1">IF(COUNTIF(OFFSET(webまとめ!$A$1,KI26-1,6),"*●*"),7,
IF(COUNTIF(OFFSET(webまとめ!$A$1,KI26-1,7),"*●*"),8,
IF(COUNTIF(OFFSET(webまとめ!$A$1,KI26-1,8),"*●*"),9,
IF(COUNTIF(OFFSET(webまとめ!$A$1,KI26-1,9),"*●*"),10,
IF(COUNTIF(OFFSET(webまとめ!$A$1,KI26-1,10),"*●*"),11,
IF(COUNTIF(OFFSET(webまとめ!$A$1,KI26-1,11),"*●*"),12,
IF(COUNTIF(OFFSET(webまとめ!$A$1,KI26-1,12),"*●*"),13,0)))))))</f>
        <v>#VALUE!</v>
      </c>
      <c r="KJ28" s="39"/>
      <c r="KK28" s="39"/>
      <c r="KL28" s="48" t="e">
        <f ca="1">IF(KL2="■",KL3,
OFFSET(webまとめ!$A$1,KT26-1,1))</f>
        <v>#VALUE!</v>
      </c>
      <c r="KM28" s="48"/>
      <c r="KN28" s="48"/>
      <c r="KO28" s="48"/>
      <c r="KP28" s="48" t="s">
        <v>3468</v>
      </c>
      <c r="KQ28" s="39" t="str">
        <f ca="1">IFERROR(
IF(KL2="■",KQ3,
IF(AND(VALUE(OFFSET(webまとめ!$A$1,KT1+1-1,0))&gt;39999,VALUE(OFFSET(webまとめ!$A$1,KT1+1-1,0))&lt;49999),
"ママミール スマイルぶろっこりー",
"ママミール")),"")</f>
        <v/>
      </c>
      <c r="KR28" s="39"/>
      <c r="KS28" s="39"/>
      <c r="KT28" s="41" t="e">
        <f ca="1">IF(COUNTIF(OFFSET(webまとめ!$A$1,KT26-1,6),"*●*"),7,
IF(COUNTIF(OFFSET(webまとめ!$A$1,KT26-1,7),"*●*"),8,
IF(COUNTIF(OFFSET(webまとめ!$A$1,KT26-1,8),"*●*"),9,
IF(COUNTIF(OFFSET(webまとめ!$A$1,KT26-1,9),"*●*"),10,
IF(COUNTIF(OFFSET(webまとめ!$A$1,KT26-1,10),"*●*"),11,
IF(COUNTIF(OFFSET(webまとめ!$A$1,KT26-1,11),"*●*"),12,
IF(COUNTIF(OFFSET(webまとめ!$A$1,KT26-1,12),"*●*"),13,0)))))))</f>
        <v>#VALUE!</v>
      </c>
      <c r="KU28" s="39"/>
      <c r="KV28" s="39"/>
      <c r="KW28" s="48" t="e">
        <f ca="1">IF(KW2="■",KW3,
OFFSET(webまとめ!$A$1,LE26-1,1))</f>
        <v>#VALUE!</v>
      </c>
      <c r="KX28" s="48"/>
      <c r="KY28" s="48"/>
      <c r="KZ28" s="48"/>
      <c r="LA28" s="48" t="s">
        <v>3468</v>
      </c>
      <c r="LB28" s="39" t="str">
        <f ca="1">IFERROR(
IF(KW2="■",LB3,
IF(AND(VALUE(OFFSET(webまとめ!$A$1,LE1+1-1,0))&gt;39999,VALUE(OFFSET(webまとめ!$A$1,LE1+1-1,0))&lt;49999),
"ママミール スマイルぶろっこりー",
"ママミール")),"")</f>
        <v/>
      </c>
      <c r="LC28" s="39"/>
      <c r="LD28" s="39"/>
      <c r="LE28" s="41" t="e">
        <f ca="1">IF(COUNTIF(OFFSET(webまとめ!$A$1,LE26-1,6),"*●*"),7,
IF(COUNTIF(OFFSET(webまとめ!$A$1,LE26-1,7),"*●*"),8,
IF(COUNTIF(OFFSET(webまとめ!$A$1,LE26-1,8),"*●*"),9,
IF(COUNTIF(OFFSET(webまとめ!$A$1,LE26-1,9),"*●*"),10,
IF(COUNTIF(OFFSET(webまとめ!$A$1,LE26-1,10),"*●*"),11,
IF(COUNTIF(OFFSET(webまとめ!$A$1,LE26-1,11),"*●*"),12,
IF(COUNTIF(OFFSET(webまとめ!$A$1,LE26-1,12),"*●*"),13,0)))))))</f>
        <v>#VALUE!</v>
      </c>
      <c r="LF28" s="39"/>
      <c r="LG28" s="39"/>
      <c r="LH28" s="48" t="e">
        <f ca="1">IF(LH2="■",LH3,
OFFSET(webまとめ!$A$1,LP26-1,1))</f>
        <v>#VALUE!</v>
      </c>
      <c r="LI28" s="48"/>
      <c r="LJ28" s="48"/>
      <c r="LK28" s="48"/>
      <c r="LL28" s="48" t="s">
        <v>3468</v>
      </c>
      <c r="LM28" s="39" t="str">
        <f ca="1">IFERROR(
IF(LH2="■",LM3,
IF(AND(VALUE(OFFSET(webまとめ!$A$1,LP1+1-1,0))&gt;39999,VALUE(OFFSET(webまとめ!$A$1,LP1+1-1,0))&lt;49999),
"ママミール スマイルぶろっこりー",
"ママミール")),"")</f>
        <v/>
      </c>
      <c r="LN28" s="39"/>
      <c r="LO28" s="39"/>
      <c r="LP28" s="41" t="e">
        <f ca="1">IF(COUNTIF(OFFSET(webまとめ!$A$1,LP26-1,6),"*●*"),7,
IF(COUNTIF(OFFSET(webまとめ!$A$1,LP26-1,7),"*●*"),8,
IF(COUNTIF(OFFSET(webまとめ!$A$1,LP26-1,8),"*●*"),9,
IF(COUNTIF(OFFSET(webまとめ!$A$1,LP26-1,9),"*●*"),10,
IF(COUNTIF(OFFSET(webまとめ!$A$1,LP26-1,10),"*●*"),11,
IF(COUNTIF(OFFSET(webまとめ!$A$1,LP26-1,11),"*●*"),12,
IF(COUNTIF(OFFSET(webまとめ!$A$1,LP26-1,12),"*●*"),13,0)))))))</f>
        <v>#VALUE!</v>
      </c>
      <c r="LQ28" s="39"/>
      <c r="LR28" s="39"/>
      <c r="LS28" s="48" t="e">
        <f ca="1">IF(LS2="■",LS3,
OFFSET(webまとめ!$A$1,MA26-1,1))</f>
        <v>#VALUE!</v>
      </c>
      <c r="LT28" s="48"/>
      <c r="LU28" s="48"/>
      <c r="LV28" s="48"/>
      <c r="LW28" s="48" t="s">
        <v>3468</v>
      </c>
      <c r="LX28" s="39" t="str">
        <f ca="1">IFERROR(
IF(LS2="■",LX3,
IF(AND(VALUE(OFFSET(webまとめ!$A$1,MA1+1-1,0))&gt;39999,VALUE(OFFSET(webまとめ!$A$1,MA1+1-1,0))&lt;49999),
"ママミール スマイルぶろっこりー",
"ママミール")),"")</f>
        <v/>
      </c>
      <c r="LY28" s="39"/>
      <c r="LZ28" s="39"/>
      <c r="MA28" s="41" t="e">
        <f ca="1">IF(COUNTIF(OFFSET(webまとめ!$A$1,MA26-1,6),"*●*"),7,
IF(COUNTIF(OFFSET(webまとめ!$A$1,MA26-1,7),"*●*"),8,
IF(COUNTIF(OFFSET(webまとめ!$A$1,MA26-1,8),"*●*"),9,
IF(COUNTIF(OFFSET(webまとめ!$A$1,MA26-1,9),"*●*"),10,
IF(COUNTIF(OFFSET(webまとめ!$A$1,MA26-1,10),"*●*"),11,
IF(COUNTIF(OFFSET(webまとめ!$A$1,MA26-1,11),"*●*"),12,
IF(COUNTIF(OFFSET(webまとめ!$A$1,MA26-1,12),"*●*"),13,0)))))))</f>
        <v>#VALUE!</v>
      </c>
      <c r="MB28" s="39"/>
      <c r="MC28" s="39"/>
      <c r="MD28" s="48" t="e">
        <f ca="1">IF(MD2="■",MD3,
OFFSET(webまとめ!$A$1,ML26-1,1))</f>
        <v>#VALUE!</v>
      </c>
      <c r="ME28" s="48"/>
      <c r="MF28" s="48"/>
      <c r="MG28" s="48"/>
      <c r="MH28" s="48" t="s">
        <v>3468</v>
      </c>
      <c r="MI28" s="39" t="str">
        <f ca="1">IFERROR(
IF(MD2="■",MI3,
IF(AND(VALUE(OFFSET(webまとめ!$A$1,ML1+1-1,0))&gt;39999,VALUE(OFFSET(webまとめ!$A$1,ML1+1-1,0))&lt;49999),
"ママミール スマイルぶろっこりー",
"ママミール")),"")</f>
        <v/>
      </c>
      <c r="MJ28" s="39"/>
      <c r="MK28" s="39"/>
      <c r="ML28" s="41" t="e">
        <f ca="1">IF(COUNTIF(OFFSET(webまとめ!$A$1,ML26-1,6),"*●*"),7,
IF(COUNTIF(OFFSET(webまとめ!$A$1,ML26-1,7),"*●*"),8,
IF(COUNTIF(OFFSET(webまとめ!$A$1,ML26-1,8),"*●*"),9,
IF(COUNTIF(OFFSET(webまとめ!$A$1,ML26-1,9),"*●*"),10,
IF(COUNTIF(OFFSET(webまとめ!$A$1,ML26-1,10),"*●*"),11,
IF(COUNTIF(OFFSET(webまとめ!$A$1,ML26-1,11),"*●*"),12,
IF(COUNTIF(OFFSET(webまとめ!$A$1,ML26-1,12),"*●*"),13,0)))))))</f>
        <v>#VALUE!</v>
      </c>
      <c r="MM28" s="39"/>
      <c r="MN28" s="39"/>
      <c r="MO28" s="48" t="e">
        <f ca="1">IF(MO2="■",MO3,
OFFSET(webまとめ!$A$1,MW26-1,1))</f>
        <v>#VALUE!</v>
      </c>
      <c r="MP28" s="48"/>
      <c r="MQ28" s="48"/>
      <c r="MR28" s="48"/>
      <c r="MS28" s="48" t="s">
        <v>3468</v>
      </c>
      <c r="MT28" s="39" t="str">
        <f ca="1">IFERROR(
IF(MO2="■",MT3,
IF(AND(VALUE(OFFSET(webまとめ!$A$1,MW1+1-1,0))&gt;39999,VALUE(OFFSET(webまとめ!$A$1,MW1+1-1,0))&lt;49999),
"ママミール スマイルぶろっこりー",
"ママミール")),"")</f>
        <v/>
      </c>
      <c r="MU28" s="39"/>
      <c r="MV28" s="39"/>
      <c r="MW28" s="41" t="e">
        <f ca="1">IF(COUNTIF(OFFSET(webまとめ!$A$1,MW26-1,6),"*●*"),7,
IF(COUNTIF(OFFSET(webまとめ!$A$1,MW26-1,7),"*●*"),8,
IF(COUNTIF(OFFSET(webまとめ!$A$1,MW26-1,8),"*●*"),9,
IF(COUNTIF(OFFSET(webまとめ!$A$1,MW26-1,9),"*●*"),10,
IF(COUNTIF(OFFSET(webまとめ!$A$1,MW26-1,10),"*●*"),11,
IF(COUNTIF(OFFSET(webまとめ!$A$1,MW26-1,11),"*●*"),12,
IF(COUNTIF(OFFSET(webまとめ!$A$1,MW26-1,12),"*●*"),13,0)))))))</f>
        <v>#VALUE!</v>
      </c>
      <c r="MX28" s="39"/>
      <c r="MY28" s="39"/>
      <c r="MZ28" s="48" t="e">
        <f ca="1">IF(MZ2="■",MZ3,
OFFSET(webまとめ!$A$1,NH26-1,1))</f>
        <v>#VALUE!</v>
      </c>
      <c r="NA28" s="48"/>
      <c r="NB28" s="48"/>
      <c r="NC28" s="48"/>
      <c r="ND28" s="48" t="s">
        <v>3468</v>
      </c>
      <c r="NE28" s="39" t="str">
        <f ca="1">IFERROR(
IF(MZ2="■",NE3,
IF(AND(VALUE(OFFSET(webまとめ!$A$1,NH1+1-1,0))&gt;39999,VALUE(OFFSET(webまとめ!$A$1,NH1+1-1,0))&lt;49999),
"ママミール スマイルぶろっこりー",
"ママミール")),"")</f>
        <v/>
      </c>
      <c r="NF28" s="39"/>
      <c r="NG28" s="39"/>
      <c r="NH28" s="41" t="e">
        <f ca="1">IF(COUNTIF(OFFSET(webまとめ!$A$1,NH26-1,6),"*●*"),7,
IF(COUNTIF(OFFSET(webまとめ!$A$1,NH26-1,7),"*●*"),8,
IF(COUNTIF(OFFSET(webまとめ!$A$1,NH26-1,8),"*●*"),9,
IF(COUNTIF(OFFSET(webまとめ!$A$1,NH26-1,9),"*●*"),10,
IF(COUNTIF(OFFSET(webまとめ!$A$1,NH26-1,10),"*●*"),11,
IF(COUNTIF(OFFSET(webまとめ!$A$1,NH26-1,11),"*●*"),12,
IF(COUNTIF(OFFSET(webまとめ!$A$1,NH26-1,12),"*●*"),13,0)))))))</f>
        <v>#VALUE!</v>
      </c>
      <c r="NI28" s="39"/>
      <c r="NJ28" s="39"/>
      <c r="NK28" s="48" t="e">
        <f ca="1">IF(NK2="■",NK3,
OFFSET(webまとめ!$A$1,NS26-1,1))</f>
        <v>#VALUE!</v>
      </c>
      <c r="NL28" s="48"/>
      <c r="NM28" s="48"/>
      <c r="NN28" s="48"/>
      <c r="NO28" s="48" t="s">
        <v>3468</v>
      </c>
      <c r="NP28" s="39" t="str">
        <f ca="1">IFERROR(
IF(NK2="■",NP3,
IF(AND(VALUE(OFFSET(webまとめ!$A$1,NS1+1-1,0))&gt;39999,VALUE(OFFSET(webまとめ!$A$1,NS1+1-1,0))&lt;49999),
"ママミール スマイルぶろっこりー",
"ママミール")),"")</f>
        <v/>
      </c>
      <c r="NQ28" s="39"/>
      <c r="NR28" s="39"/>
      <c r="NS28" s="41" t="e">
        <f ca="1">IF(COUNTIF(OFFSET(webまとめ!$A$1,NS26-1,6),"*●*"),7,
IF(COUNTIF(OFFSET(webまとめ!$A$1,NS26-1,7),"*●*"),8,
IF(COUNTIF(OFFSET(webまとめ!$A$1,NS26-1,8),"*●*"),9,
IF(COUNTIF(OFFSET(webまとめ!$A$1,NS26-1,9),"*●*"),10,
IF(COUNTIF(OFFSET(webまとめ!$A$1,NS26-1,10),"*●*"),11,
IF(COUNTIF(OFFSET(webまとめ!$A$1,NS26-1,11),"*●*"),12,
IF(COUNTIF(OFFSET(webまとめ!$A$1,NS26-1,12),"*●*"),13,0)))))))</f>
        <v>#VALUE!</v>
      </c>
      <c r="NT28" s="39"/>
      <c r="NU28" s="39"/>
      <c r="NV28" s="48" t="e">
        <f ca="1">IF(NV2="■",NV3,
OFFSET(webまとめ!$A$1,OD26-1,1))</f>
        <v>#VALUE!</v>
      </c>
      <c r="NW28" s="48"/>
      <c r="NX28" s="48"/>
      <c r="NY28" s="48"/>
      <c r="NZ28" s="48" t="s">
        <v>3468</v>
      </c>
      <c r="OA28" s="39" t="str">
        <f ca="1">IFERROR(
IF(NV2="■",OA3,
IF(AND(VALUE(OFFSET(webまとめ!$A$1,OD1+1-1,0))&gt;39999,VALUE(OFFSET(webまとめ!$A$1,OD1+1-1,0))&lt;49999),
"ママミール スマイルぶろっこりー",
"ママミール")),"")</f>
        <v/>
      </c>
      <c r="OB28" s="39"/>
      <c r="OC28" s="39"/>
      <c r="OD28" s="41" t="e">
        <f ca="1">IF(COUNTIF(OFFSET(webまとめ!$A$1,OD26-1,6),"*●*"),7,
IF(COUNTIF(OFFSET(webまとめ!$A$1,OD26-1,7),"*●*"),8,
IF(COUNTIF(OFFSET(webまとめ!$A$1,OD26-1,8),"*●*"),9,
IF(COUNTIF(OFFSET(webまとめ!$A$1,OD26-1,9),"*●*"),10,
IF(COUNTIF(OFFSET(webまとめ!$A$1,OD26-1,10),"*●*"),11,
IF(COUNTIF(OFFSET(webまとめ!$A$1,OD26-1,11),"*●*"),12,
IF(COUNTIF(OFFSET(webまとめ!$A$1,OD26-1,12),"*●*"),13,0)))))))</f>
        <v>#VALUE!</v>
      </c>
      <c r="OE28" s="39"/>
      <c r="OF28" s="39"/>
      <c r="OG28" s="48" t="e">
        <f ca="1">IF(OG2="■",OG3,
OFFSET(webまとめ!$A$1,OO26-1,1))</f>
        <v>#VALUE!</v>
      </c>
      <c r="OH28" s="48"/>
      <c r="OI28" s="48"/>
      <c r="OJ28" s="48"/>
      <c r="OK28" s="48" t="s">
        <v>3468</v>
      </c>
      <c r="OL28" s="39" t="str">
        <f ca="1">IFERROR(
IF(OG2="■",OL3,
IF(AND(VALUE(OFFSET(webまとめ!$A$1,OO1+1-1,0))&gt;39999,VALUE(OFFSET(webまとめ!$A$1,OO1+1-1,0))&lt;49999),
"ママミール スマイルぶろっこりー",
"ママミール")),"")</f>
        <v/>
      </c>
      <c r="OM28" s="39"/>
      <c r="ON28" s="39"/>
      <c r="OO28" s="41" t="e">
        <f ca="1">IF(COUNTIF(OFFSET(webまとめ!$A$1,OO26-1,6),"*●*"),7,
IF(COUNTIF(OFFSET(webまとめ!$A$1,OO26-1,7),"*●*"),8,
IF(COUNTIF(OFFSET(webまとめ!$A$1,OO26-1,8),"*●*"),9,
IF(COUNTIF(OFFSET(webまとめ!$A$1,OO26-1,9),"*●*"),10,
IF(COUNTIF(OFFSET(webまとめ!$A$1,OO26-1,10),"*●*"),11,
IF(COUNTIF(OFFSET(webまとめ!$A$1,OO26-1,11),"*●*"),12,
IF(COUNTIF(OFFSET(webまとめ!$A$1,OO26-1,12),"*●*"),13,0)))))))</f>
        <v>#VALUE!</v>
      </c>
      <c r="OP28" s="39"/>
      <c r="OQ28" s="39"/>
      <c r="OR28" s="48" t="e">
        <f ca="1">IF(OR2="■",OR3,
OFFSET(webまとめ!$A$1,OZ26-1,1))</f>
        <v>#VALUE!</v>
      </c>
      <c r="OS28" s="48"/>
      <c r="OT28" s="48"/>
      <c r="OU28" s="48"/>
      <c r="OV28" s="48" t="s">
        <v>3468</v>
      </c>
      <c r="OW28" s="39" t="str">
        <f ca="1">IFERROR(
IF(OR2="■",OW3,
IF(AND(VALUE(OFFSET(webまとめ!$A$1,OZ1+1-1,0))&gt;39999,VALUE(OFFSET(webまとめ!$A$1,OZ1+1-1,0))&lt;49999),
"ママミール スマイルぶろっこりー",
"ママミール")),"")</f>
        <v/>
      </c>
      <c r="OX28" s="39"/>
      <c r="OY28" s="39"/>
      <c r="OZ28" s="41" t="e">
        <f ca="1">IF(COUNTIF(OFFSET(webまとめ!$A$1,OZ26-1,6),"*●*"),7,
IF(COUNTIF(OFFSET(webまとめ!$A$1,OZ26-1,7),"*●*"),8,
IF(COUNTIF(OFFSET(webまとめ!$A$1,OZ26-1,8),"*●*"),9,
IF(COUNTIF(OFFSET(webまとめ!$A$1,OZ26-1,9),"*●*"),10,
IF(COUNTIF(OFFSET(webまとめ!$A$1,OZ26-1,10),"*●*"),11,
IF(COUNTIF(OFFSET(webまとめ!$A$1,OZ26-1,11),"*●*"),12,
IF(COUNTIF(OFFSET(webまとめ!$A$1,OZ26-1,12),"*●*"),13,0)))))))</f>
        <v>#VALUE!</v>
      </c>
      <c r="PA28" s="39"/>
      <c r="PB28" s="39"/>
      <c r="PC28" s="48" t="e">
        <f ca="1">IF(PC2="■",PC3,
OFFSET(webまとめ!$A$1,PK26-1,1))</f>
        <v>#VALUE!</v>
      </c>
      <c r="PD28" s="48"/>
      <c r="PE28" s="48"/>
      <c r="PF28" s="48"/>
      <c r="PG28" s="48" t="s">
        <v>3468</v>
      </c>
      <c r="PH28" s="39" t="str">
        <f ca="1">IFERROR(
IF(PC2="■",PH3,
IF(AND(VALUE(OFFSET(webまとめ!$A$1,PK1+1-1,0))&gt;39999,VALUE(OFFSET(webまとめ!$A$1,PK1+1-1,0))&lt;49999),
"ママミール スマイルぶろっこりー",
"ママミール")),"")</f>
        <v/>
      </c>
      <c r="PI28" s="39"/>
      <c r="PJ28" s="39"/>
      <c r="PK28" s="41" t="e">
        <f ca="1">IF(COUNTIF(OFFSET(webまとめ!$A$1,PK26-1,6),"*●*"),7,
IF(COUNTIF(OFFSET(webまとめ!$A$1,PK26-1,7),"*●*"),8,
IF(COUNTIF(OFFSET(webまとめ!$A$1,PK26-1,8),"*●*"),9,
IF(COUNTIF(OFFSET(webまとめ!$A$1,PK26-1,9),"*●*"),10,
IF(COUNTIF(OFFSET(webまとめ!$A$1,PK26-1,10),"*●*"),11,
IF(COUNTIF(OFFSET(webまとめ!$A$1,PK26-1,11),"*●*"),12,
IF(COUNTIF(OFFSET(webまとめ!$A$1,PK26-1,12),"*●*"),13,0)))))))</f>
        <v>#VALUE!</v>
      </c>
      <c r="PL28" s="39"/>
      <c r="PM28" s="39"/>
      <c r="PN28" s="48" t="e">
        <f ca="1">IF(PN2="■",PN3,
OFFSET(webまとめ!$A$1,PV26-1,1))</f>
        <v>#VALUE!</v>
      </c>
      <c r="PO28" s="48"/>
      <c r="PP28" s="48"/>
      <c r="PQ28" s="48"/>
      <c r="PR28" s="48" t="s">
        <v>3468</v>
      </c>
      <c r="PS28" s="39" t="str">
        <f ca="1">IFERROR(
IF(PN2="■",PS3,
IF(AND(VALUE(OFFSET(webまとめ!$A$1,PV1+1-1,0))&gt;39999,VALUE(OFFSET(webまとめ!$A$1,PV1+1-1,0))&lt;49999),
"ママミール スマイルぶろっこりー",
"ママミール")),"")</f>
        <v/>
      </c>
      <c r="PT28" s="39"/>
      <c r="PU28" s="39"/>
      <c r="PV28" s="41" t="e">
        <f ca="1">IF(COUNTIF(OFFSET(webまとめ!$A$1,PV26-1,6),"*●*"),7,
IF(COUNTIF(OFFSET(webまとめ!$A$1,PV26-1,7),"*●*"),8,
IF(COUNTIF(OFFSET(webまとめ!$A$1,PV26-1,8),"*●*"),9,
IF(COUNTIF(OFFSET(webまとめ!$A$1,PV26-1,9),"*●*"),10,
IF(COUNTIF(OFFSET(webまとめ!$A$1,PV26-1,10),"*●*"),11,
IF(COUNTIF(OFFSET(webまとめ!$A$1,PV26-1,11),"*●*"),12,
IF(COUNTIF(OFFSET(webまとめ!$A$1,PV26-1,12),"*●*"),13,0)))))))</f>
        <v>#VALUE!</v>
      </c>
      <c r="PW28" s="39"/>
      <c r="PX28" s="39"/>
      <c r="PY28" s="48" t="e">
        <f ca="1">IF(PY2="■",PY3,
OFFSET(webまとめ!$A$1,QG26-1,1))</f>
        <v>#VALUE!</v>
      </c>
      <c r="PZ28" s="48"/>
      <c r="QA28" s="48"/>
      <c r="QB28" s="48"/>
      <c r="QC28" s="48" t="s">
        <v>3468</v>
      </c>
      <c r="QD28" s="39" t="str">
        <f ca="1">IFERROR(
IF(PY2="■",QD3,
IF(AND(VALUE(OFFSET(webまとめ!$A$1,QG1+1-1,0))&gt;39999,VALUE(OFFSET(webまとめ!$A$1,QG1+1-1,0))&lt;49999),
"ママミール スマイルぶろっこりー",
"ママミール")),"")</f>
        <v/>
      </c>
      <c r="QE28" s="39"/>
      <c r="QF28" s="39"/>
      <c r="QG28" s="41" t="e">
        <f ca="1">IF(COUNTIF(OFFSET(webまとめ!$A$1,QG26-1,6),"*●*"),7,
IF(COUNTIF(OFFSET(webまとめ!$A$1,QG26-1,7),"*●*"),8,
IF(COUNTIF(OFFSET(webまとめ!$A$1,QG26-1,8),"*●*"),9,
IF(COUNTIF(OFFSET(webまとめ!$A$1,QG26-1,9),"*●*"),10,
IF(COUNTIF(OFFSET(webまとめ!$A$1,QG26-1,10),"*●*"),11,
IF(COUNTIF(OFFSET(webまとめ!$A$1,QG26-1,11),"*●*"),12,
IF(COUNTIF(OFFSET(webまとめ!$A$1,QG26-1,12),"*●*"),13,0)))))))</f>
        <v>#VALUE!</v>
      </c>
      <c r="QH28" s="39"/>
      <c r="QI28" s="39"/>
      <c r="QJ28" s="48" t="e">
        <f ca="1">IF(QJ2="■",QJ3,
OFFSET(webまとめ!$A$1,QR26-1,1))</f>
        <v>#VALUE!</v>
      </c>
      <c r="QK28" s="48"/>
      <c r="QL28" s="48"/>
      <c r="QM28" s="48"/>
      <c r="QN28" s="48" t="s">
        <v>3468</v>
      </c>
      <c r="QO28" s="39" t="str">
        <f ca="1">IFERROR(
IF(QJ2="■",QO3,
IF(AND(VALUE(OFFSET(webまとめ!$A$1,QR1+1-1,0))&gt;39999,VALUE(OFFSET(webまとめ!$A$1,QR1+1-1,0))&lt;49999),
"ママミール スマイルぶろっこりー",
"ママミール")),"")</f>
        <v/>
      </c>
      <c r="QP28" s="39"/>
      <c r="QQ28" s="39"/>
      <c r="QR28" s="41" t="e">
        <f ca="1">IF(COUNTIF(OFFSET(webまとめ!$A$1,QR26-1,6),"*●*"),7,
IF(COUNTIF(OFFSET(webまとめ!$A$1,QR26-1,7),"*●*"),8,
IF(COUNTIF(OFFSET(webまとめ!$A$1,QR26-1,8),"*●*"),9,
IF(COUNTIF(OFFSET(webまとめ!$A$1,QR26-1,9),"*●*"),10,
IF(COUNTIF(OFFSET(webまとめ!$A$1,QR26-1,10),"*●*"),11,
IF(COUNTIF(OFFSET(webまとめ!$A$1,QR26-1,11),"*●*"),12,
IF(COUNTIF(OFFSET(webまとめ!$A$1,QR26-1,12),"*●*"),13,0)))))))</f>
        <v>#VALUE!</v>
      </c>
      <c r="QS28" s="39"/>
      <c r="QT28" s="39"/>
      <c r="QU28" s="48" t="e">
        <f ca="1">IF(QU2="■",QU3,
OFFSET(webまとめ!$A$1,RC26-1,1))</f>
        <v>#VALUE!</v>
      </c>
      <c r="QV28" s="48"/>
      <c r="QW28" s="48"/>
      <c r="QX28" s="48"/>
      <c r="QY28" s="48" t="s">
        <v>3468</v>
      </c>
      <c r="QZ28" s="39" t="str">
        <f ca="1">IFERROR(
IF(QU2="■",QZ3,
IF(AND(VALUE(OFFSET(webまとめ!$A$1,RC1+1-1,0))&gt;39999,VALUE(OFFSET(webまとめ!$A$1,RC1+1-1,0))&lt;49999),
"ママミール スマイルぶろっこりー",
"ママミール")),"")</f>
        <v/>
      </c>
      <c r="RA28" s="39"/>
      <c r="RB28" s="39"/>
      <c r="RC28" s="41" t="e">
        <f ca="1">IF(COUNTIF(OFFSET(webまとめ!$A$1,RC26-1,6),"*●*"),7,
IF(COUNTIF(OFFSET(webまとめ!$A$1,RC26-1,7),"*●*"),8,
IF(COUNTIF(OFFSET(webまとめ!$A$1,RC26-1,8),"*●*"),9,
IF(COUNTIF(OFFSET(webまとめ!$A$1,RC26-1,9),"*●*"),10,
IF(COUNTIF(OFFSET(webまとめ!$A$1,RC26-1,10),"*●*"),11,
IF(COUNTIF(OFFSET(webまとめ!$A$1,RC26-1,11),"*●*"),12,
IF(COUNTIF(OFFSET(webまとめ!$A$1,RC26-1,12),"*●*"),13,0)))))))</f>
        <v>#VALUE!</v>
      </c>
      <c r="RD28" s="39"/>
      <c r="RE28" s="39"/>
      <c r="RF28" s="48" t="e">
        <f ca="1">IF(RF2="■",RF3,
OFFSET(webまとめ!$A$1,RN26-1,1))</f>
        <v>#VALUE!</v>
      </c>
      <c r="RG28" s="48"/>
      <c r="RH28" s="48"/>
      <c r="RI28" s="48"/>
      <c r="RJ28" s="48" t="s">
        <v>3468</v>
      </c>
      <c r="RK28" s="39" t="str">
        <f ca="1">IFERROR(
IF(RF2="■",RK3,
IF(AND(VALUE(OFFSET(webまとめ!$A$1,RN1+1-1,0))&gt;39999,VALUE(OFFSET(webまとめ!$A$1,RN1+1-1,0))&lt;49999),
"ママミール スマイルぶろっこりー",
"ママミール")),"")</f>
        <v/>
      </c>
      <c r="RL28" s="39"/>
      <c r="RM28" s="39"/>
      <c r="RN28" s="41" t="e">
        <f ca="1">IF(COUNTIF(OFFSET(webまとめ!$A$1,RN26-1,6),"*●*"),7,
IF(COUNTIF(OFFSET(webまとめ!$A$1,RN26-1,7),"*●*"),8,
IF(COUNTIF(OFFSET(webまとめ!$A$1,RN26-1,8),"*●*"),9,
IF(COUNTIF(OFFSET(webまとめ!$A$1,RN26-1,9),"*●*"),10,
IF(COUNTIF(OFFSET(webまとめ!$A$1,RN26-1,10),"*●*"),11,
IF(COUNTIF(OFFSET(webまとめ!$A$1,RN26-1,11),"*●*"),12,
IF(COUNTIF(OFFSET(webまとめ!$A$1,RN26-1,12),"*●*"),13,0)))))))</f>
        <v>#VALUE!</v>
      </c>
      <c r="RO28" s="39"/>
      <c r="RP28" s="39"/>
      <c r="RQ28" s="48" t="e">
        <f ca="1">IF(RQ2="■",RQ3,
OFFSET(webまとめ!$A$1,RY26-1,1))</f>
        <v>#VALUE!</v>
      </c>
      <c r="RR28" s="48"/>
      <c r="RS28" s="48"/>
      <c r="RT28" s="48"/>
      <c r="RU28" s="48" t="s">
        <v>3468</v>
      </c>
      <c r="RV28" s="39" t="str">
        <f ca="1">IFERROR(
IF(RQ2="■",RV3,
IF(AND(VALUE(OFFSET(webまとめ!$A$1,RY1+1-1,0))&gt;39999,VALUE(OFFSET(webまとめ!$A$1,RY1+1-1,0))&lt;49999),
"ママミール スマイルぶろっこりー",
"ママミール")),"")</f>
        <v/>
      </c>
      <c r="RW28" s="39"/>
      <c r="RX28" s="39"/>
      <c r="RY28" s="41" t="e">
        <f ca="1">IF(COUNTIF(OFFSET(webまとめ!$A$1,RY26-1,6),"*●*"),7,
IF(COUNTIF(OFFSET(webまとめ!$A$1,RY26-1,7),"*●*"),8,
IF(COUNTIF(OFFSET(webまとめ!$A$1,RY26-1,8),"*●*"),9,
IF(COUNTIF(OFFSET(webまとめ!$A$1,RY26-1,9),"*●*"),10,
IF(COUNTIF(OFFSET(webまとめ!$A$1,RY26-1,10),"*●*"),11,
IF(COUNTIF(OFFSET(webまとめ!$A$1,RY26-1,11),"*●*"),12,
IF(COUNTIF(OFFSET(webまとめ!$A$1,RY26-1,12),"*●*"),13,0)))))))</f>
        <v>#VALUE!</v>
      </c>
      <c r="RZ28" s="39"/>
      <c r="SA28" s="39"/>
      <c r="SB28" s="48" t="e">
        <f ca="1">IF(SB2="■",SB3,
OFFSET(webまとめ!$A$1,SJ26-1,1))</f>
        <v>#VALUE!</v>
      </c>
      <c r="SC28" s="48"/>
      <c r="SD28" s="48"/>
      <c r="SE28" s="48"/>
      <c r="SF28" s="48" t="s">
        <v>3468</v>
      </c>
      <c r="SG28" s="39" t="str">
        <f ca="1">IFERROR(
IF(SB2="■",SG3,
IF(AND(VALUE(OFFSET(webまとめ!$A$1,SJ1+1-1,0))&gt;39999,VALUE(OFFSET(webまとめ!$A$1,SJ1+1-1,0))&lt;49999),
"ママミール スマイルぶろっこりー",
"ママミール")),"")</f>
        <v/>
      </c>
      <c r="SH28" s="39"/>
      <c r="SI28" s="39"/>
      <c r="SJ28" s="41" t="e">
        <f ca="1">IF(COUNTIF(OFFSET(webまとめ!$A$1,SJ26-1,6),"*●*"),7,
IF(COUNTIF(OFFSET(webまとめ!$A$1,SJ26-1,7),"*●*"),8,
IF(COUNTIF(OFFSET(webまとめ!$A$1,SJ26-1,8),"*●*"),9,
IF(COUNTIF(OFFSET(webまとめ!$A$1,SJ26-1,9),"*●*"),10,
IF(COUNTIF(OFFSET(webまとめ!$A$1,SJ26-1,10),"*●*"),11,
IF(COUNTIF(OFFSET(webまとめ!$A$1,SJ26-1,11),"*●*"),12,
IF(COUNTIF(OFFSET(webまとめ!$A$1,SJ26-1,12),"*●*"),13,0)))))))</f>
        <v>#VALUE!</v>
      </c>
      <c r="SK28" s="39"/>
      <c r="SL28" s="39"/>
      <c r="SM28" s="48" t="e">
        <f ca="1">IF(SM2="■",SM3,
OFFSET(webまとめ!$A$1,SU26-1,1))</f>
        <v>#VALUE!</v>
      </c>
      <c r="SN28" s="48"/>
      <c r="SO28" s="48"/>
      <c r="SP28" s="48"/>
      <c r="SQ28" s="48" t="s">
        <v>3468</v>
      </c>
      <c r="SR28" s="39" t="str">
        <f ca="1">IFERROR(
IF(SM2="■",SR3,
IF(AND(VALUE(OFFSET(webまとめ!$A$1,SU1+1-1,0))&gt;39999,VALUE(OFFSET(webまとめ!$A$1,SU1+1-1,0))&lt;49999),
"ママミール スマイルぶろっこりー",
"ママミール")),"")</f>
        <v/>
      </c>
      <c r="SS28" s="39"/>
      <c r="ST28" s="39"/>
      <c r="SU28" s="41" t="e">
        <f ca="1">IF(COUNTIF(OFFSET(webまとめ!$A$1,SU26-1,6),"*●*"),7,
IF(COUNTIF(OFFSET(webまとめ!$A$1,SU26-1,7),"*●*"),8,
IF(COUNTIF(OFFSET(webまとめ!$A$1,SU26-1,8),"*●*"),9,
IF(COUNTIF(OFFSET(webまとめ!$A$1,SU26-1,9),"*●*"),10,
IF(COUNTIF(OFFSET(webまとめ!$A$1,SU26-1,10),"*●*"),11,
IF(COUNTIF(OFFSET(webまとめ!$A$1,SU26-1,11),"*●*"),12,
IF(COUNTIF(OFFSET(webまとめ!$A$1,SU26-1,12),"*●*"),13,0)))))))</f>
        <v>#VALUE!</v>
      </c>
      <c r="SV28" s="39"/>
      <c r="SW28" s="39"/>
      <c r="SX28" s="48" t="e">
        <f ca="1">IF(SX2="■",SX3,
OFFSET(webまとめ!$A$1,TF26-1,1))</f>
        <v>#VALUE!</v>
      </c>
      <c r="SY28" s="48"/>
      <c r="SZ28" s="48"/>
      <c r="TA28" s="48"/>
      <c r="TB28" s="48" t="s">
        <v>3468</v>
      </c>
      <c r="TC28" s="39" t="str">
        <f ca="1">IFERROR(
IF(SX2="■",TC3,
IF(AND(VALUE(OFFSET(webまとめ!$A$1,TF1+1-1,0))&gt;39999,VALUE(OFFSET(webまとめ!$A$1,TF1+1-1,0))&lt;49999),
"ママミール スマイルぶろっこりー",
"ママミール")),"")</f>
        <v/>
      </c>
      <c r="TD28" s="39"/>
      <c r="TE28" s="39"/>
      <c r="TF28" s="41" t="e">
        <f ca="1">IF(COUNTIF(OFFSET(webまとめ!$A$1,TF26-1,6),"*●*"),7,
IF(COUNTIF(OFFSET(webまとめ!$A$1,TF26-1,7),"*●*"),8,
IF(COUNTIF(OFFSET(webまとめ!$A$1,TF26-1,8),"*●*"),9,
IF(COUNTIF(OFFSET(webまとめ!$A$1,TF26-1,9),"*●*"),10,
IF(COUNTIF(OFFSET(webまとめ!$A$1,TF26-1,10),"*●*"),11,
IF(COUNTIF(OFFSET(webまとめ!$A$1,TF26-1,11),"*●*"),12,
IF(COUNTIF(OFFSET(webまとめ!$A$1,TF26-1,12),"*●*"),13,0)))))))</f>
        <v>#VALUE!</v>
      </c>
      <c r="TG28" s="39"/>
      <c r="TH28" s="39"/>
      <c r="TI28" s="48" t="e">
        <f ca="1">IF(TI2="■",TI3,
OFFSET(webまとめ!$A$1,TQ26-1,1))</f>
        <v>#VALUE!</v>
      </c>
      <c r="TJ28" s="48"/>
      <c r="TK28" s="48"/>
      <c r="TL28" s="48"/>
      <c r="TM28" s="48" t="s">
        <v>3468</v>
      </c>
      <c r="TN28" s="39" t="str">
        <f ca="1">IFERROR(
IF(TI2="■",TN3,
IF(AND(VALUE(OFFSET(webまとめ!$A$1,TQ1+1-1,0))&gt;39999,VALUE(OFFSET(webまとめ!$A$1,TQ1+1-1,0))&lt;49999),
"ママミール スマイルぶろっこりー",
"ママミール")),"")</f>
        <v/>
      </c>
      <c r="TO28" s="39"/>
      <c r="TP28" s="39"/>
      <c r="TQ28" s="41" t="e">
        <f ca="1">IF(COUNTIF(OFFSET(webまとめ!$A$1,TQ26-1,6),"*●*"),7,
IF(COUNTIF(OFFSET(webまとめ!$A$1,TQ26-1,7),"*●*"),8,
IF(COUNTIF(OFFSET(webまとめ!$A$1,TQ26-1,8),"*●*"),9,
IF(COUNTIF(OFFSET(webまとめ!$A$1,TQ26-1,9),"*●*"),10,
IF(COUNTIF(OFFSET(webまとめ!$A$1,TQ26-1,10),"*●*"),11,
IF(COUNTIF(OFFSET(webまとめ!$A$1,TQ26-1,11),"*●*"),12,
IF(COUNTIF(OFFSET(webまとめ!$A$1,TQ26-1,12),"*●*"),13,0)))))))</f>
        <v>#VALUE!</v>
      </c>
      <c r="TR28" s="39"/>
      <c r="TS28" s="39"/>
      <c r="TT28" s="48" t="e">
        <f ca="1">IF(TT2="■",TT3,
OFFSET(webまとめ!$A$1,UB26-1,1))</f>
        <v>#VALUE!</v>
      </c>
      <c r="TU28" s="48"/>
      <c r="TV28" s="48"/>
      <c r="TW28" s="48"/>
      <c r="TX28" s="48" t="s">
        <v>3468</v>
      </c>
      <c r="TY28" s="39" t="str">
        <f ca="1">IFERROR(
IF(TT2="■",TY3,
IF(AND(VALUE(OFFSET(webまとめ!$A$1,UB1+1-1,0))&gt;39999,VALUE(OFFSET(webまとめ!$A$1,UB1+1-1,0))&lt;49999),
"ママミール スマイルぶろっこりー",
"ママミール")),"")</f>
        <v/>
      </c>
      <c r="TZ28" s="39"/>
      <c r="UA28" s="39"/>
      <c r="UB28" s="41" t="e">
        <f ca="1">IF(COUNTIF(OFFSET(webまとめ!$A$1,UB26-1,6),"*●*"),7,
IF(COUNTIF(OFFSET(webまとめ!$A$1,UB26-1,7),"*●*"),8,
IF(COUNTIF(OFFSET(webまとめ!$A$1,UB26-1,8),"*●*"),9,
IF(COUNTIF(OFFSET(webまとめ!$A$1,UB26-1,9),"*●*"),10,
IF(COUNTIF(OFFSET(webまとめ!$A$1,UB26-1,10),"*●*"),11,
IF(COUNTIF(OFFSET(webまとめ!$A$1,UB26-1,11),"*●*"),12,
IF(COUNTIF(OFFSET(webまとめ!$A$1,UB26-1,12),"*●*"),13,0)))))))</f>
        <v>#VALUE!</v>
      </c>
      <c r="UC28" s="39"/>
      <c r="UD28" s="39"/>
      <c r="UE28" s="48" t="e">
        <f ca="1">IF(UE2="■",UE3,
OFFSET(webまとめ!$A$1,UM26-1,1))</f>
        <v>#VALUE!</v>
      </c>
      <c r="UF28" s="48"/>
      <c r="UG28" s="48"/>
      <c r="UH28" s="48"/>
      <c r="UI28" s="48" t="s">
        <v>3468</v>
      </c>
      <c r="UJ28" s="39" t="str">
        <f ca="1">IFERROR(
IF(UE2="■",UJ3,
IF(AND(VALUE(OFFSET(webまとめ!$A$1,UM1+1-1,0))&gt;39999,VALUE(OFFSET(webまとめ!$A$1,UM1+1-1,0))&lt;49999),
"ママミール スマイルぶろっこりー",
"ママミール")),"")</f>
        <v/>
      </c>
      <c r="UK28" s="39"/>
      <c r="UL28" s="39"/>
      <c r="UM28" s="41" t="e">
        <f ca="1">IF(COUNTIF(OFFSET(webまとめ!$A$1,UM26-1,6),"*●*"),7,
IF(COUNTIF(OFFSET(webまとめ!$A$1,UM26-1,7),"*●*"),8,
IF(COUNTIF(OFFSET(webまとめ!$A$1,UM26-1,8),"*●*"),9,
IF(COUNTIF(OFFSET(webまとめ!$A$1,UM26-1,9),"*●*"),10,
IF(COUNTIF(OFFSET(webまとめ!$A$1,UM26-1,10),"*●*"),11,
IF(COUNTIF(OFFSET(webまとめ!$A$1,UM26-1,11),"*●*"),12,
IF(COUNTIF(OFFSET(webまとめ!$A$1,UM26-1,12),"*●*"),13,0)))))))</f>
        <v>#VALUE!</v>
      </c>
      <c r="UN28" s="39"/>
      <c r="UO28" s="39"/>
      <c r="UP28" s="48" t="e">
        <f ca="1">IF(UP2="■",UP3,
OFFSET(webまとめ!$A$1,UX26-1,1))</f>
        <v>#VALUE!</v>
      </c>
      <c r="UQ28" s="48"/>
      <c r="UR28" s="48"/>
      <c r="US28" s="48"/>
      <c r="UT28" s="48" t="s">
        <v>3468</v>
      </c>
      <c r="UU28" s="39" t="str">
        <f ca="1">IFERROR(
IF(UP2="■",UU3,
IF(AND(VALUE(OFFSET(webまとめ!$A$1,UX1+1-1,0))&gt;39999,VALUE(OFFSET(webまとめ!$A$1,UX1+1-1,0))&lt;49999),
"ママミール スマイルぶろっこりー",
"ママミール")),"")</f>
        <v/>
      </c>
      <c r="UV28" s="39"/>
      <c r="UW28" s="39"/>
      <c r="UX28" s="41" t="e">
        <f ca="1">IF(COUNTIF(OFFSET(webまとめ!$A$1,UX26-1,6),"*●*"),7,
IF(COUNTIF(OFFSET(webまとめ!$A$1,UX26-1,7),"*●*"),8,
IF(COUNTIF(OFFSET(webまとめ!$A$1,UX26-1,8),"*●*"),9,
IF(COUNTIF(OFFSET(webまとめ!$A$1,UX26-1,9),"*●*"),10,
IF(COUNTIF(OFFSET(webまとめ!$A$1,UX26-1,10),"*●*"),11,
IF(COUNTIF(OFFSET(webまとめ!$A$1,UX26-1,11),"*●*"),12,
IF(COUNTIF(OFFSET(webまとめ!$A$1,UX26-1,12),"*●*"),13,0)))))))</f>
        <v>#VALUE!</v>
      </c>
      <c r="UY28" s="39"/>
      <c r="UZ28" s="39"/>
      <c r="VA28" s="48" t="e">
        <f ca="1">IF(VA2="■",VA3,
OFFSET(webまとめ!$A$1,VI26-1,1))</f>
        <v>#VALUE!</v>
      </c>
      <c r="VB28" s="48"/>
      <c r="VC28" s="48"/>
      <c r="VD28" s="48"/>
      <c r="VE28" s="48" t="s">
        <v>3468</v>
      </c>
      <c r="VF28" s="39" t="str">
        <f ca="1">IFERROR(
IF(VA2="■",VF3,
IF(AND(VALUE(OFFSET(webまとめ!$A$1,VI1+1-1,0))&gt;39999,VALUE(OFFSET(webまとめ!$A$1,VI1+1-1,0))&lt;49999),
"ママミール スマイルぶろっこりー",
"ママミール")),"")</f>
        <v/>
      </c>
      <c r="VG28" s="39"/>
      <c r="VH28" s="39"/>
      <c r="VI28" s="41" t="e">
        <f ca="1">IF(COUNTIF(OFFSET(webまとめ!$A$1,VI26-1,6),"*●*"),7,
IF(COUNTIF(OFFSET(webまとめ!$A$1,VI26-1,7),"*●*"),8,
IF(COUNTIF(OFFSET(webまとめ!$A$1,VI26-1,8),"*●*"),9,
IF(COUNTIF(OFFSET(webまとめ!$A$1,VI26-1,9),"*●*"),10,
IF(COUNTIF(OFFSET(webまとめ!$A$1,VI26-1,10),"*●*"),11,
IF(COUNTIF(OFFSET(webまとめ!$A$1,VI26-1,11),"*●*"),12,
IF(COUNTIF(OFFSET(webまとめ!$A$1,VI26-1,12),"*●*"),13,0)))))))</f>
        <v>#VALUE!</v>
      </c>
      <c r="VJ28" s="39"/>
      <c r="VK28" s="39"/>
      <c r="VL28" s="48" t="e">
        <f ca="1">IF(VL2="■",VL3,
OFFSET(webまとめ!$A$1,VT26-1,1))</f>
        <v>#VALUE!</v>
      </c>
      <c r="VM28" s="48"/>
      <c r="VN28" s="48"/>
      <c r="VO28" s="48"/>
      <c r="VP28" s="48" t="s">
        <v>3468</v>
      </c>
      <c r="VQ28" s="39" t="str">
        <f ca="1">IFERROR(
IF(VL2="■",VQ3,
IF(AND(VALUE(OFFSET(webまとめ!$A$1,VT1+1-1,0))&gt;39999,VALUE(OFFSET(webまとめ!$A$1,VT1+1-1,0))&lt;49999),
"ママミール スマイルぶろっこりー",
"ママミール")),"")</f>
        <v/>
      </c>
      <c r="VR28" s="39"/>
      <c r="VS28" s="39"/>
      <c r="VT28" s="41" t="e">
        <f ca="1">IF(COUNTIF(OFFSET(webまとめ!$A$1,VT26-1,6),"*●*"),7,
IF(COUNTIF(OFFSET(webまとめ!$A$1,VT26-1,7),"*●*"),8,
IF(COUNTIF(OFFSET(webまとめ!$A$1,VT26-1,8),"*●*"),9,
IF(COUNTIF(OFFSET(webまとめ!$A$1,VT26-1,9),"*●*"),10,
IF(COUNTIF(OFFSET(webまとめ!$A$1,VT26-1,10),"*●*"),11,
IF(COUNTIF(OFFSET(webまとめ!$A$1,VT26-1,11),"*●*"),12,
IF(COUNTIF(OFFSET(webまとめ!$A$1,VT26-1,12),"*●*"),13,0)))))))</f>
        <v>#VALUE!</v>
      </c>
      <c r="VU28" s="39"/>
      <c r="VV28" s="39"/>
      <c r="VW28" s="48" t="e">
        <f ca="1">IF(VW2="■",VW3,
OFFSET(webまとめ!$A$1,WE26-1,1))</f>
        <v>#VALUE!</v>
      </c>
      <c r="VX28" s="48"/>
      <c r="VY28" s="48"/>
      <c r="VZ28" s="48"/>
      <c r="WA28" s="48" t="s">
        <v>3468</v>
      </c>
      <c r="WB28" s="39" t="str">
        <f ca="1">IFERROR(
IF(VW2="■",WB3,
IF(AND(VALUE(OFFSET(webまとめ!$A$1,WE1+1-1,0))&gt;39999,VALUE(OFFSET(webまとめ!$A$1,WE1+1-1,0))&lt;49999),
"ママミール スマイルぶろっこりー",
"ママミール")),"")</f>
        <v/>
      </c>
      <c r="WC28" s="39"/>
      <c r="WD28" s="39"/>
      <c r="WE28" s="41" t="e">
        <f ca="1">IF(COUNTIF(OFFSET(webまとめ!$A$1,WE26-1,6),"*●*"),7,
IF(COUNTIF(OFFSET(webまとめ!$A$1,WE26-1,7),"*●*"),8,
IF(COUNTIF(OFFSET(webまとめ!$A$1,WE26-1,8),"*●*"),9,
IF(COUNTIF(OFFSET(webまとめ!$A$1,WE26-1,9),"*●*"),10,
IF(COUNTIF(OFFSET(webまとめ!$A$1,WE26-1,10),"*●*"),11,
IF(COUNTIF(OFFSET(webまとめ!$A$1,WE26-1,11),"*●*"),12,
IF(COUNTIF(OFFSET(webまとめ!$A$1,WE26-1,12),"*●*"),13,0)))))))</f>
        <v>#VALUE!</v>
      </c>
      <c r="WF28" s="39"/>
      <c r="WG28" s="39"/>
      <c r="WH28" s="48" t="e">
        <f ca="1">IF(WH2="■",WH3,
OFFSET(webまとめ!$A$1,WP26-1,1))</f>
        <v>#VALUE!</v>
      </c>
      <c r="WI28" s="48"/>
      <c r="WJ28" s="48"/>
      <c r="WK28" s="48"/>
      <c r="WL28" s="48" t="s">
        <v>3468</v>
      </c>
      <c r="WM28" s="39" t="str">
        <f ca="1">IFERROR(
IF(WH2="■",WM3,
IF(AND(VALUE(OFFSET(webまとめ!$A$1,WP1+1-1,0))&gt;39999,VALUE(OFFSET(webまとめ!$A$1,WP1+1-1,0))&lt;49999),
"ママミール スマイルぶろっこりー",
"ママミール")),"")</f>
        <v/>
      </c>
      <c r="WN28" s="39"/>
      <c r="WO28" s="39"/>
      <c r="WP28" s="41" t="e">
        <f ca="1">IF(COUNTIF(OFFSET(webまとめ!$A$1,WP26-1,6),"*●*"),7,
IF(COUNTIF(OFFSET(webまとめ!$A$1,WP26-1,7),"*●*"),8,
IF(COUNTIF(OFFSET(webまとめ!$A$1,WP26-1,8),"*●*"),9,
IF(COUNTIF(OFFSET(webまとめ!$A$1,WP26-1,9),"*●*"),10,
IF(COUNTIF(OFFSET(webまとめ!$A$1,WP26-1,10),"*●*"),11,
IF(COUNTIF(OFFSET(webまとめ!$A$1,WP26-1,11),"*●*"),12,
IF(COUNTIF(OFFSET(webまとめ!$A$1,WP26-1,12),"*●*"),13,0)))))))</f>
        <v>#VALUE!</v>
      </c>
      <c r="WQ28" s="39"/>
      <c r="WR28" s="39"/>
      <c r="WS28" s="48" t="e">
        <f ca="1">IF(WS2="■",WS3,
OFFSET(webまとめ!$A$1,XA26-1,1))</f>
        <v>#VALUE!</v>
      </c>
      <c r="WT28" s="48"/>
      <c r="WU28" s="48"/>
      <c r="WV28" s="48"/>
      <c r="WW28" s="48" t="s">
        <v>3468</v>
      </c>
      <c r="WX28" s="39" t="str">
        <f ca="1">IFERROR(
IF(WS2="■",WX3,
IF(AND(VALUE(OFFSET(webまとめ!$A$1,XA1+1-1,0))&gt;39999,VALUE(OFFSET(webまとめ!$A$1,XA1+1-1,0))&lt;49999),
"ママミール スマイルぶろっこりー",
"ママミール")),"")</f>
        <v/>
      </c>
      <c r="WY28" s="39"/>
      <c r="WZ28" s="39"/>
      <c r="XA28" s="41" t="e">
        <f ca="1">IF(COUNTIF(OFFSET(webまとめ!$A$1,XA26-1,6),"*●*"),7,
IF(COUNTIF(OFFSET(webまとめ!$A$1,XA26-1,7),"*●*"),8,
IF(COUNTIF(OFFSET(webまとめ!$A$1,XA26-1,8),"*●*"),9,
IF(COUNTIF(OFFSET(webまとめ!$A$1,XA26-1,9),"*●*"),10,
IF(COUNTIF(OFFSET(webまとめ!$A$1,XA26-1,10),"*●*"),11,
IF(COUNTIF(OFFSET(webまとめ!$A$1,XA26-1,11),"*●*"),12,
IF(COUNTIF(OFFSET(webまとめ!$A$1,XA26-1,12),"*●*"),13,0)))))))</f>
        <v>#VALUE!</v>
      </c>
      <c r="XB28" s="39"/>
      <c r="XC28" s="39"/>
      <c r="XD28" s="48" t="e">
        <f ca="1">IF(XD2="■",XD3,
OFFSET(webまとめ!$A$1,XL26-1,1))</f>
        <v>#VALUE!</v>
      </c>
      <c r="XE28" s="48"/>
      <c r="XF28" s="48"/>
      <c r="XG28" s="48"/>
      <c r="XH28" s="48" t="s">
        <v>3468</v>
      </c>
      <c r="XI28" s="39" t="str">
        <f ca="1">IFERROR(
IF(XD2="■",XI3,
IF(AND(VALUE(OFFSET(webまとめ!$A$1,XL1+1-1,0))&gt;39999,VALUE(OFFSET(webまとめ!$A$1,XL1+1-1,0))&lt;49999),
"ママミール スマイルぶろっこりー",
"ママミール")),"")</f>
        <v/>
      </c>
      <c r="XJ28" s="39"/>
      <c r="XK28" s="39"/>
      <c r="XL28" s="41" t="e">
        <f ca="1">IF(COUNTIF(OFFSET(webまとめ!$A$1,XL26-1,6),"*●*"),7,
IF(COUNTIF(OFFSET(webまとめ!$A$1,XL26-1,7),"*●*"),8,
IF(COUNTIF(OFFSET(webまとめ!$A$1,XL26-1,8),"*●*"),9,
IF(COUNTIF(OFFSET(webまとめ!$A$1,XL26-1,9),"*●*"),10,
IF(COUNTIF(OFFSET(webまとめ!$A$1,XL26-1,10),"*●*"),11,
IF(COUNTIF(OFFSET(webまとめ!$A$1,XL26-1,11),"*●*"),12,
IF(COUNTIF(OFFSET(webまとめ!$A$1,XL26-1,12),"*●*"),13,0)))))))</f>
        <v>#VALUE!</v>
      </c>
      <c r="XM28" s="39"/>
      <c r="XN28" s="39"/>
      <c r="XO28" s="48" t="e">
        <f ca="1">IF(XO2="■",XO3,
OFFSET(webまとめ!$A$1,XW26-1,1))</f>
        <v>#VALUE!</v>
      </c>
      <c r="XP28" s="48"/>
      <c r="XQ28" s="48"/>
      <c r="XR28" s="48"/>
      <c r="XS28" s="48" t="s">
        <v>3468</v>
      </c>
      <c r="XT28" s="39" t="str">
        <f ca="1">IFERROR(
IF(XO2="■",XT3,
IF(AND(VALUE(OFFSET(webまとめ!$A$1,XW1+1-1,0))&gt;39999,VALUE(OFFSET(webまとめ!$A$1,XW1+1-1,0))&lt;49999),
"ママミール スマイルぶろっこりー",
"ママミール")),"")</f>
        <v/>
      </c>
      <c r="XU28" s="39"/>
      <c r="XV28" s="39"/>
      <c r="XW28" s="41" t="e">
        <f ca="1">IF(COUNTIF(OFFSET(webまとめ!$A$1,XW26-1,6),"*●*"),7,
IF(COUNTIF(OFFSET(webまとめ!$A$1,XW26-1,7),"*●*"),8,
IF(COUNTIF(OFFSET(webまとめ!$A$1,XW26-1,8),"*●*"),9,
IF(COUNTIF(OFFSET(webまとめ!$A$1,XW26-1,9),"*●*"),10,
IF(COUNTIF(OFFSET(webまとめ!$A$1,XW26-1,10),"*●*"),11,
IF(COUNTIF(OFFSET(webまとめ!$A$1,XW26-1,11),"*●*"),12,
IF(COUNTIF(OFFSET(webまとめ!$A$1,XW26-1,12),"*●*"),13,0)))))))</f>
        <v>#VALUE!</v>
      </c>
      <c r="XX28" s="39"/>
      <c r="XY28" s="39"/>
      <c r="XZ28" s="48" t="e">
        <f ca="1">IF(XZ2="■",XZ3,
OFFSET(webまとめ!$A$1,YH26-1,1))</f>
        <v>#VALUE!</v>
      </c>
      <c r="YA28" s="48"/>
      <c r="YB28" s="48"/>
      <c r="YC28" s="48"/>
      <c r="YD28" s="48" t="s">
        <v>3468</v>
      </c>
      <c r="YE28" s="39" t="str">
        <f ca="1">IFERROR(
IF(XZ2="■",YE3,
IF(AND(VALUE(OFFSET(webまとめ!$A$1,YH1+1-1,0))&gt;39999,VALUE(OFFSET(webまとめ!$A$1,YH1+1-1,0))&lt;49999),
"ママミール スマイルぶろっこりー",
"ママミール")),"")</f>
        <v/>
      </c>
      <c r="YF28" s="39"/>
      <c r="YG28" s="39"/>
      <c r="YH28" s="41" t="e">
        <f ca="1">IF(COUNTIF(OFFSET(webまとめ!$A$1,YH26-1,6),"*●*"),7,
IF(COUNTIF(OFFSET(webまとめ!$A$1,YH26-1,7),"*●*"),8,
IF(COUNTIF(OFFSET(webまとめ!$A$1,YH26-1,8),"*●*"),9,
IF(COUNTIF(OFFSET(webまとめ!$A$1,YH26-1,9),"*●*"),10,
IF(COUNTIF(OFFSET(webまとめ!$A$1,YH26-1,10),"*●*"),11,
IF(COUNTIF(OFFSET(webまとめ!$A$1,YH26-1,11),"*●*"),12,
IF(COUNTIF(OFFSET(webまとめ!$A$1,YH26-1,12),"*●*"),13,0)))))))</f>
        <v>#VALUE!</v>
      </c>
      <c r="YI28" s="39"/>
      <c r="YJ28" s="39"/>
      <c r="YK28" s="48" t="e">
        <f ca="1">IF(YK2="■",YK3,
OFFSET(webまとめ!$A$1,YS26-1,1))</f>
        <v>#VALUE!</v>
      </c>
      <c r="YL28" s="48"/>
      <c r="YM28" s="48"/>
      <c r="YN28" s="48"/>
      <c r="YO28" s="48" t="s">
        <v>3468</v>
      </c>
      <c r="YP28" s="39" t="str">
        <f ca="1">IFERROR(
IF(YK2="■",YP3,
IF(AND(VALUE(OFFSET(webまとめ!$A$1,YS1+1-1,0))&gt;39999,VALUE(OFFSET(webまとめ!$A$1,YS1+1-1,0))&lt;49999),
"ママミール スマイルぶろっこりー",
"ママミール")),"")</f>
        <v/>
      </c>
      <c r="YQ28" s="39"/>
      <c r="YR28" s="39"/>
      <c r="YS28" s="41" t="e">
        <f ca="1">IF(COUNTIF(OFFSET(webまとめ!$A$1,YS26-1,6),"*●*"),7,
IF(COUNTIF(OFFSET(webまとめ!$A$1,YS26-1,7),"*●*"),8,
IF(COUNTIF(OFFSET(webまとめ!$A$1,YS26-1,8),"*●*"),9,
IF(COUNTIF(OFFSET(webまとめ!$A$1,YS26-1,9),"*●*"),10,
IF(COUNTIF(OFFSET(webまとめ!$A$1,YS26-1,10),"*●*"),11,
IF(COUNTIF(OFFSET(webまとめ!$A$1,YS26-1,11),"*●*"),12,
IF(COUNTIF(OFFSET(webまとめ!$A$1,YS26-1,12),"*●*"),13,0)))))))</f>
        <v>#VALUE!</v>
      </c>
      <c r="YT28" s="39"/>
      <c r="YU28" s="39"/>
      <c r="YV28" s="48" t="e">
        <f ca="1">IF(YV2="■",YV3,
OFFSET(webまとめ!$A$1,ZD26-1,1))</f>
        <v>#VALUE!</v>
      </c>
      <c r="YW28" s="48"/>
      <c r="YX28" s="48"/>
      <c r="YY28" s="48"/>
      <c r="YZ28" s="48" t="s">
        <v>3468</v>
      </c>
      <c r="ZA28" s="39" t="str">
        <f ca="1">IFERROR(
IF(YV2="■",ZA3,
IF(AND(VALUE(OFFSET(webまとめ!$A$1,ZD1+1-1,0))&gt;39999,VALUE(OFFSET(webまとめ!$A$1,ZD1+1-1,0))&lt;49999),
"ママミール スマイルぶろっこりー",
"ママミール")),"")</f>
        <v/>
      </c>
      <c r="ZB28" s="39"/>
      <c r="ZC28" s="39"/>
      <c r="ZD28" s="41" t="e">
        <f ca="1">IF(COUNTIF(OFFSET(webまとめ!$A$1,ZD26-1,6),"*●*"),7,
IF(COUNTIF(OFFSET(webまとめ!$A$1,ZD26-1,7),"*●*"),8,
IF(COUNTIF(OFFSET(webまとめ!$A$1,ZD26-1,8),"*●*"),9,
IF(COUNTIF(OFFSET(webまとめ!$A$1,ZD26-1,9),"*●*"),10,
IF(COUNTIF(OFFSET(webまとめ!$A$1,ZD26-1,10),"*●*"),11,
IF(COUNTIF(OFFSET(webまとめ!$A$1,ZD26-1,11),"*●*"),12,
IF(COUNTIF(OFFSET(webまとめ!$A$1,ZD26-1,12),"*●*"),13,0)))))))</f>
        <v>#VALUE!</v>
      </c>
      <c r="ZE28" s="39"/>
      <c r="ZF28" s="39"/>
      <c r="ZG28" s="48" t="e">
        <f ca="1">IF(ZG2="■",ZG3,
OFFSET(webまとめ!$A$1,ZO26-1,1))</f>
        <v>#VALUE!</v>
      </c>
      <c r="ZH28" s="48"/>
      <c r="ZI28" s="48"/>
      <c r="ZJ28" s="48"/>
      <c r="ZK28" s="48" t="s">
        <v>3468</v>
      </c>
      <c r="ZL28" s="39" t="str">
        <f ca="1">IFERROR(
IF(ZG2="■",ZL3,
IF(AND(VALUE(OFFSET(webまとめ!$A$1,ZO1+1-1,0))&gt;39999,VALUE(OFFSET(webまとめ!$A$1,ZO1+1-1,0))&lt;49999),
"ママミール スマイルぶろっこりー",
"ママミール")),"")</f>
        <v/>
      </c>
      <c r="ZM28" s="39"/>
      <c r="ZN28" s="39"/>
      <c r="ZO28" s="41" t="e">
        <f ca="1">IF(COUNTIF(OFFSET(webまとめ!$A$1,ZO26-1,6),"*●*"),7,
IF(COUNTIF(OFFSET(webまとめ!$A$1,ZO26-1,7),"*●*"),8,
IF(COUNTIF(OFFSET(webまとめ!$A$1,ZO26-1,8),"*●*"),9,
IF(COUNTIF(OFFSET(webまとめ!$A$1,ZO26-1,9),"*●*"),10,
IF(COUNTIF(OFFSET(webまとめ!$A$1,ZO26-1,10),"*●*"),11,
IF(COUNTIF(OFFSET(webまとめ!$A$1,ZO26-1,11),"*●*"),12,
IF(COUNTIF(OFFSET(webまとめ!$A$1,ZO26-1,12),"*●*"),13,0)))))))</f>
        <v>#VALUE!</v>
      </c>
      <c r="ZP28" s="39"/>
      <c r="ZQ28" s="39"/>
      <c r="ZR28" s="48" t="e">
        <f ca="1">IF(ZR2="■",ZR3,
OFFSET(webまとめ!$A$1,ZZ26-1,1))</f>
        <v>#VALUE!</v>
      </c>
      <c r="ZS28" s="48"/>
      <c r="ZT28" s="48"/>
      <c r="ZU28" s="48"/>
      <c r="ZV28" s="48" t="s">
        <v>3468</v>
      </c>
      <c r="ZW28" s="39" t="str">
        <f ca="1">IFERROR(
IF(ZR2="■",ZW3,
IF(AND(VALUE(OFFSET(webまとめ!$A$1,ZZ1+1-1,0))&gt;39999,VALUE(OFFSET(webまとめ!$A$1,ZZ1+1-1,0))&lt;49999),
"ママミール スマイルぶろっこりー",
"ママミール")),"")</f>
        <v/>
      </c>
      <c r="ZX28" s="39"/>
      <c r="ZY28" s="39"/>
      <c r="ZZ28" s="41" t="e">
        <f ca="1">IF(COUNTIF(OFFSET(webまとめ!$A$1,ZZ26-1,6),"*●*"),7,
IF(COUNTIF(OFFSET(webまとめ!$A$1,ZZ26-1,7),"*●*"),8,
IF(COUNTIF(OFFSET(webまとめ!$A$1,ZZ26-1,8),"*●*"),9,
IF(COUNTIF(OFFSET(webまとめ!$A$1,ZZ26-1,9),"*●*"),10,
IF(COUNTIF(OFFSET(webまとめ!$A$1,ZZ26-1,10),"*●*"),11,
IF(COUNTIF(OFFSET(webまとめ!$A$1,ZZ26-1,11),"*●*"),12,
IF(COUNTIF(OFFSET(webまとめ!$A$1,ZZ26-1,12),"*●*"),13,0)))))))</f>
        <v>#VALUE!</v>
      </c>
      <c r="AAA28" s="39"/>
      <c r="AAB28" s="39"/>
      <c r="AAC28" s="48" t="e">
        <f ca="1">IF(AAC2="■",AAC3,
OFFSET(webまとめ!$A$1,AAK26-1,1))</f>
        <v>#VALUE!</v>
      </c>
      <c r="AAD28" s="48"/>
      <c r="AAE28" s="48"/>
      <c r="AAF28" s="48"/>
      <c r="AAG28" s="48" t="s">
        <v>3468</v>
      </c>
      <c r="AAH28" s="39" t="str">
        <f ca="1">IFERROR(
IF(AAC2="■",AAH3,
IF(AND(VALUE(OFFSET(webまとめ!$A$1,AAK1+1-1,0))&gt;39999,VALUE(OFFSET(webまとめ!$A$1,AAK1+1-1,0))&lt;49999),
"ママミール スマイルぶろっこりー",
"ママミール")),"")</f>
        <v/>
      </c>
      <c r="AAI28" s="39"/>
      <c r="AAJ28" s="39"/>
      <c r="AAK28" s="41" t="e">
        <f ca="1">IF(COUNTIF(OFFSET(webまとめ!$A$1,AAK26-1,6),"*●*"),7,
IF(COUNTIF(OFFSET(webまとめ!$A$1,AAK26-1,7),"*●*"),8,
IF(COUNTIF(OFFSET(webまとめ!$A$1,AAK26-1,8),"*●*"),9,
IF(COUNTIF(OFFSET(webまとめ!$A$1,AAK26-1,9),"*●*"),10,
IF(COUNTIF(OFFSET(webまとめ!$A$1,AAK26-1,10),"*●*"),11,
IF(COUNTIF(OFFSET(webまとめ!$A$1,AAK26-1,11),"*●*"),12,
IF(COUNTIF(OFFSET(webまとめ!$A$1,AAK26-1,12),"*●*"),13,0)))))))</f>
        <v>#VALUE!</v>
      </c>
      <c r="AAL28" s="39"/>
      <c r="AAM28" s="39"/>
    </row>
    <row r="29" spans="1:715" ht="11.4" customHeight="1" x14ac:dyDescent="0.45">
      <c r="F29" s="39" t="str">
        <f ca="1">IFERROR(
IF(A2="■",F4,
IF(AND(VALUE(OFFSET(webまとめ!$A$1,I1+1-1,0))&gt;39999,VALUE(OFFSET(webまとめ!$A$1,I1+1-1,0))&lt;49999),
"〒　811-1347",
"〒　811-1311")),"")</f>
        <v/>
      </c>
      <c r="G29" s="39"/>
      <c r="H29" s="39"/>
      <c r="I29" s="39"/>
      <c r="J29" s="39"/>
      <c r="K29" s="39"/>
      <c r="Q29" s="39" t="str">
        <f ca="1">IFERROR(
IF(L2="■",Q4,
IF(AND(VALUE(OFFSET(webまとめ!$A$1,T1+1-1,0))&gt;39999,VALUE(OFFSET(webまとめ!$A$1,T1+1-1,0))&lt;49999),
"〒　811-1347",
"〒　811-1311")),"")</f>
        <v/>
      </c>
      <c r="R29" s="39"/>
      <c r="S29" s="39"/>
      <c r="T29" s="39"/>
      <c r="U29" s="39"/>
      <c r="V29" s="39"/>
      <c r="AB29" s="39" t="str">
        <f ca="1">IFERROR(
IF(W2="■",AB4,
IF(AND(VALUE(OFFSET(webまとめ!$A$1,AE1+1-1,0))&gt;39999,VALUE(OFFSET(webまとめ!$A$1,AE1+1-1,0))&lt;49999),
"〒　811-1347",
"〒　811-1311")),"")</f>
        <v/>
      </c>
      <c r="AC29" s="39"/>
      <c r="AD29" s="39"/>
      <c r="AE29" s="39"/>
      <c r="AF29" s="39"/>
      <c r="AG29" s="39"/>
      <c r="AM29" s="39" t="str">
        <f ca="1">IFERROR(
IF(AH2="■",AM4,
IF(AND(VALUE(OFFSET(webまとめ!$A$1,AP1+1-1,0))&gt;39999,VALUE(OFFSET(webまとめ!$A$1,AP1+1-1,0))&lt;49999),
"〒　811-1347",
"〒　811-1311")),"")</f>
        <v/>
      </c>
      <c r="AN29" s="39"/>
      <c r="AO29" s="39"/>
      <c r="AP29" s="39"/>
      <c r="AQ29" s="39"/>
      <c r="AR29" s="39"/>
      <c r="AX29" s="39" t="str">
        <f ca="1">IFERROR(
IF(AS2="■",AX4,
IF(AND(VALUE(OFFSET(webまとめ!$A$1,BA1+1-1,0))&gt;39999,VALUE(OFFSET(webまとめ!$A$1,BA1+1-1,0))&lt;49999),
"〒　811-1347",
"〒　811-1311")),"")</f>
        <v/>
      </c>
      <c r="AY29" s="39"/>
      <c r="AZ29" s="39"/>
      <c r="BA29" s="39"/>
      <c r="BB29" s="39"/>
      <c r="BC29" s="39"/>
      <c r="BI29" s="39" t="str">
        <f ca="1">IFERROR(
IF(BD2="■",BI4,
IF(AND(VALUE(OFFSET(webまとめ!$A$1,BL1+1-1,0))&gt;39999,VALUE(OFFSET(webまとめ!$A$1,BL1+1-1,0))&lt;49999),
"〒　811-1347",
"〒　811-1311")),"")</f>
        <v/>
      </c>
      <c r="BJ29" s="39"/>
      <c r="BK29" s="39"/>
      <c r="BL29" s="39"/>
      <c r="BM29" s="39"/>
      <c r="BN29" s="39"/>
      <c r="BT29" s="39" t="str">
        <f ca="1">IFERROR(
IF(BO2="■",BT4,
IF(AND(VALUE(OFFSET(webまとめ!$A$1,BW1+1-1,0))&gt;39999,VALUE(OFFSET(webまとめ!$A$1,BW1+1-1,0))&lt;49999),
"〒　811-1347",
"〒　811-1311")),"")</f>
        <v/>
      </c>
      <c r="BU29" s="39"/>
      <c r="BV29" s="39"/>
      <c r="BW29" s="39"/>
      <c r="BX29" s="39"/>
      <c r="BY29" s="39"/>
      <c r="CE29" s="39" t="str">
        <f ca="1">IFERROR(
IF(BZ2="■",CE4,
IF(AND(VALUE(OFFSET(webまとめ!$A$1,CH1+1-1,0))&gt;39999,VALUE(OFFSET(webまとめ!$A$1,CH1+1-1,0))&lt;49999),
"〒　811-1347",
"〒　811-1311")),"")</f>
        <v/>
      </c>
      <c r="CF29" s="39"/>
      <c r="CG29" s="39"/>
      <c r="CH29" s="39"/>
      <c r="CI29" s="39"/>
      <c r="CJ29" s="39"/>
      <c r="CP29" s="39" t="str">
        <f ca="1">IFERROR(
IF(CK2="■",CP4,
IF(AND(VALUE(OFFSET(webまとめ!$A$1,CS1+1-1,0))&gt;39999,VALUE(OFFSET(webまとめ!$A$1,CS1+1-1,0))&lt;49999),
"〒　811-1347",
"〒　811-1311")),"")</f>
        <v/>
      </c>
      <c r="CQ29" s="39"/>
      <c r="CR29" s="39"/>
      <c r="CS29" s="39"/>
      <c r="CT29" s="39"/>
      <c r="CU29" s="39"/>
      <c r="DA29" s="39" t="str">
        <f ca="1">IFERROR(
IF(CV2="■",DA4,
IF(AND(VALUE(OFFSET(webまとめ!$A$1,DD1+1-1,0))&gt;39999,VALUE(OFFSET(webまとめ!$A$1,DD1+1-1,0))&lt;49999),
"〒　811-1347",
"〒　811-1311")),"")</f>
        <v/>
      </c>
      <c r="DB29" s="39"/>
      <c r="DC29" s="39"/>
      <c r="DD29" s="39"/>
      <c r="DE29" s="39"/>
      <c r="DF29" s="39"/>
      <c r="DL29" s="39" t="str">
        <f ca="1">IFERROR(
IF(DG2="■",DL4,
IF(AND(VALUE(OFFSET(webまとめ!$A$1,DO1+1-1,0))&gt;39999,VALUE(OFFSET(webまとめ!$A$1,DO1+1-1,0))&lt;49999),
"〒　811-1347",
"〒　811-1311")),"")</f>
        <v/>
      </c>
      <c r="DM29" s="39"/>
      <c r="DN29" s="39"/>
      <c r="DO29" s="39"/>
      <c r="DP29" s="39"/>
      <c r="DQ29" s="39"/>
      <c r="DW29" s="39" t="str">
        <f ca="1">IFERROR(
IF(DR2="■",DW4,
IF(AND(VALUE(OFFSET(webまとめ!$A$1,DZ1+1-1,0))&gt;39999,VALUE(OFFSET(webまとめ!$A$1,DZ1+1-1,0))&lt;49999),
"〒　811-1347",
"〒　811-1311")),"")</f>
        <v/>
      </c>
      <c r="DX29" s="39"/>
      <c r="DY29" s="39"/>
      <c r="DZ29" s="39"/>
      <c r="EA29" s="39"/>
      <c r="EB29" s="39"/>
      <c r="EH29" s="39" t="str">
        <f ca="1">IFERROR(
IF(EC2="■",EH4,
IF(AND(VALUE(OFFSET(webまとめ!$A$1,EK1+1-1,0))&gt;39999,VALUE(OFFSET(webまとめ!$A$1,EK1+1-1,0))&lt;49999),
"〒　811-1347",
"〒　811-1311")),"")</f>
        <v/>
      </c>
      <c r="EI29" s="39"/>
      <c r="EJ29" s="39"/>
      <c r="EK29" s="39"/>
      <c r="EL29" s="39"/>
      <c r="EM29" s="39"/>
      <c r="ES29" s="39" t="str">
        <f ca="1">IFERROR(
IF(EN2="■",ES4,
IF(AND(VALUE(OFFSET(webまとめ!$A$1,EV1+1-1,0))&gt;39999,VALUE(OFFSET(webまとめ!$A$1,EV1+1-1,0))&lt;49999),
"〒　811-1347",
"〒　811-1311")),"")</f>
        <v/>
      </c>
      <c r="ET29" s="39"/>
      <c r="EU29" s="39"/>
      <c r="EV29" s="39"/>
      <c r="EW29" s="39"/>
      <c r="EX29" s="39"/>
      <c r="FD29" s="39" t="str">
        <f ca="1">IFERROR(
IF(EY2="■",FD4,
IF(AND(VALUE(OFFSET(webまとめ!$A$1,FG1+1-1,0))&gt;39999,VALUE(OFFSET(webまとめ!$A$1,FG1+1-1,0))&lt;49999),
"〒　811-1347",
"〒　811-1311")),"")</f>
        <v/>
      </c>
      <c r="FE29" s="39"/>
      <c r="FF29" s="39"/>
      <c r="FG29" s="39"/>
      <c r="FH29" s="39"/>
      <c r="FI29" s="39"/>
      <c r="FO29" s="39" t="str">
        <f ca="1">IFERROR(
IF(FJ2="■",FO4,
IF(AND(VALUE(OFFSET(webまとめ!$A$1,FR1+1-1,0))&gt;39999,VALUE(OFFSET(webまとめ!$A$1,FR1+1-1,0))&lt;49999),
"〒　811-1347",
"〒　811-1311")),"")</f>
        <v/>
      </c>
      <c r="FP29" s="39"/>
      <c r="FQ29" s="39"/>
      <c r="FR29" s="39"/>
      <c r="FS29" s="39"/>
      <c r="FT29" s="39"/>
      <c r="FZ29" s="39" t="str">
        <f ca="1">IFERROR(
IF(FU2="■",FZ4,
IF(AND(VALUE(OFFSET(webまとめ!$A$1,GC1+1-1,0))&gt;39999,VALUE(OFFSET(webまとめ!$A$1,GC1+1-1,0))&lt;49999),
"〒　811-1347",
"〒　811-1311")),"")</f>
        <v/>
      </c>
      <c r="GA29" s="39"/>
      <c r="GB29" s="39"/>
      <c r="GC29" s="39"/>
      <c r="GD29" s="39"/>
      <c r="GE29" s="39"/>
      <c r="GK29" s="39" t="str">
        <f ca="1">IFERROR(
IF(GF2="■",GK4,
IF(AND(VALUE(OFFSET(webまとめ!$A$1,GN1+1-1,0))&gt;39999,VALUE(OFFSET(webまとめ!$A$1,GN1+1-1,0))&lt;49999),
"〒　811-1347",
"〒　811-1311")),"")</f>
        <v/>
      </c>
      <c r="GL29" s="39"/>
      <c r="GM29" s="39"/>
      <c r="GN29" s="39"/>
      <c r="GO29" s="39"/>
      <c r="GP29" s="39"/>
      <c r="GV29" s="39" t="str">
        <f ca="1">IFERROR(
IF(GQ2="■",GV4,
IF(AND(VALUE(OFFSET(webまとめ!$A$1,GY1+1-1,0))&gt;39999,VALUE(OFFSET(webまとめ!$A$1,GY1+1-1,0))&lt;49999),
"〒　811-1347",
"〒　811-1311")),"")</f>
        <v/>
      </c>
      <c r="GW29" s="39"/>
      <c r="GX29" s="39"/>
      <c r="GY29" s="39"/>
      <c r="GZ29" s="39"/>
      <c r="HA29" s="39"/>
      <c r="HG29" s="39" t="str">
        <f ca="1">IFERROR(
IF(HB2="■",HG4,
IF(AND(VALUE(OFFSET(webまとめ!$A$1,HJ1+1-1,0))&gt;39999,VALUE(OFFSET(webまとめ!$A$1,HJ1+1-1,0))&lt;49999),
"〒　811-1347",
"〒　811-1311")),"")</f>
        <v/>
      </c>
      <c r="HH29" s="39"/>
      <c r="HI29" s="39"/>
      <c r="HJ29" s="39"/>
      <c r="HK29" s="39"/>
      <c r="HL29" s="39"/>
      <c r="HR29" s="39" t="str">
        <f ca="1">IFERROR(
IF(HM2="■",HR4,
IF(AND(VALUE(OFFSET(webまとめ!$A$1,HU1+1-1,0))&gt;39999,VALUE(OFFSET(webまとめ!$A$1,HU1+1-1,0))&lt;49999),
"〒　811-1347",
"〒　811-1311")),"")</f>
        <v/>
      </c>
      <c r="HS29" s="39"/>
      <c r="HT29" s="39"/>
      <c r="HU29" s="39"/>
      <c r="HV29" s="39"/>
      <c r="HW29" s="39"/>
      <c r="IC29" s="39" t="str">
        <f ca="1">IFERROR(
IF(HX2="■",IC4,
IF(AND(VALUE(OFFSET(webまとめ!$A$1,IF1+1-1,0))&gt;39999,VALUE(OFFSET(webまとめ!$A$1,IF1+1-1,0))&lt;49999),
"〒　811-1347",
"〒　811-1311")),"")</f>
        <v/>
      </c>
      <c r="ID29" s="39"/>
      <c r="IE29" s="39"/>
      <c r="IF29" s="39"/>
      <c r="IG29" s="39"/>
      <c r="IH29" s="39"/>
      <c r="IN29" s="39" t="str">
        <f ca="1">IFERROR(
IF(II2="■",IN4,
IF(AND(VALUE(OFFSET(webまとめ!$A$1,IQ1+1-1,0))&gt;39999,VALUE(OFFSET(webまとめ!$A$1,IQ1+1-1,0))&lt;49999),
"〒　811-1347",
"〒　811-1311")),"")</f>
        <v/>
      </c>
      <c r="IO29" s="39"/>
      <c r="IP29" s="39"/>
      <c r="IQ29" s="39"/>
      <c r="IR29" s="39"/>
      <c r="IS29" s="39"/>
      <c r="IY29" s="39" t="str">
        <f ca="1">IFERROR(
IF(IT2="■",IY4,
IF(AND(VALUE(OFFSET(webまとめ!$A$1,JB1+1-1,0))&gt;39999,VALUE(OFFSET(webまとめ!$A$1,JB1+1-1,0))&lt;49999),
"〒　811-1347",
"〒　811-1311")),"")</f>
        <v/>
      </c>
      <c r="IZ29" s="39"/>
      <c r="JA29" s="39"/>
      <c r="JB29" s="39"/>
      <c r="JC29" s="39"/>
      <c r="JD29" s="39"/>
      <c r="JJ29" s="39" t="str">
        <f ca="1">IFERROR(
IF(JE2="■",JJ4,
IF(AND(VALUE(OFFSET(webまとめ!$A$1,JM1+1-1,0))&gt;39999,VALUE(OFFSET(webまとめ!$A$1,JM1+1-1,0))&lt;49999),
"〒　811-1347",
"〒　811-1311")),"")</f>
        <v/>
      </c>
      <c r="JK29" s="39"/>
      <c r="JL29" s="39"/>
      <c r="JM29" s="39"/>
      <c r="JN29" s="39"/>
      <c r="JO29" s="39"/>
      <c r="JU29" s="39" t="str">
        <f ca="1">IFERROR(
IF(JP2="■",JU4,
IF(AND(VALUE(OFFSET(webまとめ!$A$1,JX1+1-1,0))&gt;39999,VALUE(OFFSET(webまとめ!$A$1,JX1+1-1,0))&lt;49999),
"〒　811-1347",
"〒　811-1311")),"")</f>
        <v/>
      </c>
      <c r="JV29" s="39"/>
      <c r="JW29" s="39"/>
      <c r="JX29" s="39"/>
      <c r="JY29" s="39"/>
      <c r="JZ29" s="39"/>
      <c r="KF29" s="39" t="str">
        <f ca="1">IFERROR(
IF(KA2="■",KF4,
IF(AND(VALUE(OFFSET(webまとめ!$A$1,KI1+1-1,0))&gt;39999,VALUE(OFFSET(webまとめ!$A$1,KI1+1-1,0))&lt;49999),
"〒　811-1347",
"〒　811-1311")),"")</f>
        <v/>
      </c>
      <c r="KG29" s="39"/>
      <c r="KH29" s="39"/>
      <c r="KI29" s="39"/>
      <c r="KJ29" s="39"/>
      <c r="KK29" s="39"/>
      <c r="KQ29" s="39" t="str">
        <f ca="1">IFERROR(
IF(KL2="■",KQ4,
IF(AND(VALUE(OFFSET(webまとめ!$A$1,KT1+1-1,0))&gt;39999,VALUE(OFFSET(webまとめ!$A$1,KT1+1-1,0))&lt;49999),
"〒　811-1347",
"〒　811-1311")),"")</f>
        <v/>
      </c>
      <c r="KR29" s="39"/>
      <c r="KS29" s="39"/>
      <c r="KT29" s="39"/>
      <c r="KU29" s="39"/>
      <c r="KV29" s="39"/>
      <c r="LB29" s="39" t="str">
        <f ca="1">IFERROR(
IF(KW2="■",LB4,
IF(AND(VALUE(OFFSET(webまとめ!$A$1,LE1+1-1,0))&gt;39999,VALUE(OFFSET(webまとめ!$A$1,LE1+1-1,0))&lt;49999),
"〒　811-1347",
"〒　811-1311")),"")</f>
        <v/>
      </c>
      <c r="LC29" s="39"/>
      <c r="LD29" s="39"/>
      <c r="LE29" s="39"/>
      <c r="LF29" s="39"/>
      <c r="LG29" s="39"/>
      <c r="LM29" s="39" t="str">
        <f ca="1">IFERROR(
IF(LH2="■",LM4,
IF(AND(VALUE(OFFSET(webまとめ!$A$1,LP1+1-1,0))&gt;39999,VALUE(OFFSET(webまとめ!$A$1,LP1+1-1,0))&lt;49999),
"〒　811-1347",
"〒　811-1311")),"")</f>
        <v/>
      </c>
      <c r="LN29" s="39"/>
      <c r="LO29" s="39"/>
      <c r="LP29" s="39"/>
      <c r="LQ29" s="39"/>
      <c r="LR29" s="39"/>
      <c r="LX29" s="39" t="str">
        <f ca="1">IFERROR(
IF(LS2="■",LX4,
IF(AND(VALUE(OFFSET(webまとめ!$A$1,MA1+1-1,0))&gt;39999,VALUE(OFFSET(webまとめ!$A$1,MA1+1-1,0))&lt;49999),
"〒　811-1347",
"〒　811-1311")),"")</f>
        <v/>
      </c>
      <c r="LY29" s="39"/>
      <c r="LZ29" s="39"/>
      <c r="MA29" s="39"/>
      <c r="MB29" s="39"/>
      <c r="MC29" s="39"/>
      <c r="MI29" s="39" t="str">
        <f ca="1">IFERROR(
IF(MD2="■",MI4,
IF(AND(VALUE(OFFSET(webまとめ!$A$1,ML1+1-1,0))&gt;39999,VALUE(OFFSET(webまとめ!$A$1,ML1+1-1,0))&lt;49999),
"〒　811-1347",
"〒　811-1311")),"")</f>
        <v/>
      </c>
      <c r="MJ29" s="39"/>
      <c r="MK29" s="39"/>
      <c r="ML29" s="39"/>
      <c r="MM29" s="39"/>
      <c r="MN29" s="39"/>
      <c r="MT29" s="39" t="str">
        <f ca="1">IFERROR(
IF(MO2="■",MT4,
IF(AND(VALUE(OFFSET(webまとめ!$A$1,MW1+1-1,0))&gt;39999,VALUE(OFFSET(webまとめ!$A$1,MW1+1-1,0))&lt;49999),
"〒　811-1347",
"〒　811-1311")),"")</f>
        <v/>
      </c>
      <c r="MU29" s="39"/>
      <c r="MV29" s="39"/>
      <c r="MW29" s="39"/>
      <c r="MX29" s="39"/>
      <c r="MY29" s="39"/>
      <c r="NE29" s="39" t="str">
        <f ca="1">IFERROR(
IF(MZ2="■",NE4,
IF(AND(VALUE(OFFSET(webまとめ!$A$1,NH1+1-1,0))&gt;39999,VALUE(OFFSET(webまとめ!$A$1,NH1+1-1,0))&lt;49999),
"〒　811-1347",
"〒　811-1311")),"")</f>
        <v/>
      </c>
      <c r="NF29" s="39"/>
      <c r="NG29" s="39"/>
      <c r="NH29" s="39"/>
      <c r="NI29" s="39"/>
      <c r="NJ29" s="39"/>
      <c r="NP29" s="39" t="str">
        <f ca="1">IFERROR(
IF(NK2="■",NP4,
IF(AND(VALUE(OFFSET(webまとめ!$A$1,NS1+1-1,0))&gt;39999,VALUE(OFFSET(webまとめ!$A$1,NS1+1-1,0))&lt;49999),
"〒　811-1347",
"〒　811-1311")),"")</f>
        <v/>
      </c>
      <c r="NQ29" s="39"/>
      <c r="NR29" s="39"/>
      <c r="NS29" s="39"/>
      <c r="NT29" s="39"/>
      <c r="NU29" s="39"/>
      <c r="OA29" s="39" t="str">
        <f ca="1">IFERROR(
IF(NV2="■",OA4,
IF(AND(VALUE(OFFSET(webまとめ!$A$1,OD1+1-1,0))&gt;39999,VALUE(OFFSET(webまとめ!$A$1,OD1+1-1,0))&lt;49999),
"〒　811-1347",
"〒　811-1311")),"")</f>
        <v/>
      </c>
      <c r="OB29" s="39"/>
      <c r="OC29" s="39"/>
      <c r="OD29" s="39"/>
      <c r="OE29" s="39"/>
      <c r="OF29" s="39"/>
      <c r="OL29" s="39" t="str">
        <f ca="1">IFERROR(
IF(OG2="■",OL4,
IF(AND(VALUE(OFFSET(webまとめ!$A$1,OO1+1-1,0))&gt;39999,VALUE(OFFSET(webまとめ!$A$1,OO1+1-1,0))&lt;49999),
"〒　811-1347",
"〒　811-1311")),"")</f>
        <v/>
      </c>
      <c r="OM29" s="39"/>
      <c r="ON29" s="39"/>
      <c r="OO29" s="39"/>
      <c r="OP29" s="39"/>
      <c r="OQ29" s="39"/>
      <c r="OW29" s="39" t="str">
        <f ca="1">IFERROR(
IF(OR2="■",OW4,
IF(AND(VALUE(OFFSET(webまとめ!$A$1,OZ1+1-1,0))&gt;39999,VALUE(OFFSET(webまとめ!$A$1,OZ1+1-1,0))&lt;49999),
"〒　811-1347",
"〒　811-1311")),"")</f>
        <v/>
      </c>
      <c r="OX29" s="39"/>
      <c r="OY29" s="39"/>
      <c r="OZ29" s="39"/>
      <c r="PA29" s="39"/>
      <c r="PB29" s="39"/>
      <c r="PH29" s="39" t="str">
        <f ca="1">IFERROR(
IF(PC2="■",PH4,
IF(AND(VALUE(OFFSET(webまとめ!$A$1,PK1+1-1,0))&gt;39999,VALUE(OFFSET(webまとめ!$A$1,PK1+1-1,0))&lt;49999),
"〒　811-1347",
"〒　811-1311")),"")</f>
        <v/>
      </c>
      <c r="PI29" s="39"/>
      <c r="PJ29" s="39"/>
      <c r="PK29" s="39"/>
      <c r="PL29" s="39"/>
      <c r="PM29" s="39"/>
      <c r="PS29" s="39" t="str">
        <f ca="1">IFERROR(
IF(PN2="■",PS4,
IF(AND(VALUE(OFFSET(webまとめ!$A$1,PV1+1-1,0))&gt;39999,VALUE(OFFSET(webまとめ!$A$1,PV1+1-1,0))&lt;49999),
"〒　811-1347",
"〒　811-1311")),"")</f>
        <v/>
      </c>
      <c r="PT29" s="39"/>
      <c r="PU29" s="39"/>
      <c r="PV29" s="39"/>
      <c r="PW29" s="39"/>
      <c r="PX29" s="39"/>
      <c r="QD29" s="39" t="str">
        <f ca="1">IFERROR(
IF(PY2="■",QD4,
IF(AND(VALUE(OFFSET(webまとめ!$A$1,QG1+1-1,0))&gt;39999,VALUE(OFFSET(webまとめ!$A$1,QG1+1-1,0))&lt;49999),
"〒　811-1347",
"〒　811-1311")),"")</f>
        <v/>
      </c>
      <c r="QE29" s="39"/>
      <c r="QF29" s="39"/>
      <c r="QG29" s="39"/>
      <c r="QH29" s="39"/>
      <c r="QI29" s="39"/>
      <c r="QO29" s="39" t="str">
        <f ca="1">IFERROR(
IF(QJ2="■",QO4,
IF(AND(VALUE(OFFSET(webまとめ!$A$1,QR1+1-1,0))&gt;39999,VALUE(OFFSET(webまとめ!$A$1,QR1+1-1,0))&lt;49999),
"〒　811-1347",
"〒　811-1311")),"")</f>
        <v/>
      </c>
      <c r="QP29" s="39"/>
      <c r="QQ29" s="39"/>
      <c r="QR29" s="39"/>
      <c r="QS29" s="39"/>
      <c r="QT29" s="39"/>
      <c r="QZ29" s="39" t="str">
        <f ca="1">IFERROR(
IF(QU2="■",QZ4,
IF(AND(VALUE(OFFSET(webまとめ!$A$1,RC1+1-1,0))&gt;39999,VALUE(OFFSET(webまとめ!$A$1,RC1+1-1,0))&lt;49999),
"〒　811-1347",
"〒　811-1311")),"")</f>
        <v/>
      </c>
      <c r="RA29" s="39"/>
      <c r="RB29" s="39"/>
      <c r="RC29" s="39"/>
      <c r="RD29" s="39"/>
      <c r="RE29" s="39"/>
      <c r="RK29" s="39" t="str">
        <f ca="1">IFERROR(
IF(RF2="■",RK4,
IF(AND(VALUE(OFFSET(webまとめ!$A$1,RN1+1-1,0))&gt;39999,VALUE(OFFSET(webまとめ!$A$1,RN1+1-1,0))&lt;49999),
"〒　811-1347",
"〒　811-1311")),"")</f>
        <v/>
      </c>
      <c r="RL29" s="39"/>
      <c r="RM29" s="39"/>
      <c r="RN29" s="39"/>
      <c r="RO29" s="39"/>
      <c r="RP29" s="39"/>
      <c r="RV29" s="39" t="str">
        <f ca="1">IFERROR(
IF(RQ2="■",RV4,
IF(AND(VALUE(OFFSET(webまとめ!$A$1,RY1+1-1,0))&gt;39999,VALUE(OFFSET(webまとめ!$A$1,RY1+1-1,0))&lt;49999),
"〒　811-1347",
"〒　811-1311")),"")</f>
        <v/>
      </c>
      <c r="RW29" s="39"/>
      <c r="RX29" s="39"/>
      <c r="RY29" s="39"/>
      <c r="RZ29" s="39"/>
      <c r="SA29" s="39"/>
      <c r="SG29" s="39" t="str">
        <f ca="1">IFERROR(
IF(SB2="■",SG4,
IF(AND(VALUE(OFFSET(webまとめ!$A$1,SJ1+1-1,0))&gt;39999,VALUE(OFFSET(webまとめ!$A$1,SJ1+1-1,0))&lt;49999),
"〒　811-1347",
"〒　811-1311")),"")</f>
        <v/>
      </c>
      <c r="SH29" s="39"/>
      <c r="SI29" s="39"/>
      <c r="SJ29" s="39"/>
      <c r="SK29" s="39"/>
      <c r="SL29" s="39"/>
      <c r="SR29" s="39" t="str">
        <f ca="1">IFERROR(
IF(SM2="■",SR4,
IF(AND(VALUE(OFFSET(webまとめ!$A$1,SU1+1-1,0))&gt;39999,VALUE(OFFSET(webまとめ!$A$1,SU1+1-1,0))&lt;49999),
"〒　811-1347",
"〒　811-1311")),"")</f>
        <v/>
      </c>
      <c r="SS29" s="39"/>
      <c r="ST29" s="39"/>
      <c r="SU29" s="39"/>
      <c r="SV29" s="39"/>
      <c r="SW29" s="39"/>
      <c r="TC29" s="39" t="str">
        <f ca="1">IFERROR(
IF(SX2="■",TC4,
IF(AND(VALUE(OFFSET(webまとめ!$A$1,TF1+1-1,0))&gt;39999,VALUE(OFFSET(webまとめ!$A$1,TF1+1-1,0))&lt;49999),
"〒　811-1347",
"〒　811-1311")),"")</f>
        <v/>
      </c>
      <c r="TD29" s="39"/>
      <c r="TE29" s="39"/>
      <c r="TF29" s="39"/>
      <c r="TG29" s="39"/>
      <c r="TH29" s="39"/>
      <c r="TN29" s="39" t="str">
        <f ca="1">IFERROR(
IF(TI2="■",TN4,
IF(AND(VALUE(OFFSET(webまとめ!$A$1,TQ1+1-1,0))&gt;39999,VALUE(OFFSET(webまとめ!$A$1,TQ1+1-1,0))&lt;49999),
"〒　811-1347",
"〒　811-1311")),"")</f>
        <v/>
      </c>
      <c r="TO29" s="39"/>
      <c r="TP29" s="39"/>
      <c r="TQ29" s="39"/>
      <c r="TR29" s="39"/>
      <c r="TS29" s="39"/>
      <c r="TY29" s="39" t="str">
        <f ca="1">IFERROR(
IF(TT2="■",TY4,
IF(AND(VALUE(OFFSET(webまとめ!$A$1,UB1+1-1,0))&gt;39999,VALUE(OFFSET(webまとめ!$A$1,UB1+1-1,0))&lt;49999),
"〒　811-1347",
"〒　811-1311")),"")</f>
        <v/>
      </c>
      <c r="TZ29" s="39"/>
      <c r="UA29" s="39"/>
      <c r="UB29" s="39"/>
      <c r="UC29" s="39"/>
      <c r="UD29" s="39"/>
      <c r="UJ29" s="39" t="str">
        <f ca="1">IFERROR(
IF(UE2="■",UJ4,
IF(AND(VALUE(OFFSET(webまとめ!$A$1,UM1+1-1,0))&gt;39999,VALUE(OFFSET(webまとめ!$A$1,UM1+1-1,0))&lt;49999),
"〒　811-1347",
"〒　811-1311")),"")</f>
        <v/>
      </c>
      <c r="UK29" s="39"/>
      <c r="UL29" s="39"/>
      <c r="UM29" s="39"/>
      <c r="UN29" s="39"/>
      <c r="UO29" s="39"/>
      <c r="UU29" s="39" t="str">
        <f ca="1">IFERROR(
IF(UP2="■",UU4,
IF(AND(VALUE(OFFSET(webまとめ!$A$1,UX1+1-1,0))&gt;39999,VALUE(OFFSET(webまとめ!$A$1,UX1+1-1,0))&lt;49999),
"〒　811-1347",
"〒　811-1311")),"")</f>
        <v/>
      </c>
      <c r="UV29" s="39"/>
      <c r="UW29" s="39"/>
      <c r="UX29" s="39"/>
      <c r="UY29" s="39"/>
      <c r="UZ29" s="39"/>
      <c r="VF29" s="39" t="str">
        <f ca="1">IFERROR(
IF(VA2="■",VF4,
IF(AND(VALUE(OFFSET(webまとめ!$A$1,VI1+1-1,0))&gt;39999,VALUE(OFFSET(webまとめ!$A$1,VI1+1-1,0))&lt;49999),
"〒　811-1347",
"〒　811-1311")),"")</f>
        <v/>
      </c>
      <c r="VG29" s="39"/>
      <c r="VH29" s="39"/>
      <c r="VI29" s="39"/>
      <c r="VJ29" s="39"/>
      <c r="VK29" s="39"/>
      <c r="VQ29" s="39" t="str">
        <f ca="1">IFERROR(
IF(VL2="■",VQ4,
IF(AND(VALUE(OFFSET(webまとめ!$A$1,VT1+1-1,0))&gt;39999,VALUE(OFFSET(webまとめ!$A$1,VT1+1-1,0))&lt;49999),
"〒　811-1347",
"〒　811-1311")),"")</f>
        <v/>
      </c>
      <c r="VR29" s="39"/>
      <c r="VS29" s="39"/>
      <c r="VT29" s="39"/>
      <c r="VU29" s="39"/>
      <c r="VV29" s="39"/>
      <c r="WB29" s="39" t="str">
        <f ca="1">IFERROR(
IF(VW2="■",WB4,
IF(AND(VALUE(OFFSET(webまとめ!$A$1,WE1+1-1,0))&gt;39999,VALUE(OFFSET(webまとめ!$A$1,WE1+1-1,0))&lt;49999),
"〒　811-1347",
"〒　811-1311")),"")</f>
        <v/>
      </c>
      <c r="WC29" s="39"/>
      <c r="WD29" s="39"/>
      <c r="WE29" s="39"/>
      <c r="WF29" s="39"/>
      <c r="WG29" s="39"/>
      <c r="WM29" s="39" t="str">
        <f ca="1">IFERROR(
IF(WH2="■",WM4,
IF(AND(VALUE(OFFSET(webまとめ!$A$1,WP1+1-1,0))&gt;39999,VALUE(OFFSET(webまとめ!$A$1,WP1+1-1,0))&lt;49999),
"〒　811-1347",
"〒　811-1311")),"")</f>
        <v/>
      </c>
      <c r="WN29" s="39"/>
      <c r="WO29" s="39"/>
      <c r="WP29" s="39"/>
      <c r="WQ29" s="39"/>
      <c r="WR29" s="39"/>
      <c r="WX29" s="39" t="str">
        <f ca="1">IFERROR(
IF(WS2="■",WX4,
IF(AND(VALUE(OFFSET(webまとめ!$A$1,XA1+1-1,0))&gt;39999,VALUE(OFFSET(webまとめ!$A$1,XA1+1-1,0))&lt;49999),
"〒　811-1347",
"〒　811-1311")),"")</f>
        <v/>
      </c>
      <c r="WY29" s="39"/>
      <c r="WZ29" s="39"/>
      <c r="XA29" s="39"/>
      <c r="XB29" s="39"/>
      <c r="XC29" s="39"/>
      <c r="XI29" s="39" t="str">
        <f ca="1">IFERROR(
IF(XD2="■",XI4,
IF(AND(VALUE(OFFSET(webまとめ!$A$1,XL1+1-1,0))&gt;39999,VALUE(OFFSET(webまとめ!$A$1,XL1+1-1,0))&lt;49999),
"〒　811-1347",
"〒　811-1311")),"")</f>
        <v/>
      </c>
      <c r="XJ29" s="39"/>
      <c r="XK29" s="39"/>
      <c r="XL29" s="39"/>
      <c r="XM29" s="39"/>
      <c r="XN29" s="39"/>
      <c r="XT29" s="39" t="str">
        <f ca="1">IFERROR(
IF(XO2="■",XT4,
IF(AND(VALUE(OFFSET(webまとめ!$A$1,XW1+1-1,0))&gt;39999,VALUE(OFFSET(webまとめ!$A$1,XW1+1-1,0))&lt;49999),
"〒　811-1347",
"〒　811-1311")),"")</f>
        <v/>
      </c>
      <c r="XU29" s="39"/>
      <c r="XV29" s="39"/>
      <c r="XW29" s="39"/>
      <c r="XX29" s="39"/>
      <c r="XY29" s="39"/>
      <c r="YE29" s="39" t="str">
        <f ca="1">IFERROR(
IF(XZ2="■",YE4,
IF(AND(VALUE(OFFSET(webまとめ!$A$1,YH1+1-1,0))&gt;39999,VALUE(OFFSET(webまとめ!$A$1,YH1+1-1,0))&lt;49999),
"〒　811-1347",
"〒　811-1311")),"")</f>
        <v/>
      </c>
      <c r="YF29" s="39"/>
      <c r="YG29" s="39"/>
      <c r="YH29" s="39"/>
      <c r="YI29" s="39"/>
      <c r="YJ29" s="39"/>
      <c r="YP29" s="39" t="str">
        <f ca="1">IFERROR(
IF(YK2="■",YP4,
IF(AND(VALUE(OFFSET(webまとめ!$A$1,YS1+1-1,0))&gt;39999,VALUE(OFFSET(webまとめ!$A$1,YS1+1-1,0))&lt;49999),
"〒　811-1347",
"〒　811-1311")),"")</f>
        <v/>
      </c>
      <c r="YQ29" s="39"/>
      <c r="YR29" s="39"/>
      <c r="YS29" s="39"/>
      <c r="YT29" s="39"/>
      <c r="YU29" s="39"/>
      <c r="ZA29" s="39" t="str">
        <f ca="1">IFERROR(
IF(YV2="■",ZA4,
IF(AND(VALUE(OFFSET(webまとめ!$A$1,ZD1+1-1,0))&gt;39999,VALUE(OFFSET(webまとめ!$A$1,ZD1+1-1,0))&lt;49999),
"〒　811-1347",
"〒　811-1311")),"")</f>
        <v/>
      </c>
      <c r="ZB29" s="39"/>
      <c r="ZC29" s="39"/>
      <c r="ZD29" s="39"/>
      <c r="ZE29" s="39"/>
      <c r="ZF29" s="39"/>
      <c r="ZL29" s="39" t="str">
        <f ca="1">IFERROR(
IF(ZG2="■",ZL4,
IF(AND(VALUE(OFFSET(webまとめ!$A$1,ZO1+1-1,0))&gt;39999,VALUE(OFFSET(webまとめ!$A$1,ZO1+1-1,0))&lt;49999),
"〒　811-1347",
"〒　811-1311")),"")</f>
        <v/>
      </c>
      <c r="ZM29" s="39"/>
      <c r="ZN29" s="39"/>
      <c r="ZO29" s="39"/>
      <c r="ZP29" s="39"/>
      <c r="ZQ29" s="39"/>
      <c r="ZW29" s="39" t="str">
        <f ca="1">IFERROR(
IF(ZR2="■",ZW4,
IF(AND(VALUE(OFFSET(webまとめ!$A$1,ZZ1+1-1,0))&gt;39999,VALUE(OFFSET(webまとめ!$A$1,ZZ1+1-1,0))&lt;49999),
"〒　811-1347",
"〒　811-1311")),"")</f>
        <v/>
      </c>
      <c r="ZX29" s="39"/>
      <c r="ZY29" s="39"/>
      <c r="ZZ29" s="39"/>
      <c r="AAA29" s="39"/>
      <c r="AAB29" s="39"/>
      <c r="AAH29" s="39" t="str">
        <f ca="1">IFERROR(
IF(AAC2="■",AAH4,
IF(AND(VALUE(OFFSET(webまとめ!$A$1,AAK1+1-1,0))&gt;39999,VALUE(OFFSET(webまとめ!$A$1,AAK1+1-1,0))&lt;49999),
"〒　811-1347",
"〒　811-1311")),"")</f>
        <v/>
      </c>
      <c r="AAI29" s="39"/>
      <c r="AAJ29" s="39"/>
      <c r="AAK29" s="39"/>
      <c r="AAL29" s="39"/>
      <c r="AAM29" s="39"/>
    </row>
    <row r="30" spans="1:715" ht="11.4" customHeight="1" x14ac:dyDescent="0.45">
      <c r="F30" s="39" t="str">
        <f ca="1">IFERROR(
IF(A2="■",F5,
IF(AND(VALUE(OFFSET(webまとめ!$A$1,I1+1-1,0))&gt;39999,VALUE(OFFSET(webまとめ!$A$1,I1+1-1,0))&lt;49999),
"福岡市南区の為2-7-5",
"福岡市南区横手2-9-13")),"")</f>
        <v/>
      </c>
      <c r="G30" s="39"/>
      <c r="H30" s="39"/>
      <c r="I30" s="39"/>
      <c r="J30" s="39"/>
      <c r="K30" s="39"/>
      <c r="Q30" s="39" t="str">
        <f ca="1">IFERROR(
IF(L2="■",Q5,
IF(AND(VALUE(OFFSET(webまとめ!$A$1,T1+1-1,0))&gt;39999,VALUE(OFFSET(webまとめ!$A$1,T1+1-1,0))&lt;49999),
"福岡市南区の為2-7-5",
"福岡市南区横手2-9-13")),"")</f>
        <v/>
      </c>
      <c r="R30" s="39"/>
      <c r="S30" s="39"/>
      <c r="T30" s="39"/>
      <c r="U30" s="39"/>
      <c r="V30" s="39"/>
      <c r="AB30" s="39" t="str">
        <f ca="1">IFERROR(
IF(W2="■",AB5,
IF(AND(VALUE(OFFSET(webまとめ!$A$1,AE1+1-1,0))&gt;39999,VALUE(OFFSET(webまとめ!$A$1,AE1+1-1,0))&lt;49999),
"福岡市南区の為2-7-5",
"福岡市南区横手2-9-13")),"")</f>
        <v/>
      </c>
      <c r="AC30" s="39"/>
      <c r="AD30" s="39"/>
      <c r="AE30" s="39"/>
      <c r="AF30" s="39"/>
      <c r="AG30" s="39"/>
      <c r="AM30" s="39" t="str">
        <f ca="1">IFERROR(
IF(AH2="■",AM5,
IF(AND(VALUE(OFFSET(webまとめ!$A$1,AP1+1-1,0))&gt;39999,VALUE(OFFSET(webまとめ!$A$1,AP1+1-1,0))&lt;49999),
"福岡市南区の為2-7-5",
"福岡市南区横手2-9-13")),"")</f>
        <v/>
      </c>
      <c r="AN30" s="39"/>
      <c r="AO30" s="39"/>
      <c r="AP30" s="39"/>
      <c r="AQ30" s="39"/>
      <c r="AR30" s="39"/>
      <c r="AX30" s="39" t="str">
        <f ca="1">IFERROR(
IF(AS2="■",AX5,
IF(AND(VALUE(OFFSET(webまとめ!$A$1,BA1+1-1,0))&gt;39999,VALUE(OFFSET(webまとめ!$A$1,BA1+1-1,0))&lt;49999),
"福岡市南区の為2-7-5",
"福岡市南区横手2-9-13")),"")</f>
        <v/>
      </c>
      <c r="AY30" s="39"/>
      <c r="AZ30" s="39"/>
      <c r="BA30" s="39"/>
      <c r="BB30" s="39"/>
      <c r="BC30" s="39"/>
      <c r="BI30" s="39" t="str">
        <f ca="1">IFERROR(
IF(BD2="■",BI5,
IF(AND(VALUE(OFFSET(webまとめ!$A$1,BL1+1-1,0))&gt;39999,VALUE(OFFSET(webまとめ!$A$1,BL1+1-1,0))&lt;49999),
"福岡市南区の為2-7-5",
"福岡市南区横手2-9-13")),"")</f>
        <v/>
      </c>
      <c r="BJ30" s="39"/>
      <c r="BK30" s="39"/>
      <c r="BL30" s="39"/>
      <c r="BM30" s="39"/>
      <c r="BN30" s="39"/>
      <c r="BT30" s="39" t="str">
        <f ca="1">IFERROR(
IF(BO2="■",BT5,
IF(AND(VALUE(OFFSET(webまとめ!$A$1,BW1+1-1,0))&gt;39999,VALUE(OFFSET(webまとめ!$A$1,BW1+1-1,0))&lt;49999),
"福岡市南区の為2-7-5",
"福岡市南区横手2-9-13")),"")</f>
        <v/>
      </c>
      <c r="BU30" s="39"/>
      <c r="BV30" s="39"/>
      <c r="BW30" s="39"/>
      <c r="BX30" s="39"/>
      <c r="BY30" s="39"/>
      <c r="CE30" s="39" t="str">
        <f ca="1">IFERROR(
IF(BZ2="■",CE5,
IF(AND(VALUE(OFFSET(webまとめ!$A$1,CH1+1-1,0))&gt;39999,VALUE(OFFSET(webまとめ!$A$1,CH1+1-1,0))&lt;49999),
"福岡市南区の為2-7-5",
"福岡市南区横手2-9-13")),"")</f>
        <v/>
      </c>
      <c r="CF30" s="39"/>
      <c r="CG30" s="39"/>
      <c r="CH30" s="39"/>
      <c r="CI30" s="39"/>
      <c r="CJ30" s="39"/>
      <c r="CP30" s="39" t="str">
        <f ca="1">IFERROR(
IF(CK2="■",CP5,
IF(AND(VALUE(OFFSET(webまとめ!$A$1,CS1+1-1,0))&gt;39999,VALUE(OFFSET(webまとめ!$A$1,CS1+1-1,0))&lt;49999),
"福岡市南区の為2-7-5",
"福岡市南区横手2-9-13")),"")</f>
        <v/>
      </c>
      <c r="CQ30" s="39"/>
      <c r="CR30" s="39"/>
      <c r="CS30" s="39"/>
      <c r="CT30" s="39"/>
      <c r="CU30" s="39"/>
      <c r="DA30" s="39" t="str">
        <f ca="1">IFERROR(
IF(CV2="■",DA5,
IF(AND(VALUE(OFFSET(webまとめ!$A$1,DD1+1-1,0))&gt;39999,VALUE(OFFSET(webまとめ!$A$1,DD1+1-1,0))&lt;49999),
"福岡市南区の為2-7-5",
"福岡市南区横手2-9-13")),"")</f>
        <v/>
      </c>
      <c r="DB30" s="39"/>
      <c r="DC30" s="39"/>
      <c r="DD30" s="39"/>
      <c r="DE30" s="39"/>
      <c r="DF30" s="39"/>
      <c r="DL30" s="39" t="str">
        <f ca="1">IFERROR(
IF(DG2="■",DL5,
IF(AND(VALUE(OFFSET(webまとめ!$A$1,DO1+1-1,0))&gt;39999,VALUE(OFFSET(webまとめ!$A$1,DO1+1-1,0))&lt;49999),
"福岡市南区の為2-7-5",
"福岡市南区横手2-9-13")),"")</f>
        <v/>
      </c>
      <c r="DM30" s="39"/>
      <c r="DN30" s="39"/>
      <c r="DO30" s="39"/>
      <c r="DP30" s="39"/>
      <c r="DQ30" s="39"/>
      <c r="DW30" s="39" t="str">
        <f ca="1">IFERROR(
IF(DR2="■",DW5,
IF(AND(VALUE(OFFSET(webまとめ!$A$1,DZ1+1-1,0))&gt;39999,VALUE(OFFSET(webまとめ!$A$1,DZ1+1-1,0))&lt;49999),
"福岡市南区の為2-7-5",
"福岡市南区横手2-9-13")),"")</f>
        <v/>
      </c>
      <c r="DX30" s="39"/>
      <c r="DY30" s="39"/>
      <c r="DZ30" s="39"/>
      <c r="EA30" s="39"/>
      <c r="EB30" s="39"/>
      <c r="EH30" s="39" t="str">
        <f ca="1">IFERROR(
IF(EC2="■",EH5,
IF(AND(VALUE(OFFSET(webまとめ!$A$1,EK1+1-1,0))&gt;39999,VALUE(OFFSET(webまとめ!$A$1,EK1+1-1,0))&lt;49999),
"福岡市南区の為2-7-5",
"福岡市南区横手2-9-13")),"")</f>
        <v/>
      </c>
      <c r="EI30" s="39"/>
      <c r="EJ30" s="39"/>
      <c r="EK30" s="39"/>
      <c r="EL30" s="39"/>
      <c r="EM30" s="39"/>
      <c r="ES30" s="39" t="str">
        <f ca="1">IFERROR(
IF(EN2="■",ES5,
IF(AND(VALUE(OFFSET(webまとめ!$A$1,EV1+1-1,0))&gt;39999,VALUE(OFFSET(webまとめ!$A$1,EV1+1-1,0))&lt;49999),
"福岡市南区の為2-7-5",
"福岡市南区横手2-9-13")),"")</f>
        <v/>
      </c>
      <c r="ET30" s="39"/>
      <c r="EU30" s="39"/>
      <c r="EV30" s="39"/>
      <c r="EW30" s="39"/>
      <c r="EX30" s="39"/>
      <c r="FD30" s="39" t="str">
        <f ca="1">IFERROR(
IF(EY2="■",FD5,
IF(AND(VALUE(OFFSET(webまとめ!$A$1,FG1+1-1,0))&gt;39999,VALUE(OFFSET(webまとめ!$A$1,FG1+1-1,0))&lt;49999),
"福岡市南区の為2-7-5",
"福岡市南区横手2-9-13")),"")</f>
        <v/>
      </c>
      <c r="FE30" s="39"/>
      <c r="FF30" s="39"/>
      <c r="FG30" s="39"/>
      <c r="FH30" s="39"/>
      <c r="FI30" s="39"/>
      <c r="FO30" s="39" t="str">
        <f ca="1">IFERROR(
IF(FJ2="■",FO5,
IF(AND(VALUE(OFFSET(webまとめ!$A$1,FR1+1-1,0))&gt;39999,VALUE(OFFSET(webまとめ!$A$1,FR1+1-1,0))&lt;49999),
"福岡市南区の為2-7-5",
"福岡市南区横手2-9-13")),"")</f>
        <v/>
      </c>
      <c r="FP30" s="39"/>
      <c r="FQ30" s="39"/>
      <c r="FR30" s="39"/>
      <c r="FS30" s="39"/>
      <c r="FT30" s="39"/>
      <c r="FZ30" s="39" t="str">
        <f ca="1">IFERROR(
IF(FU2="■",FZ5,
IF(AND(VALUE(OFFSET(webまとめ!$A$1,GC1+1-1,0))&gt;39999,VALUE(OFFSET(webまとめ!$A$1,GC1+1-1,0))&lt;49999),
"福岡市南区の為2-7-5",
"福岡市南区横手2-9-13")),"")</f>
        <v/>
      </c>
      <c r="GA30" s="39"/>
      <c r="GB30" s="39"/>
      <c r="GC30" s="39"/>
      <c r="GD30" s="39"/>
      <c r="GE30" s="39"/>
      <c r="GK30" s="39" t="str">
        <f ca="1">IFERROR(
IF(GF2="■",GK5,
IF(AND(VALUE(OFFSET(webまとめ!$A$1,GN1+1-1,0))&gt;39999,VALUE(OFFSET(webまとめ!$A$1,GN1+1-1,0))&lt;49999),
"福岡市南区の為2-7-5",
"福岡市南区横手2-9-13")),"")</f>
        <v/>
      </c>
      <c r="GL30" s="39"/>
      <c r="GM30" s="39"/>
      <c r="GN30" s="39"/>
      <c r="GO30" s="39"/>
      <c r="GP30" s="39"/>
      <c r="GV30" s="39" t="str">
        <f ca="1">IFERROR(
IF(GQ2="■",GV5,
IF(AND(VALUE(OFFSET(webまとめ!$A$1,GY1+1-1,0))&gt;39999,VALUE(OFFSET(webまとめ!$A$1,GY1+1-1,0))&lt;49999),
"福岡市南区の為2-7-5",
"福岡市南区横手2-9-13")),"")</f>
        <v/>
      </c>
      <c r="GW30" s="39"/>
      <c r="GX30" s="39"/>
      <c r="GY30" s="39"/>
      <c r="GZ30" s="39"/>
      <c r="HA30" s="39"/>
      <c r="HG30" s="39" t="str">
        <f ca="1">IFERROR(
IF(HB2="■",HG5,
IF(AND(VALUE(OFFSET(webまとめ!$A$1,HJ1+1-1,0))&gt;39999,VALUE(OFFSET(webまとめ!$A$1,HJ1+1-1,0))&lt;49999),
"福岡市南区の為2-7-5",
"福岡市南区横手2-9-13")),"")</f>
        <v/>
      </c>
      <c r="HH30" s="39"/>
      <c r="HI30" s="39"/>
      <c r="HJ30" s="39"/>
      <c r="HK30" s="39"/>
      <c r="HL30" s="39"/>
      <c r="HR30" s="39" t="str">
        <f ca="1">IFERROR(
IF(HM2="■",HR5,
IF(AND(VALUE(OFFSET(webまとめ!$A$1,HU1+1-1,0))&gt;39999,VALUE(OFFSET(webまとめ!$A$1,HU1+1-1,0))&lt;49999),
"福岡市南区の為2-7-5",
"福岡市南区横手2-9-13")),"")</f>
        <v/>
      </c>
      <c r="HS30" s="39"/>
      <c r="HT30" s="39"/>
      <c r="HU30" s="39"/>
      <c r="HV30" s="39"/>
      <c r="HW30" s="39"/>
      <c r="IC30" s="39" t="str">
        <f ca="1">IFERROR(
IF(HX2="■",IC5,
IF(AND(VALUE(OFFSET(webまとめ!$A$1,IF1+1-1,0))&gt;39999,VALUE(OFFSET(webまとめ!$A$1,IF1+1-1,0))&lt;49999),
"福岡市南区の為2-7-5",
"福岡市南区横手2-9-13")),"")</f>
        <v/>
      </c>
      <c r="ID30" s="39"/>
      <c r="IE30" s="39"/>
      <c r="IF30" s="39"/>
      <c r="IG30" s="39"/>
      <c r="IH30" s="39"/>
      <c r="IN30" s="39" t="str">
        <f ca="1">IFERROR(
IF(II2="■",IN5,
IF(AND(VALUE(OFFSET(webまとめ!$A$1,IQ1+1-1,0))&gt;39999,VALUE(OFFSET(webまとめ!$A$1,IQ1+1-1,0))&lt;49999),
"福岡市南区の為2-7-5",
"福岡市南区横手2-9-13")),"")</f>
        <v/>
      </c>
      <c r="IO30" s="39"/>
      <c r="IP30" s="39"/>
      <c r="IQ30" s="39"/>
      <c r="IR30" s="39"/>
      <c r="IS30" s="39"/>
      <c r="IY30" s="39" t="str">
        <f ca="1">IFERROR(
IF(IT2="■",IY5,
IF(AND(VALUE(OFFSET(webまとめ!$A$1,JB1+1-1,0))&gt;39999,VALUE(OFFSET(webまとめ!$A$1,JB1+1-1,0))&lt;49999),
"福岡市南区の為2-7-5",
"福岡市南区横手2-9-13")),"")</f>
        <v/>
      </c>
      <c r="IZ30" s="39"/>
      <c r="JA30" s="39"/>
      <c r="JB30" s="39"/>
      <c r="JC30" s="39"/>
      <c r="JD30" s="39"/>
      <c r="JJ30" s="39" t="str">
        <f ca="1">IFERROR(
IF(JE2="■",JJ5,
IF(AND(VALUE(OFFSET(webまとめ!$A$1,JM1+1-1,0))&gt;39999,VALUE(OFFSET(webまとめ!$A$1,JM1+1-1,0))&lt;49999),
"福岡市南区の為2-7-5",
"福岡市南区横手2-9-13")),"")</f>
        <v/>
      </c>
      <c r="JK30" s="39"/>
      <c r="JL30" s="39"/>
      <c r="JM30" s="39"/>
      <c r="JN30" s="39"/>
      <c r="JO30" s="39"/>
      <c r="JU30" s="39" t="str">
        <f ca="1">IFERROR(
IF(JP2="■",JU5,
IF(AND(VALUE(OFFSET(webまとめ!$A$1,JX1+1-1,0))&gt;39999,VALUE(OFFSET(webまとめ!$A$1,JX1+1-1,0))&lt;49999),
"福岡市南区の為2-7-5",
"福岡市南区横手2-9-13")),"")</f>
        <v/>
      </c>
      <c r="JV30" s="39"/>
      <c r="JW30" s="39"/>
      <c r="JX30" s="39"/>
      <c r="JY30" s="39"/>
      <c r="JZ30" s="39"/>
      <c r="KF30" s="39" t="str">
        <f ca="1">IFERROR(
IF(KA2="■",KF5,
IF(AND(VALUE(OFFSET(webまとめ!$A$1,KI1+1-1,0))&gt;39999,VALUE(OFFSET(webまとめ!$A$1,KI1+1-1,0))&lt;49999),
"福岡市南区の為2-7-5",
"福岡市南区横手2-9-13")),"")</f>
        <v/>
      </c>
      <c r="KG30" s="39"/>
      <c r="KH30" s="39"/>
      <c r="KI30" s="39"/>
      <c r="KJ30" s="39"/>
      <c r="KK30" s="39"/>
      <c r="KQ30" s="39" t="str">
        <f ca="1">IFERROR(
IF(KL2="■",KQ5,
IF(AND(VALUE(OFFSET(webまとめ!$A$1,KT1+1-1,0))&gt;39999,VALUE(OFFSET(webまとめ!$A$1,KT1+1-1,0))&lt;49999),
"福岡市南区の為2-7-5",
"福岡市南区横手2-9-13")),"")</f>
        <v/>
      </c>
      <c r="KR30" s="39"/>
      <c r="KS30" s="39"/>
      <c r="KT30" s="39"/>
      <c r="KU30" s="39"/>
      <c r="KV30" s="39"/>
      <c r="LB30" s="39" t="str">
        <f ca="1">IFERROR(
IF(KW2="■",LB5,
IF(AND(VALUE(OFFSET(webまとめ!$A$1,LE1+1-1,0))&gt;39999,VALUE(OFFSET(webまとめ!$A$1,LE1+1-1,0))&lt;49999),
"福岡市南区の為2-7-5",
"福岡市南区横手2-9-13")),"")</f>
        <v/>
      </c>
      <c r="LC30" s="39"/>
      <c r="LD30" s="39"/>
      <c r="LE30" s="39"/>
      <c r="LF30" s="39"/>
      <c r="LG30" s="39"/>
      <c r="LM30" s="39" t="str">
        <f ca="1">IFERROR(
IF(LH2="■",LM5,
IF(AND(VALUE(OFFSET(webまとめ!$A$1,LP1+1-1,0))&gt;39999,VALUE(OFFSET(webまとめ!$A$1,LP1+1-1,0))&lt;49999),
"福岡市南区の為2-7-5",
"福岡市南区横手2-9-13")),"")</f>
        <v/>
      </c>
      <c r="LN30" s="39"/>
      <c r="LO30" s="39"/>
      <c r="LP30" s="39"/>
      <c r="LQ30" s="39"/>
      <c r="LR30" s="39"/>
      <c r="LX30" s="39" t="str">
        <f ca="1">IFERROR(
IF(LS2="■",LX5,
IF(AND(VALUE(OFFSET(webまとめ!$A$1,MA1+1-1,0))&gt;39999,VALUE(OFFSET(webまとめ!$A$1,MA1+1-1,0))&lt;49999),
"福岡市南区の為2-7-5",
"福岡市南区横手2-9-13")),"")</f>
        <v/>
      </c>
      <c r="LY30" s="39"/>
      <c r="LZ30" s="39"/>
      <c r="MA30" s="39"/>
      <c r="MB30" s="39"/>
      <c r="MC30" s="39"/>
      <c r="MI30" s="39" t="str">
        <f ca="1">IFERROR(
IF(MD2="■",MI5,
IF(AND(VALUE(OFFSET(webまとめ!$A$1,ML1+1-1,0))&gt;39999,VALUE(OFFSET(webまとめ!$A$1,ML1+1-1,0))&lt;49999),
"福岡市南区の為2-7-5",
"福岡市南区横手2-9-13")),"")</f>
        <v/>
      </c>
      <c r="MJ30" s="39"/>
      <c r="MK30" s="39"/>
      <c r="ML30" s="39"/>
      <c r="MM30" s="39"/>
      <c r="MN30" s="39"/>
      <c r="MT30" s="39" t="str">
        <f ca="1">IFERROR(
IF(MO2="■",MT5,
IF(AND(VALUE(OFFSET(webまとめ!$A$1,MW1+1-1,0))&gt;39999,VALUE(OFFSET(webまとめ!$A$1,MW1+1-1,0))&lt;49999),
"福岡市南区の為2-7-5",
"福岡市南区横手2-9-13")),"")</f>
        <v/>
      </c>
      <c r="MU30" s="39"/>
      <c r="MV30" s="39"/>
      <c r="MW30" s="39"/>
      <c r="MX30" s="39"/>
      <c r="MY30" s="39"/>
      <c r="NE30" s="39" t="str">
        <f ca="1">IFERROR(
IF(MZ2="■",NE5,
IF(AND(VALUE(OFFSET(webまとめ!$A$1,NH1+1-1,0))&gt;39999,VALUE(OFFSET(webまとめ!$A$1,NH1+1-1,0))&lt;49999),
"福岡市南区の為2-7-5",
"福岡市南区横手2-9-13")),"")</f>
        <v/>
      </c>
      <c r="NF30" s="39"/>
      <c r="NG30" s="39"/>
      <c r="NH30" s="39"/>
      <c r="NI30" s="39"/>
      <c r="NJ30" s="39"/>
      <c r="NP30" s="39" t="str">
        <f ca="1">IFERROR(
IF(NK2="■",NP5,
IF(AND(VALUE(OFFSET(webまとめ!$A$1,NS1+1-1,0))&gt;39999,VALUE(OFFSET(webまとめ!$A$1,NS1+1-1,0))&lt;49999),
"福岡市南区の為2-7-5",
"福岡市南区横手2-9-13")),"")</f>
        <v/>
      </c>
      <c r="NQ30" s="39"/>
      <c r="NR30" s="39"/>
      <c r="NS30" s="39"/>
      <c r="NT30" s="39"/>
      <c r="NU30" s="39"/>
      <c r="OA30" s="39" t="str">
        <f ca="1">IFERROR(
IF(NV2="■",OA5,
IF(AND(VALUE(OFFSET(webまとめ!$A$1,OD1+1-1,0))&gt;39999,VALUE(OFFSET(webまとめ!$A$1,OD1+1-1,0))&lt;49999),
"福岡市南区の為2-7-5",
"福岡市南区横手2-9-13")),"")</f>
        <v/>
      </c>
      <c r="OB30" s="39"/>
      <c r="OC30" s="39"/>
      <c r="OD30" s="39"/>
      <c r="OE30" s="39"/>
      <c r="OF30" s="39"/>
      <c r="OL30" s="39" t="str">
        <f ca="1">IFERROR(
IF(OG2="■",OL5,
IF(AND(VALUE(OFFSET(webまとめ!$A$1,OO1+1-1,0))&gt;39999,VALUE(OFFSET(webまとめ!$A$1,OO1+1-1,0))&lt;49999),
"福岡市南区の為2-7-5",
"福岡市南区横手2-9-13")),"")</f>
        <v/>
      </c>
      <c r="OM30" s="39"/>
      <c r="ON30" s="39"/>
      <c r="OO30" s="39"/>
      <c r="OP30" s="39"/>
      <c r="OQ30" s="39"/>
      <c r="OW30" s="39" t="str">
        <f ca="1">IFERROR(
IF(OR2="■",OW5,
IF(AND(VALUE(OFFSET(webまとめ!$A$1,OZ1+1-1,0))&gt;39999,VALUE(OFFSET(webまとめ!$A$1,OZ1+1-1,0))&lt;49999),
"福岡市南区の為2-7-5",
"福岡市南区横手2-9-13")),"")</f>
        <v/>
      </c>
      <c r="OX30" s="39"/>
      <c r="OY30" s="39"/>
      <c r="OZ30" s="39"/>
      <c r="PA30" s="39"/>
      <c r="PB30" s="39"/>
      <c r="PH30" s="39" t="str">
        <f ca="1">IFERROR(
IF(PC2="■",PH5,
IF(AND(VALUE(OFFSET(webまとめ!$A$1,PK1+1-1,0))&gt;39999,VALUE(OFFSET(webまとめ!$A$1,PK1+1-1,0))&lt;49999),
"福岡市南区の為2-7-5",
"福岡市南区横手2-9-13")),"")</f>
        <v/>
      </c>
      <c r="PI30" s="39"/>
      <c r="PJ30" s="39"/>
      <c r="PK30" s="39"/>
      <c r="PL30" s="39"/>
      <c r="PM30" s="39"/>
      <c r="PS30" s="39" t="str">
        <f ca="1">IFERROR(
IF(PN2="■",PS5,
IF(AND(VALUE(OFFSET(webまとめ!$A$1,PV1+1-1,0))&gt;39999,VALUE(OFFSET(webまとめ!$A$1,PV1+1-1,0))&lt;49999),
"福岡市南区の為2-7-5",
"福岡市南区横手2-9-13")),"")</f>
        <v/>
      </c>
      <c r="PT30" s="39"/>
      <c r="PU30" s="39"/>
      <c r="PV30" s="39"/>
      <c r="PW30" s="39"/>
      <c r="PX30" s="39"/>
      <c r="QD30" s="39" t="str">
        <f ca="1">IFERROR(
IF(PY2="■",QD5,
IF(AND(VALUE(OFFSET(webまとめ!$A$1,QG1+1-1,0))&gt;39999,VALUE(OFFSET(webまとめ!$A$1,QG1+1-1,0))&lt;49999),
"福岡市南区の為2-7-5",
"福岡市南区横手2-9-13")),"")</f>
        <v/>
      </c>
      <c r="QE30" s="39"/>
      <c r="QF30" s="39"/>
      <c r="QG30" s="39"/>
      <c r="QH30" s="39"/>
      <c r="QI30" s="39"/>
      <c r="QO30" s="39" t="str">
        <f ca="1">IFERROR(
IF(QJ2="■",QO5,
IF(AND(VALUE(OFFSET(webまとめ!$A$1,QR1+1-1,0))&gt;39999,VALUE(OFFSET(webまとめ!$A$1,QR1+1-1,0))&lt;49999),
"福岡市南区の為2-7-5",
"福岡市南区横手2-9-13")),"")</f>
        <v/>
      </c>
      <c r="QP30" s="39"/>
      <c r="QQ30" s="39"/>
      <c r="QR30" s="39"/>
      <c r="QS30" s="39"/>
      <c r="QT30" s="39"/>
      <c r="QZ30" s="39" t="str">
        <f ca="1">IFERROR(
IF(QU2="■",QZ5,
IF(AND(VALUE(OFFSET(webまとめ!$A$1,RC1+1-1,0))&gt;39999,VALUE(OFFSET(webまとめ!$A$1,RC1+1-1,0))&lt;49999),
"福岡市南区の為2-7-5",
"福岡市南区横手2-9-13")),"")</f>
        <v/>
      </c>
      <c r="RA30" s="39"/>
      <c r="RB30" s="39"/>
      <c r="RC30" s="39"/>
      <c r="RD30" s="39"/>
      <c r="RE30" s="39"/>
      <c r="RK30" s="39" t="str">
        <f ca="1">IFERROR(
IF(RF2="■",RK5,
IF(AND(VALUE(OFFSET(webまとめ!$A$1,RN1+1-1,0))&gt;39999,VALUE(OFFSET(webまとめ!$A$1,RN1+1-1,0))&lt;49999),
"福岡市南区の為2-7-5",
"福岡市南区横手2-9-13")),"")</f>
        <v/>
      </c>
      <c r="RL30" s="39"/>
      <c r="RM30" s="39"/>
      <c r="RN30" s="39"/>
      <c r="RO30" s="39"/>
      <c r="RP30" s="39"/>
      <c r="RV30" s="39" t="str">
        <f ca="1">IFERROR(
IF(RQ2="■",RV5,
IF(AND(VALUE(OFFSET(webまとめ!$A$1,RY1+1-1,0))&gt;39999,VALUE(OFFSET(webまとめ!$A$1,RY1+1-1,0))&lt;49999),
"福岡市南区の為2-7-5",
"福岡市南区横手2-9-13")),"")</f>
        <v/>
      </c>
      <c r="RW30" s="39"/>
      <c r="RX30" s="39"/>
      <c r="RY30" s="39"/>
      <c r="RZ30" s="39"/>
      <c r="SA30" s="39"/>
      <c r="SG30" s="39" t="str">
        <f ca="1">IFERROR(
IF(SB2="■",SG5,
IF(AND(VALUE(OFFSET(webまとめ!$A$1,SJ1+1-1,0))&gt;39999,VALUE(OFFSET(webまとめ!$A$1,SJ1+1-1,0))&lt;49999),
"福岡市南区の為2-7-5",
"福岡市南区横手2-9-13")),"")</f>
        <v/>
      </c>
      <c r="SH30" s="39"/>
      <c r="SI30" s="39"/>
      <c r="SJ30" s="39"/>
      <c r="SK30" s="39"/>
      <c r="SL30" s="39"/>
      <c r="SR30" s="39" t="str">
        <f ca="1">IFERROR(
IF(SM2="■",SR5,
IF(AND(VALUE(OFFSET(webまとめ!$A$1,SU1+1-1,0))&gt;39999,VALUE(OFFSET(webまとめ!$A$1,SU1+1-1,0))&lt;49999),
"福岡市南区の為2-7-5",
"福岡市南区横手2-9-13")),"")</f>
        <v/>
      </c>
      <c r="SS30" s="39"/>
      <c r="ST30" s="39"/>
      <c r="SU30" s="39"/>
      <c r="SV30" s="39"/>
      <c r="SW30" s="39"/>
      <c r="TC30" s="39" t="str">
        <f ca="1">IFERROR(
IF(SX2="■",TC5,
IF(AND(VALUE(OFFSET(webまとめ!$A$1,TF1+1-1,0))&gt;39999,VALUE(OFFSET(webまとめ!$A$1,TF1+1-1,0))&lt;49999),
"福岡市南区の為2-7-5",
"福岡市南区横手2-9-13")),"")</f>
        <v/>
      </c>
      <c r="TD30" s="39"/>
      <c r="TE30" s="39"/>
      <c r="TF30" s="39"/>
      <c r="TG30" s="39"/>
      <c r="TH30" s="39"/>
      <c r="TN30" s="39" t="str">
        <f ca="1">IFERROR(
IF(TI2="■",TN5,
IF(AND(VALUE(OFFSET(webまとめ!$A$1,TQ1+1-1,0))&gt;39999,VALUE(OFFSET(webまとめ!$A$1,TQ1+1-1,0))&lt;49999),
"福岡市南区の為2-7-5",
"福岡市南区横手2-9-13")),"")</f>
        <v/>
      </c>
      <c r="TO30" s="39"/>
      <c r="TP30" s="39"/>
      <c r="TQ30" s="39"/>
      <c r="TR30" s="39"/>
      <c r="TS30" s="39"/>
      <c r="TY30" s="39" t="str">
        <f ca="1">IFERROR(
IF(TT2="■",TY5,
IF(AND(VALUE(OFFSET(webまとめ!$A$1,UB1+1-1,0))&gt;39999,VALUE(OFFSET(webまとめ!$A$1,UB1+1-1,0))&lt;49999),
"福岡市南区の為2-7-5",
"福岡市南区横手2-9-13")),"")</f>
        <v/>
      </c>
      <c r="TZ30" s="39"/>
      <c r="UA30" s="39"/>
      <c r="UB30" s="39"/>
      <c r="UC30" s="39"/>
      <c r="UD30" s="39"/>
      <c r="UJ30" s="39" t="str">
        <f ca="1">IFERROR(
IF(UE2="■",UJ5,
IF(AND(VALUE(OFFSET(webまとめ!$A$1,UM1+1-1,0))&gt;39999,VALUE(OFFSET(webまとめ!$A$1,UM1+1-1,0))&lt;49999),
"福岡市南区の為2-7-5",
"福岡市南区横手2-9-13")),"")</f>
        <v/>
      </c>
      <c r="UK30" s="39"/>
      <c r="UL30" s="39"/>
      <c r="UM30" s="39"/>
      <c r="UN30" s="39"/>
      <c r="UO30" s="39"/>
      <c r="UU30" s="39" t="str">
        <f ca="1">IFERROR(
IF(UP2="■",UU5,
IF(AND(VALUE(OFFSET(webまとめ!$A$1,UX1+1-1,0))&gt;39999,VALUE(OFFSET(webまとめ!$A$1,UX1+1-1,0))&lt;49999),
"福岡市南区の為2-7-5",
"福岡市南区横手2-9-13")),"")</f>
        <v/>
      </c>
      <c r="UV30" s="39"/>
      <c r="UW30" s="39"/>
      <c r="UX30" s="39"/>
      <c r="UY30" s="39"/>
      <c r="UZ30" s="39"/>
      <c r="VF30" s="39" t="str">
        <f ca="1">IFERROR(
IF(VA2="■",VF5,
IF(AND(VALUE(OFFSET(webまとめ!$A$1,VI1+1-1,0))&gt;39999,VALUE(OFFSET(webまとめ!$A$1,VI1+1-1,0))&lt;49999),
"福岡市南区の為2-7-5",
"福岡市南区横手2-9-13")),"")</f>
        <v/>
      </c>
      <c r="VG30" s="39"/>
      <c r="VH30" s="39"/>
      <c r="VI30" s="39"/>
      <c r="VJ30" s="39"/>
      <c r="VK30" s="39"/>
      <c r="VQ30" s="39" t="str">
        <f ca="1">IFERROR(
IF(VL2="■",VQ5,
IF(AND(VALUE(OFFSET(webまとめ!$A$1,VT1+1-1,0))&gt;39999,VALUE(OFFSET(webまとめ!$A$1,VT1+1-1,0))&lt;49999),
"福岡市南区の為2-7-5",
"福岡市南区横手2-9-13")),"")</f>
        <v/>
      </c>
      <c r="VR30" s="39"/>
      <c r="VS30" s="39"/>
      <c r="VT30" s="39"/>
      <c r="VU30" s="39"/>
      <c r="VV30" s="39"/>
      <c r="WB30" s="39" t="str">
        <f ca="1">IFERROR(
IF(VW2="■",WB5,
IF(AND(VALUE(OFFSET(webまとめ!$A$1,WE1+1-1,0))&gt;39999,VALUE(OFFSET(webまとめ!$A$1,WE1+1-1,0))&lt;49999),
"福岡市南区の為2-7-5",
"福岡市南区横手2-9-13")),"")</f>
        <v/>
      </c>
      <c r="WC30" s="39"/>
      <c r="WD30" s="39"/>
      <c r="WE30" s="39"/>
      <c r="WF30" s="39"/>
      <c r="WG30" s="39"/>
      <c r="WM30" s="39" t="str">
        <f ca="1">IFERROR(
IF(WH2="■",WM5,
IF(AND(VALUE(OFFSET(webまとめ!$A$1,WP1+1-1,0))&gt;39999,VALUE(OFFSET(webまとめ!$A$1,WP1+1-1,0))&lt;49999),
"福岡市南区の為2-7-5",
"福岡市南区横手2-9-13")),"")</f>
        <v/>
      </c>
      <c r="WN30" s="39"/>
      <c r="WO30" s="39"/>
      <c r="WP30" s="39"/>
      <c r="WQ30" s="39"/>
      <c r="WR30" s="39"/>
      <c r="WX30" s="39" t="str">
        <f ca="1">IFERROR(
IF(WS2="■",WX5,
IF(AND(VALUE(OFFSET(webまとめ!$A$1,XA1+1-1,0))&gt;39999,VALUE(OFFSET(webまとめ!$A$1,XA1+1-1,0))&lt;49999),
"福岡市南区の為2-7-5",
"福岡市南区横手2-9-13")),"")</f>
        <v/>
      </c>
      <c r="WY30" s="39"/>
      <c r="WZ30" s="39"/>
      <c r="XA30" s="39"/>
      <c r="XB30" s="39"/>
      <c r="XC30" s="39"/>
      <c r="XI30" s="39" t="str">
        <f ca="1">IFERROR(
IF(XD2="■",XI5,
IF(AND(VALUE(OFFSET(webまとめ!$A$1,XL1+1-1,0))&gt;39999,VALUE(OFFSET(webまとめ!$A$1,XL1+1-1,0))&lt;49999),
"福岡市南区の為2-7-5",
"福岡市南区横手2-9-13")),"")</f>
        <v/>
      </c>
      <c r="XJ30" s="39"/>
      <c r="XK30" s="39"/>
      <c r="XL30" s="39"/>
      <c r="XM30" s="39"/>
      <c r="XN30" s="39"/>
      <c r="XT30" s="39" t="str">
        <f ca="1">IFERROR(
IF(XO2="■",XT5,
IF(AND(VALUE(OFFSET(webまとめ!$A$1,XW1+1-1,0))&gt;39999,VALUE(OFFSET(webまとめ!$A$1,XW1+1-1,0))&lt;49999),
"福岡市南区の為2-7-5",
"福岡市南区横手2-9-13")),"")</f>
        <v/>
      </c>
      <c r="XU30" s="39"/>
      <c r="XV30" s="39"/>
      <c r="XW30" s="39"/>
      <c r="XX30" s="39"/>
      <c r="XY30" s="39"/>
      <c r="YE30" s="39" t="str">
        <f ca="1">IFERROR(
IF(XZ2="■",YE5,
IF(AND(VALUE(OFFSET(webまとめ!$A$1,YH1+1-1,0))&gt;39999,VALUE(OFFSET(webまとめ!$A$1,YH1+1-1,0))&lt;49999),
"福岡市南区の為2-7-5",
"福岡市南区横手2-9-13")),"")</f>
        <v/>
      </c>
      <c r="YF30" s="39"/>
      <c r="YG30" s="39"/>
      <c r="YH30" s="39"/>
      <c r="YI30" s="39"/>
      <c r="YJ30" s="39"/>
      <c r="YP30" s="39" t="str">
        <f ca="1">IFERROR(
IF(YK2="■",YP5,
IF(AND(VALUE(OFFSET(webまとめ!$A$1,YS1+1-1,0))&gt;39999,VALUE(OFFSET(webまとめ!$A$1,YS1+1-1,0))&lt;49999),
"福岡市南区の為2-7-5",
"福岡市南区横手2-9-13")),"")</f>
        <v/>
      </c>
      <c r="YQ30" s="39"/>
      <c r="YR30" s="39"/>
      <c r="YS30" s="39"/>
      <c r="YT30" s="39"/>
      <c r="YU30" s="39"/>
      <c r="ZA30" s="39" t="str">
        <f ca="1">IFERROR(
IF(YV2="■",ZA5,
IF(AND(VALUE(OFFSET(webまとめ!$A$1,ZD1+1-1,0))&gt;39999,VALUE(OFFSET(webまとめ!$A$1,ZD1+1-1,0))&lt;49999),
"福岡市南区の為2-7-5",
"福岡市南区横手2-9-13")),"")</f>
        <v/>
      </c>
      <c r="ZB30" s="39"/>
      <c r="ZC30" s="39"/>
      <c r="ZD30" s="39"/>
      <c r="ZE30" s="39"/>
      <c r="ZF30" s="39"/>
      <c r="ZL30" s="39" t="str">
        <f ca="1">IFERROR(
IF(ZG2="■",ZL5,
IF(AND(VALUE(OFFSET(webまとめ!$A$1,ZO1+1-1,0))&gt;39999,VALUE(OFFSET(webまとめ!$A$1,ZO1+1-1,0))&lt;49999),
"福岡市南区の為2-7-5",
"福岡市南区横手2-9-13")),"")</f>
        <v/>
      </c>
      <c r="ZM30" s="39"/>
      <c r="ZN30" s="39"/>
      <c r="ZO30" s="39"/>
      <c r="ZP30" s="39"/>
      <c r="ZQ30" s="39"/>
      <c r="ZW30" s="39" t="str">
        <f ca="1">IFERROR(
IF(ZR2="■",ZW5,
IF(AND(VALUE(OFFSET(webまとめ!$A$1,ZZ1+1-1,0))&gt;39999,VALUE(OFFSET(webまとめ!$A$1,ZZ1+1-1,0))&lt;49999),
"福岡市南区の為2-7-5",
"福岡市南区横手2-9-13")),"")</f>
        <v/>
      </c>
      <c r="ZX30" s="39"/>
      <c r="ZY30" s="39"/>
      <c r="ZZ30" s="39"/>
      <c r="AAA30" s="39"/>
      <c r="AAB30" s="39"/>
      <c r="AAH30" s="39" t="str">
        <f ca="1">IFERROR(
IF(AAC2="■",AAH5,
IF(AND(VALUE(OFFSET(webまとめ!$A$1,AAK1+1-1,0))&gt;39999,VALUE(OFFSET(webまとめ!$A$1,AAK1+1-1,0))&lt;49999),
"福岡市南区の為2-7-5",
"福岡市南区横手2-9-13")),"")</f>
        <v/>
      </c>
      <c r="AAI30" s="39"/>
      <c r="AAJ30" s="39"/>
      <c r="AAK30" s="39"/>
      <c r="AAL30" s="39"/>
      <c r="AAM30" s="39"/>
    </row>
    <row r="31" spans="1:715" ht="11.4" customHeight="1" x14ac:dyDescent="0.45">
      <c r="F31" s="39" t="str">
        <f ca="1">IFERROR(
IF(A2="■",F6,
IF(AND(VALUE(OFFSET(webまとめ!$A$1,I1+1-1,0))&gt;39999,VALUE(OFFSET(webまとめ!$A$1,I1+1-1,0))&lt;49999),
"TEL:092-589-6165　FAX:092-555-6788",
"TEL：092-915-2300　FAX　092-915-2301")),"")</f>
        <v/>
      </c>
      <c r="G31" s="39"/>
      <c r="H31" s="39"/>
      <c r="I31" s="39"/>
      <c r="J31" s="39"/>
      <c r="K31" s="39"/>
      <c r="Q31" s="39" t="str">
        <f ca="1">IFERROR(
IF(L2="■",Q6,
IF(AND(VALUE(OFFSET(webまとめ!$A$1,T1+1-1,0))&gt;39999,VALUE(OFFSET(webまとめ!$A$1,T1+1-1,0))&lt;49999),
"TEL:092-589-6165　FAX:092-555-6788",
"TEL：092-915-2300　FAX　092-915-2301")),"")</f>
        <v/>
      </c>
      <c r="R31" s="39"/>
      <c r="S31" s="39"/>
      <c r="T31" s="39"/>
      <c r="U31" s="39"/>
      <c r="V31" s="39"/>
      <c r="AB31" s="39" t="str">
        <f ca="1">IFERROR(
IF(W2="■",AB6,
IF(AND(VALUE(OFFSET(webまとめ!$A$1,AE1+1-1,0))&gt;39999,VALUE(OFFSET(webまとめ!$A$1,AE1+1-1,0))&lt;49999),
"TEL:092-589-6165　FAX:092-555-6788",
"TEL：092-915-2300　FAX　092-915-2301")),"")</f>
        <v/>
      </c>
      <c r="AC31" s="39"/>
      <c r="AD31" s="39"/>
      <c r="AE31" s="39"/>
      <c r="AF31" s="39"/>
      <c r="AG31" s="39"/>
      <c r="AM31" s="39" t="str">
        <f ca="1">IFERROR(
IF(AH2="■",AM6,
IF(AND(VALUE(OFFSET(webまとめ!$A$1,AP1+1-1,0))&gt;39999,VALUE(OFFSET(webまとめ!$A$1,AP1+1-1,0))&lt;49999),
"TEL:092-589-6165　FAX:092-555-6788",
"TEL：092-915-2300　FAX　092-915-2301")),"")</f>
        <v/>
      </c>
      <c r="AN31" s="39"/>
      <c r="AO31" s="39"/>
      <c r="AP31" s="39"/>
      <c r="AQ31" s="39"/>
      <c r="AR31" s="39"/>
      <c r="AX31" s="39" t="str">
        <f ca="1">IFERROR(
IF(AS2="■",AX6,
IF(AND(VALUE(OFFSET(webまとめ!$A$1,BA1+1-1,0))&gt;39999,VALUE(OFFSET(webまとめ!$A$1,BA1+1-1,0))&lt;49999),
"TEL:092-589-6165　FAX:092-555-6788",
"TEL：092-915-2300　FAX　092-915-2301")),"")</f>
        <v/>
      </c>
      <c r="AY31" s="39"/>
      <c r="AZ31" s="39"/>
      <c r="BA31" s="39"/>
      <c r="BB31" s="39"/>
      <c r="BC31" s="39"/>
      <c r="BI31" s="39" t="str">
        <f ca="1">IFERROR(
IF(BD2="■",BI6,
IF(AND(VALUE(OFFSET(webまとめ!$A$1,BL1+1-1,0))&gt;39999,VALUE(OFFSET(webまとめ!$A$1,BL1+1-1,0))&lt;49999),
"TEL:092-589-6165　FAX:092-555-6788",
"TEL：092-915-2300　FAX　092-915-2301")),"")</f>
        <v/>
      </c>
      <c r="BJ31" s="39"/>
      <c r="BK31" s="39"/>
      <c r="BL31" s="39"/>
      <c r="BM31" s="39"/>
      <c r="BN31" s="39"/>
      <c r="BT31" s="39" t="str">
        <f ca="1">IFERROR(
IF(BO2="■",BT6,
IF(AND(VALUE(OFFSET(webまとめ!$A$1,BW1+1-1,0))&gt;39999,VALUE(OFFSET(webまとめ!$A$1,BW1+1-1,0))&lt;49999),
"TEL:092-589-6165　FAX:092-555-6788",
"TEL：092-915-2300　FAX　092-915-2301")),"")</f>
        <v/>
      </c>
      <c r="BU31" s="39"/>
      <c r="BV31" s="39"/>
      <c r="BW31" s="39"/>
      <c r="BX31" s="39"/>
      <c r="BY31" s="39"/>
      <c r="CE31" s="39" t="str">
        <f ca="1">IFERROR(
IF(BZ2="■",CE6,
IF(AND(VALUE(OFFSET(webまとめ!$A$1,CH1+1-1,0))&gt;39999,VALUE(OFFSET(webまとめ!$A$1,CH1+1-1,0))&lt;49999),
"TEL:092-589-6165　FAX:092-555-6788",
"TEL：092-915-2300　FAX　092-915-2301")),"")</f>
        <v/>
      </c>
      <c r="CF31" s="39"/>
      <c r="CG31" s="39"/>
      <c r="CH31" s="39"/>
      <c r="CI31" s="39"/>
      <c r="CJ31" s="39"/>
      <c r="CP31" s="39" t="str">
        <f ca="1">IFERROR(
IF(CK2="■",CP6,
IF(AND(VALUE(OFFSET(webまとめ!$A$1,CS1+1-1,0))&gt;39999,VALUE(OFFSET(webまとめ!$A$1,CS1+1-1,0))&lt;49999),
"TEL:092-589-6165　FAX:092-555-6788",
"TEL：092-915-2300　FAX　092-915-2301")),"")</f>
        <v/>
      </c>
      <c r="CQ31" s="39"/>
      <c r="CR31" s="39"/>
      <c r="CS31" s="39"/>
      <c r="CT31" s="39"/>
      <c r="CU31" s="39"/>
      <c r="DA31" s="39" t="str">
        <f ca="1">IFERROR(
IF(CV2="■",DA6,
IF(AND(VALUE(OFFSET(webまとめ!$A$1,DD1+1-1,0))&gt;39999,VALUE(OFFSET(webまとめ!$A$1,DD1+1-1,0))&lt;49999),
"TEL:092-589-6165　FAX:092-555-6788",
"TEL：092-915-2300　FAX　092-915-2301")),"")</f>
        <v/>
      </c>
      <c r="DB31" s="39"/>
      <c r="DC31" s="39"/>
      <c r="DD31" s="39"/>
      <c r="DE31" s="39"/>
      <c r="DF31" s="39"/>
      <c r="DL31" s="39" t="str">
        <f ca="1">IFERROR(
IF(DG2="■",DL6,
IF(AND(VALUE(OFFSET(webまとめ!$A$1,DO1+1-1,0))&gt;39999,VALUE(OFFSET(webまとめ!$A$1,DO1+1-1,0))&lt;49999),
"TEL:092-589-6165　FAX:092-555-6788",
"TEL：092-915-2300　FAX　092-915-2301")),"")</f>
        <v/>
      </c>
      <c r="DM31" s="39"/>
      <c r="DN31" s="39"/>
      <c r="DO31" s="39"/>
      <c r="DP31" s="39"/>
      <c r="DQ31" s="39"/>
      <c r="DW31" s="39" t="str">
        <f ca="1">IFERROR(
IF(DR2="■",DW6,
IF(AND(VALUE(OFFSET(webまとめ!$A$1,DZ1+1-1,0))&gt;39999,VALUE(OFFSET(webまとめ!$A$1,DZ1+1-1,0))&lt;49999),
"TEL:092-589-6165　FAX:092-555-6788",
"TEL：092-915-2300　FAX　092-915-2301")),"")</f>
        <v/>
      </c>
      <c r="DX31" s="39"/>
      <c r="DY31" s="39"/>
      <c r="DZ31" s="39"/>
      <c r="EA31" s="39"/>
      <c r="EB31" s="39"/>
      <c r="EH31" s="39" t="str">
        <f ca="1">IFERROR(
IF(EC2="■",EH6,
IF(AND(VALUE(OFFSET(webまとめ!$A$1,EK1+1-1,0))&gt;39999,VALUE(OFFSET(webまとめ!$A$1,EK1+1-1,0))&lt;49999),
"TEL:092-589-6165　FAX:092-555-6788",
"TEL：092-915-2300　FAX　092-915-2301")),"")</f>
        <v/>
      </c>
      <c r="EI31" s="39"/>
      <c r="EJ31" s="39"/>
      <c r="EK31" s="39"/>
      <c r="EL31" s="39"/>
      <c r="EM31" s="39"/>
      <c r="ES31" s="39" t="str">
        <f ca="1">IFERROR(
IF(EN2="■",ES6,
IF(AND(VALUE(OFFSET(webまとめ!$A$1,EV1+1-1,0))&gt;39999,VALUE(OFFSET(webまとめ!$A$1,EV1+1-1,0))&lt;49999),
"TEL:092-589-6165　FAX:092-555-6788",
"TEL：092-915-2300　FAX　092-915-2301")),"")</f>
        <v/>
      </c>
      <c r="ET31" s="39"/>
      <c r="EU31" s="39"/>
      <c r="EV31" s="39"/>
      <c r="EW31" s="39"/>
      <c r="EX31" s="39"/>
      <c r="FD31" s="39" t="str">
        <f ca="1">IFERROR(
IF(EY2="■",FD6,
IF(AND(VALUE(OFFSET(webまとめ!$A$1,FG1+1-1,0))&gt;39999,VALUE(OFFSET(webまとめ!$A$1,FG1+1-1,0))&lt;49999),
"TEL:092-589-6165　FAX:092-555-6788",
"TEL：092-915-2300　FAX　092-915-2301")),"")</f>
        <v/>
      </c>
      <c r="FE31" s="39"/>
      <c r="FF31" s="39"/>
      <c r="FG31" s="39"/>
      <c r="FH31" s="39"/>
      <c r="FI31" s="39"/>
      <c r="FO31" s="39" t="str">
        <f ca="1">IFERROR(
IF(FJ2="■",FO6,
IF(AND(VALUE(OFFSET(webまとめ!$A$1,FR1+1-1,0))&gt;39999,VALUE(OFFSET(webまとめ!$A$1,FR1+1-1,0))&lt;49999),
"TEL:092-589-6165　FAX:092-555-6788",
"TEL：092-915-2300　FAX　092-915-2301")),"")</f>
        <v/>
      </c>
      <c r="FP31" s="39"/>
      <c r="FQ31" s="39"/>
      <c r="FR31" s="39"/>
      <c r="FS31" s="39"/>
      <c r="FT31" s="39"/>
      <c r="FZ31" s="39" t="str">
        <f ca="1">IFERROR(
IF(FU2="■",FZ6,
IF(AND(VALUE(OFFSET(webまとめ!$A$1,GC1+1-1,0))&gt;39999,VALUE(OFFSET(webまとめ!$A$1,GC1+1-1,0))&lt;49999),
"TEL:092-589-6165　FAX:092-555-6788",
"TEL：092-915-2300　FAX　092-915-2301")),"")</f>
        <v/>
      </c>
      <c r="GA31" s="39"/>
      <c r="GB31" s="39"/>
      <c r="GC31" s="39"/>
      <c r="GD31" s="39"/>
      <c r="GE31" s="39"/>
      <c r="GK31" s="39" t="str">
        <f ca="1">IFERROR(
IF(GF2="■",GK6,
IF(AND(VALUE(OFFSET(webまとめ!$A$1,GN1+1-1,0))&gt;39999,VALUE(OFFSET(webまとめ!$A$1,GN1+1-1,0))&lt;49999),
"TEL:092-589-6165　FAX:092-555-6788",
"TEL：092-915-2300　FAX　092-915-2301")),"")</f>
        <v/>
      </c>
      <c r="GL31" s="39"/>
      <c r="GM31" s="39"/>
      <c r="GN31" s="39"/>
      <c r="GO31" s="39"/>
      <c r="GP31" s="39"/>
      <c r="GV31" s="39" t="str">
        <f ca="1">IFERROR(
IF(GQ2="■",GV6,
IF(AND(VALUE(OFFSET(webまとめ!$A$1,GY1+1-1,0))&gt;39999,VALUE(OFFSET(webまとめ!$A$1,GY1+1-1,0))&lt;49999),
"TEL:092-589-6165　FAX:092-555-6788",
"TEL：092-915-2300　FAX　092-915-2301")),"")</f>
        <v/>
      </c>
      <c r="GW31" s="39"/>
      <c r="GX31" s="39"/>
      <c r="GY31" s="39"/>
      <c r="GZ31" s="39"/>
      <c r="HA31" s="39"/>
      <c r="HG31" s="39" t="str">
        <f ca="1">IFERROR(
IF(HB2="■",HG6,
IF(AND(VALUE(OFFSET(webまとめ!$A$1,HJ1+1-1,0))&gt;39999,VALUE(OFFSET(webまとめ!$A$1,HJ1+1-1,0))&lt;49999),
"TEL:092-589-6165　FAX:092-555-6788",
"TEL：092-915-2300　FAX　092-915-2301")),"")</f>
        <v/>
      </c>
      <c r="HH31" s="39"/>
      <c r="HI31" s="39"/>
      <c r="HJ31" s="39"/>
      <c r="HK31" s="39"/>
      <c r="HL31" s="39"/>
      <c r="HR31" s="39" t="str">
        <f ca="1">IFERROR(
IF(HM2="■",HR6,
IF(AND(VALUE(OFFSET(webまとめ!$A$1,HU1+1-1,0))&gt;39999,VALUE(OFFSET(webまとめ!$A$1,HU1+1-1,0))&lt;49999),
"TEL:092-589-6165　FAX:092-555-6788",
"TEL：092-915-2300　FAX　092-915-2301")),"")</f>
        <v/>
      </c>
      <c r="HS31" s="39"/>
      <c r="HT31" s="39"/>
      <c r="HU31" s="39"/>
      <c r="HV31" s="39"/>
      <c r="HW31" s="39"/>
      <c r="IC31" s="39" t="str">
        <f ca="1">IFERROR(
IF(HX2="■",IC6,
IF(AND(VALUE(OFFSET(webまとめ!$A$1,IF1+1-1,0))&gt;39999,VALUE(OFFSET(webまとめ!$A$1,IF1+1-1,0))&lt;49999),
"TEL:092-589-6165　FAX:092-555-6788",
"TEL：092-915-2300　FAX　092-915-2301")),"")</f>
        <v/>
      </c>
      <c r="ID31" s="39"/>
      <c r="IE31" s="39"/>
      <c r="IF31" s="39"/>
      <c r="IG31" s="39"/>
      <c r="IH31" s="39"/>
      <c r="IN31" s="39" t="str">
        <f ca="1">IFERROR(
IF(II2="■",IN6,
IF(AND(VALUE(OFFSET(webまとめ!$A$1,IQ1+1-1,0))&gt;39999,VALUE(OFFSET(webまとめ!$A$1,IQ1+1-1,0))&lt;49999),
"TEL:092-589-6165　FAX:092-555-6788",
"TEL：092-915-2300　FAX　092-915-2301")),"")</f>
        <v/>
      </c>
      <c r="IO31" s="39"/>
      <c r="IP31" s="39"/>
      <c r="IQ31" s="39"/>
      <c r="IR31" s="39"/>
      <c r="IS31" s="39"/>
      <c r="IY31" s="39" t="str">
        <f ca="1">IFERROR(
IF(IT2="■",IY6,
IF(AND(VALUE(OFFSET(webまとめ!$A$1,JB1+1-1,0))&gt;39999,VALUE(OFFSET(webまとめ!$A$1,JB1+1-1,0))&lt;49999),
"TEL:092-589-6165　FAX:092-555-6788",
"TEL：092-915-2300　FAX　092-915-2301")),"")</f>
        <v/>
      </c>
      <c r="IZ31" s="39"/>
      <c r="JA31" s="39"/>
      <c r="JB31" s="39"/>
      <c r="JC31" s="39"/>
      <c r="JD31" s="39"/>
      <c r="JJ31" s="39" t="str">
        <f ca="1">IFERROR(
IF(JE2="■",JJ6,
IF(AND(VALUE(OFFSET(webまとめ!$A$1,JM1+1-1,0))&gt;39999,VALUE(OFFSET(webまとめ!$A$1,JM1+1-1,0))&lt;49999),
"TEL:092-589-6165　FAX:092-555-6788",
"TEL：092-915-2300　FAX　092-915-2301")),"")</f>
        <v/>
      </c>
      <c r="JK31" s="39"/>
      <c r="JL31" s="39"/>
      <c r="JM31" s="39"/>
      <c r="JN31" s="39"/>
      <c r="JO31" s="39"/>
      <c r="JU31" s="39" t="str">
        <f ca="1">IFERROR(
IF(JP2="■",JU6,
IF(AND(VALUE(OFFSET(webまとめ!$A$1,JX1+1-1,0))&gt;39999,VALUE(OFFSET(webまとめ!$A$1,JX1+1-1,0))&lt;49999),
"TEL:092-589-6165　FAX:092-555-6788",
"TEL：092-915-2300　FAX　092-915-2301")),"")</f>
        <v/>
      </c>
      <c r="JV31" s="39"/>
      <c r="JW31" s="39"/>
      <c r="JX31" s="39"/>
      <c r="JY31" s="39"/>
      <c r="JZ31" s="39"/>
      <c r="KF31" s="39" t="str">
        <f ca="1">IFERROR(
IF(KA2="■",KF6,
IF(AND(VALUE(OFFSET(webまとめ!$A$1,KI1+1-1,0))&gt;39999,VALUE(OFFSET(webまとめ!$A$1,KI1+1-1,0))&lt;49999),
"TEL:092-589-6165　FAX:092-555-6788",
"TEL：092-915-2300　FAX　092-915-2301")),"")</f>
        <v/>
      </c>
      <c r="KG31" s="39"/>
      <c r="KH31" s="39"/>
      <c r="KI31" s="39"/>
      <c r="KJ31" s="39"/>
      <c r="KK31" s="39"/>
      <c r="KQ31" s="39" t="str">
        <f ca="1">IFERROR(
IF(KL2="■",KQ6,
IF(AND(VALUE(OFFSET(webまとめ!$A$1,KT1+1-1,0))&gt;39999,VALUE(OFFSET(webまとめ!$A$1,KT1+1-1,0))&lt;49999),
"TEL:092-589-6165　FAX:092-555-6788",
"TEL：092-915-2300　FAX　092-915-2301")),"")</f>
        <v/>
      </c>
      <c r="KR31" s="39"/>
      <c r="KS31" s="39"/>
      <c r="KT31" s="39"/>
      <c r="KU31" s="39"/>
      <c r="KV31" s="39"/>
      <c r="LB31" s="39" t="str">
        <f ca="1">IFERROR(
IF(KW2="■",LB6,
IF(AND(VALUE(OFFSET(webまとめ!$A$1,LE1+1-1,0))&gt;39999,VALUE(OFFSET(webまとめ!$A$1,LE1+1-1,0))&lt;49999),
"TEL:092-589-6165　FAX:092-555-6788",
"TEL：092-915-2300　FAX　092-915-2301")),"")</f>
        <v/>
      </c>
      <c r="LC31" s="39"/>
      <c r="LD31" s="39"/>
      <c r="LE31" s="39"/>
      <c r="LF31" s="39"/>
      <c r="LG31" s="39"/>
      <c r="LM31" s="39" t="str">
        <f ca="1">IFERROR(
IF(LH2="■",LM6,
IF(AND(VALUE(OFFSET(webまとめ!$A$1,LP1+1-1,0))&gt;39999,VALUE(OFFSET(webまとめ!$A$1,LP1+1-1,0))&lt;49999),
"TEL:092-589-6165　FAX:092-555-6788",
"TEL：092-915-2300　FAX　092-915-2301")),"")</f>
        <v/>
      </c>
      <c r="LN31" s="39"/>
      <c r="LO31" s="39"/>
      <c r="LP31" s="39"/>
      <c r="LQ31" s="39"/>
      <c r="LR31" s="39"/>
      <c r="LX31" s="39" t="str">
        <f ca="1">IFERROR(
IF(LS2="■",LX6,
IF(AND(VALUE(OFFSET(webまとめ!$A$1,MA1+1-1,0))&gt;39999,VALUE(OFFSET(webまとめ!$A$1,MA1+1-1,0))&lt;49999),
"TEL:092-589-6165　FAX:092-555-6788",
"TEL：092-915-2300　FAX　092-915-2301")),"")</f>
        <v/>
      </c>
      <c r="LY31" s="39"/>
      <c r="LZ31" s="39"/>
      <c r="MA31" s="39"/>
      <c r="MB31" s="39"/>
      <c r="MC31" s="39"/>
      <c r="MI31" s="39" t="str">
        <f ca="1">IFERROR(
IF(MD2="■",MI6,
IF(AND(VALUE(OFFSET(webまとめ!$A$1,ML1+1-1,0))&gt;39999,VALUE(OFFSET(webまとめ!$A$1,ML1+1-1,0))&lt;49999),
"TEL:092-589-6165　FAX:092-555-6788",
"TEL：092-915-2300　FAX　092-915-2301")),"")</f>
        <v/>
      </c>
      <c r="MJ31" s="39"/>
      <c r="MK31" s="39"/>
      <c r="ML31" s="39"/>
      <c r="MM31" s="39"/>
      <c r="MN31" s="39"/>
      <c r="MT31" s="39" t="str">
        <f ca="1">IFERROR(
IF(MO2="■",MT6,
IF(AND(VALUE(OFFSET(webまとめ!$A$1,MW1+1-1,0))&gt;39999,VALUE(OFFSET(webまとめ!$A$1,MW1+1-1,0))&lt;49999),
"TEL:092-589-6165　FAX:092-555-6788",
"TEL：092-915-2300　FAX　092-915-2301")),"")</f>
        <v/>
      </c>
      <c r="MU31" s="39"/>
      <c r="MV31" s="39"/>
      <c r="MW31" s="39"/>
      <c r="MX31" s="39"/>
      <c r="MY31" s="39"/>
      <c r="NE31" s="39" t="str">
        <f ca="1">IFERROR(
IF(MZ2="■",NE6,
IF(AND(VALUE(OFFSET(webまとめ!$A$1,NH1+1-1,0))&gt;39999,VALUE(OFFSET(webまとめ!$A$1,NH1+1-1,0))&lt;49999),
"TEL:092-589-6165　FAX:092-555-6788",
"TEL：092-915-2300　FAX　092-915-2301")),"")</f>
        <v/>
      </c>
      <c r="NF31" s="39"/>
      <c r="NG31" s="39"/>
      <c r="NH31" s="39"/>
      <c r="NI31" s="39"/>
      <c r="NJ31" s="39"/>
      <c r="NP31" s="39" t="str">
        <f ca="1">IFERROR(
IF(NK2="■",NP6,
IF(AND(VALUE(OFFSET(webまとめ!$A$1,NS1+1-1,0))&gt;39999,VALUE(OFFSET(webまとめ!$A$1,NS1+1-1,0))&lt;49999),
"TEL:092-589-6165　FAX:092-555-6788",
"TEL：092-915-2300　FAX　092-915-2301")),"")</f>
        <v/>
      </c>
      <c r="NQ31" s="39"/>
      <c r="NR31" s="39"/>
      <c r="NS31" s="39"/>
      <c r="NT31" s="39"/>
      <c r="NU31" s="39"/>
      <c r="OA31" s="39" t="str">
        <f ca="1">IFERROR(
IF(NV2="■",OA6,
IF(AND(VALUE(OFFSET(webまとめ!$A$1,OD1+1-1,0))&gt;39999,VALUE(OFFSET(webまとめ!$A$1,OD1+1-1,0))&lt;49999),
"TEL:092-589-6165　FAX:092-555-6788",
"TEL：092-915-2300　FAX　092-915-2301")),"")</f>
        <v/>
      </c>
      <c r="OB31" s="39"/>
      <c r="OC31" s="39"/>
      <c r="OD31" s="39"/>
      <c r="OE31" s="39"/>
      <c r="OF31" s="39"/>
      <c r="OL31" s="39" t="str">
        <f ca="1">IFERROR(
IF(OG2="■",OL6,
IF(AND(VALUE(OFFSET(webまとめ!$A$1,OO1+1-1,0))&gt;39999,VALUE(OFFSET(webまとめ!$A$1,OO1+1-1,0))&lt;49999),
"TEL:092-589-6165　FAX:092-555-6788",
"TEL：092-915-2300　FAX　092-915-2301")),"")</f>
        <v/>
      </c>
      <c r="OM31" s="39"/>
      <c r="ON31" s="39"/>
      <c r="OO31" s="39"/>
      <c r="OP31" s="39"/>
      <c r="OQ31" s="39"/>
      <c r="OW31" s="39" t="str">
        <f ca="1">IFERROR(
IF(OR2="■",OW6,
IF(AND(VALUE(OFFSET(webまとめ!$A$1,OZ1+1-1,0))&gt;39999,VALUE(OFFSET(webまとめ!$A$1,OZ1+1-1,0))&lt;49999),
"TEL:092-589-6165　FAX:092-555-6788",
"TEL：092-915-2300　FAX　092-915-2301")),"")</f>
        <v/>
      </c>
      <c r="OX31" s="39"/>
      <c r="OY31" s="39"/>
      <c r="OZ31" s="39"/>
      <c r="PA31" s="39"/>
      <c r="PB31" s="39"/>
      <c r="PH31" s="39" t="str">
        <f ca="1">IFERROR(
IF(PC2="■",PH6,
IF(AND(VALUE(OFFSET(webまとめ!$A$1,PK1+1-1,0))&gt;39999,VALUE(OFFSET(webまとめ!$A$1,PK1+1-1,0))&lt;49999),
"TEL:092-589-6165　FAX:092-555-6788",
"TEL：092-915-2300　FAX　092-915-2301")),"")</f>
        <v/>
      </c>
      <c r="PI31" s="39"/>
      <c r="PJ31" s="39"/>
      <c r="PK31" s="39"/>
      <c r="PL31" s="39"/>
      <c r="PM31" s="39"/>
      <c r="PS31" s="39" t="str">
        <f ca="1">IFERROR(
IF(PN2="■",PS6,
IF(AND(VALUE(OFFSET(webまとめ!$A$1,PV1+1-1,0))&gt;39999,VALUE(OFFSET(webまとめ!$A$1,PV1+1-1,0))&lt;49999),
"TEL:092-589-6165　FAX:092-555-6788",
"TEL：092-915-2300　FAX　092-915-2301")),"")</f>
        <v/>
      </c>
      <c r="PT31" s="39"/>
      <c r="PU31" s="39"/>
      <c r="PV31" s="39"/>
      <c r="PW31" s="39"/>
      <c r="PX31" s="39"/>
      <c r="QD31" s="39" t="str">
        <f ca="1">IFERROR(
IF(PY2="■",QD6,
IF(AND(VALUE(OFFSET(webまとめ!$A$1,QG1+1-1,0))&gt;39999,VALUE(OFFSET(webまとめ!$A$1,QG1+1-1,0))&lt;49999),
"TEL:092-589-6165　FAX:092-555-6788",
"TEL：092-915-2300　FAX　092-915-2301")),"")</f>
        <v/>
      </c>
      <c r="QE31" s="39"/>
      <c r="QF31" s="39"/>
      <c r="QG31" s="39"/>
      <c r="QH31" s="39"/>
      <c r="QI31" s="39"/>
      <c r="QO31" s="39" t="str">
        <f ca="1">IFERROR(
IF(QJ2="■",QO6,
IF(AND(VALUE(OFFSET(webまとめ!$A$1,QR1+1-1,0))&gt;39999,VALUE(OFFSET(webまとめ!$A$1,QR1+1-1,0))&lt;49999),
"TEL:092-589-6165　FAX:092-555-6788",
"TEL：092-915-2300　FAX　092-915-2301")),"")</f>
        <v/>
      </c>
      <c r="QP31" s="39"/>
      <c r="QQ31" s="39"/>
      <c r="QR31" s="39"/>
      <c r="QS31" s="39"/>
      <c r="QT31" s="39"/>
      <c r="QZ31" s="39" t="str">
        <f ca="1">IFERROR(
IF(QU2="■",QZ6,
IF(AND(VALUE(OFFSET(webまとめ!$A$1,RC1+1-1,0))&gt;39999,VALUE(OFFSET(webまとめ!$A$1,RC1+1-1,0))&lt;49999),
"TEL:092-589-6165　FAX:092-555-6788",
"TEL：092-915-2300　FAX　092-915-2301")),"")</f>
        <v/>
      </c>
      <c r="RA31" s="39"/>
      <c r="RB31" s="39"/>
      <c r="RC31" s="39"/>
      <c r="RD31" s="39"/>
      <c r="RE31" s="39"/>
      <c r="RK31" s="39" t="str">
        <f ca="1">IFERROR(
IF(RF2="■",RK6,
IF(AND(VALUE(OFFSET(webまとめ!$A$1,RN1+1-1,0))&gt;39999,VALUE(OFFSET(webまとめ!$A$1,RN1+1-1,0))&lt;49999),
"TEL:092-589-6165　FAX:092-555-6788",
"TEL：092-915-2300　FAX　092-915-2301")),"")</f>
        <v/>
      </c>
      <c r="RL31" s="39"/>
      <c r="RM31" s="39"/>
      <c r="RN31" s="39"/>
      <c r="RO31" s="39"/>
      <c r="RP31" s="39"/>
      <c r="RV31" s="39" t="str">
        <f ca="1">IFERROR(
IF(RQ2="■",RV6,
IF(AND(VALUE(OFFSET(webまとめ!$A$1,RY1+1-1,0))&gt;39999,VALUE(OFFSET(webまとめ!$A$1,RY1+1-1,0))&lt;49999),
"TEL:092-589-6165　FAX:092-555-6788",
"TEL：092-915-2300　FAX　092-915-2301")),"")</f>
        <v/>
      </c>
      <c r="RW31" s="39"/>
      <c r="RX31" s="39"/>
      <c r="RY31" s="39"/>
      <c r="RZ31" s="39"/>
      <c r="SA31" s="39"/>
      <c r="SG31" s="39" t="str">
        <f ca="1">IFERROR(
IF(SB2="■",SG6,
IF(AND(VALUE(OFFSET(webまとめ!$A$1,SJ1+1-1,0))&gt;39999,VALUE(OFFSET(webまとめ!$A$1,SJ1+1-1,0))&lt;49999),
"TEL:092-589-6165　FAX:092-555-6788",
"TEL：092-915-2300　FAX　092-915-2301")),"")</f>
        <v/>
      </c>
      <c r="SH31" s="39"/>
      <c r="SI31" s="39"/>
      <c r="SJ31" s="39"/>
      <c r="SK31" s="39"/>
      <c r="SL31" s="39"/>
      <c r="SR31" s="39" t="str">
        <f ca="1">IFERROR(
IF(SM2="■",SR6,
IF(AND(VALUE(OFFSET(webまとめ!$A$1,SU1+1-1,0))&gt;39999,VALUE(OFFSET(webまとめ!$A$1,SU1+1-1,0))&lt;49999),
"TEL:092-589-6165　FAX:092-555-6788",
"TEL：092-915-2300　FAX　092-915-2301")),"")</f>
        <v/>
      </c>
      <c r="SS31" s="39"/>
      <c r="ST31" s="39"/>
      <c r="SU31" s="39"/>
      <c r="SV31" s="39"/>
      <c r="SW31" s="39"/>
      <c r="TC31" s="39" t="str">
        <f ca="1">IFERROR(
IF(SX2="■",TC6,
IF(AND(VALUE(OFFSET(webまとめ!$A$1,TF1+1-1,0))&gt;39999,VALUE(OFFSET(webまとめ!$A$1,TF1+1-1,0))&lt;49999),
"TEL:092-589-6165　FAX:092-555-6788",
"TEL：092-915-2300　FAX　092-915-2301")),"")</f>
        <v/>
      </c>
      <c r="TD31" s="39"/>
      <c r="TE31" s="39"/>
      <c r="TF31" s="39"/>
      <c r="TG31" s="39"/>
      <c r="TH31" s="39"/>
      <c r="TN31" s="39" t="str">
        <f ca="1">IFERROR(
IF(TI2="■",TN6,
IF(AND(VALUE(OFFSET(webまとめ!$A$1,TQ1+1-1,0))&gt;39999,VALUE(OFFSET(webまとめ!$A$1,TQ1+1-1,0))&lt;49999),
"TEL:092-589-6165　FAX:092-555-6788",
"TEL：092-915-2300　FAX　092-915-2301")),"")</f>
        <v/>
      </c>
      <c r="TO31" s="39"/>
      <c r="TP31" s="39"/>
      <c r="TQ31" s="39"/>
      <c r="TR31" s="39"/>
      <c r="TS31" s="39"/>
      <c r="TY31" s="39" t="str">
        <f ca="1">IFERROR(
IF(TT2="■",TY6,
IF(AND(VALUE(OFFSET(webまとめ!$A$1,UB1+1-1,0))&gt;39999,VALUE(OFFSET(webまとめ!$A$1,UB1+1-1,0))&lt;49999),
"TEL:092-589-6165　FAX:092-555-6788",
"TEL：092-915-2300　FAX　092-915-2301")),"")</f>
        <v/>
      </c>
      <c r="TZ31" s="39"/>
      <c r="UA31" s="39"/>
      <c r="UB31" s="39"/>
      <c r="UC31" s="39"/>
      <c r="UD31" s="39"/>
      <c r="UJ31" s="39" t="str">
        <f ca="1">IFERROR(
IF(UE2="■",UJ6,
IF(AND(VALUE(OFFSET(webまとめ!$A$1,UM1+1-1,0))&gt;39999,VALUE(OFFSET(webまとめ!$A$1,UM1+1-1,0))&lt;49999),
"TEL:092-589-6165　FAX:092-555-6788",
"TEL：092-915-2300　FAX　092-915-2301")),"")</f>
        <v/>
      </c>
      <c r="UK31" s="39"/>
      <c r="UL31" s="39"/>
      <c r="UM31" s="39"/>
      <c r="UN31" s="39"/>
      <c r="UO31" s="39"/>
      <c r="UU31" s="39" t="str">
        <f ca="1">IFERROR(
IF(UP2="■",UU6,
IF(AND(VALUE(OFFSET(webまとめ!$A$1,UX1+1-1,0))&gt;39999,VALUE(OFFSET(webまとめ!$A$1,UX1+1-1,0))&lt;49999),
"TEL:092-589-6165　FAX:092-555-6788",
"TEL：092-915-2300　FAX　092-915-2301")),"")</f>
        <v/>
      </c>
      <c r="UV31" s="39"/>
      <c r="UW31" s="39"/>
      <c r="UX31" s="39"/>
      <c r="UY31" s="39"/>
      <c r="UZ31" s="39"/>
      <c r="VF31" s="39" t="str">
        <f ca="1">IFERROR(
IF(VA2="■",VF6,
IF(AND(VALUE(OFFSET(webまとめ!$A$1,VI1+1-1,0))&gt;39999,VALUE(OFFSET(webまとめ!$A$1,VI1+1-1,0))&lt;49999),
"TEL:092-589-6165　FAX:092-555-6788",
"TEL：092-915-2300　FAX　092-915-2301")),"")</f>
        <v/>
      </c>
      <c r="VG31" s="39"/>
      <c r="VH31" s="39"/>
      <c r="VI31" s="39"/>
      <c r="VJ31" s="39"/>
      <c r="VK31" s="39"/>
      <c r="VQ31" s="39" t="str">
        <f ca="1">IFERROR(
IF(VL2="■",VQ6,
IF(AND(VALUE(OFFSET(webまとめ!$A$1,VT1+1-1,0))&gt;39999,VALUE(OFFSET(webまとめ!$A$1,VT1+1-1,0))&lt;49999),
"TEL:092-589-6165　FAX:092-555-6788",
"TEL：092-915-2300　FAX　092-915-2301")),"")</f>
        <v/>
      </c>
      <c r="VR31" s="39"/>
      <c r="VS31" s="39"/>
      <c r="VT31" s="39"/>
      <c r="VU31" s="39"/>
      <c r="VV31" s="39"/>
      <c r="WB31" s="39" t="str">
        <f ca="1">IFERROR(
IF(VW2="■",WB6,
IF(AND(VALUE(OFFSET(webまとめ!$A$1,WE1+1-1,0))&gt;39999,VALUE(OFFSET(webまとめ!$A$1,WE1+1-1,0))&lt;49999),
"TEL:092-589-6165　FAX:092-555-6788",
"TEL：092-915-2300　FAX　092-915-2301")),"")</f>
        <v/>
      </c>
      <c r="WC31" s="39"/>
      <c r="WD31" s="39"/>
      <c r="WE31" s="39"/>
      <c r="WF31" s="39"/>
      <c r="WG31" s="39"/>
      <c r="WM31" s="39" t="str">
        <f ca="1">IFERROR(
IF(WH2="■",WM6,
IF(AND(VALUE(OFFSET(webまとめ!$A$1,WP1+1-1,0))&gt;39999,VALUE(OFFSET(webまとめ!$A$1,WP1+1-1,0))&lt;49999),
"TEL:092-589-6165　FAX:092-555-6788",
"TEL：092-915-2300　FAX　092-915-2301")),"")</f>
        <v/>
      </c>
      <c r="WN31" s="39"/>
      <c r="WO31" s="39"/>
      <c r="WP31" s="39"/>
      <c r="WQ31" s="39"/>
      <c r="WR31" s="39"/>
      <c r="WX31" s="39" t="str">
        <f ca="1">IFERROR(
IF(WS2="■",WX6,
IF(AND(VALUE(OFFSET(webまとめ!$A$1,XA1+1-1,0))&gt;39999,VALUE(OFFSET(webまとめ!$A$1,XA1+1-1,0))&lt;49999),
"TEL:092-589-6165　FAX:092-555-6788",
"TEL：092-915-2300　FAX　092-915-2301")),"")</f>
        <v/>
      </c>
      <c r="WY31" s="39"/>
      <c r="WZ31" s="39"/>
      <c r="XA31" s="39"/>
      <c r="XB31" s="39"/>
      <c r="XC31" s="39"/>
      <c r="XI31" s="39" t="str">
        <f ca="1">IFERROR(
IF(XD2="■",XI6,
IF(AND(VALUE(OFFSET(webまとめ!$A$1,XL1+1-1,0))&gt;39999,VALUE(OFFSET(webまとめ!$A$1,XL1+1-1,0))&lt;49999),
"TEL:092-589-6165　FAX:092-555-6788",
"TEL：092-915-2300　FAX　092-915-2301")),"")</f>
        <v/>
      </c>
      <c r="XJ31" s="39"/>
      <c r="XK31" s="39"/>
      <c r="XL31" s="39"/>
      <c r="XM31" s="39"/>
      <c r="XN31" s="39"/>
      <c r="XT31" s="39" t="str">
        <f ca="1">IFERROR(
IF(XO2="■",XT6,
IF(AND(VALUE(OFFSET(webまとめ!$A$1,XW1+1-1,0))&gt;39999,VALUE(OFFSET(webまとめ!$A$1,XW1+1-1,0))&lt;49999),
"TEL:092-589-6165　FAX:092-555-6788",
"TEL：092-915-2300　FAX　092-915-2301")),"")</f>
        <v/>
      </c>
      <c r="XU31" s="39"/>
      <c r="XV31" s="39"/>
      <c r="XW31" s="39"/>
      <c r="XX31" s="39"/>
      <c r="XY31" s="39"/>
      <c r="YE31" s="39" t="str">
        <f ca="1">IFERROR(
IF(XZ2="■",YE6,
IF(AND(VALUE(OFFSET(webまとめ!$A$1,YH1+1-1,0))&gt;39999,VALUE(OFFSET(webまとめ!$A$1,YH1+1-1,0))&lt;49999),
"TEL:092-589-6165　FAX:092-555-6788",
"TEL：092-915-2300　FAX　092-915-2301")),"")</f>
        <v/>
      </c>
      <c r="YF31" s="39"/>
      <c r="YG31" s="39"/>
      <c r="YH31" s="39"/>
      <c r="YI31" s="39"/>
      <c r="YJ31" s="39"/>
      <c r="YP31" s="39" t="str">
        <f ca="1">IFERROR(
IF(YK2="■",YP6,
IF(AND(VALUE(OFFSET(webまとめ!$A$1,YS1+1-1,0))&gt;39999,VALUE(OFFSET(webまとめ!$A$1,YS1+1-1,0))&lt;49999),
"TEL:092-589-6165　FAX:092-555-6788",
"TEL：092-915-2300　FAX　092-915-2301")),"")</f>
        <v/>
      </c>
      <c r="YQ31" s="39"/>
      <c r="YR31" s="39"/>
      <c r="YS31" s="39"/>
      <c r="YT31" s="39"/>
      <c r="YU31" s="39"/>
      <c r="ZA31" s="39" t="str">
        <f ca="1">IFERROR(
IF(YV2="■",ZA6,
IF(AND(VALUE(OFFSET(webまとめ!$A$1,ZD1+1-1,0))&gt;39999,VALUE(OFFSET(webまとめ!$A$1,ZD1+1-1,0))&lt;49999),
"TEL:092-589-6165　FAX:092-555-6788",
"TEL：092-915-2300　FAX　092-915-2301")),"")</f>
        <v/>
      </c>
      <c r="ZB31" s="39"/>
      <c r="ZC31" s="39"/>
      <c r="ZD31" s="39"/>
      <c r="ZE31" s="39"/>
      <c r="ZF31" s="39"/>
      <c r="ZL31" s="39" t="str">
        <f ca="1">IFERROR(
IF(ZG2="■",ZL6,
IF(AND(VALUE(OFFSET(webまとめ!$A$1,ZO1+1-1,0))&gt;39999,VALUE(OFFSET(webまとめ!$A$1,ZO1+1-1,0))&lt;49999),
"TEL:092-589-6165　FAX:092-555-6788",
"TEL：092-915-2300　FAX　092-915-2301")),"")</f>
        <v/>
      </c>
      <c r="ZM31" s="39"/>
      <c r="ZN31" s="39"/>
      <c r="ZO31" s="39"/>
      <c r="ZP31" s="39"/>
      <c r="ZQ31" s="39"/>
      <c r="ZW31" s="39" t="str">
        <f ca="1">IFERROR(
IF(ZR2="■",ZW6,
IF(AND(VALUE(OFFSET(webまとめ!$A$1,ZZ1+1-1,0))&gt;39999,VALUE(OFFSET(webまとめ!$A$1,ZZ1+1-1,0))&lt;49999),
"TEL:092-589-6165　FAX:092-555-6788",
"TEL：092-915-2300　FAX　092-915-2301")),"")</f>
        <v/>
      </c>
      <c r="ZX31" s="39"/>
      <c r="ZY31" s="39"/>
      <c r="ZZ31" s="39"/>
      <c r="AAA31" s="39"/>
      <c r="AAB31" s="39"/>
      <c r="AAH31" s="39" t="str">
        <f ca="1">IFERROR(
IF(AAC2="■",AAH6,
IF(AND(VALUE(OFFSET(webまとめ!$A$1,AAK1+1-1,0))&gt;39999,VALUE(OFFSET(webまとめ!$A$1,AAK1+1-1,0))&lt;49999),
"TEL:092-589-6165　FAX:092-555-6788",
"TEL：092-915-2300　FAX　092-915-2301")),"")</f>
        <v/>
      </c>
      <c r="AAI31" s="39"/>
      <c r="AAJ31" s="39"/>
      <c r="AAK31" s="39"/>
      <c r="AAL31" s="39"/>
      <c r="AAM31" s="39"/>
    </row>
    <row r="32" spans="1:715" ht="6" customHeight="1" x14ac:dyDescent="0.45"/>
    <row r="33" spans="1:713" ht="13.8" customHeight="1" x14ac:dyDescent="0.45">
      <c r="E33" s="40"/>
      <c r="F33" s="40" t="s">
        <v>3469</v>
      </c>
      <c r="P33" s="40"/>
      <c r="Q33" s="40" t="s">
        <v>3469</v>
      </c>
      <c r="AA33" s="40"/>
      <c r="AB33" s="40" t="s">
        <v>3469</v>
      </c>
      <c r="AL33" s="40"/>
      <c r="AM33" s="40" t="s">
        <v>3469</v>
      </c>
      <c r="AW33" s="40"/>
      <c r="AX33" s="40" t="s">
        <v>3469</v>
      </c>
      <c r="BH33" s="40"/>
      <c r="BI33" s="40" t="s">
        <v>3469</v>
      </c>
      <c r="BS33" s="40"/>
      <c r="BT33" s="40" t="s">
        <v>3469</v>
      </c>
      <c r="CD33" s="40"/>
      <c r="CE33" s="40" t="s">
        <v>3469</v>
      </c>
      <c r="CO33" s="40"/>
      <c r="CP33" s="40" t="s">
        <v>3469</v>
      </c>
      <c r="CZ33" s="40"/>
      <c r="DA33" s="40" t="s">
        <v>3469</v>
      </c>
      <c r="DK33" s="40"/>
      <c r="DL33" s="40" t="s">
        <v>3469</v>
      </c>
      <c r="DV33" s="40"/>
      <c r="DW33" s="40" t="s">
        <v>3469</v>
      </c>
      <c r="EG33" s="40"/>
      <c r="EH33" s="40" t="s">
        <v>3469</v>
      </c>
      <c r="ER33" s="40"/>
      <c r="ES33" s="40" t="s">
        <v>3469</v>
      </c>
      <c r="FC33" s="40"/>
      <c r="FD33" s="40" t="s">
        <v>3469</v>
      </c>
      <c r="FN33" s="40"/>
      <c r="FO33" s="40" t="s">
        <v>3469</v>
      </c>
      <c r="FY33" s="40"/>
      <c r="FZ33" s="40" t="s">
        <v>3469</v>
      </c>
      <c r="GJ33" s="40"/>
      <c r="GK33" s="40" t="s">
        <v>3469</v>
      </c>
      <c r="GU33" s="40"/>
      <c r="GV33" s="40" t="s">
        <v>3469</v>
      </c>
      <c r="HF33" s="40"/>
      <c r="HG33" s="40" t="s">
        <v>3469</v>
      </c>
      <c r="HQ33" s="40"/>
      <c r="HR33" s="40" t="s">
        <v>3469</v>
      </c>
      <c r="IB33" s="40"/>
      <c r="IC33" s="40" t="s">
        <v>3469</v>
      </c>
      <c r="IM33" s="40"/>
      <c r="IN33" s="40" t="s">
        <v>3469</v>
      </c>
      <c r="IX33" s="40"/>
      <c r="IY33" s="40" t="s">
        <v>3469</v>
      </c>
      <c r="JI33" s="40"/>
      <c r="JJ33" s="40" t="s">
        <v>3469</v>
      </c>
      <c r="JT33" s="40"/>
      <c r="JU33" s="40" t="s">
        <v>3469</v>
      </c>
      <c r="KE33" s="40"/>
      <c r="KF33" s="40" t="s">
        <v>3469</v>
      </c>
      <c r="KP33" s="40"/>
      <c r="KQ33" s="40" t="s">
        <v>3469</v>
      </c>
      <c r="LA33" s="40"/>
      <c r="LB33" s="40" t="s">
        <v>3469</v>
      </c>
      <c r="LL33" s="40"/>
      <c r="LM33" s="40" t="s">
        <v>3469</v>
      </c>
      <c r="LW33" s="40"/>
      <c r="LX33" s="40" t="s">
        <v>3469</v>
      </c>
      <c r="MH33" s="40"/>
      <c r="MI33" s="40" t="s">
        <v>3469</v>
      </c>
      <c r="MS33" s="40"/>
      <c r="MT33" s="40" t="s">
        <v>3469</v>
      </c>
      <c r="ND33" s="40"/>
      <c r="NE33" s="40" t="s">
        <v>3469</v>
      </c>
      <c r="NO33" s="40"/>
      <c r="NP33" s="40" t="s">
        <v>3469</v>
      </c>
      <c r="NZ33" s="40"/>
      <c r="OA33" s="40" t="s">
        <v>3469</v>
      </c>
      <c r="OK33" s="40"/>
      <c r="OL33" s="40" t="s">
        <v>3469</v>
      </c>
      <c r="OV33" s="40"/>
      <c r="OW33" s="40" t="s">
        <v>3469</v>
      </c>
      <c r="PG33" s="40"/>
      <c r="PH33" s="40" t="s">
        <v>3469</v>
      </c>
      <c r="PR33" s="40"/>
      <c r="PS33" s="40" t="s">
        <v>3469</v>
      </c>
      <c r="QC33" s="40"/>
      <c r="QD33" s="40" t="s">
        <v>3469</v>
      </c>
      <c r="QN33" s="40"/>
      <c r="QO33" s="40" t="s">
        <v>3469</v>
      </c>
      <c r="QY33" s="40"/>
      <c r="QZ33" s="40" t="s">
        <v>3469</v>
      </c>
      <c r="RJ33" s="40"/>
      <c r="RK33" s="40" t="s">
        <v>3469</v>
      </c>
      <c r="RU33" s="40"/>
      <c r="RV33" s="40" t="s">
        <v>3469</v>
      </c>
      <c r="SF33" s="40"/>
      <c r="SG33" s="40" t="s">
        <v>3469</v>
      </c>
      <c r="SQ33" s="40"/>
      <c r="SR33" s="40" t="s">
        <v>3469</v>
      </c>
      <c r="TB33" s="40"/>
      <c r="TC33" s="40" t="s">
        <v>3469</v>
      </c>
      <c r="TM33" s="40"/>
      <c r="TN33" s="40" t="s">
        <v>3469</v>
      </c>
      <c r="TX33" s="40"/>
      <c r="TY33" s="40" t="s">
        <v>3469</v>
      </c>
      <c r="UI33" s="40"/>
      <c r="UJ33" s="40" t="s">
        <v>3469</v>
      </c>
      <c r="UT33" s="40"/>
      <c r="UU33" s="40" t="s">
        <v>3469</v>
      </c>
      <c r="VE33" s="40"/>
      <c r="VF33" s="40" t="s">
        <v>3469</v>
      </c>
      <c r="VP33" s="40"/>
      <c r="VQ33" s="40" t="s">
        <v>3469</v>
      </c>
      <c r="WA33" s="40"/>
      <c r="WB33" s="40" t="s">
        <v>3469</v>
      </c>
      <c r="WL33" s="40"/>
      <c r="WM33" s="40" t="s">
        <v>3469</v>
      </c>
      <c r="WW33" s="40"/>
      <c r="WX33" s="40" t="s">
        <v>3469</v>
      </c>
      <c r="XH33" s="40"/>
      <c r="XI33" s="40" t="s">
        <v>3469</v>
      </c>
      <c r="XS33" s="40"/>
      <c r="XT33" s="40" t="s">
        <v>3469</v>
      </c>
      <c r="YD33" s="40"/>
      <c r="YE33" s="40" t="s">
        <v>3469</v>
      </c>
      <c r="YO33" s="40"/>
      <c r="YP33" s="40" t="s">
        <v>3469</v>
      </c>
      <c r="YZ33" s="40"/>
      <c r="ZA33" s="40" t="s">
        <v>3469</v>
      </c>
      <c r="ZK33" s="40"/>
      <c r="ZL33" s="40" t="s">
        <v>3469</v>
      </c>
      <c r="ZV33" s="40"/>
      <c r="ZW33" s="40" t="s">
        <v>3469</v>
      </c>
      <c r="AAG33" s="40"/>
      <c r="AAH33" s="40" t="s">
        <v>3469</v>
      </c>
    </row>
    <row r="34" spans="1:713" x14ac:dyDescent="0.45">
      <c r="A34" s="49" t="s">
        <v>3470</v>
      </c>
      <c r="B34" s="59"/>
      <c r="C34" s="59"/>
      <c r="D34" s="50"/>
      <c r="E34" s="34" t="s">
        <v>3471</v>
      </c>
      <c r="F34" s="34" t="s">
        <v>3472</v>
      </c>
      <c r="G34" s="34"/>
      <c r="H34" s="49" t="s">
        <v>3473</v>
      </c>
      <c r="I34" s="50"/>
      <c r="L34" s="49" t="s">
        <v>3470</v>
      </c>
      <c r="M34" s="59"/>
      <c r="N34" s="59"/>
      <c r="O34" s="50"/>
      <c r="P34" s="34" t="s">
        <v>3471</v>
      </c>
      <c r="Q34" s="34" t="s">
        <v>3472</v>
      </c>
      <c r="R34" s="34"/>
      <c r="S34" s="49" t="s">
        <v>3473</v>
      </c>
      <c r="T34" s="50"/>
      <c r="W34" s="49" t="s">
        <v>3470</v>
      </c>
      <c r="X34" s="59"/>
      <c r="Y34" s="59"/>
      <c r="Z34" s="50"/>
      <c r="AA34" s="34" t="s">
        <v>3471</v>
      </c>
      <c r="AB34" s="34" t="s">
        <v>3472</v>
      </c>
      <c r="AC34" s="34"/>
      <c r="AD34" s="49" t="s">
        <v>3473</v>
      </c>
      <c r="AE34" s="50"/>
      <c r="AH34" s="49" t="s">
        <v>3470</v>
      </c>
      <c r="AI34" s="59"/>
      <c r="AJ34" s="59"/>
      <c r="AK34" s="50"/>
      <c r="AL34" s="34" t="s">
        <v>3471</v>
      </c>
      <c r="AM34" s="34" t="s">
        <v>3472</v>
      </c>
      <c r="AN34" s="34"/>
      <c r="AO34" s="49" t="s">
        <v>3473</v>
      </c>
      <c r="AP34" s="50"/>
      <c r="AS34" s="49" t="s">
        <v>3470</v>
      </c>
      <c r="AT34" s="59"/>
      <c r="AU34" s="59"/>
      <c r="AV34" s="50"/>
      <c r="AW34" s="34" t="s">
        <v>3471</v>
      </c>
      <c r="AX34" s="34" t="s">
        <v>3472</v>
      </c>
      <c r="AY34" s="34"/>
      <c r="AZ34" s="49" t="s">
        <v>3473</v>
      </c>
      <c r="BA34" s="50"/>
      <c r="BD34" s="49" t="s">
        <v>3470</v>
      </c>
      <c r="BE34" s="59"/>
      <c r="BF34" s="59"/>
      <c r="BG34" s="50"/>
      <c r="BH34" s="34" t="s">
        <v>3471</v>
      </c>
      <c r="BI34" s="34" t="s">
        <v>3472</v>
      </c>
      <c r="BJ34" s="34"/>
      <c r="BK34" s="49" t="s">
        <v>3473</v>
      </c>
      <c r="BL34" s="50"/>
      <c r="BO34" s="49" t="s">
        <v>3470</v>
      </c>
      <c r="BP34" s="59"/>
      <c r="BQ34" s="59"/>
      <c r="BR34" s="50"/>
      <c r="BS34" s="34" t="s">
        <v>3471</v>
      </c>
      <c r="BT34" s="34" t="s">
        <v>3472</v>
      </c>
      <c r="BU34" s="34"/>
      <c r="BV34" s="49" t="s">
        <v>3473</v>
      </c>
      <c r="BW34" s="50"/>
      <c r="BZ34" s="49" t="s">
        <v>3470</v>
      </c>
      <c r="CA34" s="59"/>
      <c r="CB34" s="59"/>
      <c r="CC34" s="50"/>
      <c r="CD34" s="34" t="s">
        <v>3471</v>
      </c>
      <c r="CE34" s="34" t="s">
        <v>3472</v>
      </c>
      <c r="CF34" s="34"/>
      <c r="CG34" s="49" t="s">
        <v>3473</v>
      </c>
      <c r="CH34" s="50"/>
      <c r="CK34" s="49" t="s">
        <v>3470</v>
      </c>
      <c r="CL34" s="59"/>
      <c r="CM34" s="59"/>
      <c r="CN34" s="50"/>
      <c r="CO34" s="34" t="s">
        <v>3471</v>
      </c>
      <c r="CP34" s="34" t="s">
        <v>3472</v>
      </c>
      <c r="CQ34" s="34"/>
      <c r="CR34" s="49" t="s">
        <v>3473</v>
      </c>
      <c r="CS34" s="50"/>
      <c r="CV34" s="49" t="s">
        <v>3470</v>
      </c>
      <c r="CW34" s="59"/>
      <c r="CX34" s="59"/>
      <c r="CY34" s="50"/>
      <c r="CZ34" s="34" t="s">
        <v>3471</v>
      </c>
      <c r="DA34" s="34" t="s">
        <v>3472</v>
      </c>
      <c r="DB34" s="34"/>
      <c r="DC34" s="49" t="s">
        <v>3473</v>
      </c>
      <c r="DD34" s="50"/>
      <c r="DG34" s="49" t="s">
        <v>3470</v>
      </c>
      <c r="DH34" s="59"/>
      <c r="DI34" s="59"/>
      <c r="DJ34" s="50"/>
      <c r="DK34" s="34" t="s">
        <v>3471</v>
      </c>
      <c r="DL34" s="34" t="s">
        <v>3472</v>
      </c>
      <c r="DM34" s="34"/>
      <c r="DN34" s="49" t="s">
        <v>3473</v>
      </c>
      <c r="DO34" s="50"/>
      <c r="DR34" s="49" t="s">
        <v>3470</v>
      </c>
      <c r="DS34" s="59"/>
      <c r="DT34" s="59"/>
      <c r="DU34" s="50"/>
      <c r="DV34" s="34" t="s">
        <v>3471</v>
      </c>
      <c r="DW34" s="34" t="s">
        <v>3472</v>
      </c>
      <c r="DX34" s="34"/>
      <c r="DY34" s="49" t="s">
        <v>3473</v>
      </c>
      <c r="DZ34" s="50"/>
      <c r="EC34" s="49" t="s">
        <v>3470</v>
      </c>
      <c r="ED34" s="59"/>
      <c r="EE34" s="59"/>
      <c r="EF34" s="50"/>
      <c r="EG34" s="34" t="s">
        <v>3471</v>
      </c>
      <c r="EH34" s="34" t="s">
        <v>3472</v>
      </c>
      <c r="EI34" s="34"/>
      <c r="EJ34" s="49" t="s">
        <v>3473</v>
      </c>
      <c r="EK34" s="50"/>
      <c r="EN34" s="49" t="s">
        <v>3470</v>
      </c>
      <c r="EO34" s="59"/>
      <c r="EP34" s="59"/>
      <c r="EQ34" s="50"/>
      <c r="ER34" s="34" t="s">
        <v>3471</v>
      </c>
      <c r="ES34" s="34" t="s">
        <v>3472</v>
      </c>
      <c r="ET34" s="34"/>
      <c r="EU34" s="49" t="s">
        <v>3473</v>
      </c>
      <c r="EV34" s="50"/>
      <c r="EY34" s="49" t="s">
        <v>3470</v>
      </c>
      <c r="EZ34" s="59"/>
      <c r="FA34" s="59"/>
      <c r="FB34" s="50"/>
      <c r="FC34" s="34" t="s">
        <v>3471</v>
      </c>
      <c r="FD34" s="34" t="s">
        <v>3472</v>
      </c>
      <c r="FE34" s="34"/>
      <c r="FF34" s="49" t="s">
        <v>3473</v>
      </c>
      <c r="FG34" s="50"/>
      <c r="FJ34" s="49" t="s">
        <v>3470</v>
      </c>
      <c r="FK34" s="59"/>
      <c r="FL34" s="59"/>
      <c r="FM34" s="50"/>
      <c r="FN34" s="34" t="s">
        <v>3471</v>
      </c>
      <c r="FO34" s="34" t="s">
        <v>3472</v>
      </c>
      <c r="FP34" s="34"/>
      <c r="FQ34" s="49" t="s">
        <v>3473</v>
      </c>
      <c r="FR34" s="50"/>
      <c r="FU34" s="49" t="s">
        <v>3470</v>
      </c>
      <c r="FV34" s="59"/>
      <c r="FW34" s="59"/>
      <c r="FX34" s="50"/>
      <c r="FY34" s="34" t="s">
        <v>3471</v>
      </c>
      <c r="FZ34" s="34" t="s">
        <v>3472</v>
      </c>
      <c r="GA34" s="34"/>
      <c r="GB34" s="49" t="s">
        <v>3473</v>
      </c>
      <c r="GC34" s="50"/>
      <c r="GF34" s="49" t="s">
        <v>3470</v>
      </c>
      <c r="GG34" s="59"/>
      <c r="GH34" s="59"/>
      <c r="GI34" s="50"/>
      <c r="GJ34" s="34" t="s">
        <v>3471</v>
      </c>
      <c r="GK34" s="34" t="s">
        <v>3472</v>
      </c>
      <c r="GL34" s="34"/>
      <c r="GM34" s="49" t="s">
        <v>3473</v>
      </c>
      <c r="GN34" s="50"/>
      <c r="GQ34" s="49" t="s">
        <v>3470</v>
      </c>
      <c r="GR34" s="59"/>
      <c r="GS34" s="59"/>
      <c r="GT34" s="50"/>
      <c r="GU34" s="34" t="s">
        <v>3471</v>
      </c>
      <c r="GV34" s="34" t="s">
        <v>3472</v>
      </c>
      <c r="GW34" s="34"/>
      <c r="GX34" s="49" t="s">
        <v>3473</v>
      </c>
      <c r="GY34" s="50"/>
      <c r="HB34" s="49" t="s">
        <v>3470</v>
      </c>
      <c r="HC34" s="59"/>
      <c r="HD34" s="59"/>
      <c r="HE34" s="50"/>
      <c r="HF34" s="34" t="s">
        <v>3471</v>
      </c>
      <c r="HG34" s="34" t="s">
        <v>3472</v>
      </c>
      <c r="HH34" s="34"/>
      <c r="HI34" s="49" t="s">
        <v>3473</v>
      </c>
      <c r="HJ34" s="50"/>
      <c r="HM34" s="49" t="s">
        <v>3470</v>
      </c>
      <c r="HN34" s="59"/>
      <c r="HO34" s="59"/>
      <c r="HP34" s="50"/>
      <c r="HQ34" s="34" t="s">
        <v>3471</v>
      </c>
      <c r="HR34" s="34" t="s">
        <v>3472</v>
      </c>
      <c r="HS34" s="34"/>
      <c r="HT34" s="49" t="s">
        <v>3473</v>
      </c>
      <c r="HU34" s="50"/>
      <c r="HX34" s="49" t="s">
        <v>3470</v>
      </c>
      <c r="HY34" s="59"/>
      <c r="HZ34" s="59"/>
      <c r="IA34" s="50"/>
      <c r="IB34" s="34" t="s">
        <v>3471</v>
      </c>
      <c r="IC34" s="34" t="s">
        <v>3472</v>
      </c>
      <c r="ID34" s="34"/>
      <c r="IE34" s="49" t="s">
        <v>3473</v>
      </c>
      <c r="IF34" s="50"/>
      <c r="II34" s="49" t="s">
        <v>3470</v>
      </c>
      <c r="IJ34" s="59"/>
      <c r="IK34" s="59"/>
      <c r="IL34" s="50"/>
      <c r="IM34" s="34" t="s">
        <v>3471</v>
      </c>
      <c r="IN34" s="34" t="s">
        <v>3472</v>
      </c>
      <c r="IO34" s="34"/>
      <c r="IP34" s="49" t="s">
        <v>3473</v>
      </c>
      <c r="IQ34" s="50"/>
      <c r="IT34" s="49" t="s">
        <v>3470</v>
      </c>
      <c r="IU34" s="59"/>
      <c r="IV34" s="59"/>
      <c r="IW34" s="50"/>
      <c r="IX34" s="34" t="s">
        <v>3471</v>
      </c>
      <c r="IY34" s="34" t="s">
        <v>3472</v>
      </c>
      <c r="IZ34" s="34"/>
      <c r="JA34" s="49" t="s">
        <v>3473</v>
      </c>
      <c r="JB34" s="50"/>
      <c r="JE34" s="49" t="s">
        <v>3470</v>
      </c>
      <c r="JF34" s="59"/>
      <c r="JG34" s="59"/>
      <c r="JH34" s="50"/>
      <c r="JI34" s="34" t="s">
        <v>3471</v>
      </c>
      <c r="JJ34" s="34" t="s">
        <v>3472</v>
      </c>
      <c r="JK34" s="34"/>
      <c r="JL34" s="49" t="s">
        <v>3473</v>
      </c>
      <c r="JM34" s="50"/>
      <c r="JP34" s="49" t="s">
        <v>3470</v>
      </c>
      <c r="JQ34" s="59"/>
      <c r="JR34" s="59"/>
      <c r="JS34" s="50"/>
      <c r="JT34" s="34" t="s">
        <v>3471</v>
      </c>
      <c r="JU34" s="34" t="s">
        <v>3472</v>
      </c>
      <c r="JV34" s="34"/>
      <c r="JW34" s="49" t="s">
        <v>3473</v>
      </c>
      <c r="JX34" s="50"/>
      <c r="KA34" s="49" t="s">
        <v>3470</v>
      </c>
      <c r="KB34" s="59"/>
      <c r="KC34" s="59"/>
      <c r="KD34" s="50"/>
      <c r="KE34" s="34" t="s">
        <v>3471</v>
      </c>
      <c r="KF34" s="34" t="s">
        <v>3472</v>
      </c>
      <c r="KG34" s="34"/>
      <c r="KH34" s="49" t="s">
        <v>3473</v>
      </c>
      <c r="KI34" s="50"/>
      <c r="KL34" s="49" t="s">
        <v>3470</v>
      </c>
      <c r="KM34" s="59"/>
      <c r="KN34" s="59"/>
      <c r="KO34" s="50"/>
      <c r="KP34" s="34" t="s">
        <v>3471</v>
      </c>
      <c r="KQ34" s="34" t="s">
        <v>3472</v>
      </c>
      <c r="KR34" s="34"/>
      <c r="KS34" s="49" t="s">
        <v>3473</v>
      </c>
      <c r="KT34" s="50"/>
      <c r="KW34" s="49" t="s">
        <v>3470</v>
      </c>
      <c r="KX34" s="59"/>
      <c r="KY34" s="59"/>
      <c r="KZ34" s="50"/>
      <c r="LA34" s="34" t="s">
        <v>3471</v>
      </c>
      <c r="LB34" s="34" t="s">
        <v>3472</v>
      </c>
      <c r="LC34" s="34"/>
      <c r="LD34" s="49" t="s">
        <v>3473</v>
      </c>
      <c r="LE34" s="50"/>
      <c r="LH34" s="49" t="s">
        <v>3470</v>
      </c>
      <c r="LI34" s="59"/>
      <c r="LJ34" s="59"/>
      <c r="LK34" s="50"/>
      <c r="LL34" s="34" t="s">
        <v>3471</v>
      </c>
      <c r="LM34" s="34" t="s">
        <v>3472</v>
      </c>
      <c r="LN34" s="34"/>
      <c r="LO34" s="49" t="s">
        <v>3473</v>
      </c>
      <c r="LP34" s="50"/>
      <c r="LS34" s="49" t="s">
        <v>3470</v>
      </c>
      <c r="LT34" s="59"/>
      <c r="LU34" s="59"/>
      <c r="LV34" s="50"/>
      <c r="LW34" s="34" t="s">
        <v>3471</v>
      </c>
      <c r="LX34" s="34" t="s">
        <v>3472</v>
      </c>
      <c r="LY34" s="34"/>
      <c r="LZ34" s="49" t="s">
        <v>3473</v>
      </c>
      <c r="MA34" s="50"/>
      <c r="MD34" s="49" t="s">
        <v>3470</v>
      </c>
      <c r="ME34" s="59"/>
      <c r="MF34" s="59"/>
      <c r="MG34" s="50"/>
      <c r="MH34" s="34" t="s">
        <v>3471</v>
      </c>
      <c r="MI34" s="34" t="s">
        <v>3472</v>
      </c>
      <c r="MJ34" s="34"/>
      <c r="MK34" s="49" t="s">
        <v>3473</v>
      </c>
      <c r="ML34" s="50"/>
      <c r="MO34" s="49" t="s">
        <v>3470</v>
      </c>
      <c r="MP34" s="59"/>
      <c r="MQ34" s="59"/>
      <c r="MR34" s="50"/>
      <c r="MS34" s="34" t="s">
        <v>3471</v>
      </c>
      <c r="MT34" s="34" t="s">
        <v>3472</v>
      </c>
      <c r="MU34" s="34"/>
      <c r="MV34" s="49" t="s">
        <v>3473</v>
      </c>
      <c r="MW34" s="50"/>
      <c r="MZ34" s="49" t="s">
        <v>3470</v>
      </c>
      <c r="NA34" s="59"/>
      <c r="NB34" s="59"/>
      <c r="NC34" s="50"/>
      <c r="ND34" s="34" t="s">
        <v>3471</v>
      </c>
      <c r="NE34" s="34" t="s">
        <v>3472</v>
      </c>
      <c r="NF34" s="34"/>
      <c r="NG34" s="49" t="s">
        <v>3473</v>
      </c>
      <c r="NH34" s="50"/>
      <c r="NK34" s="49" t="s">
        <v>3470</v>
      </c>
      <c r="NL34" s="59"/>
      <c r="NM34" s="59"/>
      <c r="NN34" s="50"/>
      <c r="NO34" s="34" t="s">
        <v>3471</v>
      </c>
      <c r="NP34" s="34" t="s">
        <v>3472</v>
      </c>
      <c r="NQ34" s="34"/>
      <c r="NR34" s="49" t="s">
        <v>3473</v>
      </c>
      <c r="NS34" s="50"/>
      <c r="NV34" s="49" t="s">
        <v>3470</v>
      </c>
      <c r="NW34" s="59"/>
      <c r="NX34" s="59"/>
      <c r="NY34" s="50"/>
      <c r="NZ34" s="34" t="s">
        <v>3471</v>
      </c>
      <c r="OA34" s="34" t="s">
        <v>3472</v>
      </c>
      <c r="OB34" s="34"/>
      <c r="OC34" s="49" t="s">
        <v>3473</v>
      </c>
      <c r="OD34" s="50"/>
      <c r="OG34" s="49" t="s">
        <v>3470</v>
      </c>
      <c r="OH34" s="59"/>
      <c r="OI34" s="59"/>
      <c r="OJ34" s="50"/>
      <c r="OK34" s="34" t="s">
        <v>3471</v>
      </c>
      <c r="OL34" s="34" t="s">
        <v>3472</v>
      </c>
      <c r="OM34" s="34"/>
      <c r="ON34" s="49" t="s">
        <v>3473</v>
      </c>
      <c r="OO34" s="50"/>
      <c r="OR34" s="49" t="s">
        <v>3470</v>
      </c>
      <c r="OS34" s="59"/>
      <c r="OT34" s="59"/>
      <c r="OU34" s="50"/>
      <c r="OV34" s="34" t="s">
        <v>3471</v>
      </c>
      <c r="OW34" s="34" t="s">
        <v>3472</v>
      </c>
      <c r="OX34" s="34"/>
      <c r="OY34" s="49" t="s">
        <v>3473</v>
      </c>
      <c r="OZ34" s="50"/>
      <c r="PC34" s="49" t="s">
        <v>3470</v>
      </c>
      <c r="PD34" s="59"/>
      <c r="PE34" s="59"/>
      <c r="PF34" s="50"/>
      <c r="PG34" s="34" t="s">
        <v>3471</v>
      </c>
      <c r="PH34" s="34" t="s">
        <v>3472</v>
      </c>
      <c r="PI34" s="34"/>
      <c r="PJ34" s="49" t="s">
        <v>3473</v>
      </c>
      <c r="PK34" s="50"/>
      <c r="PN34" s="49" t="s">
        <v>3470</v>
      </c>
      <c r="PO34" s="59"/>
      <c r="PP34" s="59"/>
      <c r="PQ34" s="50"/>
      <c r="PR34" s="34" t="s">
        <v>3471</v>
      </c>
      <c r="PS34" s="34" t="s">
        <v>3472</v>
      </c>
      <c r="PT34" s="34"/>
      <c r="PU34" s="49" t="s">
        <v>3473</v>
      </c>
      <c r="PV34" s="50"/>
      <c r="PY34" s="49" t="s">
        <v>3470</v>
      </c>
      <c r="PZ34" s="59"/>
      <c r="QA34" s="59"/>
      <c r="QB34" s="50"/>
      <c r="QC34" s="34" t="s">
        <v>3471</v>
      </c>
      <c r="QD34" s="34" t="s">
        <v>3472</v>
      </c>
      <c r="QE34" s="34"/>
      <c r="QF34" s="49" t="s">
        <v>3473</v>
      </c>
      <c r="QG34" s="50"/>
      <c r="QJ34" s="49" t="s">
        <v>3470</v>
      </c>
      <c r="QK34" s="59"/>
      <c r="QL34" s="59"/>
      <c r="QM34" s="50"/>
      <c r="QN34" s="34" t="s">
        <v>3471</v>
      </c>
      <c r="QO34" s="34" t="s">
        <v>3472</v>
      </c>
      <c r="QP34" s="34"/>
      <c r="QQ34" s="49" t="s">
        <v>3473</v>
      </c>
      <c r="QR34" s="50"/>
      <c r="QU34" s="49" t="s">
        <v>3470</v>
      </c>
      <c r="QV34" s="59"/>
      <c r="QW34" s="59"/>
      <c r="QX34" s="50"/>
      <c r="QY34" s="34" t="s">
        <v>3471</v>
      </c>
      <c r="QZ34" s="34" t="s">
        <v>3472</v>
      </c>
      <c r="RA34" s="34"/>
      <c r="RB34" s="49" t="s">
        <v>3473</v>
      </c>
      <c r="RC34" s="50"/>
      <c r="RF34" s="49" t="s">
        <v>3470</v>
      </c>
      <c r="RG34" s="59"/>
      <c r="RH34" s="59"/>
      <c r="RI34" s="50"/>
      <c r="RJ34" s="34" t="s">
        <v>3471</v>
      </c>
      <c r="RK34" s="34" t="s">
        <v>3472</v>
      </c>
      <c r="RL34" s="34"/>
      <c r="RM34" s="49" t="s">
        <v>3473</v>
      </c>
      <c r="RN34" s="50"/>
      <c r="RQ34" s="49" t="s">
        <v>3470</v>
      </c>
      <c r="RR34" s="59"/>
      <c r="RS34" s="59"/>
      <c r="RT34" s="50"/>
      <c r="RU34" s="34" t="s">
        <v>3471</v>
      </c>
      <c r="RV34" s="34" t="s">
        <v>3472</v>
      </c>
      <c r="RW34" s="34"/>
      <c r="RX34" s="49" t="s">
        <v>3473</v>
      </c>
      <c r="RY34" s="50"/>
      <c r="SB34" s="49" t="s">
        <v>3470</v>
      </c>
      <c r="SC34" s="59"/>
      <c r="SD34" s="59"/>
      <c r="SE34" s="50"/>
      <c r="SF34" s="34" t="s">
        <v>3471</v>
      </c>
      <c r="SG34" s="34" t="s">
        <v>3472</v>
      </c>
      <c r="SH34" s="34"/>
      <c r="SI34" s="49" t="s">
        <v>3473</v>
      </c>
      <c r="SJ34" s="50"/>
      <c r="SM34" s="49" t="s">
        <v>3470</v>
      </c>
      <c r="SN34" s="59"/>
      <c r="SO34" s="59"/>
      <c r="SP34" s="50"/>
      <c r="SQ34" s="34" t="s">
        <v>3471</v>
      </c>
      <c r="SR34" s="34" t="s">
        <v>3472</v>
      </c>
      <c r="SS34" s="34"/>
      <c r="ST34" s="49" t="s">
        <v>3473</v>
      </c>
      <c r="SU34" s="50"/>
      <c r="SX34" s="49" t="s">
        <v>3470</v>
      </c>
      <c r="SY34" s="59"/>
      <c r="SZ34" s="59"/>
      <c r="TA34" s="50"/>
      <c r="TB34" s="34" t="s">
        <v>3471</v>
      </c>
      <c r="TC34" s="34" t="s">
        <v>3472</v>
      </c>
      <c r="TD34" s="34"/>
      <c r="TE34" s="49" t="s">
        <v>3473</v>
      </c>
      <c r="TF34" s="50"/>
      <c r="TI34" s="49" t="s">
        <v>3470</v>
      </c>
      <c r="TJ34" s="59"/>
      <c r="TK34" s="59"/>
      <c r="TL34" s="50"/>
      <c r="TM34" s="34" t="s">
        <v>3471</v>
      </c>
      <c r="TN34" s="34" t="s">
        <v>3472</v>
      </c>
      <c r="TO34" s="34"/>
      <c r="TP34" s="49" t="s">
        <v>3473</v>
      </c>
      <c r="TQ34" s="50"/>
      <c r="TT34" s="49" t="s">
        <v>3470</v>
      </c>
      <c r="TU34" s="59"/>
      <c r="TV34" s="59"/>
      <c r="TW34" s="50"/>
      <c r="TX34" s="34" t="s">
        <v>3471</v>
      </c>
      <c r="TY34" s="34" t="s">
        <v>3472</v>
      </c>
      <c r="TZ34" s="34"/>
      <c r="UA34" s="49" t="s">
        <v>3473</v>
      </c>
      <c r="UB34" s="50"/>
      <c r="UE34" s="49" t="s">
        <v>3470</v>
      </c>
      <c r="UF34" s="59"/>
      <c r="UG34" s="59"/>
      <c r="UH34" s="50"/>
      <c r="UI34" s="34" t="s">
        <v>3471</v>
      </c>
      <c r="UJ34" s="34" t="s">
        <v>3472</v>
      </c>
      <c r="UK34" s="34"/>
      <c r="UL34" s="49" t="s">
        <v>3473</v>
      </c>
      <c r="UM34" s="50"/>
      <c r="UP34" s="49" t="s">
        <v>3470</v>
      </c>
      <c r="UQ34" s="59"/>
      <c r="UR34" s="59"/>
      <c r="US34" s="50"/>
      <c r="UT34" s="34" t="s">
        <v>3471</v>
      </c>
      <c r="UU34" s="34" t="s">
        <v>3472</v>
      </c>
      <c r="UV34" s="34"/>
      <c r="UW34" s="49" t="s">
        <v>3473</v>
      </c>
      <c r="UX34" s="50"/>
      <c r="VA34" s="49" t="s">
        <v>3470</v>
      </c>
      <c r="VB34" s="59"/>
      <c r="VC34" s="59"/>
      <c r="VD34" s="50"/>
      <c r="VE34" s="34" t="s">
        <v>3471</v>
      </c>
      <c r="VF34" s="34" t="s">
        <v>3472</v>
      </c>
      <c r="VG34" s="34"/>
      <c r="VH34" s="49" t="s">
        <v>3473</v>
      </c>
      <c r="VI34" s="50"/>
      <c r="VL34" s="49" t="s">
        <v>3470</v>
      </c>
      <c r="VM34" s="59"/>
      <c r="VN34" s="59"/>
      <c r="VO34" s="50"/>
      <c r="VP34" s="34" t="s">
        <v>3471</v>
      </c>
      <c r="VQ34" s="34" t="s">
        <v>3472</v>
      </c>
      <c r="VR34" s="34"/>
      <c r="VS34" s="49" t="s">
        <v>3473</v>
      </c>
      <c r="VT34" s="50"/>
      <c r="VW34" s="49" t="s">
        <v>3470</v>
      </c>
      <c r="VX34" s="59"/>
      <c r="VY34" s="59"/>
      <c r="VZ34" s="50"/>
      <c r="WA34" s="34" t="s">
        <v>3471</v>
      </c>
      <c r="WB34" s="34" t="s">
        <v>3472</v>
      </c>
      <c r="WC34" s="34"/>
      <c r="WD34" s="49" t="s">
        <v>3473</v>
      </c>
      <c r="WE34" s="50"/>
      <c r="WH34" s="49" t="s">
        <v>3470</v>
      </c>
      <c r="WI34" s="59"/>
      <c r="WJ34" s="59"/>
      <c r="WK34" s="50"/>
      <c r="WL34" s="34" t="s">
        <v>3471</v>
      </c>
      <c r="WM34" s="34" t="s">
        <v>3472</v>
      </c>
      <c r="WN34" s="34"/>
      <c r="WO34" s="49" t="s">
        <v>3473</v>
      </c>
      <c r="WP34" s="50"/>
      <c r="WS34" s="49" t="s">
        <v>3470</v>
      </c>
      <c r="WT34" s="59"/>
      <c r="WU34" s="59"/>
      <c r="WV34" s="50"/>
      <c r="WW34" s="34" t="s">
        <v>3471</v>
      </c>
      <c r="WX34" s="34" t="s">
        <v>3472</v>
      </c>
      <c r="WY34" s="34"/>
      <c r="WZ34" s="49" t="s">
        <v>3473</v>
      </c>
      <c r="XA34" s="50"/>
      <c r="XD34" s="49" t="s">
        <v>3470</v>
      </c>
      <c r="XE34" s="59"/>
      <c r="XF34" s="59"/>
      <c r="XG34" s="50"/>
      <c r="XH34" s="34" t="s">
        <v>3471</v>
      </c>
      <c r="XI34" s="34" t="s">
        <v>3472</v>
      </c>
      <c r="XJ34" s="34"/>
      <c r="XK34" s="49" t="s">
        <v>3473</v>
      </c>
      <c r="XL34" s="50"/>
      <c r="XO34" s="49" t="s">
        <v>3470</v>
      </c>
      <c r="XP34" s="59"/>
      <c r="XQ34" s="59"/>
      <c r="XR34" s="50"/>
      <c r="XS34" s="34" t="s">
        <v>3471</v>
      </c>
      <c r="XT34" s="34" t="s">
        <v>3472</v>
      </c>
      <c r="XU34" s="34"/>
      <c r="XV34" s="49" t="s">
        <v>3473</v>
      </c>
      <c r="XW34" s="50"/>
      <c r="XZ34" s="49" t="s">
        <v>3470</v>
      </c>
      <c r="YA34" s="59"/>
      <c r="YB34" s="59"/>
      <c r="YC34" s="50"/>
      <c r="YD34" s="34" t="s">
        <v>3471</v>
      </c>
      <c r="YE34" s="34" t="s">
        <v>3472</v>
      </c>
      <c r="YF34" s="34"/>
      <c r="YG34" s="49" t="s">
        <v>3473</v>
      </c>
      <c r="YH34" s="50"/>
      <c r="YK34" s="49" t="s">
        <v>3470</v>
      </c>
      <c r="YL34" s="59"/>
      <c r="YM34" s="59"/>
      <c r="YN34" s="50"/>
      <c r="YO34" s="34" t="s">
        <v>3471</v>
      </c>
      <c r="YP34" s="34" t="s">
        <v>3472</v>
      </c>
      <c r="YQ34" s="34"/>
      <c r="YR34" s="49" t="s">
        <v>3473</v>
      </c>
      <c r="YS34" s="50"/>
      <c r="YV34" s="49" t="s">
        <v>3470</v>
      </c>
      <c r="YW34" s="59"/>
      <c r="YX34" s="59"/>
      <c r="YY34" s="50"/>
      <c r="YZ34" s="34" t="s">
        <v>3471</v>
      </c>
      <c r="ZA34" s="34" t="s">
        <v>3472</v>
      </c>
      <c r="ZB34" s="34"/>
      <c r="ZC34" s="49" t="s">
        <v>3473</v>
      </c>
      <c r="ZD34" s="50"/>
      <c r="ZG34" s="49" t="s">
        <v>3470</v>
      </c>
      <c r="ZH34" s="59"/>
      <c r="ZI34" s="59"/>
      <c r="ZJ34" s="50"/>
      <c r="ZK34" s="34" t="s">
        <v>3471</v>
      </c>
      <c r="ZL34" s="34" t="s">
        <v>3472</v>
      </c>
      <c r="ZM34" s="34"/>
      <c r="ZN34" s="49" t="s">
        <v>3473</v>
      </c>
      <c r="ZO34" s="50"/>
      <c r="ZR34" s="49" t="s">
        <v>3470</v>
      </c>
      <c r="ZS34" s="59"/>
      <c r="ZT34" s="59"/>
      <c r="ZU34" s="50"/>
      <c r="ZV34" s="34" t="s">
        <v>3471</v>
      </c>
      <c r="ZW34" s="34" t="s">
        <v>3472</v>
      </c>
      <c r="ZX34" s="34"/>
      <c r="ZY34" s="49" t="s">
        <v>3473</v>
      </c>
      <c r="ZZ34" s="50"/>
      <c r="AAC34" s="49" t="s">
        <v>3470</v>
      </c>
      <c r="AAD34" s="59"/>
      <c r="AAE34" s="59"/>
      <c r="AAF34" s="50"/>
      <c r="AAG34" s="34" t="s">
        <v>3471</v>
      </c>
      <c r="AAH34" s="34" t="s">
        <v>3472</v>
      </c>
      <c r="AAI34" s="34"/>
      <c r="AAJ34" s="49" t="s">
        <v>3473</v>
      </c>
      <c r="AAK34" s="50"/>
    </row>
    <row r="35" spans="1:713" x14ac:dyDescent="0.45">
      <c r="A35" s="60" t="e">
        <f ca="1">IF(A2="■",A10,
OFFSET(webまとめ!$A$1,I26-1,4))</f>
        <v>#VALUE!</v>
      </c>
      <c r="B35" s="61"/>
      <c r="C35" s="61"/>
      <c r="D35" s="62"/>
      <c r="E35" s="35"/>
      <c r="F35" s="44" t="e">
        <f ca="1">IF(A2="■",F10,
OFFSET(webまとめ!$A$1,I26-1,5))</f>
        <v>#VALUE!</v>
      </c>
      <c r="G35" s="35"/>
      <c r="H35" s="63"/>
      <c r="I35" s="64"/>
      <c r="L35" s="60" t="e">
        <f ca="1">IF(L2="■",L10,
OFFSET(webまとめ!$A$1,T26-1,4))</f>
        <v>#VALUE!</v>
      </c>
      <c r="M35" s="61"/>
      <c r="N35" s="61"/>
      <c r="O35" s="62"/>
      <c r="P35" s="35"/>
      <c r="Q35" s="44" t="e">
        <f ca="1">IF(L2="■",Q10,
OFFSET(webまとめ!$A$1,T26-1,5))</f>
        <v>#VALUE!</v>
      </c>
      <c r="R35" s="35"/>
      <c r="S35" s="63"/>
      <c r="T35" s="64"/>
      <c r="W35" s="60" t="e">
        <f ca="1">IF(W2="■",W10,
OFFSET(webまとめ!$A$1,AE26-1,4))</f>
        <v>#VALUE!</v>
      </c>
      <c r="X35" s="61"/>
      <c r="Y35" s="61"/>
      <c r="Z35" s="62"/>
      <c r="AA35" s="35"/>
      <c r="AB35" s="44" t="e">
        <f ca="1">IF(W2="■",AB10,
OFFSET(webまとめ!$A$1,AE26-1,5))</f>
        <v>#VALUE!</v>
      </c>
      <c r="AC35" s="35"/>
      <c r="AD35" s="63"/>
      <c r="AE35" s="64"/>
      <c r="AH35" s="60" t="e">
        <f ca="1">IF(AH2="■",AH10,
OFFSET(webまとめ!$A$1,AP26-1,4))</f>
        <v>#VALUE!</v>
      </c>
      <c r="AI35" s="61"/>
      <c r="AJ35" s="61"/>
      <c r="AK35" s="62"/>
      <c r="AL35" s="35"/>
      <c r="AM35" s="44" t="e">
        <f ca="1">IF(AH2="■",AM10,
OFFSET(webまとめ!$A$1,AP26-1,5))</f>
        <v>#VALUE!</v>
      </c>
      <c r="AN35" s="35"/>
      <c r="AO35" s="63"/>
      <c r="AP35" s="64"/>
      <c r="AS35" s="60" t="e">
        <f ca="1">IF(AS2="■",AS10,
OFFSET(webまとめ!$A$1,BA26-1,4))</f>
        <v>#VALUE!</v>
      </c>
      <c r="AT35" s="61"/>
      <c r="AU35" s="61"/>
      <c r="AV35" s="62"/>
      <c r="AW35" s="35"/>
      <c r="AX35" s="44" t="e">
        <f ca="1">IF(AS2="■",AX10,
OFFSET(webまとめ!$A$1,BA26-1,5))</f>
        <v>#VALUE!</v>
      </c>
      <c r="AY35" s="35"/>
      <c r="AZ35" s="63"/>
      <c r="BA35" s="64"/>
      <c r="BD35" s="60" t="e">
        <f ca="1">IF(BD2="■",BD10,
OFFSET(webまとめ!$A$1,BL26-1,4))</f>
        <v>#VALUE!</v>
      </c>
      <c r="BE35" s="61"/>
      <c r="BF35" s="61"/>
      <c r="BG35" s="62"/>
      <c r="BH35" s="35"/>
      <c r="BI35" s="44" t="e">
        <f ca="1">IF(BD2="■",BI10,
OFFSET(webまとめ!$A$1,BL26-1,5))</f>
        <v>#VALUE!</v>
      </c>
      <c r="BJ35" s="35"/>
      <c r="BK35" s="63"/>
      <c r="BL35" s="64"/>
      <c r="BO35" s="60" t="e">
        <f ca="1">IF(BO2="■",BO10,
OFFSET(webまとめ!$A$1,BW26-1,4))</f>
        <v>#VALUE!</v>
      </c>
      <c r="BP35" s="61"/>
      <c r="BQ35" s="61"/>
      <c r="BR35" s="62"/>
      <c r="BS35" s="35"/>
      <c r="BT35" s="44" t="e">
        <f ca="1">IF(BO2="■",BT10,
OFFSET(webまとめ!$A$1,BW26-1,5))</f>
        <v>#VALUE!</v>
      </c>
      <c r="BU35" s="35"/>
      <c r="BV35" s="63"/>
      <c r="BW35" s="64"/>
      <c r="BZ35" s="60" t="e">
        <f ca="1">IF(BZ2="■",BZ10,
OFFSET(webまとめ!$A$1,CH26-1,4))</f>
        <v>#VALUE!</v>
      </c>
      <c r="CA35" s="61"/>
      <c r="CB35" s="61"/>
      <c r="CC35" s="62"/>
      <c r="CD35" s="35"/>
      <c r="CE35" s="44" t="e">
        <f ca="1">IF(BZ2="■",CE10,
OFFSET(webまとめ!$A$1,CH26-1,5))</f>
        <v>#VALUE!</v>
      </c>
      <c r="CF35" s="35"/>
      <c r="CG35" s="63"/>
      <c r="CH35" s="64"/>
      <c r="CK35" s="60" t="e">
        <f ca="1">IF(CK2="■",CK10,
OFFSET(webまとめ!$A$1,CS26-1,4))</f>
        <v>#VALUE!</v>
      </c>
      <c r="CL35" s="61"/>
      <c r="CM35" s="61"/>
      <c r="CN35" s="62"/>
      <c r="CO35" s="35"/>
      <c r="CP35" s="44" t="e">
        <f ca="1">IF(CK2="■",CP10,
OFFSET(webまとめ!$A$1,CS26-1,5))</f>
        <v>#VALUE!</v>
      </c>
      <c r="CQ35" s="35"/>
      <c r="CR35" s="63"/>
      <c r="CS35" s="64"/>
      <c r="CV35" s="60" t="e">
        <f ca="1">IF(CV2="■",CV10,
OFFSET(webまとめ!$A$1,DD26-1,4))</f>
        <v>#VALUE!</v>
      </c>
      <c r="CW35" s="61"/>
      <c r="CX35" s="61"/>
      <c r="CY35" s="62"/>
      <c r="CZ35" s="35"/>
      <c r="DA35" s="44" t="e">
        <f ca="1">IF(CV2="■",DA10,
OFFSET(webまとめ!$A$1,DD26-1,5))</f>
        <v>#VALUE!</v>
      </c>
      <c r="DB35" s="35"/>
      <c r="DC35" s="63"/>
      <c r="DD35" s="64"/>
      <c r="DG35" s="60" t="e">
        <f ca="1">IF(DG2="■",DG10,
OFFSET(webまとめ!$A$1,DO26-1,4))</f>
        <v>#VALUE!</v>
      </c>
      <c r="DH35" s="61"/>
      <c r="DI35" s="61"/>
      <c r="DJ35" s="62"/>
      <c r="DK35" s="35"/>
      <c r="DL35" s="44" t="e">
        <f ca="1">IF(DG2="■",DL10,
OFFSET(webまとめ!$A$1,DO26-1,5))</f>
        <v>#VALUE!</v>
      </c>
      <c r="DM35" s="35"/>
      <c r="DN35" s="63"/>
      <c r="DO35" s="64"/>
      <c r="DR35" s="60" t="e">
        <f ca="1">IF(DR2="■",DR10,
OFFSET(webまとめ!$A$1,DZ26-1,4))</f>
        <v>#VALUE!</v>
      </c>
      <c r="DS35" s="61"/>
      <c r="DT35" s="61"/>
      <c r="DU35" s="62"/>
      <c r="DV35" s="35"/>
      <c r="DW35" s="44" t="e">
        <f ca="1">IF(DR2="■",DW10,
OFFSET(webまとめ!$A$1,DZ26-1,5))</f>
        <v>#VALUE!</v>
      </c>
      <c r="DX35" s="35"/>
      <c r="DY35" s="63"/>
      <c r="DZ35" s="64"/>
      <c r="EC35" s="60" t="e">
        <f ca="1">IF(EC2="■",EC10,
OFFSET(webまとめ!$A$1,EK26-1,4))</f>
        <v>#VALUE!</v>
      </c>
      <c r="ED35" s="61"/>
      <c r="EE35" s="61"/>
      <c r="EF35" s="62"/>
      <c r="EG35" s="35"/>
      <c r="EH35" s="44" t="e">
        <f ca="1">IF(EC2="■",EH10,
OFFSET(webまとめ!$A$1,EK26-1,5))</f>
        <v>#VALUE!</v>
      </c>
      <c r="EI35" s="35"/>
      <c r="EJ35" s="63"/>
      <c r="EK35" s="64"/>
      <c r="EN35" s="60" t="e">
        <f ca="1">IF(EN2="■",EN10,
OFFSET(webまとめ!$A$1,EV26-1,4))</f>
        <v>#VALUE!</v>
      </c>
      <c r="EO35" s="61"/>
      <c r="EP35" s="61"/>
      <c r="EQ35" s="62"/>
      <c r="ER35" s="35"/>
      <c r="ES35" s="44" t="e">
        <f ca="1">IF(EN2="■",ES10,
OFFSET(webまとめ!$A$1,EV26-1,5))</f>
        <v>#VALUE!</v>
      </c>
      <c r="ET35" s="35"/>
      <c r="EU35" s="63"/>
      <c r="EV35" s="64"/>
      <c r="EY35" s="60" t="e">
        <f ca="1">IF(EY2="■",EY10,
OFFSET(webまとめ!$A$1,FG26-1,4))</f>
        <v>#VALUE!</v>
      </c>
      <c r="EZ35" s="61"/>
      <c r="FA35" s="61"/>
      <c r="FB35" s="62"/>
      <c r="FC35" s="35"/>
      <c r="FD35" s="44" t="e">
        <f ca="1">IF(EY2="■",FD10,
OFFSET(webまとめ!$A$1,FG26-1,5))</f>
        <v>#VALUE!</v>
      </c>
      <c r="FE35" s="35"/>
      <c r="FF35" s="63"/>
      <c r="FG35" s="64"/>
      <c r="FJ35" s="60" t="e">
        <f ca="1">IF(FJ2="■",FJ10,
OFFSET(webまとめ!$A$1,FR26-1,4))</f>
        <v>#VALUE!</v>
      </c>
      <c r="FK35" s="61"/>
      <c r="FL35" s="61"/>
      <c r="FM35" s="62"/>
      <c r="FN35" s="35"/>
      <c r="FO35" s="44" t="e">
        <f ca="1">IF(FJ2="■",FO10,
OFFSET(webまとめ!$A$1,FR26-1,5))</f>
        <v>#VALUE!</v>
      </c>
      <c r="FP35" s="35"/>
      <c r="FQ35" s="63"/>
      <c r="FR35" s="64"/>
      <c r="FU35" s="60" t="e">
        <f ca="1">IF(FU2="■",FU10,
OFFSET(webまとめ!$A$1,GC26-1,4))</f>
        <v>#VALUE!</v>
      </c>
      <c r="FV35" s="61"/>
      <c r="FW35" s="61"/>
      <c r="FX35" s="62"/>
      <c r="FY35" s="35"/>
      <c r="FZ35" s="44" t="e">
        <f ca="1">IF(FU2="■",FZ10,
OFFSET(webまとめ!$A$1,GC26-1,5))</f>
        <v>#VALUE!</v>
      </c>
      <c r="GA35" s="35"/>
      <c r="GB35" s="63"/>
      <c r="GC35" s="64"/>
      <c r="GF35" s="60" t="e">
        <f ca="1">IF(GF2="■",GF10,
OFFSET(webまとめ!$A$1,GN26-1,4))</f>
        <v>#VALUE!</v>
      </c>
      <c r="GG35" s="61"/>
      <c r="GH35" s="61"/>
      <c r="GI35" s="62"/>
      <c r="GJ35" s="35"/>
      <c r="GK35" s="44" t="e">
        <f ca="1">IF(GF2="■",GK10,
OFFSET(webまとめ!$A$1,GN26-1,5))</f>
        <v>#VALUE!</v>
      </c>
      <c r="GL35" s="35"/>
      <c r="GM35" s="63"/>
      <c r="GN35" s="64"/>
      <c r="GQ35" s="60" t="e">
        <f ca="1">IF(GQ2="■",GQ10,
OFFSET(webまとめ!$A$1,GY26-1,4))</f>
        <v>#VALUE!</v>
      </c>
      <c r="GR35" s="61"/>
      <c r="GS35" s="61"/>
      <c r="GT35" s="62"/>
      <c r="GU35" s="35"/>
      <c r="GV35" s="44" t="e">
        <f ca="1">IF(GQ2="■",GV10,
OFFSET(webまとめ!$A$1,GY26-1,5))</f>
        <v>#VALUE!</v>
      </c>
      <c r="GW35" s="35"/>
      <c r="GX35" s="63"/>
      <c r="GY35" s="64"/>
      <c r="HB35" s="60" t="e">
        <f ca="1">IF(HB2="■",HB10,
OFFSET(webまとめ!$A$1,HJ26-1,4))</f>
        <v>#VALUE!</v>
      </c>
      <c r="HC35" s="61"/>
      <c r="HD35" s="61"/>
      <c r="HE35" s="62"/>
      <c r="HF35" s="35"/>
      <c r="HG35" s="44" t="e">
        <f ca="1">IF(HB2="■",HG10,
OFFSET(webまとめ!$A$1,HJ26-1,5))</f>
        <v>#VALUE!</v>
      </c>
      <c r="HH35" s="35"/>
      <c r="HI35" s="63"/>
      <c r="HJ35" s="64"/>
      <c r="HM35" s="60" t="e">
        <f ca="1">IF(HM2="■",HM10,
OFFSET(webまとめ!$A$1,HU26-1,4))</f>
        <v>#VALUE!</v>
      </c>
      <c r="HN35" s="61"/>
      <c r="HO35" s="61"/>
      <c r="HP35" s="62"/>
      <c r="HQ35" s="35"/>
      <c r="HR35" s="44" t="e">
        <f ca="1">IF(HM2="■",HR10,
OFFSET(webまとめ!$A$1,HU26-1,5))</f>
        <v>#VALUE!</v>
      </c>
      <c r="HS35" s="35"/>
      <c r="HT35" s="63"/>
      <c r="HU35" s="64"/>
      <c r="HX35" s="60" t="e">
        <f ca="1">IF(HX2="■",HX10,
OFFSET(webまとめ!$A$1,IF26-1,4))</f>
        <v>#VALUE!</v>
      </c>
      <c r="HY35" s="61"/>
      <c r="HZ35" s="61"/>
      <c r="IA35" s="62"/>
      <c r="IB35" s="35"/>
      <c r="IC35" s="44" t="e">
        <f ca="1">IF(HX2="■",IC10,
OFFSET(webまとめ!$A$1,IF26-1,5))</f>
        <v>#VALUE!</v>
      </c>
      <c r="ID35" s="35"/>
      <c r="IE35" s="63"/>
      <c r="IF35" s="64"/>
      <c r="II35" s="60" t="e">
        <f ca="1">IF(II2="■",II10,
OFFSET(webまとめ!$A$1,IQ26-1,4))</f>
        <v>#VALUE!</v>
      </c>
      <c r="IJ35" s="61"/>
      <c r="IK35" s="61"/>
      <c r="IL35" s="62"/>
      <c r="IM35" s="35"/>
      <c r="IN35" s="44" t="e">
        <f ca="1">IF(II2="■",IN10,
OFFSET(webまとめ!$A$1,IQ26-1,5))</f>
        <v>#VALUE!</v>
      </c>
      <c r="IO35" s="35"/>
      <c r="IP35" s="63"/>
      <c r="IQ35" s="64"/>
      <c r="IT35" s="60" t="e">
        <f ca="1">IF(IT2="■",IT10,
OFFSET(webまとめ!$A$1,JB26-1,4))</f>
        <v>#VALUE!</v>
      </c>
      <c r="IU35" s="61"/>
      <c r="IV35" s="61"/>
      <c r="IW35" s="62"/>
      <c r="IX35" s="35"/>
      <c r="IY35" s="44" t="e">
        <f ca="1">IF(IT2="■",IY10,
OFFSET(webまとめ!$A$1,JB26-1,5))</f>
        <v>#VALUE!</v>
      </c>
      <c r="IZ35" s="35"/>
      <c r="JA35" s="63"/>
      <c r="JB35" s="64"/>
      <c r="JE35" s="60" t="e">
        <f ca="1">IF(JE2="■",JE10,
OFFSET(webまとめ!$A$1,JM26-1,4))</f>
        <v>#VALUE!</v>
      </c>
      <c r="JF35" s="61"/>
      <c r="JG35" s="61"/>
      <c r="JH35" s="62"/>
      <c r="JI35" s="35"/>
      <c r="JJ35" s="44" t="e">
        <f ca="1">IF(JE2="■",JJ10,
OFFSET(webまとめ!$A$1,JM26-1,5))</f>
        <v>#VALUE!</v>
      </c>
      <c r="JK35" s="35"/>
      <c r="JL35" s="63"/>
      <c r="JM35" s="64"/>
      <c r="JP35" s="60" t="e">
        <f ca="1">IF(JP2="■",JP10,
OFFSET(webまとめ!$A$1,JX26-1,4))</f>
        <v>#VALUE!</v>
      </c>
      <c r="JQ35" s="61"/>
      <c r="JR35" s="61"/>
      <c r="JS35" s="62"/>
      <c r="JT35" s="35"/>
      <c r="JU35" s="44" t="e">
        <f ca="1">IF(JP2="■",JU10,
OFFSET(webまとめ!$A$1,JX26-1,5))</f>
        <v>#VALUE!</v>
      </c>
      <c r="JV35" s="35"/>
      <c r="JW35" s="63"/>
      <c r="JX35" s="64"/>
      <c r="KA35" s="60" t="e">
        <f ca="1">IF(KA2="■",KA10,
OFFSET(webまとめ!$A$1,KI26-1,4))</f>
        <v>#VALUE!</v>
      </c>
      <c r="KB35" s="61"/>
      <c r="KC35" s="61"/>
      <c r="KD35" s="62"/>
      <c r="KE35" s="35"/>
      <c r="KF35" s="44" t="e">
        <f ca="1">IF(KA2="■",KF10,
OFFSET(webまとめ!$A$1,KI26-1,5))</f>
        <v>#VALUE!</v>
      </c>
      <c r="KG35" s="35"/>
      <c r="KH35" s="63"/>
      <c r="KI35" s="64"/>
      <c r="KL35" s="60" t="e">
        <f ca="1">IF(KL2="■",KL10,
OFFSET(webまとめ!$A$1,KT26-1,4))</f>
        <v>#VALUE!</v>
      </c>
      <c r="KM35" s="61"/>
      <c r="KN35" s="61"/>
      <c r="KO35" s="62"/>
      <c r="KP35" s="35"/>
      <c r="KQ35" s="44" t="e">
        <f ca="1">IF(KL2="■",KQ10,
OFFSET(webまとめ!$A$1,KT26-1,5))</f>
        <v>#VALUE!</v>
      </c>
      <c r="KR35" s="35"/>
      <c r="KS35" s="63"/>
      <c r="KT35" s="64"/>
      <c r="KW35" s="60" t="e">
        <f ca="1">IF(KW2="■",KW10,
OFFSET(webまとめ!$A$1,LE26-1,4))</f>
        <v>#VALUE!</v>
      </c>
      <c r="KX35" s="61"/>
      <c r="KY35" s="61"/>
      <c r="KZ35" s="62"/>
      <c r="LA35" s="35"/>
      <c r="LB35" s="44" t="e">
        <f ca="1">IF(KW2="■",LB10,
OFFSET(webまとめ!$A$1,LE26-1,5))</f>
        <v>#VALUE!</v>
      </c>
      <c r="LC35" s="35"/>
      <c r="LD35" s="63"/>
      <c r="LE35" s="64"/>
      <c r="LH35" s="60" t="e">
        <f ca="1">IF(LH2="■",LH10,
OFFSET(webまとめ!$A$1,LP26-1,4))</f>
        <v>#VALUE!</v>
      </c>
      <c r="LI35" s="61"/>
      <c r="LJ35" s="61"/>
      <c r="LK35" s="62"/>
      <c r="LL35" s="35"/>
      <c r="LM35" s="44" t="e">
        <f ca="1">IF(LH2="■",LM10,
OFFSET(webまとめ!$A$1,LP26-1,5))</f>
        <v>#VALUE!</v>
      </c>
      <c r="LN35" s="35"/>
      <c r="LO35" s="63"/>
      <c r="LP35" s="64"/>
      <c r="LS35" s="60" t="e">
        <f ca="1">IF(LS2="■",LS10,
OFFSET(webまとめ!$A$1,MA26-1,4))</f>
        <v>#VALUE!</v>
      </c>
      <c r="LT35" s="61"/>
      <c r="LU35" s="61"/>
      <c r="LV35" s="62"/>
      <c r="LW35" s="35"/>
      <c r="LX35" s="44" t="e">
        <f ca="1">IF(LS2="■",LX10,
OFFSET(webまとめ!$A$1,MA26-1,5))</f>
        <v>#VALUE!</v>
      </c>
      <c r="LY35" s="35"/>
      <c r="LZ35" s="63"/>
      <c r="MA35" s="64"/>
      <c r="MD35" s="60" t="e">
        <f ca="1">IF(MD2="■",MD10,
OFFSET(webまとめ!$A$1,ML26-1,4))</f>
        <v>#VALUE!</v>
      </c>
      <c r="ME35" s="61"/>
      <c r="MF35" s="61"/>
      <c r="MG35" s="62"/>
      <c r="MH35" s="35"/>
      <c r="MI35" s="44" t="e">
        <f ca="1">IF(MD2="■",MI10,
OFFSET(webまとめ!$A$1,ML26-1,5))</f>
        <v>#VALUE!</v>
      </c>
      <c r="MJ35" s="35"/>
      <c r="MK35" s="63"/>
      <c r="ML35" s="64"/>
      <c r="MO35" s="60" t="e">
        <f ca="1">IF(MO2="■",MO10,
OFFSET(webまとめ!$A$1,MW26-1,4))</f>
        <v>#VALUE!</v>
      </c>
      <c r="MP35" s="61"/>
      <c r="MQ35" s="61"/>
      <c r="MR35" s="62"/>
      <c r="MS35" s="35"/>
      <c r="MT35" s="44" t="e">
        <f ca="1">IF(MO2="■",MT10,
OFFSET(webまとめ!$A$1,MW26-1,5))</f>
        <v>#VALUE!</v>
      </c>
      <c r="MU35" s="35"/>
      <c r="MV35" s="63"/>
      <c r="MW35" s="64"/>
      <c r="MZ35" s="60" t="e">
        <f ca="1">IF(MZ2="■",MZ10,
OFFSET(webまとめ!$A$1,NH26-1,4))</f>
        <v>#VALUE!</v>
      </c>
      <c r="NA35" s="61"/>
      <c r="NB35" s="61"/>
      <c r="NC35" s="62"/>
      <c r="ND35" s="35"/>
      <c r="NE35" s="44" t="e">
        <f ca="1">IF(MZ2="■",NE10,
OFFSET(webまとめ!$A$1,NH26-1,5))</f>
        <v>#VALUE!</v>
      </c>
      <c r="NF35" s="35"/>
      <c r="NG35" s="63"/>
      <c r="NH35" s="64"/>
      <c r="NK35" s="60" t="e">
        <f ca="1">IF(NK2="■",NK10,
OFFSET(webまとめ!$A$1,NS26-1,4))</f>
        <v>#VALUE!</v>
      </c>
      <c r="NL35" s="61"/>
      <c r="NM35" s="61"/>
      <c r="NN35" s="62"/>
      <c r="NO35" s="35"/>
      <c r="NP35" s="44" t="e">
        <f ca="1">IF(NK2="■",NP10,
OFFSET(webまとめ!$A$1,NS26-1,5))</f>
        <v>#VALUE!</v>
      </c>
      <c r="NQ35" s="35"/>
      <c r="NR35" s="63"/>
      <c r="NS35" s="64"/>
      <c r="NV35" s="60" t="e">
        <f ca="1">IF(NV2="■",NV10,
OFFSET(webまとめ!$A$1,OD26-1,4))</f>
        <v>#VALUE!</v>
      </c>
      <c r="NW35" s="61"/>
      <c r="NX35" s="61"/>
      <c r="NY35" s="62"/>
      <c r="NZ35" s="35"/>
      <c r="OA35" s="44" t="e">
        <f ca="1">IF(NV2="■",OA10,
OFFSET(webまとめ!$A$1,OD26-1,5))</f>
        <v>#VALUE!</v>
      </c>
      <c r="OB35" s="35"/>
      <c r="OC35" s="63"/>
      <c r="OD35" s="64"/>
      <c r="OG35" s="60" t="e">
        <f ca="1">IF(OG2="■",OG10,
OFFSET(webまとめ!$A$1,OO26-1,4))</f>
        <v>#VALUE!</v>
      </c>
      <c r="OH35" s="61"/>
      <c r="OI35" s="61"/>
      <c r="OJ35" s="62"/>
      <c r="OK35" s="35"/>
      <c r="OL35" s="44" t="e">
        <f ca="1">IF(OG2="■",OL10,
OFFSET(webまとめ!$A$1,OO26-1,5))</f>
        <v>#VALUE!</v>
      </c>
      <c r="OM35" s="35"/>
      <c r="ON35" s="63"/>
      <c r="OO35" s="64"/>
      <c r="OR35" s="60" t="e">
        <f ca="1">IF(OR2="■",OR10,
OFFSET(webまとめ!$A$1,OZ26-1,4))</f>
        <v>#VALUE!</v>
      </c>
      <c r="OS35" s="61"/>
      <c r="OT35" s="61"/>
      <c r="OU35" s="62"/>
      <c r="OV35" s="35"/>
      <c r="OW35" s="44" t="e">
        <f ca="1">IF(OR2="■",OW10,
OFFSET(webまとめ!$A$1,OZ26-1,5))</f>
        <v>#VALUE!</v>
      </c>
      <c r="OX35" s="35"/>
      <c r="OY35" s="63"/>
      <c r="OZ35" s="64"/>
      <c r="PC35" s="60" t="e">
        <f ca="1">IF(PC2="■",PC10,
OFFSET(webまとめ!$A$1,PK26-1,4))</f>
        <v>#VALUE!</v>
      </c>
      <c r="PD35" s="61"/>
      <c r="PE35" s="61"/>
      <c r="PF35" s="62"/>
      <c r="PG35" s="35"/>
      <c r="PH35" s="44" t="e">
        <f ca="1">IF(PC2="■",PH10,
OFFSET(webまとめ!$A$1,PK26-1,5))</f>
        <v>#VALUE!</v>
      </c>
      <c r="PI35" s="35"/>
      <c r="PJ35" s="63"/>
      <c r="PK35" s="64"/>
      <c r="PN35" s="60" t="e">
        <f ca="1">IF(PN2="■",PN10,
OFFSET(webまとめ!$A$1,PV26-1,4))</f>
        <v>#VALUE!</v>
      </c>
      <c r="PO35" s="61"/>
      <c r="PP35" s="61"/>
      <c r="PQ35" s="62"/>
      <c r="PR35" s="35"/>
      <c r="PS35" s="44" t="e">
        <f ca="1">IF(PN2="■",PS10,
OFFSET(webまとめ!$A$1,PV26-1,5))</f>
        <v>#VALUE!</v>
      </c>
      <c r="PT35" s="35"/>
      <c r="PU35" s="63"/>
      <c r="PV35" s="64"/>
      <c r="PY35" s="60" t="e">
        <f ca="1">IF(PY2="■",PY10,
OFFSET(webまとめ!$A$1,QG26-1,4))</f>
        <v>#VALUE!</v>
      </c>
      <c r="PZ35" s="61"/>
      <c r="QA35" s="61"/>
      <c r="QB35" s="62"/>
      <c r="QC35" s="35"/>
      <c r="QD35" s="44" t="e">
        <f ca="1">IF(PY2="■",QD10,
OFFSET(webまとめ!$A$1,QG26-1,5))</f>
        <v>#VALUE!</v>
      </c>
      <c r="QE35" s="35"/>
      <c r="QF35" s="63"/>
      <c r="QG35" s="64"/>
      <c r="QJ35" s="60" t="e">
        <f ca="1">IF(QJ2="■",QJ10,
OFFSET(webまとめ!$A$1,QR26-1,4))</f>
        <v>#VALUE!</v>
      </c>
      <c r="QK35" s="61"/>
      <c r="QL35" s="61"/>
      <c r="QM35" s="62"/>
      <c r="QN35" s="35"/>
      <c r="QO35" s="44" t="e">
        <f ca="1">IF(QJ2="■",QO10,
OFFSET(webまとめ!$A$1,QR26-1,5))</f>
        <v>#VALUE!</v>
      </c>
      <c r="QP35" s="35"/>
      <c r="QQ35" s="63"/>
      <c r="QR35" s="64"/>
      <c r="QU35" s="60" t="e">
        <f ca="1">IF(QU2="■",QU10,
OFFSET(webまとめ!$A$1,RC26-1,4))</f>
        <v>#VALUE!</v>
      </c>
      <c r="QV35" s="61"/>
      <c r="QW35" s="61"/>
      <c r="QX35" s="62"/>
      <c r="QY35" s="35"/>
      <c r="QZ35" s="44" t="e">
        <f ca="1">IF(QU2="■",QZ10,
OFFSET(webまとめ!$A$1,RC26-1,5))</f>
        <v>#VALUE!</v>
      </c>
      <c r="RA35" s="35"/>
      <c r="RB35" s="63"/>
      <c r="RC35" s="64"/>
      <c r="RF35" s="60" t="e">
        <f ca="1">IF(RF2="■",RF10,
OFFSET(webまとめ!$A$1,RN26-1,4))</f>
        <v>#VALUE!</v>
      </c>
      <c r="RG35" s="61"/>
      <c r="RH35" s="61"/>
      <c r="RI35" s="62"/>
      <c r="RJ35" s="35"/>
      <c r="RK35" s="44" t="e">
        <f ca="1">IF(RF2="■",RK10,
OFFSET(webまとめ!$A$1,RN26-1,5))</f>
        <v>#VALUE!</v>
      </c>
      <c r="RL35" s="35"/>
      <c r="RM35" s="63"/>
      <c r="RN35" s="64"/>
      <c r="RQ35" s="60" t="e">
        <f ca="1">IF(RQ2="■",RQ10,
OFFSET(webまとめ!$A$1,RY26-1,4))</f>
        <v>#VALUE!</v>
      </c>
      <c r="RR35" s="61"/>
      <c r="RS35" s="61"/>
      <c r="RT35" s="62"/>
      <c r="RU35" s="35"/>
      <c r="RV35" s="44" t="e">
        <f ca="1">IF(RQ2="■",RV10,
OFFSET(webまとめ!$A$1,RY26-1,5))</f>
        <v>#VALUE!</v>
      </c>
      <c r="RW35" s="35"/>
      <c r="RX35" s="63"/>
      <c r="RY35" s="64"/>
      <c r="SB35" s="60" t="e">
        <f ca="1">IF(SB2="■",SB10,
OFFSET(webまとめ!$A$1,SJ26-1,4))</f>
        <v>#VALUE!</v>
      </c>
      <c r="SC35" s="61"/>
      <c r="SD35" s="61"/>
      <c r="SE35" s="62"/>
      <c r="SF35" s="35"/>
      <c r="SG35" s="44" t="e">
        <f ca="1">IF(SB2="■",SG10,
OFFSET(webまとめ!$A$1,SJ26-1,5))</f>
        <v>#VALUE!</v>
      </c>
      <c r="SH35" s="35"/>
      <c r="SI35" s="63"/>
      <c r="SJ35" s="64"/>
      <c r="SM35" s="60" t="e">
        <f ca="1">IF(SM2="■",SM10,
OFFSET(webまとめ!$A$1,SU26-1,4))</f>
        <v>#VALUE!</v>
      </c>
      <c r="SN35" s="61"/>
      <c r="SO35" s="61"/>
      <c r="SP35" s="62"/>
      <c r="SQ35" s="35"/>
      <c r="SR35" s="44" t="e">
        <f ca="1">IF(SM2="■",SR10,
OFFSET(webまとめ!$A$1,SU26-1,5))</f>
        <v>#VALUE!</v>
      </c>
      <c r="SS35" s="35"/>
      <c r="ST35" s="63"/>
      <c r="SU35" s="64"/>
      <c r="SX35" s="60" t="e">
        <f ca="1">IF(SX2="■",SX10,
OFFSET(webまとめ!$A$1,TF26-1,4))</f>
        <v>#VALUE!</v>
      </c>
      <c r="SY35" s="61"/>
      <c r="SZ35" s="61"/>
      <c r="TA35" s="62"/>
      <c r="TB35" s="35"/>
      <c r="TC35" s="44" t="e">
        <f ca="1">IF(SX2="■",TC10,
OFFSET(webまとめ!$A$1,TF26-1,5))</f>
        <v>#VALUE!</v>
      </c>
      <c r="TD35" s="35"/>
      <c r="TE35" s="63"/>
      <c r="TF35" s="64"/>
      <c r="TI35" s="60" t="e">
        <f ca="1">IF(TI2="■",TI10,
OFFSET(webまとめ!$A$1,TQ26-1,4))</f>
        <v>#VALUE!</v>
      </c>
      <c r="TJ35" s="61"/>
      <c r="TK35" s="61"/>
      <c r="TL35" s="62"/>
      <c r="TM35" s="35"/>
      <c r="TN35" s="44" t="e">
        <f ca="1">IF(TI2="■",TN10,
OFFSET(webまとめ!$A$1,TQ26-1,5))</f>
        <v>#VALUE!</v>
      </c>
      <c r="TO35" s="35"/>
      <c r="TP35" s="63"/>
      <c r="TQ35" s="64"/>
      <c r="TT35" s="60" t="e">
        <f ca="1">IF(TT2="■",TT10,
OFFSET(webまとめ!$A$1,UB26-1,4))</f>
        <v>#VALUE!</v>
      </c>
      <c r="TU35" s="61"/>
      <c r="TV35" s="61"/>
      <c r="TW35" s="62"/>
      <c r="TX35" s="35"/>
      <c r="TY35" s="44" t="e">
        <f ca="1">IF(TT2="■",TY10,
OFFSET(webまとめ!$A$1,UB26-1,5))</f>
        <v>#VALUE!</v>
      </c>
      <c r="TZ35" s="35"/>
      <c r="UA35" s="63"/>
      <c r="UB35" s="64"/>
      <c r="UE35" s="60" t="e">
        <f ca="1">IF(UE2="■",UE10,
OFFSET(webまとめ!$A$1,UM26-1,4))</f>
        <v>#VALUE!</v>
      </c>
      <c r="UF35" s="61"/>
      <c r="UG35" s="61"/>
      <c r="UH35" s="62"/>
      <c r="UI35" s="35"/>
      <c r="UJ35" s="44" t="e">
        <f ca="1">IF(UE2="■",UJ10,
OFFSET(webまとめ!$A$1,UM26-1,5))</f>
        <v>#VALUE!</v>
      </c>
      <c r="UK35" s="35"/>
      <c r="UL35" s="63"/>
      <c r="UM35" s="64"/>
      <c r="UP35" s="60" t="e">
        <f ca="1">IF(UP2="■",UP10,
OFFSET(webまとめ!$A$1,UX26-1,4))</f>
        <v>#VALUE!</v>
      </c>
      <c r="UQ35" s="61"/>
      <c r="UR35" s="61"/>
      <c r="US35" s="62"/>
      <c r="UT35" s="35"/>
      <c r="UU35" s="44" t="e">
        <f ca="1">IF(UP2="■",UU10,
OFFSET(webまとめ!$A$1,UX26-1,5))</f>
        <v>#VALUE!</v>
      </c>
      <c r="UV35" s="35"/>
      <c r="UW35" s="63"/>
      <c r="UX35" s="64"/>
      <c r="VA35" s="60" t="e">
        <f ca="1">IF(VA2="■",VA10,
OFFSET(webまとめ!$A$1,VI26-1,4))</f>
        <v>#VALUE!</v>
      </c>
      <c r="VB35" s="61"/>
      <c r="VC35" s="61"/>
      <c r="VD35" s="62"/>
      <c r="VE35" s="35"/>
      <c r="VF35" s="44" t="e">
        <f ca="1">IF(VA2="■",VF10,
OFFSET(webまとめ!$A$1,VI26-1,5))</f>
        <v>#VALUE!</v>
      </c>
      <c r="VG35" s="35"/>
      <c r="VH35" s="63"/>
      <c r="VI35" s="64"/>
      <c r="VL35" s="60" t="e">
        <f ca="1">IF(VL2="■",VL10,
OFFSET(webまとめ!$A$1,VT26-1,4))</f>
        <v>#VALUE!</v>
      </c>
      <c r="VM35" s="61"/>
      <c r="VN35" s="61"/>
      <c r="VO35" s="62"/>
      <c r="VP35" s="35"/>
      <c r="VQ35" s="44" t="e">
        <f ca="1">IF(VL2="■",VQ10,
OFFSET(webまとめ!$A$1,VT26-1,5))</f>
        <v>#VALUE!</v>
      </c>
      <c r="VR35" s="35"/>
      <c r="VS35" s="63"/>
      <c r="VT35" s="64"/>
      <c r="VW35" s="60" t="e">
        <f ca="1">IF(VW2="■",VW10,
OFFSET(webまとめ!$A$1,WE26-1,4))</f>
        <v>#VALUE!</v>
      </c>
      <c r="VX35" s="61"/>
      <c r="VY35" s="61"/>
      <c r="VZ35" s="62"/>
      <c r="WA35" s="35"/>
      <c r="WB35" s="44" t="e">
        <f ca="1">IF(VW2="■",WB10,
OFFSET(webまとめ!$A$1,WE26-1,5))</f>
        <v>#VALUE!</v>
      </c>
      <c r="WC35" s="35"/>
      <c r="WD35" s="63"/>
      <c r="WE35" s="64"/>
      <c r="WH35" s="60" t="e">
        <f ca="1">IF(WH2="■",WH10,
OFFSET(webまとめ!$A$1,WP26-1,4))</f>
        <v>#VALUE!</v>
      </c>
      <c r="WI35" s="61"/>
      <c r="WJ35" s="61"/>
      <c r="WK35" s="62"/>
      <c r="WL35" s="35"/>
      <c r="WM35" s="44" t="e">
        <f ca="1">IF(WH2="■",WM10,
OFFSET(webまとめ!$A$1,WP26-1,5))</f>
        <v>#VALUE!</v>
      </c>
      <c r="WN35" s="35"/>
      <c r="WO35" s="63"/>
      <c r="WP35" s="64"/>
      <c r="WS35" s="60" t="e">
        <f ca="1">IF(WS2="■",WS10,
OFFSET(webまとめ!$A$1,XA26-1,4))</f>
        <v>#VALUE!</v>
      </c>
      <c r="WT35" s="61"/>
      <c r="WU35" s="61"/>
      <c r="WV35" s="62"/>
      <c r="WW35" s="35"/>
      <c r="WX35" s="44" t="e">
        <f ca="1">IF(WS2="■",WX10,
OFFSET(webまとめ!$A$1,XA26-1,5))</f>
        <v>#VALUE!</v>
      </c>
      <c r="WY35" s="35"/>
      <c r="WZ35" s="63"/>
      <c r="XA35" s="64"/>
      <c r="XD35" s="60" t="e">
        <f ca="1">IF(XD2="■",XD10,
OFFSET(webまとめ!$A$1,XL26-1,4))</f>
        <v>#VALUE!</v>
      </c>
      <c r="XE35" s="61"/>
      <c r="XF35" s="61"/>
      <c r="XG35" s="62"/>
      <c r="XH35" s="35"/>
      <c r="XI35" s="44" t="e">
        <f ca="1">IF(XD2="■",XI10,
OFFSET(webまとめ!$A$1,XL26-1,5))</f>
        <v>#VALUE!</v>
      </c>
      <c r="XJ35" s="35"/>
      <c r="XK35" s="63"/>
      <c r="XL35" s="64"/>
      <c r="XO35" s="60" t="e">
        <f ca="1">IF(XO2="■",XO10,
OFFSET(webまとめ!$A$1,XW26-1,4))</f>
        <v>#VALUE!</v>
      </c>
      <c r="XP35" s="61"/>
      <c r="XQ35" s="61"/>
      <c r="XR35" s="62"/>
      <c r="XS35" s="35"/>
      <c r="XT35" s="44" t="e">
        <f ca="1">IF(XO2="■",XT10,
OFFSET(webまとめ!$A$1,XW26-1,5))</f>
        <v>#VALUE!</v>
      </c>
      <c r="XU35" s="35"/>
      <c r="XV35" s="63"/>
      <c r="XW35" s="64"/>
      <c r="XZ35" s="60" t="e">
        <f ca="1">IF(XZ2="■",XZ10,
OFFSET(webまとめ!$A$1,YH26-1,4))</f>
        <v>#VALUE!</v>
      </c>
      <c r="YA35" s="61"/>
      <c r="YB35" s="61"/>
      <c r="YC35" s="62"/>
      <c r="YD35" s="35"/>
      <c r="YE35" s="44" t="e">
        <f ca="1">IF(XZ2="■",YE10,
OFFSET(webまとめ!$A$1,YH26-1,5))</f>
        <v>#VALUE!</v>
      </c>
      <c r="YF35" s="35"/>
      <c r="YG35" s="63"/>
      <c r="YH35" s="64"/>
      <c r="YK35" s="60" t="e">
        <f ca="1">IF(YK2="■",YK10,
OFFSET(webまとめ!$A$1,YS26-1,4))</f>
        <v>#VALUE!</v>
      </c>
      <c r="YL35" s="61"/>
      <c r="YM35" s="61"/>
      <c r="YN35" s="62"/>
      <c r="YO35" s="35"/>
      <c r="YP35" s="44" t="e">
        <f ca="1">IF(YK2="■",YP10,
OFFSET(webまとめ!$A$1,YS26-1,5))</f>
        <v>#VALUE!</v>
      </c>
      <c r="YQ35" s="35"/>
      <c r="YR35" s="63"/>
      <c r="YS35" s="64"/>
      <c r="YV35" s="60" t="e">
        <f ca="1">IF(YV2="■",YV10,
OFFSET(webまとめ!$A$1,ZD26-1,4))</f>
        <v>#VALUE!</v>
      </c>
      <c r="YW35" s="61"/>
      <c r="YX35" s="61"/>
      <c r="YY35" s="62"/>
      <c r="YZ35" s="35"/>
      <c r="ZA35" s="44" t="e">
        <f ca="1">IF(YV2="■",ZA10,
OFFSET(webまとめ!$A$1,ZD26-1,5))</f>
        <v>#VALUE!</v>
      </c>
      <c r="ZB35" s="35"/>
      <c r="ZC35" s="63"/>
      <c r="ZD35" s="64"/>
      <c r="ZG35" s="60" t="e">
        <f ca="1">IF(ZG2="■",ZG10,
OFFSET(webまとめ!$A$1,ZO26-1,4))</f>
        <v>#VALUE!</v>
      </c>
      <c r="ZH35" s="61"/>
      <c r="ZI35" s="61"/>
      <c r="ZJ35" s="62"/>
      <c r="ZK35" s="35"/>
      <c r="ZL35" s="44" t="e">
        <f ca="1">IF(ZG2="■",ZL10,
OFFSET(webまとめ!$A$1,ZO26-1,5))</f>
        <v>#VALUE!</v>
      </c>
      <c r="ZM35" s="35"/>
      <c r="ZN35" s="63"/>
      <c r="ZO35" s="64"/>
      <c r="ZR35" s="60" t="e">
        <f ca="1">IF(ZR2="■",ZR10,
OFFSET(webまとめ!$A$1,ZZ26-1,4))</f>
        <v>#VALUE!</v>
      </c>
      <c r="ZS35" s="61"/>
      <c r="ZT35" s="61"/>
      <c r="ZU35" s="62"/>
      <c r="ZV35" s="35"/>
      <c r="ZW35" s="44" t="e">
        <f ca="1">IF(ZR2="■",ZW10,
OFFSET(webまとめ!$A$1,ZZ26-1,5))</f>
        <v>#VALUE!</v>
      </c>
      <c r="ZX35" s="35"/>
      <c r="ZY35" s="63"/>
      <c r="ZZ35" s="64"/>
      <c r="AAC35" s="60" t="e">
        <f ca="1">IF(AAC2="■",AAC10,
OFFSET(webまとめ!$A$1,AAK26-1,4))</f>
        <v>#VALUE!</v>
      </c>
      <c r="AAD35" s="61"/>
      <c r="AAE35" s="61"/>
      <c r="AAF35" s="62"/>
      <c r="AAG35" s="35"/>
      <c r="AAH35" s="44" t="e">
        <f ca="1">IF(AAC2="■",AAH10,
OFFSET(webまとめ!$A$1,AAK26-1,5))</f>
        <v>#VALUE!</v>
      </c>
      <c r="AAI35" s="35"/>
      <c r="AAJ35" s="63"/>
      <c r="AAK35" s="64"/>
    </row>
    <row r="36" spans="1:713" x14ac:dyDescent="0.45">
      <c r="A36" s="65" t="e">
        <f ca="1">IF(A2="■",A11,
OFFSET(webまとめ!$A$1,I26-1,7))</f>
        <v>#VALUE!</v>
      </c>
      <c r="B36" s="66"/>
      <c r="C36" s="66"/>
      <c r="D36" s="67"/>
      <c r="E36" s="36"/>
      <c r="F36" s="43" t="e">
        <f ca="1">IF(A2="■",F11,
OFFSET(webまとめ!$A$1,I26-1,8))</f>
        <v>#VALUE!</v>
      </c>
      <c r="G36" s="36"/>
      <c r="H36" s="68"/>
      <c r="I36" s="69"/>
      <c r="L36" s="65" t="e">
        <f ca="1">IF(L2="■",L11,
OFFSET(webまとめ!$A$1,T26-1,7))</f>
        <v>#VALUE!</v>
      </c>
      <c r="M36" s="66"/>
      <c r="N36" s="66"/>
      <c r="O36" s="67"/>
      <c r="P36" s="36"/>
      <c r="Q36" s="43" t="e">
        <f ca="1">IF(L2="■",Q11,
OFFSET(webまとめ!$A$1,T26-1,8))</f>
        <v>#VALUE!</v>
      </c>
      <c r="R36" s="36"/>
      <c r="S36" s="68"/>
      <c r="T36" s="69"/>
      <c r="W36" s="65" t="e">
        <f ca="1">IF(W2="■",W11,
OFFSET(webまとめ!$A$1,AE26-1,7))</f>
        <v>#VALUE!</v>
      </c>
      <c r="X36" s="66"/>
      <c r="Y36" s="66"/>
      <c r="Z36" s="67"/>
      <c r="AA36" s="36"/>
      <c r="AB36" s="43" t="e">
        <f ca="1">IF(W2="■",AB11,
OFFSET(webまとめ!$A$1,AE26-1,8))</f>
        <v>#VALUE!</v>
      </c>
      <c r="AC36" s="36"/>
      <c r="AD36" s="68"/>
      <c r="AE36" s="69"/>
      <c r="AH36" s="65" t="e">
        <f ca="1">IF(AH2="■",AH11,
OFFSET(webまとめ!$A$1,AP26-1,7))</f>
        <v>#VALUE!</v>
      </c>
      <c r="AI36" s="66"/>
      <c r="AJ36" s="66"/>
      <c r="AK36" s="67"/>
      <c r="AL36" s="36"/>
      <c r="AM36" s="43" t="e">
        <f ca="1">IF(AH2="■",AM11,
OFFSET(webまとめ!$A$1,AP26-1,8))</f>
        <v>#VALUE!</v>
      </c>
      <c r="AN36" s="36"/>
      <c r="AO36" s="68"/>
      <c r="AP36" s="69"/>
      <c r="AS36" s="65" t="e">
        <f ca="1">IF(AS2="■",AS11,
OFFSET(webまとめ!$A$1,BA26-1,7))</f>
        <v>#VALUE!</v>
      </c>
      <c r="AT36" s="66"/>
      <c r="AU36" s="66"/>
      <c r="AV36" s="67"/>
      <c r="AW36" s="36"/>
      <c r="AX36" s="43" t="e">
        <f ca="1">IF(AS2="■",AX11,
OFFSET(webまとめ!$A$1,BA26-1,8))</f>
        <v>#VALUE!</v>
      </c>
      <c r="AY36" s="36"/>
      <c r="AZ36" s="68"/>
      <c r="BA36" s="69"/>
      <c r="BD36" s="65" t="e">
        <f ca="1">IF(BD2="■",BD11,
OFFSET(webまとめ!$A$1,BL26-1,7))</f>
        <v>#VALUE!</v>
      </c>
      <c r="BE36" s="66"/>
      <c r="BF36" s="66"/>
      <c r="BG36" s="67"/>
      <c r="BH36" s="36"/>
      <c r="BI36" s="43" t="e">
        <f ca="1">IF(BD2="■",BI11,
OFFSET(webまとめ!$A$1,BL26-1,8))</f>
        <v>#VALUE!</v>
      </c>
      <c r="BJ36" s="36"/>
      <c r="BK36" s="68"/>
      <c r="BL36" s="69"/>
      <c r="BO36" s="65" t="e">
        <f ca="1">IF(BO2="■",BO11,
OFFSET(webまとめ!$A$1,BW26-1,7))</f>
        <v>#VALUE!</v>
      </c>
      <c r="BP36" s="66"/>
      <c r="BQ36" s="66"/>
      <c r="BR36" s="67"/>
      <c r="BS36" s="36"/>
      <c r="BT36" s="43" t="e">
        <f ca="1">IF(BO2="■",BT11,
OFFSET(webまとめ!$A$1,BW26-1,8))</f>
        <v>#VALUE!</v>
      </c>
      <c r="BU36" s="36"/>
      <c r="BV36" s="68"/>
      <c r="BW36" s="69"/>
      <c r="BZ36" s="65" t="e">
        <f ca="1">IF(BZ2="■",BZ11,
OFFSET(webまとめ!$A$1,CH26-1,7))</f>
        <v>#VALUE!</v>
      </c>
      <c r="CA36" s="66"/>
      <c r="CB36" s="66"/>
      <c r="CC36" s="67"/>
      <c r="CD36" s="36"/>
      <c r="CE36" s="43" t="e">
        <f ca="1">IF(BZ2="■",CE11,
OFFSET(webまとめ!$A$1,CH26-1,8))</f>
        <v>#VALUE!</v>
      </c>
      <c r="CF36" s="36"/>
      <c r="CG36" s="68"/>
      <c r="CH36" s="69"/>
      <c r="CK36" s="65" t="e">
        <f ca="1">IF(CK2="■",CK11,
OFFSET(webまとめ!$A$1,CS26-1,7))</f>
        <v>#VALUE!</v>
      </c>
      <c r="CL36" s="66"/>
      <c r="CM36" s="66"/>
      <c r="CN36" s="67"/>
      <c r="CO36" s="36"/>
      <c r="CP36" s="43" t="e">
        <f ca="1">IF(CK2="■",CP11,
OFFSET(webまとめ!$A$1,CS26-1,8))</f>
        <v>#VALUE!</v>
      </c>
      <c r="CQ36" s="36"/>
      <c r="CR36" s="68"/>
      <c r="CS36" s="69"/>
      <c r="CV36" s="65" t="e">
        <f ca="1">IF(CV2="■",CV11,
OFFSET(webまとめ!$A$1,DD26-1,7))</f>
        <v>#VALUE!</v>
      </c>
      <c r="CW36" s="66"/>
      <c r="CX36" s="66"/>
      <c r="CY36" s="67"/>
      <c r="CZ36" s="36"/>
      <c r="DA36" s="43" t="e">
        <f ca="1">IF(CV2="■",DA11,
OFFSET(webまとめ!$A$1,DD26-1,8))</f>
        <v>#VALUE!</v>
      </c>
      <c r="DB36" s="36"/>
      <c r="DC36" s="68"/>
      <c r="DD36" s="69"/>
      <c r="DG36" s="65" t="e">
        <f ca="1">IF(DG2="■",DG11,
OFFSET(webまとめ!$A$1,DO26-1,7))</f>
        <v>#VALUE!</v>
      </c>
      <c r="DH36" s="66"/>
      <c r="DI36" s="66"/>
      <c r="DJ36" s="67"/>
      <c r="DK36" s="36"/>
      <c r="DL36" s="43" t="e">
        <f ca="1">IF(DG2="■",DL11,
OFFSET(webまとめ!$A$1,DO26-1,8))</f>
        <v>#VALUE!</v>
      </c>
      <c r="DM36" s="36"/>
      <c r="DN36" s="68"/>
      <c r="DO36" s="69"/>
      <c r="DR36" s="65" t="e">
        <f ca="1">IF(DR2="■",DR11,
OFFSET(webまとめ!$A$1,DZ26-1,7))</f>
        <v>#VALUE!</v>
      </c>
      <c r="DS36" s="66"/>
      <c r="DT36" s="66"/>
      <c r="DU36" s="67"/>
      <c r="DV36" s="36"/>
      <c r="DW36" s="43" t="e">
        <f ca="1">IF(DR2="■",DW11,
OFFSET(webまとめ!$A$1,DZ26-1,8))</f>
        <v>#VALUE!</v>
      </c>
      <c r="DX36" s="36"/>
      <c r="DY36" s="68"/>
      <c r="DZ36" s="69"/>
      <c r="EC36" s="65" t="e">
        <f ca="1">IF(EC2="■",EC11,
OFFSET(webまとめ!$A$1,EK26-1,7))</f>
        <v>#VALUE!</v>
      </c>
      <c r="ED36" s="66"/>
      <c r="EE36" s="66"/>
      <c r="EF36" s="67"/>
      <c r="EG36" s="36"/>
      <c r="EH36" s="43" t="e">
        <f ca="1">IF(EC2="■",EH11,
OFFSET(webまとめ!$A$1,EK26-1,8))</f>
        <v>#VALUE!</v>
      </c>
      <c r="EI36" s="36"/>
      <c r="EJ36" s="68"/>
      <c r="EK36" s="69"/>
      <c r="EN36" s="65" t="e">
        <f ca="1">IF(EN2="■",EN11,
OFFSET(webまとめ!$A$1,EV26-1,7))</f>
        <v>#VALUE!</v>
      </c>
      <c r="EO36" s="66"/>
      <c r="EP36" s="66"/>
      <c r="EQ36" s="67"/>
      <c r="ER36" s="36"/>
      <c r="ES36" s="43" t="e">
        <f ca="1">IF(EN2="■",ES11,
OFFSET(webまとめ!$A$1,EV26-1,8))</f>
        <v>#VALUE!</v>
      </c>
      <c r="ET36" s="36"/>
      <c r="EU36" s="68"/>
      <c r="EV36" s="69"/>
      <c r="EY36" s="65" t="e">
        <f ca="1">IF(EY2="■",EY11,
OFFSET(webまとめ!$A$1,FG26-1,7))</f>
        <v>#VALUE!</v>
      </c>
      <c r="EZ36" s="66"/>
      <c r="FA36" s="66"/>
      <c r="FB36" s="67"/>
      <c r="FC36" s="36"/>
      <c r="FD36" s="43" t="e">
        <f ca="1">IF(EY2="■",FD11,
OFFSET(webまとめ!$A$1,FG26-1,8))</f>
        <v>#VALUE!</v>
      </c>
      <c r="FE36" s="36"/>
      <c r="FF36" s="68"/>
      <c r="FG36" s="69"/>
      <c r="FJ36" s="65" t="e">
        <f ca="1">IF(FJ2="■",FJ11,
OFFSET(webまとめ!$A$1,FR26-1,7))</f>
        <v>#VALUE!</v>
      </c>
      <c r="FK36" s="66"/>
      <c r="FL36" s="66"/>
      <c r="FM36" s="67"/>
      <c r="FN36" s="36"/>
      <c r="FO36" s="43" t="e">
        <f ca="1">IF(FJ2="■",FO11,
OFFSET(webまとめ!$A$1,FR26-1,8))</f>
        <v>#VALUE!</v>
      </c>
      <c r="FP36" s="36"/>
      <c r="FQ36" s="68"/>
      <c r="FR36" s="69"/>
      <c r="FU36" s="65" t="e">
        <f ca="1">IF(FU2="■",FU11,
OFFSET(webまとめ!$A$1,GC26-1,7))</f>
        <v>#VALUE!</v>
      </c>
      <c r="FV36" s="66"/>
      <c r="FW36" s="66"/>
      <c r="FX36" s="67"/>
      <c r="FY36" s="36"/>
      <c r="FZ36" s="43" t="e">
        <f ca="1">IF(FU2="■",FZ11,
OFFSET(webまとめ!$A$1,GC26-1,8))</f>
        <v>#VALUE!</v>
      </c>
      <c r="GA36" s="36"/>
      <c r="GB36" s="68"/>
      <c r="GC36" s="69"/>
      <c r="GF36" s="65" t="e">
        <f ca="1">IF(GF2="■",GF11,
OFFSET(webまとめ!$A$1,GN26-1,7))</f>
        <v>#VALUE!</v>
      </c>
      <c r="GG36" s="66"/>
      <c r="GH36" s="66"/>
      <c r="GI36" s="67"/>
      <c r="GJ36" s="36"/>
      <c r="GK36" s="43" t="e">
        <f ca="1">IF(GF2="■",GK11,
OFFSET(webまとめ!$A$1,GN26-1,8))</f>
        <v>#VALUE!</v>
      </c>
      <c r="GL36" s="36"/>
      <c r="GM36" s="68"/>
      <c r="GN36" s="69"/>
      <c r="GQ36" s="65" t="e">
        <f ca="1">IF(GQ2="■",GQ11,
OFFSET(webまとめ!$A$1,GY26-1,7))</f>
        <v>#VALUE!</v>
      </c>
      <c r="GR36" s="66"/>
      <c r="GS36" s="66"/>
      <c r="GT36" s="67"/>
      <c r="GU36" s="36"/>
      <c r="GV36" s="43" t="e">
        <f ca="1">IF(GQ2="■",GV11,
OFFSET(webまとめ!$A$1,GY26-1,8))</f>
        <v>#VALUE!</v>
      </c>
      <c r="GW36" s="36"/>
      <c r="GX36" s="68"/>
      <c r="GY36" s="69"/>
      <c r="HB36" s="65" t="e">
        <f ca="1">IF(HB2="■",HB11,
OFFSET(webまとめ!$A$1,HJ26-1,7))</f>
        <v>#VALUE!</v>
      </c>
      <c r="HC36" s="66"/>
      <c r="HD36" s="66"/>
      <c r="HE36" s="67"/>
      <c r="HF36" s="36"/>
      <c r="HG36" s="43" t="e">
        <f ca="1">IF(HB2="■",HG11,
OFFSET(webまとめ!$A$1,HJ26-1,8))</f>
        <v>#VALUE!</v>
      </c>
      <c r="HH36" s="36"/>
      <c r="HI36" s="68"/>
      <c r="HJ36" s="69"/>
      <c r="HM36" s="65" t="e">
        <f ca="1">IF(HM2="■",HM11,
OFFSET(webまとめ!$A$1,HU26-1,7))</f>
        <v>#VALUE!</v>
      </c>
      <c r="HN36" s="66"/>
      <c r="HO36" s="66"/>
      <c r="HP36" s="67"/>
      <c r="HQ36" s="36"/>
      <c r="HR36" s="43" t="e">
        <f ca="1">IF(HM2="■",HR11,
OFFSET(webまとめ!$A$1,HU26-1,8))</f>
        <v>#VALUE!</v>
      </c>
      <c r="HS36" s="36"/>
      <c r="HT36" s="68"/>
      <c r="HU36" s="69"/>
      <c r="HX36" s="65" t="e">
        <f ca="1">IF(HX2="■",HX11,
OFFSET(webまとめ!$A$1,IF26-1,7))</f>
        <v>#VALUE!</v>
      </c>
      <c r="HY36" s="66"/>
      <c r="HZ36" s="66"/>
      <c r="IA36" s="67"/>
      <c r="IB36" s="36"/>
      <c r="IC36" s="43" t="e">
        <f ca="1">IF(HX2="■",IC11,
OFFSET(webまとめ!$A$1,IF26-1,8))</f>
        <v>#VALUE!</v>
      </c>
      <c r="ID36" s="36"/>
      <c r="IE36" s="68"/>
      <c r="IF36" s="69"/>
      <c r="II36" s="65" t="e">
        <f ca="1">IF(II2="■",II11,
OFFSET(webまとめ!$A$1,IQ26-1,7))</f>
        <v>#VALUE!</v>
      </c>
      <c r="IJ36" s="66"/>
      <c r="IK36" s="66"/>
      <c r="IL36" s="67"/>
      <c r="IM36" s="36"/>
      <c r="IN36" s="43" t="e">
        <f ca="1">IF(II2="■",IN11,
OFFSET(webまとめ!$A$1,IQ26-1,8))</f>
        <v>#VALUE!</v>
      </c>
      <c r="IO36" s="36"/>
      <c r="IP36" s="68"/>
      <c r="IQ36" s="69"/>
      <c r="IT36" s="65" t="e">
        <f ca="1">IF(IT2="■",IT11,
OFFSET(webまとめ!$A$1,JB26-1,7))</f>
        <v>#VALUE!</v>
      </c>
      <c r="IU36" s="66"/>
      <c r="IV36" s="66"/>
      <c r="IW36" s="67"/>
      <c r="IX36" s="36"/>
      <c r="IY36" s="43" t="e">
        <f ca="1">IF(IT2="■",IY11,
OFFSET(webまとめ!$A$1,JB26-1,8))</f>
        <v>#VALUE!</v>
      </c>
      <c r="IZ36" s="36"/>
      <c r="JA36" s="68"/>
      <c r="JB36" s="69"/>
      <c r="JE36" s="65" t="e">
        <f ca="1">IF(JE2="■",JE11,
OFFSET(webまとめ!$A$1,JM26-1,7))</f>
        <v>#VALUE!</v>
      </c>
      <c r="JF36" s="66"/>
      <c r="JG36" s="66"/>
      <c r="JH36" s="67"/>
      <c r="JI36" s="36"/>
      <c r="JJ36" s="43" t="e">
        <f ca="1">IF(JE2="■",JJ11,
OFFSET(webまとめ!$A$1,JM26-1,8))</f>
        <v>#VALUE!</v>
      </c>
      <c r="JK36" s="36"/>
      <c r="JL36" s="68"/>
      <c r="JM36" s="69"/>
      <c r="JP36" s="65" t="e">
        <f ca="1">IF(JP2="■",JP11,
OFFSET(webまとめ!$A$1,JX26-1,7))</f>
        <v>#VALUE!</v>
      </c>
      <c r="JQ36" s="66"/>
      <c r="JR36" s="66"/>
      <c r="JS36" s="67"/>
      <c r="JT36" s="36"/>
      <c r="JU36" s="43" t="e">
        <f ca="1">IF(JP2="■",JU11,
OFFSET(webまとめ!$A$1,JX26-1,8))</f>
        <v>#VALUE!</v>
      </c>
      <c r="JV36" s="36"/>
      <c r="JW36" s="68"/>
      <c r="JX36" s="69"/>
      <c r="KA36" s="65" t="e">
        <f ca="1">IF(KA2="■",KA11,
OFFSET(webまとめ!$A$1,KI26-1,7))</f>
        <v>#VALUE!</v>
      </c>
      <c r="KB36" s="66"/>
      <c r="KC36" s="66"/>
      <c r="KD36" s="67"/>
      <c r="KE36" s="36"/>
      <c r="KF36" s="43" t="e">
        <f ca="1">IF(KA2="■",KF11,
OFFSET(webまとめ!$A$1,KI26-1,8))</f>
        <v>#VALUE!</v>
      </c>
      <c r="KG36" s="36"/>
      <c r="KH36" s="68"/>
      <c r="KI36" s="69"/>
      <c r="KL36" s="65" t="e">
        <f ca="1">IF(KL2="■",KL11,
OFFSET(webまとめ!$A$1,KT26-1,7))</f>
        <v>#VALUE!</v>
      </c>
      <c r="KM36" s="66"/>
      <c r="KN36" s="66"/>
      <c r="KO36" s="67"/>
      <c r="KP36" s="36"/>
      <c r="KQ36" s="43" t="e">
        <f ca="1">IF(KL2="■",KQ11,
OFFSET(webまとめ!$A$1,KT26-1,8))</f>
        <v>#VALUE!</v>
      </c>
      <c r="KR36" s="36"/>
      <c r="KS36" s="68"/>
      <c r="KT36" s="69"/>
      <c r="KW36" s="65" t="e">
        <f ca="1">IF(KW2="■",KW11,
OFFSET(webまとめ!$A$1,LE26-1,7))</f>
        <v>#VALUE!</v>
      </c>
      <c r="KX36" s="66"/>
      <c r="KY36" s="66"/>
      <c r="KZ36" s="67"/>
      <c r="LA36" s="36"/>
      <c r="LB36" s="43" t="e">
        <f ca="1">IF(KW2="■",LB11,
OFFSET(webまとめ!$A$1,LE26-1,8))</f>
        <v>#VALUE!</v>
      </c>
      <c r="LC36" s="36"/>
      <c r="LD36" s="68"/>
      <c r="LE36" s="69"/>
      <c r="LH36" s="65" t="e">
        <f ca="1">IF(LH2="■",LH11,
OFFSET(webまとめ!$A$1,LP26-1,7))</f>
        <v>#VALUE!</v>
      </c>
      <c r="LI36" s="66"/>
      <c r="LJ36" s="66"/>
      <c r="LK36" s="67"/>
      <c r="LL36" s="36"/>
      <c r="LM36" s="43" t="e">
        <f ca="1">IF(LH2="■",LM11,
OFFSET(webまとめ!$A$1,LP26-1,8))</f>
        <v>#VALUE!</v>
      </c>
      <c r="LN36" s="36"/>
      <c r="LO36" s="68"/>
      <c r="LP36" s="69"/>
      <c r="LS36" s="65" t="e">
        <f ca="1">IF(LS2="■",LS11,
OFFSET(webまとめ!$A$1,MA26-1,7))</f>
        <v>#VALUE!</v>
      </c>
      <c r="LT36" s="66"/>
      <c r="LU36" s="66"/>
      <c r="LV36" s="67"/>
      <c r="LW36" s="36"/>
      <c r="LX36" s="43" t="e">
        <f ca="1">IF(LS2="■",LX11,
OFFSET(webまとめ!$A$1,MA26-1,8))</f>
        <v>#VALUE!</v>
      </c>
      <c r="LY36" s="36"/>
      <c r="LZ36" s="68"/>
      <c r="MA36" s="69"/>
      <c r="MD36" s="65" t="e">
        <f ca="1">IF(MD2="■",MD11,
OFFSET(webまとめ!$A$1,ML26-1,7))</f>
        <v>#VALUE!</v>
      </c>
      <c r="ME36" s="66"/>
      <c r="MF36" s="66"/>
      <c r="MG36" s="67"/>
      <c r="MH36" s="36"/>
      <c r="MI36" s="43" t="e">
        <f ca="1">IF(MD2="■",MI11,
OFFSET(webまとめ!$A$1,ML26-1,8))</f>
        <v>#VALUE!</v>
      </c>
      <c r="MJ36" s="36"/>
      <c r="MK36" s="68"/>
      <c r="ML36" s="69"/>
      <c r="MO36" s="65" t="e">
        <f ca="1">IF(MO2="■",MO11,
OFFSET(webまとめ!$A$1,MW26-1,7))</f>
        <v>#VALUE!</v>
      </c>
      <c r="MP36" s="66"/>
      <c r="MQ36" s="66"/>
      <c r="MR36" s="67"/>
      <c r="MS36" s="36"/>
      <c r="MT36" s="43" t="e">
        <f ca="1">IF(MO2="■",MT11,
OFFSET(webまとめ!$A$1,MW26-1,8))</f>
        <v>#VALUE!</v>
      </c>
      <c r="MU36" s="36"/>
      <c r="MV36" s="68"/>
      <c r="MW36" s="69"/>
      <c r="MZ36" s="65" t="e">
        <f ca="1">IF(MZ2="■",MZ11,
OFFSET(webまとめ!$A$1,NH26-1,7))</f>
        <v>#VALUE!</v>
      </c>
      <c r="NA36" s="66"/>
      <c r="NB36" s="66"/>
      <c r="NC36" s="67"/>
      <c r="ND36" s="36"/>
      <c r="NE36" s="43" t="e">
        <f ca="1">IF(MZ2="■",NE11,
OFFSET(webまとめ!$A$1,NH26-1,8))</f>
        <v>#VALUE!</v>
      </c>
      <c r="NF36" s="36"/>
      <c r="NG36" s="68"/>
      <c r="NH36" s="69"/>
      <c r="NK36" s="65" t="e">
        <f ca="1">IF(NK2="■",NK11,
OFFSET(webまとめ!$A$1,NS26-1,7))</f>
        <v>#VALUE!</v>
      </c>
      <c r="NL36" s="66"/>
      <c r="NM36" s="66"/>
      <c r="NN36" s="67"/>
      <c r="NO36" s="36"/>
      <c r="NP36" s="43" t="e">
        <f ca="1">IF(NK2="■",NP11,
OFFSET(webまとめ!$A$1,NS26-1,8))</f>
        <v>#VALUE!</v>
      </c>
      <c r="NQ36" s="36"/>
      <c r="NR36" s="68"/>
      <c r="NS36" s="69"/>
      <c r="NV36" s="65" t="e">
        <f ca="1">IF(NV2="■",NV11,
OFFSET(webまとめ!$A$1,OD26-1,7))</f>
        <v>#VALUE!</v>
      </c>
      <c r="NW36" s="66"/>
      <c r="NX36" s="66"/>
      <c r="NY36" s="67"/>
      <c r="NZ36" s="36"/>
      <c r="OA36" s="43" t="e">
        <f ca="1">IF(NV2="■",OA11,
OFFSET(webまとめ!$A$1,OD26-1,8))</f>
        <v>#VALUE!</v>
      </c>
      <c r="OB36" s="36"/>
      <c r="OC36" s="68"/>
      <c r="OD36" s="69"/>
      <c r="OG36" s="65" t="e">
        <f ca="1">IF(OG2="■",OG11,
OFFSET(webまとめ!$A$1,OO26-1,7))</f>
        <v>#VALUE!</v>
      </c>
      <c r="OH36" s="66"/>
      <c r="OI36" s="66"/>
      <c r="OJ36" s="67"/>
      <c r="OK36" s="36"/>
      <c r="OL36" s="43" t="e">
        <f ca="1">IF(OG2="■",OL11,
OFFSET(webまとめ!$A$1,OO26-1,8))</f>
        <v>#VALUE!</v>
      </c>
      <c r="OM36" s="36"/>
      <c r="ON36" s="68"/>
      <c r="OO36" s="69"/>
      <c r="OR36" s="65" t="e">
        <f ca="1">IF(OR2="■",OR11,
OFFSET(webまとめ!$A$1,OZ26-1,7))</f>
        <v>#VALUE!</v>
      </c>
      <c r="OS36" s="66"/>
      <c r="OT36" s="66"/>
      <c r="OU36" s="67"/>
      <c r="OV36" s="36"/>
      <c r="OW36" s="43" t="e">
        <f ca="1">IF(OR2="■",OW11,
OFFSET(webまとめ!$A$1,OZ26-1,8))</f>
        <v>#VALUE!</v>
      </c>
      <c r="OX36" s="36"/>
      <c r="OY36" s="68"/>
      <c r="OZ36" s="69"/>
      <c r="PC36" s="65" t="e">
        <f ca="1">IF(PC2="■",PC11,
OFFSET(webまとめ!$A$1,PK26-1,7))</f>
        <v>#VALUE!</v>
      </c>
      <c r="PD36" s="66"/>
      <c r="PE36" s="66"/>
      <c r="PF36" s="67"/>
      <c r="PG36" s="36"/>
      <c r="PH36" s="43" t="e">
        <f ca="1">IF(PC2="■",PH11,
OFFSET(webまとめ!$A$1,PK26-1,8))</f>
        <v>#VALUE!</v>
      </c>
      <c r="PI36" s="36"/>
      <c r="PJ36" s="68"/>
      <c r="PK36" s="69"/>
      <c r="PN36" s="65" t="e">
        <f ca="1">IF(PN2="■",PN11,
OFFSET(webまとめ!$A$1,PV26-1,7))</f>
        <v>#VALUE!</v>
      </c>
      <c r="PO36" s="66"/>
      <c r="PP36" s="66"/>
      <c r="PQ36" s="67"/>
      <c r="PR36" s="36"/>
      <c r="PS36" s="43" t="e">
        <f ca="1">IF(PN2="■",PS11,
OFFSET(webまとめ!$A$1,PV26-1,8))</f>
        <v>#VALUE!</v>
      </c>
      <c r="PT36" s="36"/>
      <c r="PU36" s="68"/>
      <c r="PV36" s="69"/>
      <c r="PY36" s="65" t="e">
        <f ca="1">IF(PY2="■",PY11,
OFFSET(webまとめ!$A$1,QG26-1,7))</f>
        <v>#VALUE!</v>
      </c>
      <c r="PZ36" s="66"/>
      <c r="QA36" s="66"/>
      <c r="QB36" s="67"/>
      <c r="QC36" s="36"/>
      <c r="QD36" s="43" t="e">
        <f ca="1">IF(PY2="■",QD11,
OFFSET(webまとめ!$A$1,QG26-1,8))</f>
        <v>#VALUE!</v>
      </c>
      <c r="QE36" s="36"/>
      <c r="QF36" s="68"/>
      <c r="QG36" s="69"/>
      <c r="QJ36" s="65" t="e">
        <f ca="1">IF(QJ2="■",QJ11,
OFFSET(webまとめ!$A$1,QR26-1,7))</f>
        <v>#VALUE!</v>
      </c>
      <c r="QK36" s="66"/>
      <c r="QL36" s="66"/>
      <c r="QM36" s="67"/>
      <c r="QN36" s="36"/>
      <c r="QO36" s="43" t="e">
        <f ca="1">IF(QJ2="■",QO11,
OFFSET(webまとめ!$A$1,QR26-1,8))</f>
        <v>#VALUE!</v>
      </c>
      <c r="QP36" s="36"/>
      <c r="QQ36" s="68"/>
      <c r="QR36" s="69"/>
      <c r="QU36" s="65" t="e">
        <f ca="1">IF(QU2="■",QU11,
OFFSET(webまとめ!$A$1,RC26-1,7))</f>
        <v>#VALUE!</v>
      </c>
      <c r="QV36" s="66"/>
      <c r="QW36" s="66"/>
      <c r="QX36" s="67"/>
      <c r="QY36" s="36"/>
      <c r="QZ36" s="43" t="e">
        <f ca="1">IF(QU2="■",QZ11,
OFFSET(webまとめ!$A$1,RC26-1,8))</f>
        <v>#VALUE!</v>
      </c>
      <c r="RA36" s="36"/>
      <c r="RB36" s="68"/>
      <c r="RC36" s="69"/>
      <c r="RF36" s="65" t="e">
        <f ca="1">IF(RF2="■",RF11,
OFFSET(webまとめ!$A$1,RN26-1,7))</f>
        <v>#VALUE!</v>
      </c>
      <c r="RG36" s="66"/>
      <c r="RH36" s="66"/>
      <c r="RI36" s="67"/>
      <c r="RJ36" s="36"/>
      <c r="RK36" s="43" t="e">
        <f ca="1">IF(RF2="■",RK11,
OFFSET(webまとめ!$A$1,RN26-1,8))</f>
        <v>#VALUE!</v>
      </c>
      <c r="RL36" s="36"/>
      <c r="RM36" s="68"/>
      <c r="RN36" s="69"/>
      <c r="RQ36" s="65" t="e">
        <f ca="1">IF(RQ2="■",RQ11,
OFFSET(webまとめ!$A$1,RY26-1,7))</f>
        <v>#VALUE!</v>
      </c>
      <c r="RR36" s="66"/>
      <c r="RS36" s="66"/>
      <c r="RT36" s="67"/>
      <c r="RU36" s="36"/>
      <c r="RV36" s="43" t="e">
        <f ca="1">IF(RQ2="■",RV11,
OFFSET(webまとめ!$A$1,RY26-1,8))</f>
        <v>#VALUE!</v>
      </c>
      <c r="RW36" s="36"/>
      <c r="RX36" s="68"/>
      <c r="RY36" s="69"/>
      <c r="SB36" s="65" t="e">
        <f ca="1">IF(SB2="■",SB11,
OFFSET(webまとめ!$A$1,SJ26-1,7))</f>
        <v>#VALUE!</v>
      </c>
      <c r="SC36" s="66"/>
      <c r="SD36" s="66"/>
      <c r="SE36" s="67"/>
      <c r="SF36" s="36"/>
      <c r="SG36" s="43" t="e">
        <f ca="1">IF(SB2="■",SG11,
OFFSET(webまとめ!$A$1,SJ26-1,8))</f>
        <v>#VALUE!</v>
      </c>
      <c r="SH36" s="36"/>
      <c r="SI36" s="68"/>
      <c r="SJ36" s="69"/>
      <c r="SM36" s="65" t="e">
        <f ca="1">IF(SM2="■",SM11,
OFFSET(webまとめ!$A$1,SU26-1,7))</f>
        <v>#VALUE!</v>
      </c>
      <c r="SN36" s="66"/>
      <c r="SO36" s="66"/>
      <c r="SP36" s="67"/>
      <c r="SQ36" s="36"/>
      <c r="SR36" s="43" t="e">
        <f ca="1">IF(SM2="■",SR11,
OFFSET(webまとめ!$A$1,SU26-1,8))</f>
        <v>#VALUE!</v>
      </c>
      <c r="SS36" s="36"/>
      <c r="ST36" s="68"/>
      <c r="SU36" s="69"/>
      <c r="SX36" s="65" t="e">
        <f ca="1">IF(SX2="■",SX11,
OFFSET(webまとめ!$A$1,TF26-1,7))</f>
        <v>#VALUE!</v>
      </c>
      <c r="SY36" s="66"/>
      <c r="SZ36" s="66"/>
      <c r="TA36" s="67"/>
      <c r="TB36" s="36"/>
      <c r="TC36" s="43" t="e">
        <f ca="1">IF(SX2="■",TC11,
OFFSET(webまとめ!$A$1,TF26-1,8))</f>
        <v>#VALUE!</v>
      </c>
      <c r="TD36" s="36"/>
      <c r="TE36" s="68"/>
      <c r="TF36" s="69"/>
      <c r="TI36" s="65" t="e">
        <f ca="1">IF(TI2="■",TI11,
OFFSET(webまとめ!$A$1,TQ26-1,7))</f>
        <v>#VALUE!</v>
      </c>
      <c r="TJ36" s="66"/>
      <c r="TK36" s="66"/>
      <c r="TL36" s="67"/>
      <c r="TM36" s="36"/>
      <c r="TN36" s="43" t="e">
        <f ca="1">IF(TI2="■",TN11,
OFFSET(webまとめ!$A$1,TQ26-1,8))</f>
        <v>#VALUE!</v>
      </c>
      <c r="TO36" s="36"/>
      <c r="TP36" s="68"/>
      <c r="TQ36" s="69"/>
      <c r="TT36" s="65" t="e">
        <f ca="1">IF(TT2="■",TT11,
OFFSET(webまとめ!$A$1,UB26-1,7))</f>
        <v>#VALUE!</v>
      </c>
      <c r="TU36" s="66"/>
      <c r="TV36" s="66"/>
      <c r="TW36" s="67"/>
      <c r="TX36" s="36"/>
      <c r="TY36" s="43" t="e">
        <f ca="1">IF(TT2="■",TY11,
OFFSET(webまとめ!$A$1,UB26-1,8))</f>
        <v>#VALUE!</v>
      </c>
      <c r="TZ36" s="36"/>
      <c r="UA36" s="68"/>
      <c r="UB36" s="69"/>
      <c r="UE36" s="65" t="e">
        <f ca="1">IF(UE2="■",UE11,
OFFSET(webまとめ!$A$1,UM26-1,7))</f>
        <v>#VALUE!</v>
      </c>
      <c r="UF36" s="66"/>
      <c r="UG36" s="66"/>
      <c r="UH36" s="67"/>
      <c r="UI36" s="36"/>
      <c r="UJ36" s="43" t="e">
        <f ca="1">IF(UE2="■",UJ11,
OFFSET(webまとめ!$A$1,UM26-1,8))</f>
        <v>#VALUE!</v>
      </c>
      <c r="UK36" s="36"/>
      <c r="UL36" s="68"/>
      <c r="UM36" s="69"/>
      <c r="UP36" s="65" t="e">
        <f ca="1">IF(UP2="■",UP11,
OFFSET(webまとめ!$A$1,UX26-1,7))</f>
        <v>#VALUE!</v>
      </c>
      <c r="UQ36" s="66"/>
      <c r="UR36" s="66"/>
      <c r="US36" s="67"/>
      <c r="UT36" s="36"/>
      <c r="UU36" s="43" t="e">
        <f ca="1">IF(UP2="■",UU11,
OFFSET(webまとめ!$A$1,UX26-1,8))</f>
        <v>#VALUE!</v>
      </c>
      <c r="UV36" s="36"/>
      <c r="UW36" s="68"/>
      <c r="UX36" s="69"/>
      <c r="VA36" s="65" t="e">
        <f ca="1">IF(VA2="■",VA11,
OFFSET(webまとめ!$A$1,VI26-1,7))</f>
        <v>#VALUE!</v>
      </c>
      <c r="VB36" s="66"/>
      <c r="VC36" s="66"/>
      <c r="VD36" s="67"/>
      <c r="VE36" s="36"/>
      <c r="VF36" s="43" t="e">
        <f ca="1">IF(VA2="■",VF11,
OFFSET(webまとめ!$A$1,VI26-1,8))</f>
        <v>#VALUE!</v>
      </c>
      <c r="VG36" s="36"/>
      <c r="VH36" s="68"/>
      <c r="VI36" s="69"/>
      <c r="VL36" s="65" t="e">
        <f ca="1">IF(VL2="■",VL11,
OFFSET(webまとめ!$A$1,VT26-1,7))</f>
        <v>#VALUE!</v>
      </c>
      <c r="VM36" s="66"/>
      <c r="VN36" s="66"/>
      <c r="VO36" s="67"/>
      <c r="VP36" s="36"/>
      <c r="VQ36" s="43" t="e">
        <f ca="1">IF(VL2="■",VQ11,
OFFSET(webまとめ!$A$1,VT26-1,8))</f>
        <v>#VALUE!</v>
      </c>
      <c r="VR36" s="36"/>
      <c r="VS36" s="68"/>
      <c r="VT36" s="69"/>
      <c r="VW36" s="65" t="e">
        <f ca="1">IF(VW2="■",VW11,
OFFSET(webまとめ!$A$1,WE26-1,7))</f>
        <v>#VALUE!</v>
      </c>
      <c r="VX36" s="66"/>
      <c r="VY36" s="66"/>
      <c r="VZ36" s="67"/>
      <c r="WA36" s="36"/>
      <c r="WB36" s="43" t="e">
        <f ca="1">IF(VW2="■",WB11,
OFFSET(webまとめ!$A$1,WE26-1,8))</f>
        <v>#VALUE!</v>
      </c>
      <c r="WC36" s="36"/>
      <c r="WD36" s="68"/>
      <c r="WE36" s="69"/>
      <c r="WH36" s="65" t="e">
        <f ca="1">IF(WH2="■",WH11,
OFFSET(webまとめ!$A$1,WP26-1,7))</f>
        <v>#VALUE!</v>
      </c>
      <c r="WI36" s="66"/>
      <c r="WJ36" s="66"/>
      <c r="WK36" s="67"/>
      <c r="WL36" s="36"/>
      <c r="WM36" s="43" t="e">
        <f ca="1">IF(WH2="■",WM11,
OFFSET(webまとめ!$A$1,WP26-1,8))</f>
        <v>#VALUE!</v>
      </c>
      <c r="WN36" s="36"/>
      <c r="WO36" s="68"/>
      <c r="WP36" s="69"/>
      <c r="WS36" s="65" t="e">
        <f ca="1">IF(WS2="■",WS11,
OFFSET(webまとめ!$A$1,XA26-1,7))</f>
        <v>#VALUE!</v>
      </c>
      <c r="WT36" s="66"/>
      <c r="WU36" s="66"/>
      <c r="WV36" s="67"/>
      <c r="WW36" s="36"/>
      <c r="WX36" s="43" t="e">
        <f ca="1">IF(WS2="■",WX11,
OFFSET(webまとめ!$A$1,XA26-1,8))</f>
        <v>#VALUE!</v>
      </c>
      <c r="WY36" s="36"/>
      <c r="WZ36" s="68"/>
      <c r="XA36" s="69"/>
      <c r="XD36" s="65" t="e">
        <f ca="1">IF(XD2="■",XD11,
OFFSET(webまとめ!$A$1,XL26-1,7))</f>
        <v>#VALUE!</v>
      </c>
      <c r="XE36" s="66"/>
      <c r="XF36" s="66"/>
      <c r="XG36" s="67"/>
      <c r="XH36" s="36"/>
      <c r="XI36" s="43" t="e">
        <f ca="1">IF(XD2="■",XI11,
OFFSET(webまとめ!$A$1,XL26-1,8))</f>
        <v>#VALUE!</v>
      </c>
      <c r="XJ36" s="36"/>
      <c r="XK36" s="68"/>
      <c r="XL36" s="69"/>
      <c r="XO36" s="65" t="e">
        <f ca="1">IF(XO2="■",XO11,
OFFSET(webまとめ!$A$1,XW26-1,7))</f>
        <v>#VALUE!</v>
      </c>
      <c r="XP36" s="66"/>
      <c r="XQ36" s="66"/>
      <c r="XR36" s="67"/>
      <c r="XS36" s="36"/>
      <c r="XT36" s="43" t="e">
        <f ca="1">IF(XO2="■",XT11,
OFFSET(webまとめ!$A$1,XW26-1,8))</f>
        <v>#VALUE!</v>
      </c>
      <c r="XU36" s="36"/>
      <c r="XV36" s="68"/>
      <c r="XW36" s="69"/>
      <c r="XZ36" s="65" t="e">
        <f ca="1">IF(XZ2="■",XZ11,
OFFSET(webまとめ!$A$1,YH26-1,7))</f>
        <v>#VALUE!</v>
      </c>
      <c r="YA36" s="66"/>
      <c r="YB36" s="66"/>
      <c r="YC36" s="67"/>
      <c r="YD36" s="36"/>
      <c r="YE36" s="43" t="e">
        <f ca="1">IF(XZ2="■",YE11,
OFFSET(webまとめ!$A$1,YH26-1,8))</f>
        <v>#VALUE!</v>
      </c>
      <c r="YF36" s="36"/>
      <c r="YG36" s="68"/>
      <c r="YH36" s="69"/>
      <c r="YK36" s="65" t="e">
        <f ca="1">IF(YK2="■",YK11,
OFFSET(webまとめ!$A$1,YS26-1,7))</f>
        <v>#VALUE!</v>
      </c>
      <c r="YL36" s="66"/>
      <c r="YM36" s="66"/>
      <c r="YN36" s="67"/>
      <c r="YO36" s="36"/>
      <c r="YP36" s="43" t="e">
        <f ca="1">IF(YK2="■",YP11,
OFFSET(webまとめ!$A$1,YS26-1,8))</f>
        <v>#VALUE!</v>
      </c>
      <c r="YQ36" s="36"/>
      <c r="YR36" s="68"/>
      <c r="YS36" s="69"/>
      <c r="YV36" s="65" t="e">
        <f ca="1">IF(YV2="■",YV11,
OFFSET(webまとめ!$A$1,ZD26-1,7))</f>
        <v>#VALUE!</v>
      </c>
      <c r="YW36" s="66"/>
      <c r="YX36" s="66"/>
      <c r="YY36" s="67"/>
      <c r="YZ36" s="36"/>
      <c r="ZA36" s="43" t="e">
        <f ca="1">IF(YV2="■",ZA11,
OFFSET(webまとめ!$A$1,ZD26-1,8))</f>
        <v>#VALUE!</v>
      </c>
      <c r="ZB36" s="36"/>
      <c r="ZC36" s="68"/>
      <c r="ZD36" s="69"/>
      <c r="ZG36" s="65" t="e">
        <f ca="1">IF(ZG2="■",ZG11,
OFFSET(webまとめ!$A$1,ZO26-1,7))</f>
        <v>#VALUE!</v>
      </c>
      <c r="ZH36" s="66"/>
      <c r="ZI36" s="66"/>
      <c r="ZJ36" s="67"/>
      <c r="ZK36" s="36"/>
      <c r="ZL36" s="43" t="e">
        <f ca="1">IF(ZG2="■",ZL11,
OFFSET(webまとめ!$A$1,ZO26-1,8))</f>
        <v>#VALUE!</v>
      </c>
      <c r="ZM36" s="36"/>
      <c r="ZN36" s="68"/>
      <c r="ZO36" s="69"/>
      <c r="ZR36" s="65" t="e">
        <f ca="1">IF(ZR2="■",ZR11,
OFFSET(webまとめ!$A$1,ZZ26-1,7))</f>
        <v>#VALUE!</v>
      </c>
      <c r="ZS36" s="66"/>
      <c r="ZT36" s="66"/>
      <c r="ZU36" s="67"/>
      <c r="ZV36" s="36"/>
      <c r="ZW36" s="43" t="e">
        <f ca="1">IF(ZR2="■",ZW11,
OFFSET(webまとめ!$A$1,ZZ26-1,8))</f>
        <v>#VALUE!</v>
      </c>
      <c r="ZX36" s="36"/>
      <c r="ZY36" s="68"/>
      <c r="ZZ36" s="69"/>
      <c r="AAC36" s="65" t="e">
        <f ca="1">IF(AAC2="■",AAC11,
OFFSET(webまとめ!$A$1,AAK26-1,7))</f>
        <v>#VALUE!</v>
      </c>
      <c r="AAD36" s="66"/>
      <c r="AAE36" s="66"/>
      <c r="AAF36" s="67"/>
      <c r="AAG36" s="36"/>
      <c r="AAH36" s="43" t="e">
        <f ca="1">IF(AAC2="■",AAH11,
OFFSET(webまとめ!$A$1,AAK26-1,8))</f>
        <v>#VALUE!</v>
      </c>
      <c r="AAI36" s="36"/>
      <c r="AAJ36" s="68"/>
      <c r="AAK36" s="69"/>
    </row>
    <row r="37" spans="1:713" x14ac:dyDescent="0.45">
      <c r="A37" s="65" t="e">
        <f ca="1">IF(A2="■",A12,
OFFSET(webまとめ!$A$1,I26-1,10))</f>
        <v>#VALUE!</v>
      </c>
      <c r="B37" s="66"/>
      <c r="C37" s="66"/>
      <c r="D37" s="67"/>
      <c r="E37" s="36"/>
      <c r="F37" s="43" t="e">
        <f ca="1">IF(A2="■",F12,
OFFSET(webまとめ!$A$1,I26-1,11))</f>
        <v>#VALUE!</v>
      </c>
      <c r="G37" s="36"/>
      <c r="H37" s="68"/>
      <c r="I37" s="69"/>
      <c r="L37" s="65" t="e">
        <f ca="1">IF(L2="■",L12,
OFFSET(webまとめ!$A$1,T26-1,10))</f>
        <v>#VALUE!</v>
      </c>
      <c r="M37" s="66"/>
      <c r="N37" s="66"/>
      <c r="O37" s="67"/>
      <c r="P37" s="36"/>
      <c r="Q37" s="43" t="e">
        <f ca="1">IF(L2="■",Q12,
OFFSET(webまとめ!$A$1,T26-1,11))</f>
        <v>#VALUE!</v>
      </c>
      <c r="R37" s="36"/>
      <c r="S37" s="68"/>
      <c r="T37" s="69"/>
      <c r="W37" s="65" t="e">
        <f ca="1">IF(W2="■",W12,
OFFSET(webまとめ!$A$1,AE26-1,10))</f>
        <v>#VALUE!</v>
      </c>
      <c r="X37" s="66"/>
      <c r="Y37" s="66"/>
      <c r="Z37" s="67"/>
      <c r="AA37" s="36"/>
      <c r="AB37" s="43" t="e">
        <f ca="1">IF(W2="■",AB12,
OFFSET(webまとめ!$A$1,AE26-1,11))</f>
        <v>#VALUE!</v>
      </c>
      <c r="AC37" s="36"/>
      <c r="AD37" s="68"/>
      <c r="AE37" s="69"/>
      <c r="AH37" s="65" t="e">
        <f ca="1">IF(AH2="■",AH12,
OFFSET(webまとめ!$A$1,AP26-1,10))</f>
        <v>#VALUE!</v>
      </c>
      <c r="AI37" s="66"/>
      <c r="AJ37" s="66"/>
      <c r="AK37" s="67"/>
      <c r="AL37" s="36"/>
      <c r="AM37" s="43" t="e">
        <f ca="1">IF(AH2="■",AM12,
OFFSET(webまとめ!$A$1,AP26-1,11))</f>
        <v>#VALUE!</v>
      </c>
      <c r="AN37" s="36"/>
      <c r="AO37" s="68"/>
      <c r="AP37" s="69"/>
      <c r="AS37" s="65" t="e">
        <f ca="1">IF(AS2="■",AS12,
OFFSET(webまとめ!$A$1,BA26-1,10))</f>
        <v>#VALUE!</v>
      </c>
      <c r="AT37" s="66"/>
      <c r="AU37" s="66"/>
      <c r="AV37" s="67"/>
      <c r="AW37" s="36"/>
      <c r="AX37" s="43" t="e">
        <f ca="1">IF(AS2="■",AX12,
OFFSET(webまとめ!$A$1,BA26-1,11))</f>
        <v>#VALUE!</v>
      </c>
      <c r="AY37" s="36"/>
      <c r="AZ37" s="68"/>
      <c r="BA37" s="69"/>
      <c r="BD37" s="65" t="e">
        <f ca="1">IF(BD2="■",BD12,
OFFSET(webまとめ!$A$1,BL26-1,10))</f>
        <v>#VALUE!</v>
      </c>
      <c r="BE37" s="66"/>
      <c r="BF37" s="66"/>
      <c r="BG37" s="67"/>
      <c r="BH37" s="36"/>
      <c r="BI37" s="43" t="e">
        <f ca="1">IF(BD2="■",BI12,
OFFSET(webまとめ!$A$1,BL26-1,11))</f>
        <v>#VALUE!</v>
      </c>
      <c r="BJ37" s="36"/>
      <c r="BK37" s="68"/>
      <c r="BL37" s="69"/>
      <c r="BO37" s="65" t="e">
        <f ca="1">IF(BO2="■",BO12,
OFFSET(webまとめ!$A$1,BW26-1,10))</f>
        <v>#VALUE!</v>
      </c>
      <c r="BP37" s="66"/>
      <c r="BQ37" s="66"/>
      <c r="BR37" s="67"/>
      <c r="BS37" s="36"/>
      <c r="BT37" s="43" t="e">
        <f ca="1">IF(BO2="■",BT12,
OFFSET(webまとめ!$A$1,BW26-1,11))</f>
        <v>#VALUE!</v>
      </c>
      <c r="BU37" s="36"/>
      <c r="BV37" s="68"/>
      <c r="BW37" s="69"/>
      <c r="BZ37" s="65" t="e">
        <f ca="1">IF(BZ2="■",BZ12,
OFFSET(webまとめ!$A$1,CH26-1,10))</f>
        <v>#VALUE!</v>
      </c>
      <c r="CA37" s="66"/>
      <c r="CB37" s="66"/>
      <c r="CC37" s="67"/>
      <c r="CD37" s="36"/>
      <c r="CE37" s="43" t="e">
        <f ca="1">IF(BZ2="■",CE12,
OFFSET(webまとめ!$A$1,CH26-1,11))</f>
        <v>#VALUE!</v>
      </c>
      <c r="CF37" s="36"/>
      <c r="CG37" s="68"/>
      <c r="CH37" s="69"/>
      <c r="CK37" s="65" t="e">
        <f ca="1">IF(CK2="■",CK12,
OFFSET(webまとめ!$A$1,CS26-1,10))</f>
        <v>#VALUE!</v>
      </c>
      <c r="CL37" s="66"/>
      <c r="CM37" s="66"/>
      <c r="CN37" s="67"/>
      <c r="CO37" s="36"/>
      <c r="CP37" s="43" t="e">
        <f ca="1">IF(CK2="■",CP12,
OFFSET(webまとめ!$A$1,CS26-1,11))</f>
        <v>#VALUE!</v>
      </c>
      <c r="CQ37" s="36"/>
      <c r="CR37" s="68"/>
      <c r="CS37" s="69"/>
      <c r="CV37" s="65" t="e">
        <f ca="1">IF(CV2="■",CV12,
OFFSET(webまとめ!$A$1,DD26-1,10))</f>
        <v>#VALUE!</v>
      </c>
      <c r="CW37" s="66"/>
      <c r="CX37" s="66"/>
      <c r="CY37" s="67"/>
      <c r="CZ37" s="36"/>
      <c r="DA37" s="43" t="e">
        <f ca="1">IF(CV2="■",DA12,
OFFSET(webまとめ!$A$1,DD26-1,11))</f>
        <v>#VALUE!</v>
      </c>
      <c r="DB37" s="36"/>
      <c r="DC37" s="68"/>
      <c r="DD37" s="69"/>
      <c r="DG37" s="65" t="e">
        <f ca="1">IF(DG2="■",DG12,
OFFSET(webまとめ!$A$1,DO26-1,10))</f>
        <v>#VALUE!</v>
      </c>
      <c r="DH37" s="66"/>
      <c r="DI37" s="66"/>
      <c r="DJ37" s="67"/>
      <c r="DK37" s="36"/>
      <c r="DL37" s="43" t="e">
        <f ca="1">IF(DG2="■",DL12,
OFFSET(webまとめ!$A$1,DO26-1,11))</f>
        <v>#VALUE!</v>
      </c>
      <c r="DM37" s="36"/>
      <c r="DN37" s="68"/>
      <c r="DO37" s="69"/>
      <c r="DR37" s="65" t="e">
        <f ca="1">IF(DR2="■",DR12,
OFFSET(webまとめ!$A$1,DZ26-1,10))</f>
        <v>#VALUE!</v>
      </c>
      <c r="DS37" s="66"/>
      <c r="DT37" s="66"/>
      <c r="DU37" s="67"/>
      <c r="DV37" s="36"/>
      <c r="DW37" s="43" t="e">
        <f ca="1">IF(DR2="■",DW12,
OFFSET(webまとめ!$A$1,DZ26-1,11))</f>
        <v>#VALUE!</v>
      </c>
      <c r="DX37" s="36"/>
      <c r="DY37" s="68"/>
      <c r="DZ37" s="69"/>
      <c r="EC37" s="65" t="e">
        <f ca="1">IF(EC2="■",EC12,
OFFSET(webまとめ!$A$1,EK26-1,10))</f>
        <v>#VALUE!</v>
      </c>
      <c r="ED37" s="66"/>
      <c r="EE37" s="66"/>
      <c r="EF37" s="67"/>
      <c r="EG37" s="36"/>
      <c r="EH37" s="43" t="e">
        <f ca="1">IF(EC2="■",EH12,
OFFSET(webまとめ!$A$1,EK26-1,11))</f>
        <v>#VALUE!</v>
      </c>
      <c r="EI37" s="36"/>
      <c r="EJ37" s="68"/>
      <c r="EK37" s="69"/>
      <c r="EN37" s="65" t="e">
        <f ca="1">IF(EN2="■",EN12,
OFFSET(webまとめ!$A$1,EV26-1,10))</f>
        <v>#VALUE!</v>
      </c>
      <c r="EO37" s="66"/>
      <c r="EP37" s="66"/>
      <c r="EQ37" s="67"/>
      <c r="ER37" s="36"/>
      <c r="ES37" s="43" t="e">
        <f ca="1">IF(EN2="■",ES12,
OFFSET(webまとめ!$A$1,EV26-1,11))</f>
        <v>#VALUE!</v>
      </c>
      <c r="ET37" s="36"/>
      <c r="EU37" s="68"/>
      <c r="EV37" s="69"/>
      <c r="EY37" s="65" t="e">
        <f ca="1">IF(EY2="■",EY12,
OFFSET(webまとめ!$A$1,FG26-1,10))</f>
        <v>#VALUE!</v>
      </c>
      <c r="EZ37" s="66"/>
      <c r="FA37" s="66"/>
      <c r="FB37" s="67"/>
      <c r="FC37" s="36"/>
      <c r="FD37" s="43" t="e">
        <f ca="1">IF(EY2="■",FD12,
OFFSET(webまとめ!$A$1,FG26-1,11))</f>
        <v>#VALUE!</v>
      </c>
      <c r="FE37" s="36"/>
      <c r="FF37" s="68"/>
      <c r="FG37" s="69"/>
      <c r="FJ37" s="65" t="e">
        <f ca="1">IF(FJ2="■",FJ12,
OFFSET(webまとめ!$A$1,FR26-1,10))</f>
        <v>#VALUE!</v>
      </c>
      <c r="FK37" s="66"/>
      <c r="FL37" s="66"/>
      <c r="FM37" s="67"/>
      <c r="FN37" s="36"/>
      <c r="FO37" s="43" t="e">
        <f ca="1">IF(FJ2="■",FO12,
OFFSET(webまとめ!$A$1,FR26-1,11))</f>
        <v>#VALUE!</v>
      </c>
      <c r="FP37" s="36"/>
      <c r="FQ37" s="68"/>
      <c r="FR37" s="69"/>
      <c r="FU37" s="65" t="e">
        <f ca="1">IF(FU2="■",FU12,
OFFSET(webまとめ!$A$1,GC26-1,10))</f>
        <v>#VALUE!</v>
      </c>
      <c r="FV37" s="66"/>
      <c r="FW37" s="66"/>
      <c r="FX37" s="67"/>
      <c r="FY37" s="36"/>
      <c r="FZ37" s="43" t="e">
        <f ca="1">IF(FU2="■",FZ12,
OFFSET(webまとめ!$A$1,GC26-1,11))</f>
        <v>#VALUE!</v>
      </c>
      <c r="GA37" s="36"/>
      <c r="GB37" s="68"/>
      <c r="GC37" s="69"/>
      <c r="GF37" s="65" t="e">
        <f ca="1">IF(GF2="■",GF12,
OFFSET(webまとめ!$A$1,GN26-1,10))</f>
        <v>#VALUE!</v>
      </c>
      <c r="GG37" s="66"/>
      <c r="GH37" s="66"/>
      <c r="GI37" s="67"/>
      <c r="GJ37" s="36"/>
      <c r="GK37" s="43" t="e">
        <f ca="1">IF(GF2="■",GK12,
OFFSET(webまとめ!$A$1,GN26-1,11))</f>
        <v>#VALUE!</v>
      </c>
      <c r="GL37" s="36"/>
      <c r="GM37" s="68"/>
      <c r="GN37" s="69"/>
      <c r="GQ37" s="65" t="e">
        <f ca="1">IF(GQ2="■",GQ12,
OFFSET(webまとめ!$A$1,GY26-1,10))</f>
        <v>#VALUE!</v>
      </c>
      <c r="GR37" s="66"/>
      <c r="GS37" s="66"/>
      <c r="GT37" s="67"/>
      <c r="GU37" s="36"/>
      <c r="GV37" s="43" t="e">
        <f ca="1">IF(GQ2="■",GV12,
OFFSET(webまとめ!$A$1,GY26-1,11))</f>
        <v>#VALUE!</v>
      </c>
      <c r="GW37" s="36"/>
      <c r="GX37" s="68"/>
      <c r="GY37" s="69"/>
      <c r="HB37" s="65" t="e">
        <f ca="1">IF(HB2="■",HB12,
OFFSET(webまとめ!$A$1,HJ26-1,10))</f>
        <v>#VALUE!</v>
      </c>
      <c r="HC37" s="66"/>
      <c r="HD37" s="66"/>
      <c r="HE37" s="67"/>
      <c r="HF37" s="36"/>
      <c r="HG37" s="43" t="e">
        <f ca="1">IF(HB2="■",HG12,
OFFSET(webまとめ!$A$1,HJ26-1,11))</f>
        <v>#VALUE!</v>
      </c>
      <c r="HH37" s="36"/>
      <c r="HI37" s="68"/>
      <c r="HJ37" s="69"/>
      <c r="HM37" s="65" t="e">
        <f ca="1">IF(HM2="■",HM12,
OFFSET(webまとめ!$A$1,HU26-1,10))</f>
        <v>#VALUE!</v>
      </c>
      <c r="HN37" s="66"/>
      <c r="HO37" s="66"/>
      <c r="HP37" s="67"/>
      <c r="HQ37" s="36"/>
      <c r="HR37" s="43" t="e">
        <f ca="1">IF(HM2="■",HR12,
OFFSET(webまとめ!$A$1,HU26-1,11))</f>
        <v>#VALUE!</v>
      </c>
      <c r="HS37" s="36"/>
      <c r="HT37" s="68"/>
      <c r="HU37" s="69"/>
      <c r="HX37" s="65" t="e">
        <f ca="1">IF(HX2="■",HX12,
OFFSET(webまとめ!$A$1,IF26-1,10))</f>
        <v>#VALUE!</v>
      </c>
      <c r="HY37" s="66"/>
      <c r="HZ37" s="66"/>
      <c r="IA37" s="67"/>
      <c r="IB37" s="36"/>
      <c r="IC37" s="43" t="e">
        <f ca="1">IF(HX2="■",IC12,
OFFSET(webまとめ!$A$1,IF26-1,11))</f>
        <v>#VALUE!</v>
      </c>
      <c r="ID37" s="36"/>
      <c r="IE37" s="68"/>
      <c r="IF37" s="69"/>
      <c r="II37" s="65" t="e">
        <f ca="1">IF(II2="■",II12,
OFFSET(webまとめ!$A$1,IQ26-1,10))</f>
        <v>#VALUE!</v>
      </c>
      <c r="IJ37" s="66"/>
      <c r="IK37" s="66"/>
      <c r="IL37" s="67"/>
      <c r="IM37" s="36"/>
      <c r="IN37" s="43" t="e">
        <f ca="1">IF(II2="■",IN12,
OFFSET(webまとめ!$A$1,IQ26-1,11))</f>
        <v>#VALUE!</v>
      </c>
      <c r="IO37" s="36"/>
      <c r="IP37" s="68"/>
      <c r="IQ37" s="69"/>
      <c r="IT37" s="65" t="e">
        <f ca="1">IF(IT2="■",IT12,
OFFSET(webまとめ!$A$1,JB26-1,10))</f>
        <v>#VALUE!</v>
      </c>
      <c r="IU37" s="66"/>
      <c r="IV37" s="66"/>
      <c r="IW37" s="67"/>
      <c r="IX37" s="36"/>
      <c r="IY37" s="43" t="e">
        <f ca="1">IF(IT2="■",IY12,
OFFSET(webまとめ!$A$1,JB26-1,11))</f>
        <v>#VALUE!</v>
      </c>
      <c r="IZ37" s="36"/>
      <c r="JA37" s="68"/>
      <c r="JB37" s="69"/>
      <c r="JE37" s="65" t="e">
        <f ca="1">IF(JE2="■",JE12,
OFFSET(webまとめ!$A$1,JM26-1,10))</f>
        <v>#VALUE!</v>
      </c>
      <c r="JF37" s="66"/>
      <c r="JG37" s="66"/>
      <c r="JH37" s="67"/>
      <c r="JI37" s="36"/>
      <c r="JJ37" s="43" t="e">
        <f ca="1">IF(JE2="■",JJ12,
OFFSET(webまとめ!$A$1,JM26-1,11))</f>
        <v>#VALUE!</v>
      </c>
      <c r="JK37" s="36"/>
      <c r="JL37" s="68"/>
      <c r="JM37" s="69"/>
      <c r="JP37" s="65" t="e">
        <f ca="1">IF(JP2="■",JP12,
OFFSET(webまとめ!$A$1,JX26-1,10))</f>
        <v>#VALUE!</v>
      </c>
      <c r="JQ37" s="66"/>
      <c r="JR37" s="66"/>
      <c r="JS37" s="67"/>
      <c r="JT37" s="36"/>
      <c r="JU37" s="43" t="e">
        <f ca="1">IF(JP2="■",JU12,
OFFSET(webまとめ!$A$1,JX26-1,11))</f>
        <v>#VALUE!</v>
      </c>
      <c r="JV37" s="36"/>
      <c r="JW37" s="68"/>
      <c r="JX37" s="69"/>
      <c r="KA37" s="65" t="e">
        <f ca="1">IF(KA2="■",KA12,
OFFSET(webまとめ!$A$1,KI26-1,10))</f>
        <v>#VALUE!</v>
      </c>
      <c r="KB37" s="66"/>
      <c r="KC37" s="66"/>
      <c r="KD37" s="67"/>
      <c r="KE37" s="36"/>
      <c r="KF37" s="43" t="e">
        <f ca="1">IF(KA2="■",KF12,
OFFSET(webまとめ!$A$1,KI26-1,11))</f>
        <v>#VALUE!</v>
      </c>
      <c r="KG37" s="36"/>
      <c r="KH37" s="68"/>
      <c r="KI37" s="69"/>
      <c r="KL37" s="65" t="e">
        <f ca="1">IF(KL2="■",KL12,
OFFSET(webまとめ!$A$1,KT26-1,10))</f>
        <v>#VALUE!</v>
      </c>
      <c r="KM37" s="66"/>
      <c r="KN37" s="66"/>
      <c r="KO37" s="67"/>
      <c r="KP37" s="36"/>
      <c r="KQ37" s="43" t="e">
        <f ca="1">IF(KL2="■",KQ12,
OFFSET(webまとめ!$A$1,KT26-1,11))</f>
        <v>#VALUE!</v>
      </c>
      <c r="KR37" s="36"/>
      <c r="KS37" s="68"/>
      <c r="KT37" s="69"/>
      <c r="KW37" s="65" t="e">
        <f ca="1">IF(KW2="■",KW12,
OFFSET(webまとめ!$A$1,LE26-1,10))</f>
        <v>#VALUE!</v>
      </c>
      <c r="KX37" s="66"/>
      <c r="KY37" s="66"/>
      <c r="KZ37" s="67"/>
      <c r="LA37" s="36"/>
      <c r="LB37" s="43" t="e">
        <f ca="1">IF(KW2="■",LB12,
OFFSET(webまとめ!$A$1,LE26-1,11))</f>
        <v>#VALUE!</v>
      </c>
      <c r="LC37" s="36"/>
      <c r="LD37" s="68"/>
      <c r="LE37" s="69"/>
      <c r="LH37" s="65" t="e">
        <f ca="1">IF(LH2="■",LH12,
OFFSET(webまとめ!$A$1,LP26-1,10))</f>
        <v>#VALUE!</v>
      </c>
      <c r="LI37" s="66"/>
      <c r="LJ37" s="66"/>
      <c r="LK37" s="67"/>
      <c r="LL37" s="36"/>
      <c r="LM37" s="43" t="e">
        <f ca="1">IF(LH2="■",LM12,
OFFSET(webまとめ!$A$1,LP26-1,11))</f>
        <v>#VALUE!</v>
      </c>
      <c r="LN37" s="36"/>
      <c r="LO37" s="68"/>
      <c r="LP37" s="69"/>
      <c r="LS37" s="65" t="e">
        <f ca="1">IF(LS2="■",LS12,
OFFSET(webまとめ!$A$1,MA26-1,10))</f>
        <v>#VALUE!</v>
      </c>
      <c r="LT37" s="66"/>
      <c r="LU37" s="66"/>
      <c r="LV37" s="67"/>
      <c r="LW37" s="36"/>
      <c r="LX37" s="43" t="e">
        <f ca="1">IF(LS2="■",LX12,
OFFSET(webまとめ!$A$1,MA26-1,11))</f>
        <v>#VALUE!</v>
      </c>
      <c r="LY37" s="36"/>
      <c r="LZ37" s="68"/>
      <c r="MA37" s="69"/>
      <c r="MD37" s="65" t="e">
        <f ca="1">IF(MD2="■",MD12,
OFFSET(webまとめ!$A$1,ML26-1,10))</f>
        <v>#VALUE!</v>
      </c>
      <c r="ME37" s="66"/>
      <c r="MF37" s="66"/>
      <c r="MG37" s="67"/>
      <c r="MH37" s="36"/>
      <c r="MI37" s="43" t="e">
        <f ca="1">IF(MD2="■",MI12,
OFFSET(webまとめ!$A$1,ML26-1,11))</f>
        <v>#VALUE!</v>
      </c>
      <c r="MJ37" s="36"/>
      <c r="MK37" s="68"/>
      <c r="ML37" s="69"/>
      <c r="MO37" s="65" t="e">
        <f ca="1">IF(MO2="■",MO12,
OFFSET(webまとめ!$A$1,MW26-1,10))</f>
        <v>#VALUE!</v>
      </c>
      <c r="MP37" s="66"/>
      <c r="MQ37" s="66"/>
      <c r="MR37" s="67"/>
      <c r="MS37" s="36"/>
      <c r="MT37" s="43" t="e">
        <f ca="1">IF(MO2="■",MT12,
OFFSET(webまとめ!$A$1,MW26-1,11))</f>
        <v>#VALUE!</v>
      </c>
      <c r="MU37" s="36"/>
      <c r="MV37" s="68"/>
      <c r="MW37" s="69"/>
      <c r="MZ37" s="65" t="e">
        <f ca="1">IF(MZ2="■",MZ12,
OFFSET(webまとめ!$A$1,NH26-1,10))</f>
        <v>#VALUE!</v>
      </c>
      <c r="NA37" s="66"/>
      <c r="NB37" s="66"/>
      <c r="NC37" s="67"/>
      <c r="ND37" s="36"/>
      <c r="NE37" s="43" t="e">
        <f ca="1">IF(MZ2="■",NE12,
OFFSET(webまとめ!$A$1,NH26-1,11))</f>
        <v>#VALUE!</v>
      </c>
      <c r="NF37" s="36"/>
      <c r="NG37" s="68"/>
      <c r="NH37" s="69"/>
      <c r="NK37" s="65" t="e">
        <f ca="1">IF(NK2="■",NK12,
OFFSET(webまとめ!$A$1,NS26-1,10))</f>
        <v>#VALUE!</v>
      </c>
      <c r="NL37" s="66"/>
      <c r="NM37" s="66"/>
      <c r="NN37" s="67"/>
      <c r="NO37" s="36"/>
      <c r="NP37" s="43" t="e">
        <f ca="1">IF(NK2="■",NP12,
OFFSET(webまとめ!$A$1,NS26-1,11))</f>
        <v>#VALUE!</v>
      </c>
      <c r="NQ37" s="36"/>
      <c r="NR37" s="68"/>
      <c r="NS37" s="69"/>
      <c r="NV37" s="65" t="e">
        <f ca="1">IF(NV2="■",NV12,
OFFSET(webまとめ!$A$1,OD26-1,10))</f>
        <v>#VALUE!</v>
      </c>
      <c r="NW37" s="66"/>
      <c r="NX37" s="66"/>
      <c r="NY37" s="67"/>
      <c r="NZ37" s="36"/>
      <c r="OA37" s="43" t="e">
        <f ca="1">IF(NV2="■",OA12,
OFFSET(webまとめ!$A$1,OD26-1,11))</f>
        <v>#VALUE!</v>
      </c>
      <c r="OB37" s="36"/>
      <c r="OC37" s="68"/>
      <c r="OD37" s="69"/>
      <c r="OG37" s="65" t="e">
        <f ca="1">IF(OG2="■",OG12,
OFFSET(webまとめ!$A$1,OO26-1,10))</f>
        <v>#VALUE!</v>
      </c>
      <c r="OH37" s="66"/>
      <c r="OI37" s="66"/>
      <c r="OJ37" s="67"/>
      <c r="OK37" s="36"/>
      <c r="OL37" s="43" t="e">
        <f ca="1">IF(OG2="■",OL12,
OFFSET(webまとめ!$A$1,OO26-1,11))</f>
        <v>#VALUE!</v>
      </c>
      <c r="OM37" s="36"/>
      <c r="ON37" s="68"/>
      <c r="OO37" s="69"/>
      <c r="OR37" s="65" t="e">
        <f ca="1">IF(OR2="■",OR12,
OFFSET(webまとめ!$A$1,OZ26-1,10))</f>
        <v>#VALUE!</v>
      </c>
      <c r="OS37" s="66"/>
      <c r="OT37" s="66"/>
      <c r="OU37" s="67"/>
      <c r="OV37" s="36"/>
      <c r="OW37" s="43" t="e">
        <f ca="1">IF(OR2="■",OW12,
OFFSET(webまとめ!$A$1,OZ26-1,11))</f>
        <v>#VALUE!</v>
      </c>
      <c r="OX37" s="36"/>
      <c r="OY37" s="68"/>
      <c r="OZ37" s="69"/>
      <c r="PC37" s="65" t="e">
        <f ca="1">IF(PC2="■",PC12,
OFFSET(webまとめ!$A$1,PK26-1,10))</f>
        <v>#VALUE!</v>
      </c>
      <c r="PD37" s="66"/>
      <c r="PE37" s="66"/>
      <c r="PF37" s="67"/>
      <c r="PG37" s="36"/>
      <c r="PH37" s="43" t="e">
        <f ca="1">IF(PC2="■",PH12,
OFFSET(webまとめ!$A$1,PK26-1,11))</f>
        <v>#VALUE!</v>
      </c>
      <c r="PI37" s="36"/>
      <c r="PJ37" s="68"/>
      <c r="PK37" s="69"/>
      <c r="PN37" s="65" t="e">
        <f ca="1">IF(PN2="■",PN12,
OFFSET(webまとめ!$A$1,PV26-1,10))</f>
        <v>#VALUE!</v>
      </c>
      <c r="PO37" s="66"/>
      <c r="PP37" s="66"/>
      <c r="PQ37" s="67"/>
      <c r="PR37" s="36"/>
      <c r="PS37" s="43" t="e">
        <f ca="1">IF(PN2="■",PS12,
OFFSET(webまとめ!$A$1,PV26-1,11))</f>
        <v>#VALUE!</v>
      </c>
      <c r="PT37" s="36"/>
      <c r="PU37" s="68"/>
      <c r="PV37" s="69"/>
      <c r="PY37" s="65" t="e">
        <f ca="1">IF(PY2="■",PY12,
OFFSET(webまとめ!$A$1,QG26-1,10))</f>
        <v>#VALUE!</v>
      </c>
      <c r="PZ37" s="66"/>
      <c r="QA37" s="66"/>
      <c r="QB37" s="67"/>
      <c r="QC37" s="36"/>
      <c r="QD37" s="43" t="e">
        <f ca="1">IF(PY2="■",QD12,
OFFSET(webまとめ!$A$1,QG26-1,11))</f>
        <v>#VALUE!</v>
      </c>
      <c r="QE37" s="36"/>
      <c r="QF37" s="68"/>
      <c r="QG37" s="69"/>
      <c r="QJ37" s="65" t="e">
        <f ca="1">IF(QJ2="■",QJ12,
OFFSET(webまとめ!$A$1,QR26-1,10))</f>
        <v>#VALUE!</v>
      </c>
      <c r="QK37" s="66"/>
      <c r="QL37" s="66"/>
      <c r="QM37" s="67"/>
      <c r="QN37" s="36"/>
      <c r="QO37" s="43" t="e">
        <f ca="1">IF(QJ2="■",QO12,
OFFSET(webまとめ!$A$1,QR26-1,11))</f>
        <v>#VALUE!</v>
      </c>
      <c r="QP37" s="36"/>
      <c r="QQ37" s="68"/>
      <c r="QR37" s="69"/>
      <c r="QU37" s="65" t="e">
        <f ca="1">IF(QU2="■",QU12,
OFFSET(webまとめ!$A$1,RC26-1,10))</f>
        <v>#VALUE!</v>
      </c>
      <c r="QV37" s="66"/>
      <c r="QW37" s="66"/>
      <c r="QX37" s="67"/>
      <c r="QY37" s="36"/>
      <c r="QZ37" s="43" t="e">
        <f ca="1">IF(QU2="■",QZ12,
OFFSET(webまとめ!$A$1,RC26-1,11))</f>
        <v>#VALUE!</v>
      </c>
      <c r="RA37" s="36"/>
      <c r="RB37" s="68"/>
      <c r="RC37" s="69"/>
      <c r="RF37" s="65" t="e">
        <f ca="1">IF(RF2="■",RF12,
OFFSET(webまとめ!$A$1,RN26-1,10))</f>
        <v>#VALUE!</v>
      </c>
      <c r="RG37" s="66"/>
      <c r="RH37" s="66"/>
      <c r="RI37" s="67"/>
      <c r="RJ37" s="36"/>
      <c r="RK37" s="43" t="e">
        <f ca="1">IF(RF2="■",RK12,
OFFSET(webまとめ!$A$1,RN26-1,11))</f>
        <v>#VALUE!</v>
      </c>
      <c r="RL37" s="36"/>
      <c r="RM37" s="68"/>
      <c r="RN37" s="69"/>
      <c r="RQ37" s="65" t="e">
        <f ca="1">IF(RQ2="■",RQ12,
OFFSET(webまとめ!$A$1,RY26-1,10))</f>
        <v>#VALUE!</v>
      </c>
      <c r="RR37" s="66"/>
      <c r="RS37" s="66"/>
      <c r="RT37" s="67"/>
      <c r="RU37" s="36"/>
      <c r="RV37" s="43" t="e">
        <f ca="1">IF(RQ2="■",RV12,
OFFSET(webまとめ!$A$1,RY26-1,11))</f>
        <v>#VALUE!</v>
      </c>
      <c r="RW37" s="36"/>
      <c r="RX37" s="68"/>
      <c r="RY37" s="69"/>
      <c r="SB37" s="65" t="e">
        <f ca="1">IF(SB2="■",SB12,
OFFSET(webまとめ!$A$1,SJ26-1,10))</f>
        <v>#VALUE!</v>
      </c>
      <c r="SC37" s="66"/>
      <c r="SD37" s="66"/>
      <c r="SE37" s="67"/>
      <c r="SF37" s="36"/>
      <c r="SG37" s="43" t="e">
        <f ca="1">IF(SB2="■",SG12,
OFFSET(webまとめ!$A$1,SJ26-1,11))</f>
        <v>#VALUE!</v>
      </c>
      <c r="SH37" s="36"/>
      <c r="SI37" s="68"/>
      <c r="SJ37" s="69"/>
      <c r="SM37" s="65" t="e">
        <f ca="1">IF(SM2="■",SM12,
OFFSET(webまとめ!$A$1,SU26-1,10))</f>
        <v>#VALUE!</v>
      </c>
      <c r="SN37" s="66"/>
      <c r="SO37" s="66"/>
      <c r="SP37" s="67"/>
      <c r="SQ37" s="36"/>
      <c r="SR37" s="43" t="e">
        <f ca="1">IF(SM2="■",SR12,
OFFSET(webまとめ!$A$1,SU26-1,11))</f>
        <v>#VALUE!</v>
      </c>
      <c r="SS37" s="36"/>
      <c r="ST37" s="68"/>
      <c r="SU37" s="69"/>
      <c r="SX37" s="65" t="e">
        <f ca="1">IF(SX2="■",SX12,
OFFSET(webまとめ!$A$1,TF26-1,10))</f>
        <v>#VALUE!</v>
      </c>
      <c r="SY37" s="66"/>
      <c r="SZ37" s="66"/>
      <c r="TA37" s="67"/>
      <c r="TB37" s="36"/>
      <c r="TC37" s="43" t="e">
        <f ca="1">IF(SX2="■",TC12,
OFFSET(webまとめ!$A$1,TF26-1,11))</f>
        <v>#VALUE!</v>
      </c>
      <c r="TD37" s="36"/>
      <c r="TE37" s="68"/>
      <c r="TF37" s="69"/>
      <c r="TI37" s="65" t="e">
        <f ca="1">IF(TI2="■",TI12,
OFFSET(webまとめ!$A$1,TQ26-1,10))</f>
        <v>#VALUE!</v>
      </c>
      <c r="TJ37" s="66"/>
      <c r="TK37" s="66"/>
      <c r="TL37" s="67"/>
      <c r="TM37" s="36"/>
      <c r="TN37" s="43" t="e">
        <f ca="1">IF(TI2="■",TN12,
OFFSET(webまとめ!$A$1,TQ26-1,11))</f>
        <v>#VALUE!</v>
      </c>
      <c r="TO37" s="36"/>
      <c r="TP37" s="68"/>
      <c r="TQ37" s="69"/>
      <c r="TT37" s="65" t="e">
        <f ca="1">IF(TT2="■",TT12,
OFFSET(webまとめ!$A$1,UB26-1,10))</f>
        <v>#VALUE!</v>
      </c>
      <c r="TU37" s="66"/>
      <c r="TV37" s="66"/>
      <c r="TW37" s="67"/>
      <c r="TX37" s="36"/>
      <c r="TY37" s="43" t="e">
        <f ca="1">IF(TT2="■",TY12,
OFFSET(webまとめ!$A$1,UB26-1,11))</f>
        <v>#VALUE!</v>
      </c>
      <c r="TZ37" s="36"/>
      <c r="UA37" s="68"/>
      <c r="UB37" s="69"/>
      <c r="UE37" s="65" t="e">
        <f ca="1">IF(UE2="■",UE12,
OFFSET(webまとめ!$A$1,UM26-1,10))</f>
        <v>#VALUE!</v>
      </c>
      <c r="UF37" s="66"/>
      <c r="UG37" s="66"/>
      <c r="UH37" s="67"/>
      <c r="UI37" s="36"/>
      <c r="UJ37" s="43" t="e">
        <f ca="1">IF(UE2="■",UJ12,
OFFSET(webまとめ!$A$1,UM26-1,11))</f>
        <v>#VALUE!</v>
      </c>
      <c r="UK37" s="36"/>
      <c r="UL37" s="68"/>
      <c r="UM37" s="69"/>
      <c r="UP37" s="65" t="e">
        <f ca="1">IF(UP2="■",UP12,
OFFSET(webまとめ!$A$1,UX26-1,10))</f>
        <v>#VALUE!</v>
      </c>
      <c r="UQ37" s="66"/>
      <c r="UR37" s="66"/>
      <c r="US37" s="67"/>
      <c r="UT37" s="36"/>
      <c r="UU37" s="43" t="e">
        <f ca="1">IF(UP2="■",UU12,
OFFSET(webまとめ!$A$1,UX26-1,11))</f>
        <v>#VALUE!</v>
      </c>
      <c r="UV37" s="36"/>
      <c r="UW37" s="68"/>
      <c r="UX37" s="69"/>
      <c r="VA37" s="65" t="e">
        <f ca="1">IF(VA2="■",VA12,
OFFSET(webまとめ!$A$1,VI26-1,10))</f>
        <v>#VALUE!</v>
      </c>
      <c r="VB37" s="66"/>
      <c r="VC37" s="66"/>
      <c r="VD37" s="67"/>
      <c r="VE37" s="36"/>
      <c r="VF37" s="43" t="e">
        <f ca="1">IF(VA2="■",VF12,
OFFSET(webまとめ!$A$1,VI26-1,11))</f>
        <v>#VALUE!</v>
      </c>
      <c r="VG37" s="36"/>
      <c r="VH37" s="68"/>
      <c r="VI37" s="69"/>
      <c r="VL37" s="65" t="e">
        <f ca="1">IF(VL2="■",VL12,
OFFSET(webまとめ!$A$1,VT26-1,10))</f>
        <v>#VALUE!</v>
      </c>
      <c r="VM37" s="66"/>
      <c r="VN37" s="66"/>
      <c r="VO37" s="67"/>
      <c r="VP37" s="36"/>
      <c r="VQ37" s="43" t="e">
        <f ca="1">IF(VL2="■",VQ12,
OFFSET(webまとめ!$A$1,VT26-1,11))</f>
        <v>#VALUE!</v>
      </c>
      <c r="VR37" s="36"/>
      <c r="VS37" s="68"/>
      <c r="VT37" s="69"/>
      <c r="VW37" s="65" t="e">
        <f ca="1">IF(VW2="■",VW12,
OFFSET(webまとめ!$A$1,WE26-1,10))</f>
        <v>#VALUE!</v>
      </c>
      <c r="VX37" s="66"/>
      <c r="VY37" s="66"/>
      <c r="VZ37" s="67"/>
      <c r="WA37" s="36"/>
      <c r="WB37" s="43" t="e">
        <f ca="1">IF(VW2="■",WB12,
OFFSET(webまとめ!$A$1,WE26-1,11))</f>
        <v>#VALUE!</v>
      </c>
      <c r="WC37" s="36"/>
      <c r="WD37" s="68"/>
      <c r="WE37" s="69"/>
      <c r="WH37" s="65" t="e">
        <f ca="1">IF(WH2="■",WH12,
OFFSET(webまとめ!$A$1,WP26-1,10))</f>
        <v>#VALUE!</v>
      </c>
      <c r="WI37" s="66"/>
      <c r="WJ37" s="66"/>
      <c r="WK37" s="67"/>
      <c r="WL37" s="36"/>
      <c r="WM37" s="43" t="e">
        <f ca="1">IF(WH2="■",WM12,
OFFSET(webまとめ!$A$1,WP26-1,11))</f>
        <v>#VALUE!</v>
      </c>
      <c r="WN37" s="36"/>
      <c r="WO37" s="68"/>
      <c r="WP37" s="69"/>
      <c r="WS37" s="65" t="e">
        <f ca="1">IF(WS2="■",WS12,
OFFSET(webまとめ!$A$1,XA26-1,10))</f>
        <v>#VALUE!</v>
      </c>
      <c r="WT37" s="66"/>
      <c r="WU37" s="66"/>
      <c r="WV37" s="67"/>
      <c r="WW37" s="36"/>
      <c r="WX37" s="43" t="e">
        <f ca="1">IF(WS2="■",WX12,
OFFSET(webまとめ!$A$1,XA26-1,11))</f>
        <v>#VALUE!</v>
      </c>
      <c r="WY37" s="36"/>
      <c r="WZ37" s="68"/>
      <c r="XA37" s="69"/>
      <c r="XD37" s="65" t="e">
        <f ca="1">IF(XD2="■",XD12,
OFFSET(webまとめ!$A$1,XL26-1,10))</f>
        <v>#VALUE!</v>
      </c>
      <c r="XE37" s="66"/>
      <c r="XF37" s="66"/>
      <c r="XG37" s="67"/>
      <c r="XH37" s="36"/>
      <c r="XI37" s="43" t="e">
        <f ca="1">IF(XD2="■",XI12,
OFFSET(webまとめ!$A$1,XL26-1,11))</f>
        <v>#VALUE!</v>
      </c>
      <c r="XJ37" s="36"/>
      <c r="XK37" s="68"/>
      <c r="XL37" s="69"/>
      <c r="XO37" s="65" t="e">
        <f ca="1">IF(XO2="■",XO12,
OFFSET(webまとめ!$A$1,XW26-1,10))</f>
        <v>#VALUE!</v>
      </c>
      <c r="XP37" s="66"/>
      <c r="XQ37" s="66"/>
      <c r="XR37" s="67"/>
      <c r="XS37" s="36"/>
      <c r="XT37" s="43" t="e">
        <f ca="1">IF(XO2="■",XT12,
OFFSET(webまとめ!$A$1,XW26-1,11))</f>
        <v>#VALUE!</v>
      </c>
      <c r="XU37" s="36"/>
      <c r="XV37" s="68"/>
      <c r="XW37" s="69"/>
      <c r="XZ37" s="65" t="e">
        <f ca="1">IF(XZ2="■",XZ12,
OFFSET(webまとめ!$A$1,YH26-1,10))</f>
        <v>#VALUE!</v>
      </c>
      <c r="YA37" s="66"/>
      <c r="YB37" s="66"/>
      <c r="YC37" s="67"/>
      <c r="YD37" s="36"/>
      <c r="YE37" s="43" t="e">
        <f ca="1">IF(XZ2="■",YE12,
OFFSET(webまとめ!$A$1,YH26-1,11))</f>
        <v>#VALUE!</v>
      </c>
      <c r="YF37" s="36"/>
      <c r="YG37" s="68"/>
      <c r="YH37" s="69"/>
      <c r="YK37" s="65" t="e">
        <f ca="1">IF(YK2="■",YK12,
OFFSET(webまとめ!$A$1,YS26-1,10))</f>
        <v>#VALUE!</v>
      </c>
      <c r="YL37" s="66"/>
      <c r="YM37" s="66"/>
      <c r="YN37" s="67"/>
      <c r="YO37" s="36"/>
      <c r="YP37" s="43" t="e">
        <f ca="1">IF(YK2="■",YP12,
OFFSET(webまとめ!$A$1,YS26-1,11))</f>
        <v>#VALUE!</v>
      </c>
      <c r="YQ37" s="36"/>
      <c r="YR37" s="68"/>
      <c r="YS37" s="69"/>
      <c r="YV37" s="65" t="e">
        <f ca="1">IF(YV2="■",YV12,
OFFSET(webまとめ!$A$1,ZD26-1,10))</f>
        <v>#VALUE!</v>
      </c>
      <c r="YW37" s="66"/>
      <c r="YX37" s="66"/>
      <c r="YY37" s="67"/>
      <c r="YZ37" s="36"/>
      <c r="ZA37" s="43" t="e">
        <f ca="1">IF(YV2="■",ZA12,
OFFSET(webまとめ!$A$1,ZD26-1,11))</f>
        <v>#VALUE!</v>
      </c>
      <c r="ZB37" s="36"/>
      <c r="ZC37" s="68"/>
      <c r="ZD37" s="69"/>
      <c r="ZG37" s="65" t="e">
        <f ca="1">IF(ZG2="■",ZG12,
OFFSET(webまとめ!$A$1,ZO26-1,10))</f>
        <v>#VALUE!</v>
      </c>
      <c r="ZH37" s="66"/>
      <c r="ZI37" s="66"/>
      <c r="ZJ37" s="67"/>
      <c r="ZK37" s="36"/>
      <c r="ZL37" s="43" t="e">
        <f ca="1">IF(ZG2="■",ZL12,
OFFSET(webまとめ!$A$1,ZO26-1,11))</f>
        <v>#VALUE!</v>
      </c>
      <c r="ZM37" s="36"/>
      <c r="ZN37" s="68"/>
      <c r="ZO37" s="69"/>
      <c r="ZR37" s="65" t="e">
        <f ca="1">IF(ZR2="■",ZR12,
OFFSET(webまとめ!$A$1,ZZ26-1,10))</f>
        <v>#VALUE!</v>
      </c>
      <c r="ZS37" s="66"/>
      <c r="ZT37" s="66"/>
      <c r="ZU37" s="67"/>
      <c r="ZV37" s="36"/>
      <c r="ZW37" s="43" t="e">
        <f ca="1">IF(ZR2="■",ZW12,
OFFSET(webまとめ!$A$1,ZZ26-1,11))</f>
        <v>#VALUE!</v>
      </c>
      <c r="ZX37" s="36"/>
      <c r="ZY37" s="68"/>
      <c r="ZZ37" s="69"/>
      <c r="AAC37" s="65" t="e">
        <f ca="1">IF(AAC2="■",AAC12,
OFFSET(webまとめ!$A$1,AAK26-1,10))</f>
        <v>#VALUE!</v>
      </c>
      <c r="AAD37" s="66"/>
      <c r="AAE37" s="66"/>
      <c r="AAF37" s="67"/>
      <c r="AAG37" s="36"/>
      <c r="AAH37" s="43" t="e">
        <f ca="1">IF(AAC2="■",AAH12,
OFFSET(webまとめ!$A$1,AAK26-1,11))</f>
        <v>#VALUE!</v>
      </c>
      <c r="AAI37" s="36"/>
      <c r="AAJ37" s="68"/>
      <c r="AAK37" s="69"/>
    </row>
    <row r="38" spans="1:713" x14ac:dyDescent="0.45">
      <c r="A38" s="65" t="e">
        <f ca="1">IF(A2="■",A13,
IF(I28=10,OFFSET(webまとめ!$A$1,I26-1,12),                                                                                                                                                                                                                        OFFSET(webまとめ!$A$1,I26-1,13)))</f>
        <v>#VALUE!</v>
      </c>
      <c r="B38" s="66"/>
      <c r="C38" s="66"/>
      <c r="D38" s="67"/>
      <c r="E38" s="36"/>
      <c r="F38" s="43" t="e">
        <f ca="1">IF(A2="■",F13,
IF(I28=10,OFFSET(webまとめ!$A$1,I26-1,13),                                                                                                                                                                                                                        OFFSET(webまとめ!$A$1,I26-1,14)))</f>
        <v>#VALUE!</v>
      </c>
      <c r="G38" s="36"/>
      <c r="H38" s="68"/>
      <c r="I38" s="69"/>
      <c r="L38" s="65" t="e">
        <f ca="1">IF(L2="■",L13,
IF(T28=10,OFFSET(webまとめ!$A$1,T26-1,12),                                                                                                                                                                                                                        OFFSET(webまとめ!$A$1,T26-1,13)))</f>
        <v>#VALUE!</v>
      </c>
      <c r="M38" s="66"/>
      <c r="N38" s="66"/>
      <c r="O38" s="67"/>
      <c r="P38" s="36"/>
      <c r="Q38" s="43" t="e">
        <f ca="1">IF(L2="■",Q13,
IF(T28=10,OFFSET(webまとめ!$A$1,T26-1,13),                                                                                                                                                                                                                        OFFSET(webまとめ!$A$1,T26-1,14)))</f>
        <v>#VALUE!</v>
      </c>
      <c r="R38" s="36"/>
      <c r="S38" s="68"/>
      <c r="T38" s="69"/>
      <c r="W38" s="65" t="e">
        <f ca="1">IF(W2="■",W13,
IF(AE28=10,OFFSET(webまとめ!$A$1,AE26-1,12),                                                                                                                                                                                                                        OFFSET(webまとめ!$A$1,AE26-1,13)))</f>
        <v>#VALUE!</v>
      </c>
      <c r="X38" s="66"/>
      <c r="Y38" s="66"/>
      <c r="Z38" s="67"/>
      <c r="AA38" s="36"/>
      <c r="AB38" s="43" t="e">
        <f ca="1">IF(W2="■",AB13,
IF(AE28=10,OFFSET(webまとめ!$A$1,AE26-1,13),                                                                                                                                                                                                                        OFFSET(webまとめ!$A$1,AE26-1,14)))</f>
        <v>#VALUE!</v>
      </c>
      <c r="AC38" s="36"/>
      <c r="AD38" s="68"/>
      <c r="AE38" s="69"/>
      <c r="AH38" s="65" t="e">
        <f ca="1">IF(AH2="■",AH13,
IF(AP28=10,OFFSET(webまとめ!$A$1,AP26-1,12),                                                                                                                                                                                                                        OFFSET(webまとめ!$A$1,AP26-1,13)))</f>
        <v>#VALUE!</v>
      </c>
      <c r="AI38" s="66"/>
      <c r="AJ38" s="66"/>
      <c r="AK38" s="67"/>
      <c r="AL38" s="36"/>
      <c r="AM38" s="43" t="e">
        <f ca="1">IF(AH2="■",AM13,
IF(AP28=10,OFFSET(webまとめ!$A$1,AP26-1,13),                                                                                                                                                                                                                        OFFSET(webまとめ!$A$1,AP26-1,14)))</f>
        <v>#VALUE!</v>
      </c>
      <c r="AN38" s="36"/>
      <c r="AO38" s="68"/>
      <c r="AP38" s="69"/>
      <c r="AS38" s="65" t="e">
        <f ca="1">IF(AS2="■",AS13,
IF(BA28=10,OFFSET(webまとめ!$A$1,BA26-1,12),                                                                                                                                                                                                                        OFFSET(webまとめ!$A$1,BA26-1,13)))</f>
        <v>#VALUE!</v>
      </c>
      <c r="AT38" s="66"/>
      <c r="AU38" s="66"/>
      <c r="AV38" s="67"/>
      <c r="AW38" s="36"/>
      <c r="AX38" s="43" t="e">
        <f ca="1">IF(AS2="■",AX13,
IF(BA28=10,OFFSET(webまとめ!$A$1,BA26-1,13),                                                                                                                                                                                                                        OFFSET(webまとめ!$A$1,BA26-1,14)))</f>
        <v>#VALUE!</v>
      </c>
      <c r="AY38" s="36"/>
      <c r="AZ38" s="68"/>
      <c r="BA38" s="69"/>
      <c r="BD38" s="65" t="e">
        <f ca="1">IF(BD2="■",BD13,
IF(BL28=10,OFFSET(webまとめ!$A$1,BL26-1,12),                                                                                                                                                                                                                        OFFSET(webまとめ!$A$1,BL26-1,13)))</f>
        <v>#VALUE!</v>
      </c>
      <c r="BE38" s="66"/>
      <c r="BF38" s="66"/>
      <c r="BG38" s="67"/>
      <c r="BH38" s="36"/>
      <c r="BI38" s="43" t="e">
        <f ca="1">IF(BD2="■",BI13,
IF(BL28=10,OFFSET(webまとめ!$A$1,BL26-1,13),                                                                                                                                                                                                                        OFFSET(webまとめ!$A$1,BL26-1,14)))</f>
        <v>#VALUE!</v>
      </c>
      <c r="BJ38" s="36"/>
      <c r="BK38" s="68"/>
      <c r="BL38" s="69"/>
      <c r="BO38" s="65" t="e">
        <f ca="1">IF(BO2="■",BO13,
IF(BW28=10,OFFSET(webまとめ!$A$1,BW26-1,12),                                                                                                                                                                                                                        OFFSET(webまとめ!$A$1,BW26-1,13)))</f>
        <v>#VALUE!</v>
      </c>
      <c r="BP38" s="66"/>
      <c r="BQ38" s="66"/>
      <c r="BR38" s="67"/>
      <c r="BS38" s="36"/>
      <c r="BT38" s="43" t="e">
        <f ca="1">IF(BO2="■",BT13,
IF(BW28=10,OFFSET(webまとめ!$A$1,BW26-1,13),                                                                                                                                                                                                                        OFFSET(webまとめ!$A$1,BW26-1,14)))</f>
        <v>#VALUE!</v>
      </c>
      <c r="BU38" s="36"/>
      <c r="BV38" s="68"/>
      <c r="BW38" s="69"/>
      <c r="BZ38" s="65" t="e">
        <f ca="1">IF(BZ2="■",BZ13,
IF(CH28=10,OFFSET(webまとめ!$A$1,CH26-1,12),                                                                                                                                                                                                                        OFFSET(webまとめ!$A$1,CH26-1,13)))</f>
        <v>#VALUE!</v>
      </c>
      <c r="CA38" s="66"/>
      <c r="CB38" s="66"/>
      <c r="CC38" s="67"/>
      <c r="CD38" s="36"/>
      <c r="CE38" s="43" t="e">
        <f ca="1">IF(BZ2="■",CE13,
IF(CH28=10,OFFSET(webまとめ!$A$1,CH26-1,13),                                                                                                                                                                                                                        OFFSET(webまとめ!$A$1,CH26-1,14)))</f>
        <v>#VALUE!</v>
      </c>
      <c r="CF38" s="36"/>
      <c r="CG38" s="68"/>
      <c r="CH38" s="69"/>
      <c r="CK38" s="65" t="e">
        <f ca="1">IF(CK2="■",CK13,
IF(CS28=10,OFFSET(webまとめ!$A$1,CS26-1,12),                                                                                                                                                                                                                        OFFSET(webまとめ!$A$1,CS26-1,13)))</f>
        <v>#VALUE!</v>
      </c>
      <c r="CL38" s="66"/>
      <c r="CM38" s="66"/>
      <c r="CN38" s="67"/>
      <c r="CO38" s="36"/>
      <c r="CP38" s="43" t="e">
        <f ca="1">IF(CK2="■",CP13,
IF(CS28=10,OFFSET(webまとめ!$A$1,CS26-1,13),                                                                                                                                                                                                                        OFFSET(webまとめ!$A$1,CS26-1,14)))</f>
        <v>#VALUE!</v>
      </c>
      <c r="CQ38" s="36"/>
      <c r="CR38" s="68"/>
      <c r="CS38" s="69"/>
      <c r="CV38" s="65" t="e">
        <f ca="1">IF(CV2="■",CV13,
IF(DD28=10,OFFSET(webまとめ!$A$1,DD26-1,12),                                                                                                                                                                                                                        OFFSET(webまとめ!$A$1,DD26-1,13)))</f>
        <v>#VALUE!</v>
      </c>
      <c r="CW38" s="66"/>
      <c r="CX38" s="66"/>
      <c r="CY38" s="67"/>
      <c r="CZ38" s="36"/>
      <c r="DA38" s="43" t="e">
        <f ca="1">IF(CV2="■",DA13,
IF(DD28=10,OFFSET(webまとめ!$A$1,DD26-1,13),                                                                                                                                                                                                                        OFFSET(webまとめ!$A$1,DD26-1,14)))</f>
        <v>#VALUE!</v>
      </c>
      <c r="DB38" s="36"/>
      <c r="DC38" s="68"/>
      <c r="DD38" s="69"/>
      <c r="DG38" s="65" t="e">
        <f ca="1">IF(DG2="■",DG13,
IF(DO28=10,OFFSET(webまとめ!$A$1,DO26-1,12),                                                                                                                                                                                                                        OFFSET(webまとめ!$A$1,DO26-1,13)))</f>
        <v>#VALUE!</v>
      </c>
      <c r="DH38" s="66"/>
      <c r="DI38" s="66"/>
      <c r="DJ38" s="67"/>
      <c r="DK38" s="36"/>
      <c r="DL38" s="43" t="e">
        <f ca="1">IF(DG2="■",DL13,
IF(DO28=10,OFFSET(webまとめ!$A$1,DO26-1,13),                                                                                                                                                                                                                        OFFSET(webまとめ!$A$1,DO26-1,14)))</f>
        <v>#VALUE!</v>
      </c>
      <c r="DM38" s="36"/>
      <c r="DN38" s="68"/>
      <c r="DO38" s="69"/>
      <c r="DR38" s="65" t="e">
        <f ca="1">IF(DR2="■",DR13,
IF(DZ28=10,OFFSET(webまとめ!$A$1,DZ26-1,12),                                                                                                                                                                                                                        OFFSET(webまとめ!$A$1,DZ26-1,13)))</f>
        <v>#VALUE!</v>
      </c>
      <c r="DS38" s="66"/>
      <c r="DT38" s="66"/>
      <c r="DU38" s="67"/>
      <c r="DV38" s="36"/>
      <c r="DW38" s="43" t="e">
        <f ca="1">IF(DR2="■",DW13,
IF(DZ28=10,OFFSET(webまとめ!$A$1,DZ26-1,13),                                                                                                                                                                                                                        OFFSET(webまとめ!$A$1,DZ26-1,14)))</f>
        <v>#VALUE!</v>
      </c>
      <c r="DX38" s="36"/>
      <c r="DY38" s="68"/>
      <c r="DZ38" s="69"/>
      <c r="EC38" s="65" t="e">
        <f ca="1">IF(EC2="■",EC13,
IF(EK28=10,OFFSET(webまとめ!$A$1,EK26-1,12),                                                                                                                                                                                                                        OFFSET(webまとめ!$A$1,EK26-1,13)))</f>
        <v>#VALUE!</v>
      </c>
      <c r="ED38" s="66"/>
      <c r="EE38" s="66"/>
      <c r="EF38" s="67"/>
      <c r="EG38" s="36"/>
      <c r="EH38" s="43" t="e">
        <f ca="1">IF(EC2="■",EH13,
IF(EK28=10,OFFSET(webまとめ!$A$1,EK26-1,13),                                                                                                                                                                                                                        OFFSET(webまとめ!$A$1,EK26-1,14)))</f>
        <v>#VALUE!</v>
      </c>
      <c r="EI38" s="36"/>
      <c r="EJ38" s="68"/>
      <c r="EK38" s="69"/>
      <c r="EN38" s="65" t="e">
        <f ca="1">IF(EN2="■",EN13,
IF(EV28=10,OFFSET(webまとめ!$A$1,EV26-1,12),                                                                                                                                                                                                                        OFFSET(webまとめ!$A$1,EV26-1,13)))</f>
        <v>#VALUE!</v>
      </c>
      <c r="EO38" s="66"/>
      <c r="EP38" s="66"/>
      <c r="EQ38" s="67"/>
      <c r="ER38" s="36"/>
      <c r="ES38" s="43" t="e">
        <f ca="1">IF(EN2="■",ES13,
IF(EV28=10,OFFSET(webまとめ!$A$1,EV26-1,13),                                                                                                                                                                                                                        OFFSET(webまとめ!$A$1,EV26-1,14)))</f>
        <v>#VALUE!</v>
      </c>
      <c r="ET38" s="36"/>
      <c r="EU38" s="68"/>
      <c r="EV38" s="69"/>
      <c r="EY38" s="65" t="e">
        <f ca="1">IF(EY2="■",EY13,
IF(FG28=10,OFFSET(webまとめ!$A$1,FG26-1,12),                                                                                                                                                                                                                        OFFSET(webまとめ!$A$1,FG26-1,13)))</f>
        <v>#VALUE!</v>
      </c>
      <c r="EZ38" s="66"/>
      <c r="FA38" s="66"/>
      <c r="FB38" s="67"/>
      <c r="FC38" s="36"/>
      <c r="FD38" s="43" t="e">
        <f ca="1">IF(EY2="■",FD13,
IF(FG28=10,OFFSET(webまとめ!$A$1,FG26-1,13),                                                                                                                                                                                                                        OFFSET(webまとめ!$A$1,FG26-1,14)))</f>
        <v>#VALUE!</v>
      </c>
      <c r="FE38" s="36"/>
      <c r="FF38" s="68"/>
      <c r="FG38" s="69"/>
      <c r="FJ38" s="65" t="e">
        <f ca="1">IF(FJ2="■",FJ13,
IF(FR28=10,OFFSET(webまとめ!$A$1,FR26-1,12),                                                                                                                                                                                                                        OFFSET(webまとめ!$A$1,FR26-1,13)))</f>
        <v>#VALUE!</v>
      </c>
      <c r="FK38" s="66"/>
      <c r="FL38" s="66"/>
      <c r="FM38" s="67"/>
      <c r="FN38" s="36"/>
      <c r="FO38" s="43" t="e">
        <f ca="1">IF(FJ2="■",FO13,
IF(FR28=10,OFFSET(webまとめ!$A$1,FR26-1,13),                                                                                                                                                                                                                        OFFSET(webまとめ!$A$1,FR26-1,14)))</f>
        <v>#VALUE!</v>
      </c>
      <c r="FP38" s="36"/>
      <c r="FQ38" s="68"/>
      <c r="FR38" s="69"/>
      <c r="FU38" s="65" t="e">
        <f ca="1">IF(FU2="■",FU13,
IF(GC28=10,OFFSET(webまとめ!$A$1,GC26-1,12),                                                                                                                                                                                                                        OFFSET(webまとめ!$A$1,GC26-1,13)))</f>
        <v>#VALUE!</v>
      </c>
      <c r="FV38" s="66"/>
      <c r="FW38" s="66"/>
      <c r="FX38" s="67"/>
      <c r="FY38" s="36"/>
      <c r="FZ38" s="43" t="e">
        <f ca="1">IF(FU2="■",FZ13,
IF(GC28=10,OFFSET(webまとめ!$A$1,GC26-1,13),                                                                                                                                                                                                                        OFFSET(webまとめ!$A$1,GC26-1,14)))</f>
        <v>#VALUE!</v>
      </c>
      <c r="GA38" s="36"/>
      <c r="GB38" s="68"/>
      <c r="GC38" s="69"/>
      <c r="GF38" s="65" t="e">
        <f ca="1">IF(GF2="■",GF13,
IF(GN28=10,OFFSET(webまとめ!$A$1,GN26-1,12),                                                                                                                                                                                                                        OFFSET(webまとめ!$A$1,GN26-1,13)))</f>
        <v>#VALUE!</v>
      </c>
      <c r="GG38" s="66"/>
      <c r="GH38" s="66"/>
      <c r="GI38" s="67"/>
      <c r="GJ38" s="36"/>
      <c r="GK38" s="43" t="e">
        <f ca="1">IF(GF2="■",GK13,
IF(GN28=10,OFFSET(webまとめ!$A$1,GN26-1,13),                                                                                                                                                                                                                        OFFSET(webまとめ!$A$1,GN26-1,14)))</f>
        <v>#VALUE!</v>
      </c>
      <c r="GL38" s="36"/>
      <c r="GM38" s="68"/>
      <c r="GN38" s="69"/>
      <c r="GQ38" s="65" t="e">
        <f ca="1">IF(GQ2="■",GQ13,
IF(GY28=10,OFFSET(webまとめ!$A$1,GY26-1,12),                                                                                                                                                                                                                        OFFSET(webまとめ!$A$1,GY26-1,13)))</f>
        <v>#VALUE!</v>
      </c>
      <c r="GR38" s="66"/>
      <c r="GS38" s="66"/>
      <c r="GT38" s="67"/>
      <c r="GU38" s="36"/>
      <c r="GV38" s="43" t="e">
        <f ca="1">IF(GQ2="■",GV13,
IF(GY28=10,OFFSET(webまとめ!$A$1,GY26-1,13),                                                                                                                                                                                                                        OFFSET(webまとめ!$A$1,GY26-1,14)))</f>
        <v>#VALUE!</v>
      </c>
      <c r="GW38" s="36"/>
      <c r="GX38" s="68"/>
      <c r="GY38" s="69"/>
      <c r="HB38" s="65" t="e">
        <f ca="1">IF(HB2="■",HB13,
IF(HJ28=10,OFFSET(webまとめ!$A$1,HJ26-1,12),                                                                                                                                                                                                                        OFFSET(webまとめ!$A$1,HJ26-1,13)))</f>
        <v>#VALUE!</v>
      </c>
      <c r="HC38" s="66"/>
      <c r="HD38" s="66"/>
      <c r="HE38" s="67"/>
      <c r="HF38" s="36"/>
      <c r="HG38" s="43" t="e">
        <f ca="1">IF(HB2="■",HG13,
IF(HJ28=10,OFFSET(webまとめ!$A$1,HJ26-1,13),                                                                                                                                                                                                                        OFFSET(webまとめ!$A$1,HJ26-1,14)))</f>
        <v>#VALUE!</v>
      </c>
      <c r="HH38" s="36"/>
      <c r="HI38" s="68"/>
      <c r="HJ38" s="69"/>
      <c r="HM38" s="65" t="e">
        <f ca="1">IF(HM2="■",HM13,
IF(HU28=10,OFFSET(webまとめ!$A$1,HU26-1,12),                                                                                                                                                                                                                        OFFSET(webまとめ!$A$1,HU26-1,13)))</f>
        <v>#VALUE!</v>
      </c>
      <c r="HN38" s="66"/>
      <c r="HO38" s="66"/>
      <c r="HP38" s="67"/>
      <c r="HQ38" s="36"/>
      <c r="HR38" s="43" t="e">
        <f ca="1">IF(HM2="■",HR13,
IF(HU28=10,OFFSET(webまとめ!$A$1,HU26-1,13),                                                                                                                                                                                                                        OFFSET(webまとめ!$A$1,HU26-1,14)))</f>
        <v>#VALUE!</v>
      </c>
      <c r="HS38" s="36"/>
      <c r="HT38" s="68"/>
      <c r="HU38" s="69"/>
      <c r="HX38" s="65" t="e">
        <f ca="1">IF(HX2="■",HX13,
IF(IF28=10,OFFSET(webまとめ!$A$1,IF26-1,12),                                                                                                                                                                                                                        OFFSET(webまとめ!$A$1,IF26-1,13)))</f>
        <v>#VALUE!</v>
      </c>
      <c r="HY38" s="66"/>
      <c r="HZ38" s="66"/>
      <c r="IA38" s="67"/>
      <c r="IB38" s="36"/>
      <c r="IC38" s="43" t="e">
        <f ca="1">IF(HX2="■",IC13,
IF(IF28=10,OFFSET(webまとめ!$A$1,IF26-1,13),                                                                                                                                                                                                                        OFFSET(webまとめ!$A$1,IF26-1,14)))</f>
        <v>#VALUE!</v>
      </c>
      <c r="ID38" s="36"/>
      <c r="IE38" s="68"/>
      <c r="IF38" s="69"/>
      <c r="II38" s="65" t="e">
        <f ca="1">IF(II2="■",II13,
IF(IQ28=10,OFFSET(webまとめ!$A$1,IQ26-1,12),                                                                                                                                                                                                                        OFFSET(webまとめ!$A$1,IQ26-1,13)))</f>
        <v>#VALUE!</v>
      </c>
      <c r="IJ38" s="66"/>
      <c r="IK38" s="66"/>
      <c r="IL38" s="67"/>
      <c r="IM38" s="36"/>
      <c r="IN38" s="43" t="e">
        <f ca="1">IF(II2="■",IN13,
IF(IQ28=10,OFFSET(webまとめ!$A$1,IQ26-1,13),                                                                                                                                                                                                                        OFFSET(webまとめ!$A$1,IQ26-1,14)))</f>
        <v>#VALUE!</v>
      </c>
      <c r="IO38" s="36"/>
      <c r="IP38" s="68"/>
      <c r="IQ38" s="69"/>
      <c r="IT38" s="65" t="e">
        <f ca="1">IF(IT2="■",IT13,
IF(JB28=10,OFFSET(webまとめ!$A$1,JB26-1,12),                                                                                                                                                                                                                        OFFSET(webまとめ!$A$1,JB26-1,13)))</f>
        <v>#VALUE!</v>
      </c>
      <c r="IU38" s="66"/>
      <c r="IV38" s="66"/>
      <c r="IW38" s="67"/>
      <c r="IX38" s="36"/>
      <c r="IY38" s="43" t="e">
        <f ca="1">IF(IT2="■",IY13,
IF(JB28=10,OFFSET(webまとめ!$A$1,JB26-1,13),                                                                                                                                                                                                                        OFFSET(webまとめ!$A$1,JB26-1,14)))</f>
        <v>#VALUE!</v>
      </c>
      <c r="IZ38" s="36"/>
      <c r="JA38" s="68"/>
      <c r="JB38" s="69"/>
      <c r="JE38" s="65" t="e">
        <f ca="1">IF(JE2="■",JE13,
IF(JM28=10,OFFSET(webまとめ!$A$1,JM26-1,12),                                                                                                                                                                                                                        OFFSET(webまとめ!$A$1,JM26-1,13)))</f>
        <v>#VALUE!</v>
      </c>
      <c r="JF38" s="66"/>
      <c r="JG38" s="66"/>
      <c r="JH38" s="67"/>
      <c r="JI38" s="36"/>
      <c r="JJ38" s="43" t="e">
        <f ca="1">IF(JE2="■",JJ13,
IF(JM28=10,OFFSET(webまとめ!$A$1,JM26-1,13),                                                                                                                                                                                                                        OFFSET(webまとめ!$A$1,JM26-1,14)))</f>
        <v>#VALUE!</v>
      </c>
      <c r="JK38" s="36"/>
      <c r="JL38" s="68"/>
      <c r="JM38" s="69"/>
      <c r="JP38" s="65" t="e">
        <f ca="1">IF(JP2="■",JP13,
IF(JX28=10,OFFSET(webまとめ!$A$1,JX26-1,12),                                                                                                                                                                                                                        OFFSET(webまとめ!$A$1,JX26-1,13)))</f>
        <v>#VALUE!</v>
      </c>
      <c r="JQ38" s="66"/>
      <c r="JR38" s="66"/>
      <c r="JS38" s="67"/>
      <c r="JT38" s="36"/>
      <c r="JU38" s="43" t="e">
        <f ca="1">IF(JP2="■",JU13,
IF(JX28=10,OFFSET(webまとめ!$A$1,JX26-1,13),                                                                                                                                                                                                                        OFFSET(webまとめ!$A$1,JX26-1,14)))</f>
        <v>#VALUE!</v>
      </c>
      <c r="JV38" s="36"/>
      <c r="JW38" s="68"/>
      <c r="JX38" s="69"/>
      <c r="KA38" s="65" t="e">
        <f ca="1">IF(KA2="■",KA13,
IF(KI28=10,OFFSET(webまとめ!$A$1,KI26-1,12),                                                                                                                                                                                                                        OFFSET(webまとめ!$A$1,KI26-1,13)))</f>
        <v>#VALUE!</v>
      </c>
      <c r="KB38" s="66"/>
      <c r="KC38" s="66"/>
      <c r="KD38" s="67"/>
      <c r="KE38" s="36"/>
      <c r="KF38" s="43" t="e">
        <f ca="1">IF(KA2="■",KF13,
IF(KI28=10,OFFSET(webまとめ!$A$1,KI26-1,13),                                                                                                                                                                                                                        OFFSET(webまとめ!$A$1,KI26-1,14)))</f>
        <v>#VALUE!</v>
      </c>
      <c r="KG38" s="36"/>
      <c r="KH38" s="68"/>
      <c r="KI38" s="69"/>
      <c r="KL38" s="65" t="e">
        <f ca="1">IF(KL2="■",KL13,
IF(KT28=10,OFFSET(webまとめ!$A$1,KT26-1,12),                                                                                                                                                                                                                        OFFSET(webまとめ!$A$1,KT26-1,13)))</f>
        <v>#VALUE!</v>
      </c>
      <c r="KM38" s="66"/>
      <c r="KN38" s="66"/>
      <c r="KO38" s="67"/>
      <c r="KP38" s="36"/>
      <c r="KQ38" s="43" t="e">
        <f ca="1">IF(KL2="■",KQ13,
IF(KT28=10,OFFSET(webまとめ!$A$1,KT26-1,13),                                                                                                                                                                                                                        OFFSET(webまとめ!$A$1,KT26-1,14)))</f>
        <v>#VALUE!</v>
      </c>
      <c r="KR38" s="36"/>
      <c r="KS38" s="68"/>
      <c r="KT38" s="69"/>
      <c r="KW38" s="65" t="e">
        <f ca="1">IF(KW2="■",KW13,
IF(LE28=10,OFFSET(webまとめ!$A$1,LE26-1,12),                                                                                                                                                                                                                        OFFSET(webまとめ!$A$1,LE26-1,13)))</f>
        <v>#VALUE!</v>
      </c>
      <c r="KX38" s="66"/>
      <c r="KY38" s="66"/>
      <c r="KZ38" s="67"/>
      <c r="LA38" s="36"/>
      <c r="LB38" s="43" t="e">
        <f ca="1">IF(KW2="■",LB13,
IF(LE28=10,OFFSET(webまとめ!$A$1,LE26-1,13),                                                                                                                                                                                                                        OFFSET(webまとめ!$A$1,LE26-1,14)))</f>
        <v>#VALUE!</v>
      </c>
      <c r="LC38" s="36"/>
      <c r="LD38" s="68"/>
      <c r="LE38" s="69"/>
      <c r="LH38" s="65" t="e">
        <f ca="1">IF(LH2="■",LH13,
IF(LP28=10,OFFSET(webまとめ!$A$1,LP26-1,12),                                                                                                                                                                                                                        OFFSET(webまとめ!$A$1,LP26-1,13)))</f>
        <v>#VALUE!</v>
      </c>
      <c r="LI38" s="66"/>
      <c r="LJ38" s="66"/>
      <c r="LK38" s="67"/>
      <c r="LL38" s="36"/>
      <c r="LM38" s="43" t="e">
        <f ca="1">IF(LH2="■",LM13,
IF(LP28=10,OFFSET(webまとめ!$A$1,LP26-1,13),                                                                                                                                                                                                                        OFFSET(webまとめ!$A$1,LP26-1,14)))</f>
        <v>#VALUE!</v>
      </c>
      <c r="LN38" s="36"/>
      <c r="LO38" s="68"/>
      <c r="LP38" s="69"/>
      <c r="LS38" s="65" t="e">
        <f ca="1">IF(LS2="■",LS13,
IF(MA28=10,OFFSET(webまとめ!$A$1,MA26-1,12),                                                                                                                                                                                                                        OFFSET(webまとめ!$A$1,MA26-1,13)))</f>
        <v>#VALUE!</v>
      </c>
      <c r="LT38" s="66"/>
      <c r="LU38" s="66"/>
      <c r="LV38" s="67"/>
      <c r="LW38" s="36"/>
      <c r="LX38" s="43" t="e">
        <f ca="1">IF(LS2="■",LX13,
IF(MA28=10,OFFSET(webまとめ!$A$1,MA26-1,13),                                                                                                                                                                                                                        OFFSET(webまとめ!$A$1,MA26-1,14)))</f>
        <v>#VALUE!</v>
      </c>
      <c r="LY38" s="36"/>
      <c r="LZ38" s="68"/>
      <c r="MA38" s="69"/>
      <c r="MD38" s="65" t="e">
        <f ca="1">IF(MD2="■",MD13,
IF(ML28=10,OFFSET(webまとめ!$A$1,ML26-1,12),                                                                                                                                                                                                                        OFFSET(webまとめ!$A$1,ML26-1,13)))</f>
        <v>#VALUE!</v>
      </c>
      <c r="ME38" s="66"/>
      <c r="MF38" s="66"/>
      <c r="MG38" s="67"/>
      <c r="MH38" s="36"/>
      <c r="MI38" s="43" t="e">
        <f ca="1">IF(MD2="■",MI13,
IF(ML28=10,OFFSET(webまとめ!$A$1,ML26-1,13),                                                                                                                                                                                                                        OFFSET(webまとめ!$A$1,ML26-1,14)))</f>
        <v>#VALUE!</v>
      </c>
      <c r="MJ38" s="36"/>
      <c r="MK38" s="68"/>
      <c r="ML38" s="69"/>
      <c r="MO38" s="65" t="e">
        <f ca="1">IF(MO2="■",MO13,
IF(MW28=10,OFFSET(webまとめ!$A$1,MW26-1,12),                                                                                                                                                                                                                        OFFSET(webまとめ!$A$1,MW26-1,13)))</f>
        <v>#VALUE!</v>
      </c>
      <c r="MP38" s="66"/>
      <c r="MQ38" s="66"/>
      <c r="MR38" s="67"/>
      <c r="MS38" s="36"/>
      <c r="MT38" s="43" t="e">
        <f ca="1">IF(MO2="■",MT13,
IF(MW28=10,OFFSET(webまとめ!$A$1,MW26-1,13),                                                                                                                                                                                                                        OFFSET(webまとめ!$A$1,MW26-1,14)))</f>
        <v>#VALUE!</v>
      </c>
      <c r="MU38" s="36"/>
      <c r="MV38" s="68"/>
      <c r="MW38" s="69"/>
      <c r="MZ38" s="65" t="e">
        <f ca="1">IF(MZ2="■",MZ13,
IF(NH28=10,OFFSET(webまとめ!$A$1,NH26-1,12),                                                                                                                                                                                                                        OFFSET(webまとめ!$A$1,NH26-1,13)))</f>
        <v>#VALUE!</v>
      </c>
      <c r="NA38" s="66"/>
      <c r="NB38" s="66"/>
      <c r="NC38" s="67"/>
      <c r="ND38" s="36"/>
      <c r="NE38" s="43" t="e">
        <f ca="1">IF(MZ2="■",NE13,
IF(NH28=10,OFFSET(webまとめ!$A$1,NH26-1,13),                                                                                                                                                                                                                        OFFSET(webまとめ!$A$1,NH26-1,14)))</f>
        <v>#VALUE!</v>
      </c>
      <c r="NF38" s="36"/>
      <c r="NG38" s="68"/>
      <c r="NH38" s="69"/>
      <c r="NK38" s="65" t="e">
        <f ca="1">IF(NK2="■",NK13,
IF(NS28=10,OFFSET(webまとめ!$A$1,NS26-1,12),                                                                                                                                                                                                                        OFFSET(webまとめ!$A$1,NS26-1,13)))</f>
        <v>#VALUE!</v>
      </c>
      <c r="NL38" s="66"/>
      <c r="NM38" s="66"/>
      <c r="NN38" s="67"/>
      <c r="NO38" s="36"/>
      <c r="NP38" s="43" t="e">
        <f ca="1">IF(NK2="■",NP13,
IF(NS28=10,OFFSET(webまとめ!$A$1,NS26-1,13),                                                                                                                                                                                                                        OFFSET(webまとめ!$A$1,NS26-1,14)))</f>
        <v>#VALUE!</v>
      </c>
      <c r="NQ38" s="36"/>
      <c r="NR38" s="68"/>
      <c r="NS38" s="69"/>
      <c r="NV38" s="65" t="e">
        <f ca="1">IF(NV2="■",NV13,
IF(OD28=10,OFFSET(webまとめ!$A$1,OD26-1,12),                                                                                                                                                                                                                        OFFSET(webまとめ!$A$1,OD26-1,13)))</f>
        <v>#VALUE!</v>
      </c>
      <c r="NW38" s="66"/>
      <c r="NX38" s="66"/>
      <c r="NY38" s="67"/>
      <c r="NZ38" s="36"/>
      <c r="OA38" s="43" t="e">
        <f ca="1">IF(NV2="■",OA13,
IF(OD28=10,OFFSET(webまとめ!$A$1,OD26-1,13),                                                                                                                                                                                                                        OFFSET(webまとめ!$A$1,OD26-1,14)))</f>
        <v>#VALUE!</v>
      </c>
      <c r="OB38" s="36"/>
      <c r="OC38" s="68"/>
      <c r="OD38" s="69"/>
      <c r="OG38" s="65" t="e">
        <f ca="1">IF(OG2="■",OG13,
IF(OO28=10,OFFSET(webまとめ!$A$1,OO26-1,12),                                                                                                                                                                                                                        OFFSET(webまとめ!$A$1,OO26-1,13)))</f>
        <v>#VALUE!</v>
      </c>
      <c r="OH38" s="66"/>
      <c r="OI38" s="66"/>
      <c r="OJ38" s="67"/>
      <c r="OK38" s="36"/>
      <c r="OL38" s="43" t="e">
        <f ca="1">IF(OG2="■",OL13,
IF(OO28=10,OFFSET(webまとめ!$A$1,OO26-1,13),                                                                                                                                                                                                                        OFFSET(webまとめ!$A$1,OO26-1,14)))</f>
        <v>#VALUE!</v>
      </c>
      <c r="OM38" s="36"/>
      <c r="ON38" s="68"/>
      <c r="OO38" s="69"/>
      <c r="OR38" s="65" t="e">
        <f ca="1">IF(OR2="■",OR13,
IF(OZ28=10,OFFSET(webまとめ!$A$1,OZ26-1,12),                                                                                                                                                                                                                        OFFSET(webまとめ!$A$1,OZ26-1,13)))</f>
        <v>#VALUE!</v>
      </c>
      <c r="OS38" s="66"/>
      <c r="OT38" s="66"/>
      <c r="OU38" s="67"/>
      <c r="OV38" s="36"/>
      <c r="OW38" s="43" t="e">
        <f ca="1">IF(OR2="■",OW13,
IF(OZ28=10,OFFSET(webまとめ!$A$1,OZ26-1,13),                                                                                                                                                                                                                        OFFSET(webまとめ!$A$1,OZ26-1,14)))</f>
        <v>#VALUE!</v>
      </c>
      <c r="OX38" s="36"/>
      <c r="OY38" s="68"/>
      <c r="OZ38" s="69"/>
      <c r="PC38" s="65" t="e">
        <f ca="1">IF(PC2="■",PC13,
IF(PK28=10,OFFSET(webまとめ!$A$1,PK26-1,12),                                                                                                                                                                                                                        OFFSET(webまとめ!$A$1,PK26-1,13)))</f>
        <v>#VALUE!</v>
      </c>
      <c r="PD38" s="66"/>
      <c r="PE38" s="66"/>
      <c r="PF38" s="67"/>
      <c r="PG38" s="36"/>
      <c r="PH38" s="43" t="e">
        <f ca="1">IF(PC2="■",PH13,
IF(PK28=10,OFFSET(webまとめ!$A$1,PK26-1,13),                                                                                                                                                                                                                        OFFSET(webまとめ!$A$1,PK26-1,14)))</f>
        <v>#VALUE!</v>
      </c>
      <c r="PI38" s="36"/>
      <c r="PJ38" s="68"/>
      <c r="PK38" s="69"/>
      <c r="PN38" s="65" t="e">
        <f ca="1">IF(PN2="■",PN13,
IF(PV28=10,OFFSET(webまとめ!$A$1,PV26-1,12),                                                                                                                                                                                                                        OFFSET(webまとめ!$A$1,PV26-1,13)))</f>
        <v>#VALUE!</v>
      </c>
      <c r="PO38" s="66"/>
      <c r="PP38" s="66"/>
      <c r="PQ38" s="67"/>
      <c r="PR38" s="36"/>
      <c r="PS38" s="43" t="e">
        <f ca="1">IF(PN2="■",PS13,
IF(PV28=10,OFFSET(webまとめ!$A$1,PV26-1,13),                                                                                                                                                                                                                        OFFSET(webまとめ!$A$1,PV26-1,14)))</f>
        <v>#VALUE!</v>
      </c>
      <c r="PT38" s="36"/>
      <c r="PU38" s="68"/>
      <c r="PV38" s="69"/>
      <c r="PY38" s="65" t="e">
        <f ca="1">IF(PY2="■",PY13,
IF(QG28=10,OFFSET(webまとめ!$A$1,QG26-1,12),                                                                                                                                                                                                                        OFFSET(webまとめ!$A$1,QG26-1,13)))</f>
        <v>#VALUE!</v>
      </c>
      <c r="PZ38" s="66"/>
      <c r="QA38" s="66"/>
      <c r="QB38" s="67"/>
      <c r="QC38" s="36"/>
      <c r="QD38" s="43" t="e">
        <f ca="1">IF(PY2="■",QD13,
IF(QG28=10,OFFSET(webまとめ!$A$1,QG26-1,13),                                                                                                                                                                                                                        OFFSET(webまとめ!$A$1,QG26-1,14)))</f>
        <v>#VALUE!</v>
      </c>
      <c r="QE38" s="36"/>
      <c r="QF38" s="68"/>
      <c r="QG38" s="69"/>
      <c r="QJ38" s="65" t="e">
        <f ca="1">IF(QJ2="■",QJ13,
IF(QR28=10,OFFSET(webまとめ!$A$1,QR26-1,12),                                                                                                                                                                                                                        OFFSET(webまとめ!$A$1,QR26-1,13)))</f>
        <v>#VALUE!</v>
      </c>
      <c r="QK38" s="66"/>
      <c r="QL38" s="66"/>
      <c r="QM38" s="67"/>
      <c r="QN38" s="36"/>
      <c r="QO38" s="43" t="e">
        <f ca="1">IF(QJ2="■",QO13,
IF(QR28=10,OFFSET(webまとめ!$A$1,QR26-1,13),                                                                                                                                                                                                                        OFFSET(webまとめ!$A$1,QR26-1,14)))</f>
        <v>#VALUE!</v>
      </c>
      <c r="QP38" s="36"/>
      <c r="QQ38" s="68"/>
      <c r="QR38" s="69"/>
      <c r="QU38" s="65" t="e">
        <f ca="1">IF(QU2="■",QU13,
IF(RC28=10,OFFSET(webまとめ!$A$1,RC26-1,12),                                                                                                                                                                                                                        OFFSET(webまとめ!$A$1,RC26-1,13)))</f>
        <v>#VALUE!</v>
      </c>
      <c r="QV38" s="66"/>
      <c r="QW38" s="66"/>
      <c r="QX38" s="67"/>
      <c r="QY38" s="36"/>
      <c r="QZ38" s="43" t="e">
        <f ca="1">IF(QU2="■",QZ13,
IF(RC28=10,OFFSET(webまとめ!$A$1,RC26-1,13),                                                                                                                                                                                                                        OFFSET(webまとめ!$A$1,RC26-1,14)))</f>
        <v>#VALUE!</v>
      </c>
      <c r="RA38" s="36"/>
      <c r="RB38" s="68"/>
      <c r="RC38" s="69"/>
      <c r="RF38" s="65" t="e">
        <f ca="1">IF(RF2="■",RF13,
IF(RN28=10,OFFSET(webまとめ!$A$1,RN26-1,12),                                                                                                                                                                                                                        OFFSET(webまとめ!$A$1,RN26-1,13)))</f>
        <v>#VALUE!</v>
      </c>
      <c r="RG38" s="66"/>
      <c r="RH38" s="66"/>
      <c r="RI38" s="67"/>
      <c r="RJ38" s="36"/>
      <c r="RK38" s="43" t="e">
        <f ca="1">IF(RF2="■",RK13,
IF(RN28=10,OFFSET(webまとめ!$A$1,RN26-1,13),                                                                                                                                                                                                                        OFFSET(webまとめ!$A$1,RN26-1,14)))</f>
        <v>#VALUE!</v>
      </c>
      <c r="RL38" s="36"/>
      <c r="RM38" s="68"/>
      <c r="RN38" s="69"/>
      <c r="RQ38" s="65" t="e">
        <f ca="1">IF(RQ2="■",RQ13,
IF(RY28=10,OFFSET(webまとめ!$A$1,RY26-1,12),                                                                                                                                                                                                                        OFFSET(webまとめ!$A$1,RY26-1,13)))</f>
        <v>#VALUE!</v>
      </c>
      <c r="RR38" s="66"/>
      <c r="RS38" s="66"/>
      <c r="RT38" s="67"/>
      <c r="RU38" s="36"/>
      <c r="RV38" s="43" t="e">
        <f ca="1">IF(RQ2="■",RV13,
IF(RY28=10,OFFSET(webまとめ!$A$1,RY26-1,13),                                                                                                                                                                                                                        OFFSET(webまとめ!$A$1,RY26-1,14)))</f>
        <v>#VALUE!</v>
      </c>
      <c r="RW38" s="36"/>
      <c r="RX38" s="68"/>
      <c r="RY38" s="69"/>
      <c r="SB38" s="65" t="e">
        <f ca="1">IF(SB2="■",SB13,
IF(SJ28=10,OFFSET(webまとめ!$A$1,SJ26-1,12),                                                                                                                                                                                                                        OFFSET(webまとめ!$A$1,SJ26-1,13)))</f>
        <v>#VALUE!</v>
      </c>
      <c r="SC38" s="66"/>
      <c r="SD38" s="66"/>
      <c r="SE38" s="67"/>
      <c r="SF38" s="36"/>
      <c r="SG38" s="43" t="e">
        <f ca="1">IF(SB2="■",SG13,
IF(SJ28=10,OFFSET(webまとめ!$A$1,SJ26-1,13),                                                                                                                                                                                                                        OFFSET(webまとめ!$A$1,SJ26-1,14)))</f>
        <v>#VALUE!</v>
      </c>
      <c r="SH38" s="36"/>
      <c r="SI38" s="68"/>
      <c r="SJ38" s="69"/>
      <c r="SM38" s="65" t="e">
        <f ca="1">IF(SM2="■",SM13,
IF(SU28=10,OFFSET(webまとめ!$A$1,SU26-1,12),                                                                                                                                                                                                                        OFFSET(webまとめ!$A$1,SU26-1,13)))</f>
        <v>#VALUE!</v>
      </c>
      <c r="SN38" s="66"/>
      <c r="SO38" s="66"/>
      <c r="SP38" s="67"/>
      <c r="SQ38" s="36"/>
      <c r="SR38" s="43" t="e">
        <f ca="1">IF(SM2="■",SR13,
IF(SU28=10,OFFSET(webまとめ!$A$1,SU26-1,13),                                                                                                                                                                                                                        OFFSET(webまとめ!$A$1,SU26-1,14)))</f>
        <v>#VALUE!</v>
      </c>
      <c r="SS38" s="36"/>
      <c r="ST38" s="68"/>
      <c r="SU38" s="69"/>
      <c r="SX38" s="65" t="e">
        <f ca="1">IF(SX2="■",SX13,
IF(TF28=10,OFFSET(webまとめ!$A$1,TF26-1,12),                                                                                                                                                                                                                        OFFSET(webまとめ!$A$1,TF26-1,13)))</f>
        <v>#VALUE!</v>
      </c>
      <c r="SY38" s="66"/>
      <c r="SZ38" s="66"/>
      <c r="TA38" s="67"/>
      <c r="TB38" s="36"/>
      <c r="TC38" s="43" t="e">
        <f ca="1">IF(SX2="■",TC13,
IF(TF28=10,OFFSET(webまとめ!$A$1,TF26-1,13),                                                                                                                                                                                                                        OFFSET(webまとめ!$A$1,TF26-1,14)))</f>
        <v>#VALUE!</v>
      </c>
      <c r="TD38" s="36"/>
      <c r="TE38" s="68"/>
      <c r="TF38" s="69"/>
      <c r="TI38" s="65" t="e">
        <f ca="1">IF(TI2="■",TI13,
IF(TQ28=10,OFFSET(webまとめ!$A$1,TQ26-1,12),                                                                                                                                                                                                                        OFFSET(webまとめ!$A$1,TQ26-1,13)))</f>
        <v>#VALUE!</v>
      </c>
      <c r="TJ38" s="66"/>
      <c r="TK38" s="66"/>
      <c r="TL38" s="67"/>
      <c r="TM38" s="36"/>
      <c r="TN38" s="43" t="e">
        <f ca="1">IF(TI2="■",TN13,
IF(TQ28=10,OFFSET(webまとめ!$A$1,TQ26-1,13),                                                                                                                                                                                                                        OFFSET(webまとめ!$A$1,TQ26-1,14)))</f>
        <v>#VALUE!</v>
      </c>
      <c r="TO38" s="36"/>
      <c r="TP38" s="68"/>
      <c r="TQ38" s="69"/>
      <c r="TT38" s="65" t="e">
        <f ca="1">IF(TT2="■",TT13,
IF(UB28=10,OFFSET(webまとめ!$A$1,UB26-1,12),                                                                                                                                                                                                                        OFFSET(webまとめ!$A$1,UB26-1,13)))</f>
        <v>#VALUE!</v>
      </c>
      <c r="TU38" s="66"/>
      <c r="TV38" s="66"/>
      <c r="TW38" s="67"/>
      <c r="TX38" s="36"/>
      <c r="TY38" s="43" t="e">
        <f ca="1">IF(TT2="■",TY13,
IF(UB28=10,OFFSET(webまとめ!$A$1,UB26-1,13),                                                                                                                                                                                                                        OFFSET(webまとめ!$A$1,UB26-1,14)))</f>
        <v>#VALUE!</v>
      </c>
      <c r="TZ38" s="36"/>
      <c r="UA38" s="68"/>
      <c r="UB38" s="69"/>
      <c r="UE38" s="65" t="e">
        <f ca="1">IF(UE2="■",UE13,
IF(UM28=10,OFFSET(webまとめ!$A$1,UM26-1,12),                                                                                                                                                                                                                        OFFSET(webまとめ!$A$1,UM26-1,13)))</f>
        <v>#VALUE!</v>
      </c>
      <c r="UF38" s="66"/>
      <c r="UG38" s="66"/>
      <c r="UH38" s="67"/>
      <c r="UI38" s="36"/>
      <c r="UJ38" s="43" t="e">
        <f ca="1">IF(UE2="■",UJ13,
IF(UM28=10,OFFSET(webまとめ!$A$1,UM26-1,13),                                                                                                                                                                                                                        OFFSET(webまとめ!$A$1,UM26-1,14)))</f>
        <v>#VALUE!</v>
      </c>
      <c r="UK38" s="36"/>
      <c r="UL38" s="68"/>
      <c r="UM38" s="69"/>
      <c r="UP38" s="65" t="e">
        <f ca="1">IF(UP2="■",UP13,
IF(UX28=10,OFFSET(webまとめ!$A$1,UX26-1,12),                                                                                                                                                                                                                        OFFSET(webまとめ!$A$1,UX26-1,13)))</f>
        <v>#VALUE!</v>
      </c>
      <c r="UQ38" s="66"/>
      <c r="UR38" s="66"/>
      <c r="US38" s="67"/>
      <c r="UT38" s="36"/>
      <c r="UU38" s="43" t="e">
        <f ca="1">IF(UP2="■",UU13,
IF(UX28=10,OFFSET(webまとめ!$A$1,UX26-1,13),                                                                                                                                                                                                                        OFFSET(webまとめ!$A$1,UX26-1,14)))</f>
        <v>#VALUE!</v>
      </c>
      <c r="UV38" s="36"/>
      <c r="UW38" s="68"/>
      <c r="UX38" s="69"/>
      <c r="VA38" s="65" t="e">
        <f ca="1">IF(VA2="■",VA13,
IF(VI28=10,OFFSET(webまとめ!$A$1,VI26-1,12),                                                                                                                                                                                                                        OFFSET(webまとめ!$A$1,VI26-1,13)))</f>
        <v>#VALUE!</v>
      </c>
      <c r="VB38" s="66"/>
      <c r="VC38" s="66"/>
      <c r="VD38" s="67"/>
      <c r="VE38" s="36"/>
      <c r="VF38" s="43" t="e">
        <f ca="1">IF(VA2="■",VF13,
IF(VI28=10,OFFSET(webまとめ!$A$1,VI26-1,13),                                                                                                                                                                                                                        OFFSET(webまとめ!$A$1,VI26-1,14)))</f>
        <v>#VALUE!</v>
      </c>
      <c r="VG38" s="36"/>
      <c r="VH38" s="68"/>
      <c r="VI38" s="69"/>
      <c r="VL38" s="65" t="e">
        <f ca="1">IF(VL2="■",VL13,
IF(VT28=10,OFFSET(webまとめ!$A$1,VT26-1,12),                                                                                                                                                                                                                        OFFSET(webまとめ!$A$1,VT26-1,13)))</f>
        <v>#VALUE!</v>
      </c>
      <c r="VM38" s="66"/>
      <c r="VN38" s="66"/>
      <c r="VO38" s="67"/>
      <c r="VP38" s="36"/>
      <c r="VQ38" s="43" t="e">
        <f ca="1">IF(VL2="■",VQ13,
IF(VT28=10,OFFSET(webまとめ!$A$1,VT26-1,13),                                                                                                                                                                                                                        OFFSET(webまとめ!$A$1,VT26-1,14)))</f>
        <v>#VALUE!</v>
      </c>
      <c r="VR38" s="36"/>
      <c r="VS38" s="68"/>
      <c r="VT38" s="69"/>
      <c r="VW38" s="65" t="e">
        <f ca="1">IF(VW2="■",VW13,
IF(WE28=10,OFFSET(webまとめ!$A$1,WE26-1,12),                                                                                                                                                                                                                        OFFSET(webまとめ!$A$1,WE26-1,13)))</f>
        <v>#VALUE!</v>
      </c>
      <c r="VX38" s="66"/>
      <c r="VY38" s="66"/>
      <c r="VZ38" s="67"/>
      <c r="WA38" s="36"/>
      <c r="WB38" s="43" t="e">
        <f ca="1">IF(VW2="■",WB13,
IF(WE28=10,OFFSET(webまとめ!$A$1,WE26-1,13),                                                                                                                                                                                                                        OFFSET(webまとめ!$A$1,WE26-1,14)))</f>
        <v>#VALUE!</v>
      </c>
      <c r="WC38" s="36"/>
      <c r="WD38" s="68"/>
      <c r="WE38" s="69"/>
      <c r="WH38" s="65" t="e">
        <f ca="1">IF(WH2="■",WH13,
IF(WP28=10,OFFSET(webまとめ!$A$1,WP26-1,12),                                                                                                                                                                                                                        OFFSET(webまとめ!$A$1,WP26-1,13)))</f>
        <v>#VALUE!</v>
      </c>
      <c r="WI38" s="66"/>
      <c r="WJ38" s="66"/>
      <c r="WK38" s="67"/>
      <c r="WL38" s="36"/>
      <c r="WM38" s="43" t="e">
        <f ca="1">IF(WH2="■",WM13,
IF(WP28=10,OFFSET(webまとめ!$A$1,WP26-1,13),                                                                                                                                                                                                                        OFFSET(webまとめ!$A$1,WP26-1,14)))</f>
        <v>#VALUE!</v>
      </c>
      <c r="WN38" s="36"/>
      <c r="WO38" s="68"/>
      <c r="WP38" s="69"/>
      <c r="WS38" s="65" t="e">
        <f ca="1">IF(WS2="■",WS13,
IF(XA28=10,OFFSET(webまとめ!$A$1,XA26-1,12),                                                                                                                                                                                                                        OFFSET(webまとめ!$A$1,XA26-1,13)))</f>
        <v>#VALUE!</v>
      </c>
      <c r="WT38" s="66"/>
      <c r="WU38" s="66"/>
      <c r="WV38" s="67"/>
      <c r="WW38" s="36"/>
      <c r="WX38" s="43" t="e">
        <f ca="1">IF(WS2="■",WX13,
IF(XA28=10,OFFSET(webまとめ!$A$1,XA26-1,13),                                                                                                                                                                                                                        OFFSET(webまとめ!$A$1,XA26-1,14)))</f>
        <v>#VALUE!</v>
      </c>
      <c r="WY38" s="36"/>
      <c r="WZ38" s="68"/>
      <c r="XA38" s="69"/>
      <c r="XD38" s="65" t="e">
        <f ca="1">IF(XD2="■",XD13,
IF(XL28=10,OFFSET(webまとめ!$A$1,XL26-1,12),                                                                                                                                                                                                                        OFFSET(webまとめ!$A$1,XL26-1,13)))</f>
        <v>#VALUE!</v>
      </c>
      <c r="XE38" s="66"/>
      <c r="XF38" s="66"/>
      <c r="XG38" s="67"/>
      <c r="XH38" s="36"/>
      <c r="XI38" s="43" t="e">
        <f ca="1">IF(XD2="■",XI13,
IF(XL28=10,OFFSET(webまとめ!$A$1,XL26-1,13),                                                                                                                                                                                                                        OFFSET(webまとめ!$A$1,XL26-1,14)))</f>
        <v>#VALUE!</v>
      </c>
      <c r="XJ38" s="36"/>
      <c r="XK38" s="68"/>
      <c r="XL38" s="69"/>
      <c r="XO38" s="65" t="e">
        <f ca="1">IF(XO2="■",XO13,
IF(XW28=10,OFFSET(webまとめ!$A$1,XW26-1,12),                                                                                                                                                                                                                        OFFSET(webまとめ!$A$1,XW26-1,13)))</f>
        <v>#VALUE!</v>
      </c>
      <c r="XP38" s="66"/>
      <c r="XQ38" s="66"/>
      <c r="XR38" s="67"/>
      <c r="XS38" s="36"/>
      <c r="XT38" s="43" t="e">
        <f ca="1">IF(XO2="■",XT13,
IF(XW28=10,OFFSET(webまとめ!$A$1,XW26-1,13),                                                                                                                                                                                                                        OFFSET(webまとめ!$A$1,XW26-1,14)))</f>
        <v>#VALUE!</v>
      </c>
      <c r="XU38" s="36"/>
      <c r="XV38" s="68"/>
      <c r="XW38" s="69"/>
      <c r="XZ38" s="65" t="e">
        <f ca="1">IF(XZ2="■",XZ13,
IF(YH28=10,OFFSET(webまとめ!$A$1,YH26-1,12),                                                                                                                                                                                                                        OFFSET(webまとめ!$A$1,YH26-1,13)))</f>
        <v>#VALUE!</v>
      </c>
      <c r="YA38" s="66"/>
      <c r="YB38" s="66"/>
      <c r="YC38" s="67"/>
      <c r="YD38" s="36"/>
      <c r="YE38" s="43" t="e">
        <f ca="1">IF(XZ2="■",YE13,
IF(YH28=10,OFFSET(webまとめ!$A$1,YH26-1,13),                                                                                                                                                                                                                        OFFSET(webまとめ!$A$1,YH26-1,14)))</f>
        <v>#VALUE!</v>
      </c>
      <c r="YF38" s="36"/>
      <c r="YG38" s="68"/>
      <c r="YH38" s="69"/>
      <c r="YK38" s="65" t="e">
        <f ca="1">IF(YK2="■",YK13,
IF(YS28=10,OFFSET(webまとめ!$A$1,YS26-1,12),                                                                                                                                                                                                                        OFFSET(webまとめ!$A$1,YS26-1,13)))</f>
        <v>#VALUE!</v>
      </c>
      <c r="YL38" s="66"/>
      <c r="YM38" s="66"/>
      <c r="YN38" s="67"/>
      <c r="YO38" s="36"/>
      <c r="YP38" s="43" t="e">
        <f ca="1">IF(YK2="■",YP13,
IF(YS28=10,OFFSET(webまとめ!$A$1,YS26-1,13),                                                                                                                                                                                                                        OFFSET(webまとめ!$A$1,YS26-1,14)))</f>
        <v>#VALUE!</v>
      </c>
      <c r="YQ38" s="36"/>
      <c r="YR38" s="68"/>
      <c r="YS38" s="69"/>
      <c r="YV38" s="65" t="e">
        <f ca="1">IF(YV2="■",YV13,
IF(ZD28=10,OFFSET(webまとめ!$A$1,ZD26-1,12),                                                                                                                                                                                                                        OFFSET(webまとめ!$A$1,ZD26-1,13)))</f>
        <v>#VALUE!</v>
      </c>
      <c r="YW38" s="66"/>
      <c r="YX38" s="66"/>
      <c r="YY38" s="67"/>
      <c r="YZ38" s="36"/>
      <c r="ZA38" s="43" t="e">
        <f ca="1">IF(YV2="■",ZA13,
IF(ZD28=10,OFFSET(webまとめ!$A$1,ZD26-1,13),                                                                                                                                                                                                                        OFFSET(webまとめ!$A$1,ZD26-1,14)))</f>
        <v>#VALUE!</v>
      </c>
      <c r="ZB38" s="36"/>
      <c r="ZC38" s="68"/>
      <c r="ZD38" s="69"/>
      <c r="ZG38" s="65" t="e">
        <f ca="1">IF(ZG2="■",ZG13,
IF(ZO28=10,OFFSET(webまとめ!$A$1,ZO26-1,12),                                                                                                                                                                                                                        OFFSET(webまとめ!$A$1,ZO26-1,13)))</f>
        <v>#VALUE!</v>
      </c>
      <c r="ZH38" s="66"/>
      <c r="ZI38" s="66"/>
      <c r="ZJ38" s="67"/>
      <c r="ZK38" s="36"/>
      <c r="ZL38" s="43" t="e">
        <f ca="1">IF(ZG2="■",ZL13,
IF(ZO28=10,OFFSET(webまとめ!$A$1,ZO26-1,13),                                                                                                                                                                                                                        OFFSET(webまとめ!$A$1,ZO26-1,14)))</f>
        <v>#VALUE!</v>
      </c>
      <c r="ZM38" s="36"/>
      <c r="ZN38" s="68"/>
      <c r="ZO38" s="69"/>
      <c r="ZR38" s="65" t="e">
        <f ca="1">IF(ZR2="■",ZR13,
IF(ZZ28=10,OFFSET(webまとめ!$A$1,ZZ26-1,12),                                                                                                                                                                                                                        OFFSET(webまとめ!$A$1,ZZ26-1,13)))</f>
        <v>#VALUE!</v>
      </c>
      <c r="ZS38" s="66"/>
      <c r="ZT38" s="66"/>
      <c r="ZU38" s="67"/>
      <c r="ZV38" s="36"/>
      <c r="ZW38" s="43" t="e">
        <f ca="1">IF(ZR2="■",ZW13,
IF(ZZ28=10,OFFSET(webまとめ!$A$1,ZZ26-1,13),                                                                                                                                                                                                                        OFFSET(webまとめ!$A$1,ZZ26-1,14)))</f>
        <v>#VALUE!</v>
      </c>
      <c r="ZX38" s="36"/>
      <c r="ZY38" s="68"/>
      <c r="ZZ38" s="69"/>
      <c r="AAC38" s="65" t="e">
        <f ca="1">IF(AAC2="■",AAC13,
IF(AAK28=10,OFFSET(webまとめ!$A$1,AAK26-1,12),                                                                                                                                                                                                                        OFFSET(webまとめ!$A$1,AAK26-1,13)))</f>
        <v>#VALUE!</v>
      </c>
      <c r="AAD38" s="66"/>
      <c r="AAE38" s="66"/>
      <c r="AAF38" s="67"/>
      <c r="AAG38" s="36"/>
      <c r="AAH38" s="43" t="e">
        <f ca="1">IF(AAC2="■",AAH13,
IF(AAK28=10,OFFSET(webまとめ!$A$1,AAK26-1,13),                                                                                                                                                                                                                        OFFSET(webまとめ!$A$1,AAK26-1,14)))</f>
        <v>#VALUE!</v>
      </c>
      <c r="AAI38" s="36"/>
      <c r="AAJ38" s="68"/>
      <c r="AAK38" s="69"/>
    </row>
    <row r="39" spans="1:713" x14ac:dyDescent="0.45">
      <c r="A39" s="65" t="e">
        <f ca="1">IF(A2="■",A14,
OFFSET(webまとめ!$A$1,I26-1,15))</f>
        <v>#VALUE!</v>
      </c>
      <c r="B39" s="66"/>
      <c r="C39" s="66"/>
      <c r="D39" s="67"/>
      <c r="E39" s="36"/>
      <c r="F39" s="43" t="e">
        <f ca="1">IF(A2="■",F14,
OFFSET(webまとめ!$A$1,I26-1,16))</f>
        <v>#VALUE!</v>
      </c>
      <c r="G39" s="36"/>
      <c r="H39" s="68"/>
      <c r="I39" s="69"/>
      <c r="L39" s="65" t="e">
        <f ca="1">IF(L2="■",L14,
OFFSET(webまとめ!$A$1,T26-1,15))</f>
        <v>#VALUE!</v>
      </c>
      <c r="M39" s="66"/>
      <c r="N39" s="66"/>
      <c r="O39" s="67"/>
      <c r="P39" s="36"/>
      <c r="Q39" s="43" t="e">
        <f ca="1">IF(L2="■",Q14,
OFFSET(webまとめ!$A$1,T26-1,16))</f>
        <v>#VALUE!</v>
      </c>
      <c r="R39" s="36"/>
      <c r="S39" s="68"/>
      <c r="T39" s="69"/>
      <c r="W39" s="65" t="e">
        <f ca="1">IF(W2="■",W14,
OFFSET(webまとめ!$A$1,AE26-1,15))</f>
        <v>#VALUE!</v>
      </c>
      <c r="X39" s="66"/>
      <c r="Y39" s="66"/>
      <c r="Z39" s="67"/>
      <c r="AA39" s="36"/>
      <c r="AB39" s="43" t="e">
        <f ca="1">IF(W2="■",AB14,
OFFSET(webまとめ!$A$1,AE26-1,16))</f>
        <v>#VALUE!</v>
      </c>
      <c r="AC39" s="36"/>
      <c r="AD39" s="68"/>
      <c r="AE39" s="69"/>
      <c r="AH39" s="65" t="e">
        <f ca="1">IF(AH2="■",AH14,
OFFSET(webまとめ!$A$1,AP26-1,15))</f>
        <v>#VALUE!</v>
      </c>
      <c r="AI39" s="66"/>
      <c r="AJ39" s="66"/>
      <c r="AK39" s="67"/>
      <c r="AL39" s="36"/>
      <c r="AM39" s="43" t="e">
        <f ca="1">IF(AH2="■",AM14,
OFFSET(webまとめ!$A$1,AP26-1,16))</f>
        <v>#VALUE!</v>
      </c>
      <c r="AN39" s="36"/>
      <c r="AO39" s="68"/>
      <c r="AP39" s="69"/>
      <c r="AS39" s="65" t="e">
        <f ca="1">IF(AS2="■",AS14,
OFFSET(webまとめ!$A$1,BA26-1,15))</f>
        <v>#VALUE!</v>
      </c>
      <c r="AT39" s="66"/>
      <c r="AU39" s="66"/>
      <c r="AV39" s="67"/>
      <c r="AW39" s="36"/>
      <c r="AX39" s="43" t="e">
        <f ca="1">IF(AS2="■",AX14,
OFFSET(webまとめ!$A$1,BA26-1,16))</f>
        <v>#VALUE!</v>
      </c>
      <c r="AY39" s="36"/>
      <c r="AZ39" s="68"/>
      <c r="BA39" s="69"/>
      <c r="BD39" s="65" t="e">
        <f ca="1">IF(BD2="■",BD14,
OFFSET(webまとめ!$A$1,BL26-1,15))</f>
        <v>#VALUE!</v>
      </c>
      <c r="BE39" s="66"/>
      <c r="BF39" s="66"/>
      <c r="BG39" s="67"/>
      <c r="BH39" s="36"/>
      <c r="BI39" s="43" t="e">
        <f ca="1">IF(BD2="■",BI14,
OFFSET(webまとめ!$A$1,BL26-1,16))</f>
        <v>#VALUE!</v>
      </c>
      <c r="BJ39" s="36"/>
      <c r="BK39" s="68"/>
      <c r="BL39" s="69"/>
      <c r="BO39" s="65" t="e">
        <f ca="1">IF(BO2="■",BO14,
OFFSET(webまとめ!$A$1,BW26-1,15))</f>
        <v>#VALUE!</v>
      </c>
      <c r="BP39" s="66"/>
      <c r="BQ39" s="66"/>
      <c r="BR39" s="67"/>
      <c r="BS39" s="36"/>
      <c r="BT39" s="43" t="e">
        <f ca="1">IF(BO2="■",BT14,
OFFSET(webまとめ!$A$1,BW26-1,16))</f>
        <v>#VALUE!</v>
      </c>
      <c r="BU39" s="36"/>
      <c r="BV39" s="68"/>
      <c r="BW39" s="69"/>
      <c r="BZ39" s="65" t="e">
        <f ca="1">IF(BZ2="■",BZ14,
OFFSET(webまとめ!$A$1,CH26-1,15))</f>
        <v>#VALUE!</v>
      </c>
      <c r="CA39" s="66"/>
      <c r="CB39" s="66"/>
      <c r="CC39" s="67"/>
      <c r="CD39" s="36"/>
      <c r="CE39" s="43" t="e">
        <f ca="1">IF(BZ2="■",CE14,
OFFSET(webまとめ!$A$1,CH26-1,16))</f>
        <v>#VALUE!</v>
      </c>
      <c r="CF39" s="36"/>
      <c r="CG39" s="68"/>
      <c r="CH39" s="69"/>
      <c r="CK39" s="65" t="e">
        <f ca="1">IF(CK2="■",CK14,
OFFSET(webまとめ!$A$1,CS26-1,15))</f>
        <v>#VALUE!</v>
      </c>
      <c r="CL39" s="66"/>
      <c r="CM39" s="66"/>
      <c r="CN39" s="67"/>
      <c r="CO39" s="36"/>
      <c r="CP39" s="43" t="e">
        <f ca="1">IF(CK2="■",CP14,
OFFSET(webまとめ!$A$1,CS26-1,16))</f>
        <v>#VALUE!</v>
      </c>
      <c r="CQ39" s="36"/>
      <c r="CR39" s="68"/>
      <c r="CS39" s="69"/>
      <c r="CV39" s="65" t="e">
        <f ca="1">IF(CV2="■",CV14,
OFFSET(webまとめ!$A$1,DD26-1,15))</f>
        <v>#VALUE!</v>
      </c>
      <c r="CW39" s="66"/>
      <c r="CX39" s="66"/>
      <c r="CY39" s="67"/>
      <c r="CZ39" s="36"/>
      <c r="DA39" s="43" t="e">
        <f ca="1">IF(CV2="■",DA14,
OFFSET(webまとめ!$A$1,DD26-1,16))</f>
        <v>#VALUE!</v>
      </c>
      <c r="DB39" s="36"/>
      <c r="DC39" s="68"/>
      <c r="DD39" s="69"/>
      <c r="DG39" s="65" t="e">
        <f ca="1">IF(DG2="■",DG14,
OFFSET(webまとめ!$A$1,DO26-1,15))</f>
        <v>#VALUE!</v>
      </c>
      <c r="DH39" s="66"/>
      <c r="DI39" s="66"/>
      <c r="DJ39" s="67"/>
      <c r="DK39" s="36"/>
      <c r="DL39" s="43" t="e">
        <f ca="1">IF(DG2="■",DL14,
OFFSET(webまとめ!$A$1,DO26-1,16))</f>
        <v>#VALUE!</v>
      </c>
      <c r="DM39" s="36"/>
      <c r="DN39" s="68"/>
      <c r="DO39" s="69"/>
      <c r="DR39" s="65" t="e">
        <f ca="1">IF(DR2="■",DR14,
OFFSET(webまとめ!$A$1,DZ26-1,15))</f>
        <v>#VALUE!</v>
      </c>
      <c r="DS39" s="66"/>
      <c r="DT39" s="66"/>
      <c r="DU39" s="67"/>
      <c r="DV39" s="36"/>
      <c r="DW39" s="43" t="e">
        <f ca="1">IF(DR2="■",DW14,
OFFSET(webまとめ!$A$1,DZ26-1,16))</f>
        <v>#VALUE!</v>
      </c>
      <c r="DX39" s="36"/>
      <c r="DY39" s="68"/>
      <c r="DZ39" s="69"/>
      <c r="EC39" s="65" t="e">
        <f ca="1">IF(EC2="■",EC14,
OFFSET(webまとめ!$A$1,EK26-1,15))</f>
        <v>#VALUE!</v>
      </c>
      <c r="ED39" s="66"/>
      <c r="EE39" s="66"/>
      <c r="EF39" s="67"/>
      <c r="EG39" s="36"/>
      <c r="EH39" s="43" t="e">
        <f ca="1">IF(EC2="■",EH14,
OFFSET(webまとめ!$A$1,EK26-1,16))</f>
        <v>#VALUE!</v>
      </c>
      <c r="EI39" s="36"/>
      <c r="EJ39" s="68"/>
      <c r="EK39" s="69"/>
      <c r="EN39" s="65" t="e">
        <f ca="1">IF(EN2="■",EN14,
OFFSET(webまとめ!$A$1,EV26-1,15))</f>
        <v>#VALUE!</v>
      </c>
      <c r="EO39" s="66"/>
      <c r="EP39" s="66"/>
      <c r="EQ39" s="67"/>
      <c r="ER39" s="36"/>
      <c r="ES39" s="43" t="e">
        <f ca="1">IF(EN2="■",ES14,
OFFSET(webまとめ!$A$1,EV26-1,16))</f>
        <v>#VALUE!</v>
      </c>
      <c r="ET39" s="36"/>
      <c r="EU39" s="68"/>
      <c r="EV39" s="69"/>
      <c r="EY39" s="65" t="e">
        <f ca="1">IF(EY2="■",EY14,
OFFSET(webまとめ!$A$1,FG26-1,15))</f>
        <v>#VALUE!</v>
      </c>
      <c r="EZ39" s="66"/>
      <c r="FA39" s="66"/>
      <c r="FB39" s="67"/>
      <c r="FC39" s="36"/>
      <c r="FD39" s="43" t="e">
        <f ca="1">IF(EY2="■",FD14,
OFFSET(webまとめ!$A$1,FG26-1,16))</f>
        <v>#VALUE!</v>
      </c>
      <c r="FE39" s="36"/>
      <c r="FF39" s="68"/>
      <c r="FG39" s="69"/>
      <c r="FJ39" s="65" t="e">
        <f ca="1">IF(FJ2="■",FJ14,
OFFSET(webまとめ!$A$1,FR26-1,15))</f>
        <v>#VALUE!</v>
      </c>
      <c r="FK39" s="66"/>
      <c r="FL39" s="66"/>
      <c r="FM39" s="67"/>
      <c r="FN39" s="36"/>
      <c r="FO39" s="43" t="e">
        <f ca="1">IF(FJ2="■",FO14,
OFFSET(webまとめ!$A$1,FR26-1,16))</f>
        <v>#VALUE!</v>
      </c>
      <c r="FP39" s="36"/>
      <c r="FQ39" s="68"/>
      <c r="FR39" s="69"/>
      <c r="FU39" s="65" t="e">
        <f ca="1">IF(FU2="■",FU14,
OFFSET(webまとめ!$A$1,GC26-1,15))</f>
        <v>#VALUE!</v>
      </c>
      <c r="FV39" s="66"/>
      <c r="FW39" s="66"/>
      <c r="FX39" s="67"/>
      <c r="FY39" s="36"/>
      <c r="FZ39" s="43" t="e">
        <f ca="1">IF(FU2="■",FZ14,
OFFSET(webまとめ!$A$1,GC26-1,16))</f>
        <v>#VALUE!</v>
      </c>
      <c r="GA39" s="36"/>
      <c r="GB39" s="68"/>
      <c r="GC39" s="69"/>
      <c r="GF39" s="65" t="e">
        <f ca="1">IF(GF2="■",GF14,
OFFSET(webまとめ!$A$1,GN26-1,15))</f>
        <v>#VALUE!</v>
      </c>
      <c r="GG39" s="66"/>
      <c r="GH39" s="66"/>
      <c r="GI39" s="67"/>
      <c r="GJ39" s="36"/>
      <c r="GK39" s="43" t="e">
        <f ca="1">IF(GF2="■",GK14,
OFFSET(webまとめ!$A$1,GN26-1,16))</f>
        <v>#VALUE!</v>
      </c>
      <c r="GL39" s="36"/>
      <c r="GM39" s="68"/>
      <c r="GN39" s="69"/>
      <c r="GQ39" s="65" t="e">
        <f ca="1">IF(GQ2="■",GQ14,
OFFSET(webまとめ!$A$1,GY26-1,15))</f>
        <v>#VALUE!</v>
      </c>
      <c r="GR39" s="66"/>
      <c r="GS39" s="66"/>
      <c r="GT39" s="67"/>
      <c r="GU39" s="36"/>
      <c r="GV39" s="43" t="e">
        <f ca="1">IF(GQ2="■",GV14,
OFFSET(webまとめ!$A$1,GY26-1,16))</f>
        <v>#VALUE!</v>
      </c>
      <c r="GW39" s="36"/>
      <c r="GX39" s="68"/>
      <c r="GY39" s="69"/>
      <c r="HB39" s="65" t="e">
        <f ca="1">IF(HB2="■",HB14,
OFFSET(webまとめ!$A$1,HJ26-1,15))</f>
        <v>#VALUE!</v>
      </c>
      <c r="HC39" s="66"/>
      <c r="HD39" s="66"/>
      <c r="HE39" s="67"/>
      <c r="HF39" s="36"/>
      <c r="HG39" s="43" t="e">
        <f ca="1">IF(HB2="■",HG14,
OFFSET(webまとめ!$A$1,HJ26-1,16))</f>
        <v>#VALUE!</v>
      </c>
      <c r="HH39" s="36"/>
      <c r="HI39" s="68"/>
      <c r="HJ39" s="69"/>
      <c r="HM39" s="65" t="e">
        <f ca="1">IF(HM2="■",HM14,
OFFSET(webまとめ!$A$1,HU26-1,15))</f>
        <v>#VALUE!</v>
      </c>
      <c r="HN39" s="66"/>
      <c r="HO39" s="66"/>
      <c r="HP39" s="67"/>
      <c r="HQ39" s="36"/>
      <c r="HR39" s="43" t="e">
        <f ca="1">IF(HM2="■",HR14,
OFFSET(webまとめ!$A$1,HU26-1,16))</f>
        <v>#VALUE!</v>
      </c>
      <c r="HS39" s="36"/>
      <c r="HT39" s="68"/>
      <c r="HU39" s="69"/>
      <c r="HX39" s="65" t="e">
        <f ca="1">IF(HX2="■",HX14,
OFFSET(webまとめ!$A$1,IF26-1,15))</f>
        <v>#VALUE!</v>
      </c>
      <c r="HY39" s="66"/>
      <c r="HZ39" s="66"/>
      <c r="IA39" s="67"/>
      <c r="IB39" s="36"/>
      <c r="IC39" s="43" t="e">
        <f ca="1">IF(HX2="■",IC14,
OFFSET(webまとめ!$A$1,IF26-1,16))</f>
        <v>#VALUE!</v>
      </c>
      <c r="ID39" s="36"/>
      <c r="IE39" s="68"/>
      <c r="IF39" s="69"/>
      <c r="II39" s="65" t="e">
        <f ca="1">IF(II2="■",II14,
OFFSET(webまとめ!$A$1,IQ26-1,15))</f>
        <v>#VALUE!</v>
      </c>
      <c r="IJ39" s="66"/>
      <c r="IK39" s="66"/>
      <c r="IL39" s="67"/>
      <c r="IM39" s="36"/>
      <c r="IN39" s="43" t="e">
        <f ca="1">IF(II2="■",IN14,
OFFSET(webまとめ!$A$1,IQ26-1,16))</f>
        <v>#VALUE!</v>
      </c>
      <c r="IO39" s="36"/>
      <c r="IP39" s="68"/>
      <c r="IQ39" s="69"/>
      <c r="IT39" s="65" t="e">
        <f ca="1">IF(IT2="■",IT14,
OFFSET(webまとめ!$A$1,JB26-1,15))</f>
        <v>#VALUE!</v>
      </c>
      <c r="IU39" s="66"/>
      <c r="IV39" s="66"/>
      <c r="IW39" s="67"/>
      <c r="IX39" s="36"/>
      <c r="IY39" s="43" t="e">
        <f ca="1">IF(IT2="■",IY14,
OFFSET(webまとめ!$A$1,JB26-1,16))</f>
        <v>#VALUE!</v>
      </c>
      <c r="IZ39" s="36"/>
      <c r="JA39" s="68"/>
      <c r="JB39" s="69"/>
      <c r="JE39" s="65" t="e">
        <f ca="1">IF(JE2="■",JE14,
OFFSET(webまとめ!$A$1,JM26-1,15))</f>
        <v>#VALUE!</v>
      </c>
      <c r="JF39" s="66"/>
      <c r="JG39" s="66"/>
      <c r="JH39" s="67"/>
      <c r="JI39" s="36"/>
      <c r="JJ39" s="43" t="e">
        <f ca="1">IF(JE2="■",JJ14,
OFFSET(webまとめ!$A$1,JM26-1,16))</f>
        <v>#VALUE!</v>
      </c>
      <c r="JK39" s="36"/>
      <c r="JL39" s="68"/>
      <c r="JM39" s="69"/>
      <c r="JP39" s="65" t="e">
        <f ca="1">IF(JP2="■",JP14,
OFFSET(webまとめ!$A$1,JX26-1,15))</f>
        <v>#VALUE!</v>
      </c>
      <c r="JQ39" s="66"/>
      <c r="JR39" s="66"/>
      <c r="JS39" s="67"/>
      <c r="JT39" s="36"/>
      <c r="JU39" s="43" t="e">
        <f ca="1">IF(JP2="■",JU14,
OFFSET(webまとめ!$A$1,JX26-1,16))</f>
        <v>#VALUE!</v>
      </c>
      <c r="JV39" s="36"/>
      <c r="JW39" s="68"/>
      <c r="JX39" s="69"/>
      <c r="KA39" s="65" t="e">
        <f ca="1">IF(KA2="■",KA14,
OFFSET(webまとめ!$A$1,KI26-1,15))</f>
        <v>#VALUE!</v>
      </c>
      <c r="KB39" s="66"/>
      <c r="KC39" s="66"/>
      <c r="KD39" s="67"/>
      <c r="KE39" s="36"/>
      <c r="KF39" s="43" t="e">
        <f ca="1">IF(KA2="■",KF14,
OFFSET(webまとめ!$A$1,KI26-1,16))</f>
        <v>#VALUE!</v>
      </c>
      <c r="KG39" s="36"/>
      <c r="KH39" s="68"/>
      <c r="KI39" s="69"/>
      <c r="KL39" s="65" t="e">
        <f ca="1">IF(KL2="■",KL14,
OFFSET(webまとめ!$A$1,KT26-1,15))</f>
        <v>#VALUE!</v>
      </c>
      <c r="KM39" s="66"/>
      <c r="KN39" s="66"/>
      <c r="KO39" s="67"/>
      <c r="KP39" s="36"/>
      <c r="KQ39" s="43" t="e">
        <f ca="1">IF(KL2="■",KQ14,
OFFSET(webまとめ!$A$1,KT26-1,16))</f>
        <v>#VALUE!</v>
      </c>
      <c r="KR39" s="36"/>
      <c r="KS39" s="68"/>
      <c r="KT39" s="69"/>
      <c r="KW39" s="65" t="e">
        <f ca="1">IF(KW2="■",KW14,
OFFSET(webまとめ!$A$1,LE26-1,15))</f>
        <v>#VALUE!</v>
      </c>
      <c r="KX39" s="66"/>
      <c r="KY39" s="66"/>
      <c r="KZ39" s="67"/>
      <c r="LA39" s="36"/>
      <c r="LB39" s="43" t="e">
        <f ca="1">IF(KW2="■",LB14,
OFFSET(webまとめ!$A$1,LE26-1,16))</f>
        <v>#VALUE!</v>
      </c>
      <c r="LC39" s="36"/>
      <c r="LD39" s="68"/>
      <c r="LE39" s="69"/>
      <c r="LH39" s="65" t="e">
        <f ca="1">IF(LH2="■",LH14,
OFFSET(webまとめ!$A$1,LP26-1,15))</f>
        <v>#VALUE!</v>
      </c>
      <c r="LI39" s="66"/>
      <c r="LJ39" s="66"/>
      <c r="LK39" s="67"/>
      <c r="LL39" s="36"/>
      <c r="LM39" s="43" t="e">
        <f ca="1">IF(LH2="■",LM14,
OFFSET(webまとめ!$A$1,LP26-1,16))</f>
        <v>#VALUE!</v>
      </c>
      <c r="LN39" s="36"/>
      <c r="LO39" s="68"/>
      <c r="LP39" s="69"/>
      <c r="LS39" s="65" t="e">
        <f ca="1">IF(LS2="■",LS14,
OFFSET(webまとめ!$A$1,MA26-1,15))</f>
        <v>#VALUE!</v>
      </c>
      <c r="LT39" s="66"/>
      <c r="LU39" s="66"/>
      <c r="LV39" s="67"/>
      <c r="LW39" s="36"/>
      <c r="LX39" s="43" t="e">
        <f ca="1">IF(LS2="■",LX14,
OFFSET(webまとめ!$A$1,MA26-1,16))</f>
        <v>#VALUE!</v>
      </c>
      <c r="LY39" s="36"/>
      <c r="LZ39" s="68"/>
      <c r="MA39" s="69"/>
      <c r="MD39" s="65" t="e">
        <f ca="1">IF(MD2="■",MD14,
OFFSET(webまとめ!$A$1,ML26-1,15))</f>
        <v>#VALUE!</v>
      </c>
      <c r="ME39" s="66"/>
      <c r="MF39" s="66"/>
      <c r="MG39" s="67"/>
      <c r="MH39" s="36"/>
      <c r="MI39" s="43" t="e">
        <f ca="1">IF(MD2="■",MI14,
OFFSET(webまとめ!$A$1,ML26-1,16))</f>
        <v>#VALUE!</v>
      </c>
      <c r="MJ39" s="36"/>
      <c r="MK39" s="68"/>
      <c r="ML39" s="69"/>
      <c r="MO39" s="65" t="e">
        <f ca="1">IF(MO2="■",MO14,
OFFSET(webまとめ!$A$1,MW26-1,15))</f>
        <v>#VALUE!</v>
      </c>
      <c r="MP39" s="66"/>
      <c r="MQ39" s="66"/>
      <c r="MR39" s="67"/>
      <c r="MS39" s="36"/>
      <c r="MT39" s="43" t="e">
        <f ca="1">IF(MO2="■",MT14,
OFFSET(webまとめ!$A$1,MW26-1,16))</f>
        <v>#VALUE!</v>
      </c>
      <c r="MU39" s="36"/>
      <c r="MV39" s="68"/>
      <c r="MW39" s="69"/>
      <c r="MZ39" s="65" t="e">
        <f ca="1">IF(MZ2="■",MZ14,
OFFSET(webまとめ!$A$1,NH26-1,15))</f>
        <v>#VALUE!</v>
      </c>
      <c r="NA39" s="66"/>
      <c r="NB39" s="66"/>
      <c r="NC39" s="67"/>
      <c r="ND39" s="36"/>
      <c r="NE39" s="43" t="e">
        <f ca="1">IF(MZ2="■",NE14,
OFFSET(webまとめ!$A$1,NH26-1,16))</f>
        <v>#VALUE!</v>
      </c>
      <c r="NF39" s="36"/>
      <c r="NG39" s="68"/>
      <c r="NH39" s="69"/>
      <c r="NK39" s="65" t="e">
        <f ca="1">IF(NK2="■",NK14,
OFFSET(webまとめ!$A$1,NS26-1,15))</f>
        <v>#VALUE!</v>
      </c>
      <c r="NL39" s="66"/>
      <c r="NM39" s="66"/>
      <c r="NN39" s="67"/>
      <c r="NO39" s="36"/>
      <c r="NP39" s="43" t="e">
        <f ca="1">IF(NK2="■",NP14,
OFFSET(webまとめ!$A$1,NS26-1,16))</f>
        <v>#VALUE!</v>
      </c>
      <c r="NQ39" s="36"/>
      <c r="NR39" s="68"/>
      <c r="NS39" s="69"/>
      <c r="NV39" s="65" t="e">
        <f ca="1">IF(NV2="■",NV14,
OFFSET(webまとめ!$A$1,OD26-1,15))</f>
        <v>#VALUE!</v>
      </c>
      <c r="NW39" s="66"/>
      <c r="NX39" s="66"/>
      <c r="NY39" s="67"/>
      <c r="NZ39" s="36"/>
      <c r="OA39" s="43" t="e">
        <f ca="1">IF(NV2="■",OA14,
OFFSET(webまとめ!$A$1,OD26-1,16))</f>
        <v>#VALUE!</v>
      </c>
      <c r="OB39" s="36"/>
      <c r="OC39" s="68"/>
      <c r="OD39" s="69"/>
      <c r="OG39" s="65" t="e">
        <f ca="1">IF(OG2="■",OG14,
OFFSET(webまとめ!$A$1,OO26-1,15))</f>
        <v>#VALUE!</v>
      </c>
      <c r="OH39" s="66"/>
      <c r="OI39" s="66"/>
      <c r="OJ39" s="67"/>
      <c r="OK39" s="36"/>
      <c r="OL39" s="43" t="e">
        <f ca="1">IF(OG2="■",OL14,
OFFSET(webまとめ!$A$1,OO26-1,16))</f>
        <v>#VALUE!</v>
      </c>
      <c r="OM39" s="36"/>
      <c r="ON39" s="68"/>
      <c r="OO39" s="69"/>
      <c r="OR39" s="65" t="e">
        <f ca="1">IF(OR2="■",OR14,
OFFSET(webまとめ!$A$1,OZ26-1,15))</f>
        <v>#VALUE!</v>
      </c>
      <c r="OS39" s="66"/>
      <c r="OT39" s="66"/>
      <c r="OU39" s="67"/>
      <c r="OV39" s="36"/>
      <c r="OW39" s="43" t="e">
        <f ca="1">IF(OR2="■",OW14,
OFFSET(webまとめ!$A$1,OZ26-1,16))</f>
        <v>#VALUE!</v>
      </c>
      <c r="OX39" s="36"/>
      <c r="OY39" s="68"/>
      <c r="OZ39" s="69"/>
      <c r="PC39" s="65" t="e">
        <f ca="1">IF(PC2="■",PC14,
OFFSET(webまとめ!$A$1,PK26-1,15))</f>
        <v>#VALUE!</v>
      </c>
      <c r="PD39" s="66"/>
      <c r="PE39" s="66"/>
      <c r="PF39" s="67"/>
      <c r="PG39" s="36"/>
      <c r="PH39" s="43" t="e">
        <f ca="1">IF(PC2="■",PH14,
OFFSET(webまとめ!$A$1,PK26-1,16))</f>
        <v>#VALUE!</v>
      </c>
      <c r="PI39" s="36"/>
      <c r="PJ39" s="68"/>
      <c r="PK39" s="69"/>
      <c r="PN39" s="65" t="e">
        <f ca="1">IF(PN2="■",PN14,
OFFSET(webまとめ!$A$1,PV26-1,15))</f>
        <v>#VALUE!</v>
      </c>
      <c r="PO39" s="66"/>
      <c r="PP39" s="66"/>
      <c r="PQ39" s="67"/>
      <c r="PR39" s="36"/>
      <c r="PS39" s="43" t="e">
        <f ca="1">IF(PN2="■",PS14,
OFFSET(webまとめ!$A$1,PV26-1,16))</f>
        <v>#VALUE!</v>
      </c>
      <c r="PT39" s="36"/>
      <c r="PU39" s="68"/>
      <c r="PV39" s="69"/>
      <c r="PY39" s="65" t="e">
        <f ca="1">IF(PY2="■",PY14,
OFFSET(webまとめ!$A$1,QG26-1,15))</f>
        <v>#VALUE!</v>
      </c>
      <c r="PZ39" s="66"/>
      <c r="QA39" s="66"/>
      <c r="QB39" s="67"/>
      <c r="QC39" s="36"/>
      <c r="QD39" s="43" t="e">
        <f ca="1">IF(PY2="■",QD14,
OFFSET(webまとめ!$A$1,QG26-1,16))</f>
        <v>#VALUE!</v>
      </c>
      <c r="QE39" s="36"/>
      <c r="QF39" s="68"/>
      <c r="QG39" s="69"/>
      <c r="QJ39" s="65" t="e">
        <f ca="1">IF(QJ2="■",QJ14,
OFFSET(webまとめ!$A$1,QR26-1,15))</f>
        <v>#VALUE!</v>
      </c>
      <c r="QK39" s="66"/>
      <c r="QL39" s="66"/>
      <c r="QM39" s="67"/>
      <c r="QN39" s="36"/>
      <c r="QO39" s="43" t="e">
        <f ca="1">IF(QJ2="■",QO14,
OFFSET(webまとめ!$A$1,QR26-1,16))</f>
        <v>#VALUE!</v>
      </c>
      <c r="QP39" s="36"/>
      <c r="QQ39" s="68"/>
      <c r="QR39" s="69"/>
      <c r="QU39" s="65" t="e">
        <f ca="1">IF(QU2="■",QU14,
OFFSET(webまとめ!$A$1,RC26-1,15))</f>
        <v>#VALUE!</v>
      </c>
      <c r="QV39" s="66"/>
      <c r="QW39" s="66"/>
      <c r="QX39" s="67"/>
      <c r="QY39" s="36"/>
      <c r="QZ39" s="43" t="e">
        <f ca="1">IF(QU2="■",QZ14,
OFFSET(webまとめ!$A$1,RC26-1,16))</f>
        <v>#VALUE!</v>
      </c>
      <c r="RA39" s="36"/>
      <c r="RB39" s="68"/>
      <c r="RC39" s="69"/>
      <c r="RF39" s="65" t="e">
        <f ca="1">IF(RF2="■",RF14,
OFFSET(webまとめ!$A$1,RN26-1,15))</f>
        <v>#VALUE!</v>
      </c>
      <c r="RG39" s="66"/>
      <c r="RH39" s="66"/>
      <c r="RI39" s="67"/>
      <c r="RJ39" s="36"/>
      <c r="RK39" s="43" t="e">
        <f ca="1">IF(RF2="■",RK14,
OFFSET(webまとめ!$A$1,RN26-1,16))</f>
        <v>#VALUE!</v>
      </c>
      <c r="RL39" s="36"/>
      <c r="RM39" s="68"/>
      <c r="RN39" s="69"/>
      <c r="RQ39" s="65" t="e">
        <f ca="1">IF(RQ2="■",RQ14,
OFFSET(webまとめ!$A$1,RY26-1,15))</f>
        <v>#VALUE!</v>
      </c>
      <c r="RR39" s="66"/>
      <c r="RS39" s="66"/>
      <c r="RT39" s="67"/>
      <c r="RU39" s="36"/>
      <c r="RV39" s="43" t="e">
        <f ca="1">IF(RQ2="■",RV14,
OFFSET(webまとめ!$A$1,RY26-1,16))</f>
        <v>#VALUE!</v>
      </c>
      <c r="RW39" s="36"/>
      <c r="RX39" s="68"/>
      <c r="RY39" s="69"/>
      <c r="SB39" s="65" t="e">
        <f ca="1">IF(SB2="■",SB14,
OFFSET(webまとめ!$A$1,SJ26-1,15))</f>
        <v>#VALUE!</v>
      </c>
      <c r="SC39" s="66"/>
      <c r="SD39" s="66"/>
      <c r="SE39" s="67"/>
      <c r="SF39" s="36"/>
      <c r="SG39" s="43" t="e">
        <f ca="1">IF(SB2="■",SG14,
OFFSET(webまとめ!$A$1,SJ26-1,16))</f>
        <v>#VALUE!</v>
      </c>
      <c r="SH39" s="36"/>
      <c r="SI39" s="68"/>
      <c r="SJ39" s="69"/>
      <c r="SM39" s="65" t="e">
        <f ca="1">IF(SM2="■",SM14,
OFFSET(webまとめ!$A$1,SU26-1,15))</f>
        <v>#VALUE!</v>
      </c>
      <c r="SN39" s="66"/>
      <c r="SO39" s="66"/>
      <c r="SP39" s="67"/>
      <c r="SQ39" s="36"/>
      <c r="SR39" s="43" t="e">
        <f ca="1">IF(SM2="■",SR14,
OFFSET(webまとめ!$A$1,SU26-1,16))</f>
        <v>#VALUE!</v>
      </c>
      <c r="SS39" s="36"/>
      <c r="ST39" s="68"/>
      <c r="SU39" s="69"/>
      <c r="SX39" s="65" t="e">
        <f ca="1">IF(SX2="■",SX14,
OFFSET(webまとめ!$A$1,TF26-1,15))</f>
        <v>#VALUE!</v>
      </c>
      <c r="SY39" s="66"/>
      <c r="SZ39" s="66"/>
      <c r="TA39" s="67"/>
      <c r="TB39" s="36"/>
      <c r="TC39" s="43" t="e">
        <f ca="1">IF(SX2="■",TC14,
OFFSET(webまとめ!$A$1,TF26-1,16))</f>
        <v>#VALUE!</v>
      </c>
      <c r="TD39" s="36"/>
      <c r="TE39" s="68"/>
      <c r="TF39" s="69"/>
      <c r="TI39" s="65" t="e">
        <f ca="1">IF(TI2="■",TI14,
OFFSET(webまとめ!$A$1,TQ26-1,15))</f>
        <v>#VALUE!</v>
      </c>
      <c r="TJ39" s="66"/>
      <c r="TK39" s="66"/>
      <c r="TL39" s="67"/>
      <c r="TM39" s="36"/>
      <c r="TN39" s="43" t="e">
        <f ca="1">IF(TI2="■",TN14,
OFFSET(webまとめ!$A$1,TQ26-1,16))</f>
        <v>#VALUE!</v>
      </c>
      <c r="TO39" s="36"/>
      <c r="TP39" s="68"/>
      <c r="TQ39" s="69"/>
      <c r="TT39" s="65" t="e">
        <f ca="1">IF(TT2="■",TT14,
OFFSET(webまとめ!$A$1,UB26-1,15))</f>
        <v>#VALUE!</v>
      </c>
      <c r="TU39" s="66"/>
      <c r="TV39" s="66"/>
      <c r="TW39" s="67"/>
      <c r="TX39" s="36"/>
      <c r="TY39" s="43" t="e">
        <f ca="1">IF(TT2="■",TY14,
OFFSET(webまとめ!$A$1,UB26-1,16))</f>
        <v>#VALUE!</v>
      </c>
      <c r="TZ39" s="36"/>
      <c r="UA39" s="68"/>
      <c r="UB39" s="69"/>
      <c r="UE39" s="65" t="e">
        <f ca="1">IF(UE2="■",UE14,
OFFSET(webまとめ!$A$1,UM26-1,15))</f>
        <v>#VALUE!</v>
      </c>
      <c r="UF39" s="66"/>
      <c r="UG39" s="66"/>
      <c r="UH39" s="67"/>
      <c r="UI39" s="36"/>
      <c r="UJ39" s="43" t="e">
        <f ca="1">IF(UE2="■",UJ14,
OFFSET(webまとめ!$A$1,UM26-1,16))</f>
        <v>#VALUE!</v>
      </c>
      <c r="UK39" s="36"/>
      <c r="UL39" s="68"/>
      <c r="UM39" s="69"/>
      <c r="UP39" s="65" t="e">
        <f ca="1">IF(UP2="■",UP14,
OFFSET(webまとめ!$A$1,UX26-1,15))</f>
        <v>#VALUE!</v>
      </c>
      <c r="UQ39" s="66"/>
      <c r="UR39" s="66"/>
      <c r="US39" s="67"/>
      <c r="UT39" s="36"/>
      <c r="UU39" s="43" t="e">
        <f ca="1">IF(UP2="■",UU14,
OFFSET(webまとめ!$A$1,UX26-1,16))</f>
        <v>#VALUE!</v>
      </c>
      <c r="UV39" s="36"/>
      <c r="UW39" s="68"/>
      <c r="UX39" s="69"/>
      <c r="VA39" s="65" t="e">
        <f ca="1">IF(VA2="■",VA14,
OFFSET(webまとめ!$A$1,VI26-1,15))</f>
        <v>#VALUE!</v>
      </c>
      <c r="VB39" s="66"/>
      <c r="VC39" s="66"/>
      <c r="VD39" s="67"/>
      <c r="VE39" s="36"/>
      <c r="VF39" s="43" t="e">
        <f ca="1">IF(VA2="■",VF14,
OFFSET(webまとめ!$A$1,VI26-1,16))</f>
        <v>#VALUE!</v>
      </c>
      <c r="VG39" s="36"/>
      <c r="VH39" s="68"/>
      <c r="VI39" s="69"/>
      <c r="VL39" s="65" t="e">
        <f ca="1">IF(VL2="■",VL14,
OFFSET(webまとめ!$A$1,VT26-1,15))</f>
        <v>#VALUE!</v>
      </c>
      <c r="VM39" s="66"/>
      <c r="VN39" s="66"/>
      <c r="VO39" s="67"/>
      <c r="VP39" s="36"/>
      <c r="VQ39" s="43" t="e">
        <f ca="1">IF(VL2="■",VQ14,
OFFSET(webまとめ!$A$1,VT26-1,16))</f>
        <v>#VALUE!</v>
      </c>
      <c r="VR39" s="36"/>
      <c r="VS39" s="68"/>
      <c r="VT39" s="69"/>
      <c r="VW39" s="65" t="e">
        <f ca="1">IF(VW2="■",VW14,
OFFSET(webまとめ!$A$1,WE26-1,15))</f>
        <v>#VALUE!</v>
      </c>
      <c r="VX39" s="66"/>
      <c r="VY39" s="66"/>
      <c r="VZ39" s="67"/>
      <c r="WA39" s="36"/>
      <c r="WB39" s="43" t="e">
        <f ca="1">IF(VW2="■",WB14,
OFFSET(webまとめ!$A$1,WE26-1,16))</f>
        <v>#VALUE!</v>
      </c>
      <c r="WC39" s="36"/>
      <c r="WD39" s="68"/>
      <c r="WE39" s="69"/>
      <c r="WH39" s="65" t="e">
        <f ca="1">IF(WH2="■",WH14,
OFFSET(webまとめ!$A$1,WP26-1,15))</f>
        <v>#VALUE!</v>
      </c>
      <c r="WI39" s="66"/>
      <c r="WJ39" s="66"/>
      <c r="WK39" s="67"/>
      <c r="WL39" s="36"/>
      <c r="WM39" s="43" t="e">
        <f ca="1">IF(WH2="■",WM14,
OFFSET(webまとめ!$A$1,WP26-1,16))</f>
        <v>#VALUE!</v>
      </c>
      <c r="WN39" s="36"/>
      <c r="WO39" s="68"/>
      <c r="WP39" s="69"/>
      <c r="WS39" s="65" t="e">
        <f ca="1">IF(WS2="■",WS14,
OFFSET(webまとめ!$A$1,XA26-1,15))</f>
        <v>#VALUE!</v>
      </c>
      <c r="WT39" s="66"/>
      <c r="WU39" s="66"/>
      <c r="WV39" s="67"/>
      <c r="WW39" s="36"/>
      <c r="WX39" s="43" t="e">
        <f ca="1">IF(WS2="■",WX14,
OFFSET(webまとめ!$A$1,XA26-1,16))</f>
        <v>#VALUE!</v>
      </c>
      <c r="WY39" s="36"/>
      <c r="WZ39" s="68"/>
      <c r="XA39" s="69"/>
      <c r="XD39" s="65" t="e">
        <f ca="1">IF(XD2="■",XD14,
OFFSET(webまとめ!$A$1,XL26-1,15))</f>
        <v>#VALUE!</v>
      </c>
      <c r="XE39" s="66"/>
      <c r="XF39" s="66"/>
      <c r="XG39" s="67"/>
      <c r="XH39" s="36"/>
      <c r="XI39" s="43" t="e">
        <f ca="1">IF(XD2="■",XI14,
OFFSET(webまとめ!$A$1,XL26-1,16))</f>
        <v>#VALUE!</v>
      </c>
      <c r="XJ39" s="36"/>
      <c r="XK39" s="68"/>
      <c r="XL39" s="69"/>
      <c r="XO39" s="65" t="e">
        <f ca="1">IF(XO2="■",XO14,
OFFSET(webまとめ!$A$1,XW26-1,15))</f>
        <v>#VALUE!</v>
      </c>
      <c r="XP39" s="66"/>
      <c r="XQ39" s="66"/>
      <c r="XR39" s="67"/>
      <c r="XS39" s="36"/>
      <c r="XT39" s="43" t="e">
        <f ca="1">IF(XO2="■",XT14,
OFFSET(webまとめ!$A$1,XW26-1,16))</f>
        <v>#VALUE!</v>
      </c>
      <c r="XU39" s="36"/>
      <c r="XV39" s="68"/>
      <c r="XW39" s="69"/>
      <c r="XZ39" s="65" t="e">
        <f ca="1">IF(XZ2="■",XZ14,
OFFSET(webまとめ!$A$1,YH26-1,15))</f>
        <v>#VALUE!</v>
      </c>
      <c r="YA39" s="66"/>
      <c r="YB39" s="66"/>
      <c r="YC39" s="67"/>
      <c r="YD39" s="36"/>
      <c r="YE39" s="43" t="e">
        <f ca="1">IF(XZ2="■",YE14,
OFFSET(webまとめ!$A$1,YH26-1,16))</f>
        <v>#VALUE!</v>
      </c>
      <c r="YF39" s="36"/>
      <c r="YG39" s="68"/>
      <c r="YH39" s="69"/>
      <c r="YK39" s="65" t="e">
        <f ca="1">IF(YK2="■",YK14,
OFFSET(webまとめ!$A$1,YS26-1,15))</f>
        <v>#VALUE!</v>
      </c>
      <c r="YL39" s="66"/>
      <c r="YM39" s="66"/>
      <c r="YN39" s="67"/>
      <c r="YO39" s="36"/>
      <c r="YP39" s="43" t="e">
        <f ca="1">IF(YK2="■",YP14,
OFFSET(webまとめ!$A$1,YS26-1,16))</f>
        <v>#VALUE!</v>
      </c>
      <c r="YQ39" s="36"/>
      <c r="YR39" s="68"/>
      <c r="YS39" s="69"/>
      <c r="YV39" s="65" t="e">
        <f ca="1">IF(YV2="■",YV14,
OFFSET(webまとめ!$A$1,ZD26-1,15))</f>
        <v>#VALUE!</v>
      </c>
      <c r="YW39" s="66"/>
      <c r="YX39" s="66"/>
      <c r="YY39" s="67"/>
      <c r="YZ39" s="36"/>
      <c r="ZA39" s="43" t="e">
        <f ca="1">IF(YV2="■",ZA14,
OFFSET(webまとめ!$A$1,ZD26-1,16))</f>
        <v>#VALUE!</v>
      </c>
      <c r="ZB39" s="36"/>
      <c r="ZC39" s="68"/>
      <c r="ZD39" s="69"/>
      <c r="ZG39" s="65" t="e">
        <f ca="1">IF(ZG2="■",ZG14,
OFFSET(webまとめ!$A$1,ZO26-1,15))</f>
        <v>#VALUE!</v>
      </c>
      <c r="ZH39" s="66"/>
      <c r="ZI39" s="66"/>
      <c r="ZJ39" s="67"/>
      <c r="ZK39" s="36"/>
      <c r="ZL39" s="43" t="e">
        <f ca="1">IF(ZG2="■",ZL14,
OFFSET(webまとめ!$A$1,ZO26-1,16))</f>
        <v>#VALUE!</v>
      </c>
      <c r="ZM39" s="36"/>
      <c r="ZN39" s="68"/>
      <c r="ZO39" s="69"/>
      <c r="ZR39" s="65" t="e">
        <f ca="1">IF(ZR2="■",ZR14,
OFFSET(webまとめ!$A$1,ZZ26-1,15))</f>
        <v>#VALUE!</v>
      </c>
      <c r="ZS39" s="66"/>
      <c r="ZT39" s="66"/>
      <c r="ZU39" s="67"/>
      <c r="ZV39" s="36"/>
      <c r="ZW39" s="43" t="e">
        <f ca="1">IF(ZR2="■",ZW14,
OFFSET(webまとめ!$A$1,ZZ26-1,16))</f>
        <v>#VALUE!</v>
      </c>
      <c r="ZX39" s="36"/>
      <c r="ZY39" s="68"/>
      <c r="ZZ39" s="69"/>
      <c r="AAC39" s="65" t="e">
        <f ca="1">IF(AAC2="■",AAC14,
OFFSET(webまとめ!$A$1,AAK26-1,15))</f>
        <v>#VALUE!</v>
      </c>
      <c r="AAD39" s="66"/>
      <c r="AAE39" s="66"/>
      <c r="AAF39" s="67"/>
      <c r="AAG39" s="36"/>
      <c r="AAH39" s="43" t="e">
        <f ca="1">IF(AAC2="■",AAH14,
OFFSET(webまとめ!$A$1,AAK26-1,16))</f>
        <v>#VALUE!</v>
      </c>
      <c r="AAI39" s="36"/>
      <c r="AAJ39" s="68"/>
      <c r="AAK39" s="69"/>
    </row>
    <row r="40" spans="1:713" x14ac:dyDescent="0.45">
      <c r="A40" s="65" t="e">
        <f ca="1">IF(A2="■",A15,
OFFSET(webまとめ!$A$1,I26-1,18))</f>
        <v>#VALUE!</v>
      </c>
      <c r="B40" s="66"/>
      <c r="C40" s="66"/>
      <c r="D40" s="67"/>
      <c r="E40" s="36"/>
      <c r="F40" s="43" t="e">
        <f ca="1">IF(A2="■",F15,
OFFSET(webまとめ!$A$1,I26-1,19))</f>
        <v>#VALUE!</v>
      </c>
      <c r="G40" s="36"/>
      <c r="H40" s="68"/>
      <c r="I40" s="69"/>
      <c r="L40" s="65" t="e">
        <f ca="1">IF(L2="■",L15,
OFFSET(webまとめ!$A$1,T26-1,18))</f>
        <v>#VALUE!</v>
      </c>
      <c r="M40" s="66"/>
      <c r="N40" s="66"/>
      <c r="O40" s="67"/>
      <c r="P40" s="36"/>
      <c r="Q40" s="43" t="e">
        <f ca="1">IF(L2="■",Q15,
OFFSET(webまとめ!$A$1,T26-1,19))</f>
        <v>#VALUE!</v>
      </c>
      <c r="R40" s="36"/>
      <c r="S40" s="68"/>
      <c r="T40" s="69"/>
      <c r="W40" s="65" t="e">
        <f ca="1">IF(W2="■",W15,
OFFSET(webまとめ!$A$1,AE26-1,18))</f>
        <v>#VALUE!</v>
      </c>
      <c r="X40" s="66"/>
      <c r="Y40" s="66"/>
      <c r="Z40" s="67"/>
      <c r="AA40" s="36"/>
      <c r="AB40" s="43" t="e">
        <f ca="1">IF(W2="■",AB15,
OFFSET(webまとめ!$A$1,AE26-1,19))</f>
        <v>#VALUE!</v>
      </c>
      <c r="AC40" s="36"/>
      <c r="AD40" s="68"/>
      <c r="AE40" s="69"/>
      <c r="AH40" s="65" t="e">
        <f ca="1">IF(AH2="■",AH15,
OFFSET(webまとめ!$A$1,AP26-1,18))</f>
        <v>#VALUE!</v>
      </c>
      <c r="AI40" s="66"/>
      <c r="AJ40" s="66"/>
      <c r="AK40" s="67"/>
      <c r="AL40" s="36"/>
      <c r="AM40" s="43" t="e">
        <f ca="1">IF(AH2="■",AM15,
OFFSET(webまとめ!$A$1,AP26-1,19))</f>
        <v>#VALUE!</v>
      </c>
      <c r="AN40" s="36"/>
      <c r="AO40" s="68"/>
      <c r="AP40" s="69"/>
      <c r="AS40" s="65" t="e">
        <f ca="1">IF(AS2="■",AS15,
OFFSET(webまとめ!$A$1,BA26-1,18))</f>
        <v>#VALUE!</v>
      </c>
      <c r="AT40" s="66"/>
      <c r="AU40" s="66"/>
      <c r="AV40" s="67"/>
      <c r="AW40" s="36"/>
      <c r="AX40" s="43" t="e">
        <f ca="1">IF(AS2="■",AX15,
OFFSET(webまとめ!$A$1,BA26-1,19))</f>
        <v>#VALUE!</v>
      </c>
      <c r="AY40" s="36"/>
      <c r="AZ40" s="68"/>
      <c r="BA40" s="69"/>
      <c r="BD40" s="65" t="e">
        <f ca="1">IF(BD2="■",BD15,
OFFSET(webまとめ!$A$1,BL26-1,18))</f>
        <v>#VALUE!</v>
      </c>
      <c r="BE40" s="66"/>
      <c r="BF40" s="66"/>
      <c r="BG40" s="67"/>
      <c r="BH40" s="36"/>
      <c r="BI40" s="43" t="e">
        <f ca="1">IF(BD2="■",BI15,
OFFSET(webまとめ!$A$1,BL26-1,19))</f>
        <v>#VALUE!</v>
      </c>
      <c r="BJ40" s="36"/>
      <c r="BK40" s="68"/>
      <c r="BL40" s="69"/>
      <c r="BO40" s="65" t="e">
        <f ca="1">IF(BO2="■",BO15,
OFFSET(webまとめ!$A$1,BW26-1,18))</f>
        <v>#VALUE!</v>
      </c>
      <c r="BP40" s="66"/>
      <c r="BQ40" s="66"/>
      <c r="BR40" s="67"/>
      <c r="BS40" s="36"/>
      <c r="BT40" s="43" t="e">
        <f ca="1">IF(BO2="■",BT15,
OFFSET(webまとめ!$A$1,BW26-1,19))</f>
        <v>#VALUE!</v>
      </c>
      <c r="BU40" s="36"/>
      <c r="BV40" s="68"/>
      <c r="BW40" s="69"/>
      <c r="BZ40" s="65" t="e">
        <f ca="1">IF(BZ2="■",BZ15,
OFFSET(webまとめ!$A$1,CH26-1,18))</f>
        <v>#VALUE!</v>
      </c>
      <c r="CA40" s="66"/>
      <c r="CB40" s="66"/>
      <c r="CC40" s="67"/>
      <c r="CD40" s="36"/>
      <c r="CE40" s="43" t="e">
        <f ca="1">IF(BZ2="■",CE15,
OFFSET(webまとめ!$A$1,CH26-1,19))</f>
        <v>#VALUE!</v>
      </c>
      <c r="CF40" s="36"/>
      <c r="CG40" s="68"/>
      <c r="CH40" s="69"/>
      <c r="CK40" s="65" t="e">
        <f ca="1">IF(CK2="■",CK15,
OFFSET(webまとめ!$A$1,CS26-1,18))</f>
        <v>#VALUE!</v>
      </c>
      <c r="CL40" s="66"/>
      <c r="CM40" s="66"/>
      <c r="CN40" s="67"/>
      <c r="CO40" s="36"/>
      <c r="CP40" s="43" t="e">
        <f ca="1">IF(CK2="■",CP15,
OFFSET(webまとめ!$A$1,CS26-1,19))</f>
        <v>#VALUE!</v>
      </c>
      <c r="CQ40" s="36"/>
      <c r="CR40" s="68"/>
      <c r="CS40" s="69"/>
      <c r="CV40" s="65" t="e">
        <f ca="1">IF(CV2="■",CV15,
OFFSET(webまとめ!$A$1,DD26-1,18))</f>
        <v>#VALUE!</v>
      </c>
      <c r="CW40" s="66"/>
      <c r="CX40" s="66"/>
      <c r="CY40" s="67"/>
      <c r="CZ40" s="36"/>
      <c r="DA40" s="43" t="e">
        <f ca="1">IF(CV2="■",DA15,
OFFSET(webまとめ!$A$1,DD26-1,19))</f>
        <v>#VALUE!</v>
      </c>
      <c r="DB40" s="36"/>
      <c r="DC40" s="68"/>
      <c r="DD40" s="69"/>
      <c r="DG40" s="65" t="e">
        <f ca="1">IF(DG2="■",DG15,
OFFSET(webまとめ!$A$1,DO26-1,18))</f>
        <v>#VALUE!</v>
      </c>
      <c r="DH40" s="66"/>
      <c r="DI40" s="66"/>
      <c r="DJ40" s="67"/>
      <c r="DK40" s="36"/>
      <c r="DL40" s="43" t="e">
        <f ca="1">IF(DG2="■",DL15,
OFFSET(webまとめ!$A$1,DO26-1,19))</f>
        <v>#VALUE!</v>
      </c>
      <c r="DM40" s="36"/>
      <c r="DN40" s="68"/>
      <c r="DO40" s="69"/>
      <c r="DR40" s="65" t="e">
        <f ca="1">IF(DR2="■",DR15,
OFFSET(webまとめ!$A$1,DZ26-1,18))</f>
        <v>#VALUE!</v>
      </c>
      <c r="DS40" s="66"/>
      <c r="DT40" s="66"/>
      <c r="DU40" s="67"/>
      <c r="DV40" s="36"/>
      <c r="DW40" s="43" t="e">
        <f ca="1">IF(DR2="■",DW15,
OFFSET(webまとめ!$A$1,DZ26-1,19))</f>
        <v>#VALUE!</v>
      </c>
      <c r="DX40" s="36"/>
      <c r="DY40" s="68"/>
      <c r="DZ40" s="69"/>
      <c r="EC40" s="65" t="e">
        <f ca="1">IF(EC2="■",EC15,
OFFSET(webまとめ!$A$1,EK26-1,18))</f>
        <v>#VALUE!</v>
      </c>
      <c r="ED40" s="66"/>
      <c r="EE40" s="66"/>
      <c r="EF40" s="67"/>
      <c r="EG40" s="36"/>
      <c r="EH40" s="43" t="e">
        <f ca="1">IF(EC2="■",EH15,
OFFSET(webまとめ!$A$1,EK26-1,19))</f>
        <v>#VALUE!</v>
      </c>
      <c r="EI40" s="36"/>
      <c r="EJ40" s="68"/>
      <c r="EK40" s="69"/>
      <c r="EN40" s="65" t="e">
        <f ca="1">IF(EN2="■",EN15,
OFFSET(webまとめ!$A$1,EV26-1,18))</f>
        <v>#VALUE!</v>
      </c>
      <c r="EO40" s="66"/>
      <c r="EP40" s="66"/>
      <c r="EQ40" s="67"/>
      <c r="ER40" s="36"/>
      <c r="ES40" s="43" t="e">
        <f ca="1">IF(EN2="■",ES15,
OFFSET(webまとめ!$A$1,EV26-1,19))</f>
        <v>#VALUE!</v>
      </c>
      <c r="ET40" s="36"/>
      <c r="EU40" s="68"/>
      <c r="EV40" s="69"/>
      <c r="EY40" s="65" t="e">
        <f ca="1">IF(EY2="■",EY15,
OFFSET(webまとめ!$A$1,FG26-1,18))</f>
        <v>#VALUE!</v>
      </c>
      <c r="EZ40" s="66"/>
      <c r="FA40" s="66"/>
      <c r="FB40" s="67"/>
      <c r="FC40" s="36"/>
      <c r="FD40" s="43" t="e">
        <f ca="1">IF(EY2="■",FD15,
OFFSET(webまとめ!$A$1,FG26-1,19))</f>
        <v>#VALUE!</v>
      </c>
      <c r="FE40" s="36"/>
      <c r="FF40" s="68"/>
      <c r="FG40" s="69"/>
      <c r="FJ40" s="65" t="e">
        <f ca="1">IF(FJ2="■",FJ15,
OFFSET(webまとめ!$A$1,FR26-1,18))</f>
        <v>#VALUE!</v>
      </c>
      <c r="FK40" s="66"/>
      <c r="FL40" s="66"/>
      <c r="FM40" s="67"/>
      <c r="FN40" s="36"/>
      <c r="FO40" s="43" t="e">
        <f ca="1">IF(FJ2="■",FO15,
OFFSET(webまとめ!$A$1,FR26-1,19))</f>
        <v>#VALUE!</v>
      </c>
      <c r="FP40" s="36"/>
      <c r="FQ40" s="68"/>
      <c r="FR40" s="69"/>
      <c r="FU40" s="65" t="e">
        <f ca="1">IF(FU2="■",FU15,
OFFSET(webまとめ!$A$1,GC26-1,18))</f>
        <v>#VALUE!</v>
      </c>
      <c r="FV40" s="66"/>
      <c r="FW40" s="66"/>
      <c r="FX40" s="67"/>
      <c r="FY40" s="36"/>
      <c r="FZ40" s="43" t="e">
        <f ca="1">IF(FU2="■",FZ15,
OFFSET(webまとめ!$A$1,GC26-1,19))</f>
        <v>#VALUE!</v>
      </c>
      <c r="GA40" s="36"/>
      <c r="GB40" s="68"/>
      <c r="GC40" s="69"/>
      <c r="GF40" s="65" t="e">
        <f ca="1">IF(GF2="■",GF15,
OFFSET(webまとめ!$A$1,GN26-1,18))</f>
        <v>#VALUE!</v>
      </c>
      <c r="GG40" s="66"/>
      <c r="GH40" s="66"/>
      <c r="GI40" s="67"/>
      <c r="GJ40" s="36"/>
      <c r="GK40" s="43" t="e">
        <f ca="1">IF(GF2="■",GK15,
OFFSET(webまとめ!$A$1,GN26-1,19))</f>
        <v>#VALUE!</v>
      </c>
      <c r="GL40" s="36"/>
      <c r="GM40" s="68"/>
      <c r="GN40" s="69"/>
      <c r="GQ40" s="65" t="e">
        <f ca="1">IF(GQ2="■",GQ15,
OFFSET(webまとめ!$A$1,GY26-1,18))</f>
        <v>#VALUE!</v>
      </c>
      <c r="GR40" s="66"/>
      <c r="GS40" s="66"/>
      <c r="GT40" s="67"/>
      <c r="GU40" s="36"/>
      <c r="GV40" s="43" t="e">
        <f ca="1">IF(GQ2="■",GV15,
OFFSET(webまとめ!$A$1,GY26-1,19))</f>
        <v>#VALUE!</v>
      </c>
      <c r="GW40" s="36"/>
      <c r="GX40" s="68"/>
      <c r="GY40" s="69"/>
      <c r="HB40" s="65" t="e">
        <f ca="1">IF(HB2="■",HB15,
OFFSET(webまとめ!$A$1,HJ26-1,18))</f>
        <v>#VALUE!</v>
      </c>
      <c r="HC40" s="66"/>
      <c r="HD40" s="66"/>
      <c r="HE40" s="67"/>
      <c r="HF40" s="36"/>
      <c r="HG40" s="43" t="e">
        <f ca="1">IF(HB2="■",HG15,
OFFSET(webまとめ!$A$1,HJ26-1,19))</f>
        <v>#VALUE!</v>
      </c>
      <c r="HH40" s="36"/>
      <c r="HI40" s="68"/>
      <c r="HJ40" s="69"/>
      <c r="HM40" s="65" t="e">
        <f ca="1">IF(HM2="■",HM15,
OFFSET(webまとめ!$A$1,HU26-1,18))</f>
        <v>#VALUE!</v>
      </c>
      <c r="HN40" s="66"/>
      <c r="HO40" s="66"/>
      <c r="HP40" s="67"/>
      <c r="HQ40" s="36"/>
      <c r="HR40" s="43" t="e">
        <f ca="1">IF(HM2="■",HR15,
OFFSET(webまとめ!$A$1,HU26-1,19))</f>
        <v>#VALUE!</v>
      </c>
      <c r="HS40" s="36"/>
      <c r="HT40" s="68"/>
      <c r="HU40" s="69"/>
      <c r="HX40" s="65" t="e">
        <f ca="1">IF(HX2="■",HX15,
OFFSET(webまとめ!$A$1,IF26-1,18))</f>
        <v>#VALUE!</v>
      </c>
      <c r="HY40" s="66"/>
      <c r="HZ40" s="66"/>
      <c r="IA40" s="67"/>
      <c r="IB40" s="36"/>
      <c r="IC40" s="43" t="e">
        <f ca="1">IF(HX2="■",IC15,
OFFSET(webまとめ!$A$1,IF26-1,19))</f>
        <v>#VALUE!</v>
      </c>
      <c r="ID40" s="36"/>
      <c r="IE40" s="68"/>
      <c r="IF40" s="69"/>
      <c r="II40" s="65" t="e">
        <f ca="1">IF(II2="■",II15,
OFFSET(webまとめ!$A$1,IQ26-1,18))</f>
        <v>#VALUE!</v>
      </c>
      <c r="IJ40" s="66"/>
      <c r="IK40" s="66"/>
      <c r="IL40" s="67"/>
      <c r="IM40" s="36"/>
      <c r="IN40" s="43" t="e">
        <f ca="1">IF(II2="■",IN15,
OFFSET(webまとめ!$A$1,IQ26-1,19))</f>
        <v>#VALUE!</v>
      </c>
      <c r="IO40" s="36"/>
      <c r="IP40" s="68"/>
      <c r="IQ40" s="69"/>
      <c r="IT40" s="65" t="e">
        <f ca="1">IF(IT2="■",IT15,
OFFSET(webまとめ!$A$1,JB26-1,18))</f>
        <v>#VALUE!</v>
      </c>
      <c r="IU40" s="66"/>
      <c r="IV40" s="66"/>
      <c r="IW40" s="67"/>
      <c r="IX40" s="36"/>
      <c r="IY40" s="43" t="e">
        <f ca="1">IF(IT2="■",IY15,
OFFSET(webまとめ!$A$1,JB26-1,19))</f>
        <v>#VALUE!</v>
      </c>
      <c r="IZ40" s="36"/>
      <c r="JA40" s="68"/>
      <c r="JB40" s="69"/>
      <c r="JE40" s="65" t="e">
        <f ca="1">IF(JE2="■",JE15,
OFFSET(webまとめ!$A$1,JM26-1,18))</f>
        <v>#VALUE!</v>
      </c>
      <c r="JF40" s="66"/>
      <c r="JG40" s="66"/>
      <c r="JH40" s="67"/>
      <c r="JI40" s="36"/>
      <c r="JJ40" s="43" t="e">
        <f ca="1">IF(JE2="■",JJ15,
OFFSET(webまとめ!$A$1,JM26-1,19))</f>
        <v>#VALUE!</v>
      </c>
      <c r="JK40" s="36"/>
      <c r="JL40" s="68"/>
      <c r="JM40" s="69"/>
      <c r="JP40" s="65" t="e">
        <f ca="1">IF(JP2="■",JP15,
OFFSET(webまとめ!$A$1,JX26-1,18))</f>
        <v>#VALUE!</v>
      </c>
      <c r="JQ40" s="66"/>
      <c r="JR40" s="66"/>
      <c r="JS40" s="67"/>
      <c r="JT40" s="36"/>
      <c r="JU40" s="43" t="e">
        <f ca="1">IF(JP2="■",JU15,
OFFSET(webまとめ!$A$1,JX26-1,19))</f>
        <v>#VALUE!</v>
      </c>
      <c r="JV40" s="36"/>
      <c r="JW40" s="68"/>
      <c r="JX40" s="69"/>
      <c r="KA40" s="65" t="e">
        <f ca="1">IF(KA2="■",KA15,
OFFSET(webまとめ!$A$1,KI26-1,18))</f>
        <v>#VALUE!</v>
      </c>
      <c r="KB40" s="66"/>
      <c r="KC40" s="66"/>
      <c r="KD40" s="67"/>
      <c r="KE40" s="36"/>
      <c r="KF40" s="43" t="e">
        <f ca="1">IF(KA2="■",KF15,
OFFSET(webまとめ!$A$1,KI26-1,19))</f>
        <v>#VALUE!</v>
      </c>
      <c r="KG40" s="36"/>
      <c r="KH40" s="68"/>
      <c r="KI40" s="69"/>
      <c r="KL40" s="65" t="e">
        <f ca="1">IF(KL2="■",KL15,
OFFSET(webまとめ!$A$1,KT26-1,18))</f>
        <v>#VALUE!</v>
      </c>
      <c r="KM40" s="66"/>
      <c r="KN40" s="66"/>
      <c r="KO40" s="67"/>
      <c r="KP40" s="36"/>
      <c r="KQ40" s="43" t="e">
        <f ca="1">IF(KL2="■",KQ15,
OFFSET(webまとめ!$A$1,KT26-1,19))</f>
        <v>#VALUE!</v>
      </c>
      <c r="KR40" s="36"/>
      <c r="KS40" s="68"/>
      <c r="KT40" s="69"/>
      <c r="KW40" s="65" t="e">
        <f ca="1">IF(KW2="■",KW15,
OFFSET(webまとめ!$A$1,LE26-1,18))</f>
        <v>#VALUE!</v>
      </c>
      <c r="KX40" s="66"/>
      <c r="KY40" s="66"/>
      <c r="KZ40" s="67"/>
      <c r="LA40" s="36"/>
      <c r="LB40" s="43" t="e">
        <f ca="1">IF(KW2="■",LB15,
OFFSET(webまとめ!$A$1,LE26-1,19))</f>
        <v>#VALUE!</v>
      </c>
      <c r="LC40" s="36"/>
      <c r="LD40" s="68"/>
      <c r="LE40" s="69"/>
      <c r="LH40" s="65" t="e">
        <f ca="1">IF(LH2="■",LH15,
OFFSET(webまとめ!$A$1,LP26-1,18))</f>
        <v>#VALUE!</v>
      </c>
      <c r="LI40" s="66"/>
      <c r="LJ40" s="66"/>
      <c r="LK40" s="67"/>
      <c r="LL40" s="36"/>
      <c r="LM40" s="43" t="e">
        <f ca="1">IF(LH2="■",LM15,
OFFSET(webまとめ!$A$1,LP26-1,19))</f>
        <v>#VALUE!</v>
      </c>
      <c r="LN40" s="36"/>
      <c r="LO40" s="68"/>
      <c r="LP40" s="69"/>
      <c r="LS40" s="65" t="e">
        <f ca="1">IF(LS2="■",LS15,
OFFSET(webまとめ!$A$1,MA26-1,18))</f>
        <v>#VALUE!</v>
      </c>
      <c r="LT40" s="66"/>
      <c r="LU40" s="66"/>
      <c r="LV40" s="67"/>
      <c r="LW40" s="36"/>
      <c r="LX40" s="43" t="e">
        <f ca="1">IF(LS2="■",LX15,
OFFSET(webまとめ!$A$1,MA26-1,19))</f>
        <v>#VALUE!</v>
      </c>
      <c r="LY40" s="36"/>
      <c r="LZ40" s="68"/>
      <c r="MA40" s="69"/>
      <c r="MD40" s="65" t="e">
        <f ca="1">IF(MD2="■",MD15,
OFFSET(webまとめ!$A$1,ML26-1,18))</f>
        <v>#VALUE!</v>
      </c>
      <c r="ME40" s="66"/>
      <c r="MF40" s="66"/>
      <c r="MG40" s="67"/>
      <c r="MH40" s="36"/>
      <c r="MI40" s="43" t="e">
        <f ca="1">IF(MD2="■",MI15,
OFFSET(webまとめ!$A$1,ML26-1,19))</f>
        <v>#VALUE!</v>
      </c>
      <c r="MJ40" s="36"/>
      <c r="MK40" s="68"/>
      <c r="ML40" s="69"/>
      <c r="MO40" s="65" t="e">
        <f ca="1">IF(MO2="■",MO15,
OFFSET(webまとめ!$A$1,MW26-1,18))</f>
        <v>#VALUE!</v>
      </c>
      <c r="MP40" s="66"/>
      <c r="MQ40" s="66"/>
      <c r="MR40" s="67"/>
      <c r="MS40" s="36"/>
      <c r="MT40" s="43" t="e">
        <f ca="1">IF(MO2="■",MT15,
OFFSET(webまとめ!$A$1,MW26-1,19))</f>
        <v>#VALUE!</v>
      </c>
      <c r="MU40" s="36"/>
      <c r="MV40" s="68"/>
      <c r="MW40" s="69"/>
      <c r="MZ40" s="65" t="e">
        <f ca="1">IF(MZ2="■",MZ15,
OFFSET(webまとめ!$A$1,NH26-1,18))</f>
        <v>#VALUE!</v>
      </c>
      <c r="NA40" s="66"/>
      <c r="NB40" s="66"/>
      <c r="NC40" s="67"/>
      <c r="ND40" s="36"/>
      <c r="NE40" s="43" t="e">
        <f ca="1">IF(MZ2="■",NE15,
OFFSET(webまとめ!$A$1,NH26-1,19))</f>
        <v>#VALUE!</v>
      </c>
      <c r="NF40" s="36"/>
      <c r="NG40" s="68"/>
      <c r="NH40" s="69"/>
      <c r="NK40" s="65" t="e">
        <f ca="1">IF(NK2="■",NK15,
OFFSET(webまとめ!$A$1,NS26-1,18))</f>
        <v>#VALUE!</v>
      </c>
      <c r="NL40" s="66"/>
      <c r="NM40" s="66"/>
      <c r="NN40" s="67"/>
      <c r="NO40" s="36"/>
      <c r="NP40" s="43" t="e">
        <f ca="1">IF(NK2="■",NP15,
OFFSET(webまとめ!$A$1,NS26-1,19))</f>
        <v>#VALUE!</v>
      </c>
      <c r="NQ40" s="36"/>
      <c r="NR40" s="68"/>
      <c r="NS40" s="69"/>
      <c r="NV40" s="65" t="e">
        <f ca="1">IF(NV2="■",NV15,
OFFSET(webまとめ!$A$1,OD26-1,18))</f>
        <v>#VALUE!</v>
      </c>
      <c r="NW40" s="66"/>
      <c r="NX40" s="66"/>
      <c r="NY40" s="67"/>
      <c r="NZ40" s="36"/>
      <c r="OA40" s="43" t="e">
        <f ca="1">IF(NV2="■",OA15,
OFFSET(webまとめ!$A$1,OD26-1,19))</f>
        <v>#VALUE!</v>
      </c>
      <c r="OB40" s="36"/>
      <c r="OC40" s="68"/>
      <c r="OD40" s="69"/>
      <c r="OG40" s="65" t="e">
        <f ca="1">IF(OG2="■",OG15,
OFFSET(webまとめ!$A$1,OO26-1,18))</f>
        <v>#VALUE!</v>
      </c>
      <c r="OH40" s="66"/>
      <c r="OI40" s="66"/>
      <c r="OJ40" s="67"/>
      <c r="OK40" s="36"/>
      <c r="OL40" s="43" t="e">
        <f ca="1">IF(OG2="■",OL15,
OFFSET(webまとめ!$A$1,OO26-1,19))</f>
        <v>#VALUE!</v>
      </c>
      <c r="OM40" s="36"/>
      <c r="ON40" s="68"/>
      <c r="OO40" s="69"/>
      <c r="OR40" s="65" t="e">
        <f ca="1">IF(OR2="■",OR15,
OFFSET(webまとめ!$A$1,OZ26-1,18))</f>
        <v>#VALUE!</v>
      </c>
      <c r="OS40" s="66"/>
      <c r="OT40" s="66"/>
      <c r="OU40" s="67"/>
      <c r="OV40" s="36"/>
      <c r="OW40" s="43" t="e">
        <f ca="1">IF(OR2="■",OW15,
OFFSET(webまとめ!$A$1,OZ26-1,19))</f>
        <v>#VALUE!</v>
      </c>
      <c r="OX40" s="36"/>
      <c r="OY40" s="68"/>
      <c r="OZ40" s="69"/>
      <c r="PC40" s="65" t="e">
        <f ca="1">IF(PC2="■",PC15,
OFFSET(webまとめ!$A$1,PK26-1,18))</f>
        <v>#VALUE!</v>
      </c>
      <c r="PD40" s="66"/>
      <c r="PE40" s="66"/>
      <c r="PF40" s="67"/>
      <c r="PG40" s="36"/>
      <c r="PH40" s="43" t="e">
        <f ca="1">IF(PC2="■",PH15,
OFFSET(webまとめ!$A$1,PK26-1,19))</f>
        <v>#VALUE!</v>
      </c>
      <c r="PI40" s="36"/>
      <c r="PJ40" s="68"/>
      <c r="PK40" s="69"/>
      <c r="PN40" s="65" t="e">
        <f ca="1">IF(PN2="■",PN15,
OFFSET(webまとめ!$A$1,PV26-1,18))</f>
        <v>#VALUE!</v>
      </c>
      <c r="PO40" s="66"/>
      <c r="PP40" s="66"/>
      <c r="PQ40" s="67"/>
      <c r="PR40" s="36"/>
      <c r="PS40" s="43" t="e">
        <f ca="1">IF(PN2="■",PS15,
OFFSET(webまとめ!$A$1,PV26-1,19))</f>
        <v>#VALUE!</v>
      </c>
      <c r="PT40" s="36"/>
      <c r="PU40" s="68"/>
      <c r="PV40" s="69"/>
      <c r="PY40" s="65" t="e">
        <f ca="1">IF(PY2="■",PY15,
OFFSET(webまとめ!$A$1,QG26-1,18))</f>
        <v>#VALUE!</v>
      </c>
      <c r="PZ40" s="66"/>
      <c r="QA40" s="66"/>
      <c r="QB40" s="67"/>
      <c r="QC40" s="36"/>
      <c r="QD40" s="43" t="e">
        <f ca="1">IF(PY2="■",QD15,
OFFSET(webまとめ!$A$1,QG26-1,19))</f>
        <v>#VALUE!</v>
      </c>
      <c r="QE40" s="36"/>
      <c r="QF40" s="68"/>
      <c r="QG40" s="69"/>
      <c r="QJ40" s="65" t="e">
        <f ca="1">IF(QJ2="■",QJ15,
OFFSET(webまとめ!$A$1,QR26-1,18))</f>
        <v>#VALUE!</v>
      </c>
      <c r="QK40" s="66"/>
      <c r="QL40" s="66"/>
      <c r="QM40" s="67"/>
      <c r="QN40" s="36"/>
      <c r="QO40" s="43" t="e">
        <f ca="1">IF(QJ2="■",QO15,
OFFSET(webまとめ!$A$1,QR26-1,19))</f>
        <v>#VALUE!</v>
      </c>
      <c r="QP40" s="36"/>
      <c r="QQ40" s="68"/>
      <c r="QR40" s="69"/>
      <c r="QU40" s="65" t="e">
        <f ca="1">IF(QU2="■",QU15,
OFFSET(webまとめ!$A$1,RC26-1,18))</f>
        <v>#VALUE!</v>
      </c>
      <c r="QV40" s="66"/>
      <c r="QW40" s="66"/>
      <c r="QX40" s="67"/>
      <c r="QY40" s="36"/>
      <c r="QZ40" s="43" t="e">
        <f ca="1">IF(QU2="■",QZ15,
OFFSET(webまとめ!$A$1,RC26-1,19))</f>
        <v>#VALUE!</v>
      </c>
      <c r="RA40" s="36"/>
      <c r="RB40" s="68"/>
      <c r="RC40" s="69"/>
      <c r="RF40" s="65" t="e">
        <f ca="1">IF(RF2="■",RF15,
OFFSET(webまとめ!$A$1,RN26-1,18))</f>
        <v>#VALUE!</v>
      </c>
      <c r="RG40" s="66"/>
      <c r="RH40" s="66"/>
      <c r="RI40" s="67"/>
      <c r="RJ40" s="36"/>
      <c r="RK40" s="43" t="e">
        <f ca="1">IF(RF2="■",RK15,
OFFSET(webまとめ!$A$1,RN26-1,19))</f>
        <v>#VALUE!</v>
      </c>
      <c r="RL40" s="36"/>
      <c r="RM40" s="68"/>
      <c r="RN40" s="69"/>
      <c r="RQ40" s="65" t="e">
        <f ca="1">IF(RQ2="■",RQ15,
OFFSET(webまとめ!$A$1,RY26-1,18))</f>
        <v>#VALUE!</v>
      </c>
      <c r="RR40" s="66"/>
      <c r="RS40" s="66"/>
      <c r="RT40" s="67"/>
      <c r="RU40" s="36"/>
      <c r="RV40" s="43" t="e">
        <f ca="1">IF(RQ2="■",RV15,
OFFSET(webまとめ!$A$1,RY26-1,19))</f>
        <v>#VALUE!</v>
      </c>
      <c r="RW40" s="36"/>
      <c r="RX40" s="68"/>
      <c r="RY40" s="69"/>
      <c r="SB40" s="65" t="e">
        <f ca="1">IF(SB2="■",SB15,
OFFSET(webまとめ!$A$1,SJ26-1,18))</f>
        <v>#VALUE!</v>
      </c>
      <c r="SC40" s="66"/>
      <c r="SD40" s="66"/>
      <c r="SE40" s="67"/>
      <c r="SF40" s="36"/>
      <c r="SG40" s="43" t="e">
        <f ca="1">IF(SB2="■",SG15,
OFFSET(webまとめ!$A$1,SJ26-1,19))</f>
        <v>#VALUE!</v>
      </c>
      <c r="SH40" s="36"/>
      <c r="SI40" s="68"/>
      <c r="SJ40" s="69"/>
      <c r="SM40" s="65" t="e">
        <f ca="1">IF(SM2="■",SM15,
OFFSET(webまとめ!$A$1,SU26-1,18))</f>
        <v>#VALUE!</v>
      </c>
      <c r="SN40" s="66"/>
      <c r="SO40" s="66"/>
      <c r="SP40" s="67"/>
      <c r="SQ40" s="36"/>
      <c r="SR40" s="43" t="e">
        <f ca="1">IF(SM2="■",SR15,
OFFSET(webまとめ!$A$1,SU26-1,19))</f>
        <v>#VALUE!</v>
      </c>
      <c r="SS40" s="36"/>
      <c r="ST40" s="68"/>
      <c r="SU40" s="69"/>
      <c r="SX40" s="65" t="e">
        <f ca="1">IF(SX2="■",SX15,
OFFSET(webまとめ!$A$1,TF26-1,18))</f>
        <v>#VALUE!</v>
      </c>
      <c r="SY40" s="66"/>
      <c r="SZ40" s="66"/>
      <c r="TA40" s="67"/>
      <c r="TB40" s="36"/>
      <c r="TC40" s="43" t="e">
        <f ca="1">IF(SX2="■",TC15,
OFFSET(webまとめ!$A$1,TF26-1,19))</f>
        <v>#VALUE!</v>
      </c>
      <c r="TD40" s="36"/>
      <c r="TE40" s="68"/>
      <c r="TF40" s="69"/>
      <c r="TI40" s="65" t="e">
        <f ca="1">IF(TI2="■",TI15,
OFFSET(webまとめ!$A$1,TQ26-1,18))</f>
        <v>#VALUE!</v>
      </c>
      <c r="TJ40" s="66"/>
      <c r="TK40" s="66"/>
      <c r="TL40" s="67"/>
      <c r="TM40" s="36"/>
      <c r="TN40" s="43" t="e">
        <f ca="1">IF(TI2="■",TN15,
OFFSET(webまとめ!$A$1,TQ26-1,19))</f>
        <v>#VALUE!</v>
      </c>
      <c r="TO40" s="36"/>
      <c r="TP40" s="68"/>
      <c r="TQ40" s="69"/>
      <c r="TT40" s="65" t="e">
        <f ca="1">IF(TT2="■",TT15,
OFFSET(webまとめ!$A$1,UB26-1,18))</f>
        <v>#VALUE!</v>
      </c>
      <c r="TU40" s="66"/>
      <c r="TV40" s="66"/>
      <c r="TW40" s="67"/>
      <c r="TX40" s="36"/>
      <c r="TY40" s="43" t="e">
        <f ca="1">IF(TT2="■",TY15,
OFFSET(webまとめ!$A$1,UB26-1,19))</f>
        <v>#VALUE!</v>
      </c>
      <c r="TZ40" s="36"/>
      <c r="UA40" s="68"/>
      <c r="UB40" s="69"/>
      <c r="UE40" s="65" t="e">
        <f ca="1">IF(UE2="■",UE15,
OFFSET(webまとめ!$A$1,UM26-1,18))</f>
        <v>#VALUE!</v>
      </c>
      <c r="UF40" s="66"/>
      <c r="UG40" s="66"/>
      <c r="UH40" s="67"/>
      <c r="UI40" s="36"/>
      <c r="UJ40" s="43" t="e">
        <f ca="1">IF(UE2="■",UJ15,
OFFSET(webまとめ!$A$1,UM26-1,19))</f>
        <v>#VALUE!</v>
      </c>
      <c r="UK40" s="36"/>
      <c r="UL40" s="68"/>
      <c r="UM40" s="69"/>
      <c r="UP40" s="65" t="e">
        <f ca="1">IF(UP2="■",UP15,
OFFSET(webまとめ!$A$1,UX26-1,18))</f>
        <v>#VALUE!</v>
      </c>
      <c r="UQ40" s="66"/>
      <c r="UR40" s="66"/>
      <c r="US40" s="67"/>
      <c r="UT40" s="36"/>
      <c r="UU40" s="43" t="e">
        <f ca="1">IF(UP2="■",UU15,
OFFSET(webまとめ!$A$1,UX26-1,19))</f>
        <v>#VALUE!</v>
      </c>
      <c r="UV40" s="36"/>
      <c r="UW40" s="68"/>
      <c r="UX40" s="69"/>
      <c r="VA40" s="65" t="e">
        <f ca="1">IF(VA2="■",VA15,
OFFSET(webまとめ!$A$1,VI26-1,18))</f>
        <v>#VALUE!</v>
      </c>
      <c r="VB40" s="66"/>
      <c r="VC40" s="66"/>
      <c r="VD40" s="67"/>
      <c r="VE40" s="36"/>
      <c r="VF40" s="43" t="e">
        <f ca="1">IF(VA2="■",VF15,
OFFSET(webまとめ!$A$1,VI26-1,19))</f>
        <v>#VALUE!</v>
      </c>
      <c r="VG40" s="36"/>
      <c r="VH40" s="68"/>
      <c r="VI40" s="69"/>
      <c r="VL40" s="65" t="e">
        <f ca="1">IF(VL2="■",VL15,
OFFSET(webまとめ!$A$1,VT26-1,18))</f>
        <v>#VALUE!</v>
      </c>
      <c r="VM40" s="66"/>
      <c r="VN40" s="66"/>
      <c r="VO40" s="67"/>
      <c r="VP40" s="36"/>
      <c r="VQ40" s="43" t="e">
        <f ca="1">IF(VL2="■",VQ15,
OFFSET(webまとめ!$A$1,VT26-1,19))</f>
        <v>#VALUE!</v>
      </c>
      <c r="VR40" s="36"/>
      <c r="VS40" s="68"/>
      <c r="VT40" s="69"/>
      <c r="VW40" s="65" t="e">
        <f ca="1">IF(VW2="■",VW15,
OFFSET(webまとめ!$A$1,WE26-1,18))</f>
        <v>#VALUE!</v>
      </c>
      <c r="VX40" s="66"/>
      <c r="VY40" s="66"/>
      <c r="VZ40" s="67"/>
      <c r="WA40" s="36"/>
      <c r="WB40" s="43" t="e">
        <f ca="1">IF(VW2="■",WB15,
OFFSET(webまとめ!$A$1,WE26-1,19))</f>
        <v>#VALUE!</v>
      </c>
      <c r="WC40" s="36"/>
      <c r="WD40" s="68"/>
      <c r="WE40" s="69"/>
      <c r="WH40" s="65" t="e">
        <f ca="1">IF(WH2="■",WH15,
OFFSET(webまとめ!$A$1,WP26-1,18))</f>
        <v>#VALUE!</v>
      </c>
      <c r="WI40" s="66"/>
      <c r="WJ40" s="66"/>
      <c r="WK40" s="67"/>
      <c r="WL40" s="36"/>
      <c r="WM40" s="43" t="e">
        <f ca="1">IF(WH2="■",WM15,
OFFSET(webまとめ!$A$1,WP26-1,19))</f>
        <v>#VALUE!</v>
      </c>
      <c r="WN40" s="36"/>
      <c r="WO40" s="68"/>
      <c r="WP40" s="69"/>
      <c r="WS40" s="65" t="e">
        <f ca="1">IF(WS2="■",WS15,
OFFSET(webまとめ!$A$1,XA26-1,18))</f>
        <v>#VALUE!</v>
      </c>
      <c r="WT40" s="66"/>
      <c r="WU40" s="66"/>
      <c r="WV40" s="67"/>
      <c r="WW40" s="36"/>
      <c r="WX40" s="43" t="e">
        <f ca="1">IF(WS2="■",WX15,
OFFSET(webまとめ!$A$1,XA26-1,19))</f>
        <v>#VALUE!</v>
      </c>
      <c r="WY40" s="36"/>
      <c r="WZ40" s="68"/>
      <c r="XA40" s="69"/>
      <c r="XD40" s="65" t="e">
        <f ca="1">IF(XD2="■",XD15,
OFFSET(webまとめ!$A$1,XL26-1,18))</f>
        <v>#VALUE!</v>
      </c>
      <c r="XE40" s="66"/>
      <c r="XF40" s="66"/>
      <c r="XG40" s="67"/>
      <c r="XH40" s="36"/>
      <c r="XI40" s="43" t="e">
        <f ca="1">IF(XD2="■",XI15,
OFFSET(webまとめ!$A$1,XL26-1,19))</f>
        <v>#VALUE!</v>
      </c>
      <c r="XJ40" s="36"/>
      <c r="XK40" s="68"/>
      <c r="XL40" s="69"/>
      <c r="XO40" s="65" t="e">
        <f ca="1">IF(XO2="■",XO15,
OFFSET(webまとめ!$A$1,XW26-1,18))</f>
        <v>#VALUE!</v>
      </c>
      <c r="XP40" s="66"/>
      <c r="XQ40" s="66"/>
      <c r="XR40" s="67"/>
      <c r="XS40" s="36"/>
      <c r="XT40" s="43" t="e">
        <f ca="1">IF(XO2="■",XT15,
OFFSET(webまとめ!$A$1,XW26-1,19))</f>
        <v>#VALUE!</v>
      </c>
      <c r="XU40" s="36"/>
      <c r="XV40" s="68"/>
      <c r="XW40" s="69"/>
      <c r="XZ40" s="65" t="e">
        <f ca="1">IF(XZ2="■",XZ15,
OFFSET(webまとめ!$A$1,YH26-1,18))</f>
        <v>#VALUE!</v>
      </c>
      <c r="YA40" s="66"/>
      <c r="YB40" s="66"/>
      <c r="YC40" s="67"/>
      <c r="YD40" s="36"/>
      <c r="YE40" s="43" t="e">
        <f ca="1">IF(XZ2="■",YE15,
OFFSET(webまとめ!$A$1,YH26-1,19))</f>
        <v>#VALUE!</v>
      </c>
      <c r="YF40" s="36"/>
      <c r="YG40" s="68"/>
      <c r="YH40" s="69"/>
      <c r="YK40" s="65" t="e">
        <f ca="1">IF(YK2="■",YK15,
OFFSET(webまとめ!$A$1,YS26-1,18))</f>
        <v>#VALUE!</v>
      </c>
      <c r="YL40" s="66"/>
      <c r="YM40" s="66"/>
      <c r="YN40" s="67"/>
      <c r="YO40" s="36"/>
      <c r="YP40" s="43" t="e">
        <f ca="1">IF(YK2="■",YP15,
OFFSET(webまとめ!$A$1,YS26-1,19))</f>
        <v>#VALUE!</v>
      </c>
      <c r="YQ40" s="36"/>
      <c r="YR40" s="68"/>
      <c r="YS40" s="69"/>
      <c r="YV40" s="65" t="e">
        <f ca="1">IF(YV2="■",YV15,
OFFSET(webまとめ!$A$1,ZD26-1,18))</f>
        <v>#VALUE!</v>
      </c>
      <c r="YW40" s="66"/>
      <c r="YX40" s="66"/>
      <c r="YY40" s="67"/>
      <c r="YZ40" s="36"/>
      <c r="ZA40" s="43" t="e">
        <f ca="1">IF(YV2="■",ZA15,
OFFSET(webまとめ!$A$1,ZD26-1,19))</f>
        <v>#VALUE!</v>
      </c>
      <c r="ZB40" s="36"/>
      <c r="ZC40" s="68"/>
      <c r="ZD40" s="69"/>
      <c r="ZG40" s="65" t="e">
        <f ca="1">IF(ZG2="■",ZG15,
OFFSET(webまとめ!$A$1,ZO26-1,18))</f>
        <v>#VALUE!</v>
      </c>
      <c r="ZH40" s="66"/>
      <c r="ZI40" s="66"/>
      <c r="ZJ40" s="67"/>
      <c r="ZK40" s="36"/>
      <c r="ZL40" s="43" t="e">
        <f ca="1">IF(ZG2="■",ZL15,
OFFSET(webまとめ!$A$1,ZO26-1,19))</f>
        <v>#VALUE!</v>
      </c>
      <c r="ZM40" s="36"/>
      <c r="ZN40" s="68"/>
      <c r="ZO40" s="69"/>
      <c r="ZR40" s="65" t="e">
        <f ca="1">IF(ZR2="■",ZR15,
OFFSET(webまとめ!$A$1,ZZ26-1,18))</f>
        <v>#VALUE!</v>
      </c>
      <c r="ZS40" s="66"/>
      <c r="ZT40" s="66"/>
      <c r="ZU40" s="67"/>
      <c r="ZV40" s="36"/>
      <c r="ZW40" s="43" t="e">
        <f ca="1">IF(ZR2="■",ZW15,
OFFSET(webまとめ!$A$1,ZZ26-1,19))</f>
        <v>#VALUE!</v>
      </c>
      <c r="ZX40" s="36"/>
      <c r="ZY40" s="68"/>
      <c r="ZZ40" s="69"/>
      <c r="AAC40" s="65" t="e">
        <f ca="1">IF(AAC2="■",AAC15,
OFFSET(webまとめ!$A$1,AAK26-1,18))</f>
        <v>#VALUE!</v>
      </c>
      <c r="AAD40" s="66"/>
      <c r="AAE40" s="66"/>
      <c r="AAF40" s="67"/>
      <c r="AAG40" s="36"/>
      <c r="AAH40" s="43" t="e">
        <f ca="1">IF(AAC2="■",AAH15,
OFFSET(webまとめ!$A$1,AAK26-1,19))</f>
        <v>#VALUE!</v>
      </c>
      <c r="AAI40" s="36"/>
      <c r="AAJ40" s="68"/>
      <c r="AAK40" s="69"/>
    </row>
    <row r="41" spans="1:713" x14ac:dyDescent="0.45">
      <c r="A41" s="65"/>
      <c r="B41" s="66"/>
      <c r="C41" s="66"/>
      <c r="D41" s="67"/>
      <c r="E41" s="36"/>
      <c r="F41" s="43"/>
      <c r="G41" s="36"/>
      <c r="H41" s="68"/>
      <c r="I41" s="69"/>
      <c r="L41" s="65"/>
      <c r="M41" s="66"/>
      <c r="N41" s="66"/>
      <c r="O41" s="67"/>
      <c r="P41" s="36"/>
      <c r="Q41" s="43"/>
      <c r="R41" s="36"/>
      <c r="S41" s="68"/>
      <c r="T41" s="69"/>
      <c r="W41" s="65"/>
      <c r="X41" s="66"/>
      <c r="Y41" s="66"/>
      <c r="Z41" s="67"/>
      <c r="AA41" s="36"/>
      <c r="AB41" s="43"/>
      <c r="AC41" s="36"/>
      <c r="AD41" s="68"/>
      <c r="AE41" s="69"/>
      <c r="AH41" s="65"/>
      <c r="AI41" s="66"/>
      <c r="AJ41" s="66"/>
      <c r="AK41" s="67"/>
      <c r="AL41" s="36"/>
      <c r="AM41" s="43"/>
      <c r="AN41" s="36"/>
      <c r="AO41" s="68"/>
      <c r="AP41" s="69"/>
      <c r="AS41" s="65"/>
      <c r="AT41" s="66"/>
      <c r="AU41" s="66"/>
      <c r="AV41" s="67"/>
      <c r="AW41" s="36"/>
      <c r="AX41" s="43"/>
      <c r="AY41" s="36"/>
      <c r="AZ41" s="68"/>
      <c r="BA41" s="69"/>
      <c r="BD41" s="65"/>
      <c r="BE41" s="66"/>
      <c r="BF41" s="66"/>
      <c r="BG41" s="67"/>
      <c r="BH41" s="36"/>
      <c r="BI41" s="43"/>
      <c r="BJ41" s="36"/>
      <c r="BK41" s="68"/>
      <c r="BL41" s="69"/>
      <c r="BO41" s="65"/>
      <c r="BP41" s="66"/>
      <c r="BQ41" s="66"/>
      <c r="BR41" s="67"/>
      <c r="BS41" s="36"/>
      <c r="BT41" s="43"/>
      <c r="BU41" s="36"/>
      <c r="BV41" s="68"/>
      <c r="BW41" s="69"/>
      <c r="BZ41" s="65"/>
      <c r="CA41" s="66"/>
      <c r="CB41" s="66"/>
      <c r="CC41" s="67"/>
      <c r="CD41" s="36"/>
      <c r="CE41" s="43"/>
      <c r="CF41" s="36"/>
      <c r="CG41" s="68"/>
      <c r="CH41" s="69"/>
      <c r="CK41" s="65"/>
      <c r="CL41" s="66"/>
      <c r="CM41" s="66"/>
      <c r="CN41" s="67"/>
      <c r="CO41" s="36"/>
      <c r="CP41" s="43"/>
      <c r="CQ41" s="36"/>
      <c r="CR41" s="68"/>
      <c r="CS41" s="69"/>
      <c r="CV41" s="65"/>
      <c r="CW41" s="66"/>
      <c r="CX41" s="66"/>
      <c r="CY41" s="67"/>
      <c r="CZ41" s="36"/>
      <c r="DA41" s="43"/>
      <c r="DB41" s="36"/>
      <c r="DC41" s="68"/>
      <c r="DD41" s="69"/>
      <c r="DG41" s="65"/>
      <c r="DH41" s="66"/>
      <c r="DI41" s="66"/>
      <c r="DJ41" s="67"/>
      <c r="DK41" s="36"/>
      <c r="DL41" s="43"/>
      <c r="DM41" s="36"/>
      <c r="DN41" s="68"/>
      <c r="DO41" s="69"/>
      <c r="DR41" s="65"/>
      <c r="DS41" s="66"/>
      <c r="DT41" s="66"/>
      <c r="DU41" s="67"/>
      <c r="DV41" s="36"/>
      <c r="DW41" s="43"/>
      <c r="DX41" s="36"/>
      <c r="DY41" s="68"/>
      <c r="DZ41" s="69"/>
      <c r="EC41" s="65"/>
      <c r="ED41" s="66"/>
      <c r="EE41" s="66"/>
      <c r="EF41" s="67"/>
      <c r="EG41" s="36"/>
      <c r="EH41" s="43"/>
      <c r="EI41" s="36"/>
      <c r="EJ41" s="68"/>
      <c r="EK41" s="69"/>
      <c r="EN41" s="65"/>
      <c r="EO41" s="66"/>
      <c r="EP41" s="66"/>
      <c r="EQ41" s="67"/>
      <c r="ER41" s="36"/>
      <c r="ES41" s="43"/>
      <c r="ET41" s="36"/>
      <c r="EU41" s="68"/>
      <c r="EV41" s="69"/>
      <c r="EY41" s="65"/>
      <c r="EZ41" s="66"/>
      <c r="FA41" s="66"/>
      <c r="FB41" s="67"/>
      <c r="FC41" s="36"/>
      <c r="FD41" s="43"/>
      <c r="FE41" s="36"/>
      <c r="FF41" s="68"/>
      <c r="FG41" s="69"/>
      <c r="FJ41" s="65"/>
      <c r="FK41" s="66"/>
      <c r="FL41" s="66"/>
      <c r="FM41" s="67"/>
      <c r="FN41" s="36"/>
      <c r="FO41" s="43"/>
      <c r="FP41" s="36"/>
      <c r="FQ41" s="68"/>
      <c r="FR41" s="69"/>
      <c r="FU41" s="65"/>
      <c r="FV41" s="66"/>
      <c r="FW41" s="66"/>
      <c r="FX41" s="67"/>
      <c r="FY41" s="36"/>
      <c r="FZ41" s="43"/>
      <c r="GA41" s="36"/>
      <c r="GB41" s="68"/>
      <c r="GC41" s="69"/>
      <c r="GF41" s="65"/>
      <c r="GG41" s="66"/>
      <c r="GH41" s="66"/>
      <c r="GI41" s="67"/>
      <c r="GJ41" s="36"/>
      <c r="GK41" s="43"/>
      <c r="GL41" s="36"/>
      <c r="GM41" s="68"/>
      <c r="GN41" s="69"/>
      <c r="GQ41" s="65"/>
      <c r="GR41" s="66"/>
      <c r="GS41" s="66"/>
      <c r="GT41" s="67"/>
      <c r="GU41" s="36"/>
      <c r="GV41" s="43"/>
      <c r="GW41" s="36"/>
      <c r="GX41" s="68"/>
      <c r="GY41" s="69"/>
      <c r="HB41" s="65"/>
      <c r="HC41" s="66"/>
      <c r="HD41" s="66"/>
      <c r="HE41" s="67"/>
      <c r="HF41" s="36"/>
      <c r="HG41" s="43"/>
      <c r="HH41" s="36"/>
      <c r="HI41" s="68"/>
      <c r="HJ41" s="69"/>
      <c r="HM41" s="65"/>
      <c r="HN41" s="66"/>
      <c r="HO41" s="66"/>
      <c r="HP41" s="67"/>
      <c r="HQ41" s="36"/>
      <c r="HR41" s="43"/>
      <c r="HS41" s="36"/>
      <c r="HT41" s="68"/>
      <c r="HU41" s="69"/>
      <c r="HX41" s="65"/>
      <c r="HY41" s="66"/>
      <c r="HZ41" s="66"/>
      <c r="IA41" s="67"/>
      <c r="IB41" s="36"/>
      <c r="IC41" s="43"/>
      <c r="ID41" s="36"/>
      <c r="IE41" s="68"/>
      <c r="IF41" s="69"/>
      <c r="II41" s="65"/>
      <c r="IJ41" s="66"/>
      <c r="IK41" s="66"/>
      <c r="IL41" s="67"/>
      <c r="IM41" s="36"/>
      <c r="IN41" s="43"/>
      <c r="IO41" s="36"/>
      <c r="IP41" s="68"/>
      <c r="IQ41" s="69"/>
      <c r="IT41" s="65"/>
      <c r="IU41" s="66"/>
      <c r="IV41" s="66"/>
      <c r="IW41" s="67"/>
      <c r="IX41" s="36"/>
      <c r="IY41" s="43"/>
      <c r="IZ41" s="36"/>
      <c r="JA41" s="68"/>
      <c r="JB41" s="69"/>
      <c r="JE41" s="65"/>
      <c r="JF41" s="66"/>
      <c r="JG41" s="66"/>
      <c r="JH41" s="67"/>
      <c r="JI41" s="36"/>
      <c r="JJ41" s="43"/>
      <c r="JK41" s="36"/>
      <c r="JL41" s="68"/>
      <c r="JM41" s="69"/>
      <c r="JP41" s="65"/>
      <c r="JQ41" s="66"/>
      <c r="JR41" s="66"/>
      <c r="JS41" s="67"/>
      <c r="JT41" s="36"/>
      <c r="JU41" s="43"/>
      <c r="JV41" s="36"/>
      <c r="JW41" s="68"/>
      <c r="JX41" s="69"/>
      <c r="KA41" s="65"/>
      <c r="KB41" s="66"/>
      <c r="KC41" s="66"/>
      <c r="KD41" s="67"/>
      <c r="KE41" s="36"/>
      <c r="KF41" s="43"/>
      <c r="KG41" s="36"/>
      <c r="KH41" s="68"/>
      <c r="KI41" s="69"/>
      <c r="KL41" s="65"/>
      <c r="KM41" s="66"/>
      <c r="KN41" s="66"/>
      <c r="KO41" s="67"/>
      <c r="KP41" s="36"/>
      <c r="KQ41" s="43"/>
      <c r="KR41" s="36"/>
      <c r="KS41" s="68"/>
      <c r="KT41" s="69"/>
      <c r="KW41" s="65"/>
      <c r="KX41" s="66"/>
      <c r="KY41" s="66"/>
      <c r="KZ41" s="67"/>
      <c r="LA41" s="36"/>
      <c r="LB41" s="43"/>
      <c r="LC41" s="36"/>
      <c r="LD41" s="68"/>
      <c r="LE41" s="69"/>
      <c r="LH41" s="65"/>
      <c r="LI41" s="66"/>
      <c r="LJ41" s="66"/>
      <c r="LK41" s="67"/>
      <c r="LL41" s="36"/>
      <c r="LM41" s="43"/>
      <c r="LN41" s="36"/>
      <c r="LO41" s="68"/>
      <c r="LP41" s="69"/>
      <c r="LS41" s="65"/>
      <c r="LT41" s="66"/>
      <c r="LU41" s="66"/>
      <c r="LV41" s="67"/>
      <c r="LW41" s="36"/>
      <c r="LX41" s="43"/>
      <c r="LY41" s="36"/>
      <c r="LZ41" s="68"/>
      <c r="MA41" s="69"/>
      <c r="MD41" s="65"/>
      <c r="ME41" s="66"/>
      <c r="MF41" s="66"/>
      <c r="MG41" s="67"/>
      <c r="MH41" s="36"/>
      <c r="MI41" s="43"/>
      <c r="MJ41" s="36"/>
      <c r="MK41" s="68"/>
      <c r="ML41" s="69"/>
      <c r="MO41" s="65"/>
      <c r="MP41" s="66"/>
      <c r="MQ41" s="66"/>
      <c r="MR41" s="67"/>
      <c r="MS41" s="36"/>
      <c r="MT41" s="43"/>
      <c r="MU41" s="36"/>
      <c r="MV41" s="68"/>
      <c r="MW41" s="69"/>
      <c r="MZ41" s="65"/>
      <c r="NA41" s="66"/>
      <c r="NB41" s="66"/>
      <c r="NC41" s="67"/>
      <c r="ND41" s="36"/>
      <c r="NE41" s="43"/>
      <c r="NF41" s="36"/>
      <c r="NG41" s="68"/>
      <c r="NH41" s="69"/>
      <c r="NK41" s="65"/>
      <c r="NL41" s="66"/>
      <c r="NM41" s="66"/>
      <c r="NN41" s="67"/>
      <c r="NO41" s="36"/>
      <c r="NP41" s="43"/>
      <c r="NQ41" s="36"/>
      <c r="NR41" s="68"/>
      <c r="NS41" s="69"/>
      <c r="NV41" s="65"/>
      <c r="NW41" s="66"/>
      <c r="NX41" s="66"/>
      <c r="NY41" s="67"/>
      <c r="NZ41" s="36"/>
      <c r="OA41" s="43"/>
      <c r="OB41" s="36"/>
      <c r="OC41" s="68"/>
      <c r="OD41" s="69"/>
      <c r="OG41" s="65"/>
      <c r="OH41" s="66"/>
      <c r="OI41" s="66"/>
      <c r="OJ41" s="67"/>
      <c r="OK41" s="36"/>
      <c r="OL41" s="43"/>
      <c r="OM41" s="36"/>
      <c r="ON41" s="68"/>
      <c r="OO41" s="69"/>
      <c r="OR41" s="65"/>
      <c r="OS41" s="66"/>
      <c r="OT41" s="66"/>
      <c r="OU41" s="67"/>
      <c r="OV41" s="36"/>
      <c r="OW41" s="43"/>
      <c r="OX41" s="36"/>
      <c r="OY41" s="68"/>
      <c r="OZ41" s="69"/>
      <c r="PC41" s="65"/>
      <c r="PD41" s="66"/>
      <c r="PE41" s="66"/>
      <c r="PF41" s="67"/>
      <c r="PG41" s="36"/>
      <c r="PH41" s="43"/>
      <c r="PI41" s="36"/>
      <c r="PJ41" s="68"/>
      <c r="PK41" s="69"/>
      <c r="PN41" s="65"/>
      <c r="PO41" s="66"/>
      <c r="PP41" s="66"/>
      <c r="PQ41" s="67"/>
      <c r="PR41" s="36"/>
      <c r="PS41" s="43"/>
      <c r="PT41" s="36"/>
      <c r="PU41" s="68"/>
      <c r="PV41" s="69"/>
      <c r="PY41" s="65"/>
      <c r="PZ41" s="66"/>
      <c r="QA41" s="66"/>
      <c r="QB41" s="67"/>
      <c r="QC41" s="36"/>
      <c r="QD41" s="43"/>
      <c r="QE41" s="36"/>
      <c r="QF41" s="68"/>
      <c r="QG41" s="69"/>
      <c r="QJ41" s="65"/>
      <c r="QK41" s="66"/>
      <c r="QL41" s="66"/>
      <c r="QM41" s="67"/>
      <c r="QN41" s="36"/>
      <c r="QO41" s="43"/>
      <c r="QP41" s="36"/>
      <c r="QQ41" s="68"/>
      <c r="QR41" s="69"/>
      <c r="QU41" s="65"/>
      <c r="QV41" s="66"/>
      <c r="QW41" s="66"/>
      <c r="QX41" s="67"/>
      <c r="QY41" s="36"/>
      <c r="QZ41" s="43"/>
      <c r="RA41" s="36"/>
      <c r="RB41" s="68"/>
      <c r="RC41" s="69"/>
      <c r="RF41" s="65"/>
      <c r="RG41" s="66"/>
      <c r="RH41" s="66"/>
      <c r="RI41" s="67"/>
      <c r="RJ41" s="36"/>
      <c r="RK41" s="43"/>
      <c r="RL41" s="36"/>
      <c r="RM41" s="68"/>
      <c r="RN41" s="69"/>
      <c r="RQ41" s="65"/>
      <c r="RR41" s="66"/>
      <c r="RS41" s="66"/>
      <c r="RT41" s="67"/>
      <c r="RU41" s="36"/>
      <c r="RV41" s="43"/>
      <c r="RW41" s="36"/>
      <c r="RX41" s="68"/>
      <c r="RY41" s="69"/>
      <c r="SB41" s="65"/>
      <c r="SC41" s="66"/>
      <c r="SD41" s="66"/>
      <c r="SE41" s="67"/>
      <c r="SF41" s="36"/>
      <c r="SG41" s="43"/>
      <c r="SH41" s="36"/>
      <c r="SI41" s="68"/>
      <c r="SJ41" s="69"/>
      <c r="SM41" s="65"/>
      <c r="SN41" s="66"/>
      <c r="SO41" s="66"/>
      <c r="SP41" s="67"/>
      <c r="SQ41" s="36"/>
      <c r="SR41" s="43"/>
      <c r="SS41" s="36"/>
      <c r="ST41" s="68"/>
      <c r="SU41" s="69"/>
      <c r="SX41" s="65"/>
      <c r="SY41" s="66"/>
      <c r="SZ41" s="66"/>
      <c r="TA41" s="67"/>
      <c r="TB41" s="36"/>
      <c r="TC41" s="43"/>
      <c r="TD41" s="36"/>
      <c r="TE41" s="68"/>
      <c r="TF41" s="69"/>
      <c r="TI41" s="65"/>
      <c r="TJ41" s="66"/>
      <c r="TK41" s="66"/>
      <c r="TL41" s="67"/>
      <c r="TM41" s="36"/>
      <c r="TN41" s="43"/>
      <c r="TO41" s="36"/>
      <c r="TP41" s="68"/>
      <c r="TQ41" s="69"/>
      <c r="TT41" s="65"/>
      <c r="TU41" s="66"/>
      <c r="TV41" s="66"/>
      <c r="TW41" s="67"/>
      <c r="TX41" s="36"/>
      <c r="TY41" s="43"/>
      <c r="TZ41" s="36"/>
      <c r="UA41" s="68"/>
      <c r="UB41" s="69"/>
      <c r="UE41" s="65"/>
      <c r="UF41" s="66"/>
      <c r="UG41" s="66"/>
      <c r="UH41" s="67"/>
      <c r="UI41" s="36"/>
      <c r="UJ41" s="43"/>
      <c r="UK41" s="36"/>
      <c r="UL41" s="68"/>
      <c r="UM41" s="69"/>
      <c r="UP41" s="65"/>
      <c r="UQ41" s="66"/>
      <c r="UR41" s="66"/>
      <c r="US41" s="67"/>
      <c r="UT41" s="36"/>
      <c r="UU41" s="43"/>
      <c r="UV41" s="36"/>
      <c r="UW41" s="68"/>
      <c r="UX41" s="69"/>
      <c r="VA41" s="65"/>
      <c r="VB41" s="66"/>
      <c r="VC41" s="66"/>
      <c r="VD41" s="67"/>
      <c r="VE41" s="36"/>
      <c r="VF41" s="43"/>
      <c r="VG41" s="36"/>
      <c r="VH41" s="68"/>
      <c r="VI41" s="69"/>
      <c r="VL41" s="65"/>
      <c r="VM41" s="66"/>
      <c r="VN41" s="66"/>
      <c r="VO41" s="67"/>
      <c r="VP41" s="36"/>
      <c r="VQ41" s="43"/>
      <c r="VR41" s="36"/>
      <c r="VS41" s="68"/>
      <c r="VT41" s="69"/>
      <c r="VW41" s="65"/>
      <c r="VX41" s="66"/>
      <c r="VY41" s="66"/>
      <c r="VZ41" s="67"/>
      <c r="WA41" s="36"/>
      <c r="WB41" s="43"/>
      <c r="WC41" s="36"/>
      <c r="WD41" s="68"/>
      <c r="WE41" s="69"/>
      <c r="WH41" s="65"/>
      <c r="WI41" s="66"/>
      <c r="WJ41" s="66"/>
      <c r="WK41" s="67"/>
      <c r="WL41" s="36"/>
      <c r="WM41" s="43"/>
      <c r="WN41" s="36"/>
      <c r="WO41" s="68"/>
      <c r="WP41" s="69"/>
      <c r="WS41" s="65"/>
      <c r="WT41" s="66"/>
      <c r="WU41" s="66"/>
      <c r="WV41" s="67"/>
      <c r="WW41" s="36"/>
      <c r="WX41" s="43"/>
      <c r="WY41" s="36"/>
      <c r="WZ41" s="68"/>
      <c r="XA41" s="69"/>
      <c r="XD41" s="65"/>
      <c r="XE41" s="66"/>
      <c r="XF41" s="66"/>
      <c r="XG41" s="67"/>
      <c r="XH41" s="36"/>
      <c r="XI41" s="43"/>
      <c r="XJ41" s="36"/>
      <c r="XK41" s="68"/>
      <c r="XL41" s="69"/>
      <c r="XO41" s="65"/>
      <c r="XP41" s="66"/>
      <c r="XQ41" s="66"/>
      <c r="XR41" s="67"/>
      <c r="XS41" s="36"/>
      <c r="XT41" s="43"/>
      <c r="XU41" s="36"/>
      <c r="XV41" s="68"/>
      <c r="XW41" s="69"/>
      <c r="XZ41" s="65"/>
      <c r="YA41" s="66"/>
      <c r="YB41" s="66"/>
      <c r="YC41" s="67"/>
      <c r="YD41" s="36"/>
      <c r="YE41" s="43"/>
      <c r="YF41" s="36"/>
      <c r="YG41" s="68"/>
      <c r="YH41" s="69"/>
      <c r="YK41" s="65"/>
      <c r="YL41" s="66"/>
      <c r="YM41" s="66"/>
      <c r="YN41" s="67"/>
      <c r="YO41" s="36"/>
      <c r="YP41" s="43"/>
      <c r="YQ41" s="36"/>
      <c r="YR41" s="68"/>
      <c r="YS41" s="69"/>
      <c r="YV41" s="65"/>
      <c r="YW41" s="66"/>
      <c r="YX41" s="66"/>
      <c r="YY41" s="67"/>
      <c r="YZ41" s="36"/>
      <c r="ZA41" s="43"/>
      <c r="ZB41" s="36"/>
      <c r="ZC41" s="68"/>
      <c r="ZD41" s="69"/>
      <c r="ZG41" s="65"/>
      <c r="ZH41" s="66"/>
      <c r="ZI41" s="66"/>
      <c r="ZJ41" s="67"/>
      <c r="ZK41" s="36"/>
      <c r="ZL41" s="43"/>
      <c r="ZM41" s="36"/>
      <c r="ZN41" s="68"/>
      <c r="ZO41" s="69"/>
      <c r="ZR41" s="65"/>
      <c r="ZS41" s="66"/>
      <c r="ZT41" s="66"/>
      <c r="ZU41" s="67"/>
      <c r="ZV41" s="36"/>
      <c r="ZW41" s="43"/>
      <c r="ZX41" s="36"/>
      <c r="ZY41" s="68"/>
      <c r="ZZ41" s="69"/>
      <c r="AAC41" s="65"/>
      <c r="AAD41" s="66"/>
      <c r="AAE41" s="66"/>
      <c r="AAF41" s="67"/>
      <c r="AAG41" s="36"/>
      <c r="AAH41" s="43"/>
      <c r="AAI41" s="36"/>
      <c r="AAJ41" s="68"/>
      <c r="AAK41" s="69"/>
    </row>
    <row r="42" spans="1:713" x14ac:dyDescent="0.45">
      <c r="A42" s="70"/>
      <c r="B42" s="71"/>
      <c r="C42" s="71"/>
      <c r="D42" s="72"/>
      <c r="E42" s="37"/>
      <c r="F42" s="45"/>
      <c r="G42" s="37"/>
      <c r="H42" s="73"/>
      <c r="I42" s="74"/>
      <c r="L42" s="70"/>
      <c r="M42" s="71"/>
      <c r="N42" s="71"/>
      <c r="O42" s="72"/>
      <c r="P42" s="37"/>
      <c r="Q42" s="45"/>
      <c r="R42" s="37"/>
      <c r="S42" s="73"/>
      <c r="T42" s="74"/>
      <c r="W42" s="70"/>
      <c r="X42" s="71"/>
      <c r="Y42" s="71"/>
      <c r="Z42" s="72"/>
      <c r="AA42" s="37"/>
      <c r="AB42" s="45"/>
      <c r="AC42" s="37"/>
      <c r="AD42" s="73"/>
      <c r="AE42" s="74"/>
      <c r="AH42" s="70"/>
      <c r="AI42" s="71"/>
      <c r="AJ42" s="71"/>
      <c r="AK42" s="72"/>
      <c r="AL42" s="37"/>
      <c r="AM42" s="45"/>
      <c r="AN42" s="37"/>
      <c r="AO42" s="73"/>
      <c r="AP42" s="74"/>
      <c r="AS42" s="70"/>
      <c r="AT42" s="71"/>
      <c r="AU42" s="71"/>
      <c r="AV42" s="72"/>
      <c r="AW42" s="37"/>
      <c r="AX42" s="45"/>
      <c r="AY42" s="37"/>
      <c r="AZ42" s="73"/>
      <c r="BA42" s="74"/>
      <c r="BD42" s="70"/>
      <c r="BE42" s="71"/>
      <c r="BF42" s="71"/>
      <c r="BG42" s="72"/>
      <c r="BH42" s="37"/>
      <c r="BI42" s="45"/>
      <c r="BJ42" s="37"/>
      <c r="BK42" s="73"/>
      <c r="BL42" s="74"/>
      <c r="BO42" s="70"/>
      <c r="BP42" s="71"/>
      <c r="BQ42" s="71"/>
      <c r="BR42" s="72"/>
      <c r="BS42" s="37"/>
      <c r="BT42" s="45"/>
      <c r="BU42" s="37"/>
      <c r="BV42" s="73"/>
      <c r="BW42" s="74"/>
      <c r="BZ42" s="70"/>
      <c r="CA42" s="71"/>
      <c r="CB42" s="71"/>
      <c r="CC42" s="72"/>
      <c r="CD42" s="37"/>
      <c r="CE42" s="45"/>
      <c r="CF42" s="37"/>
      <c r="CG42" s="73"/>
      <c r="CH42" s="74"/>
      <c r="CK42" s="70"/>
      <c r="CL42" s="71"/>
      <c r="CM42" s="71"/>
      <c r="CN42" s="72"/>
      <c r="CO42" s="37"/>
      <c r="CP42" s="45"/>
      <c r="CQ42" s="37"/>
      <c r="CR42" s="73"/>
      <c r="CS42" s="74"/>
      <c r="CV42" s="70"/>
      <c r="CW42" s="71"/>
      <c r="CX42" s="71"/>
      <c r="CY42" s="72"/>
      <c r="CZ42" s="37"/>
      <c r="DA42" s="45"/>
      <c r="DB42" s="37"/>
      <c r="DC42" s="73"/>
      <c r="DD42" s="74"/>
      <c r="DG42" s="70"/>
      <c r="DH42" s="71"/>
      <c r="DI42" s="71"/>
      <c r="DJ42" s="72"/>
      <c r="DK42" s="37"/>
      <c r="DL42" s="45"/>
      <c r="DM42" s="37"/>
      <c r="DN42" s="73"/>
      <c r="DO42" s="74"/>
      <c r="DR42" s="70"/>
      <c r="DS42" s="71"/>
      <c r="DT42" s="71"/>
      <c r="DU42" s="72"/>
      <c r="DV42" s="37"/>
      <c r="DW42" s="45"/>
      <c r="DX42" s="37"/>
      <c r="DY42" s="73"/>
      <c r="DZ42" s="74"/>
      <c r="EC42" s="70"/>
      <c r="ED42" s="71"/>
      <c r="EE42" s="71"/>
      <c r="EF42" s="72"/>
      <c r="EG42" s="37"/>
      <c r="EH42" s="45"/>
      <c r="EI42" s="37"/>
      <c r="EJ42" s="73"/>
      <c r="EK42" s="74"/>
      <c r="EN42" s="70"/>
      <c r="EO42" s="71"/>
      <c r="EP42" s="71"/>
      <c r="EQ42" s="72"/>
      <c r="ER42" s="37"/>
      <c r="ES42" s="45"/>
      <c r="ET42" s="37"/>
      <c r="EU42" s="73"/>
      <c r="EV42" s="74"/>
      <c r="EY42" s="70"/>
      <c r="EZ42" s="71"/>
      <c r="FA42" s="71"/>
      <c r="FB42" s="72"/>
      <c r="FC42" s="37"/>
      <c r="FD42" s="45"/>
      <c r="FE42" s="37"/>
      <c r="FF42" s="73"/>
      <c r="FG42" s="74"/>
      <c r="FJ42" s="70"/>
      <c r="FK42" s="71"/>
      <c r="FL42" s="71"/>
      <c r="FM42" s="72"/>
      <c r="FN42" s="37"/>
      <c r="FO42" s="45"/>
      <c r="FP42" s="37"/>
      <c r="FQ42" s="73"/>
      <c r="FR42" s="74"/>
      <c r="FU42" s="70"/>
      <c r="FV42" s="71"/>
      <c r="FW42" s="71"/>
      <c r="FX42" s="72"/>
      <c r="FY42" s="37"/>
      <c r="FZ42" s="45"/>
      <c r="GA42" s="37"/>
      <c r="GB42" s="73"/>
      <c r="GC42" s="74"/>
      <c r="GF42" s="70"/>
      <c r="GG42" s="71"/>
      <c r="GH42" s="71"/>
      <c r="GI42" s="72"/>
      <c r="GJ42" s="37"/>
      <c r="GK42" s="45"/>
      <c r="GL42" s="37"/>
      <c r="GM42" s="73"/>
      <c r="GN42" s="74"/>
      <c r="GQ42" s="70"/>
      <c r="GR42" s="71"/>
      <c r="GS42" s="71"/>
      <c r="GT42" s="72"/>
      <c r="GU42" s="37"/>
      <c r="GV42" s="45"/>
      <c r="GW42" s="37"/>
      <c r="GX42" s="73"/>
      <c r="GY42" s="74"/>
      <c r="HB42" s="70"/>
      <c r="HC42" s="71"/>
      <c r="HD42" s="71"/>
      <c r="HE42" s="72"/>
      <c r="HF42" s="37"/>
      <c r="HG42" s="45"/>
      <c r="HH42" s="37"/>
      <c r="HI42" s="73"/>
      <c r="HJ42" s="74"/>
      <c r="HM42" s="70"/>
      <c r="HN42" s="71"/>
      <c r="HO42" s="71"/>
      <c r="HP42" s="72"/>
      <c r="HQ42" s="37"/>
      <c r="HR42" s="45"/>
      <c r="HS42" s="37"/>
      <c r="HT42" s="73"/>
      <c r="HU42" s="74"/>
      <c r="HX42" s="70"/>
      <c r="HY42" s="71"/>
      <c r="HZ42" s="71"/>
      <c r="IA42" s="72"/>
      <c r="IB42" s="37"/>
      <c r="IC42" s="45"/>
      <c r="ID42" s="37"/>
      <c r="IE42" s="73"/>
      <c r="IF42" s="74"/>
      <c r="II42" s="70"/>
      <c r="IJ42" s="71"/>
      <c r="IK42" s="71"/>
      <c r="IL42" s="72"/>
      <c r="IM42" s="37"/>
      <c r="IN42" s="45"/>
      <c r="IO42" s="37"/>
      <c r="IP42" s="73"/>
      <c r="IQ42" s="74"/>
      <c r="IT42" s="70"/>
      <c r="IU42" s="71"/>
      <c r="IV42" s="71"/>
      <c r="IW42" s="72"/>
      <c r="IX42" s="37"/>
      <c r="IY42" s="45"/>
      <c r="IZ42" s="37"/>
      <c r="JA42" s="73"/>
      <c r="JB42" s="74"/>
      <c r="JE42" s="70"/>
      <c r="JF42" s="71"/>
      <c r="JG42" s="71"/>
      <c r="JH42" s="72"/>
      <c r="JI42" s="37"/>
      <c r="JJ42" s="45"/>
      <c r="JK42" s="37"/>
      <c r="JL42" s="73"/>
      <c r="JM42" s="74"/>
      <c r="JP42" s="70"/>
      <c r="JQ42" s="71"/>
      <c r="JR42" s="71"/>
      <c r="JS42" s="72"/>
      <c r="JT42" s="37"/>
      <c r="JU42" s="45"/>
      <c r="JV42" s="37"/>
      <c r="JW42" s="73"/>
      <c r="JX42" s="74"/>
      <c r="KA42" s="70"/>
      <c r="KB42" s="71"/>
      <c r="KC42" s="71"/>
      <c r="KD42" s="72"/>
      <c r="KE42" s="37"/>
      <c r="KF42" s="45"/>
      <c r="KG42" s="37"/>
      <c r="KH42" s="73"/>
      <c r="KI42" s="74"/>
      <c r="KL42" s="70"/>
      <c r="KM42" s="71"/>
      <c r="KN42" s="71"/>
      <c r="KO42" s="72"/>
      <c r="KP42" s="37"/>
      <c r="KQ42" s="45"/>
      <c r="KR42" s="37"/>
      <c r="KS42" s="73"/>
      <c r="KT42" s="74"/>
      <c r="KW42" s="70"/>
      <c r="KX42" s="71"/>
      <c r="KY42" s="71"/>
      <c r="KZ42" s="72"/>
      <c r="LA42" s="37"/>
      <c r="LB42" s="45"/>
      <c r="LC42" s="37"/>
      <c r="LD42" s="73"/>
      <c r="LE42" s="74"/>
      <c r="LH42" s="70"/>
      <c r="LI42" s="71"/>
      <c r="LJ42" s="71"/>
      <c r="LK42" s="72"/>
      <c r="LL42" s="37"/>
      <c r="LM42" s="45"/>
      <c r="LN42" s="37"/>
      <c r="LO42" s="73"/>
      <c r="LP42" s="74"/>
      <c r="LS42" s="70"/>
      <c r="LT42" s="71"/>
      <c r="LU42" s="71"/>
      <c r="LV42" s="72"/>
      <c r="LW42" s="37"/>
      <c r="LX42" s="45"/>
      <c r="LY42" s="37"/>
      <c r="LZ42" s="73"/>
      <c r="MA42" s="74"/>
      <c r="MD42" s="70"/>
      <c r="ME42" s="71"/>
      <c r="MF42" s="71"/>
      <c r="MG42" s="72"/>
      <c r="MH42" s="37"/>
      <c r="MI42" s="45"/>
      <c r="MJ42" s="37"/>
      <c r="MK42" s="73"/>
      <c r="ML42" s="74"/>
      <c r="MO42" s="70"/>
      <c r="MP42" s="71"/>
      <c r="MQ42" s="71"/>
      <c r="MR42" s="72"/>
      <c r="MS42" s="37"/>
      <c r="MT42" s="45"/>
      <c r="MU42" s="37"/>
      <c r="MV42" s="73"/>
      <c r="MW42" s="74"/>
      <c r="MZ42" s="70"/>
      <c r="NA42" s="71"/>
      <c r="NB42" s="71"/>
      <c r="NC42" s="72"/>
      <c r="ND42" s="37"/>
      <c r="NE42" s="45"/>
      <c r="NF42" s="37"/>
      <c r="NG42" s="73"/>
      <c r="NH42" s="74"/>
      <c r="NK42" s="70"/>
      <c r="NL42" s="71"/>
      <c r="NM42" s="71"/>
      <c r="NN42" s="72"/>
      <c r="NO42" s="37"/>
      <c r="NP42" s="45"/>
      <c r="NQ42" s="37"/>
      <c r="NR42" s="73"/>
      <c r="NS42" s="74"/>
      <c r="NV42" s="70"/>
      <c r="NW42" s="71"/>
      <c r="NX42" s="71"/>
      <c r="NY42" s="72"/>
      <c r="NZ42" s="37"/>
      <c r="OA42" s="45"/>
      <c r="OB42" s="37"/>
      <c r="OC42" s="73"/>
      <c r="OD42" s="74"/>
      <c r="OG42" s="70"/>
      <c r="OH42" s="71"/>
      <c r="OI42" s="71"/>
      <c r="OJ42" s="72"/>
      <c r="OK42" s="37"/>
      <c r="OL42" s="45"/>
      <c r="OM42" s="37"/>
      <c r="ON42" s="73"/>
      <c r="OO42" s="74"/>
      <c r="OR42" s="70"/>
      <c r="OS42" s="71"/>
      <c r="OT42" s="71"/>
      <c r="OU42" s="72"/>
      <c r="OV42" s="37"/>
      <c r="OW42" s="45"/>
      <c r="OX42" s="37"/>
      <c r="OY42" s="73"/>
      <c r="OZ42" s="74"/>
      <c r="PC42" s="70"/>
      <c r="PD42" s="71"/>
      <c r="PE42" s="71"/>
      <c r="PF42" s="72"/>
      <c r="PG42" s="37"/>
      <c r="PH42" s="45"/>
      <c r="PI42" s="37"/>
      <c r="PJ42" s="73"/>
      <c r="PK42" s="74"/>
      <c r="PN42" s="70"/>
      <c r="PO42" s="71"/>
      <c r="PP42" s="71"/>
      <c r="PQ42" s="72"/>
      <c r="PR42" s="37"/>
      <c r="PS42" s="45"/>
      <c r="PT42" s="37"/>
      <c r="PU42" s="73"/>
      <c r="PV42" s="74"/>
      <c r="PY42" s="70"/>
      <c r="PZ42" s="71"/>
      <c r="QA42" s="71"/>
      <c r="QB42" s="72"/>
      <c r="QC42" s="37"/>
      <c r="QD42" s="45"/>
      <c r="QE42" s="37"/>
      <c r="QF42" s="73"/>
      <c r="QG42" s="74"/>
      <c r="QJ42" s="70"/>
      <c r="QK42" s="71"/>
      <c r="QL42" s="71"/>
      <c r="QM42" s="72"/>
      <c r="QN42" s="37"/>
      <c r="QO42" s="45"/>
      <c r="QP42" s="37"/>
      <c r="QQ42" s="73"/>
      <c r="QR42" s="74"/>
      <c r="QU42" s="70"/>
      <c r="QV42" s="71"/>
      <c r="QW42" s="71"/>
      <c r="QX42" s="72"/>
      <c r="QY42" s="37"/>
      <c r="QZ42" s="45"/>
      <c r="RA42" s="37"/>
      <c r="RB42" s="73"/>
      <c r="RC42" s="74"/>
      <c r="RF42" s="70"/>
      <c r="RG42" s="71"/>
      <c r="RH42" s="71"/>
      <c r="RI42" s="72"/>
      <c r="RJ42" s="37"/>
      <c r="RK42" s="45"/>
      <c r="RL42" s="37"/>
      <c r="RM42" s="73"/>
      <c r="RN42" s="74"/>
      <c r="RQ42" s="70"/>
      <c r="RR42" s="71"/>
      <c r="RS42" s="71"/>
      <c r="RT42" s="72"/>
      <c r="RU42" s="37"/>
      <c r="RV42" s="45"/>
      <c r="RW42" s="37"/>
      <c r="RX42" s="73"/>
      <c r="RY42" s="74"/>
      <c r="SB42" s="70"/>
      <c r="SC42" s="71"/>
      <c r="SD42" s="71"/>
      <c r="SE42" s="72"/>
      <c r="SF42" s="37"/>
      <c r="SG42" s="45"/>
      <c r="SH42" s="37"/>
      <c r="SI42" s="73"/>
      <c r="SJ42" s="74"/>
      <c r="SM42" s="70"/>
      <c r="SN42" s="71"/>
      <c r="SO42" s="71"/>
      <c r="SP42" s="72"/>
      <c r="SQ42" s="37"/>
      <c r="SR42" s="45"/>
      <c r="SS42" s="37"/>
      <c r="ST42" s="73"/>
      <c r="SU42" s="74"/>
      <c r="SX42" s="70"/>
      <c r="SY42" s="71"/>
      <c r="SZ42" s="71"/>
      <c r="TA42" s="72"/>
      <c r="TB42" s="37"/>
      <c r="TC42" s="45"/>
      <c r="TD42" s="37"/>
      <c r="TE42" s="73"/>
      <c r="TF42" s="74"/>
      <c r="TI42" s="70"/>
      <c r="TJ42" s="71"/>
      <c r="TK42" s="71"/>
      <c r="TL42" s="72"/>
      <c r="TM42" s="37"/>
      <c r="TN42" s="45"/>
      <c r="TO42" s="37"/>
      <c r="TP42" s="73"/>
      <c r="TQ42" s="74"/>
      <c r="TT42" s="70"/>
      <c r="TU42" s="71"/>
      <c r="TV42" s="71"/>
      <c r="TW42" s="72"/>
      <c r="TX42" s="37"/>
      <c r="TY42" s="45"/>
      <c r="TZ42" s="37"/>
      <c r="UA42" s="73"/>
      <c r="UB42" s="74"/>
      <c r="UE42" s="70"/>
      <c r="UF42" s="71"/>
      <c r="UG42" s="71"/>
      <c r="UH42" s="72"/>
      <c r="UI42" s="37"/>
      <c r="UJ42" s="45"/>
      <c r="UK42" s="37"/>
      <c r="UL42" s="73"/>
      <c r="UM42" s="74"/>
      <c r="UP42" s="70"/>
      <c r="UQ42" s="71"/>
      <c r="UR42" s="71"/>
      <c r="US42" s="72"/>
      <c r="UT42" s="37"/>
      <c r="UU42" s="45"/>
      <c r="UV42" s="37"/>
      <c r="UW42" s="73"/>
      <c r="UX42" s="74"/>
      <c r="VA42" s="70"/>
      <c r="VB42" s="71"/>
      <c r="VC42" s="71"/>
      <c r="VD42" s="72"/>
      <c r="VE42" s="37"/>
      <c r="VF42" s="45"/>
      <c r="VG42" s="37"/>
      <c r="VH42" s="73"/>
      <c r="VI42" s="74"/>
      <c r="VL42" s="70"/>
      <c r="VM42" s="71"/>
      <c r="VN42" s="71"/>
      <c r="VO42" s="72"/>
      <c r="VP42" s="37"/>
      <c r="VQ42" s="45"/>
      <c r="VR42" s="37"/>
      <c r="VS42" s="73"/>
      <c r="VT42" s="74"/>
      <c r="VW42" s="70"/>
      <c r="VX42" s="71"/>
      <c r="VY42" s="71"/>
      <c r="VZ42" s="72"/>
      <c r="WA42" s="37"/>
      <c r="WB42" s="45"/>
      <c r="WC42" s="37"/>
      <c r="WD42" s="73"/>
      <c r="WE42" s="74"/>
      <c r="WH42" s="70"/>
      <c r="WI42" s="71"/>
      <c r="WJ42" s="71"/>
      <c r="WK42" s="72"/>
      <c r="WL42" s="37"/>
      <c r="WM42" s="45"/>
      <c r="WN42" s="37"/>
      <c r="WO42" s="73"/>
      <c r="WP42" s="74"/>
      <c r="WS42" s="70"/>
      <c r="WT42" s="71"/>
      <c r="WU42" s="71"/>
      <c r="WV42" s="72"/>
      <c r="WW42" s="37"/>
      <c r="WX42" s="45"/>
      <c r="WY42" s="37"/>
      <c r="WZ42" s="73"/>
      <c r="XA42" s="74"/>
      <c r="XD42" s="70"/>
      <c r="XE42" s="71"/>
      <c r="XF42" s="71"/>
      <c r="XG42" s="72"/>
      <c r="XH42" s="37"/>
      <c r="XI42" s="45"/>
      <c r="XJ42" s="37"/>
      <c r="XK42" s="73"/>
      <c r="XL42" s="74"/>
      <c r="XO42" s="70"/>
      <c r="XP42" s="71"/>
      <c r="XQ42" s="71"/>
      <c r="XR42" s="72"/>
      <c r="XS42" s="37"/>
      <c r="XT42" s="45"/>
      <c r="XU42" s="37"/>
      <c r="XV42" s="73"/>
      <c r="XW42" s="74"/>
      <c r="XZ42" s="70"/>
      <c r="YA42" s="71"/>
      <c r="YB42" s="71"/>
      <c r="YC42" s="72"/>
      <c r="YD42" s="37"/>
      <c r="YE42" s="45"/>
      <c r="YF42" s="37"/>
      <c r="YG42" s="73"/>
      <c r="YH42" s="74"/>
      <c r="YK42" s="70"/>
      <c r="YL42" s="71"/>
      <c r="YM42" s="71"/>
      <c r="YN42" s="72"/>
      <c r="YO42" s="37"/>
      <c r="YP42" s="45"/>
      <c r="YQ42" s="37"/>
      <c r="YR42" s="73"/>
      <c r="YS42" s="74"/>
      <c r="YV42" s="70"/>
      <c r="YW42" s="71"/>
      <c r="YX42" s="71"/>
      <c r="YY42" s="72"/>
      <c r="YZ42" s="37"/>
      <c r="ZA42" s="45"/>
      <c r="ZB42" s="37"/>
      <c r="ZC42" s="73"/>
      <c r="ZD42" s="74"/>
      <c r="ZG42" s="70"/>
      <c r="ZH42" s="71"/>
      <c r="ZI42" s="71"/>
      <c r="ZJ42" s="72"/>
      <c r="ZK42" s="37"/>
      <c r="ZL42" s="45"/>
      <c r="ZM42" s="37"/>
      <c r="ZN42" s="73"/>
      <c r="ZO42" s="74"/>
      <c r="ZR42" s="70"/>
      <c r="ZS42" s="71"/>
      <c r="ZT42" s="71"/>
      <c r="ZU42" s="72"/>
      <c r="ZV42" s="37"/>
      <c r="ZW42" s="45"/>
      <c r="ZX42" s="37"/>
      <c r="ZY42" s="73"/>
      <c r="ZZ42" s="74"/>
      <c r="AAC42" s="70"/>
      <c r="AAD42" s="71"/>
      <c r="AAE42" s="71"/>
      <c r="AAF42" s="72"/>
      <c r="AAG42" s="37"/>
      <c r="AAH42" s="45"/>
      <c r="AAI42" s="37"/>
      <c r="AAJ42" s="73"/>
      <c r="AAK42" s="74"/>
    </row>
    <row r="43" spans="1:713" x14ac:dyDescent="0.45">
      <c r="C43" s="49" t="s">
        <v>3474</v>
      </c>
      <c r="D43" s="50"/>
      <c r="E43" s="34"/>
      <c r="F43" s="34">
        <f ca="1">IF(F18&lt;&gt;"",F18,"")</f>
        <v>0</v>
      </c>
      <c r="G43" s="34"/>
      <c r="H43" s="51"/>
      <c r="I43" s="75"/>
      <c r="N43" s="49" t="s">
        <v>3474</v>
      </c>
      <c r="O43" s="50"/>
      <c r="P43" s="34"/>
      <c r="Q43" s="34">
        <f ca="1">IF(Q18&lt;&gt;"",Q18,"")</f>
        <v>0</v>
      </c>
      <c r="R43" s="34"/>
      <c r="S43" s="51"/>
      <c r="T43" s="75"/>
      <c r="Y43" s="49" t="s">
        <v>3474</v>
      </c>
      <c r="Z43" s="50"/>
      <c r="AA43" s="34"/>
      <c r="AB43" s="34">
        <f ca="1">IF(AB18&lt;&gt;"",AB18,"")</f>
        <v>0</v>
      </c>
      <c r="AC43" s="34"/>
      <c r="AD43" s="51"/>
      <c r="AE43" s="75"/>
      <c r="AJ43" s="49" t="s">
        <v>3474</v>
      </c>
      <c r="AK43" s="50"/>
      <c r="AL43" s="34"/>
      <c r="AM43" s="34">
        <f ca="1">IF(AM18&lt;&gt;"",AM18,"")</f>
        <v>0</v>
      </c>
      <c r="AN43" s="34"/>
      <c r="AO43" s="51"/>
      <c r="AP43" s="75"/>
      <c r="AU43" s="49" t="s">
        <v>3474</v>
      </c>
      <c r="AV43" s="50"/>
      <c r="AW43" s="34"/>
      <c r="AX43" s="34">
        <f ca="1">IF(AX18&lt;&gt;"",AX18,"")</f>
        <v>0</v>
      </c>
      <c r="AY43" s="34"/>
      <c r="AZ43" s="51"/>
      <c r="BA43" s="75"/>
      <c r="BF43" s="49" t="s">
        <v>3474</v>
      </c>
      <c r="BG43" s="50"/>
      <c r="BH43" s="34"/>
      <c r="BI43" s="34">
        <f ca="1">IF(BI18&lt;&gt;"",BI18,"")</f>
        <v>0</v>
      </c>
      <c r="BJ43" s="34"/>
      <c r="BK43" s="51"/>
      <c r="BL43" s="75"/>
      <c r="BQ43" s="49" t="s">
        <v>3474</v>
      </c>
      <c r="BR43" s="50"/>
      <c r="BS43" s="34"/>
      <c r="BT43" s="34">
        <f ca="1">IF(BT18&lt;&gt;"",BT18,"")</f>
        <v>0</v>
      </c>
      <c r="BU43" s="34"/>
      <c r="BV43" s="51"/>
      <c r="BW43" s="75"/>
      <c r="CB43" s="49" t="s">
        <v>3474</v>
      </c>
      <c r="CC43" s="50"/>
      <c r="CD43" s="34"/>
      <c r="CE43" s="34">
        <f ca="1">IF(CE18&lt;&gt;"",CE18,"")</f>
        <v>0</v>
      </c>
      <c r="CF43" s="34"/>
      <c r="CG43" s="51"/>
      <c r="CH43" s="75"/>
      <c r="CM43" s="49" t="s">
        <v>3474</v>
      </c>
      <c r="CN43" s="50"/>
      <c r="CO43" s="34"/>
      <c r="CP43" s="34">
        <f ca="1">IF(CP18&lt;&gt;"",CP18,"")</f>
        <v>0</v>
      </c>
      <c r="CQ43" s="34"/>
      <c r="CR43" s="51"/>
      <c r="CS43" s="75"/>
      <c r="CX43" s="49" t="s">
        <v>3474</v>
      </c>
      <c r="CY43" s="50"/>
      <c r="CZ43" s="34"/>
      <c r="DA43" s="34">
        <f ca="1">IF(DA18&lt;&gt;"",DA18,"")</f>
        <v>0</v>
      </c>
      <c r="DB43" s="34"/>
      <c r="DC43" s="51"/>
      <c r="DD43" s="75"/>
      <c r="DI43" s="49" t="s">
        <v>3474</v>
      </c>
      <c r="DJ43" s="50"/>
      <c r="DK43" s="34"/>
      <c r="DL43" s="34">
        <f ca="1">IF(DL18&lt;&gt;"",DL18,"")</f>
        <v>0</v>
      </c>
      <c r="DM43" s="34"/>
      <c r="DN43" s="51"/>
      <c r="DO43" s="75"/>
      <c r="DT43" s="49" t="s">
        <v>3474</v>
      </c>
      <c r="DU43" s="50"/>
      <c r="DV43" s="34"/>
      <c r="DW43" s="34">
        <f ca="1">IF(DW18&lt;&gt;"",DW18,"")</f>
        <v>0</v>
      </c>
      <c r="DX43" s="34"/>
      <c r="DY43" s="51"/>
      <c r="DZ43" s="75"/>
      <c r="EE43" s="49" t="s">
        <v>3474</v>
      </c>
      <c r="EF43" s="50"/>
      <c r="EG43" s="34"/>
      <c r="EH43" s="34">
        <f ca="1">IF(EH18&lt;&gt;"",EH18,"")</f>
        <v>0</v>
      </c>
      <c r="EI43" s="34"/>
      <c r="EJ43" s="51"/>
      <c r="EK43" s="75"/>
      <c r="EP43" s="49" t="s">
        <v>3474</v>
      </c>
      <c r="EQ43" s="50"/>
      <c r="ER43" s="34"/>
      <c r="ES43" s="34">
        <f ca="1">IF(ES18&lt;&gt;"",ES18,"")</f>
        <v>0</v>
      </c>
      <c r="ET43" s="34"/>
      <c r="EU43" s="51"/>
      <c r="EV43" s="75"/>
      <c r="FA43" s="49" t="s">
        <v>3474</v>
      </c>
      <c r="FB43" s="50"/>
      <c r="FC43" s="34"/>
      <c r="FD43" s="34">
        <f ca="1">IF(FD18&lt;&gt;"",FD18,"")</f>
        <v>0</v>
      </c>
      <c r="FE43" s="34"/>
      <c r="FF43" s="51"/>
      <c r="FG43" s="75"/>
      <c r="FL43" s="49" t="s">
        <v>3474</v>
      </c>
      <c r="FM43" s="50"/>
      <c r="FN43" s="34"/>
      <c r="FO43" s="34">
        <f ca="1">IF(FO18&lt;&gt;"",FO18,"")</f>
        <v>0</v>
      </c>
      <c r="FP43" s="34"/>
      <c r="FQ43" s="51"/>
      <c r="FR43" s="75"/>
      <c r="FW43" s="49" t="s">
        <v>3474</v>
      </c>
      <c r="FX43" s="50"/>
      <c r="FY43" s="34"/>
      <c r="FZ43" s="34">
        <f ca="1">IF(FZ18&lt;&gt;"",FZ18,"")</f>
        <v>0</v>
      </c>
      <c r="GA43" s="34"/>
      <c r="GB43" s="51"/>
      <c r="GC43" s="75"/>
      <c r="GH43" s="49" t="s">
        <v>3474</v>
      </c>
      <c r="GI43" s="50"/>
      <c r="GJ43" s="34"/>
      <c r="GK43" s="34">
        <f ca="1">IF(GK18&lt;&gt;"",GK18,"")</f>
        <v>0</v>
      </c>
      <c r="GL43" s="34"/>
      <c r="GM43" s="51"/>
      <c r="GN43" s="75"/>
      <c r="GS43" s="49" t="s">
        <v>3474</v>
      </c>
      <c r="GT43" s="50"/>
      <c r="GU43" s="34"/>
      <c r="GV43" s="34">
        <f ca="1">IF(GV18&lt;&gt;"",GV18,"")</f>
        <v>0</v>
      </c>
      <c r="GW43" s="34"/>
      <c r="GX43" s="51"/>
      <c r="GY43" s="75"/>
      <c r="HD43" s="49" t="s">
        <v>3474</v>
      </c>
      <c r="HE43" s="50"/>
      <c r="HF43" s="34"/>
      <c r="HG43" s="34">
        <f ca="1">IF(HG18&lt;&gt;"",HG18,"")</f>
        <v>0</v>
      </c>
      <c r="HH43" s="34"/>
      <c r="HI43" s="51"/>
      <c r="HJ43" s="75"/>
      <c r="HO43" s="49" t="s">
        <v>3474</v>
      </c>
      <c r="HP43" s="50"/>
      <c r="HQ43" s="34"/>
      <c r="HR43" s="34">
        <f ca="1">IF(HR18&lt;&gt;"",HR18,"")</f>
        <v>0</v>
      </c>
      <c r="HS43" s="34"/>
      <c r="HT43" s="51"/>
      <c r="HU43" s="75"/>
      <c r="HZ43" s="49" t="s">
        <v>3474</v>
      </c>
      <c r="IA43" s="50"/>
      <c r="IB43" s="34"/>
      <c r="IC43" s="34">
        <f ca="1">IF(IC18&lt;&gt;"",IC18,"")</f>
        <v>0</v>
      </c>
      <c r="ID43" s="34"/>
      <c r="IE43" s="51"/>
      <c r="IF43" s="75"/>
      <c r="IK43" s="49" t="s">
        <v>3474</v>
      </c>
      <c r="IL43" s="50"/>
      <c r="IM43" s="34"/>
      <c r="IN43" s="34">
        <f ca="1">IF(IN18&lt;&gt;"",IN18,"")</f>
        <v>0</v>
      </c>
      <c r="IO43" s="34"/>
      <c r="IP43" s="51"/>
      <c r="IQ43" s="75"/>
      <c r="IV43" s="49" t="s">
        <v>3474</v>
      </c>
      <c r="IW43" s="50"/>
      <c r="IX43" s="34"/>
      <c r="IY43" s="34">
        <f ca="1">IF(IY18&lt;&gt;"",IY18,"")</f>
        <v>0</v>
      </c>
      <c r="IZ43" s="34"/>
      <c r="JA43" s="51"/>
      <c r="JB43" s="75"/>
      <c r="JG43" s="49" t="s">
        <v>3474</v>
      </c>
      <c r="JH43" s="50"/>
      <c r="JI43" s="34"/>
      <c r="JJ43" s="34">
        <f ca="1">IF(JJ18&lt;&gt;"",JJ18,"")</f>
        <v>0</v>
      </c>
      <c r="JK43" s="34"/>
      <c r="JL43" s="51"/>
      <c r="JM43" s="75"/>
      <c r="JR43" s="49" t="s">
        <v>3474</v>
      </c>
      <c r="JS43" s="50"/>
      <c r="JT43" s="34"/>
      <c r="JU43" s="34">
        <f ca="1">IF(JU18&lt;&gt;"",JU18,"")</f>
        <v>0</v>
      </c>
      <c r="JV43" s="34"/>
      <c r="JW43" s="51"/>
      <c r="JX43" s="75"/>
      <c r="KC43" s="49" t="s">
        <v>3474</v>
      </c>
      <c r="KD43" s="50"/>
      <c r="KE43" s="34"/>
      <c r="KF43" s="34">
        <f ca="1">IF(KF18&lt;&gt;"",KF18,"")</f>
        <v>0</v>
      </c>
      <c r="KG43" s="34"/>
      <c r="KH43" s="51"/>
      <c r="KI43" s="75"/>
      <c r="KN43" s="49" t="s">
        <v>3474</v>
      </c>
      <c r="KO43" s="50"/>
      <c r="KP43" s="34"/>
      <c r="KQ43" s="34">
        <f ca="1">IF(KQ18&lt;&gt;"",KQ18,"")</f>
        <v>0</v>
      </c>
      <c r="KR43" s="34"/>
      <c r="KS43" s="51"/>
      <c r="KT43" s="75"/>
      <c r="KY43" s="49" t="s">
        <v>3474</v>
      </c>
      <c r="KZ43" s="50"/>
      <c r="LA43" s="34"/>
      <c r="LB43" s="34">
        <f ca="1">IF(LB18&lt;&gt;"",LB18,"")</f>
        <v>0</v>
      </c>
      <c r="LC43" s="34"/>
      <c r="LD43" s="51"/>
      <c r="LE43" s="75"/>
      <c r="LJ43" s="49" t="s">
        <v>3474</v>
      </c>
      <c r="LK43" s="50"/>
      <c r="LL43" s="34"/>
      <c r="LM43" s="34">
        <f ca="1">IF(LM18&lt;&gt;"",LM18,"")</f>
        <v>0</v>
      </c>
      <c r="LN43" s="34"/>
      <c r="LO43" s="51"/>
      <c r="LP43" s="75"/>
      <c r="LU43" s="49" t="s">
        <v>3474</v>
      </c>
      <c r="LV43" s="50"/>
      <c r="LW43" s="34"/>
      <c r="LX43" s="34">
        <f ca="1">IF(LX18&lt;&gt;"",LX18,"")</f>
        <v>0</v>
      </c>
      <c r="LY43" s="34"/>
      <c r="LZ43" s="51"/>
      <c r="MA43" s="75"/>
      <c r="MF43" s="49" t="s">
        <v>3474</v>
      </c>
      <c r="MG43" s="50"/>
      <c r="MH43" s="34"/>
      <c r="MI43" s="34">
        <f ca="1">IF(MI18&lt;&gt;"",MI18,"")</f>
        <v>0</v>
      </c>
      <c r="MJ43" s="34"/>
      <c r="MK43" s="51"/>
      <c r="ML43" s="75"/>
      <c r="MQ43" s="49" t="s">
        <v>3474</v>
      </c>
      <c r="MR43" s="50"/>
      <c r="MS43" s="34"/>
      <c r="MT43" s="34">
        <f ca="1">IF(MT18&lt;&gt;"",MT18,"")</f>
        <v>0</v>
      </c>
      <c r="MU43" s="34"/>
      <c r="MV43" s="51"/>
      <c r="MW43" s="75"/>
      <c r="NB43" s="49" t="s">
        <v>3474</v>
      </c>
      <c r="NC43" s="50"/>
      <c r="ND43" s="34"/>
      <c r="NE43" s="34">
        <f ca="1">IF(NE18&lt;&gt;"",NE18,"")</f>
        <v>0</v>
      </c>
      <c r="NF43" s="34"/>
      <c r="NG43" s="51"/>
      <c r="NH43" s="75"/>
      <c r="NM43" s="49" t="s">
        <v>3474</v>
      </c>
      <c r="NN43" s="50"/>
      <c r="NO43" s="34"/>
      <c r="NP43" s="34">
        <f ca="1">IF(NP18&lt;&gt;"",NP18,"")</f>
        <v>0</v>
      </c>
      <c r="NQ43" s="34"/>
      <c r="NR43" s="51"/>
      <c r="NS43" s="75"/>
      <c r="NX43" s="49" t="s">
        <v>3474</v>
      </c>
      <c r="NY43" s="50"/>
      <c r="NZ43" s="34"/>
      <c r="OA43" s="34">
        <f ca="1">IF(OA18&lt;&gt;"",OA18,"")</f>
        <v>0</v>
      </c>
      <c r="OB43" s="34"/>
      <c r="OC43" s="51"/>
      <c r="OD43" s="75"/>
      <c r="OI43" s="49" t="s">
        <v>3474</v>
      </c>
      <c r="OJ43" s="50"/>
      <c r="OK43" s="34"/>
      <c r="OL43" s="34">
        <f ca="1">IF(OL18&lt;&gt;"",OL18,"")</f>
        <v>0</v>
      </c>
      <c r="OM43" s="34"/>
      <c r="ON43" s="51"/>
      <c r="OO43" s="75"/>
      <c r="OT43" s="49" t="s">
        <v>3474</v>
      </c>
      <c r="OU43" s="50"/>
      <c r="OV43" s="34"/>
      <c r="OW43" s="34">
        <f ca="1">IF(OW18&lt;&gt;"",OW18,"")</f>
        <v>0</v>
      </c>
      <c r="OX43" s="34"/>
      <c r="OY43" s="51"/>
      <c r="OZ43" s="75"/>
      <c r="PE43" s="49" t="s">
        <v>3474</v>
      </c>
      <c r="PF43" s="50"/>
      <c r="PG43" s="34"/>
      <c r="PH43" s="34">
        <f ca="1">IF(PH18&lt;&gt;"",PH18,"")</f>
        <v>0</v>
      </c>
      <c r="PI43" s="34"/>
      <c r="PJ43" s="51"/>
      <c r="PK43" s="75"/>
      <c r="PP43" s="49" t="s">
        <v>3474</v>
      </c>
      <c r="PQ43" s="50"/>
      <c r="PR43" s="34"/>
      <c r="PS43" s="34">
        <f ca="1">IF(PS18&lt;&gt;"",PS18,"")</f>
        <v>0</v>
      </c>
      <c r="PT43" s="34"/>
      <c r="PU43" s="51"/>
      <c r="PV43" s="75"/>
      <c r="QA43" s="49" t="s">
        <v>3474</v>
      </c>
      <c r="QB43" s="50"/>
      <c r="QC43" s="34"/>
      <c r="QD43" s="34">
        <f ca="1">IF(QD18&lt;&gt;"",QD18,"")</f>
        <v>0</v>
      </c>
      <c r="QE43" s="34"/>
      <c r="QF43" s="51"/>
      <c r="QG43" s="75"/>
      <c r="QL43" s="49" t="s">
        <v>3474</v>
      </c>
      <c r="QM43" s="50"/>
      <c r="QN43" s="34"/>
      <c r="QO43" s="34">
        <f ca="1">IF(QO18&lt;&gt;"",QO18,"")</f>
        <v>0</v>
      </c>
      <c r="QP43" s="34"/>
      <c r="QQ43" s="51"/>
      <c r="QR43" s="75"/>
      <c r="QW43" s="49" t="s">
        <v>3474</v>
      </c>
      <c r="QX43" s="50"/>
      <c r="QY43" s="34"/>
      <c r="QZ43" s="34">
        <f ca="1">IF(QZ18&lt;&gt;"",QZ18,"")</f>
        <v>0</v>
      </c>
      <c r="RA43" s="34"/>
      <c r="RB43" s="51"/>
      <c r="RC43" s="75"/>
      <c r="RH43" s="49" t="s">
        <v>3474</v>
      </c>
      <c r="RI43" s="50"/>
      <c r="RJ43" s="34"/>
      <c r="RK43" s="34">
        <f ca="1">IF(RK18&lt;&gt;"",RK18,"")</f>
        <v>0</v>
      </c>
      <c r="RL43" s="34"/>
      <c r="RM43" s="51"/>
      <c r="RN43" s="75"/>
      <c r="RS43" s="49" t="s">
        <v>3474</v>
      </c>
      <c r="RT43" s="50"/>
      <c r="RU43" s="34"/>
      <c r="RV43" s="34">
        <f ca="1">IF(RV18&lt;&gt;"",RV18,"")</f>
        <v>0</v>
      </c>
      <c r="RW43" s="34"/>
      <c r="RX43" s="51"/>
      <c r="RY43" s="75"/>
      <c r="SD43" s="49" t="s">
        <v>3474</v>
      </c>
      <c r="SE43" s="50"/>
      <c r="SF43" s="34"/>
      <c r="SG43" s="34">
        <f ca="1">IF(SG18&lt;&gt;"",SG18,"")</f>
        <v>0</v>
      </c>
      <c r="SH43" s="34"/>
      <c r="SI43" s="51"/>
      <c r="SJ43" s="75"/>
      <c r="SO43" s="49" t="s">
        <v>3474</v>
      </c>
      <c r="SP43" s="50"/>
      <c r="SQ43" s="34"/>
      <c r="SR43" s="34">
        <f ca="1">IF(SR18&lt;&gt;"",SR18,"")</f>
        <v>0</v>
      </c>
      <c r="SS43" s="34"/>
      <c r="ST43" s="51"/>
      <c r="SU43" s="75"/>
      <c r="SZ43" s="49" t="s">
        <v>3474</v>
      </c>
      <c r="TA43" s="50"/>
      <c r="TB43" s="34"/>
      <c r="TC43" s="34">
        <f ca="1">IF(TC18&lt;&gt;"",TC18,"")</f>
        <v>0</v>
      </c>
      <c r="TD43" s="34"/>
      <c r="TE43" s="51"/>
      <c r="TF43" s="75"/>
      <c r="TK43" s="49" t="s">
        <v>3474</v>
      </c>
      <c r="TL43" s="50"/>
      <c r="TM43" s="34"/>
      <c r="TN43" s="34">
        <f ca="1">IF(TN18&lt;&gt;"",TN18,"")</f>
        <v>0</v>
      </c>
      <c r="TO43" s="34"/>
      <c r="TP43" s="51"/>
      <c r="TQ43" s="75"/>
      <c r="TV43" s="49" t="s">
        <v>3474</v>
      </c>
      <c r="TW43" s="50"/>
      <c r="TX43" s="34"/>
      <c r="TY43" s="34">
        <f ca="1">IF(TY18&lt;&gt;"",TY18,"")</f>
        <v>0</v>
      </c>
      <c r="TZ43" s="34"/>
      <c r="UA43" s="51"/>
      <c r="UB43" s="75"/>
      <c r="UG43" s="49" t="s">
        <v>3474</v>
      </c>
      <c r="UH43" s="50"/>
      <c r="UI43" s="34"/>
      <c r="UJ43" s="34">
        <f ca="1">IF(UJ18&lt;&gt;"",UJ18,"")</f>
        <v>0</v>
      </c>
      <c r="UK43" s="34"/>
      <c r="UL43" s="51"/>
      <c r="UM43" s="75"/>
      <c r="UR43" s="49" t="s">
        <v>3474</v>
      </c>
      <c r="US43" s="50"/>
      <c r="UT43" s="34"/>
      <c r="UU43" s="34">
        <f ca="1">IF(UU18&lt;&gt;"",UU18,"")</f>
        <v>0</v>
      </c>
      <c r="UV43" s="34"/>
      <c r="UW43" s="51"/>
      <c r="UX43" s="75"/>
      <c r="VC43" s="49" t="s">
        <v>3474</v>
      </c>
      <c r="VD43" s="50"/>
      <c r="VE43" s="34"/>
      <c r="VF43" s="34">
        <f ca="1">IF(VF18&lt;&gt;"",VF18,"")</f>
        <v>0</v>
      </c>
      <c r="VG43" s="34"/>
      <c r="VH43" s="51"/>
      <c r="VI43" s="75"/>
      <c r="VN43" s="49" t="s">
        <v>3474</v>
      </c>
      <c r="VO43" s="50"/>
      <c r="VP43" s="34"/>
      <c r="VQ43" s="34">
        <f ca="1">IF(VQ18&lt;&gt;"",VQ18,"")</f>
        <v>0</v>
      </c>
      <c r="VR43" s="34"/>
      <c r="VS43" s="51"/>
      <c r="VT43" s="75"/>
      <c r="VY43" s="49" t="s">
        <v>3474</v>
      </c>
      <c r="VZ43" s="50"/>
      <c r="WA43" s="34"/>
      <c r="WB43" s="34">
        <f ca="1">IF(WB18&lt;&gt;"",WB18,"")</f>
        <v>0</v>
      </c>
      <c r="WC43" s="34"/>
      <c r="WD43" s="51"/>
      <c r="WE43" s="75"/>
      <c r="WJ43" s="49" t="s">
        <v>3474</v>
      </c>
      <c r="WK43" s="50"/>
      <c r="WL43" s="34"/>
      <c r="WM43" s="34">
        <f ca="1">IF(WM18&lt;&gt;"",WM18,"")</f>
        <v>0</v>
      </c>
      <c r="WN43" s="34"/>
      <c r="WO43" s="51"/>
      <c r="WP43" s="75"/>
      <c r="WU43" s="49" t="s">
        <v>3474</v>
      </c>
      <c r="WV43" s="50"/>
      <c r="WW43" s="34"/>
      <c r="WX43" s="34">
        <f ca="1">IF(WX18&lt;&gt;"",WX18,"")</f>
        <v>0</v>
      </c>
      <c r="WY43" s="34"/>
      <c r="WZ43" s="51"/>
      <c r="XA43" s="75"/>
      <c r="XF43" s="49" t="s">
        <v>3474</v>
      </c>
      <c r="XG43" s="50"/>
      <c r="XH43" s="34"/>
      <c r="XI43" s="34">
        <f ca="1">IF(XI18&lt;&gt;"",XI18,"")</f>
        <v>0</v>
      </c>
      <c r="XJ43" s="34"/>
      <c r="XK43" s="51"/>
      <c r="XL43" s="75"/>
      <c r="XQ43" s="49" t="s">
        <v>3474</v>
      </c>
      <c r="XR43" s="50"/>
      <c r="XS43" s="34"/>
      <c r="XT43" s="34">
        <f ca="1">IF(XT18&lt;&gt;"",XT18,"")</f>
        <v>0</v>
      </c>
      <c r="XU43" s="34"/>
      <c r="XV43" s="51"/>
      <c r="XW43" s="75"/>
      <c r="YB43" s="49" t="s">
        <v>3474</v>
      </c>
      <c r="YC43" s="50"/>
      <c r="YD43" s="34"/>
      <c r="YE43" s="34">
        <f ca="1">IF(YE18&lt;&gt;"",YE18,"")</f>
        <v>0</v>
      </c>
      <c r="YF43" s="34"/>
      <c r="YG43" s="51"/>
      <c r="YH43" s="75"/>
      <c r="YM43" s="49" t="s">
        <v>3474</v>
      </c>
      <c r="YN43" s="50"/>
      <c r="YO43" s="34"/>
      <c r="YP43" s="34">
        <f ca="1">IF(YP18&lt;&gt;"",YP18,"")</f>
        <v>0</v>
      </c>
      <c r="YQ43" s="34"/>
      <c r="YR43" s="51"/>
      <c r="YS43" s="75"/>
      <c r="YX43" s="49" t="s">
        <v>3474</v>
      </c>
      <c r="YY43" s="50"/>
      <c r="YZ43" s="34"/>
      <c r="ZA43" s="34">
        <f ca="1">IF(ZA18&lt;&gt;"",ZA18,"")</f>
        <v>0</v>
      </c>
      <c r="ZB43" s="34"/>
      <c r="ZC43" s="51"/>
      <c r="ZD43" s="75"/>
      <c r="ZI43" s="49" t="s">
        <v>3474</v>
      </c>
      <c r="ZJ43" s="50"/>
      <c r="ZK43" s="34"/>
      <c r="ZL43" s="34">
        <f ca="1">IF(ZL18&lt;&gt;"",ZL18,"")</f>
        <v>0</v>
      </c>
      <c r="ZM43" s="34"/>
      <c r="ZN43" s="51"/>
      <c r="ZO43" s="75"/>
      <c r="ZT43" s="49" t="s">
        <v>3474</v>
      </c>
      <c r="ZU43" s="50"/>
      <c r="ZV43" s="34"/>
      <c r="ZW43" s="34">
        <f ca="1">IF(ZW18&lt;&gt;"",ZW18,"")</f>
        <v>0</v>
      </c>
      <c r="ZX43" s="34"/>
      <c r="ZY43" s="51"/>
      <c r="ZZ43" s="75"/>
      <c r="AAE43" s="49" t="s">
        <v>3474</v>
      </c>
      <c r="AAF43" s="50"/>
      <c r="AAG43" s="34"/>
      <c r="AAH43" s="34">
        <f ca="1">IF(AAH18&lt;&gt;"",AAH18,"")</f>
        <v>0</v>
      </c>
      <c r="AAI43" s="34"/>
      <c r="AAJ43" s="51"/>
      <c r="AAK43" s="75"/>
    </row>
    <row r="44" spans="1:713" ht="10.199999999999999" customHeight="1" x14ac:dyDescent="0.45"/>
    <row r="46" spans="1:713" x14ac:dyDescent="0.45">
      <c r="A46" s="55" t="e">
        <f ca="1">IF(A2="■",A21,
"摘要："&amp;OFFSET(webまとめ!$A$1,I26-1,21))</f>
        <v>#VALUE!</v>
      </c>
      <c r="B46" s="55"/>
      <c r="C46" s="55"/>
      <c r="D46" s="55"/>
      <c r="E46" s="55"/>
      <c r="H46" s="16" t="s">
        <v>3475</v>
      </c>
      <c r="I46" s="16" t="s">
        <v>3476</v>
      </c>
      <c r="L46" s="55" t="e">
        <f ca="1">IF(L2="■",L21,
"摘要："&amp;OFFSET(webまとめ!$A$1,T26-1,21))</f>
        <v>#VALUE!</v>
      </c>
      <c r="M46" s="55"/>
      <c r="N46" s="55"/>
      <c r="O46" s="55"/>
      <c r="P46" s="55"/>
      <c r="S46" s="16" t="s">
        <v>3475</v>
      </c>
      <c r="T46" s="16" t="s">
        <v>3476</v>
      </c>
      <c r="W46" s="55" t="e">
        <f ca="1">IF(W2="■",W21,
"摘要："&amp;OFFSET(webまとめ!$A$1,AE26-1,21))</f>
        <v>#VALUE!</v>
      </c>
      <c r="X46" s="55"/>
      <c r="Y46" s="55"/>
      <c r="Z46" s="55"/>
      <c r="AA46" s="55"/>
      <c r="AD46" s="16" t="s">
        <v>3475</v>
      </c>
      <c r="AE46" s="16" t="s">
        <v>3476</v>
      </c>
      <c r="AH46" s="55" t="e">
        <f ca="1">IF(AH2="■",AH21,
"摘要："&amp;OFFSET(webまとめ!$A$1,AP26-1,21))</f>
        <v>#VALUE!</v>
      </c>
      <c r="AI46" s="55"/>
      <c r="AJ46" s="55"/>
      <c r="AK46" s="55"/>
      <c r="AL46" s="55"/>
      <c r="AO46" s="16" t="s">
        <v>3475</v>
      </c>
      <c r="AP46" s="16" t="s">
        <v>3476</v>
      </c>
      <c r="AS46" s="55" t="e">
        <f ca="1">IF(AS2="■",AS21,
"摘要："&amp;OFFSET(webまとめ!$A$1,BA26-1,21))</f>
        <v>#VALUE!</v>
      </c>
      <c r="AT46" s="55"/>
      <c r="AU46" s="55"/>
      <c r="AV46" s="55"/>
      <c r="AW46" s="55"/>
      <c r="AZ46" s="16" t="s">
        <v>3475</v>
      </c>
      <c r="BA46" s="16" t="s">
        <v>3476</v>
      </c>
      <c r="BD46" s="55" t="e">
        <f ca="1">IF(BD2="■",BD21,
"摘要："&amp;OFFSET(webまとめ!$A$1,BL26-1,21))</f>
        <v>#VALUE!</v>
      </c>
      <c r="BE46" s="55"/>
      <c r="BF46" s="55"/>
      <c r="BG46" s="55"/>
      <c r="BH46" s="55"/>
      <c r="BK46" s="16" t="s">
        <v>3475</v>
      </c>
      <c r="BL46" s="16" t="s">
        <v>3476</v>
      </c>
      <c r="BO46" s="55" t="e">
        <f ca="1">IF(BO2="■",BO21,
"摘要："&amp;OFFSET(webまとめ!$A$1,BW26-1,21))</f>
        <v>#VALUE!</v>
      </c>
      <c r="BP46" s="55"/>
      <c r="BQ46" s="55"/>
      <c r="BR46" s="55"/>
      <c r="BS46" s="55"/>
      <c r="BV46" s="16" t="s">
        <v>3475</v>
      </c>
      <c r="BW46" s="16" t="s">
        <v>3476</v>
      </c>
      <c r="BZ46" s="55" t="e">
        <f ca="1">IF(BZ2="■",BZ21,
"摘要："&amp;OFFSET(webまとめ!$A$1,CH26-1,21))</f>
        <v>#VALUE!</v>
      </c>
      <c r="CA46" s="55"/>
      <c r="CB46" s="55"/>
      <c r="CC46" s="55"/>
      <c r="CD46" s="55"/>
      <c r="CG46" s="16" t="s">
        <v>3475</v>
      </c>
      <c r="CH46" s="16" t="s">
        <v>3476</v>
      </c>
      <c r="CK46" s="55" t="e">
        <f ca="1">IF(CK2="■",CK21,
"摘要："&amp;OFFSET(webまとめ!$A$1,CS26-1,21))</f>
        <v>#VALUE!</v>
      </c>
      <c r="CL46" s="55"/>
      <c r="CM46" s="55"/>
      <c r="CN46" s="55"/>
      <c r="CO46" s="55"/>
      <c r="CR46" s="16" t="s">
        <v>3475</v>
      </c>
      <c r="CS46" s="16" t="s">
        <v>3476</v>
      </c>
      <c r="CV46" s="55" t="e">
        <f ca="1">IF(CV2="■",CV21,
"摘要："&amp;OFFSET(webまとめ!$A$1,DD26-1,21))</f>
        <v>#VALUE!</v>
      </c>
      <c r="CW46" s="55"/>
      <c r="CX46" s="55"/>
      <c r="CY46" s="55"/>
      <c r="CZ46" s="55"/>
      <c r="DC46" s="16" t="s">
        <v>3475</v>
      </c>
      <c r="DD46" s="16" t="s">
        <v>3476</v>
      </c>
      <c r="DG46" s="55" t="e">
        <f ca="1">IF(DG2="■",DG21,
"摘要："&amp;OFFSET(webまとめ!$A$1,DO26-1,21))</f>
        <v>#VALUE!</v>
      </c>
      <c r="DH46" s="55"/>
      <c r="DI46" s="55"/>
      <c r="DJ46" s="55"/>
      <c r="DK46" s="55"/>
      <c r="DN46" s="16" t="s">
        <v>3475</v>
      </c>
      <c r="DO46" s="16" t="s">
        <v>3476</v>
      </c>
      <c r="DR46" s="55" t="e">
        <f ca="1">IF(DR2="■",DR21,
"摘要："&amp;OFFSET(webまとめ!$A$1,DZ26-1,21))</f>
        <v>#VALUE!</v>
      </c>
      <c r="DS46" s="55"/>
      <c r="DT46" s="55"/>
      <c r="DU46" s="55"/>
      <c r="DV46" s="55"/>
      <c r="DY46" s="16" t="s">
        <v>3475</v>
      </c>
      <c r="DZ46" s="16" t="s">
        <v>3476</v>
      </c>
      <c r="EC46" s="55" t="e">
        <f ca="1">IF(EC2="■",EC21,
"摘要："&amp;OFFSET(webまとめ!$A$1,EK26-1,21))</f>
        <v>#VALUE!</v>
      </c>
      <c r="ED46" s="55"/>
      <c r="EE46" s="55"/>
      <c r="EF46" s="55"/>
      <c r="EG46" s="55"/>
      <c r="EJ46" s="16" t="s">
        <v>3475</v>
      </c>
      <c r="EK46" s="16" t="s">
        <v>3476</v>
      </c>
      <c r="EN46" s="55" t="e">
        <f ca="1">IF(EN2="■",EN21,
"摘要："&amp;OFFSET(webまとめ!$A$1,EV26-1,21))</f>
        <v>#VALUE!</v>
      </c>
      <c r="EO46" s="55"/>
      <c r="EP46" s="55"/>
      <c r="EQ46" s="55"/>
      <c r="ER46" s="55"/>
      <c r="EU46" s="16" t="s">
        <v>3475</v>
      </c>
      <c r="EV46" s="16" t="s">
        <v>3476</v>
      </c>
      <c r="EY46" s="55" t="e">
        <f ca="1">IF(EY2="■",EY21,
"摘要："&amp;OFFSET(webまとめ!$A$1,FG26-1,21))</f>
        <v>#VALUE!</v>
      </c>
      <c r="EZ46" s="55"/>
      <c r="FA46" s="55"/>
      <c r="FB46" s="55"/>
      <c r="FC46" s="55"/>
      <c r="FF46" s="16" t="s">
        <v>3475</v>
      </c>
      <c r="FG46" s="16" t="s">
        <v>3476</v>
      </c>
      <c r="FJ46" s="55" t="e">
        <f ca="1">IF(FJ2="■",FJ21,
"摘要："&amp;OFFSET(webまとめ!$A$1,FR26-1,21))</f>
        <v>#VALUE!</v>
      </c>
      <c r="FK46" s="55"/>
      <c r="FL46" s="55"/>
      <c r="FM46" s="55"/>
      <c r="FN46" s="55"/>
      <c r="FQ46" s="16" t="s">
        <v>3475</v>
      </c>
      <c r="FR46" s="16" t="s">
        <v>3476</v>
      </c>
      <c r="FU46" s="55" t="e">
        <f ca="1">IF(FU2="■",FU21,
"摘要："&amp;OFFSET(webまとめ!$A$1,GC26-1,21))</f>
        <v>#VALUE!</v>
      </c>
      <c r="FV46" s="55"/>
      <c r="FW46" s="55"/>
      <c r="FX46" s="55"/>
      <c r="FY46" s="55"/>
      <c r="GB46" s="16" t="s">
        <v>3475</v>
      </c>
      <c r="GC46" s="16" t="s">
        <v>3476</v>
      </c>
      <c r="GF46" s="55" t="e">
        <f ca="1">IF(GF2="■",GF21,
"摘要："&amp;OFFSET(webまとめ!$A$1,GN26-1,21))</f>
        <v>#VALUE!</v>
      </c>
      <c r="GG46" s="55"/>
      <c r="GH46" s="55"/>
      <c r="GI46" s="55"/>
      <c r="GJ46" s="55"/>
      <c r="GM46" s="16" t="s">
        <v>3475</v>
      </c>
      <c r="GN46" s="16" t="s">
        <v>3476</v>
      </c>
      <c r="GQ46" s="55" t="e">
        <f ca="1">IF(GQ2="■",GQ21,
"摘要："&amp;OFFSET(webまとめ!$A$1,GY26-1,21))</f>
        <v>#VALUE!</v>
      </c>
      <c r="GR46" s="55"/>
      <c r="GS46" s="55"/>
      <c r="GT46" s="55"/>
      <c r="GU46" s="55"/>
      <c r="GX46" s="16" t="s">
        <v>3475</v>
      </c>
      <c r="GY46" s="16" t="s">
        <v>3476</v>
      </c>
      <c r="HB46" s="55" t="e">
        <f ca="1">IF(HB2="■",HB21,
"摘要："&amp;OFFSET(webまとめ!$A$1,HJ26-1,21))</f>
        <v>#VALUE!</v>
      </c>
      <c r="HC46" s="55"/>
      <c r="HD46" s="55"/>
      <c r="HE46" s="55"/>
      <c r="HF46" s="55"/>
      <c r="HI46" s="16" t="s">
        <v>3475</v>
      </c>
      <c r="HJ46" s="16" t="s">
        <v>3476</v>
      </c>
      <c r="HM46" s="55" t="e">
        <f ca="1">IF(HM2="■",HM21,
"摘要："&amp;OFFSET(webまとめ!$A$1,HU26-1,21))</f>
        <v>#VALUE!</v>
      </c>
      <c r="HN46" s="55"/>
      <c r="HO46" s="55"/>
      <c r="HP46" s="55"/>
      <c r="HQ46" s="55"/>
      <c r="HT46" s="16" t="s">
        <v>3475</v>
      </c>
      <c r="HU46" s="16" t="s">
        <v>3476</v>
      </c>
      <c r="HX46" s="55" t="e">
        <f ca="1">IF(HX2="■",HX21,
"摘要："&amp;OFFSET(webまとめ!$A$1,IF26-1,21))</f>
        <v>#VALUE!</v>
      </c>
      <c r="HY46" s="55"/>
      <c r="HZ46" s="55"/>
      <c r="IA46" s="55"/>
      <c r="IB46" s="55"/>
      <c r="IE46" s="16" t="s">
        <v>3475</v>
      </c>
      <c r="IF46" s="16" t="s">
        <v>3476</v>
      </c>
      <c r="II46" s="55" t="e">
        <f ca="1">IF(II2="■",II21,
"摘要："&amp;OFFSET(webまとめ!$A$1,IQ26-1,21))</f>
        <v>#VALUE!</v>
      </c>
      <c r="IJ46" s="55"/>
      <c r="IK46" s="55"/>
      <c r="IL46" s="55"/>
      <c r="IM46" s="55"/>
      <c r="IP46" s="16" t="s">
        <v>3475</v>
      </c>
      <c r="IQ46" s="16" t="s">
        <v>3476</v>
      </c>
      <c r="IT46" s="55" t="e">
        <f ca="1">IF(IT2="■",IT21,
"摘要："&amp;OFFSET(webまとめ!$A$1,JB26-1,21))</f>
        <v>#VALUE!</v>
      </c>
      <c r="IU46" s="55"/>
      <c r="IV46" s="55"/>
      <c r="IW46" s="55"/>
      <c r="IX46" s="55"/>
      <c r="JA46" s="16" t="s">
        <v>3475</v>
      </c>
      <c r="JB46" s="16" t="s">
        <v>3476</v>
      </c>
      <c r="JE46" s="55" t="e">
        <f ca="1">IF(JE2="■",JE21,
"摘要："&amp;OFFSET(webまとめ!$A$1,JM26-1,21))</f>
        <v>#VALUE!</v>
      </c>
      <c r="JF46" s="55"/>
      <c r="JG46" s="55"/>
      <c r="JH46" s="55"/>
      <c r="JI46" s="55"/>
      <c r="JL46" s="16" t="s">
        <v>3475</v>
      </c>
      <c r="JM46" s="16" t="s">
        <v>3476</v>
      </c>
      <c r="JP46" s="55" t="e">
        <f ca="1">IF(JP2="■",JP21,
"摘要："&amp;OFFSET(webまとめ!$A$1,JX26-1,21))</f>
        <v>#VALUE!</v>
      </c>
      <c r="JQ46" s="55"/>
      <c r="JR46" s="55"/>
      <c r="JS46" s="55"/>
      <c r="JT46" s="55"/>
      <c r="JW46" s="16" t="s">
        <v>3475</v>
      </c>
      <c r="JX46" s="16" t="s">
        <v>3476</v>
      </c>
      <c r="KA46" s="55" t="e">
        <f ca="1">IF(KA2="■",KA21,
"摘要："&amp;OFFSET(webまとめ!$A$1,KI26-1,21))</f>
        <v>#VALUE!</v>
      </c>
      <c r="KB46" s="55"/>
      <c r="KC46" s="55"/>
      <c r="KD46" s="55"/>
      <c r="KE46" s="55"/>
      <c r="KH46" s="16" t="s">
        <v>3475</v>
      </c>
      <c r="KI46" s="16" t="s">
        <v>3476</v>
      </c>
      <c r="KL46" s="55" t="e">
        <f ca="1">IF(KL2="■",KL21,
"摘要："&amp;OFFSET(webまとめ!$A$1,KT26-1,21))</f>
        <v>#VALUE!</v>
      </c>
      <c r="KM46" s="55"/>
      <c r="KN46" s="55"/>
      <c r="KO46" s="55"/>
      <c r="KP46" s="55"/>
      <c r="KS46" s="16" t="s">
        <v>3475</v>
      </c>
      <c r="KT46" s="16" t="s">
        <v>3476</v>
      </c>
      <c r="KW46" s="55" t="e">
        <f ca="1">IF(KW2="■",KW21,
"摘要："&amp;OFFSET(webまとめ!$A$1,LE26-1,21))</f>
        <v>#VALUE!</v>
      </c>
      <c r="KX46" s="55"/>
      <c r="KY46" s="55"/>
      <c r="KZ46" s="55"/>
      <c r="LA46" s="55"/>
      <c r="LD46" s="16" t="s">
        <v>3475</v>
      </c>
      <c r="LE46" s="16" t="s">
        <v>3476</v>
      </c>
      <c r="LH46" s="55" t="e">
        <f ca="1">IF(LH2="■",LH21,
"摘要："&amp;OFFSET(webまとめ!$A$1,LP26-1,21))</f>
        <v>#VALUE!</v>
      </c>
      <c r="LI46" s="55"/>
      <c r="LJ46" s="55"/>
      <c r="LK46" s="55"/>
      <c r="LL46" s="55"/>
      <c r="LO46" s="16" t="s">
        <v>3475</v>
      </c>
      <c r="LP46" s="16" t="s">
        <v>3476</v>
      </c>
      <c r="LS46" s="55" t="e">
        <f ca="1">IF(LS2="■",LS21,
"摘要："&amp;OFFSET(webまとめ!$A$1,MA26-1,21))</f>
        <v>#VALUE!</v>
      </c>
      <c r="LT46" s="55"/>
      <c r="LU46" s="55"/>
      <c r="LV46" s="55"/>
      <c r="LW46" s="55"/>
      <c r="LZ46" s="16" t="s">
        <v>3475</v>
      </c>
      <c r="MA46" s="16" t="s">
        <v>3476</v>
      </c>
      <c r="MD46" s="55" t="e">
        <f ca="1">IF(MD2="■",MD21,
"摘要："&amp;OFFSET(webまとめ!$A$1,ML26-1,21))</f>
        <v>#VALUE!</v>
      </c>
      <c r="ME46" s="55"/>
      <c r="MF46" s="55"/>
      <c r="MG46" s="55"/>
      <c r="MH46" s="55"/>
      <c r="MK46" s="16" t="s">
        <v>3475</v>
      </c>
      <c r="ML46" s="16" t="s">
        <v>3476</v>
      </c>
      <c r="MO46" s="55" t="e">
        <f ca="1">IF(MO2="■",MO21,
"摘要："&amp;OFFSET(webまとめ!$A$1,MW26-1,21))</f>
        <v>#VALUE!</v>
      </c>
      <c r="MP46" s="55"/>
      <c r="MQ46" s="55"/>
      <c r="MR46" s="55"/>
      <c r="MS46" s="55"/>
      <c r="MV46" s="16" t="s">
        <v>3475</v>
      </c>
      <c r="MW46" s="16" t="s">
        <v>3476</v>
      </c>
      <c r="MZ46" s="55" t="e">
        <f ca="1">IF(MZ2="■",MZ21,
"摘要："&amp;OFFSET(webまとめ!$A$1,NH26-1,21))</f>
        <v>#VALUE!</v>
      </c>
      <c r="NA46" s="55"/>
      <c r="NB46" s="55"/>
      <c r="NC46" s="55"/>
      <c r="ND46" s="55"/>
      <c r="NG46" s="16" t="s">
        <v>3475</v>
      </c>
      <c r="NH46" s="16" t="s">
        <v>3476</v>
      </c>
      <c r="NK46" s="55" t="e">
        <f ca="1">IF(NK2="■",NK21,
"摘要："&amp;OFFSET(webまとめ!$A$1,NS26-1,21))</f>
        <v>#VALUE!</v>
      </c>
      <c r="NL46" s="55"/>
      <c r="NM46" s="55"/>
      <c r="NN46" s="55"/>
      <c r="NO46" s="55"/>
      <c r="NR46" s="16" t="s">
        <v>3475</v>
      </c>
      <c r="NS46" s="16" t="s">
        <v>3476</v>
      </c>
      <c r="NV46" s="55" t="e">
        <f ca="1">IF(NV2="■",NV21,
"摘要："&amp;OFFSET(webまとめ!$A$1,OD26-1,21))</f>
        <v>#VALUE!</v>
      </c>
      <c r="NW46" s="55"/>
      <c r="NX46" s="55"/>
      <c r="NY46" s="55"/>
      <c r="NZ46" s="55"/>
      <c r="OC46" s="16" t="s">
        <v>3475</v>
      </c>
      <c r="OD46" s="16" t="s">
        <v>3476</v>
      </c>
      <c r="OG46" s="55" t="e">
        <f ca="1">IF(OG2="■",OG21,
"摘要："&amp;OFFSET(webまとめ!$A$1,OO26-1,21))</f>
        <v>#VALUE!</v>
      </c>
      <c r="OH46" s="55"/>
      <c r="OI46" s="55"/>
      <c r="OJ46" s="55"/>
      <c r="OK46" s="55"/>
      <c r="ON46" s="16" t="s">
        <v>3475</v>
      </c>
      <c r="OO46" s="16" t="s">
        <v>3476</v>
      </c>
      <c r="OR46" s="55" t="e">
        <f ca="1">IF(OR2="■",OR21,
"摘要："&amp;OFFSET(webまとめ!$A$1,OZ26-1,21))</f>
        <v>#VALUE!</v>
      </c>
      <c r="OS46" s="55"/>
      <c r="OT46" s="55"/>
      <c r="OU46" s="55"/>
      <c r="OV46" s="55"/>
      <c r="OY46" s="16" t="s">
        <v>3475</v>
      </c>
      <c r="OZ46" s="16" t="s">
        <v>3476</v>
      </c>
      <c r="PC46" s="55" t="e">
        <f ca="1">IF(PC2="■",PC21,
"摘要："&amp;OFFSET(webまとめ!$A$1,PK26-1,21))</f>
        <v>#VALUE!</v>
      </c>
      <c r="PD46" s="55"/>
      <c r="PE46" s="55"/>
      <c r="PF46" s="55"/>
      <c r="PG46" s="55"/>
      <c r="PJ46" s="16" t="s">
        <v>3475</v>
      </c>
      <c r="PK46" s="16" t="s">
        <v>3476</v>
      </c>
      <c r="PN46" s="55" t="e">
        <f ca="1">IF(PN2="■",PN21,
"摘要："&amp;OFFSET(webまとめ!$A$1,PV26-1,21))</f>
        <v>#VALUE!</v>
      </c>
      <c r="PO46" s="55"/>
      <c r="PP46" s="55"/>
      <c r="PQ46" s="55"/>
      <c r="PR46" s="55"/>
      <c r="PU46" s="16" t="s">
        <v>3475</v>
      </c>
      <c r="PV46" s="16" t="s">
        <v>3476</v>
      </c>
      <c r="PY46" s="55" t="e">
        <f ca="1">IF(PY2="■",PY21,
"摘要："&amp;OFFSET(webまとめ!$A$1,QG26-1,21))</f>
        <v>#VALUE!</v>
      </c>
      <c r="PZ46" s="55"/>
      <c r="QA46" s="55"/>
      <c r="QB46" s="55"/>
      <c r="QC46" s="55"/>
      <c r="QF46" s="16" t="s">
        <v>3475</v>
      </c>
      <c r="QG46" s="16" t="s">
        <v>3476</v>
      </c>
      <c r="QJ46" s="55" t="e">
        <f ca="1">IF(QJ2="■",QJ21,
"摘要："&amp;OFFSET(webまとめ!$A$1,QR26-1,21))</f>
        <v>#VALUE!</v>
      </c>
      <c r="QK46" s="55"/>
      <c r="QL46" s="55"/>
      <c r="QM46" s="55"/>
      <c r="QN46" s="55"/>
      <c r="QQ46" s="16" t="s">
        <v>3475</v>
      </c>
      <c r="QR46" s="16" t="s">
        <v>3476</v>
      </c>
      <c r="QU46" s="55" t="e">
        <f ca="1">IF(QU2="■",QU21,
"摘要："&amp;OFFSET(webまとめ!$A$1,RC26-1,21))</f>
        <v>#VALUE!</v>
      </c>
      <c r="QV46" s="55"/>
      <c r="QW46" s="55"/>
      <c r="QX46" s="55"/>
      <c r="QY46" s="55"/>
      <c r="RB46" s="16" t="s">
        <v>3475</v>
      </c>
      <c r="RC46" s="16" t="s">
        <v>3476</v>
      </c>
      <c r="RF46" s="55" t="e">
        <f ca="1">IF(RF2="■",RF21,
"摘要："&amp;OFFSET(webまとめ!$A$1,RN26-1,21))</f>
        <v>#VALUE!</v>
      </c>
      <c r="RG46" s="55"/>
      <c r="RH46" s="55"/>
      <c r="RI46" s="55"/>
      <c r="RJ46" s="55"/>
      <c r="RM46" s="16" t="s">
        <v>3475</v>
      </c>
      <c r="RN46" s="16" t="s">
        <v>3476</v>
      </c>
      <c r="RQ46" s="55" t="e">
        <f ca="1">IF(RQ2="■",RQ21,
"摘要："&amp;OFFSET(webまとめ!$A$1,RY26-1,21))</f>
        <v>#VALUE!</v>
      </c>
      <c r="RR46" s="55"/>
      <c r="RS46" s="55"/>
      <c r="RT46" s="55"/>
      <c r="RU46" s="55"/>
      <c r="RX46" s="16" t="s">
        <v>3475</v>
      </c>
      <c r="RY46" s="16" t="s">
        <v>3476</v>
      </c>
      <c r="SB46" s="55" t="e">
        <f ca="1">IF(SB2="■",SB21,
"摘要："&amp;OFFSET(webまとめ!$A$1,SJ26-1,21))</f>
        <v>#VALUE!</v>
      </c>
      <c r="SC46" s="55"/>
      <c r="SD46" s="55"/>
      <c r="SE46" s="55"/>
      <c r="SF46" s="55"/>
      <c r="SI46" s="16" t="s">
        <v>3475</v>
      </c>
      <c r="SJ46" s="16" t="s">
        <v>3476</v>
      </c>
      <c r="SM46" s="55" t="e">
        <f ca="1">IF(SM2="■",SM21,
"摘要："&amp;OFFSET(webまとめ!$A$1,SU26-1,21))</f>
        <v>#VALUE!</v>
      </c>
      <c r="SN46" s="55"/>
      <c r="SO46" s="55"/>
      <c r="SP46" s="55"/>
      <c r="SQ46" s="55"/>
      <c r="ST46" s="16" t="s">
        <v>3475</v>
      </c>
      <c r="SU46" s="16" t="s">
        <v>3476</v>
      </c>
      <c r="SX46" s="55" t="e">
        <f ca="1">IF(SX2="■",SX21,
"摘要："&amp;OFFSET(webまとめ!$A$1,TF26-1,21))</f>
        <v>#VALUE!</v>
      </c>
      <c r="SY46" s="55"/>
      <c r="SZ46" s="55"/>
      <c r="TA46" s="55"/>
      <c r="TB46" s="55"/>
      <c r="TE46" s="16" t="s">
        <v>3475</v>
      </c>
      <c r="TF46" s="16" t="s">
        <v>3476</v>
      </c>
      <c r="TI46" s="55" t="e">
        <f ca="1">IF(TI2="■",TI21,
"摘要："&amp;OFFSET(webまとめ!$A$1,TQ26-1,21))</f>
        <v>#VALUE!</v>
      </c>
      <c r="TJ46" s="55"/>
      <c r="TK46" s="55"/>
      <c r="TL46" s="55"/>
      <c r="TM46" s="55"/>
      <c r="TP46" s="16" t="s">
        <v>3475</v>
      </c>
      <c r="TQ46" s="16" t="s">
        <v>3476</v>
      </c>
      <c r="TT46" s="55" t="e">
        <f ca="1">IF(TT2="■",TT21,
"摘要："&amp;OFFSET(webまとめ!$A$1,UB26-1,21))</f>
        <v>#VALUE!</v>
      </c>
      <c r="TU46" s="55"/>
      <c r="TV46" s="55"/>
      <c r="TW46" s="55"/>
      <c r="TX46" s="55"/>
      <c r="UA46" s="16" t="s">
        <v>3475</v>
      </c>
      <c r="UB46" s="16" t="s">
        <v>3476</v>
      </c>
      <c r="UE46" s="55" t="e">
        <f ca="1">IF(UE2="■",UE21,
"摘要："&amp;OFFSET(webまとめ!$A$1,UM26-1,21))</f>
        <v>#VALUE!</v>
      </c>
      <c r="UF46" s="55"/>
      <c r="UG46" s="55"/>
      <c r="UH46" s="55"/>
      <c r="UI46" s="55"/>
      <c r="UL46" s="16" t="s">
        <v>3475</v>
      </c>
      <c r="UM46" s="16" t="s">
        <v>3476</v>
      </c>
      <c r="UP46" s="55" t="e">
        <f ca="1">IF(UP2="■",UP21,
"摘要："&amp;OFFSET(webまとめ!$A$1,UX26-1,21))</f>
        <v>#VALUE!</v>
      </c>
      <c r="UQ46" s="55"/>
      <c r="UR46" s="55"/>
      <c r="US46" s="55"/>
      <c r="UT46" s="55"/>
      <c r="UW46" s="16" t="s">
        <v>3475</v>
      </c>
      <c r="UX46" s="16" t="s">
        <v>3476</v>
      </c>
      <c r="VA46" s="55" t="e">
        <f ca="1">IF(VA2="■",VA21,
"摘要："&amp;OFFSET(webまとめ!$A$1,VI26-1,21))</f>
        <v>#VALUE!</v>
      </c>
      <c r="VB46" s="55"/>
      <c r="VC46" s="55"/>
      <c r="VD46" s="55"/>
      <c r="VE46" s="55"/>
      <c r="VH46" s="16" t="s">
        <v>3475</v>
      </c>
      <c r="VI46" s="16" t="s">
        <v>3476</v>
      </c>
      <c r="VL46" s="55" t="e">
        <f ca="1">IF(VL2="■",VL21,
"摘要："&amp;OFFSET(webまとめ!$A$1,VT26-1,21))</f>
        <v>#VALUE!</v>
      </c>
      <c r="VM46" s="55"/>
      <c r="VN46" s="55"/>
      <c r="VO46" s="55"/>
      <c r="VP46" s="55"/>
      <c r="VS46" s="16" t="s">
        <v>3475</v>
      </c>
      <c r="VT46" s="16" t="s">
        <v>3476</v>
      </c>
      <c r="VW46" s="55" t="e">
        <f ca="1">IF(VW2="■",VW21,
"摘要："&amp;OFFSET(webまとめ!$A$1,WE26-1,21))</f>
        <v>#VALUE!</v>
      </c>
      <c r="VX46" s="55"/>
      <c r="VY46" s="55"/>
      <c r="VZ46" s="55"/>
      <c r="WA46" s="55"/>
      <c r="WD46" s="16" t="s">
        <v>3475</v>
      </c>
      <c r="WE46" s="16" t="s">
        <v>3476</v>
      </c>
      <c r="WH46" s="55" t="e">
        <f ca="1">IF(WH2="■",WH21,
"摘要："&amp;OFFSET(webまとめ!$A$1,WP26-1,21))</f>
        <v>#VALUE!</v>
      </c>
      <c r="WI46" s="55"/>
      <c r="WJ46" s="55"/>
      <c r="WK46" s="55"/>
      <c r="WL46" s="55"/>
      <c r="WO46" s="16" t="s">
        <v>3475</v>
      </c>
      <c r="WP46" s="16" t="s">
        <v>3476</v>
      </c>
      <c r="WS46" s="55" t="e">
        <f ca="1">IF(WS2="■",WS21,
"摘要："&amp;OFFSET(webまとめ!$A$1,XA26-1,21))</f>
        <v>#VALUE!</v>
      </c>
      <c r="WT46" s="55"/>
      <c r="WU46" s="55"/>
      <c r="WV46" s="55"/>
      <c r="WW46" s="55"/>
      <c r="WZ46" s="16" t="s">
        <v>3475</v>
      </c>
      <c r="XA46" s="16" t="s">
        <v>3476</v>
      </c>
      <c r="XD46" s="55" t="e">
        <f ca="1">IF(XD2="■",XD21,
"摘要："&amp;OFFSET(webまとめ!$A$1,XL26-1,21))</f>
        <v>#VALUE!</v>
      </c>
      <c r="XE46" s="55"/>
      <c r="XF46" s="55"/>
      <c r="XG46" s="55"/>
      <c r="XH46" s="55"/>
      <c r="XK46" s="16" t="s">
        <v>3475</v>
      </c>
      <c r="XL46" s="16" t="s">
        <v>3476</v>
      </c>
      <c r="XO46" s="55" t="e">
        <f ca="1">IF(XO2="■",XO21,
"摘要："&amp;OFFSET(webまとめ!$A$1,XW26-1,21))</f>
        <v>#VALUE!</v>
      </c>
      <c r="XP46" s="55"/>
      <c r="XQ46" s="55"/>
      <c r="XR46" s="55"/>
      <c r="XS46" s="55"/>
      <c r="XV46" s="16" t="s">
        <v>3475</v>
      </c>
      <c r="XW46" s="16" t="s">
        <v>3476</v>
      </c>
      <c r="XZ46" s="55" t="e">
        <f ca="1">IF(XZ2="■",XZ21,
"摘要："&amp;OFFSET(webまとめ!$A$1,YH26-1,21))</f>
        <v>#VALUE!</v>
      </c>
      <c r="YA46" s="55"/>
      <c r="YB46" s="55"/>
      <c r="YC46" s="55"/>
      <c r="YD46" s="55"/>
      <c r="YG46" s="16" t="s">
        <v>3475</v>
      </c>
      <c r="YH46" s="16" t="s">
        <v>3476</v>
      </c>
      <c r="YK46" s="55" t="e">
        <f ca="1">IF(YK2="■",YK21,
"摘要："&amp;OFFSET(webまとめ!$A$1,YS26-1,21))</f>
        <v>#VALUE!</v>
      </c>
      <c r="YL46" s="55"/>
      <c r="YM46" s="55"/>
      <c r="YN46" s="55"/>
      <c r="YO46" s="55"/>
      <c r="YR46" s="16" t="s">
        <v>3475</v>
      </c>
      <c r="YS46" s="16" t="s">
        <v>3476</v>
      </c>
      <c r="YV46" s="55" t="e">
        <f ca="1">IF(YV2="■",YV21,
"摘要："&amp;OFFSET(webまとめ!$A$1,ZD26-1,21))</f>
        <v>#VALUE!</v>
      </c>
      <c r="YW46" s="55"/>
      <c r="YX46" s="55"/>
      <c r="YY46" s="55"/>
      <c r="YZ46" s="55"/>
      <c r="ZC46" s="16" t="s">
        <v>3475</v>
      </c>
      <c r="ZD46" s="16" t="s">
        <v>3476</v>
      </c>
      <c r="ZG46" s="55" t="e">
        <f ca="1">IF(ZG2="■",ZG21,
"摘要："&amp;OFFSET(webまとめ!$A$1,ZO26-1,21))</f>
        <v>#VALUE!</v>
      </c>
      <c r="ZH46" s="55"/>
      <c r="ZI46" s="55"/>
      <c r="ZJ46" s="55"/>
      <c r="ZK46" s="55"/>
      <c r="ZN46" s="16" t="s">
        <v>3475</v>
      </c>
      <c r="ZO46" s="16" t="s">
        <v>3476</v>
      </c>
      <c r="ZR46" s="55" t="e">
        <f ca="1">IF(ZR2="■",ZR21,
"摘要："&amp;OFFSET(webまとめ!$A$1,ZZ26-1,21))</f>
        <v>#VALUE!</v>
      </c>
      <c r="ZS46" s="55"/>
      <c r="ZT46" s="55"/>
      <c r="ZU46" s="55"/>
      <c r="ZV46" s="55"/>
      <c r="ZY46" s="16" t="s">
        <v>3475</v>
      </c>
      <c r="ZZ46" s="16" t="s">
        <v>3476</v>
      </c>
      <c r="AAC46" s="55" t="e">
        <f ca="1">IF(AAC2="■",AAC21,
"摘要："&amp;OFFSET(webまとめ!$A$1,AAK26-1,21))</f>
        <v>#VALUE!</v>
      </c>
      <c r="AAD46" s="55"/>
      <c r="AAE46" s="55"/>
      <c r="AAF46" s="55"/>
      <c r="AAG46" s="55"/>
      <c r="AAJ46" s="16" t="s">
        <v>3475</v>
      </c>
      <c r="AAK46" s="16" t="s">
        <v>3476</v>
      </c>
    </row>
    <row r="47" spans="1:713" ht="7.8" customHeight="1" x14ac:dyDescent="0.45">
      <c r="A47" s="38"/>
      <c r="B47" s="38"/>
      <c r="C47" s="38"/>
      <c r="D47" s="38"/>
      <c r="E47" s="38"/>
      <c r="H47" s="76"/>
      <c r="I47" s="76"/>
      <c r="L47" s="38"/>
      <c r="M47" s="38"/>
      <c r="N47" s="38"/>
      <c r="O47" s="38"/>
      <c r="P47" s="38"/>
      <c r="S47" s="88"/>
      <c r="T47" s="88"/>
      <c r="W47" s="38"/>
      <c r="X47" s="38"/>
      <c r="Y47" s="38"/>
      <c r="Z47" s="38"/>
      <c r="AA47" s="38"/>
      <c r="AD47" s="88"/>
      <c r="AE47" s="88"/>
      <c r="AH47" s="38"/>
      <c r="AI47" s="38"/>
      <c r="AJ47" s="38"/>
      <c r="AK47" s="38"/>
      <c r="AL47" s="38"/>
      <c r="AO47" s="88"/>
      <c r="AP47" s="88"/>
      <c r="AS47" s="38"/>
      <c r="AT47" s="38"/>
      <c r="AU47" s="38"/>
      <c r="AV47" s="38"/>
      <c r="AW47" s="38"/>
      <c r="AZ47" s="88"/>
      <c r="BA47" s="88"/>
      <c r="BD47" s="38"/>
      <c r="BE47" s="38"/>
      <c r="BF47" s="38"/>
      <c r="BG47" s="38"/>
      <c r="BH47" s="38"/>
      <c r="BK47" s="88"/>
      <c r="BL47" s="88"/>
      <c r="BO47" s="38"/>
      <c r="BP47" s="38"/>
      <c r="BQ47" s="38"/>
      <c r="BR47" s="38"/>
      <c r="BS47" s="38"/>
      <c r="BV47" s="88"/>
      <c r="BW47" s="88"/>
      <c r="BZ47" s="38"/>
      <c r="CA47" s="38"/>
      <c r="CB47" s="38"/>
      <c r="CC47" s="38"/>
      <c r="CD47" s="38"/>
      <c r="CG47" s="88"/>
      <c r="CH47" s="88"/>
      <c r="CK47" s="38"/>
      <c r="CL47" s="38"/>
      <c r="CM47" s="38"/>
      <c r="CN47" s="38"/>
      <c r="CO47" s="38"/>
      <c r="CR47" s="88"/>
      <c r="CS47" s="88"/>
      <c r="CV47" s="38"/>
      <c r="CW47" s="38"/>
      <c r="CX47" s="38"/>
      <c r="CY47" s="38"/>
      <c r="CZ47" s="38"/>
      <c r="DC47" s="88"/>
      <c r="DD47" s="88"/>
      <c r="DG47" s="38"/>
      <c r="DH47" s="38"/>
      <c r="DI47" s="38"/>
      <c r="DJ47" s="38"/>
      <c r="DK47" s="38"/>
      <c r="DN47" s="88"/>
      <c r="DO47" s="88"/>
      <c r="DR47" s="38"/>
      <c r="DS47" s="38"/>
      <c r="DT47" s="38"/>
      <c r="DU47" s="38"/>
      <c r="DV47" s="38"/>
      <c r="DY47" s="88"/>
      <c r="DZ47" s="88"/>
      <c r="EC47" s="38"/>
      <c r="ED47" s="38"/>
      <c r="EE47" s="38"/>
      <c r="EF47" s="38"/>
      <c r="EG47" s="38"/>
      <c r="EJ47" s="88"/>
      <c r="EK47" s="88"/>
      <c r="EN47" s="38"/>
      <c r="EO47" s="38"/>
      <c r="EP47" s="38"/>
      <c r="EQ47" s="38"/>
      <c r="ER47" s="38"/>
      <c r="EU47" s="88"/>
      <c r="EV47" s="88"/>
      <c r="EY47" s="38"/>
      <c r="EZ47" s="38"/>
      <c r="FA47" s="38"/>
      <c r="FB47" s="38"/>
      <c r="FC47" s="38"/>
      <c r="FF47" s="88"/>
      <c r="FG47" s="88"/>
      <c r="FJ47" s="38"/>
      <c r="FK47" s="38"/>
      <c r="FL47" s="38"/>
      <c r="FM47" s="38"/>
      <c r="FN47" s="38"/>
      <c r="FQ47" s="88"/>
      <c r="FR47" s="88"/>
      <c r="FU47" s="38"/>
      <c r="FV47" s="38"/>
      <c r="FW47" s="38"/>
      <c r="FX47" s="38"/>
      <c r="FY47" s="38"/>
      <c r="GB47" s="88"/>
      <c r="GC47" s="88"/>
      <c r="GF47" s="38"/>
      <c r="GG47" s="38"/>
      <c r="GH47" s="38"/>
      <c r="GI47" s="38"/>
      <c r="GJ47" s="38"/>
      <c r="GM47" s="88"/>
      <c r="GN47" s="88"/>
      <c r="GQ47" s="38"/>
      <c r="GR47" s="38"/>
      <c r="GS47" s="38"/>
      <c r="GT47" s="38"/>
      <c r="GU47" s="38"/>
      <c r="GX47" s="88"/>
      <c r="GY47" s="88"/>
      <c r="HB47" s="38"/>
      <c r="HC47" s="38"/>
      <c r="HD47" s="38"/>
      <c r="HE47" s="38"/>
      <c r="HF47" s="38"/>
      <c r="HI47" s="88"/>
      <c r="HJ47" s="88"/>
      <c r="HM47" s="38"/>
      <c r="HN47" s="38"/>
      <c r="HO47" s="38"/>
      <c r="HP47" s="38"/>
      <c r="HQ47" s="38"/>
      <c r="HT47" s="88"/>
      <c r="HU47" s="88"/>
      <c r="HX47" s="38"/>
      <c r="HY47" s="38"/>
      <c r="HZ47" s="38"/>
      <c r="IA47" s="38"/>
      <c r="IB47" s="38"/>
      <c r="IE47" s="88"/>
      <c r="IF47" s="88"/>
      <c r="II47" s="38"/>
      <c r="IJ47" s="38"/>
      <c r="IK47" s="38"/>
      <c r="IL47" s="38"/>
      <c r="IM47" s="38"/>
      <c r="IP47" s="88"/>
      <c r="IQ47" s="88"/>
      <c r="IT47" s="38"/>
      <c r="IU47" s="38"/>
      <c r="IV47" s="38"/>
      <c r="IW47" s="38"/>
      <c r="IX47" s="38"/>
      <c r="JA47" s="88"/>
      <c r="JB47" s="88"/>
      <c r="JE47" s="38"/>
      <c r="JF47" s="38"/>
      <c r="JG47" s="38"/>
      <c r="JH47" s="38"/>
      <c r="JI47" s="38"/>
      <c r="JL47" s="88"/>
      <c r="JM47" s="88"/>
      <c r="JP47" s="38"/>
      <c r="JQ47" s="38"/>
      <c r="JR47" s="38"/>
      <c r="JS47" s="38"/>
      <c r="JT47" s="38"/>
      <c r="JW47" s="88"/>
      <c r="JX47" s="88"/>
      <c r="KA47" s="38"/>
      <c r="KB47" s="38"/>
      <c r="KC47" s="38"/>
      <c r="KD47" s="38"/>
      <c r="KE47" s="38"/>
      <c r="KH47" s="88"/>
      <c r="KI47" s="88"/>
      <c r="KL47" s="38"/>
      <c r="KM47" s="38"/>
      <c r="KN47" s="38"/>
      <c r="KO47" s="38"/>
      <c r="KP47" s="38"/>
      <c r="KS47" s="88"/>
      <c r="KT47" s="88"/>
      <c r="KW47" s="38"/>
      <c r="KX47" s="38"/>
      <c r="KY47" s="38"/>
      <c r="KZ47" s="38"/>
      <c r="LA47" s="38"/>
      <c r="LD47" s="88"/>
      <c r="LE47" s="88"/>
      <c r="LH47" s="38"/>
      <c r="LI47" s="38"/>
      <c r="LJ47" s="38"/>
      <c r="LK47" s="38"/>
      <c r="LL47" s="38"/>
      <c r="LO47" s="88"/>
      <c r="LP47" s="88"/>
      <c r="LS47" s="38"/>
      <c r="LT47" s="38"/>
      <c r="LU47" s="38"/>
      <c r="LV47" s="38"/>
      <c r="LW47" s="38"/>
      <c r="LZ47" s="88"/>
      <c r="MA47" s="88"/>
      <c r="MD47" s="38"/>
      <c r="ME47" s="38"/>
      <c r="MF47" s="38"/>
      <c r="MG47" s="38"/>
      <c r="MH47" s="38"/>
      <c r="MK47" s="88"/>
      <c r="ML47" s="88"/>
      <c r="MO47" s="38"/>
      <c r="MP47" s="38"/>
      <c r="MQ47" s="38"/>
      <c r="MR47" s="38"/>
      <c r="MS47" s="38"/>
      <c r="MV47" s="88"/>
      <c r="MW47" s="88"/>
      <c r="MZ47" s="38"/>
      <c r="NA47" s="38"/>
      <c r="NB47" s="38"/>
      <c r="NC47" s="38"/>
      <c r="ND47" s="38"/>
      <c r="NG47" s="88"/>
      <c r="NH47" s="88"/>
      <c r="NK47" s="38"/>
      <c r="NL47" s="38"/>
      <c r="NM47" s="38"/>
      <c r="NN47" s="38"/>
      <c r="NO47" s="38"/>
      <c r="NR47" s="88"/>
      <c r="NS47" s="88"/>
      <c r="NV47" s="38"/>
      <c r="NW47" s="38"/>
      <c r="NX47" s="38"/>
      <c r="NY47" s="38"/>
      <c r="NZ47" s="38"/>
      <c r="OC47" s="88"/>
      <c r="OD47" s="88"/>
      <c r="OG47" s="38"/>
      <c r="OH47" s="38"/>
      <c r="OI47" s="38"/>
      <c r="OJ47" s="38"/>
      <c r="OK47" s="38"/>
      <c r="ON47" s="88"/>
      <c r="OO47" s="88"/>
      <c r="OR47" s="38"/>
      <c r="OS47" s="38"/>
      <c r="OT47" s="38"/>
      <c r="OU47" s="38"/>
      <c r="OV47" s="38"/>
      <c r="OY47" s="88"/>
      <c r="OZ47" s="88"/>
      <c r="PC47" s="38"/>
      <c r="PD47" s="38"/>
      <c r="PE47" s="38"/>
      <c r="PF47" s="38"/>
      <c r="PG47" s="38"/>
      <c r="PJ47" s="88"/>
      <c r="PK47" s="88"/>
      <c r="PN47" s="38"/>
      <c r="PO47" s="38"/>
      <c r="PP47" s="38"/>
      <c r="PQ47" s="38"/>
      <c r="PR47" s="38"/>
      <c r="PU47" s="88"/>
      <c r="PV47" s="88"/>
      <c r="PY47" s="38"/>
      <c r="PZ47" s="38"/>
      <c r="QA47" s="38"/>
      <c r="QB47" s="38"/>
      <c r="QC47" s="38"/>
      <c r="QF47" s="88"/>
      <c r="QG47" s="88"/>
      <c r="QJ47" s="38"/>
      <c r="QK47" s="38"/>
      <c r="QL47" s="38"/>
      <c r="QM47" s="38"/>
      <c r="QN47" s="38"/>
      <c r="QQ47" s="88"/>
      <c r="QR47" s="88"/>
      <c r="QU47" s="38"/>
      <c r="QV47" s="38"/>
      <c r="QW47" s="38"/>
      <c r="QX47" s="38"/>
      <c r="QY47" s="38"/>
      <c r="RB47" s="88"/>
      <c r="RC47" s="88"/>
      <c r="RF47" s="38"/>
      <c r="RG47" s="38"/>
      <c r="RH47" s="38"/>
      <c r="RI47" s="38"/>
      <c r="RJ47" s="38"/>
      <c r="RM47" s="88"/>
      <c r="RN47" s="88"/>
      <c r="RQ47" s="38"/>
      <c r="RR47" s="38"/>
      <c r="RS47" s="38"/>
      <c r="RT47" s="38"/>
      <c r="RU47" s="38"/>
      <c r="RX47" s="88"/>
      <c r="RY47" s="88"/>
      <c r="SB47" s="38"/>
      <c r="SC47" s="38"/>
      <c r="SD47" s="38"/>
      <c r="SE47" s="38"/>
      <c r="SF47" s="38"/>
      <c r="SI47" s="88"/>
      <c r="SJ47" s="88"/>
      <c r="SM47" s="38"/>
      <c r="SN47" s="38"/>
      <c r="SO47" s="38"/>
      <c r="SP47" s="38"/>
      <c r="SQ47" s="38"/>
      <c r="ST47" s="88"/>
      <c r="SU47" s="88"/>
      <c r="SX47" s="38"/>
      <c r="SY47" s="38"/>
      <c r="SZ47" s="38"/>
      <c r="TA47" s="38"/>
      <c r="TB47" s="38"/>
      <c r="TE47" s="88"/>
      <c r="TF47" s="88"/>
      <c r="TI47" s="38"/>
      <c r="TJ47" s="38"/>
      <c r="TK47" s="38"/>
      <c r="TL47" s="38"/>
      <c r="TM47" s="38"/>
      <c r="TP47" s="88"/>
      <c r="TQ47" s="88"/>
      <c r="TT47" s="38"/>
      <c r="TU47" s="38"/>
      <c r="TV47" s="38"/>
      <c r="TW47" s="38"/>
      <c r="TX47" s="38"/>
      <c r="UA47" s="88"/>
      <c r="UB47" s="88"/>
      <c r="UE47" s="38"/>
      <c r="UF47" s="38"/>
      <c r="UG47" s="38"/>
      <c r="UH47" s="38"/>
      <c r="UI47" s="38"/>
      <c r="UL47" s="88"/>
      <c r="UM47" s="88"/>
      <c r="UP47" s="38"/>
      <c r="UQ47" s="38"/>
      <c r="UR47" s="38"/>
      <c r="US47" s="38"/>
      <c r="UT47" s="38"/>
      <c r="UW47" s="88"/>
      <c r="UX47" s="88"/>
      <c r="VA47" s="38"/>
      <c r="VB47" s="38"/>
      <c r="VC47" s="38"/>
      <c r="VD47" s="38"/>
      <c r="VE47" s="38"/>
      <c r="VH47" s="88"/>
      <c r="VI47" s="88"/>
      <c r="VL47" s="38"/>
      <c r="VM47" s="38"/>
      <c r="VN47" s="38"/>
      <c r="VO47" s="38"/>
      <c r="VP47" s="38"/>
      <c r="VS47" s="88"/>
      <c r="VT47" s="88"/>
      <c r="VW47" s="38"/>
      <c r="VX47" s="38"/>
      <c r="VY47" s="38"/>
      <c r="VZ47" s="38"/>
      <c r="WA47" s="38"/>
      <c r="WD47" s="88"/>
      <c r="WE47" s="88"/>
      <c r="WH47" s="38"/>
      <c r="WI47" s="38"/>
      <c r="WJ47" s="38"/>
      <c r="WK47" s="38"/>
      <c r="WL47" s="38"/>
      <c r="WO47" s="88"/>
      <c r="WP47" s="88"/>
      <c r="WS47" s="38"/>
      <c r="WT47" s="38"/>
      <c r="WU47" s="38"/>
      <c r="WV47" s="38"/>
      <c r="WW47" s="38"/>
      <c r="WZ47" s="88"/>
      <c r="XA47" s="88"/>
      <c r="XD47" s="38"/>
      <c r="XE47" s="38"/>
      <c r="XF47" s="38"/>
      <c r="XG47" s="38"/>
      <c r="XH47" s="38"/>
      <c r="XK47" s="88"/>
      <c r="XL47" s="88"/>
      <c r="XO47" s="38"/>
      <c r="XP47" s="38"/>
      <c r="XQ47" s="38"/>
      <c r="XR47" s="38"/>
      <c r="XS47" s="38"/>
      <c r="XV47" s="88"/>
      <c r="XW47" s="88"/>
      <c r="XZ47" s="38"/>
      <c r="YA47" s="38"/>
      <c r="YB47" s="38"/>
      <c r="YC47" s="38"/>
      <c r="YD47" s="38"/>
      <c r="YG47" s="88"/>
      <c r="YH47" s="88"/>
      <c r="YK47" s="38"/>
      <c r="YL47" s="38"/>
      <c r="YM47" s="38"/>
      <c r="YN47" s="38"/>
      <c r="YO47" s="38"/>
      <c r="YR47" s="88"/>
      <c r="YS47" s="88"/>
      <c r="YV47" s="38"/>
      <c r="YW47" s="38"/>
      <c r="YX47" s="38"/>
      <c r="YY47" s="38"/>
      <c r="YZ47" s="38"/>
      <c r="ZC47" s="88"/>
      <c r="ZD47" s="88"/>
      <c r="ZG47" s="38"/>
      <c r="ZH47" s="38"/>
      <c r="ZI47" s="38"/>
      <c r="ZJ47" s="38"/>
      <c r="ZK47" s="38"/>
      <c r="ZN47" s="88"/>
      <c r="ZO47" s="88"/>
      <c r="ZR47" s="38"/>
      <c r="ZS47" s="38"/>
      <c r="ZT47" s="38"/>
      <c r="ZU47" s="38"/>
      <c r="ZV47" s="38"/>
      <c r="ZY47" s="88"/>
      <c r="ZZ47" s="88"/>
      <c r="AAC47" s="38"/>
      <c r="AAD47" s="38"/>
      <c r="AAE47" s="38"/>
      <c r="AAF47" s="38"/>
      <c r="AAG47" s="38"/>
      <c r="AAJ47" s="88"/>
      <c r="AAK47" s="88"/>
    </row>
    <row r="48" spans="1:713" ht="11.4" customHeight="1" x14ac:dyDescent="0.45">
      <c r="H48" s="77"/>
      <c r="I48" s="77"/>
      <c r="S48" s="89"/>
      <c r="T48" s="89"/>
      <c r="AD48" s="89"/>
      <c r="AE48" s="89"/>
      <c r="AO48" s="89"/>
      <c r="AP48" s="89"/>
      <c r="AZ48" s="89"/>
      <c r="BA48" s="89"/>
      <c r="BK48" s="89"/>
      <c r="BL48" s="89"/>
      <c r="BV48" s="89"/>
      <c r="BW48" s="89"/>
      <c r="CG48" s="89"/>
      <c r="CH48" s="89"/>
      <c r="CR48" s="89"/>
      <c r="CS48" s="89"/>
      <c r="DC48" s="89"/>
      <c r="DD48" s="89"/>
      <c r="DN48" s="89"/>
      <c r="DO48" s="89"/>
      <c r="DY48" s="89"/>
      <c r="DZ48" s="89"/>
      <c r="EJ48" s="89"/>
      <c r="EK48" s="89"/>
      <c r="EU48" s="89"/>
      <c r="EV48" s="89"/>
      <c r="FF48" s="89"/>
      <c r="FG48" s="89"/>
      <c r="FQ48" s="89"/>
      <c r="FR48" s="89"/>
      <c r="GB48" s="89"/>
      <c r="GC48" s="89"/>
      <c r="GM48" s="89"/>
      <c r="GN48" s="89"/>
      <c r="GX48" s="89"/>
      <c r="GY48" s="89"/>
      <c r="HI48" s="89"/>
      <c r="HJ48" s="89"/>
      <c r="HT48" s="89"/>
      <c r="HU48" s="89"/>
      <c r="IE48" s="89"/>
      <c r="IF48" s="89"/>
      <c r="IP48" s="89"/>
      <c r="IQ48" s="89"/>
      <c r="JA48" s="89"/>
      <c r="JB48" s="89"/>
      <c r="JL48" s="89"/>
      <c r="JM48" s="89"/>
      <c r="JW48" s="89"/>
      <c r="JX48" s="89"/>
      <c r="KH48" s="89"/>
      <c r="KI48" s="89"/>
      <c r="KS48" s="89"/>
      <c r="KT48" s="89"/>
      <c r="LD48" s="89"/>
      <c r="LE48" s="89"/>
      <c r="LO48" s="89"/>
      <c r="LP48" s="89"/>
      <c r="LZ48" s="89"/>
      <c r="MA48" s="89"/>
      <c r="MK48" s="89"/>
      <c r="ML48" s="89"/>
      <c r="MV48" s="89"/>
      <c r="MW48" s="89"/>
      <c r="NG48" s="89"/>
      <c r="NH48" s="89"/>
      <c r="NR48" s="89"/>
      <c r="NS48" s="89"/>
      <c r="OC48" s="89"/>
      <c r="OD48" s="89"/>
      <c r="ON48" s="89"/>
      <c r="OO48" s="89"/>
      <c r="OY48" s="89"/>
      <c r="OZ48" s="89"/>
      <c r="PJ48" s="89"/>
      <c r="PK48" s="89"/>
      <c r="PU48" s="89"/>
      <c r="PV48" s="89"/>
      <c r="QF48" s="89"/>
      <c r="QG48" s="89"/>
      <c r="QQ48" s="89"/>
      <c r="QR48" s="89"/>
      <c r="RB48" s="89"/>
      <c r="RC48" s="89"/>
      <c r="RM48" s="89"/>
      <c r="RN48" s="89"/>
      <c r="RX48" s="89"/>
      <c r="RY48" s="89"/>
      <c r="SI48" s="89"/>
      <c r="SJ48" s="89"/>
      <c r="ST48" s="89"/>
      <c r="SU48" s="89"/>
      <c r="TE48" s="89"/>
      <c r="TF48" s="89"/>
      <c r="TP48" s="89"/>
      <c r="TQ48" s="89"/>
      <c r="UA48" s="89"/>
      <c r="UB48" s="89"/>
      <c r="UL48" s="89"/>
      <c r="UM48" s="89"/>
      <c r="UW48" s="89"/>
      <c r="UX48" s="89"/>
      <c r="VH48" s="89"/>
      <c r="VI48" s="89"/>
      <c r="VS48" s="89"/>
      <c r="VT48" s="89"/>
      <c r="WD48" s="89"/>
      <c r="WE48" s="89"/>
      <c r="WO48" s="89"/>
      <c r="WP48" s="89"/>
      <c r="WZ48" s="89"/>
      <c r="XA48" s="89"/>
      <c r="XK48" s="89"/>
      <c r="XL48" s="89"/>
      <c r="XV48" s="89"/>
      <c r="XW48" s="89"/>
      <c r="YG48" s="89"/>
      <c r="YH48" s="89"/>
      <c r="YR48" s="89"/>
      <c r="YS48" s="89"/>
      <c r="ZC48" s="89"/>
      <c r="ZD48" s="89"/>
      <c r="ZN48" s="89"/>
      <c r="ZO48" s="89"/>
      <c r="ZY48" s="89"/>
      <c r="ZZ48" s="89"/>
      <c r="AAJ48" s="89"/>
      <c r="AAK48" s="89"/>
    </row>
    <row r="49" spans="8:713" x14ac:dyDescent="0.45">
      <c r="H49" s="78"/>
      <c r="I49" s="78"/>
      <c r="S49" s="90"/>
      <c r="T49" s="90"/>
      <c r="AD49" s="90"/>
      <c r="AE49" s="90"/>
      <c r="AO49" s="90"/>
      <c r="AP49" s="90"/>
      <c r="AZ49" s="90"/>
      <c r="BA49" s="90"/>
      <c r="BK49" s="90"/>
      <c r="BL49" s="90"/>
      <c r="BV49" s="90"/>
      <c r="BW49" s="90"/>
      <c r="CG49" s="90"/>
      <c r="CH49" s="90"/>
      <c r="CR49" s="90"/>
      <c r="CS49" s="90"/>
      <c r="DC49" s="90"/>
      <c r="DD49" s="90"/>
      <c r="DN49" s="90"/>
      <c r="DO49" s="90"/>
      <c r="DY49" s="90"/>
      <c r="DZ49" s="90"/>
      <c r="EJ49" s="90"/>
      <c r="EK49" s="90"/>
      <c r="EU49" s="90"/>
      <c r="EV49" s="90"/>
      <c r="FF49" s="90"/>
      <c r="FG49" s="90"/>
      <c r="FQ49" s="90"/>
      <c r="FR49" s="90"/>
      <c r="GB49" s="90"/>
      <c r="GC49" s="90"/>
      <c r="GM49" s="90"/>
      <c r="GN49" s="90"/>
      <c r="GX49" s="90"/>
      <c r="GY49" s="90"/>
      <c r="HI49" s="90"/>
      <c r="HJ49" s="90"/>
      <c r="HT49" s="90"/>
      <c r="HU49" s="90"/>
      <c r="IE49" s="90"/>
      <c r="IF49" s="90"/>
      <c r="IP49" s="90"/>
      <c r="IQ49" s="90"/>
      <c r="JA49" s="90"/>
      <c r="JB49" s="90"/>
      <c r="JL49" s="90"/>
      <c r="JM49" s="90"/>
      <c r="JW49" s="90"/>
      <c r="JX49" s="90"/>
      <c r="KH49" s="90"/>
      <c r="KI49" s="90"/>
      <c r="KS49" s="90"/>
      <c r="KT49" s="90"/>
      <c r="LD49" s="90"/>
      <c r="LE49" s="90"/>
      <c r="LO49" s="90"/>
      <c r="LP49" s="90"/>
      <c r="LZ49" s="90"/>
      <c r="MA49" s="90"/>
      <c r="MK49" s="90"/>
      <c r="ML49" s="90"/>
      <c r="MV49" s="90"/>
      <c r="MW49" s="90"/>
      <c r="NG49" s="90"/>
      <c r="NH49" s="90"/>
      <c r="NR49" s="90"/>
      <c r="NS49" s="90"/>
      <c r="OC49" s="90"/>
      <c r="OD49" s="90"/>
      <c r="ON49" s="90"/>
      <c r="OO49" s="90"/>
      <c r="OY49" s="90"/>
      <c r="OZ49" s="90"/>
      <c r="PJ49" s="90"/>
      <c r="PK49" s="90"/>
      <c r="PU49" s="90"/>
      <c r="PV49" s="90"/>
      <c r="QF49" s="90"/>
      <c r="QG49" s="90"/>
      <c r="QQ49" s="90"/>
      <c r="QR49" s="90"/>
      <c r="RB49" s="90"/>
      <c r="RC49" s="90"/>
      <c r="RM49" s="90"/>
      <c r="RN49" s="90"/>
      <c r="RX49" s="90"/>
      <c r="RY49" s="90"/>
      <c r="SI49" s="90"/>
      <c r="SJ49" s="90"/>
      <c r="ST49" s="90"/>
      <c r="SU49" s="90"/>
      <c r="TE49" s="90"/>
      <c r="TF49" s="90"/>
      <c r="TP49" s="90"/>
      <c r="TQ49" s="90"/>
      <c r="UA49" s="90"/>
      <c r="UB49" s="90"/>
      <c r="UL49" s="90"/>
      <c r="UM49" s="90"/>
      <c r="UW49" s="90"/>
      <c r="UX49" s="90"/>
      <c r="VH49" s="90"/>
      <c r="VI49" s="90"/>
      <c r="VS49" s="90"/>
      <c r="VT49" s="90"/>
      <c r="WD49" s="90"/>
      <c r="WE49" s="90"/>
      <c r="WO49" s="90"/>
      <c r="WP49" s="90"/>
      <c r="WZ49" s="90"/>
      <c r="XA49" s="90"/>
      <c r="XK49" s="90"/>
      <c r="XL49" s="90"/>
      <c r="XV49" s="90"/>
      <c r="XW49" s="90"/>
      <c r="YG49" s="90"/>
      <c r="YH49" s="90"/>
      <c r="YR49" s="90"/>
      <c r="YS49" s="90"/>
      <c r="ZC49" s="90"/>
      <c r="ZD49" s="90"/>
      <c r="ZN49" s="90"/>
      <c r="ZO49" s="90"/>
      <c r="ZY49" s="90"/>
      <c r="ZZ49" s="90"/>
      <c r="AAJ49" s="90"/>
      <c r="AAK49" s="90"/>
    </row>
  </sheetData>
  <mergeCells count="391">
    <mergeCell ref="ZZ47:ZZ49"/>
    <mergeCell ref="NS47:NS49"/>
    <mergeCell ref="NN1:NQ1"/>
    <mergeCell ref="IE21:IE23"/>
    <mergeCell ref="SU21:SU23"/>
    <mergeCell ref="XA21:XA23"/>
    <mergeCell ref="WZ21:WZ23"/>
    <mergeCell ref="BL21:BL23"/>
    <mergeCell ref="ML21:ML23"/>
    <mergeCell ref="E2:G2"/>
    <mergeCell ref="GM47:GM49"/>
    <mergeCell ref="QF21:QF23"/>
    <mergeCell ref="XG26:XJ26"/>
    <mergeCell ref="MV47:MV49"/>
    <mergeCell ref="S47:S49"/>
    <mergeCell ref="FF47:FF49"/>
    <mergeCell ref="PV47:PV49"/>
    <mergeCell ref="JA21:JA23"/>
    <mergeCell ref="UA21:UA23"/>
    <mergeCell ref="WV26:WY26"/>
    <mergeCell ref="XW21:XW23"/>
    <mergeCell ref="FF21:FF23"/>
    <mergeCell ref="WE21:WE23"/>
    <mergeCell ref="FM26:FP26"/>
    <mergeCell ref="QM26:QP26"/>
    <mergeCell ref="XK47:XK49"/>
    <mergeCell ref="D26:G26"/>
    <mergeCell ref="GB47:GB49"/>
    <mergeCell ref="RB47:RB49"/>
    <mergeCell ref="UX47:UX49"/>
    <mergeCell ref="ZJ1:ZM1"/>
    <mergeCell ref="MR26:MU26"/>
    <mergeCell ref="XR26:XU26"/>
    <mergeCell ref="TF47:TF49"/>
    <mergeCell ref="JL21:JL23"/>
    <mergeCell ref="BK21:BK23"/>
    <mergeCell ref="MK21:MK23"/>
    <mergeCell ref="QX1:RA1"/>
    <mergeCell ref="EU21:EU23"/>
    <mergeCell ref="PK21:PK23"/>
    <mergeCell ref="AAK21:AAK23"/>
    <mergeCell ref="JS26:JV26"/>
    <mergeCell ref="QB26:QE26"/>
    <mergeCell ref="FG47:FG49"/>
    <mergeCell ref="JS1:JV1"/>
    <mergeCell ref="CY26:DB26"/>
    <mergeCell ref="JB21:JB23"/>
    <mergeCell ref="CY1:DB1"/>
    <mergeCell ref="O1:R1"/>
    <mergeCell ref="GC47:GC49"/>
    <mergeCell ref="KO1:KR1"/>
    <mergeCell ref="KD26:KG26"/>
    <mergeCell ref="H21:H23"/>
    <mergeCell ref="DU1:DX1"/>
    <mergeCell ref="OU1:OX1"/>
    <mergeCell ref="CC26:CF26"/>
    <mergeCell ref="UA47:UA49"/>
    <mergeCell ref="IQ21:IQ23"/>
    <mergeCell ref="TQ21:TQ23"/>
    <mergeCell ref="GN21:GN23"/>
    <mergeCell ref="NR47:NR49"/>
    <mergeCell ref="BG26:BJ26"/>
    <mergeCell ref="OJ1:OM1"/>
    <mergeCell ref="RI1:RL1"/>
    <mergeCell ref="DJ1:DM1"/>
    <mergeCell ref="IW26:IZ26"/>
    <mergeCell ref="TP47:TP49"/>
    <mergeCell ref="IF21:IF23"/>
    <mergeCell ref="AP21:AP23"/>
    <mergeCell ref="FQ47:FQ49"/>
    <mergeCell ref="LZ47:LZ49"/>
    <mergeCell ref="JM47:JM49"/>
    <mergeCell ref="YN1:YQ1"/>
    <mergeCell ref="NG21:NG23"/>
    <mergeCell ref="RT1:RW1"/>
    <mergeCell ref="XL47:XL49"/>
    <mergeCell ref="FQ21:FQ23"/>
    <mergeCell ref="QQ21:QQ23"/>
    <mergeCell ref="QG21:QG23"/>
    <mergeCell ref="WP21:WP23"/>
    <mergeCell ref="FX26:GA26"/>
    <mergeCell ref="QX26:RA26"/>
    <mergeCell ref="YG47:YG49"/>
    <mergeCell ref="VD1:VG1"/>
    <mergeCell ref="XV47:XV49"/>
    <mergeCell ref="WD21:WD23"/>
    <mergeCell ref="ZZ21:ZZ23"/>
    <mergeCell ref="WP47:WP49"/>
    <mergeCell ref="UH26:UK26"/>
    <mergeCell ref="H47:H49"/>
    <mergeCell ref="SE1:SH1"/>
    <mergeCell ref="GB21:GB23"/>
    <mergeCell ref="CR47:CR49"/>
    <mergeCell ref="NH47:NH49"/>
    <mergeCell ref="YH47:YH49"/>
    <mergeCell ref="KZ1:LC1"/>
    <mergeCell ref="GN47:GN49"/>
    <mergeCell ref="RN47:RN49"/>
    <mergeCell ref="JH26:JK26"/>
    <mergeCell ref="S21:S23"/>
    <mergeCell ref="EF1:EI1"/>
    <mergeCell ref="NN26:NQ26"/>
    <mergeCell ref="HE1:HH1"/>
    <mergeCell ref="NS21:NS23"/>
    <mergeCell ref="MA21:MA23"/>
    <mergeCell ref="OC47:OC49"/>
    <mergeCell ref="ZC47:ZC49"/>
    <mergeCell ref="GI26:GL26"/>
    <mergeCell ref="FG21:FG23"/>
    <mergeCell ref="KH47:KH49"/>
    <mergeCell ref="AK1:AN1"/>
    <mergeCell ref="QQ47:QQ49"/>
    <mergeCell ref="UL21:UL23"/>
    <mergeCell ref="JX21:JX23"/>
    <mergeCell ref="UM47:UM49"/>
    <mergeCell ref="JW47:JW49"/>
    <mergeCell ref="YY1:ZB1"/>
    <mergeCell ref="NR21:NR23"/>
    <mergeCell ref="YR21:YR23"/>
    <mergeCell ref="AAK47:AAK49"/>
    <mergeCell ref="VH21:VH23"/>
    <mergeCell ref="SP1:SS1"/>
    <mergeCell ref="YC26:YF26"/>
    <mergeCell ref="TP21:TP23"/>
    <mergeCell ref="GM21:GM23"/>
    <mergeCell ref="DC47:DC49"/>
    <mergeCell ref="MV21:MV23"/>
    <mergeCell ref="XL21:XL23"/>
    <mergeCell ref="VZ1:WC1"/>
    <mergeCell ref="RT26:RW26"/>
    <mergeCell ref="LK1:LN1"/>
    <mergeCell ref="ML47:ML49"/>
    <mergeCell ref="ZU1:ZX1"/>
    <mergeCell ref="ON21:ON23"/>
    <mergeCell ref="RX21:RX23"/>
    <mergeCell ref="DN47:DN49"/>
    <mergeCell ref="OD47:OD49"/>
    <mergeCell ref="HI21:HI23"/>
    <mergeCell ref="LV1:LY1"/>
    <mergeCell ref="SJ47:SJ49"/>
    <mergeCell ref="WV1:WY1"/>
    <mergeCell ref="VD26:VG26"/>
    <mergeCell ref="QB1:QE1"/>
    <mergeCell ref="OJ26:OM26"/>
    <mergeCell ref="IA1:ID1"/>
    <mergeCell ref="QR21:QR23"/>
    <mergeCell ref="JB47:JB49"/>
    <mergeCell ref="MW21:MW23"/>
    <mergeCell ref="HE26:HH26"/>
    <mergeCell ref="GC21:GC23"/>
    <mergeCell ref="RC21:RC23"/>
    <mergeCell ref="EQ1:ET1"/>
    <mergeCell ref="UW47:UW49"/>
    <mergeCell ref="KI47:KI49"/>
    <mergeCell ref="PF1:PI1"/>
    <mergeCell ref="JW21:JW23"/>
    <mergeCell ref="US26:UV26"/>
    <mergeCell ref="JX47:JX49"/>
    <mergeCell ref="DC21:DC23"/>
    <mergeCell ref="HP1:HS1"/>
    <mergeCell ref="DJ26:DM26"/>
    <mergeCell ref="DO47:DO49"/>
    <mergeCell ref="BG1:BJ1"/>
    <mergeCell ref="RM47:RM49"/>
    <mergeCell ref="GY47:GY49"/>
    <mergeCell ref="KS47:KS49"/>
    <mergeCell ref="CG21:CG23"/>
    <mergeCell ref="CS47:CS49"/>
    <mergeCell ref="JM21:JM23"/>
    <mergeCell ref="UM21:UM23"/>
    <mergeCell ref="FR21:FR23"/>
    <mergeCell ref="NG47:NG49"/>
    <mergeCell ref="LD47:LD49"/>
    <mergeCell ref="RB21:RB23"/>
    <mergeCell ref="JL47:JL49"/>
    <mergeCell ref="UB47:UB49"/>
    <mergeCell ref="UH1:UK1"/>
    <mergeCell ref="SP26:SS26"/>
    <mergeCell ref="UW21:UW23"/>
    <mergeCell ref="I21:I23"/>
    <mergeCell ref="CH21:CH23"/>
    <mergeCell ref="EJ47:EJ49"/>
    <mergeCell ref="OC21:OC23"/>
    <mergeCell ref="ZC21:ZC23"/>
    <mergeCell ref="RI26:RL26"/>
    <mergeCell ref="YS47:YS49"/>
    <mergeCell ref="PF26:PI26"/>
    <mergeCell ref="QR47:QR49"/>
    <mergeCell ref="GX21:GX23"/>
    <mergeCell ref="O26:R26"/>
    <mergeCell ref="T21:T23"/>
    <mergeCell ref="VI47:VI49"/>
    <mergeCell ref="VS47:VS49"/>
    <mergeCell ref="AK26:AN26"/>
    <mergeCell ref="XK21:XK23"/>
    <mergeCell ref="AAJ21:AAJ23"/>
    <mergeCell ref="XW47:XW49"/>
    <mergeCell ref="YN26:YQ26"/>
    <mergeCell ref="CR21:CR23"/>
    <mergeCell ref="Z26:AC26"/>
    <mergeCell ref="KZ26:LC26"/>
    <mergeCell ref="RX47:RX49"/>
    <mergeCell ref="I47:I49"/>
    <mergeCell ref="VS21:VS23"/>
    <mergeCell ref="LE21:LE23"/>
    <mergeCell ref="DD21:DD23"/>
    <mergeCell ref="ZY21:ZY23"/>
    <mergeCell ref="CS21:CS23"/>
    <mergeCell ref="DY47:DY49"/>
    <mergeCell ref="ZO47:ZO49"/>
    <mergeCell ref="GX47:GX49"/>
    <mergeCell ref="KO26:KR26"/>
    <mergeCell ref="VO26:VR26"/>
    <mergeCell ref="AD47:AD49"/>
    <mergeCell ref="KT47:KT49"/>
    <mergeCell ref="DY21:DY23"/>
    <mergeCell ref="OU26:OX26"/>
    <mergeCell ref="KH21:KH23"/>
    <mergeCell ref="UB21:UB23"/>
    <mergeCell ref="EF26:EI26"/>
    <mergeCell ref="AV1:AY1"/>
    <mergeCell ref="AE47:AE49"/>
    <mergeCell ref="WZ47:WZ49"/>
    <mergeCell ref="HJ21:HJ23"/>
    <mergeCell ref="KI21:KI23"/>
    <mergeCell ref="T47:T49"/>
    <mergeCell ref="MK47:MK49"/>
    <mergeCell ref="DO21:DO23"/>
    <mergeCell ref="YG21:YG23"/>
    <mergeCell ref="PU47:PU49"/>
    <mergeCell ref="HT47:HT49"/>
    <mergeCell ref="WK26:WN26"/>
    <mergeCell ref="AZ47:AZ49"/>
    <mergeCell ref="HI47:HI49"/>
    <mergeCell ref="WK1:WN1"/>
    <mergeCell ref="RC47:RC49"/>
    <mergeCell ref="LD21:LD23"/>
    <mergeCell ref="JH1:JK1"/>
    <mergeCell ref="PQ1:PT1"/>
    <mergeCell ref="HU21:HU23"/>
    <mergeCell ref="OY47:OY49"/>
    <mergeCell ref="IE47:IE49"/>
    <mergeCell ref="RY47:RY49"/>
    <mergeCell ref="QM1:QP1"/>
    <mergeCell ref="VZ26:WC26"/>
    <mergeCell ref="LE47:LE49"/>
    <mergeCell ref="WE47:WE49"/>
    <mergeCell ref="RM21:RM23"/>
    <mergeCell ref="YY26:ZB26"/>
    <mergeCell ref="PJ21:PJ23"/>
    <mergeCell ref="KS21:KS23"/>
    <mergeCell ref="VI21:VI23"/>
    <mergeCell ref="PQ26:PT26"/>
    <mergeCell ref="ZN47:ZN49"/>
    <mergeCell ref="LV26:LY26"/>
    <mergeCell ref="ST47:ST49"/>
    <mergeCell ref="BA47:BA49"/>
    <mergeCell ref="SE26:SH26"/>
    <mergeCell ref="HJ47:HJ49"/>
    <mergeCell ref="TF21:TF23"/>
    <mergeCell ref="AO21:AO23"/>
    <mergeCell ref="AP47:AP49"/>
    <mergeCell ref="FB1:FE1"/>
    <mergeCell ref="VH47:VH49"/>
    <mergeCell ref="EK21:EK23"/>
    <mergeCell ref="OO21:OO23"/>
    <mergeCell ref="EJ21:EJ23"/>
    <mergeCell ref="EV47:EV49"/>
    <mergeCell ref="CN1:CQ1"/>
    <mergeCell ref="AV26:AY26"/>
    <mergeCell ref="FM1:FP1"/>
    <mergeCell ref="UX21:UX23"/>
    <mergeCell ref="DN21:DN23"/>
    <mergeCell ref="OD21:OD23"/>
    <mergeCell ref="SJ21:SJ23"/>
    <mergeCell ref="DZ47:DZ49"/>
    <mergeCell ref="OZ47:OZ49"/>
    <mergeCell ref="GT26:GW26"/>
    <mergeCell ref="BR1:BU1"/>
    <mergeCell ref="IL1:IO1"/>
    <mergeCell ref="BV47:BV49"/>
    <mergeCell ref="LO21:LO23"/>
    <mergeCell ref="WO21:WO23"/>
    <mergeCell ref="US1:UV1"/>
    <mergeCell ref="TA1:TD1"/>
    <mergeCell ref="ZO21:ZO23"/>
    <mergeCell ref="NY26:OB26"/>
    <mergeCell ref="ZY47:ZY49"/>
    <mergeCell ref="EK47:EK49"/>
    <mergeCell ref="ZD21:ZD23"/>
    <mergeCell ref="YR47:YR49"/>
    <mergeCell ref="XG1:XJ1"/>
    <mergeCell ref="VO1:VR1"/>
    <mergeCell ref="TL1:TO1"/>
    <mergeCell ref="NH21:NH23"/>
    <mergeCell ref="YH21:YH23"/>
    <mergeCell ref="CC1:CF1"/>
    <mergeCell ref="HP26:HS26"/>
    <mergeCell ref="SI47:SI49"/>
    <mergeCell ref="DD47:DD49"/>
    <mergeCell ref="LO47:LO49"/>
    <mergeCell ref="GY21:GY23"/>
    <mergeCell ref="DU26:DX26"/>
    <mergeCell ref="D1:G1"/>
    <mergeCell ref="PJ47:PJ49"/>
    <mergeCell ref="AAJ47:AAJ49"/>
    <mergeCell ref="TE21:TE23"/>
    <mergeCell ref="IP47:IP49"/>
    <mergeCell ref="XR1:XU1"/>
    <mergeCell ref="BW21:BW23"/>
    <mergeCell ref="ZJ26:ZM26"/>
    <mergeCell ref="MA47:MA49"/>
    <mergeCell ref="ZU26:ZX26"/>
    <mergeCell ref="YS21:YS23"/>
    <mergeCell ref="QG47:QG49"/>
    <mergeCell ref="IA26:ID26"/>
    <mergeCell ref="TA26:TD26"/>
    <mergeCell ref="IF47:IF49"/>
    <mergeCell ref="MR1:MU1"/>
    <mergeCell ref="MG26:MJ26"/>
    <mergeCell ref="FX1:GA1"/>
    <mergeCell ref="MG1:MJ1"/>
    <mergeCell ref="WD47:WD49"/>
    <mergeCell ref="LP47:LP49"/>
    <mergeCell ref="GT1:GW1"/>
    <mergeCell ref="OO47:OO49"/>
    <mergeCell ref="NC1:NF1"/>
    <mergeCell ref="HT21:HT23"/>
    <mergeCell ref="HU47:HU49"/>
    <mergeCell ref="SU47:SU49"/>
    <mergeCell ref="AZ21:AZ23"/>
    <mergeCell ref="LZ21:LZ23"/>
    <mergeCell ref="LP21:LP23"/>
    <mergeCell ref="EV21:EV23"/>
    <mergeCell ref="PV21:PV23"/>
    <mergeCell ref="BL47:BL49"/>
    <mergeCell ref="ZN21:ZN23"/>
    <mergeCell ref="RN21:RN23"/>
    <mergeCell ref="KD1:KG1"/>
    <mergeCell ref="KT21:KT23"/>
    <mergeCell ref="VT21:VT23"/>
    <mergeCell ref="FB26:FE26"/>
    <mergeCell ref="DZ21:DZ23"/>
    <mergeCell ref="JA47:JA49"/>
    <mergeCell ref="TE47:TE49"/>
    <mergeCell ref="ON47:ON49"/>
    <mergeCell ref="RY21:RY23"/>
    <mergeCell ref="CH47:CH49"/>
    <mergeCell ref="Z1:AC1"/>
    <mergeCell ref="QF47:QF49"/>
    <mergeCell ref="FR47:FR49"/>
    <mergeCell ref="IL26:IO26"/>
    <mergeCell ref="UL47:UL49"/>
    <mergeCell ref="BR26:BU26"/>
    <mergeCell ref="ST21:ST23"/>
    <mergeCell ref="AE21:AE23"/>
    <mergeCell ref="AAF1:AAI1"/>
    <mergeCell ref="CG47:CG49"/>
    <mergeCell ref="OY21:OY23"/>
    <mergeCell ref="AO47:AO49"/>
    <mergeCell ref="TW26:TZ26"/>
    <mergeCell ref="TW1:TZ1"/>
    <mergeCell ref="NC26:NF26"/>
    <mergeCell ref="AD21:AD23"/>
    <mergeCell ref="ZD47:ZD49"/>
    <mergeCell ref="BK47:BK49"/>
    <mergeCell ref="XA47:XA49"/>
    <mergeCell ref="SI21:SI23"/>
    <mergeCell ref="OZ21:OZ23"/>
    <mergeCell ref="IW1:IZ1"/>
    <mergeCell ref="BW47:BW49"/>
    <mergeCell ref="EQ26:ET26"/>
    <mergeCell ref="WO47:WO49"/>
    <mergeCell ref="CN26:CQ26"/>
    <mergeCell ref="BA21:BA23"/>
    <mergeCell ref="XV21:XV23"/>
    <mergeCell ref="PU21:PU23"/>
    <mergeCell ref="AAF26:AAI26"/>
    <mergeCell ref="EU47:EU49"/>
    <mergeCell ref="PK47:PK49"/>
    <mergeCell ref="VT47:VT49"/>
    <mergeCell ref="NY1:OB1"/>
    <mergeCell ref="IP21:IP23"/>
    <mergeCell ref="TL26:TO26"/>
    <mergeCell ref="IQ47:IQ49"/>
    <mergeCell ref="TQ47:TQ49"/>
    <mergeCell ref="YC1:YF1"/>
    <mergeCell ref="LK26:LN26"/>
    <mergeCell ref="BV21:BV23"/>
    <mergeCell ref="GI1:GL1"/>
    <mergeCell ref="MW47:MW49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webまとめ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2025-10-19T01:13:49Z</dcterms:modified>
</cp:coreProperties>
</file>